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slicerCaches/slicerCache16.xml" ContentType="application/vnd.ms-excel.slicerCache+xml"/>
  <Override PartName="/xl/slicerCaches/slicerCache17.xml" ContentType="application/vnd.ms-excel.slicerCache+xml"/>
  <Override PartName="/xl/slicerCaches/slicerCache18.xml" ContentType="application/vnd.ms-excel.slicerCache+xml"/>
  <Override PartName="/xl/slicerCaches/slicerCache19.xml" ContentType="application/vnd.ms-excel.slicerCache+xml"/>
  <Override PartName="/xl/slicerCaches/slicerCache20.xml" ContentType="application/vnd.ms-excel.slicerCache+xml"/>
  <Override PartName="/xl/slicerCaches/slicerCache21.xml" ContentType="application/vnd.ms-excel.slicerCache+xml"/>
  <Override PartName="/xl/slicerCaches/slicerCache22.xml" ContentType="application/vnd.ms-excel.slicerCache+xml"/>
  <Override PartName="/xl/slicerCaches/slicerCache23.xml" ContentType="application/vnd.ms-excel.slicerCache+xml"/>
  <Override PartName="/xl/slicerCaches/slicerCache24.xml" ContentType="application/vnd.ms-excel.slicerCache+xml"/>
  <Override PartName="/xl/slicerCaches/slicerCache25.xml" ContentType="application/vnd.ms-excel.slicerCache+xml"/>
  <Override PartName="/xl/slicerCaches/slicerCache26.xml" ContentType="application/vnd.ms-excel.slicerCache+xml"/>
  <Override PartName="/xl/slicerCaches/slicerCache27.xml" ContentType="application/vnd.ms-excel.slicerCache+xml"/>
  <Override PartName="/xl/slicerCaches/slicerCache28.xml" ContentType="application/vnd.ms-excel.slicerCache+xml"/>
  <Override PartName="/xl/slicerCaches/slicerCache29.xml" ContentType="application/vnd.ms-excel.slicerCache+xml"/>
  <Override PartName="/xl/slicerCaches/slicerCache30.xml" ContentType="application/vnd.ms-excel.slicerCache+xml"/>
  <Override PartName="/xl/slicerCaches/slicerCache31.xml" ContentType="application/vnd.ms-excel.slicerCache+xml"/>
  <Override PartName="/xl/slicerCaches/slicerCache32.xml" ContentType="application/vnd.ms-excel.slicerCache+xml"/>
  <Override PartName="/xl/slicerCaches/slicerCache33.xml" ContentType="application/vnd.ms-excel.slicerCache+xml"/>
  <Override PartName="/xl/slicerCaches/slicerCache34.xml" ContentType="application/vnd.ms-excel.slicerCache+xml"/>
  <Override PartName="/xl/slicerCaches/slicerCache35.xml" ContentType="application/vnd.ms-excel.slicerCache+xml"/>
  <Override PartName="/xl/slicerCaches/slicerCache36.xml" ContentType="application/vnd.ms-excel.slicerCache+xml"/>
  <Override PartName="/xl/slicerCaches/slicerCache37.xml" ContentType="application/vnd.ms-excel.slicerCache+xml"/>
  <Override PartName="/xl/slicerCaches/slicerCache38.xml" ContentType="application/vnd.ms-excel.slicerCache+xml"/>
  <Override PartName="/xl/slicerCaches/slicerCache39.xml" ContentType="application/vnd.ms-excel.slicerCache+xml"/>
  <Override PartName="/xl/slicerCaches/slicerCache40.xml" ContentType="application/vnd.ms-excel.slicerCache+xml"/>
  <Override PartName="/xl/slicerCaches/slicerCache41.xml" ContentType="application/vnd.ms-excel.slicerCache+xml"/>
  <Override PartName="/xl/slicerCaches/slicerCache42.xml" ContentType="application/vnd.ms-excel.slicerCache+xml"/>
  <Override PartName="/xl/slicerCaches/slicerCache4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tables/table2.xml" ContentType="application/vnd.openxmlformats-officedocument.spreadsheetml.table+xml"/>
  <Override PartName="/xl/tables/table3.xml" ContentType="application/vnd.openxmlformats-officedocument.spreadsheetml.table+xml"/>
  <Override PartName="/xl/pivotTables/pivotTable3.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pivotTables/pivotTable7.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pivotTables/pivotTable8.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slicers/slicer4.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pivotTables/pivotTable9.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slicers/slicer6.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10.xml" ContentType="application/vnd.openxmlformats-officedocument.spreadsheetml.pivotTable+xml"/>
  <Override PartName="/xl/drawings/drawing6.xml" ContentType="application/vnd.openxmlformats-officedocument.drawing+xml"/>
  <Override PartName="/xl/slicers/slicer7.xml" ContentType="application/vnd.ms-excel.slicer+xml"/>
  <Override PartName="/xl/slicers/slicer8.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pivotTables/pivotTable11.xml" ContentType="application/vnd.openxmlformats-officedocument.spreadsheetml.pivotTable+xml"/>
  <Override PartName="/xl/drawings/drawing7.xml" ContentType="application/vnd.openxmlformats-officedocument.drawing+xml"/>
  <Override PartName="/xl/slicers/slicer9.xml" ContentType="application/vnd.ms-excel.slicer+xml"/>
  <Override PartName="/xl/slicers/slicer10.xml" ContentType="application/vnd.ms-excel.slicer+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pivotTables/pivotTable12.xml" ContentType="application/vnd.openxmlformats-officedocument.spreadsheetml.pivotTable+xml"/>
  <Override PartName="/xl/drawings/drawing8.xml" ContentType="application/vnd.openxmlformats-officedocument.drawing+xml"/>
  <Override PartName="/xl/slicers/slicer11.xml" ContentType="application/vnd.ms-excel.slicer+xml"/>
  <Override PartName="/xl/slicers/slicer12.xml" ContentType="application/vnd.ms-excel.slicer+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9.xml" ContentType="application/vnd.openxmlformats-officedocument.drawing+xml"/>
  <Override PartName="/xl/slicers/slicer13.xml" ContentType="application/vnd.ms-excel.slicer+xml"/>
  <Override PartName="/xl/charts/chart16.xml" ContentType="application/vnd.openxmlformats-officedocument.drawingml.chart+xml"/>
  <Override PartName="/xl/charts/chart17.xml" ContentType="application/vnd.openxmlformats-officedocument.drawingml.chart+xml"/>
  <Override PartName="/xl/charts/style16.xml" ContentType="application/vnd.ms-office.chartstyle+xml"/>
  <Override PartName="/xl/charts/colors16.xml" ContentType="application/vnd.ms-office.chartcolorstyle+xml"/>
  <Override PartName="/xl/charts/chart18.xml" ContentType="application/vnd.openxmlformats-officedocument.drawingml.chart+xml"/>
  <Override PartName="/xl/charts/style17.xml" ContentType="application/vnd.ms-office.chartstyle+xml"/>
  <Override PartName="/xl/charts/colors17.xml" ContentType="application/vnd.ms-office.chartcolorstyle+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style18.xml" ContentType="application/vnd.ms-office.chartstyle+xml"/>
  <Override PartName="/xl/charts/colors18.xml" ContentType="application/vnd.ms-office.chartcolorstyle+xml"/>
  <Override PartName="/xl/charts/chart22.xml" ContentType="application/vnd.openxmlformats-officedocument.drawingml.chart+xml"/>
  <Override PartName="/xl/charts/style19.xml" ContentType="application/vnd.ms-office.chartstyle+xml"/>
  <Override PartName="/xl/charts/colors19.xml" ContentType="application/vnd.ms-office.chartcolorstyle+xml"/>
  <Override PartName="/xl/charts/chart23.xml" ContentType="application/vnd.openxmlformats-officedocument.drawingml.chart+xml"/>
  <Override PartName="/xl/charts/style20.xml" ContentType="application/vnd.ms-office.chartstyle+xml"/>
  <Override PartName="/xl/charts/colors20.xml" ContentType="application/vnd.ms-office.chartcolorstyle+xml"/>
  <Override PartName="/xl/charts/chart24.xml" ContentType="application/vnd.openxmlformats-officedocument.drawingml.chart+xml"/>
  <Override PartName="/xl/charts/style21.xml" ContentType="application/vnd.ms-office.chartstyle+xml"/>
  <Override PartName="/xl/charts/colors21.xml" ContentType="application/vnd.ms-office.chartcolorsty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pivotTables/pivotTable13.xml" ContentType="application/vnd.openxmlformats-officedocument.spreadsheetml.pivotTable+xml"/>
  <Override PartName="/xl/drawings/drawing10.xml" ContentType="application/vnd.openxmlformats-officedocument.drawing+xml"/>
  <Override PartName="/xl/slicers/slicer14.xml" ContentType="application/vnd.ms-excel.slicer+xml"/>
  <Override PartName="/xl/slicers/slicer15.xml" ContentType="application/vnd.ms-excel.slicer+xml"/>
  <Override PartName="/xl/charts/chart25.xml" ContentType="application/vnd.openxmlformats-officedocument.drawingml.chart+xml"/>
  <Override PartName="/xl/charts/style22.xml" ContentType="application/vnd.ms-office.chartstyle+xml"/>
  <Override PartName="/xl/charts/colors22.xml" ContentType="application/vnd.ms-office.chartcolorstyle+xml"/>
  <Override PartName="/xl/charts/chart26.xml" ContentType="application/vnd.openxmlformats-officedocument.drawingml.chart+xml"/>
  <Override PartName="/xl/charts/style23.xml" ContentType="application/vnd.ms-office.chartstyle+xml"/>
  <Override PartName="/xl/charts/colors23.xml" ContentType="application/vnd.ms-office.chartcolorsty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pivotTables/pivotTable14.xml" ContentType="application/vnd.openxmlformats-officedocument.spreadsheetml.pivotTable+xml"/>
  <Override PartName="/xl/drawings/drawing11.xml" ContentType="application/vnd.openxmlformats-officedocument.drawing+xml"/>
  <Override PartName="/xl/slicers/slicer16.xml" ContentType="application/vnd.ms-excel.slicer+xml"/>
  <Override PartName="/xl/slicers/slicer17.xml" ContentType="application/vnd.ms-excel.slicer+xml"/>
  <Override PartName="/xl/charts/chart27.xml" ContentType="application/vnd.openxmlformats-officedocument.drawingml.chart+xml"/>
  <Override PartName="/xl/charts/style24.xml" ContentType="application/vnd.ms-office.chartstyle+xml"/>
  <Override PartName="/xl/charts/colors24.xml" ContentType="application/vnd.ms-office.chartcolorstyle+xml"/>
  <Override PartName="/xl/charts/chart28.xml" ContentType="application/vnd.openxmlformats-officedocument.drawingml.chart+xml"/>
  <Override PartName="/xl/charts/style25.xml" ContentType="application/vnd.ms-office.chartstyle+xml"/>
  <Override PartName="/xl/charts/colors25.xml" ContentType="application/vnd.ms-office.chartcolorsty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pivotTables/pivotTable15.xml" ContentType="application/vnd.openxmlformats-officedocument.spreadsheetml.pivotTable+xml"/>
  <Override PartName="/xl/drawings/drawing12.xml" ContentType="application/vnd.openxmlformats-officedocument.drawing+xml"/>
  <Override PartName="/xl/slicers/slicer18.xml" ContentType="application/vnd.ms-excel.slicer+xml"/>
  <Override PartName="/xl/slicers/slicer19.xml" ContentType="application/vnd.ms-excel.slicer+xml"/>
  <Override PartName="/xl/charts/chart29.xml" ContentType="application/vnd.openxmlformats-officedocument.drawingml.chart+xml"/>
  <Override PartName="/xl/charts/style26.xml" ContentType="application/vnd.ms-office.chartstyle+xml"/>
  <Override PartName="/xl/charts/colors26.xml" ContentType="application/vnd.ms-office.chartcolorstyle+xml"/>
  <Override PartName="/xl/charts/chart30.xml" ContentType="application/vnd.openxmlformats-officedocument.drawingml.chart+xml"/>
  <Override PartName="/xl/charts/style27.xml" ContentType="application/vnd.ms-office.chartstyle+xml"/>
  <Override PartName="/xl/charts/colors27.xml" ContentType="application/vnd.ms-office.chartcolorsty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pivotTables/pivotTable16.xml" ContentType="application/vnd.openxmlformats-officedocument.spreadsheetml.pivotTable+xml"/>
  <Override PartName="/xl/drawings/drawing13.xml" ContentType="application/vnd.openxmlformats-officedocument.drawing+xml"/>
  <Override PartName="/xl/slicers/slicer20.xml" ContentType="application/vnd.ms-excel.slicer+xml"/>
  <Override PartName="/xl/slicers/slicer21.xml" ContentType="application/vnd.ms-excel.slicer+xml"/>
  <Override PartName="/xl/charts/chart31.xml" ContentType="application/vnd.openxmlformats-officedocument.drawingml.chart+xml"/>
  <Override PartName="/xl/charts/style28.xml" ContentType="application/vnd.ms-office.chartstyle+xml"/>
  <Override PartName="/xl/charts/colors28.xml" ContentType="application/vnd.ms-office.chartcolorstyle+xml"/>
  <Override PartName="/xl/charts/chart32.xml" ContentType="application/vnd.openxmlformats-officedocument.drawingml.chart+xml"/>
  <Override PartName="/xl/charts/style29.xml" ContentType="application/vnd.ms-office.chartstyle+xml"/>
  <Override PartName="/xl/charts/colors29.xml" ContentType="application/vnd.ms-office.chartcolorsty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pivotTables/pivotTable17.xml" ContentType="application/vnd.openxmlformats-officedocument.spreadsheetml.pivotTable+xml"/>
  <Override PartName="/xl/drawings/drawing14.xml" ContentType="application/vnd.openxmlformats-officedocument.drawing+xml"/>
  <Override PartName="/xl/slicers/slicer22.xml" ContentType="application/vnd.ms-excel.slicer+xml"/>
  <Override PartName="/xl/slicers/slicer23.xml" ContentType="application/vnd.ms-excel.slicer+xml"/>
  <Override PartName="/xl/charts/chart33.xml" ContentType="application/vnd.openxmlformats-officedocument.drawingml.chart+xml"/>
  <Override PartName="/xl/charts/style30.xml" ContentType="application/vnd.ms-office.chartstyle+xml"/>
  <Override PartName="/xl/charts/colors30.xml" ContentType="application/vnd.ms-office.chartcolorstyle+xml"/>
  <Override PartName="/xl/charts/chart34.xml" ContentType="application/vnd.openxmlformats-officedocument.drawingml.chart+xml"/>
  <Override PartName="/xl/charts/style31.xml" ContentType="application/vnd.ms-office.chartstyle+xml"/>
  <Override PartName="/xl/charts/colors31.xml" ContentType="application/vnd.ms-office.chartcolorstyle+xml"/>
  <Override PartName="/xl/pivotTables/pivotTable18.xml" ContentType="application/vnd.openxmlformats-officedocument.spreadsheetml.pivotTable+xml"/>
  <Override PartName="/xl/drawings/drawing15.xml" ContentType="application/vnd.openxmlformats-officedocument.drawing+xml"/>
  <Override PartName="/xl/slicers/slicer24.xml" ContentType="application/vnd.ms-excel.slicer+xml"/>
  <Override PartName="/xl/slicers/slicer25.xml" ContentType="application/vnd.ms-excel.slicer+xml"/>
  <Override PartName="/xl/charts/chart35.xml" ContentType="application/vnd.openxmlformats-officedocument.drawingml.chart+xml"/>
  <Override PartName="/xl/charts/style32.xml" ContentType="application/vnd.ms-office.chartstyle+xml"/>
  <Override PartName="/xl/charts/colors32.xml" ContentType="application/vnd.ms-office.chartcolorstyle+xml"/>
  <Override PartName="/xl/charts/chart36.xml" ContentType="application/vnd.openxmlformats-officedocument.drawingml.chart+xml"/>
  <Override PartName="/xl/charts/style33.xml" ContentType="application/vnd.ms-office.chartstyle+xml"/>
  <Override PartName="/xl/charts/colors33.xml" ContentType="application/vnd.ms-office.chartcolorstyle+xml"/>
  <Override PartName="/xl/pivotTables/pivotTable19.xml" ContentType="application/vnd.openxmlformats-officedocument.spreadsheetml.pivotTable+xml"/>
  <Override PartName="/xl/drawings/drawing16.xml" ContentType="application/vnd.openxmlformats-officedocument.drawing+xml"/>
  <Override PartName="/xl/slicers/slicer26.xml" ContentType="application/vnd.ms-excel.slicer+xml"/>
  <Override PartName="/xl/slicers/slicer27.xml" ContentType="application/vnd.ms-excel.slicer+xml"/>
  <Override PartName="/xl/charts/chart37.xml" ContentType="application/vnd.openxmlformats-officedocument.drawingml.chart+xml"/>
  <Override PartName="/xl/charts/style34.xml" ContentType="application/vnd.ms-office.chartstyle+xml"/>
  <Override PartName="/xl/charts/colors34.xml" ContentType="application/vnd.ms-office.chartcolorstyle+xml"/>
  <Override PartName="/xl/charts/chart38.xml" ContentType="application/vnd.openxmlformats-officedocument.drawingml.chart+xml"/>
  <Override PartName="/xl/charts/style35.xml" ContentType="application/vnd.ms-office.chartstyle+xml"/>
  <Override PartName="/xl/charts/colors35.xml" ContentType="application/vnd.ms-office.chartcolorstyle+xml"/>
  <Override PartName="/xl/pivotTables/pivotTable20.xml" ContentType="application/vnd.openxmlformats-officedocument.spreadsheetml.pivotTable+xml"/>
  <Override PartName="/xl/drawings/drawing17.xml" ContentType="application/vnd.openxmlformats-officedocument.drawing+xml"/>
  <Override PartName="/xl/slicers/slicer28.xml" ContentType="application/vnd.ms-excel.slicer+xml"/>
  <Override PartName="/xl/slicers/slicer29.xml" ContentType="application/vnd.ms-excel.slicer+xml"/>
  <Override PartName="/xl/charts/chart39.xml" ContentType="application/vnd.openxmlformats-officedocument.drawingml.chart+xml"/>
  <Override PartName="/xl/charts/style36.xml" ContentType="application/vnd.ms-office.chartstyle+xml"/>
  <Override PartName="/xl/charts/colors36.xml" ContentType="application/vnd.ms-office.chartcolorstyle+xml"/>
  <Override PartName="/xl/charts/chart40.xml" ContentType="application/vnd.openxmlformats-officedocument.drawingml.chart+xml"/>
  <Override PartName="/xl/charts/style37.xml" ContentType="application/vnd.ms-office.chartstyle+xml"/>
  <Override PartName="/xl/charts/colors37.xml" ContentType="application/vnd.ms-office.chartcolorstyle+xml"/>
  <Override PartName="/xl/pivotTables/pivotTable21.xml" ContentType="application/vnd.openxmlformats-officedocument.spreadsheetml.pivotTable+xml"/>
  <Override PartName="/xl/drawings/drawing18.xml" ContentType="application/vnd.openxmlformats-officedocument.drawing+xml"/>
  <Override PartName="/xl/slicers/slicer30.xml" ContentType="application/vnd.ms-excel.slicer+xml"/>
  <Override PartName="/xl/charts/chart41.xml" ContentType="application/vnd.openxmlformats-officedocument.drawingml.chart+xml"/>
  <Override PartName="/xl/charts/style38.xml" ContentType="application/vnd.ms-office.chartstyle+xml"/>
  <Override PartName="/xl/charts/colors38.xml" ContentType="application/vnd.ms-office.chartcolorstyle+xml"/>
  <Override PartName="/xl/charts/chart42.xml" ContentType="application/vnd.openxmlformats-officedocument.drawingml.chart+xml"/>
  <Override PartName="/xl/charts/style39.xml" ContentType="application/vnd.ms-office.chartstyle+xml"/>
  <Override PartName="/xl/charts/colors39.xml" ContentType="application/vnd.ms-office.chartcolorstyle+xml"/>
  <Override PartName="/xl/charts/chart43.xml" ContentType="application/vnd.openxmlformats-officedocument.drawingml.chart+xml"/>
  <Override PartName="/xl/charts/style40.xml" ContentType="application/vnd.ms-office.chartstyle+xml"/>
  <Override PartName="/xl/charts/colors40.xml" ContentType="application/vnd.ms-office.chartcolorstyle+xml"/>
  <Override PartName="/xl/pivotTables/pivotTable22.xml" ContentType="application/vnd.openxmlformats-officedocument.spreadsheetml.pivotTable+xml"/>
  <Override PartName="/xl/drawings/drawing19.xml" ContentType="application/vnd.openxmlformats-officedocument.drawing+xml"/>
  <Override PartName="/xl/slicers/slicer31.xml" ContentType="application/vnd.ms-excel.slicer+xml"/>
  <Override PartName="/xl/charts/chart44.xml" ContentType="application/vnd.openxmlformats-officedocument.drawingml.chart+xml"/>
  <Override PartName="/xl/charts/style41.xml" ContentType="application/vnd.ms-office.chartstyle+xml"/>
  <Override PartName="/xl/charts/colors41.xml" ContentType="application/vnd.ms-office.chartcolorstyle+xml"/>
  <Override PartName="/xl/charts/chart45.xml" ContentType="application/vnd.openxmlformats-officedocument.drawingml.chart+xml"/>
  <Override PartName="/xl/charts/style42.xml" ContentType="application/vnd.ms-office.chartstyle+xml"/>
  <Override PartName="/xl/charts/colors42.xml" ContentType="application/vnd.ms-office.chartcolorstyle+xml"/>
  <Override PartName="/xl/charts/chart46.xml" ContentType="application/vnd.openxmlformats-officedocument.drawingml.chart+xml"/>
  <Override PartName="/xl/charts/style43.xml" ContentType="application/vnd.ms-office.chartstyle+xml"/>
  <Override PartName="/xl/charts/colors43.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66925"/>
  <mc:AlternateContent xmlns:mc="http://schemas.openxmlformats.org/markup-compatibility/2006">
    <mc:Choice Requires="x15">
      <x15ac:absPath xmlns:x15ac="http://schemas.microsoft.com/office/spreadsheetml/2010/11/ac" url="https://qmulprod.sharepoint.com/sites/CEGDataTeam/Shared Documents/- CCG &amp; PH Reporting/2022-23/NEL/NEL Diabetes/"/>
    </mc:Choice>
  </mc:AlternateContent>
  <xr:revisionPtr revIDLastSave="2" documentId="14_{9CA4887A-F602-4D32-AFF5-D3F8BF4B9672}" xr6:coauthVersionLast="47" xr6:coauthVersionMax="47" xr10:uidLastSave="{BE83F991-98E6-4A6C-A2AB-46B5A64887F1}"/>
  <bookViews>
    <workbookView showSheetTabs="0" xWindow="28680" yWindow="-120" windowWidth="51840" windowHeight="21240" tabRatio="950" firstSheet="1" activeTab="1" xr2:uid="{00000000-000D-0000-FFFF-FFFF00000000}"/>
  </bookViews>
  <sheets>
    <sheet name="Data" sheetId="6" state="hidden" r:id="rId1"/>
    <sheet name="Contents" sheetId="21" r:id="rId2"/>
    <sheet name="Trend_Charts-Demo" sheetId="22" state="hidden" r:id="rId3"/>
    <sheet name="Demographics" sheetId="24" r:id="rId4"/>
    <sheet name="PCN_Headers" sheetId="50" state="hidden" r:id="rId5"/>
    <sheet name="Custom List" sheetId="65" state="hidden" r:id="rId6"/>
    <sheet name="Trend_Charts-Age" sheetId="67" state="hidden" r:id="rId7"/>
    <sheet name="Age Breakdown" sheetId="66" r:id="rId8"/>
    <sheet name="Headers" sheetId="47" state="hidden" r:id="rId9"/>
    <sheet name="PreCon Advice" sheetId="17" r:id="rId10"/>
    <sheet name="% PreCon Advice - Trend_Charts" sheetId="51" state="hidden" r:id="rId11"/>
    <sheet name="% TreatTar All - Trend_Charts" sheetId="54" state="hidden" r:id="rId12"/>
    <sheet name="Old Treatment Targets" sheetId="33" r:id="rId13"/>
    <sheet name="New Treatment Targets" sheetId="68" r:id="rId14"/>
    <sheet name="% CareProcess - Trend_Chart" sheetId="55" state="hidden" r:id="rId15"/>
    <sheet name="Care Processes Recorded" sheetId="4" r:id="rId16"/>
    <sheet name="% Foot Risk - Trend_Chart" sheetId="58" state="hidden" r:id="rId17"/>
    <sheet name="Foot Risk" sheetId="41" r:id="rId18"/>
    <sheet name="CP Indicators - Borough Detail" sheetId="3" state="hidden" r:id="rId19"/>
    <sheet name="% CYP - Trend_Chart" sheetId="63" state="hidden" r:id="rId20"/>
    <sheet name="CYP" sheetId="42" r:id="rId21"/>
    <sheet name="% MultiMorb - Trend_Chart" sheetId="59" state="hidden" r:id="rId22"/>
    <sheet name="MultiMorb" sheetId="43" r:id="rId23"/>
    <sheet name="% GesDia - Trend_Chart" sheetId="60" state="hidden" r:id="rId24"/>
    <sheet name="Gestational Dia" sheetId="44" r:id="rId25"/>
    <sheet name="% Pre-Dia - Trend_Chart" sheetId="61" state="hidden" r:id="rId26"/>
    <sheet name="Pre-Diabetes" sheetId="45" r:id="rId27"/>
    <sheet name="% SEP - Trend_Chart" sheetId="62" state="hidden" r:id="rId28"/>
    <sheet name="Structure Education Programme" sheetId="46" r:id="rId29"/>
    <sheet name="Type 2 Diabetes" sheetId="71" r:id="rId30"/>
    <sheet name="Low Calorie Diet" sheetId="70" r:id="rId31"/>
    <sheet name="DFWMP" sheetId="69" r:id="rId32"/>
    <sheet name="Change Log" sheetId="64" r:id="rId33"/>
    <sheet name="Child&amp;Young - Borough Summary" sheetId="7" state="hidden" r:id="rId34"/>
    <sheet name="Child&amp;Young - PCN Detail" sheetId="15" state="hidden" r:id="rId35"/>
  </sheets>
  <externalReferences>
    <externalReference r:id="rId36"/>
  </externalReferences>
  <definedNames>
    <definedName name="ANCHOR">INDIRECT([1]CONTROL!$C$9)</definedName>
    <definedName name="DataID">INDIRECT([1]CONTROL!$C$13)</definedName>
    <definedName name="ExternalData_1" localSheetId="0" hidden="1">Data!$A$1:$GU$519</definedName>
    <definedName name="IND">INDIRECT([1]CONTROL!$C$8)</definedName>
    <definedName name="Org2ID">INDIRECT([1]CONTROL!$C$11)</definedName>
    <definedName name="OrgID">INDIRECT([1]CONTROL!$C$10)</definedName>
    <definedName name="Slicer_Locality">#N/A</definedName>
    <definedName name="Slicer_Locality1">#N/A</definedName>
    <definedName name="Slicer_Locality10">#N/A</definedName>
    <definedName name="Slicer_Locality11">#N/A</definedName>
    <definedName name="Slicer_Locality12">#N/A</definedName>
    <definedName name="Slicer_Locality13">#N/A</definedName>
    <definedName name="Slicer_Locality14">#N/A</definedName>
    <definedName name="Slicer_Locality15">#N/A</definedName>
    <definedName name="Slicer_Locality151">#N/A</definedName>
    <definedName name="Slicer_Locality1511">#N/A</definedName>
    <definedName name="Slicer_Locality15111">#N/A</definedName>
    <definedName name="Slicer_Locality16">#N/A</definedName>
    <definedName name="Slicer_Locality17">#N/A</definedName>
    <definedName name="Slicer_Locality18">#N/A</definedName>
    <definedName name="Slicer_Locality19">#N/A</definedName>
    <definedName name="Slicer_Locality2">#N/A</definedName>
    <definedName name="Slicer_Locality20">#N/A</definedName>
    <definedName name="Slicer_Locality3">#N/A</definedName>
    <definedName name="Slicer_Locality4">#N/A</definedName>
    <definedName name="Slicer_Locality41">#N/A</definedName>
    <definedName name="Slicer_Locality5">#N/A</definedName>
    <definedName name="Slicer_Locality6">#N/A</definedName>
    <definedName name="Slicer_Locality61">#N/A</definedName>
    <definedName name="Slicer_Locality7">#N/A</definedName>
    <definedName name="Slicer_Locality8">#N/A</definedName>
    <definedName name="Slicer_Locality9">#N/A</definedName>
    <definedName name="Slicer_Rel_D">#N/A</definedName>
    <definedName name="Slicer_Rel_D1">#N/A</definedName>
    <definedName name="Slicer_Rel_D10">#N/A</definedName>
    <definedName name="Slicer_Rel_D11">#N/A</definedName>
    <definedName name="Slicer_Rel_D12">#N/A</definedName>
    <definedName name="Slicer_Rel_D13">#N/A</definedName>
    <definedName name="Slicer_Rel_D14">#N/A</definedName>
    <definedName name="Slicer_Rel_D2">#N/A</definedName>
    <definedName name="Slicer_Rel_D3">#N/A</definedName>
    <definedName name="Slicer_Rel_D4">#N/A</definedName>
    <definedName name="Slicer_Rel_D5">#N/A</definedName>
    <definedName name="Slicer_Rel_D6">#N/A</definedName>
    <definedName name="Slicer_Rel_D7">#N/A</definedName>
    <definedName name="Slicer_Rel_D8">#N/A</definedName>
    <definedName name="Slicer_Rel_D9">#N/A</definedName>
    <definedName name="Slicer_SubLocality1">#N/A</definedName>
    <definedName name="Slicer_SubLocality11">#N/A</definedName>
  </definedNames>
  <calcPr calcId="191029"/>
  <pivotCaches>
    <pivotCache cacheId="10" r:id="rId37"/>
  </pivotCaches>
  <extLst>
    <ext xmlns:x14="http://schemas.microsoft.com/office/spreadsheetml/2009/9/main" uri="{BBE1A952-AA13-448e-AADC-164F8A28A991}">
      <x14:slicerCaches>
        <x14:slicerCache r:id="rId38"/>
        <x14:slicerCache r:id="rId39"/>
        <x14:slicerCache r:id="rId40"/>
        <x14:slicerCache r:id="rId41"/>
        <x14:slicerCache r:id="rId42"/>
        <x14:slicerCache r:id="rId43"/>
        <x14:slicerCache r:id="rId44"/>
        <x14:slicerCache r:id="rId45"/>
        <x14:slicerCache r:id="rId46"/>
        <x14:slicerCache r:id="rId47"/>
        <x14:slicerCache r:id="rId48"/>
        <x14:slicerCache r:id="rId49"/>
        <x14:slicerCache r:id="rId50"/>
        <x14:slicerCache r:id="rId51"/>
        <x14:slicerCache r:id="rId52"/>
        <x14:slicerCache r:id="rId53"/>
        <x14:slicerCache r:id="rId54"/>
        <x14:slicerCache r:id="rId55"/>
        <x14:slicerCache r:id="rId56"/>
        <x14:slicerCache r:id="rId57"/>
        <x14:slicerCache r:id="rId58"/>
        <x14:slicerCache r:id="rId59"/>
        <x14:slicerCache r:id="rId60"/>
        <x14:slicerCache r:id="rId61"/>
        <x14:slicerCache r:id="rId62"/>
        <x14:slicerCache r:id="rId63"/>
        <x14:slicerCache r:id="rId64"/>
        <x14:slicerCache r:id="rId65"/>
        <x14:slicerCache r:id="rId66"/>
        <x14:slicerCache r:id="rId67"/>
        <x14:slicerCache r:id="rId68"/>
        <x14:slicerCache r:id="rId69"/>
        <x14:slicerCache r:id="rId70"/>
        <x14:slicerCache r:id="rId71"/>
      </x14:slicerCaches>
    </ex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72"/>
        <x14:slicerCache r:id="rId73"/>
        <x14:slicerCache r:id="rId74"/>
        <x14:slicerCache r:id="rId75"/>
        <x14:slicerCache r:id="rId76"/>
        <x14:slicerCache r:id="rId77"/>
        <x14:slicerCache r:id="rId78"/>
        <x14:slicerCache r:id="rId79"/>
        <x14:slicerCache r:id="rId80"/>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22" i="60" l="1"/>
  <c r="E222" i="60"/>
  <c r="F222" i="60"/>
  <c r="G222" i="60"/>
  <c r="G224" i="60" s="1"/>
  <c r="H222" i="60"/>
  <c r="H224" i="60" s="1"/>
  <c r="I222" i="60"/>
  <c r="I224" i="60" s="1"/>
  <c r="J222" i="60"/>
  <c r="K222" i="60"/>
  <c r="K224" i="60" s="1"/>
  <c r="L222" i="60"/>
  <c r="L224" i="60" s="1"/>
  <c r="M222" i="60"/>
  <c r="M224" i="60" s="1"/>
  <c r="N222" i="60"/>
  <c r="N224" i="60" s="1"/>
  <c r="E224" i="60"/>
  <c r="F224" i="60"/>
  <c r="J224" i="60"/>
  <c r="D225" i="60"/>
  <c r="E225" i="60"/>
  <c r="E227" i="60" s="1"/>
  <c r="F225" i="60"/>
  <c r="F227" i="60" s="1"/>
  <c r="G225" i="60"/>
  <c r="G227" i="60" s="1"/>
  <c r="H225" i="60"/>
  <c r="H227" i="60" s="1"/>
  <c r="I225" i="60"/>
  <c r="I227" i="60" s="1"/>
  <c r="J225" i="60"/>
  <c r="J227" i="60" s="1"/>
  <c r="K225" i="60"/>
  <c r="K227" i="60" s="1"/>
  <c r="L225" i="60"/>
  <c r="L227" i="60" s="1"/>
  <c r="M225" i="60"/>
  <c r="M227" i="60" s="1"/>
  <c r="N225" i="60"/>
  <c r="N227" i="60" s="1"/>
  <c r="D228" i="60"/>
  <c r="E228" i="60"/>
  <c r="E230" i="60" s="1"/>
  <c r="F228" i="60"/>
  <c r="F230" i="60" s="1"/>
  <c r="G228" i="60"/>
  <c r="G230" i="60" s="1"/>
  <c r="H228" i="60"/>
  <c r="H230" i="60" s="1"/>
  <c r="I228" i="60"/>
  <c r="I230" i="60" s="1"/>
  <c r="J228" i="60"/>
  <c r="J230" i="60" s="1"/>
  <c r="K228" i="60"/>
  <c r="K230" i="60" s="1"/>
  <c r="L228" i="60"/>
  <c r="L230" i="60" s="1"/>
  <c r="M228" i="60"/>
  <c r="M230" i="60" s="1"/>
  <c r="N228" i="60"/>
  <c r="N230" i="60" s="1"/>
  <c r="D231" i="60"/>
  <c r="E231" i="60"/>
  <c r="E233" i="60" s="1"/>
  <c r="F231" i="60"/>
  <c r="F233" i="60" s="1"/>
  <c r="G231" i="60"/>
  <c r="H231" i="60"/>
  <c r="H233" i="60" s="1"/>
  <c r="I231" i="60"/>
  <c r="I233" i="60" s="1"/>
  <c r="J231" i="60"/>
  <c r="J233" i="60" s="1"/>
  <c r="K231" i="60"/>
  <c r="K233" i="60" s="1"/>
  <c r="L231" i="60"/>
  <c r="L233" i="60" s="1"/>
  <c r="M231" i="60"/>
  <c r="M233" i="60" s="1"/>
  <c r="N231" i="60"/>
  <c r="N233" i="60" s="1"/>
  <c r="G233" i="60"/>
  <c r="D234" i="60"/>
  <c r="E234" i="60"/>
  <c r="E236" i="60" s="1"/>
  <c r="F234" i="60"/>
  <c r="F236" i="60" s="1"/>
  <c r="G234" i="60"/>
  <c r="G236" i="60" s="1"/>
  <c r="H234" i="60"/>
  <c r="H236" i="60" s="1"/>
  <c r="I234" i="60"/>
  <c r="I236" i="60" s="1"/>
  <c r="J234" i="60"/>
  <c r="J236" i="60" s="1"/>
  <c r="K234" i="60"/>
  <c r="K236" i="60" s="1"/>
  <c r="L234" i="60"/>
  <c r="L236" i="60" s="1"/>
  <c r="M234" i="60"/>
  <c r="M236" i="60" s="1"/>
  <c r="N234" i="60"/>
  <c r="N236" i="60" s="1"/>
  <c r="D237" i="60"/>
  <c r="E237" i="60"/>
  <c r="E239" i="60" s="1"/>
  <c r="F237" i="60"/>
  <c r="F239" i="60" s="1"/>
  <c r="G237" i="60"/>
  <c r="H237" i="60"/>
  <c r="H239" i="60" s="1"/>
  <c r="I237" i="60"/>
  <c r="I239" i="60" s="1"/>
  <c r="J237" i="60"/>
  <c r="J239" i="60" s="1"/>
  <c r="K237" i="60"/>
  <c r="K239" i="60" s="1"/>
  <c r="L237" i="60"/>
  <c r="L239" i="60" s="1"/>
  <c r="M237" i="60"/>
  <c r="M239" i="60" s="1"/>
  <c r="N237" i="60"/>
  <c r="N239" i="60" s="1"/>
  <c r="G239" i="60"/>
  <c r="D240" i="60"/>
  <c r="E240" i="60"/>
  <c r="E242" i="60" s="1"/>
  <c r="F240" i="60"/>
  <c r="F242" i="60" s="1"/>
  <c r="G240" i="60"/>
  <c r="G242" i="60" s="1"/>
  <c r="H240" i="60"/>
  <c r="H242" i="60" s="1"/>
  <c r="I240" i="60"/>
  <c r="I242" i="60" s="1"/>
  <c r="J240" i="60"/>
  <c r="J242" i="60" s="1"/>
  <c r="K240" i="60"/>
  <c r="K242" i="60" s="1"/>
  <c r="L240" i="60"/>
  <c r="L242" i="60" s="1"/>
  <c r="M240" i="60"/>
  <c r="M242" i="60" s="1"/>
  <c r="N240" i="60"/>
  <c r="N242" i="60" s="1"/>
  <c r="C225" i="60"/>
  <c r="C228" i="60"/>
  <c r="C231" i="60"/>
  <c r="C234" i="60"/>
  <c r="C237" i="60"/>
  <c r="C240" i="60"/>
  <c r="C222" i="60"/>
  <c r="D11" i="60"/>
  <c r="E11" i="60"/>
  <c r="E13" i="60" s="1"/>
  <c r="F11" i="60"/>
  <c r="F13" i="60" s="1"/>
  <c r="G11" i="60"/>
  <c r="G13" i="60" s="1"/>
  <c r="H11" i="60"/>
  <c r="H13" i="60" s="1"/>
  <c r="I11" i="60"/>
  <c r="I13" i="60" s="1"/>
  <c r="J11" i="60"/>
  <c r="J13" i="60" s="1"/>
  <c r="K11" i="60"/>
  <c r="K13" i="60" s="1"/>
  <c r="L11" i="60"/>
  <c r="L13" i="60" s="1"/>
  <c r="M11" i="60"/>
  <c r="M13" i="60" s="1"/>
  <c r="N11" i="60"/>
  <c r="N13" i="60" s="1"/>
  <c r="D14" i="60"/>
  <c r="E14" i="60"/>
  <c r="E16" i="60" s="1"/>
  <c r="F14" i="60"/>
  <c r="F16" i="60" s="1"/>
  <c r="G14" i="60"/>
  <c r="H14" i="60"/>
  <c r="H16" i="60" s="1"/>
  <c r="I14" i="60"/>
  <c r="I16" i="60" s="1"/>
  <c r="J14" i="60"/>
  <c r="J16" i="60" s="1"/>
  <c r="K14" i="60"/>
  <c r="K16" i="60" s="1"/>
  <c r="L14" i="60"/>
  <c r="L16" i="60" s="1"/>
  <c r="M14" i="60"/>
  <c r="M16" i="60" s="1"/>
  <c r="N14" i="60"/>
  <c r="N16" i="60" s="1"/>
  <c r="G16" i="60"/>
  <c r="D17" i="60"/>
  <c r="E17" i="60"/>
  <c r="E19" i="60" s="1"/>
  <c r="F17" i="60"/>
  <c r="F19" i="60" s="1"/>
  <c r="G17" i="60"/>
  <c r="G19" i="60" s="1"/>
  <c r="H17" i="60"/>
  <c r="H19" i="60" s="1"/>
  <c r="I17" i="60"/>
  <c r="I19" i="60" s="1"/>
  <c r="J17" i="60"/>
  <c r="J19" i="60" s="1"/>
  <c r="K17" i="60"/>
  <c r="K19" i="60" s="1"/>
  <c r="L17" i="60"/>
  <c r="L19" i="60" s="1"/>
  <c r="M17" i="60"/>
  <c r="M19" i="60" s="1"/>
  <c r="N17" i="60"/>
  <c r="N19" i="60" s="1"/>
  <c r="D20" i="60"/>
  <c r="E20" i="60"/>
  <c r="E22" i="60" s="1"/>
  <c r="F20" i="60"/>
  <c r="F22" i="60" s="1"/>
  <c r="G20" i="60"/>
  <c r="G22" i="60" s="1"/>
  <c r="H20" i="60"/>
  <c r="H22" i="60" s="1"/>
  <c r="I20" i="60"/>
  <c r="I22" i="60" s="1"/>
  <c r="J20" i="60"/>
  <c r="J22" i="60" s="1"/>
  <c r="K20" i="60"/>
  <c r="K22" i="60" s="1"/>
  <c r="L20" i="60"/>
  <c r="L22" i="60" s="1"/>
  <c r="M20" i="60"/>
  <c r="M22" i="60" s="1"/>
  <c r="N20" i="60"/>
  <c r="N22" i="60" s="1"/>
  <c r="D23" i="60"/>
  <c r="E23" i="60"/>
  <c r="E25" i="60" s="1"/>
  <c r="F23" i="60"/>
  <c r="F25" i="60" s="1"/>
  <c r="G23" i="60"/>
  <c r="G25" i="60" s="1"/>
  <c r="H23" i="60"/>
  <c r="H25" i="60" s="1"/>
  <c r="I23" i="60"/>
  <c r="I25" i="60" s="1"/>
  <c r="J23" i="60"/>
  <c r="J25" i="60" s="1"/>
  <c r="K23" i="60"/>
  <c r="K25" i="60" s="1"/>
  <c r="L23" i="60"/>
  <c r="L25" i="60" s="1"/>
  <c r="M23" i="60"/>
  <c r="M25" i="60" s="1"/>
  <c r="N23" i="60"/>
  <c r="N25" i="60" s="1"/>
  <c r="D26" i="60"/>
  <c r="E26" i="60"/>
  <c r="E28" i="60" s="1"/>
  <c r="F26" i="60"/>
  <c r="F28" i="60" s="1"/>
  <c r="G26" i="60"/>
  <c r="G28" i="60" s="1"/>
  <c r="H26" i="60"/>
  <c r="H28" i="60" s="1"/>
  <c r="I26" i="60"/>
  <c r="I28" i="60" s="1"/>
  <c r="J26" i="60"/>
  <c r="J28" i="60" s="1"/>
  <c r="K26" i="60"/>
  <c r="K28" i="60" s="1"/>
  <c r="L26" i="60"/>
  <c r="L28" i="60" s="1"/>
  <c r="M26" i="60"/>
  <c r="M28" i="60" s="1"/>
  <c r="N26" i="60"/>
  <c r="N28" i="60" s="1"/>
  <c r="D29" i="60"/>
  <c r="E29" i="60"/>
  <c r="E31" i="60" s="1"/>
  <c r="F29" i="60"/>
  <c r="F31" i="60" s="1"/>
  <c r="G29" i="60"/>
  <c r="G31" i="60" s="1"/>
  <c r="H29" i="60"/>
  <c r="H31" i="60" s="1"/>
  <c r="I29" i="60"/>
  <c r="I31" i="60" s="1"/>
  <c r="J29" i="60"/>
  <c r="J31" i="60" s="1"/>
  <c r="K29" i="60"/>
  <c r="K31" i="60" s="1"/>
  <c r="L29" i="60"/>
  <c r="L31" i="60" s="1"/>
  <c r="M29" i="60"/>
  <c r="M31" i="60" s="1"/>
  <c r="N29" i="60"/>
  <c r="N31" i="60" s="1"/>
  <c r="D32" i="60"/>
  <c r="E32" i="60"/>
  <c r="E34" i="60" s="1"/>
  <c r="F32" i="60"/>
  <c r="F34" i="60" s="1"/>
  <c r="G32" i="60"/>
  <c r="G34" i="60" s="1"/>
  <c r="H32" i="60"/>
  <c r="H34" i="60" s="1"/>
  <c r="I32" i="60"/>
  <c r="I34" i="60" s="1"/>
  <c r="J32" i="60"/>
  <c r="J34" i="60" s="1"/>
  <c r="K32" i="60"/>
  <c r="K34" i="60" s="1"/>
  <c r="L32" i="60"/>
  <c r="L34" i="60" s="1"/>
  <c r="M32" i="60"/>
  <c r="M34" i="60" s="1"/>
  <c r="N32" i="60"/>
  <c r="N34" i="60" s="1"/>
  <c r="D35" i="60"/>
  <c r="E35" i="60"/>
  <c r="E37" i="60" s="1"/>
  <c r="F35" i="60"/>
  <c r="F37" i="60" s="1"/>
  <c r="G35" i="60"/>
  <c r="G37" i="60" s="1"/>
  <c r="H35" i="60"/>
  <c r="H37" i="60" s="1"/>
  <c r="I35" i="60"/>
  <c r="I37" i="60" s="1"/>
  <c r="J35" i="60"/>
  <c r="J37" i="60" s="1"/>
  <c r="K35" i="60"/>
  <c r="K37" i="60" s="1"/>
  <c r="L35" i="60"/>
  <c r="L37" i="60" s="1"/>
  <c r="M35" i="60"/>
  <c r="M37" i="60" s="1"/>
  <c r="N35" i="60"/>
  <c r="N37" i="60" s="1"/>
  <c r="D38" i="60"/>
  <c r="E38" i="60"/>
  <c r="E40" i="60" s="1"/>
  <c r="F38" i="60"/>
  <c r="F40" i="60" s="1"/>
  <c r="G38" i="60"/>
  <c r="H38" i="60"/>
  <c r="H40" i="60" s="1"/>
  <c r="I38" i="60"/>
  <c r="I40" i="60" s="1"/>
  <c r="J38" i="60"/>
  <c r="J40" i="60" s="1"/>
  <c r="K38" i="60"/>
  <c r="K40" i="60" s="1"/>
  <c r="L38" i="60"/>
  <c r="L40" i="60" s="1"/>
  <c r="M38" i="60"/>
  <c r="M40" i="60" s="1"/>
  <c r="N38" i="60"/>
  <c r="N40" i="60" s="1"/>
  <c r="G40" i="60"/>
  <c r="D41" i="60"/>
  <c r="E41" i="60"/>
  <c r="E43" i="60" s="1"/>
  <c r="F41" i="60"/>
  <c r="F43" i="60" s="1"/>
  <c r="G41" i="60"/>
  <c r="G43" i="60" s="1"/>
  <c r="H41" i="60"/>
  <c r="H43" i="60" s="1"/>
  <c r="I41" i="60"/>
  <c r="I43" i="60" s="1"/>
  <c r="J41" i="60"/>
  <c r="J43" i="60" s="1"/>
  <c r="K41" i="60"/>
  <c r="K43" i="60" s="1"/>
  <c r="L41" i="60"/>
  <c r="L43" i="60" s="1"/>
  <c r="M41" i="60"/>
  <c r="M43" i="60" s="1"/>
  <c r="N41" i="60"/>
  <c r="N43" i="60" s="1"/>
  <c r="D44" i="60"/>
  <c r="E44" i="60"/>
  <c r="E46" i="60" s="1"/>
  <c r="F44" i="60"/>
  <c r="F46" i="60" s="1"/>
  <c r="G44" i="60"/>
  <c r="G46" i="60" s="1"/>
  <c r="H44" i="60"/>
  <c r="H46" i="60" s="1"/>
  <c r="I44" i="60"/>
  <c r="I46" i="60" s="1"/>
  <c r="J44" i="60"/>
  <c r="J46" i="60" s="1"/>
  <c r="K44" i="60"/>
  <c r="K46" i="60" s="1"/>
  <c r="L44" i="60"/>
  <c r="L46" i="60" s="1"/>
  <c r="M44" i="60"/>
  <c r="M46" i="60" s="1"/>
  <c r="N44" i="60"/>
  <c r="N46" i="60" s="1"/>
  <c r="D47" i="60"/>
  <c r="E47" i="60"/>
  <c r="E49" i="60" s="1"/>
  <c r="F47" i="60"/>
  <c r="F49" i="60" s="1"/>
  <c r="G47" i="60"/>
  <c r="G49" i="60" s="1"/>
  <c r="H47" i="60"/>
  <c r="H49" i="60" s="1"/>
  <c r="I47" i="60"/>
  <c r="I49" i="60" s="1"/>
  <c r="J47" i="60"/>
  <c r="J49" i="60" s="1"/>
  <c r="K47" i="60"/>
  <c r="K49" i="60" s="1"/>
  <c r="L47" i="60"/>
  <c r="L49" i="60" s="1"/>
  <c r="M47" i="60"/>
  <c r="M49" i="60" s="1"/>
  <c r="N47" i="60"/>
  <c r="N49" i="60" s="1"/>
  <c r="D50" i="60"/>
  <c r="E50" i="60"/>
  <c r="E52" i="60" s="1"/>
  <c r="F50" i="60"/>
  <c r="F52" i="60" s="1"/>
  <c r="G50" i="60"/>
  <c r="G52" i="60" s="1"/>
  <c r="H50" i="60"/>
  <c r="H52" i="60" s="1"/>
  <c r="I50" i="60"/>
  <c r="I52" i="60" s="1"/>
  <c r="J50" i="60"/>
  <c r="J52" i="60" s="1"/>
  <c r="K50" i="60"/>
  <c r="K52" i="60" s="1"/>
  <c r="L50" i="60"/>
  <c r="L52" i="60" s="1"/>
  <c r="M50" i="60"/>
  <c r="M52" i="60" s="1"/>
  <c r="N50" i="60"/>
  <c r="N52" i="60" s="1"/>
  <c r="D53" i="60"/>
  <c r="E53" i="60"/>
  <c r="E55" i="60" s="1"/>
  <c r="F53" i="60"/>
  <c r="F55" i="60" s="1"/>
  <c r="G53" i="60"/>
  <c r="H53" i="60"/>
  <c r="H55" i="60" s="1"/>
  <c r="I53" i="60"/>
  <c r="I55" i="60" s="1"/>
  <c r="J53" i="60"/>
  <c r="J55" i="60" s="1"/>
  <c r="K53" i="60"/>
  <c r="K55" i="60" s="1"/>
  <c r="L53" i="60"/>
  <c r="L55" i="60" s="1"/>
  <c r="M53" i="60"/>
  <c r="M55" i="60" s="1"/>
  <c r="N53" i="60"/>
  <c r="N55" i="60" s="1"/>
  <c r="G55" i="60"/>
  <c r="D56" i="60"/>
  <c r="E56" i="60"/>
  <c r="E58" i="60" s="1"/>
  <c r="F56" i="60"/>
  <c r="F58" i="60" s="1"/>
  <c r="G56" i="60"/>
  <c r="G58" i="60" s="1"/>
  <c r="H56" i="60"/>
  <c r="H58" i="60" s="1"/>
  <c r="I56" i="60"/>
  <c r="I58" i="60" s="1"/>
  <c r="J56" i="60"/>
  <c r="J58" i="60" s="1"/>
  <c r="K56" i="60"/>
  <c r="K58" i="60" s="1"/>
  <c r="L56" i="60"/>
  <c r="L58" i="60" s="1"/>
  <c r="M56" i="60"/>
  <c r="M58" i="60" s="1"/>
  <c r="N56" i="60"/>
  <c r="N58" i="60" s="1"/>
  <c r="D59" i="60"/>
  <c r="E59" i="60"/>
  <c r="E61" i="60" s="1"/>
  <c r="F59" i="60"/>
  <c r="F61" i="60" s="1"/>
  <c r="G59" i="60"/>
  <c r="G61" i="60" s="1"/>
  <c r="H59" i="60"/>
  <c r="H61" i="60" s="1"/>
  <c r="I59" i="60"/>
  <c r="I61" i="60" s="1"/>
  <c r="J59" i="60"/>
  <c r="J61" i="60" s="1"/>
  <c r="K59" i="60"/>
  <c r="K61" i="60" s="1"/>
  <c r="L59" i="60"/>
  <c r="L61" i="60" s="1"/>
  <c r="M59" i="60"/>
  <c r="M61" i="60" s="1"/>
  <c r="N59" i="60"/>
  <c r="N61" i="60" s="1"/>
  <c r="D62" i="60"/>
  <c r="E62" i="60"/>
  <c r="E64" i="60" s="1"/>
  <c r="F62" i="60"/>
  <c r="F64" i="60" s="1"/>
  <c r="G62" i="60"/>
  <c r="G64" i="60" s="1"/>
  <c r="H62" i="60"/>
  <c r="H64" i="60" s="1"/>
  <c r="I62" i="60"/>
  <c r="I64" i="60" s="1"/>
  <c r="J62" i="60"/>
  <c r="J64" i="60" s="1"/>
  <c r="K62" i="60"/>
  <c r="K64" i="60" s="1"/>
  <c r="L62" i="60"/>
  <c r="L64" i="60" s="1"/>
  <c r="M62" i="60"/>
  <c r="M64" i="60" s="1"/>
  <c r="N62" i="60"/>
  <c r="N64" i="60" s="1"/>
  <c r="D65" i="60"/>
  <c r="E65" i="60"/>
  <c r="E67" i="60" s="1"/>
  <c r="F65" i="60"/>
  <c r="F67" i="60" s="1"/>
  <c r="G65" i="60"/>
  <c r="G67" i="60" s="1"/>
  <c r="H65" i="60"/>
  <c r="H67" i="60" s="1"/>
  <c r="I65" i="60"/>
  <c r="I67" i="60" s="1"/>
  <c r="J65" i="60"/>
  <c r="J67" i="60" s="1"/>
  <c r="K65" i="60"/>
  <c r="K67" i="60" s="1"/>
  <c r="L65" i="60"/>
  <c r="L67" i="60" s="1"/>
  <c r="M65" i="60"/>
  <c r="M67" i="60" s="1"/>
  <c r="N65" i="60"/>
  <c r="N67" i="60" s="1"/>
  <c r="D68" i="60"/>
  <c r="E68" i="60"/>
  <c r="E70" i="60" s="1"/>
  <c r="F68" i="60"/>
  <c r="F70" i="60" s="1"/>
  <c r="G68" i="60"/>
  <c r="H68" i="60"/>
  <c r="H70" i="60" s="1"/>
  <c r="I68" i="60"/>
  <c r="I70" i="60" s="1"/>
  <c r="J68" i="60"/>
  <c r="J70" i="60" s="1"/>
  <c r="K68" i="60"/>
  <c r="K70" i="60" s="1"/>
  <c r="L68" i="60"/>
  <c r="L70" i="60" s="1"/>
  <c r="M68" i="60"/>
  <c r="M70" i="60" s="1"/>
  <c r="N68" i="60"/>
  <c r="N70" i="60" s="1"/>
  <c r="G70" i="60"/>
  <c r="D71" i="60"/>
  <c r="E71" i="60"/>
  <c r="E73" i="60" s="1"/>
  <c r="F71" i="60"/>
  <c r="F73" i="60" s="1"/>
  <c r="G71" i="60"/>
  <c r="G73" i="60" s="1"/>
  <c r="H71" i="60"/>
  <c r="H73" i="60" s="1"/>
  <c r="I71" i="60"/>
  <c r="I73" i="60" s="1"/>
  <c r="J71" i="60"/>
  <c r="J73" i="60" s="1"/>
  <c r="K71" i="60"/>
  <c r="K73" i="60" s="1"/>
  <c r="L71" i="60"/>
  <c r="L73" i="60" s="1"/>
  <c r="M71" i="60"/>
  <c r="M73" i="60" s="1"/>
  <c r="N71" i="60"/>
  <c r="N73" i="60" s="1"/>
  <c r="D74" i="60"/>
  <c r="E74" i="60"/>
  <c r="E76" i="60" s="1"/>
  <c r="F74" i="60"/>
  <c r="F76" i="60" s="1"/>
  <c r="G74" i="60"/>
  <c r="H74" i="60"/>
  <c r="H76" i="60" s="1"/>
  <c r="I74" i="60"/>
  <c r="I76" i="60" s="1"/>
  <c r="J74" i="60"/>
  <c r="J76" i="60" s="1"/>
  <c r="K74" i="60"/>
  <c r="K76" i="60" s="1"/>
  <c r="L74" i="60"/>
  <c r="L76" i="60" s="1"/>
  <c r="M74" i="60"/>
  <c r="M76" i="60" s="1"/>
  <c r="N74" i="60"/>
  <c r="N76" i="60" s="1"/>
  <c r="G76" i="60"/>
  <c r="D77" i="60"/>
  <c r="E77" i="60"/>
  <c r="E79" i="60" s="1"/>
  <c r="F77" i="60"/>
  <c r="F79" i="60" s="1"/>
  <c r="G77" i="60"/>
  <c r="G79" i="60" s="1"/>
  <c r="H77" i="60"/>
  <c r="H79" i="60" s="1"/>
  <c r="I77" i="60"/>
  <c r="I79" i="60" s="1"/>
  <c r="J77" i="60"/>
  <c r="J79" i="60" s="1"/>
  <c r="K77" i="60"/>
  <c r="K79" i="60" s="1"/>
  <c r="L77" i="60"/>
  <c r="L79" i="60" s="1"/>
  <c r="M77" i="60"/>
  <c r="M79" i="60" s="1"/>
  <c r="N77" i="60"/>
  <c r="N79" i="60" s="1"/>
  <c r="D80" i="60"/>
  <c r="E80" i="60"/>
  <c r="E82" i="60" s="1"/>
  <c r="F80" i="60"/>
  <c r="F82" i="60" s="1"/>
  <c r="G80" i="60"/>
  <c r="G82" i="60" s="1"/>
  <c r="H80" i="60"/>
  <c r="H82" i="60" s="1"/>
  <c r="I80" i="60"/>
  <c r="I82" i="60" s="1"/>
  <c r="J80" i="60"/>
  <c r="J82" i="60" s="1"/>
  <c r="K80" i="60"/>
  <c r="K82" i="60" s="1"/>
  <c r="L80" i="60"/>
  <c r="L82" i="60" s="1"/>
  <c r="M80" i="60"/>
  <c r="M82" i="60" s="1"/>
  <c r="N80" i="60"/>
  <c r="N82" i="60" s="1"/>
  <c r="D83" i="60"/>
  <c r="E83" i="60"/>
  <c r="E85" i="60" s="1"/>
  <c r="F83" i="60"/>
  <c r="F85" i="60" s="1"/>
  <c r="G83" i="60"/>
  <c r="G85" i="60" s="1"/>
  <c r="H83" i="60"/>
  <c r="H85" i="60" s="1"/>
  <c r="I83" i="60"/>
  <c r="I85" i="60" s="1"/>
  <c r="J83" i="60"/>
  <c r="J85" i="60" s="1"/>
  <c r="K83" i="60"/>
  <c r="K85" i="60" s="1"/>
  <c r="L83" i="60"/>
  <c r="L85" i="60" s="1"/>
  <c r="M83" i="60"/>
  <c r="M85" i="60" s="1"/>
  <c r="N83" i="60"/>
  <c r="N85" i="60" s="1"/>
  <c r="D86" i="60"/>
  <c r="E86" i="60"/>
  <c r="E88" i="60" s="1"/>
  <c r="F86" i="60"/>
  <c r="F88" i="60" s="1"/>
  <c r="G86" i="60"/>
  <c r="G88" i="60" s="1"/>
  <c r="H86" i="60"/>
  <c r="H88" i="60" s="1"/>
  <c r="I86" i="60"/>
  <c r="I88" i="60" s="1"/>
  <c r="J86" i="60"/>
  <c r="J88" i="60" s="1"/>
  <c r="K86" i="60"/>
  <c r="K88" i="60" s="1"/>
  <c r="L86" i="60"/>
  <c r="L88" i="60" s="1"/>
  <c r="M86" i="60"/>
  <c r="M88" i="60" s="1"/>
  <c r="N86" i="60"/>
  <c r="N88" i="60" s="1"/>
  <c r="D89" i="60"/>
  <c r="E89" i="60"/>
  <c r="E91" i="60" s="1"/>
  <c r="F89" i="60"/>
  <c r="F91" i="60" s="1"/>
  <c r="G89" i="60"/>
  <c r="G91" i="60" s="1"/>
  <c r="H89" i="60"/>
  <c r="H91" i="60" s="1"/>
  <c r="I89" i="60"/>
  <c r="I91" i="60" s="1"/>
  <c r="J89" i="60"/>
  <c r="J91" i="60" s="1"/>
  <c r="K89" i="60"/>
  <c r="K91" i="60" s="1"/>
  <c r="L89" i="60"/>
  <c r="L91" i="60" s="1"/>
  <c r="M89" i="60"/>
  <c r="M91" i="60" s="1"/>
  <c r="N89" i="60"/>
  <c r="N91" i="60" s="1"/>
  <c r="D92" i="60"/>
  <c r="E92" i="60"/>
  <c r="E94" i="60" s="1"/>
  <c r="F92" i="60"/>
  <c r="F94" i="60" s="1"/>
  <c r="G92" i="60"/>
  <c r="H92" i="60"/>
  <c r="H94" i="60" s="1"/>
  <c r="I92" i="60"/>
  <c r="I94" i="60" s="1"/>
  <c r="J92" i="60"/>
  <c r="J94" i="60" s="1"/>
  <c r="K92" i="60"/>
  <c r="K94" i="60" s="1"/>
  <c r="L92" i="60"/>
  <c r="L94" i="60" s="1"/>
  <c r="M92" i="60"/>
  <c r="M94" i="60" s="1"/>
  <c r="N92" i="60"/>
  <c r="N94" i="60" s="1"/>
  <c r="G94" i="60"/>
  <c r="D95" i="60"/>
  <c r="E95" i="60"/>
  <c r="E97" i="60" s="1"/>
  <c r="F95" i="60"/>
  <c r="F97" i="60" s="1"/>
  <c r="G95" i="60"/>
  <c r="G97" i="60" s="1"/>
  <c r="H95" i="60"/>
  <c r="H97" i="60" s="1"/>
  <c r="I95" i="60"/>
  <c r="I97" i="60" s="1"/>
  <c r="J95" i="60"/>
  <c r="J97" i="60" s="1"/>
  <c r="K95" i="60"/>
  <c r="K97" i="60" s="1"/>
  <c r="L95" i="60"/>
  <c r="L97" i="60" s="1"/>
  <c r="M95" i="60"/>
  <c r="M97" i="60" s="1"/>
  <c r="N95" i="60"/>
  <c r="N97" i="60" s="1"/>
  <c r="D98" i="60"/>
  <c r="E98" i="60"/>
  <c r="E100" i="60" s="1"/>
  <c r="F98" i="60"/>
  <c r="F100" i="60" s="1"/>
  <c r="G98" i="60"/>
  <c r="G100" i="60" s="1"/>
  <c r="H98" i="60"/>
  <c r="H100" i="60" s="1"/>
  <c r="I98" i="60"/>
  <c r="J98" i="60"/>
  <c r="J100" i="60" s="1"/>
  <c r="K98" i="60"/>
  <c r="K100" i="60" s="1"/>
  <c r="L98" i="60"/>
  <c r="L100" i="60" s="1"/>
  <c r="M98" i="60"/>
  <c r="M100" i="60" s="1"/>
  <c r="N98" i="60"/>
  <c r="N100" i="60" s="1"/>
  <c r="I100" i="60"/>
  <c r="D101" i="60"/>
  <c r="E101" i="60"/>
  <c r="E103" i="60" s="1"/>
  <c r="F101" i="60"/>
  <c r="F103" i="60" s="1"/>
  <c r="G101" i="60"/>
  <c r="G103" i="60" s="1"/>
  <c r="H101" i="60"/>
  <c r="H103" i="60" s="1"/>
  <c r="I101" i="60"/>
  <c r="I103" i="60" s="1"/>
  <c r="J101" i="60"/>
  <c r="J103" i="60" s="1"/>
  <c r="K101" i="60"/>
  <c r="K103" i="60" s="1"/>
  <c r="L101" i="60"/>
  <c r="L103" i="60" s="1"/>
  <c r="M101" i="60"/>
  <c r="M103" i="60" s="1"/>
  <c r="N101" i="60"/>
  <c r="N103" i="60" s="1"/>
  <c r="D104" i="60"/>
  <c r="E104" i="60"/>
  <c r="E106" i="60" s="1"/>
  <c r="F104" i="60"/>
  <c r="F106" i="60" s="1"/>
  <c r="G104" i="60"/>
  <c r="G106" i="60" s="1"/>
  <c r="H104" i="60"/>
  <c r="H106" i="60" s="1"/>
  <c r="I104" i="60"/>
  <c r="I106" i="60" s="1"/>
  <c r="J104" i="60"/>
  <c r="J106" i="60" s="1"/>
  <c r="K104" i="60"/>
  <c r="K106" i="60" s="1"/>
  <c r="L104" i="60"/>
  <c r="L106" i="60" s="1"/>
  <c r="M104" i="60"/>
  <c r="M106" i="60" s="1"/>
  <c r="N104" i="60"/>
  <c r="N106" i="60" s="1"/>
  <c r="D107" i="60"/>
  <c r="E107" i="60"/>
  <c r="E109" i="60" s="1"/>
  <c r="F107" i="60"/>
  <c r="F109" i="60" s="1"/>
  <c r="G107" i="60"/>
  <c r="G109" i="60" s="1"/>
  <c r="H107" i="60"/>
  <c r="H109" i="60" s="1"/>
  <c r="I107" i="60"/>
  <c r="I109" i="60" s="1"/>
  <c r="J107" i="60"/>
  <c r="J109" i="60" s="1"/>
  <c r="K107" i="60"/>
  <c r="K109" i="60" s="1"/>
  <c r="L107" i="60"/>
  <c r="L109" i="60" s="1"/>
  <c r="M107" i="60"/>
  <c r="M109" i="60" s="1"/>
  <c r="N107" i="60"/>
  <c r="N109" i="60" s="1"/>
  <c r="D110" i="60"/>
  <c r="E110" i="60"/>
  <c r="E112" i="60" s="1"/>
  <c r="F110" i="60"/>
  <c r="F112" i="60" s="1"/>
  <c r="G110" i="60"/>
  <c r="G112" i="60" s="1"/>
  <c r="H110" i="60"/>
  <c r="H112" i="60" s="1"/>
  <c r="I110" i="60"/>
  <c r="I112" i="60" s="1"/>
  <c r="J110" i="60"/>
  <c r="J112" i="60" s="1"/>
  <c r="K110" i="60"/>
  <c r="K112" i="60" s="1"/>
  <c r="L110" i="60"/>
  <c r="L112" i="60" s="1"/>
  <c r="M110" i="60"/>
  <c r="M112" i="60" s="1"/>
  <c r="N110" i="60"/>
  <c r="N112" i="60" s="1"/>
  <c r="D113" i="60"/>
  <c r="E113" i="60"/>
  <c r="E115" i="60" s="1"/>
  <c r="F113" i="60"/>
  <c r="F115" i="60" s="1"/>
  <c r="G113" i="60"/>
  <c r="G115" i="60" s="1"/>
  <c r="H113" i="60"/>
  <c r="H115" i="60" s="1"/>
  <c r="I113" i="60"/>
  <c r="I115" i="60" s="1"/>
  <c r="J113" i="60"/>
  <c r="J115" i="60" s="1"/>
  <c r="K113" i="60"/>
  <c r="K115" i="60" s="1"/>
  <c r="L113" i="60"/>
  <c r="L115" i="60" s="1"/>
  <c r="M113" i="60"/>
  <c r="M115" i="60" s="1"/>
  <c r="N113" i="60"/>
  <c r="N115" i="60" s="1"/>
  <c r="D116" i="60"/>
  <c r="E116" i="60"/>
  <c r="E118" i="60" s="1"/>
  <c r="F116" i="60"/>
  <c r="F118" i="60" s="1"/>
  <c r="G116" i="60"/>
  <c r="G118" i="60" s="1"/>
  <c r="H116" i="60"/>
  <c r="H118" i="60" s="1"/>
  <c r="I116" i="60"/>
  <c r="I118" i="60" s="1"/>
  <c r="J116" i="60"/>
  <c r="J118" i="60" s="1"/>
  <c r="K116" i="60"/>
  <c r="K118" i="60" s="1"/>
  <c r="L116" i="60"/>
  <c r="L118" i="60" s="1"/>
  <c r="M116" i="60"/>
  <c r="M118" i="60" s="1"/>
  <c r="N116" i="60"/>
  <c r="N118" i="60" s="1"/>
  <c r="D119" i="60"/>
  <c r="E119" i="60"/>
  <c r="E121" i="60" s="1"/>
  <c r="F119" i="60"/>
  <c r="F121" i="60" s="1"/>
  <c r="G119" i="60"/>
  <c r="G121" i="60" s="1"/>
  <c r="H119" i="60"/>
  <c r="H121" i="60" s="1"/>
  <c r="I119" i="60"/>
  <c r="I121" i="60" s="1"/>
  <c r="J119" i="60"/>
  <c r="J121" i="60" s="1"/>
  <c r="K119" i="60"/>
  <c r="K121" i="60" s="1"/>
  <c r="L119" i="60"/>
  <c r="L121" i="60" s="1"/>
  <c r="M119" i="60"/>
  <c r="M121" i="60" s="1"/>
  <c r="N119" i="60"/>
  <c r="N121" i="60" s="1"/>
  <c r="D122" i="60"/>
  <c r="E122" i="60"/>
  <c r="E124" i="60" s="1"/>
  <c r="F122" i="60"/>
  <c r="F124" i="60" s="1"/>
  <c r="G122" i="60"/>
  <c r="G124" i="60" s="1"/>
  <c r="H122" i="60"/>
  <c r="H124" i="60" s="1"/>
  <c r="I122" i="60"/>
  <c r="I124" i="60" s="1"/>
  <c r="J122" i="60"/>
  <c r="J124" i="60" s="1"/>
  <c r="K122" i="60"/>
  <c r="K124" i="60" s="1"/>
  <c r="L122" i="60"/>
  <c r="L124" i="60" s="1"/>
  <c r="M122" i="60"/>
  <c r="M124" i="60" s="1"/>
  <c r="N122" i="60"/>
  <c r="N124" i="60" s="1"/>
  <c r="D125" i="60"/>
  <c r="E125" i="60"/>
  <c r="E127" i="60" s="1"/>
  <c r="F125" i="60"/>
  <c r="F127" i="60" s="1"/>
  <c r="G125" i="60"/>
  <c r="H125" i="60"/>
  <c r="H127" i="60" s="1"/>
  <c r="I125" i="60"/>
  <c r="I127" i="60" s="1"/>
  <c r="J125" i="60"/>
  <c r="J127" i="60" s="1"/>
  <c r="K125" i="60"/>
  <c r="K127" i="60" s="1"/>
  <c r="L125" i="60"/>
  <c r="L127" i="60" s="1"/>
  <c r="M125" i="60"/>
  <c r="M127" i="60" s="1"/>
  <c r="N125" i="60"/>
  <c r="N127" i="60" s="1"/>
  <c r="G127" i="60"/>
  <c r="D128" i="60"/>
  <c r="E128" i="60"/>
  <c r="E130" i="60" s="1"/>
  <c r="F128" i="60"/>
  <c r="F130" i="60" s="1"/>
  <c r="G128" i="60"/>
  <c r="G130" i="60" s="1"/>
  <c r="H128" i="60"/>
  <c r="H130" i="60" s="1"/>
  <c r="I128" i="60"/>
  <c r="I130" i="60" s="1"/>
  <c r="J128" i="60"/>
  <c r="J130" i="60" s="1"/>
  <c r="K128" i="60"/>
  <c r="K130" i="60" s="1"/>
  <c r="L128" i="60"/>
  <c r="L130" i="60" s="1"/>
  <c r="M128" i="60"/>
  <c r="M130" i="60" s="1"/>
  <c r="N128" i="60"/>
  <c r="N130" i="60" s="1"/>
  <c r="D131" i="60"/>
  <c r="E131" i="60"/>
  <c r="E133" i="60" s="1"/>
  <c r="F131" i="60"/>
  <c r="F133" i="60" s="1"/>
  <c r="G131" i="60"/>
  <c r="G133" i="60" s="1"/>
  <c r="H131" i="60"/>
  <c r="H133" i="60" s="1"/>
  <c r="I131" i="60"/>
  <c r="I133" i="60" s="1"/>
  <c r="J131" i="60"/>
  <c r="J133" i="60" s="1"/>
  <c r="K131" i="60"/>
  <c r="K133" i="60" s="1"/>
  <c r="L131" i="60"/>
  <c r="L133" i="60" s="1"/>
  <c r="M131" i="60"/>
  <c r="M133" i="60" s="1"/>
  <c r="N131" i="60"/>
  <c r="N133" i="60" s="1"/>
  <c r="D134" i="60"/>
  <c r="E134" i="60"/>
  <c r="E136" i="60" s="1"/>
  <c r="F134" i="60"/>
  <c r="F136" i="60" s="1"/>
  <c r="G134" i="60"/>
  <c r="G136" i="60" s="1"/>
  <c r="H134" i="60"/>
  <c r="H136" i="60" s="1"/>
  <c r="I134" i="60"/>
  <c r="I136" i="60" s="1"/>
  <c r="J134" i="60"/>
  <c r="J136" i="60" s="1"/>
  <c r="K134" i="60"/>
  <c r="K136" i="60" s="1"/>
  <c r="L134" i="60"/>
  <c r="L136" i="60" s="1"/>
  <c r="M134" i="60"/>
  <c r="M136" i="60" s="1"/>
  <c r="N134" i="60"/>
  <c r="N136" i="60" s="1"/>
  <c r="D137" i="60"/>
  <c r="E137" i="60"/>
  <c r="E139" i="60" s="1"/>
  <c r="F137" i="60"/>
  <c r="F139" i="60" s="1"/>
  <c r="G137" i="60"/>
  <c r="G139" i="60" s="1"/>
  <c r="H137" i="60"/>
  <c r="H139" i="60" s="1"/>
  <c r="I137" i="60"/>
  <c r="I139" i="60" s="1"/>
  <c r="J137" i="60"/>
  <c r="J139" i="60" s="1"/>
  <c r="K137" i="60"/>
  <c r="K139" i="60" s="1"/>
  <c r="L137" i="60"/>
  <c r="L139" i="60" s="1"/>
  <c r="M137" i="60"/>
  <c r="M139" i="60" s="1"/>
  <c r="N137" i="60"/>
  <c r="N139" i="60" s="1"/>
  <c r="D140" i="60"/>
  <c r="E140" i="60"/>
  <c r="E142" i="60" s="1"/>
  <c r="F140" i="60"/>
  <c r="F142" i="60" s="1"/>
  <c r="G140" i="60"/>
  <c r="G142" i="60" s="1"/>
  <c r="H140" i="60"/>
  <c r="H142" i="60" s="1"/>
  <c r="I140" i="60"/>
  <c r="I142" i="60" s="1"/>
  <c r="J140" i="60"/>
  <c r="J142" i="60" s="1"/>
  <c r="K140" i="60"/>
  <c r="K142" i="60" s="1"/>
  <c r="L140" i="60"/>
  <c r="L142" i="60" s="1"/>
  <c r="M140" i="60"/>
  <c r="M142" i="60" s="1"/>
  <c r="N140" i="60"/>
  <c r="N142" i="60" s="1"/>
  <c r="D143" i="60"/>
  <c r="E143" i="60"/>
  <c r="E145" i="60" s="1"/>
  <c r="F143" i="60"/>
  <c r="F145" i="60" s="1"/>
  <c r="G143" i="60"/>
  <c r="G145" i="60" s="1"/>
  <c r="H143" i="60"/>
  <c r="H145" i="60" s="1"/>
  <c r="I143" i="60"/>
  <c r="I145" i="60" s="1"/>
  <c r="J143" i="60"/>
  <c r="J145" i="60" s="1"/>
  <c r="K143" i="60"/>
  <c r="K145" i="60" s="1"/>
  <c r="L143" i="60"/>
  <c r="L145" i="60" s="1"/>
  <c r="M143" i="60"/>
  <c r="M145" i="60" s="1"/>
  <c r="N143" i="60"/>
  <c r="N145" i="60" s="1"/>
  <c r="D146" i="60"/>
  <c r="E146" i="60"/>
  <c r="E148" i="60" s="1"/>
  <c r="F146" i="60"/>
  <c r="F148" i="60" s="1"/>
  <c r="G146" i="60"/>
  <c r="G148" i="60" s="1"/>
  <c r="H146" i="60"/>
  <c r="H148" i="60" s="1"/>
  <c r="I146" i="60"/>
  <c r="I148" i="60" s="1"/>
  <c r="J146" i="60"/>
  <c r="J148" i="60" s="1"/>
  <c r="K146" i="60"/>
  <c r="K148" i="60" s="1"/>
  <c r="L146" i="60"/>
  <c r="L148" i="60" s="1"/>
  <c r="M146" i="60"/>
  <c r="M148" i="60" s="1"/>
  <c r="N146" i="60"/>
  <c r="N148" i="60" s="1"/>
  <c r="D149" i="60"/>
  <c r="E149" i="60"/>
  <c r="E151" i="60" s="1"/>
  <c r="F149" i="60"/>
  <c r="F151" i="60" s="1"/>
  <c r="G149" i="60"/>
  <c r="G151" i="60" s="1"/>
  <c r="H149" i="60"/>
  <c r="H151" i="60" s="1"/>
  <c r="I149" i="60"/>
  <c r="I151" i="60" s="1"/>
  <c r="J149" i="60"/>
  <c r="J151" i="60" s="1"/>
  <c r="K149" i="60"/>
  <c r="K151" i="60" s="1"/>
  <c r="L149" i="60"/>
  <c r="L151" i="60" s="1"/>
  <c r="M149" i="60"/>
  <c r="M151" i="60" s="1"/>
  <c r="N149" i="60"/>
  <c r="N151" i="60" s="1"/>
  <c r="C14" i="60"/>
  <c r="C17" i="60"/>
  <c r="C20" i="60"/>
  <c r="C23" i="60"/>
  <c r="C26" i="60"/>
  <c r="C29" i="60"/>
  <c r="C32" i="60"/>
  <c r="C35" i="60"/>
  <c r="C38" i="60"/>
  <c r="C41" i="60"/>
  <c r="C44" i="60"/>
  <c r="C47" i="60"/>
  <c r="C50" i="60"/>
  <c r="C53" i="60"/>
  <c r="C56" i="60"/>
  <c r="C59" i="60"/>
  <c r="C62" i="60"/>
  <c r="C65" i="60"/>
  <c r="C68" i="60"/>
  <c r="C71" i="60"/>
  <c r="C74" i="60"/>
  <c r="C77" i="60"/>
  <c r="C80" i="60"/>
  <c r="C83" i="60"/>
  <c r="C86" i="60"/>
  <c r="C89" i="60"/>
  <c r="C92" i="60"/>
  <c r="C95" i="60"/>
  <c r="C98" i="60"/>
  <c r="C101" i="60"/>
  <c r="C104" i="60"/>
  <c r="C107" i="60"/>
  <c r="C110" i="60"/>
  <c r="C113" i="60"/>
  <c r="C116" i="60"/>
  <c r="C119" i="60"/>
  <c r="C122" i="60"/>
  <c r="C125" i="60"/>
  <c r="C128" i="60"/>
  <c r="C131" i="60"/>
  <c r="C134" i="60"/>
  <c r="C137" i="60"/>
  <c r="C140" i="60"/>
  <c r="C143" i="60"/>
  <c r="C146" i="60"/>
  <c r="C149" i="60"/>
  <c r="C11" i="60"/>
  <c r="I18" i="69" l="1"/>
  <c r="J18" i="69" s="1"/>
  <c r="G18" i="69"/>
  <c r="H18" i="69" s="1"/>
  <c r="E18" i="69"/>
  <c r="F18" i="69" s="1"/>
  <c r="D18" i="69"/>
  <c r="E19" i="70"/>
  <c r="F19" i="70" s="1"/>
  <c r="D19" i="70"/>
  <c r="G19" i="70"/>
  <c r="H19" i="70" s="1"/>
  <c r="D19" i="71"/>
  <c r="D19" i="46"/>
  <c r="K19" i="46"/>
  <c r="L19" i="46" s="1"/>
  <c r="M19" i="46"/>
  <c r="N19" i="46" s="1"/>
  <c r="O19" i="46"/>
  <c r="P19" i="46" s="1"/>
  <c r="I19" i="46"/>
  <c r="J19" i="46" s="1"/>
  <c r="G19" i="46"/>
  <c r="H19" i="46" s="1"/>
  <c r="E19" i="46"/>
  <c r="F19" i="46" s="1"/>
  <c r="Y18" i="45"/>
  <c r="Z18" i="45" s="1"/>
  <c r="W18" i="45"/>
  <c r="X18" i="45" s="1"/>
  <c r="U18" i="45"/>
  <c r="V18" i="45" s="1"/>
  <c r="S18" i="45"/>
  <c r="T18" i="45" s="1"/>
  <c r="Q18" i="45"/>
  <c r="R18" i="45" s="1"/>
  <c r="O18" i="45"/>
  <c r="P18" i="45" s="1"/>
  <c r="M18" i="45"/>
  <c r="N18" i="45" s="1"/>
  <c r="K18" i="45"/>
  <c r="L18" i="45" s="1"/>
  <c r="J18" i="45"/>
  <c r="N18" i="43"/>
  <c r="L18" i="43"/>
  <c r="J18" i="43"/>
  <c r="H18" i="43"/>
  <c r="F18" i="43"/>
  <c r="G18" i="43" s="1"/>
  <c r="AI19" i="42"/>
  <c r="AF19" i="42"/>
  <c r="AG19" i="42" s="1"/>
  <c r="AD19" i="42"/>
  <c r="AE19" i="42" s="1"/>
  <c r="AB19" i="42"/>
  <c r="AC19" i="42" s="1"/>
  <c r="Z19" i="42"/>
  <c r="AA19" i="42" s="1"/>
  <c r="X19" i="42"/>
  <c r="Y19" i="42" s="1"/>
  <c r="V19" i="42"/>
  <c r="W19" i="42" s="1"/>
  <c r="AH19" i="42"/>
  <c r="T19" i="42"/>
  <c r="U19" i="42" s="1"/>
  <c r="R19" i="42"/>
  <c r="S19" i="42" s="1"/>
  <c r="P19" i="42"/>
  <c r="Q19" i="42" s="1"/>
  <c r="N19" i="42"/>
  <c r="O19" i="42" s="1"/>
  <c r="L19" i="42"/>
  <c r="M19" i="42" s="1"/>
  <c r="J19" i="42"/>
  <c r="K19" i="42" s="1"/>
  <c r="E19" i="42"/>
  <c r="E19" i="71"/>
  <c r="AC19" i="41" l="1"/>
  <c r="AD19" i="41" s="1"/>
  <c r="AA19" i="41"/>
  <c r="AB19" i="41" s="1"/>
  <c r="Y19" i="41"/>
  <c r="Z19" i="41" s="1"/>
  <c r="W19" i="41"/>
  <c r="X19" i="41" s="1"/>
  <c r="V19" i="41"/>
  <c r="T19" i="41"/>
  <c r="U19" i="41" s="1"/>
  <c r="R19" i="41"/>
  <c r="S19" i="41" s="1"/>
  <c r="P19" i="41"/>
  <c r="Q19" i="41" s="1"/>
  <c r="N19" i="41"/>
  <c r="O19" i="41" s="1"/>
  <c r="M19" i="41"/>
  <c r="K19" i="41"/>
  <c r="L19" i="41" s="1"/>
  <c r="I19" i="41"/>
  <c r="J19" i="41" s="1"/>
  <c r="G19" i="41"/>
  <c r="H19" i="41" s="1"/>
  <c r="E19" i="41"/>
  <c r="F19" i="41" s="1"/>
  <c r="BW18" i="4"/>
  <c r="BX18" i="4" s="1"/>
  <c r="BY18" i="4"/>
  <c r="BZ18" i="4" s="1"/>
  <c r="AZ18" i="4"/>
  <c r="BA18" i="4" s="1"/>
  <c r="AX18" i="4"/>
  <c r="AY18" i="4" s="1"/>
  <c r="AD18" i="4"/>
  <c r="AE18" i="4" s="1"/>
  <c r="AC18" i="4"/>
  <c r="AA18" i="4"/>
  <c r="AB18" i="4" s="1"/>
  <c r="Y18" i="4"/>
  <c r="Z18" i="4" s="1"/>
  <c r="R19" i="68"/>
  <c r="K19" i="68"/>
  <c r="W19" i="68"/>
  <c r="X19" i="68" s="1"/>
  <c r="U19" i="68"/>
  <c r="V19" i="68" s="1"/>
  <c r="S19" i="68"/>
  <c r="T19" i="68" s="1"/>
  <c r="P19" i="68"/>
  <c r="Q19" i="68" s="1"/>
  <c r="N19" i="68"/>
  <c r="O19" i="68" s="1"/>
  <c r="L19" i="68"/>
  <c r="M19" i="68" s="1"/>
  <c r="I19" i="68"/>
  <c r="J19" i="68" s="1"/>
  <c r="G19" i="68"/>
  <c r="H19" i="68" s="1"/>
  <c r="E19" i="68"/>
  <c r="F19" i="68" s="1"/>
  <c r="D19" i="68"/>
  <c r="AT19" i="33"/>
  <c r="Y19" i="33"/>
  <c r="G19" i="33"/>
  <c r="H19" i="33" s="1"/>
  <c r="O55" i="67"/>
  <c r="O56" i="67" s="1"/>
  <c r="O57" i="67" s="1"/>
  <c r="O58" i="67" s="1"/>
  <c r="N55" i="67"/>
  <c r="N56" i="67" s="1"/>
  <c r="N57" i="67" s="1"/>
  <c r="N58" i="67" s="1"/>
  <c r="M55" i="67"/>
  <c r="M56" i="67" s="1"/>
  <c r="M57" i="67" s="1"/>
  <c r="M58" i="67" s="1"/>
  <c r="L55" i="67"/>
  <c r="L56" i="67" s="1"/>
  <c r="L57" i="67" s="1"/>
  <c r="L58" i="67" s="1"/>
  <c r="K55" i="67"/>
  <c r="K56" i="67" s="1"/>
  <c r="K57" i="67" s="1"/>
  <c r="K58" i="67" s="1"/>
  <c r="J55" i="67"/>
  <c r="J56" i="67" s="1"/>
  <c r="J57" i="67" s="1"/>
  <c r="J58" i="67" s="1"/>
  <c r="I55" i="67"/>
  <c r="I56" i="67" s="1"/>
  <c r="I57" i="67" s="1"/>
  <c r="I58" i="67" s="1"/>
  <c r="H55" i="67"/>
  <c r="H56" i="67" s="1"/>
  <c r="H57" i="67" s="1"/>
  <c r="H58" i="67" s="1"/>
  <c r="G55" i="67"/>
  <c r="G56" i="67" s="1"/>
  <c r="G57" i="67" s="1"/>
  <c r="G58" i="67" s="1"/>
  <c r="F55" i="67"/>
  <c r="F56" i="67" s="1"/>
  <c r="F57" i="67" s="1"/>
  <c r="F58" i="67" s="1"/>
  <c r="E55" i="67"/>
  <c r="E56" i="67" s="1"/>
  <c r="E57" i="67" s="1"/>
  <c r="E58" i="67" s="1"/>
  <c r="D55" i="67"/>
  <c r="D56" i="67" s="1"/>
  <c r="D57" i="67" s="1"/>
  <c r="D58" i="67" s="1"/>
  <c r="C55" i="67"/>
  <c r="C56" i="67" s="1"/>
  <c r="C57" i="67" s="1"/>
  <c r="C58" i="67" s="1"/>
  <c r="C34" i="67"/>
  <c r="C35" i="67" s="1"/>
  <c r="C36" i="67" s="1"/>
  <c r="C37" i="67" s="1"/>
  <c r="C13" i="67"/>
  <c r="C14" i="67" s="1"/>
  <c r="C15" i="67" s="1"/>
  <c r="C16" i="67" s="1"/>
  <c r="O34" i="67"/>
  <c r="O35" i="67" s="1"/>
  <c r="O36" i="67" s="1"/>
  <c r="N34" i="67"/>
  <c r="N35" i="67" s="1"/>
  <c r="N36" i="67" s="1"/>
  <c r="M34" i="67"/>
  <c r="M35" i="67" s="1"/>
  <c r="M36" i="67" s="1"/>
  <c r="L34" i="67"/>
  <c r="L35" i="67" s="1"/>
  <c r="L36" i="67" s="1"/>
  <c r="K34" i="67"/>
  <c r="K35" i="67" s="1"/>
  <c r="K36" i="67" s="1"/>
  <c r="J34" i="67"/>
  <c r="J35" i="67" s="1"/>
  <c r="J36" i="67" s="1"/>
  <c r="I34" i="67"/>
  <c r="I35" i="67" s="1"/>
  <c r="I36" i="67" s="1"/>
  <c r="H34" i="67"/>
  <c r="H35" i="67" s="1"/>
  <c r="H36" i="67" s="1"/>
  <c r="G34" i="67"/>
  <c r="G35" i="67" s="1"/>
  <c r="G36" i="67" s="1"/>
  <c r="F34" i="67"/>
  <c r="F35" i="67" s="1"/>
  <c r="F36" i="67" s="1"/>
  <c r="E34" i="67"/>
  <c r="E35" i="67" s="1"/>
  <c r="E36" i="67" s="1"/>
  <c r="D34" i="67"/>
  <c r="D35" i="67" s="1"/>
  <c r="D36" i="67" s="1"/>
  <c r="O13" i="67"/>
  <c r="O14" i="67" s="1"/>
  <c r="O15" i="67" s="1"/>
  <c r="O16" i="67" s="1"/>
  <c r="N13" i="67"/>
  <c r="N14" i="67" s="1"/>
  <c r="N15" i="67" s="1"/>
  <c r="N16" i="67" s="1"/>
  <c r="M13" i="67"/>
  <c r="M14" i="67" s="1"/>
  <c r="M15" i="67" s="1"/>
  <c r="M16" i="67" s="1"/>
  <c r="L13" i="67"/>
  <c r="L14" i="67" s="1"/>
  <c r="L15" i="67" s="1"/>
  <c r="L16" i="67" s="1"/>
  <c r="K13" i="67"/>
  <c r="K14" i="67" s="1"/>
  <c r="K15" i="67" s="1"/>
  <c r="K16" i="67" s="1"/>
  <c r="J13" i="67"/>
  <c r="J14" i="67" s="1"/>
  <c r="J15" i="67" s="1"/>
  <c r="J16" i="67" s="1"/>
  <c r="I13" i="67"/>
  <c r="I14" i="67" s="1"/>
  <c r="I15" i="67" s="1"/>
  <c r="I16" i="67" s="1"/>
  <c r="H13" i="67"/>
  <c r="H14" i="67" s="1"/>
  <c r="H15" i="67" s="1"/>
  <c r="H16" i="67" s="1"/>
  <c r="G13" i="67"/>
  <c r="G14" i="67" s="1"/>
  <c r="G15" i="67" s="1"/>
  <c r="G16" i="67" s="1"/>
  <c r="F13" i="67"/>
  <c r="F14" i="67" s="1"/>
  <c r="F15" i="67" s="1"/>
  <c r="F16" i="67" s="1"/>
  <c r="E13" i="67"/>
  <c r="E14" i="67" s="1"/>
  <c r="E15" i="67" s="1"/>
  <c r="E16" i="67" s="1"/>
  <c r="D13" i="67"/>
  <c r="D14" i="67" s="1"/>
  <c r="D15" i="67" s="1"/>
  <c r="D16" i="67" s="1"/>
  <c r="AD24" i="66"/>
  <c r="AB24" i="66"/>
  <c r="AC24" i="66" s="1"/>
  <c r="W24" i="66"/>
  <c r="U24" i="66"/>
  <c r="V24" i="66" s="1"/>
  <c r="S24" i="66"/>
  <c r="T24" i="66" s="1"/>
  <c r="Q24" i="66"/>
  <c r="R24" i="66" s="1"/>
  <c r="O24" i="66"/>
  <c r="P24" i="66" s="1"/>
  <c r="N24" i="66"/>
  <c r="Z24" i="66"/>
  <c r="AA24" i="66" s="1"/>
  <c r="X24" i="66"/>
  <c r="Y24" i="66" s="1"/>
  <c r="L24" i="66"/>
  <c r="M24" i="66" s="1"/>
  <c r="J24" i="66"/>
  <c r="K24" i="66" s="1"/>
  <c r="H24" i="66"/>
  <c r="I24" i="66" s="1"/>
  <c r="F24" i="66"/>
  <c r="G24" i="66" s="1"/>
  <c r="AH24" i="66"/>
  <c r="E24" i="66"/>
  <c r="D24" i="66"/>
  <c r="O19" i="17"/>
  <c r="P19" i="17" s="1"/>
  <c r="M19" i="17"/>
  <c r="N19" i="17" s="1"/>
  <c r="K19" i="17"/>
  <c r="L19" i="17" s="1"/>
  <c r="F19" i="17"/>
  <c r="I19" i="17"/>
  <c r="J19" i="17" s="1"/>
  <c r="G19" i="17"/>
  <c r="H19" i="17" s="1"/>
  <c r="AH24" i="24"/>
  <c r="AI24" i="24" s="1"/>
  <c r="AE24" i="24"/>
  <c r="AC24" i="24"/>
  <c r="AD24" i="24" s="1"/>
  <c r="AA24" i="24"/>
  <c r="AB24" i="24" s="1"/>
  <c r="Z24" i="24"/>
  <c r="X24" i="24"/>
  <c r="Y24" i="24" s="1"/>
  <c r="T24" i="24"/>
  <c r="R24" i="24"/>
  <c r="BM19" i="33"/>
  <c r="BN19" i="33" s="1"/>
  <c r="BK19" i="33"/>
  <c r="BL19" i="33" s="1"/>
  <c r="BI19" i="33"/>
  <c r="BJ19" i="33" s="1"/>
  <c r="BG19" i="33"/>
  <c r="BH19" i="33" s="1"/>
  <c r="BE19" i="33"/>
  <c r="BF19" i="33" s="1"/>
  <c r="BC19" i="33"/>
  <c r="BD19" i="33" s="1"/>
  <c r="BA19" i="33"/>
  <c r="BB19" i="33" s="1"/>
  <c r="AY19" i="33"/>
  <c r="AZ19" i="33" s="1"/>
  <c r="AW19" i="33"/>
  <c r="AX19" i="33" s="1"/>
  <c r="AR19" i="33"/>
  <c r="AS19" i="33" s="1"/>
  <c r="AP19" i="33"/>
  <c r="AQ19" i="33" s="1"/>
  <c r="AN19" i="33"/>
  <c r="AO19" i="33" s="1"/>
  <c r="AL19" i="33"/>
  <c r="AM19" i="33" s="1"/>
  <c r="AJ19" i="33"/>
  <c r="AK19" i="33" s="1"/>
  <c r="AH19" i="33"/>
  <c r="AI19" i="33" s="1"/>
  <c r="AF19" i="33"/>
  <c r="AG19" i="33" s="1"/>
  <c r="AD19" i="33"/>
  <c r="AE19" i="33" s="1"/>
  <c r="AB19" i="33"/>
  <c r="AC19" i="33" s="1"/>
  <c r="Z19" i="33"/>
  <c r="AA19" i="33" s="1"/>
  <c r="W19" i="33"/>
  <c r="X19" i="33" s="1"/>
  <c r="U19" i="33"/>
  <c r="V19" i="33" s="1"/>
  <c r="S19" i="33"/>
  <c r="T19" i="33" s="1"/>
  <c r="Q19" i="33"/>
  <c r="R19" i="33" s="1"/>
  <c r="O37" i="67" l="1"/>
  <c r="D37" i="67"/>
  <c r="H37" i="67"/>
  <c r="L37" i="67"/>
  <c r="E37" i="67"/>
  <c r="G37" i="67"/>
  <c r="K37" i="67"/>
  <c r="I37" i="67"/>
  <c r="F37" i="67"/>
  <c r="J37" i="67"/>
  <c r="N37" i="67"/>
  <c r="M37" i="67"/>
  <c r="AE24" i="66"/>
  <c r="N157" i="62"/>
  <c r="M157" i="62"/>
  <c r="L157" i="62"/>
  <c r="K157" i="62"/>
  <c r="J157" i="62"/>
  <c r="I157" i="62"/>
  <c r="H157" i="62"/>
  <c r="G157" i="62"/>
  <c r="F157" i="62"/>
  <c r="E157" i="62"/>
  <c r="D157" i="62"/>
  <c r="C157" i="62"/>
  <c r="BG18" i="4"/>
  <c r="BH18" i="4" s="1"/>
  <c r="BE18" i="4"/>
  <c r="BF18" i="4" s="1"/>
  <c r="BC18" i="4"/>
  <c r="BD18" i="4" s="1"/>
  <c r="AH18" i="4"/>
  <c r="AI18" i="4" s="1"/>
  <c r="AF18" i="4"/>
  <c r="AG18" i="4" s="1"/>
  <c r="I18" i="4"/>
  <c r="J18" i="4" s="1"/>
  <c r="K18" i="4"/>
  <c r="L18" i="4" s="1"/>
  <c r="M18" i="4"/>
  <c r="N18" i="4" s="1"/>
  <c r="O18" i="4"/>
  <c r="P18" i="4" s="1"/>
  <c r="Q18" i="4"/>
  <c r="R18" i="4" s="1"/>
  <c r="S18" i="4"/>
  <c r="T18" i="4" s="1"/>
  <c r="G18" i="4"/>
  <c r="H18" i="4" s="1"/>
  <c r="E18" i="4"/>
  <c r="F18" i="4" s="1"/>
  <c r="BQ18" i="4" l="1"/>
  <c r="BR18" i="4" s="1"/>
  <c r="BO18" i="4"/>
  <c r="BP18" i="4" s="1"/>
  <c r="BM18" i="4"/>
  <c r="BN18" i="4" s="1"/>
  <c r="BK18" i="4"/>
  <c r="BL18" i="4" s="1"/>
  <c r="BI18" i="4"/>
  <c r="BJ18" i="4" s="1"/>
  <c r="BS18" i="4"/>
  <c r="BT18" i="4" s="1"/>
  <c r="BU18" i="4"/>
  <c r="BV18" i="4" s="1"/>
  <c r="AJ18" i="4"/>
  <c r="AK18" i="4" s="1"/>
  <c r="AL18" i="4"/>
  <c r="AM18" i="4" s="1"/>
  <c r="AN18" i="4"/>
  <c r="AO18" i="4" s="1"/>
  <c r="AP18" i="4"/>
  <c r="AQ18" i="4" s="1"/>
  <c r="AR18" i="4"/>
  <c r="AS18" i="4" s="1"/>
  <c r="AT18" i="4"/>
  <c r="AU18" i="4" s="1"/>
  <c r="AV18" i="4"/>
  <c r="AW18" i="4" s="1"/>
  <c r="AU19" i="33"/>
  <c r="AV19" i="33" s="1"/>
  <c r="F24" i="24" l="1"/>
  <c r="G24" i="24" s="1"/>
  <c r="H24" i="24"/>
  <c r="I24" i="24" s="1"/>
  <c r="J24" i="24"/>
  <c r="K24" i="24" s="1"/>
  <c r="L24" i="24"/>
  <c r="M24" i="24" s="1"/>
  <c r="N24" i="24"/>
  <c r="O24" i="24" s="1"/>
  <c r="P24" i="24"/>
  <c r="Q24" i="24" s="1"/>
  <c r="S24" i="24"/>
  <c r="U24" i="24"/>
  <c r="V24" i="24"/>
  <c r="W24" i="24" s="1"/>
  <c r="AF24" i="24"/>
  <c r="AG24" i="24" s="1"/>
  <c r="E24" i="24"/>
  <c r="D19" i="41" l="1"/>
  <c r="I19" i="33"/>
  <c r="J19" i="33" s="1"/>
  <c r="K19" i="33"/>
  <c r="L19" i="33" s="1"/>
  <c r="M19" i="33"/>
  <c r="N19" i="33" s="1"/>
  <c r="O19" i="33"/>
  <c r="P19" i="33" s="1"/>
  <c r="D19" i="33"/>
  <c r="C13" i="22" l="1"/>
  <c r="C14" i="22" s="1"/>
  <c r="C15" i="22" s="1"/>
  <c r="AE19" i="17" l="1"/>
  <c r="AF19" i="17" s="1"/>
  <c r="C3" i="63" l="1"/>
  <c r="I8" i="63" s="1"/>
  <c r="B3" i="63"/>
  <c r="K9" i="63" s="1"/>
  <c r="I26" i="63" l="1"/>
  <c r="I28" i="63" s="1"/>
  <c r="I11" i="63"/>
  <c r="I13" i="63" s="1"/>
  <c r="I32" i="63"/>
  <c r="I34" i="63" s="1"/>
  <c r="I38" i="63"/>
  <c r="I40" i="63" s="1"/>
  <c r="I89" i="63"/>
  <c r="I91" i="63" s="1"/>
  <c r="I20" i="63"/>
  <c r="I22" i="63" s="1"/>
  <c r="I44" i="63"/>
  <c r="I46" i="63" s="1"/>
  <c r="I50" i="63"/>
  <c r="I52" i="63" s="1"/>
  <c r="I62" i="63"/>
  <c r="I64" i="63" s="1"/>
  <c r="I68" i="63"/>
  <c r="I70" i="63" s="1"/>
  <c r="I83" i="63"/>
  <c r="I85" i="63" s="1"/>
  <c r="I104" i="63"/>
  <c r="I106" i="63" s="1"/>
  <c r="I23" i="63"/>
  <c r="I25" i="63" s="1"/>
  <c r="I35" i="63"/>
  <c r="I37" i="63" s="1"/>
  <c r="I98" i="63"/>
  <c r="I100" i="63" s="1"/>
  <c r="I119" i="63"/>
  <c r="I121" i="63" s="1"/>
  <c r="I134" i="63"/>
  <c r="I136" i="63" s="1"/>
  <c r="I56" i="63"/>
  <c r="I58" i="63" s="1"/>
  <c r="I77" i="63"/>
  <c r="I79" i="63" s="1"/>
  <c r="I113" i="63"/>
  <c r="I115" i="63" s="1"/>
  <c r="I14" i="63"/>
  <c r="I16" i="63" s="1"/>
  <c r="I41" i="63"/>
  <c r="I43" i="63" s="1"/>
  <c r="I71" i="63"/>
  <c r="I73" i="63" s="1"/>
  <c r="I86" i="63"/>
  <c r="I88" i="63" s="1"/>
  <c r="I92" i="63"/>
  <c r="I94" i="63" s="1"/>
  <c r="I107" i="63"/>
  <c r="I109" i="63" s="1"/>
  <c r="I128" i="63"/>
  <c r="I130" i="63" s="1"/>
  <c r="I47" i="63"/>
  <c r="I49" i="63" s="1"/>
  <c r="I65" i="63"/>
  <c r="I67" i="63" s="1"/>
  <c r="I29" i="63"/>
  <c r="I31" i="63" s="1"/>
  <c r="I53" i="63"/>
  <c r="I55" i="63" s="1"/>
  <c r="I59" i="63"/>
  <c r="I61" i="63" s="1"/>
  <c r="I80" i="63"/>
  <c r="I82" i="63" s="1"/>
  <c r="I101" i="63"/>
  <c r="I103" i="63" s="1"/>
  <c r="I143" i="63"/>
  <c r="I145" i="63" s="1"/>
  <c r="I149" i="63"/>
  <c r="I151" i="63" s="1"/>
  <c r="I137" i="63"/>
  <c r="I139" i="63" s="1"/>
  <c r="I110" i="63"/>
  <c r="I112" i="63" s="1"/>
  <c r="I131" i="63"/>
  <c r="I133" i="63" s="1"/>
  <c r="I17" i="63"/>
  <c r="I19" i="63" s="1"/>
  <c r="I125" i="63"/>
  <c r="I127" i="63" s="1"/>
  <c r="I146" i="63"/>
  <c r="I148" i="63" s="1"/>
  <c r="I122" i="63"/>
  <c r="I124" i="63" s="1"/>
  <c r="I140" i="63"/>
  <c r="I142" i="63" s="1"/>
  <c r="I74" i="63"/>
  <c r="I76" i="63" s="1"/>
  <c r="I95" i="63"/>
  <c r="I97" i="63" s="1"/>
  <c r="I116" i="63"/>
  <c r="I118" i="63" s="1"/>
  <c r="K18" i="63"/>
  <c r="K24" i="63"/>
  <c r="K15" i="63"/>
  <c r="K30" i="63"/>
  <c r="K21" i="63"/>
  <c r="K12" i="63"/>
  <c r="K57" i="63"/>
  <c r="K78" i="63"/>
  <c r="K114" i="63"/>
  <c r="K42" i="63"/>
  <c r="K72" i="63"/>
  <c r="K87" i="63"/>
  <c r="K93" i="63"/>
  <c r="K48" i="63"/>
  <c r="K66" i="63"/>
  <c r="K123" i="63"/>
  <c r="K39" i="63"/>
  <c r="K54" i="63"/>
  <c r="K60" i="63"/>
  <c r="K81" i="63"/>
  <c r="K102" i="63"/>
  <c r="K27" i="63"/>
  <c r="K36" i="63"/>
  <c r="K75" i="63"/>
  <c r="K96" i="63"/>
  <c r="K111" i="63"/>
  <c r="K117" i="63"/>
  <c r="K33" i="63"/>
  <c r="K90" i="63"/>
  <c r="K45" i="63"/>
  <c r="K51" i="63"/>
  <c r="K63" i="63"/>
  <c r="K69" i="63"/>
  <c r="K84" i="63"/>
  <c r="K105" i="63"/>
  <c r="K126" i="63"/>
  <c r="K147" i="63"/>
  <c r="K129" i="63"/>
  <c r="K135" i="63"/>
  <c r="K141" i="63"/>
  <c r="K99" i="63"/>
  <c r="K132" i="63"/>
  <c r="K108" i="63"/>
  <c r="K144" i="63"/>
  <c r="K150" i="63"/>
  <c r="K120" i="63"/>
  <c r="K138" i="63"/>
  <c r="C8" i="63"/>
  <c r="K8" i="63"/>
  <c r="F9" i="63"/>
  <c r="N9" i="63"/>
  <c r="D8" i="63"/>
  <c r="L8" i="63"/>
  <c r="G9" i="63"/>
  <c r="E8" i="63"/>
  <c r="M8" i="63"/>
  <c r="H9" i="63"/>
  <c r="F8" i="63"/>
  <c r="N8" i="63"/>
  <c r="I9" i="63"/>
  <c r="G8" i="63"/>
  <c r="J9" i="63"/>
  <c r="H8" i="63"/>
  <c r="C9" i="63"/>
  <c r="L220" i="63"/>
  <c r="D220" i="63"/>
  <c r="K220" i="63"/>
  <c r="C220" i="63"/>
  <c r="J220" i="63"/>
  <c r="I220" i="63"/>
  <c r="H220" i="63"/>
  <c r="G220" i="63"/>
  <c r="M220" i="63"/>
  <c r="E220" i="63"/>
  <c r="N220" i="63"/>
  <c r="F220" i="63"/>
  <c r="D9" i="63"/>
  <c r="L9" i="63"/>
  <c r="I219" i="63"/>
  <c r="H219" i="63"/>
  <c r="G219" i="63"/>
  <c r="N219" i="63"/>
  <c r="F219" i="63"/>
  <c r="M219" i="63"/>
  <c r="E219" i="63"/>
  <c r="L219" i="63"/>
  <c r="D219" i="63"/>
  <c r="J219" i="63"/>
  <c r="K219" i="63"/>
  <c r="C219" i="63"/>
  <c r="J8" i="63"/>
  <c r="E9" i="63"/>
  <c r="M9" i="63"/>
  <c r="O13" i="22"/>
  <c r="O14" i="22" s="1"/>
  <c r="O15" i="22" s="1"/>
  <c r="N13" i="22"/>
  <c r="N14" i="22" s="1"/>
  <c r="N15" i="22" s="1"/>
  <c r="M13" i="22"/>
  <c r="M14" i="22" s="1"/>
  <c r="M15" i="22" s="1"/>
  <c r="L13" i="22"/>
  <c r="L14" i="22" s="1"/>
  <c r="L15" i="22" s="1"/>
  <c r="K13" i="22"/>
  <c r="K14" i="22" s="1"/>
  <c r="K15" i="22" s="1"/>
  <c r="J13" i="22"/>
  <c r="J14" i="22" s="1"/>
  <c r="J15" i="22" s="1"/>
  <c r="I13" i="22"/>
  <c r="I14" i="22" s="1"/>
  <c r="I15" i="22" s="1"/>
  <c r="H13" i="22"/>
  <c r="H14" i="22" s="1"/>
  <c r="H15" i="22" s="1"/>
  <c r="G13" i="22"/>
  <c r="G14" i="22" s="1"/>
  <c r="G15" i="22" s="1"/>
  <c r="F13" i="22"/>
  <c r="F14" i="22" s="1"/>
  <c r="F15" i="22" s="1"/>
  <c r="E13" i="22"/>
  <c r="E14" i="22" s="1"/>
  <c r="E15" i="22" s="1"/>
  <c r="D13" i="22"/>
  <c r="D14" i="22" s="1"/>
  <c r="D15" i="22" s="1"/>
  <c r="O37" i="22"/>
  <c r="O38" i="22" s="1"/>
  <c r="O39" i="22" s="1"/>
  <c r="N37" i="22"/>
  <c r="N38" i="22" s="1"/>
  <c r="N39" i="22" s="1"/>
  <c r="M37" i="22"/>
  <c r="M38" i="22" s="1"/>
  <c r="M39" i="22" s="1"/>
  <c r="L37" i="22"/>
  <c r="L38" i="22" s="1"/>
  <c r="L39" i="22" s="1"/>
  <c r="K37" i="22"/>
  <c r="K38" i="22" s="1"/>
  <c r="K39" i="22" s="1"/>
  <c r="J37" i="22"/>
  <c r="J38" i="22" s="1"/>
  <c r="J39" i="22" s="1"/>
  <c r="I37" i="22"/>
  <c r="I38" i="22" s="1"/>
  <c r="I39" i="22" s="1"/>
  <c r="H37" i="22"/>
  <c r="H38" i="22" s="1"/>
  <c r="H39" i="22" s="1"/>
  <c r="G37" i="22"/>
  <c r="G38" i="22" s="1"/>
  <c r="G39" i="22" s="1"/>
  <c r="F37" i="22"/>
  <c r="F38" i="22" s="1"/>
  <c r="F39" i="22" s="1"/>
  <c r="E37" i="22"/>
  <c r="E38" i="22" s="1"/>
  <c r="E39" i="22" s="1"/>
  <c r="D37" i="22"/>
  <c r="D38" i="22" s="1"/>
  <c r="D39" i="22" s="1"/>
  <c r="C37" i="22"/>
  <c r="C38" i="22" s="1"/>
  <c r="C39" i="22" s="1"/>
  <c r="E234" i="63" l="1"/>
  <c r="E236" i="63" s="1"/>
  <c r="E228" i="63"/>
  <c r="E230" i="63" s="1"/>
  <c r="E240" i="63"/>
  <c r="E242" i="63" s="1"/>
  <c r="E231" i="63"/>
  <c r="E233" i="63" s="1"/>
  <c r="E237" i="63"/>
  <c r="E239" i="63" s="1"/>
  <c r="E222" i="63"/>
  <c r="E224" i="63" s="1"/>
  <c r="E225" i="63"/>
  <c r="E227" i="63" s="1"/>
  <c r="D36" i="63"/>
  <c r="D12" i="63"/>
  <c r="D15" i="63"/>
  <c r="D27" i="63"/>
  <c r="D33" i="63"/>
  <c r="D99" i="63"/>
  <c r="D120" i="63"/>
  <c r="D57" i="63"/>
  <c r="D78" i="63"/>
  <c r="D30" i="63"/>
  <c r="D42" i="63"/>
  <c r="D72" i="63"/>
  <c r="D87" i="63"/>
  <c r="D93" i="63"/>
  <c r="D108" i="63"/>
  <c r="D129" i="63"/>
  <c r="D18" i="63"/>
  <c r="D48" i="63"/>
  <c r="D66" i="63"/>
  <c r="D123" i="63"/>
  <c r="D21" i="63"/>
  <c r="D39" i="63"/>
  <c r="D54" i="63"/>
  <c r="D60" i="63"/>
  <c r="D81" i="63"/>
  <c r="D102" i="63"/>
  <c r="D75" i="63"/>
  <c r="D96" i="63"/>
  <c r="D24" i="63"/>
  <c r="D90" i="63"/>
  <c r="D69" i="63"/>
  <c r="D63" i="63"/>
  <c r="D84" i="63"/>
  <c r="D117" i="63"/>
  <c r="D147" i="63"/>
  <c r="D51" i="63"/>
  <c r="D135" i="63"/>
  <c r="D141" i="63"/>
  <c r="D45" i="63"/>
  <c r="D105" i="63"/>
  <c r="D111" i="63"/>
  <c r="D126" i="63"/>
  <c r="D144" i="63"/>
  <c r="D150" i="63"/>
  <c r="D114" i="63"/>
  <c r="D132" i="63"/>
  <c r="D138" i="63"/>
  <c r="J235" i="63"/>
  <c r="J229" i="63"/>
  <c r="J241" i="63"/>
  <c r="J232" i="63"/>
  <c r="J238" i="63"/>
  <c r="J226" i="63"/>
  <c r="J223" i="63"/>
  <c r="L14" i="63"/>
  <c r="L16" i="63" s="1"/>
  <c r="L29" i="63"/>
  <c r="L31" i="63" s="1"/>
  <c r="L20" i="63"/>
  <c r="L22" i="63" s="1"/>
  <c r="L163" i="63" s="1"/>
  <c r="L47" i="63"/>
  <c r="L49" i="63" s="1"/>
  <c r="L65" i="63"/>
  <c r="L67" i="63" s="1"/>
  <c r="L17" i="63"/>
  <c r="L19" i="63" s="1"/>
  <c r="L53" i="63"/>
  <c r="L55" i="63" s="1"/>
  <c r="L59" i="63"/>
  <c r="L61" i="63" s="1"/>
  <c r="L80" i="63"/>
  <c r="L82" i="63" s="1"/>
  <c r="L101" i="63"/>
  <c r="L103" i="63" s="1"/>
  <c r="L11" i="63"/>
  <c r="L13" i="63" s="1"/>
  <c r="L160" i="63" s="1"/>
  <c r="L38" i="63"/>
  <c r="L40" i="63" s="1"/>
  <c r="L74" i="63"/>
  <c r="L76" i="63" s="1"/>
  <c r="L95" i="63"/>
  <c r="L97" i="63" s="1"/>
  <c r="L110" i="63"/>
  <c r="L112" i="63" s="1"/>
  <c r="L116" i="63"/>
  <c r="L118" i="63" s="1"/>
  <c r="L131" i="63"/>
  <c r="L133" i="63" s="1"/>
  <c r="L89" i="63"/>
  <c r="L91" i="63" s="1"/>
  <c r="L23" i="63"/>
  <c r="L25" i="63" s="1"/>
  <c r="L164" i="63" s="1"/>
  <c r="L35" i="63"/>
  <c r="L37" i="63" s="1"/>
  <c r="L44" i="63"/>
  <c r="L46" i="63" s="1"/>
  <c r="L50" i="63"/>
  <c r="L52" i="63" s="1"/>
  <c r="L62" i="63"/>
  <c r="L64" i="63" s="1"/>
  <c r="L68" i="63"/>
  <c r="L70" i="63" s="1"/>
  <c r="L83" i="63"/>
  <c r="L85" i="63" s="1"/>
  <c r="L104" i="63"/>
  <c r="L106" i="63" s="1"/>
  <c r="L125" i="63"/>
  <c r="L127" i="63" s="1"/>
  <c r="L98" i="63"/>
  <c r="L100" i="63" s="1"/>
  <c r="L26" i="63"/>
  <c r="L28" i="63" s="1"/>
  <c r="L32" i="63"/>
  <c r="L34" i="63" s="1"/>
  <c r="L56" i="63"/>
  <c r="L58" i="63" s="1"/>
  <c r="L77" i="63"/>
  <c r="L79" i="63" s="1"/>
  <c r="L113" i="63"/>
  <c r="L115" i="63" s="1"/>
  <c r="L41" i="63"/>
  <c r="L43" i="63" s="1"/>
  <c r="L140" i="63"/>
  <c r="L142" i="63" s="1"/>
  <c r="L202" i="63" s="1"/>
  <c r="L134" i="63"/>
  <c r="L136" i="63" s="1"/>
  <c r="L107" i="63"/>
  <c r="L109" i="63" s="1"/>
  <c r="L119" i="63"/>
  <c r="L121" i="63" s="1"/>
  <c r="L128" i="63"/>
  <c r="L130" i="63" s="1"/>
  <c r="L71" i="63"/>
  <c r="L73" i="63" s="1"/>
  <c r="L92" i="63"/>
  <c r="L94" i="63" s="1"/>
  <c r="L143" i="63"/>
  <c r="L145" i="63" s="1"/>
  <c r="L149" i="63"/>
  <c r="L151" i="63" s="1"/>
  <c r="L205" i="63" s="1"/>
  <c r="L86" i="63"/>
  <c r="L88" i="63" s="1"/>
  <c r="L137" i="63"/>
  <c r="L139" i="63" s="1"/>
  <c r="L122" i="63"/>
  <c r="L124" i="63" s="1"/>
  <c r="L146" i="63"/>
  <c r="L148" i="63" s="1"/>
  <c r="K240" i="63"/>
  <c r="K242" i="63" s="1"/>
  <c r="K231" i="63"/>
  <c r="K233" i="63" s="1"/>
  <c r="K237" i="63"/>
  <c r="K239" i="63" s="1"/>
  <c r="K225" i="63"/>
  <c r="K227" i="63" s="1"/>
  <c r="K222" i="63"/>
  <c r="K224" i="63" s="1"/>
  <c r="K228" i="63"/>
  <c r="K230" i="63" s="1"/>
  <c r="K234" i="63"/>
  <c r="K236" i="63" s="1"/>
  <c r="G225" i="63"/>
  <c r="G227" i="63" s="1"/>
  <c r="G222" i="63"/>
  <c r="G224" i="63" s="1"/>
  <c r="G234" i="63"/>
  <c r="G236" i="63" s="1"/>
  <c r="G228" i="63"/>
  <c r="G230" i="63" s="1"/>
  <c r="G240" i="63"/>
  <c r="G242" i="63" s="1"/>
  <c r="G231" i="63"/>
  <c r="G233" i="63" s="1"/>
  <c r="G237" i="63"/>
  <c r="G239" i="63" s="1"/>
  <c r="M226" i="63"/>
  <c r="M223" i="63"/>
  <c r="M235" i="63"/>
  <c r="M229" i="63"/>
  <c r="M232" i="63"/>
  <c r="M241" i="63"/>
  <c r="M238" i="63"/>
  <c r="L226" i="63"/>
  <c r="L223" i="63"/>
  <c r="L235" i="63"/>
  <c r="L229" i="63"/>
  <c r="L241" i="63"/>
  <c r="L232" i="63"/>
  <c r="L238" i="63"/>
  <c r="H27" i="63"/>
  <c r="H36" i="63"/>
  <c r="H24" i="63"/>
  <c r="H39" i="63"/>
  <c r="H54" i="63"/>
  <c r="H60" i="63"/>
  <c r="H81" i="63"/>
  <c r="H102" i="63"/>
  <c r="H75" i="63"/>
  <c r="H96" i="63"/>
  <c r="H90" i="63"/>
  <c r="H15" i="63"/>
  <c r="H33" i="63"/>
  <c r="H45" i="63"/>
  <c r="H51" i="63"/>
  <c r="H63" i="63"/>
  <c r="H69" i="63"/>
  <c r="H84" i="63"/>
  <c r="H105" i="63"/>
  <c r="H126" i="63"/>
  <c r="H99" i="63"/>
  <c r="H120" i="63"/>
  <c r="H18" i="63"/>
  <c r="H30" i="63"/>
  <c r="H57" i="63"/>
  <c r="H78" i="63"/>
  <c r="H12" i="63"/>
  <c r="H42" i="63"/>
  <c r="H72" i="63"/>
  <c r="H87" i="63"/>
  <c r="H93" i="63"/>
  <c r="H108" i="63"/>
  <c r="H129" i="63"/>
  <c r="H48" i="63"/>
  <c r="H114" i="63"/>
  <c r="H123" i="63"/>
  <c r="H132" i="63"/>
  <c r="H144" i="63"/>
  <c r="H150" i="63"/>
  <c r="H117" i="63"/>
  <c r="H138" i="63"/>
  <c r="H66" i="63"/>
  <c r="H147" i="63"/>
  <c r="H21" i="63"/>
  <c r="H111" i="63"/>
  <c r="H135" i="63"/>
  <c r="H141" i="63"/>
  <c r="K26" i="63"/>
  <c r="K28" i="63" s="1"/>
  <c r="K165" i="63" s="1"/>
  <c r="K35" i="63"/>
  <c r="K37" i="63" s="1"/>
  <c r="K17" i="63"/>
  <c r="K19" i="63" s="1"/>
  <c r="K29" i="63"/>
  <c r="K31" i="63" s="1"/>
  <c r="K53" i="63"/>
  <c r="K55" i="63" s="1"/>
  <c r="K59" i="63"/>
  <c r="K61" i="63" s="1"/>
  <c r="K80" i="63"/>
  <c r="K82" i="63" s="1"/>
  <c r="K101" i="63"/>
  <c r="K103" i="63" s="1"/>
  <c r="K11" i="63"/>
  <c r="K13" i="63" s="1"/>
  <c r="K160" i="63" s="1"/>
  <c r="K38" i="63"/>
  <c r="K40" i="63" s="1"/>
  <c r="K74" i="63"/>
  <c r="K76" i="63" s="1"/>
  <c r="K95" i="63"/>
  <c r="K97" i="63" s="1"/>
  <c r="K20" i="63"/>
  <c r="K22" i="63" s="1"/>
  <c r="K89" i="63"/>
  <c r="K91" i="63" s="1"/>
  <c r="K23" i="63"/>
  <c r="K25" i="63" s="1"/>
  <c r="K44" i="63"/>
  <c r="K46" i="63" s="1"/>
  <c r="K50" i="63"/>
  <c r="K52" i="63" s="1"/>
  <c r="K173" i="63" s="1"/>
  <c r="K62" i="63"/>
  <c r="K64" i="63" s="1"/>
  <c r="K68" i="63"/>
  <c r="K70" i="63" s="1"/>
  <c r="K83" i="63"/>
  <c r="K85" i="63" s="1"/>
  <c r="K104" i="63"/>
  <c r="K106" i="63" s="1"/>
  <c r="K125" i="63"/>
  <c r="K127" i="63" s="1"/>
  <c r="K98" i="63"/>
  <c r="K100" i="63" s="1"/>
  <c r="K119" i="63"/>
  <c r="K121" i="63" s="1"/>
  <c r="K32" i="63"/>
  <c r="K34" i="63" s="1"/>
  <c r="K167" i="63" s="1"/>
  <c r="K56" i="63"/>
  <c r="K58" i="63" s="1"/>
  <c r="K77" i="63"/>
  <c r="K79" i="63" s="1"/>
  <c r="K14" i="63"/>
  <c r="K16" i="63" s="1"/>
  <c r="K41" i="63"/>
  <c r="K43" i="63" s="1"/>
  <c r="K71" i="63"/>
  <c r="K73" i="63" s="1"/>
  <c r="K86" i="63"/>
  <c r="K88" i="63" s="1"/>
  <c r="K92" i="63"/>
  <c r="K94" i="63" s="1"/>
  <c r="K107" i="63"/>
  <c r="K109" i="63" s="1"/>
  <c r="K192" i="63" s="1"/>
  <c r="K128" i="63"/>
  <c r="K130" i="63" s="1"/>
  <c r="K116" i="63"/>
  <c r="K118" i="63" s="1"/>
  <c r="K134" i="63"/>
  <c r="K136" i="63" s="1"/>
  <c r="K143" i="63"/>
  <c r="K145" i="63" s="1"/>
  <c r="K149" i="63"/>
  <c r="K151" i="63" s="1"/>
  <c r="K110" i="63"/>
  <c r="K112" i="63" s="1"/>
  <c r="K137" i="63"/>
  <c r="K139" i="63" s="1"/>
  <c r="K65" i="63"/>
  <c r="K67" i="63" s="1"/>
  <c r="K178" i="63" s="1"/>
  <c r="K131" i="63"/>
  <c r="K133" i="63" s="1"/>
  <c r="K113" i="63"/>
  <c r="K115" i="63" s="1"/>
  <c r="K122" i="63"/>
  <c r="K124" i="63" s="1"/>
  <c r="K146" i="63"/>
  <c r="K148" i="63" s="1"/>
  <c r="K47" i="63"/>
  <c r="K49" i="63" s="1"/>
  <c r="K140" i="63"/>
  <c r="K142" i="63" s="1"/>
  <c r="L228" i="63"/>
  <c r="L230" i="63" s="1"/>
  <c r="L231" i="63"/>
  <c r="L233" i="63" s="1"/>
  <c r="L237" i="63"/>
  <c r="L239" i="63" s="1"/>
  <c r="L225" i="63"/>
  <c r="L227" i="63" s="1"/>
  <c r="L240" i="63"/>
  <c r="L242" i="63" s="1"/>
  <c r="L222" i="63"/>
  <c r="L224" i="63" s="1"/>
  <c r="L234" i="63"/>
  <c r="L236" i="63" s="1"/>
  <c r="L36" i="63"/>
  <c r="L12" i="63"/>
  <c r="L18" i="63"/>
  <c r="L99" i="63"/>
  <c r="L120" i="63"/>
  <c r="L21" i="63"/>
  <c r="L57" i="63"/>
  <c r="L78" i="63"/>
  <c r="L42" i="63"/>
  <c r="L72" i="63"/>
  <c r="L87" i="63"/>
  <c r="L93" i="63"/>
  <c r="L108" i="63"/>
  <c r="L129" i="63"/>
  <c r="L24" i="63"/>
  <c r="L48" i="63"/>
  <c r="L66" i="63"/>
  <c r="L123" i="63"/>
  <c r="L39" i="63"/>
  <c r="L54" i="63"/>
  <c r="L60" i="63"/>
  <c r="L81" i="63"/>
  <c r="L102" i="63"/>
  <c r="L15" i="63"/>
  <c r="L27" i="63"/>
  <c r="L75" i="63"/>
  <c r="L96" i="63"/>
  <c r="L33" i="63"/>
  <c r="L90" i="63"/>
  <c r="L69" i="63"/>
  <c r="L126" i="63"/>
  <c r="L147" i="63"/>
  <c r="L63" i="63"/>
  <c r="L84" i="63"/>
  <c r="L114" i="63"/>
  <c r="L135" i="63"/>
  <c r="L141" i="63"/>
  <c r="L51" i="63"/>
  <c r="L117" i="63"/>
  <c r="L30" i="63"/>
  <c r="L45" i="63"/>
  <c r="L132" i="63"/>
  <c r="L105" i="63"/>
  <c r="L144" i="63"/>
  <c r="L150" i="63"/>
  <c r="L111" i="63"/>
  <c r="L138" i="63"/>
  <c r="I229" i="63"/>
  <c r="I232" i="63"/>
  <c r="I238" i="63"/>
  <c r="I226" i="63"/>
  <c r="I235" i="63"/>
  <c r="I223" i="63"/>
  <c r="I241" i="63"/>
  <c r="J12" i="63"/>
  <c r="J33" i="63"/>
  <c r="J27" i="63"/>
  <c r="J21" i="63"/>
  <c r="J42" i="63"/>
  <c r="J72" i="63"/>
  <c r="J87" i="63"/>
  <c r="J93" i="63"/>
  <c r="J108" i="63"/>
  <c r="J48" i="63"/>
  <c r="J66" i="63"/>
  <c r="J24" i="63"/>
  <c r="J39" i="63"/>
  <c r="J54" i="63"/>
  <c r="J60" i="63"/>
  <c r="J81" i="63"/>
  <c r="J102" i="63"/>
  <c r="J36" i="63"/>
  <c r="J75" i="63"/>
  <c r="J96" i="63"/>
  <c r="J111" i="63"/>
  <c r="J117" i="63"/>
  <c r="J15" i="63"/>
  <c r="J90" i="63"/>
  <c r="J45" i="63"/>
  <c r="J51" i="63"/>
  <c r="J63" i="63"/>
  <c r="J69" i="63"/>
  <c r="J84" i="63"/>
  <c r="J30" i="63"/>
  <c r="J99" i="63"/>
  <c r="J120" i="63"/>
  <c r="J126" i="63"/>
  <c r="J129" i="63"/>
  <c r="J114" i="63"/>
  <c r="J135" i="63"/>
  <c r="J141" i="63"/>
  <c r="J57" i="63"/>
  <c r="J78" i="63"/>
  <c r="J123" i="63"/>
  <c r="J132" i="63"/>
  <c r="J18" i="63"/>
  <c r="J144" i="63"/>
  <c r="J150" i="63"/>
  <c r="J105" i="63"/>
  <c r="J138" i="63"/>
  <c r="J147" i="63"/>
  <c r="G21" i="63"/>
  <c r="G18" i="63"/>
  <c r="G24" i="63"/>
  <c r="G75" i="63"/>
  <c r="G96" i="63"/>
  <c r="G111" i="63"/>
  <c r="G117" i="63"/>
  <c r="G36" i="63"/>
  <c r="G90" i="63"/>
  <c r="G15" i="63"/>
  <c r="G27" i="63"/>
  <c r="G33" i="63"/>
  <c r="G45" i="63"/>
  <c r="G51" i="63"/>
  <c r="G63" i="63"/>
  <c r="G69" i="63"/>
  <c r="G84" i="63"/>
  <c r="G105" i="63"/>
  <c r="G126" i="63"/>
  <c r="G99" i="63"/>
  <c r="G120" i="63"/>
  <c r="G30" i="63"/>
  <c r="G57" i="63"/>
  <c r="G78" i="63"/>
  <c r="G114" i="63"/>
  <c r="G12" i="63"/>
  <c r="G42" i="63"/>
  <c r="G72" i="63"/>
  <c r="G87" i="63"/>
  <c r="G93" i="63"/>
  <c r="G48" i="63"/>
  <c r="G66" i="63"/>
  <c r="G123" i="63"/>
  <c r="G132" i="63"/>
  <c r="G144" i="63"/>
  <c r="G150" i="63"/>
  <c r="G138" i="63"/>
  <c r="G108" i="63"/>
  <c r="G147" i="63"/>
  <c r="G39" i="63"/>
  <c r="G60" i="63"/>
  <c r="G81" i="63"/>
  <c r="G102" i="63"/>
  <c r="G129" i="63"/>
  <c r="G135" i="63"/>
  <c r="G141" i="63"/>
  <c r="G54" i="63"/>
  <c r="M234" i="63"/>
  <c r="M236" i="63" s="1"/>
  <c r="M228" i="63"/>
  <c r="M230" i="63" s="1"/>
  <c r="M240" i="63"/>
  <c r="M242" i="63" s="1"/>
  <c r="M231" i="63"/>
  <c r="M233" i="63" s="1"/>
  <c r="M237" i="63"/>
  <c r="M239" i="63" s="1"/>
  <c r="M225" i="63"/>
  <c r="M227" i="63" s="1"/>
  <c r="M222" i="63"/>
  <c r="M224" i="63" s="1"/>
  <c r="L250" i="63" s="1"/>
  <c r="C237" i="63"/>
  <c r="C231" i="63"/>
  <c r="C240" i="63"/>
  <c r="C225" i="63"/>
  <c r="C228" i="63"/>
  <c r="C222" i="63"/>
  <c r="C234" i="63"/>
  <c r="N222" i="63"/>
  <c r="N224" i="63" s="1"/>
  <c r="M250" i="63" s="1"/>
  <c r="N234" i="63"/>
  <c r="N236" i="63" s="1"/>
  <c r="N228" i="63"/>
  <c r="N230" i="63" s="1"/>
  <c r="N240" i="63"/>
  <c r="N242" i="63" s="1"/>
  <c r="N231" i="63"/>
  <c r="N233" i="63" s="1"/>
  <c r="N237" i="63"/>
  <c r="N239" i="63" s="1"/>
  <c r="N225" i="63"/>
  <c r="N227" i="63" s="1"/>
  <c r="E226" i="63"/>
  <c r="E223" i="63"/>
  <c r="E235" i="63"/>
  <c r="E229" i="63"/>
  <c r="E232" i="63"/>
  <c r="E241" i="63"/>
  <c r="E238" i="63"/>
  <c r="D226" i="63"/>
  <c r="D223" i="63"/>
  <c r="D235" i="63"/>
  <c r="D229" i="63"/>
  <c r="D241" i="63"/>
  <c r="D238" i="63"/>
  <c r="D232" i="63"/>
  <c r="F17" i="63"/>
  <c r="F19" i="63" s="1"/>
  <c r="F23" i="63"/>
  <c r="F25" i="63" s="1"/>
  <c r="F14" i="63"/>
  <c r="F16" i="63" s="1"/>
  <c r="F29" i="63"/>
  <c r="F31" i="63" s="1"/>
  <c r="F20" i="63"/>
  <c r="F22" i="63" s="1"/>
  <c r="F38" i="63"/>
  <c r="F40" i="63" s="1"/>
  <c r="F35" i="63"/>
  <c r="F37" i="63" s="1"/>
  <c r="F56" i="63"/>
  <c r="F58" i="63" s="1"/>
  <c r="F77" i="63"/>
  <c r="F79" i="63" s="1"/>
  <c r="F113" i="63"/>
  <c r="F115" i="63" s="1"/>
  <c r="F32" i="63"/>
  <c r="F34" i="63" s="1"/>
  <c r="F41" i="63"/>
  <c r="F43" i="63" s="1"/>
  <c r="F71" i="63"/>
  <c r="F73" i="63" s="1"/>
  <c r="F86" i="63"/>
  <c r="F88" i="63" s="1"/>
  <c r="F92" i="63"/>
  <c r="F94" i="63" s="1"/>
  <c r="F107" i="63"/>
  <c r="F109" i="63" s="1"/>
  <c r="F26" i="63"/>
  <c r="F28" i="63" s="1"/>
  <c r="F47" i="63"/>
  <c r="F49" i="63" s="1"/>
  <c r="F65" i="63"/>
  <c r="F67" i="63" s="1"/>
  <c r="F122" i="63"/>
  <c r="F124" i="63" s="1"/>
  <c r="F53" i="63"/>
  <c r="F55" i="63" s="1"/>
  <c r="F59" i="63"/>
  <c r="F61" i="63" s="1"/>
  <c r="F80" i="63"/>
  <c r="F82" i="63" s="1"/>
  <c r="F101" i="63"/>
  <c r="F103" i="63" s="1"/>
  <c r="F74" i="63"/>
  <c r="F76" i="63" s="1"/>
  <c r="F95" i="63"/>
  <c r="F97" i="63" s="1"/>
  <c r="F110" i="63"/>
  <c r="F112" i="63" s="1"/>
  <c r="F116" i="63"/>
  <c r="F118" i="63" s="1"/>
  <c r="F89" i="63"/>
  <c r="F91" i="63" s="1"/>
  <c r="F11" i="63"/>
  <c r="F13" i="63" s="1"/>
  <c r="F44" i="63"/>
  <c r="F46" i="63" s="1"/>
  <c r="F50" i="63"/>
  <c r="F52" i="63" s="1"/>
  <c r="F62" i="63"/>
  <c r="F64" i="63" s="1"/>
  <c r="F68" i="63"/>
  <c r="F70" i="63" s="1"/>
  <c r="F83" i="63"/>
  <c r="F85" i="63" s="1"/>
  <c r="F104" i="63"/>
  <c r="F106" i="63" s="1"/>
  <c r="F125" i="63"/>
  <c r="F127" i="63" s="1"/>
  <c r="F119" i="63"/>
  <c r="F121" i="63" s="1"/>
  <c r="F131" i="63"/>
  <c r="F133" i="63" s="1"/>
  <c r="F146" i="63"/>
  <c r="F148" i="63" s="1"/>
  <c r="F98" i="63"/>
  <c r="F100" i="63" s="1"/>
  <c r="F140" i="63"/>
  <c r="F142" i="63" s="1"/>
  <c r="F134" i="63"/>
  <c r="F136" i="63" s="1"/>
  <c r="F143" i="63"/>
  <c r="F145" i="63" s="1"/>
  <c r="F149" i="63"/>
  <c r="F151" i="63" s="1"/>
  <c r="F137" i="63"/>
  <c r="F139" i="63" s="1"/>
  <c r="F128" i="63"/>
  <c r="F130" i="63" s="1"/>
  <c r="F27" i="63"/>
  <c r="F12" i="63"/>
  <c r="F33" i="63"/>
  <c r="F36" i="63"/>
  <c r="F90" i="63"/>
  <c r="F15" i="63"/>
  <c r="F45" i="63"/>
  <c r="F51" i="63"/>
  <c r="F63" i="63"/>
  <c r="F69" i="63"/>
  <c r="F84" i="63"/>
  <c r="F105" i="63"/>
  <c r="F99" i="63"/>
  <c r="F120" i="63"/>
  <c r="F30" i="63"/>
  <c r="F57" i="63"/>
  <c r="F78" i="63"/>
  <c r="F114" i="63"/>
  <c r="F18" i="63"/>
  <c r="F42" i="63"/>
  <c r="F72" i="63"/>
  <c r="F87" i="63"/>
  <c r="F93" i="63"/>
  <c r="F108" i="63"/>
  <c r="F129" i="63"/>
  <c r="F48" i="63"/>
  <c r="F66" i="63"/>
  <c r="F21" i="63"/>
  <c r="F39" i="63"/>
  <c r="F54" i="63"/>
  <c r="F60" i="63"/>
  <c r="F81" i="63"/>
  <c r="F102" i="63"/>
  <c r="F24" i="63"/>
  <c r="F123" i="63"/>
  <c r="F132" i="63"/>
  <c r="F144" i="63"/>
  <c r="F150" i="63"/>
  <c r="F138" i="63"/>
  <c r="F117" i="63"/>
  <c r="F147" i="63"/>
  <c r="F111" i="63"/>
  <c r="F135" i="63"/>
  <c r="F141" i="63"/>
  <c r="F75" i="63"/>
  <c r="F96" i="63"/>
  <c r="F126" i="63"/>
  <c r="J231" i="63"/>
  <c r="J233" i="63" s="1"/>
  <c r="J225" i="63"/>
  <c r="J227" i="63" s="1"/>
  <c r="J222" i="63"/>
  <c r="J224" i="63" s="1"/>
  <c r="J234" i="63"/>
  <c r="J236" i="63" s="1"/>
  <c r="J237" i="63"/>
  <c r="J239" i="63" s="1"/>
  <c r="J240" i="63"/>
  <c r="J242" i="63" s="1"/>
  <c r="J228" i="63"/>
  <c r="J230" i="63" s="1"/>
  <c r="H225" i="63"/>
  <c r="H227" i="63" s="1"/>
  <c r="H222" i="63"/>
  <c r="H224" i="63" s="1"/>
  <c r="H234" i="63"/>
  <c r="H236" i="63" s="1"/>
  <c r="H228" i="63"/>
  <c r="H230" i="63" s="1"/>
  <c r="H240" i="63"/>
  <c r="H242" i="63" s="1"/>
  <c r="H231" i="63"/>
  <c r="H233" i="63" s="1"/>
  <c r="H237" i="63"/>
  <c r="H239" i="63" s="1"/>
  <c r="G232" i="63"/>
  <c r="G226" i="63"/>
  <c r="G223" i="63"/>
  <c r="G235" i="63"/>
  <c r="G229" i="63"/>
  <c r="G241" i="63"/>
  <c r="G238" i="63"/>
  <c r="C15" i="63"/>
  <c r="C27" i="63"/>
  <c r="C48" i="63"/>
  <c r="C60" i="63"/>
  <c r="C99" i="63"/>
  <c r="C150" i="63"/>
  <c r="C69" i="63"/>
  <c r="C81" i="63"/>
  <c r="C18" i="63"/>
  <c r="C30" i="63"/>
  <c r="C39" i="63"/>
  <c r="C51" i="63"/>
  <c r="C63" i="63"/>
  <c r="C72" i="63"/>
  <c r="C84" i="63"/>
  <c r="C123" i="63"/>
  <c r="C21" i="63"/>
  <c r="C33" i="63"/>
  <c r="C42" i="63"/>
  <c r="C54" i="63"/>
  <c r="C93" i="63"/>
  <c r="C105" i="63"/>
  <c r="C114" i="63"/>
  <c r="C135" i="63"/>
  <c r="C144" i="63"/>
  <c r="C75" i="63"/>
  <c r="C126" i="63"/>
  <c r="C24" i="63"/>
  <c r="C45" i="63"/>
  <c r="C57" i="63"/>
  <c r="C66" i="63"/>
  <c r="C87" i="63"/>
  <c r="C96" i="63"/>
  <c r="C108" i="63"/>
  <c r="C147" i="63"/>
  <c r="C36" i="63"/>
  <c r="C78" i="63"/>
  <c r="C117" i="63"/>
  <c r="C129" i="63"/>
  <c r="C138" i="63"/>
  <c r="C120" i="63"/>
  <c r="C90" i="63"/>
  <c r="C132" i="63"/>
  <c r="C102" i="63"/>
  <c r="C141" i="63"/>
  <c r="C111" i="63"/>
  <c r="C12" i="63"/>
  <c r="M11" i="63"/>
  <c r="M13" i="63" s="1"/>
  <c r="M32" i="63"/>
  <c r="M34" i="63" s="1"/>
  <c r="M167" i="63" s="1"/>
  <c r="M26" i="63"/>
  <c r="M28" i="63" s="1"/>
  <c r="M41" i="63"/>
  <c r="M43" i="63" s="1"/>
  <c r="M71" i="63"/>
  <c r="M73" i="63" s="1"/>
  <c r="M86" i="63"/>
  <c r="M88" i="63" s="1"/>
  <c r="M92" i="63"/>
  <c r="M94" i="63" s="1"/>
  <c r="M107" i="63"/>
  <c r="M109" i="63" s="1"/>
  <c r="M29" i="63"/>
  <c r="M31" i="63" s="1"/>
  <c r="M47" i="63"/>
  <c r="M49" i="63" s="1"/>
  <c r="M65" i="63"/>
  <c r="M67" i="63" s="1"/>
  <c r="M17" i="63"/>
  <c r="M19" i="63" s="1"/>
  <c r="M53" i="63"/>
  <c r="M55" i="63" s="1"/>
  <c r="M59" i="63"/>
  <c r="M61" i="63" s="1"/>
  <c r="M80" i="63"/>
  <c r="M82" i="63" s="1"/>
  <c r="M101" i="63"/>
  <c r="M103" i="63" s="1"/>
  <c r="M20" i="63"/>
  <c r="M22" i="63" s="1"/>
  <c r="M38" i="63"/>
  <c r="M40" i="63" s="1"/>
  <c r="M169" i="63" s="1"/>
  <c r="M74" i="63"/>
  <c r="M76" i="63" s="1"/>
  <c r="M95" i="63"/>
  <c r="M97" i="63" s="1"/>
  <c r="M110" i="63"/>
  <c r="M112" i="63" s="1"/>
  <c r="M116" i="63"/>
  <c r="M118" i="63" s="1"/>
  <c r="M89" i="63"/>
  <c r="M91" i="63" s="1"/>
  <c r="M23" i="63"/>
  <c r="M25" i="63" s="1"/>
  <c r="M35" i="63"/>
  <c r="M37" i="63" s="1"/>
  <c r="M44" i="63"/>
  <c r="M46" i="63" s="1"/>
  <c r="M171" i="63" s="1"/>
  <c r="M50" i="63"/>
  <c r="M52" i="63" s="1"/>
  <c r="M62" i="63"/>
  <c r="M64" i="63" s="1"/>
  <c r="M68" i="63"/>
  <c r="M70" i="63" s="1"/>
  <c r="M83" i="63"/>
  <c r="M85" i="63" s="1"/>
  <c r="M98" i="63"/>
  <c r="M100" i="63" s="1"/>
  <c r="M119" i="63"/>
  <c r="M121" i="63" s="1"/>
  <c r="M134" i="63"/>
  <c r="M136" i="63" s="1"/>
  <c r="M14" i="63"/>
  <c r="M16" i="63" s="1"/>
  <c r="M161" i="63" s="1"/>
  <c r="M140" i="63"/>
  <c r="M142" i="63" s="1"/>
  <c r="M56" i="63"/>
  <c r="M58" i="63" s="1"/>
  <c r="M77" i="63"/>
  <c r="M79" i="63" s="1"/>
  <c r="M104" i="63"/>
  <c r="M106" i="63" s="1"/>
  <c r="M128" i="63"/>
  <c r="M130" i="63" s="1"/>
  <c r="M125" i="63"/>
  <c r="M127" i="63" s="1"/>
  <c r="M143" i="63"/>
  <c r="M145" i="63" s="1"/>
  <c r="M149" i="63"/>
  <c r="M151" i="63" s="1"/>
  <c r="M205" i="63" s="1"/>
  <c r="M131" i="63"/>
  <c r="M133" i="63" s="1"/>
  <c r="M137" i="63"/>
  <c r="M139" i="63" s="1"/>
  <c r="M113" i="63"/>
  <c r="M115" i="63" s="1"/>
  <c r="M122" i="63"/>
  <c r="M124" i="63" s="1"/>
  <c r="M146" i="63"/>
  <c r="M148" i="63" s="1"/>
  <c r="C68" i="63"/>
  <c r="C80" i="63"/>
  <c r="C82" i="63" s="1"/>
  <c r="C89" i="63"/>
  <c r="C110" i="63"/>
  <c r="C119" i="63"/>
  <c r="C131" i="63"/>
  <c r="C17" i="63"/>
  <c r="C29" i="63"/>
  <c r="C38" i="63"/>
  <c r="C50" i="63"/>
  <c r="C62" i="63"/>
  <c r="C71" i="63"/>
  <c r="C83" i="63"/>
  <c r="C20" i="63"/>
  <c r="C32" i="63"/>
  <c r="C41" i="63"/>
  <c r="C43" i="63" s="1"/>
  <c r="C53" i="63"/>
  <c r="C92" i="63"/>
  <c r="C104" i="63"/>
  <c r="C113" i="63"/>
  <c r="C134" i="63"/>
  <c r="C136" i="63" s="1"/>
  <c r="C143" i="63"/>
  <c r="C74" i="63"/>
  <c r="C125" i="63"/>
  <c r="C127" i="63" s="1"/>
  <c r="C23" i="63"/>
  <c r="C44" i="63"/>
  <c r="C56" i="63"/>
  <c r="C65" i="63"/>
  <c r="C86" i="63"/>
  <c r="C88" i="63" s="1"/>
  <c r="C95" i="63"/>
  <c r="C107" i="63"/>
  <c r="C146" i="63"/>
  <c r="C148" i="63" s="1"/>
  <c r="C35" i="63"/>
  <c r="C77" i="63"/>
  <c r="C116" i="63"/>
  <c r="C128" i="63"/>
  <c r="C137" i="63"/>
  <c r="C139" i="63" s="1"/>
  <c r="C14" i="63"/>
  <c r="C26" i="63"/>
  <c r="C47" i="63"/>
  <c r="C49" i="63" s="1"/>
  <c r="C59" i="63"/>
  <c r="C98" i="63"/>
  <c r="C149" i="63"/>
  <c r="C122" i="63"/>
  <c r="C124" i="63" s="1"/>
  <c r="C101" i="63"/>
  <c r="C140" i="63"/>
  <c r="C11" i="63"/>
  <c r="D228" i="63"/>
  <c r="D230" i="63" s="1"/>
  <c r="D231" i="63"/>
  <c r="D233" i="63" s="1"/>
  <c r="D237" i="63"/>
  <c r="D239" i="63" s="1"/>
  <c r="D225" i="63"/>
  <c r="D234" i="63"/>
  <c r="D240" i="63"/>
  <c r="D242" i="63" s="1"/>
  <c r="D222" i="63"/>
  <c r="I231" i="63"/>
  <c r="I233" i="63" s="1"/>
  <c r="I237" i="63"/>
  <c r="I239" i="63" s="1"/>
  <c r="I225" i="63"/>
  <c r="I227" i="63" s="1"/>
  <c r="I222" i="63"/>
  <c r="I224" i="63" s="1"/>
  <c r="I234" i="63"/>
  <c r="I236" i="63" s="1"/>
  <c r="I228" i="63"/>
  <c r="I230" i="63" s="1"/>
  <c r="I240" i="63"/>
  <c r="I242" i="63" s="1"/>
  <c r="H241" i="63"/>
  <c r="H232" i="63"/>
  <c r="H238" i="63"/>
  <c r="H226" i="63"/>
  <c r="H223" i="63"/>
  <c r="H229" i="63"/>
  <c r="H235" i="63"/>
  <c r="H17" i="63"/>
  <c r="H19" i="63" s="1"/>
  <c r="H23" i="63"/>
  <c r="H25" i="63" s="1"/>
  <c r="H14" i="63"/>
  <c r="H16" i="63" s="1"/>
  <c r="H29" i="63"/>
  <c r="H31" i="63" s="1"/>
  <c r="H20" i="63"/>
  <c r="H22" i="63" s="1"/>
  <c r="H44" i="63"/>
  <c r="H46" i="63" s="1"/>
  <c r="H50" i="63"/>
  <c r="H52" i="63" s="1"/>
  <c r="H62" i="63"/>
  <c r="H64" i="63" s="1"/>
  <c r="H68" i="63"/>
  <c r="H70" i="63" s="1"/>
  <c r="H83" i="63"/>
  <c r="H85" i="63" s="1"/>
  <c r="H104" i="63"/>
  <c r="H106" i="63" s="1"/>
  <c r="H35" i="63"/>
  <c r="H37" i="63" s="1"/>
  <c r="H98" i="63"/>
  <c r="H100" i="63" s="1"/>
  <c r="H56" i="63"/>
  <c r="H58" i="63" s="1"/>
  <c r="H77" i="63"/>
  <c r="H79" i="63" s="1"/>
  <c r="H113" i="63"/>
  <c r="H115" i="63" s="1"/>
  <c r="H32" i="63"/>
  <c r="H34" i="63" s="1"/>
  <c r="H41" i="63"/>
  <c r="H43" i="63" s="1"/>
  <c r="H71" i="63"/>
  <c r="H73" i="63" s="1"/>
  <c r="H86" i="63"/>
  <c r="H88" i="63" s="1"/>
  <c r="H92" i="63"/>
  <c r="H94" i="63" s="1"/>
  <c r="H107" i="63"/>
  <c r="H109" i="63" s="1"/>
  <c r="H26" i="63"/>
  <c r="H28" i="63" s="1"/>
  <c r="H47" i="63"/>
  <c r="H49" i="63" s="1"/>
  <c r="H65" i="63"/>
  <c r="H67" i="63" s="1"/>
  <c r="H122" i="63"/>
  <c r="H124" i="63" s="1"/>
  <c r="H53" i="63"/>
  <c r="H55" i="63" s="1"/>
  <c r="H59" i="63"/>
  <c r="H61" i="63" s="1"/>
  <c r="H80" i="63"/>
  <c r="H82" i="63" s="1"/>
  <c r="H101" i="63"/>
  <c r="H103" i="63" s="1"/>
  <c r="H74" i="63"/>
  <c r="H76" i="63" s="1"/>
  <c r="H95" i="63"/>
  <c r="H97" i="63" s="1"/>
  <c r="H110" i="63"/>
  <c r="H112" i="63" s="1"/>
  <c r="H116" i="63"/>
  <c r="H118" i="63" s="1"/>
  <c r="H131" i="63"/>
  <c r="H133" i="63" s="1"/>
  <c r="H128" i="63"/>
  <c r="H130" i="63" s="1"/>
  <c r="H137" i="63"/>
  <c r="H139" i="63" s="1"/>
  <c r="H119" i="63"/>
  <c r="H121" i="63" s="1"/>
  <c r="H125" i="63"/>
  <c r="H127" i="63" s="1"/>
  <c r="H146" i="63"/>
  <c r="H148" i="63" s="1"/>
  <c r="H38" i="63"/>
  <c r="H40" i="63" s="1"/>
  <c r="H140" i="63"/>
  <c r="H142" i="63" s="1"/>
  <c r="H11" i="63"/>
  <c r="H13" i="63" s="1"/>
  <c r="H134" i="63"/>
  <c r="H136" i="63" s="1"/>
  <c r="H89" i="63"/>
  <c r="H91" i="63" s="1"/>
  <c r="H143" i="63"/>
  <c r="H145" i="63" s="1"/>
  <c r="H149" i="63"/>
  <c r="H151" i="63" s="1"/>
  <c r="E11" i="63"/>
  <c r="E13" i="63" s="1"/>
  <c r="E32" i="63"/>
  <c r="E34" i="63" s="1"/>
  <c r="E26" i="63"/>
  <c r="E28" i="63" s="1"/>
  <c r="E23" i="63"/>
  <c r="E25" i="63" s="1"/>
  <c r="E41" i="63"/>
  <c r="E43" i="63" s="1"/>
  <c r="E71" i="63"/>
  <c r="E73" i="63" s="1"/>
  <c r="E86" i="63"/>
  <c r="E88" i="63" s="1"/>
  <c r="E92" i="63"/>
  <c r="E94" i="63" s="1"/>
  <c r="E107" i="63"/>
  <c r="E109" i="63" s="1"/>
  <c r="E47" i="63"/>
  <c r="E49" i="63" s="1"/>
  <c r="E65" i="63"/>
  <c r="E67" i="63" s="1"/>
  <c r="E14" i="63"/>
  <c r="E16" i="63" s="1"/>
  <c r="E53" i="63"/>
  <c r="E55" i="63" s="1"/>
  <c r="E59" i="63"/>
  <c r="E61" i="63" s="1"/>
  <c r="E80" i="63"/>
  <c r="E82" i="63" s="1"/>
  <c r="E101" i="63"/>
  <c r="E103" i="63" s="1"/>
  <c r="E74" i="63"/>
  <c r="E76" i="63" s="1"/>
  <c r="E95" i="63"/>
  <c r="E97" i="63" s="1"/>
  <c r="E110" i="63"/>
  <c r="E112" i="63" s="1"/>
  <c r="E116" i="63"/>
  <c r="E118" i="63" s="1"/>
  <c r="E29" i="63"/>
  <c r="E31" i="63" s="1"/>
  <c r="E89" i="63"/>
  <c r="E91" i="63" s="1"/>
  <c r="E17" i="63"/>
  <c r="E19" i="63" s="1"/>
  <c r="E38" i="63"/>
  <c r="E40" i="63" s="1"/>
  <c r="E44" i="63"/>
  <c r="E46" i="63" s="1"/>
  <c r="E50" i="63"/>
  <c r="E52" i="63" s="1"/>
  <c r="E62" i="63"/>
  <c r="E64" i="63" s="1"/>
  <c r="E68" i="63"/>
  <c r="E70" i="63" s="1"/>
  <c r="E83" i="63"/>
  <c r="E85" i="63" s="1"/>
  <c r="E20" i="63"/>
  <c r="E22" i="63" s="1"/>
  <c r="E98" i="63"/>
  <c r="E100" i="63" s="1"/>
  <c r="E119" i="63"/>
  <c r="E121" i="63" s="1"/>
  <c r="E195" i="63" s="1"/>
  <c r="E134" i="63"/>
  <c r="E136" i="63" s="1"/>
  <c r="E125" i="63"/>
  <c r="E127" i="63" s="1"/>
  <c r="E35" i="63"/>
  <c r="E37" i="63" s="1"/>
  <c r="E56" i="63"/>
  <c r="E58" i="63" s="1"/>
  <c r="E77" i="63"/>
  <c r="E79" i="63" s="1"/>
  <c r="E104" i="63"/>
  <c r="E106" i="63" s="1"/>
  <c r="E140" i="63"/>
  <c r="E142" i="63" s="1"/>
  <c r="E113" i="63"/>
  <c r="E115" i="63" s="1"/>
  <c r="E122" i="63"/>
  <c r="E124" i="63" s="1"/>
  <c r="E143" i="63"/>
  <c r="E145" i="63" s="1"/>
  <c r="E149" i="63"/>
  <c r="E151" i="63" s="1"/>
  <c r="E137" i="63"/>
  <c r="E139" i="63" s="1"/>
  <c r="E128" i="63"/>
  <c r="E130" i="63" s="1"/>
  <c r="E131" i="63"/>
  <c r="E133" i="63" s="1"/>
  <c r="E146" i="63"/>
  <c r="E148" i="63" s="1"/>
  <c r="E18" i="63"/>
  <c r="E24" i="63"/>
  <c r="E15" i="63"/>
  <c r="E30" i="63"/>
  <c r="E45" i="63"/>
  <c r="E51" i="63"/>
  <c r="E63" i="63"/>
  <c r="E69" i="63"/>
  <c r="E84" i="63"/>
  <c r="E105" i="63"/>
  <c r="E27" i="63"/>
  <c r="E33" i="63"/>
  <c r="E99" i="63"/>
  <c r="E57" i="63"/>
  <c r="E78" i="63"/>
  <c r="E114" i="63"/>
  <c r="E42" i="63"/>
  <c r="E72" i="63"/>
  <c r="E87" i="63"/>
  <c r="E93" i="63"/>
  <c r="E108" i="63"/>
  <c r="E12" i="63"/>
  <c r="E48" i="63"/>
  <c r="E66" i="63"/>
  <c r="E123" i="63"/>
  <c r="E21" i="63"/>
  <c r="E39" i="63"/>
  <c r="E54" i="63"/>
  <c r="E60" i="63"/>
  <c r="E81" i="63"/>
  <c r="E102" i="63"/>
  <c r="E75" i="63"/>
  <c r="E96" i="63"/>
  <c r="E111" i="63"/>
  <c r="E117" i="63"/>
  <c r="E132" i="63"/>
  <c r="E90" i="63"/>
  <c r="E138" i="63"/>
  <c r="E36" i="63"/>
  <c r="E147" i="63"/>
  <c r="E120" i="63"/>
  <c r="E135" i="63"/>
  <c r="E141" i="63"/>
  <c r="E129" i="63"/>
  <c r="E126" i="63"/>
  <c r="E144" i="63"/>
  <c r="E150" i="63"/>
  <c r="F232" i="63"/>
  <c r="F238" i="63"/>
  <c r="F226" i="63"/>
  <c r="F223" i="63"/>
  <c r="F235" i="63"/>
  <c r="F229" i="63"/>
  <c r="F241" i="63"/>
  <c r="C226" i="63"/>
  <c r="C229" i="63"/>
  <c r="C241" i="63"/>
  <c r="C235" i="63"/>
  <c r="C238" i="63"/>
  <c r="C223" i="63"/>
  <c r="C232" i="63"/>
  <c r="I15" i="63"/>
  <c r="I30" i="63"/>
  <c r="I21" i="63"/>
  <c r="I48" i="63"/>
  <c r="I66" i="63"/>
  <c r="I24" i="63"/>
  <c r="I39" i="63"/>
  <c r="I54" i="63"/>
  <c r="I60" i="63"/>
  <c r="I81" i="63"/>
  <c r="I102" i="63"/>
  <c r="I36" i="63"/>
  <c r="I75" i="63"/>
  <c r="I96" i="63"/>
  <c r="I111" i="63"/>
  <c r="I117" i="63"/>
  <c r="I132" i="63"/>
  <c r="I27" i="63"/>
  <c r="I90" i="63"/>
  <c r="I33" i="63"/>
  <c r="I45" i="63"/>
  <c r="I51" i="63"/>
  <c r="I63" i="63"/>
  <c r="I69" i="63"/>
  <c r="I84" i="63"/>
  <c r="I105" i="63"/>
  <c r="I126" i="63"/>
  <c r="I99" i="63"/>
  <c r="I18" i="63"/>
  <c r="I57" i="63"/>
  <c r="I78" i="63"/>
  <c r="I114" i="63"/>
  <c r="I135" i="63"/>
  <c r="I141" i="63"/>
  <c r="I42" i="63"/>
  <c r="I123" i="63"/>
  <c r="I144" i="63"/>
  <c r="I150" i="63"/>
  <c r="I72" i="63"/>
  <c r="I93" i="63"/>
  <c r="I108" i="63"/>
  <c r="I138" i="63"/>
  <c r="I87" i="63"/>
  <c r="I120" i="63"/>
  <c r="I147" i="63"/>
  <c r="I12" i="63"/>
  <c r="I129" i="63"/>
  <c r="D14" i="63"/>
  <c r="D16" i="63" s="1"/>
  <c r="D29" i="63"/>
  <c r="D31" i="63" s="1"/>
  <c r="D20" i="63"/>
  <c r="D22" i="63" s="1"/>
  <c r="D32" i="63"/>
  <c r="D34" i="63" s="1"/>
  <c r="D47" i="63"/>
  <c r="D49" i="63" s="1"/>
  <c r="D65" i="63"/>
  <c r="D67" i="63" s="1"/>
  <c r="D26" i="63"/>
  <c r="D28" i="63" s="1"/>
  <c r="D53" i="63"/>
  <c r="D55" i="63" s="1"/>
  <c r="D59" i="63"/>
  <c r="D61" i="63" s="1"/>
  <c r="D80" i="63"/>
  <c r="D101" i="63"/>
  <c r="D74" i="63"/>
  <c r="D76" i="63" s="1"/>
  <c r="D95" i="63"/>
  <c r="D97" i="63" s="1"/>
  <c r="D110" i="63"/>
  <c r="D116" i="63"/>
  <c r="D118" i="63" s="1"/>
  <c r="D131" i="63"/>
  <c r="D133" i="63" s="1"/>
  <c r="D89" i="63"/>
  <c r="D91" i="63" s="1"/>
  <c r="D17" i="63"/>
  <c r="D38" i="63"/>
  <c r="D40" i="63" s="1"/>
  <c r="D44" i="63"/>
  <c r="D46" i="63" s="1"/>
  <c r="D50" i="63"/>
  <c r="D52" i="63" s="1"/>
  <c r="D62" i="63"/>
  <c r="D64" i="63" s="1"/>
  <c r="D68" i="63"/>
  <c r="D70" i="63" s="1"/>
  <c r="D83" i="63"/>
  <c r="D104" i="63"/>
  <c r="D106" i="63" s="1"/>
  <c r="D125" i="63"/>
  <c r="D11" i="63"/>
  <c r="D13" i="63" s="1"/>
  <c r="D98" i="63"/>
  <c r="D100" i="63" s="1"/>
  <c r="D35" i="63"/>
  <c r="D37" i="63" s="1"/>
  <c r="D56" i="63"/>
  <c r="D58" i="63" s="1"/>
  <c r="D77" i="63"/>
  <c r="D113" i="63"/>
  <c r="D115" i="63" s="1"/>
  <c r="D107" i="63"/>
  <c r="D109" i="63" s="1"/>
  <c r="D140" i="63"/>
  <c r="D142" i="63" s="1"/>
  <c r="D71" i="63"/>
  <c r="D73" i="63" s="1"/>
  <c r="D92" i="63"/>
  <c r="D94" i="63" s="1"/>
  <c r="D122" i="63"/>
  <c r="D124" i="63" s="1"/>
  <c r="D86" i="63"/>
  <c r="D88" i="63" s="1"/>
  <c r="D134" i="63"/>
  <c r="D136" i="63" s="1"/>
  <c r="D143" i="63"/>
  <c r="D145" i="63" s="1"/>
  <c r="D149" i="63"/>
  <c r="D137" i="63"/>
  <c r="D139" i="63" s="1"/>
  <c r="D128" i="63"/>
  <c r="D130" i="63" s="1"/>
  <c r="D146" i="63"/>
  <c r="D148" i="63" s="1"/>
  <c r="D23" i="63"/>
  <c r="D25" i="63" s="1"/>
  <c r="D41" i="63"/>
  <c r="D43" i="63" s="1"/>
  <c r="D119" i="63"/>
  <c r="D121" i="63" s="1"/>
  <c r="M18" i="63"/>
  <c r="M24" i="63"/>
  <c r="M15" i="63"/>
  <c r="M30" i="63"/>
  <c r="M45" i="63"/>
  <c r="M51" i="63"/>
  <c r="M63" i="63"/>
  <c r="M69" i="63"/>
  <c r="M84" i="63"/>
  <c r="M105" i="63"/>
  <c r="M12" i="63"/>
  <c r="M99" i="63"/>
  <c r="M21" i="63"/>
  <c r="M57" i="63"/>
  <c r="M78" i="63"/>
  <c r="M114" i="63"/>
  <c r="M42" i="63"/>
  <c r="M72" i="63"/>
  <c r="M87" i="63"/>
  <c r="M93" i="63"/>
  <c r="M108" i="63"/>
  <c r="M48" i="63"/>
  <c r="M66" i="63"/>
  <c r="M123" i="63"/>
  <c r="M36" i="63"/>
  <c r="M39" i="63"/>
  <c r="M54" i="63"/>
  <c r="M60" i="63"/>
  <c r="M81" i="63"/>
  <c r="M27" i="63"/>
  <c r="M75" i="63"/>
  <c r="M96" i="63"/>
  <c r="M111" i="63"/>
  <c r="M117" i="63"/>
  <c r="M132" i="63"/>
  <c r="M33" i="63"/>
  <c r="M138" i="63"/>
  <c r="M90" i="63"/>
  <c r="M126" i="63"/>
  <c r="M129" i="63"/>
  <c r="M147" i="63"/>
  <c r="M135" i="63"/>
  <c r="M141" i="63"/>
  <c r="M102" i="63"/>
  <c r="M120" i="63"/>
  <c r="M144" i="63"/>
  <c r="M150" i="63"/>
  <c r="G35" i="63"/>
  <c r="G37" i="63" s="1"/>
  <c r="G11" i="63"/>
  <c r="G13" i="63" s="1"/>
  <c r="G98" i="63"/>
  <c r="G100" i="63" s="1"/>
  <c r="G119" i="63"/>
  <c r="G121" i="63" s="1"/>
  <c r="G23" i="63"/>
  <c r="G25" i="63" s="1"/>
  <c r="G56" i="63"/>
  <c r="G58" i="63" s="1"/>
  <c r="G77" i="63"/>
  <c r="G79" i="63" s="1"/>
  <c r="G32" i="63"/>
  <c r="G34" i="63" s="1"/>
  <c r="G41" i="63"/>
  <c r="G43" i="63" s="1"/>
  <c r="G71" i="63"/>
  <c r="G73" i="63" s="1"/>
  <c r="G86" i="63"/>
  <c r="G88" i="63" s="1"/>
  <c r="G92" i="63"/>
  <c r="G94" i="63" s="1"/>
  <c r="G107" i="63"/>
  <c r="G109" i="63" s="1"/>
  <c r="G128" i="63"/>
  <c r="G130" i="63" s="1"/>
  <c r="G14" i="63"/>
  <c r="G16" i="63" s="1"/>
  <c r="G26" i="63"/>
  <c r="G28" i="63" s="1"/>
  <c r="G47" i="63"/>
  <c r="G49" i="63" s="1"/>
  <c r="G65" i="63"/>
  <c r="G67" i="63" s="1"/>
  <c r="G122" i="63"/>
  <c r="G124" i="63" s="1"/>
  <c r="G53" i="63"/>
  <c r="G55" i="63" s="1"/>
  <c r="G59" i="63"/>
  <c r="G61" i="63" s="1"/>
  <c r="G80" i="63"/>
  <c r="G82" i="63" s="1"/>
  <c r="G101" i="63"/>
  <c r="G103" i="63" s="1"/>
  <c r="G29" i="63"/>
  <c r="G31" i="63" s="1"/>
  <c r="G74" i="63"/>
  <c r="G76" i="63" s="1"/>
  <c r="G95" i="63"/>
  <c r="G97" i="63" s="1"/>
  <c r="G17" i="63"/>
  <c r="G19" i="63" s="1"/>
  <c r="G38" i="63"/>
  <c r="G40" i="63" s="1"/>
  <c r="G89" i="63"/>
  <c r="G91" i="63" s="1"/>
  <c r="G62" i="63"/>
  <c r="G64" i="63" s="1"/>
  <c r="G83" i="63"/>
  <c r="G85" i="63" s="1"/>
  <c r="G184" i="63" s="1"/>
  <c r="G110" i="63"/>
  <c r="G112" i="63" s="1"/>
  <c r="G125" i="63"/>
  <c r="G127" i="63" s="1"/>
  <c r="G131" i="63"/>
  <c r="G133" i="63" s="1"/>
  <c r="G146" i="63"/>
  <c r="G148" i="63" s="1"/>
  <c r="G50" i="63"/>
  <c r="G52" i="63" s="1"/>
  <c r="G104" i="63"/>
  <c r="G106" i="63" s="1"/>
  <c r="G44" i="63"/>
  <c r="G46" i="63" s="1"/>
  <c r="G140" i="63"/>
  <c r="G142" i="63" s="1"/>
  <c r="G113" i="63"/>
  <c r="G115" i="63" s="1"/>
  <c r="G20" i="63"/>
  <c r="G22" i="63" s="1"/>
  <c r="G134" i="63"/>
  <c r="G136" i="63" s="1"/>
  <c r="G116" i="63"/>
  <c r="G118" i="63" s="1"/>
  <c r="G143" i="63"/>
  <c r="G145" i="63" s="1"/>
  <c r="G149" i="63"/>
  <c r="G151" i="63" s="1"/>
  <c r="G68" i="63"/>
  <c r="G70" i="63" s="1"/>
  <c r="G137" i="63"/>
  <c r="G139" i="63" s="1"/>
  <c r="J20" i="63"/>
  <c r="J22" i="63" s="1"/>
  <c r="J38" i="63"/>
  <c r="J40" i="63" s="1"/>
  <c r="J17" i="63"/>
  <c r="J19" i="63" s="1"/>
  <c r="J23" i="63"/>
  <c r="J25" i="63" s="1"/>
  <c r="J11" i="63"/>
  <c r="J13" i="63" s="1"/>
  <c r="J160" i="63" s="1"/>
  <c r="J74" i="63"/>
  <c r="J76" i="63" s="1"/>
  <c r="J95" i="63"/>
  <c r="J97" i="63" s="1"/>
  <c r="J110" i="63"/>
  <c r="J112" i="63" s="1"/>
  <c r="J116" i="63"/>
  <c r="J118" i="63" s="1"/>
  <c r="J89" i="63"/>
  <c r="J91" i="63" s="1"/>
  <c r="J44" i="63"/>
  <c r="J46" i="63" s="1"/>
  <c r="J50" i="63"/>
  <c r="J52" i="63" s="1"/>
  <c r="J62" i="63"/>
  <c r="J64" i="63" s="1"/>
  <c r="J68" i="63"/>
  <c r="J70" i="63" s="1"/>
  <c r="J83" i="63"/>
  <c r="J85" i="63" s="1"/>
  <c r="J104" i="63"/>
  <c r="J106" i="63" s="1"/>
  <c r="J125" i="63"/>
  <c r="J127" i="63" s="1"/>
  <c r="J35" i="63"/>
  <c r="J37" i="63" s="1"/>
  <c r="J98" i="63"/>
  <c r="J100" i="63" s="1"/>
  <c r="J119" i="63"/>
  <c r="J121" i="63" s="1"/>
  <c r="J32" i="63"/>
  <c r="J34" i="63" s="1"/>
  <c r="J56" i="63"/>
  <c r="J58" i="63" s="1"/>
  <c r="J77" i="63"/>
  <c r="J79" i="63" s="1"/>
  <c r="J113" i="63"/>
  <c r="J115" i="63" s="1"/>
  <c r="J14" i="63"/>
  <c r="J16" i="63" s="1"/>
  <c r="J26" i="63"/>
  <c r="J28" i="63" s="1"/>
  <c r="J41" i="63"/>
  <c r="J43" i="63" s="1"/>
  <c r="J71" i="63"/>
  <c r="J73" i="63" s="1"/>
  <c r="J86" i="63"/>
  <c r="J88" i="63" s="1"/>
  <c r="J92" i="63"/>
  <c r="J94" i="63" s="1"/>
  <c r="J47" i="63"/>
  <c r="J49" i="63" s="1"/>
  <c r="J65" i="63"/>
  <c r="J67" i="63" s="1"/>
  <c r="J122" i="63"/>
  <c r="J124" i="63" s="1"/>
  <c r="J107" i="63"/>
  <c r="J109" i="63" s="1"/>
  <c r="J128" i="63"/>
  <c r="J130" i="63" s="1"/>
  <c r="J143" i="63"/>
  <c r="J145" i="63" s="1"/>
  <c r="J149" i="63"/>
  <c r="J151" i="63" s="1"/>
  <c r="J137" i="63"/>
  <c r="J139" i="63" s="1"/>
  <c r="J201" i="63" s="1"/>
  <c r="J131" i="63"/>
  <c r="J133" i="63" s="1"/>
  <c r="J29" i="63"/>
  <c r="J31" i="63" s="1"/>
  <c r="J146" i="63"/>
  <c r="J148" i="63" s="1"/>
  <c r="J59" i="63"/>
  <c r="J61" i="63" s="1"/>
  <c r="J80" i="63"/>
  <c r="J82" i="63" s="1"/>
  <c r="J101" i="63"/>
  <c r="J103" i="63" s="1"/>
  <c r="J53" i="63"/>
  <c r="J55" i="63" s="1"/>
  <c r="J140" i="63"/>
  <c r="J142" i="63" s="1"/>
  <c r="J134" i="63"/>
  <c r="J136" i="63" s="1"/>
  <c r="J200" i="63" s="1"/>
  <c r="F222" i="63"/>
  <c r="F224" i="63" s="1"/>
  <c r="F234" i="63"/>
  <c r="F236" i="63" s="1"/>
  <c r="F228" i="63"/>
  <c r="F230" i="63" s="1"/>
  <c r="F240" i="63"/>
  <c r="F242" i="63" s="1"/>
  <c r="F231" i="63"/>
  <c r="F233" i="63" s="1"/>
  <c r="F225" i="63"/>
  <c r="F227" i="63" s="1"/>
  <c r="F237" i="63"/>
  <c r="F239" i="63" s="1"/>
  <c r="N232" i="63"/>
  <c r="N238" i="63"/>
  <c r="N226" i="63"/>
  <c r="N223" i="63"/>
  <c r="N235" i="63"/>
  <c r="N229" i="63"/>
  <c r="N241" i="63"/>
  <c r="K223" i="63"/>
  <c r="K235" i="63"/>
  <c r="K229" i="63"/>
  <c r="K241" i="63"/>
  <c r="K232" i="63"/>
  <c r="K226" i="63"/>
  <c r="K238" i="63"/>
  <c r="N17" i="63"/>
  <c r="N19" i="63" s="1"/>
  <c r="N23" i="63"/>
  <c r="N25" i="63" s="1"/>
  <c r="N14" i="63"/>
  <c r="N16" i="63" s="1"/>
  <c r="N29" i="63"/>
  <c r="N31" i="63" s="1"/>
  <c r="N20" i="63"/>
  <c r="N22" i="63" s="1"/>
  <c r="N38" i="63"/>
  <c r="N40" i="63" s="1"/>
  <c r="N56" i="63"/>
  <c r="N58" i="63" s="1"/>
  <c r="N77" i="63"/>
  <c r="N79" i="63" s="1"/>
  <c r="N113" i="63"/>
  <c r="N115" i="63" s="1"/>
  <c r="N41" i="63"/>
  <c r="N43" i="63" s="1"/>
  <c r="N71" i="63"/>
  <c r="N73" i="63" s="1"/>
  <c r="N86" i="63"/>
  <c r="N88" i="63" s="1"/>
  <c r="N92" i="63"/>
  <c r="N94" i="63" s="1"/>
  <c r="N107" i="63"/>
  <c r="N109" i="63" s="1"/>
  <c r="N47" i="63"/>
  <c r="N49" i="63" s="1"/>
  <c r="N65" i="63"/>
  <c r="N67" i="63" s="1"/>
  <c r="N122" i="63"/>
  <c r="N124" i="63" s="1"/>
  <c r="N11" i="63"/>
  <c r="N13" i="63" s="1"/>
  <c r="N53" i="63"/>
  <c r="N55" i="63" s="1"/>
  <c r="N59" i="63"/>
  <c r="N61" i="63" s="1"/>
  <c r="N80" i="63"/>
  <c r="N82" i="63" s="1"/>
  <c r="N101" i="63"/>
  <c r="N103" i="63" s="1"/>
  <c r="N74" i="63"/>
  <c r="N76" i="63" s="1"/>
  <c r="N95" i="63"/>
  <c r="N97" i="63" s="1"/>
  <c r="N110" i="63"/>
  <c r="N112" i="63" s="1"/>
  <c r="N116" i="63"/>
  <c r="N118" i="63" s="1"/>
  <c r="N89" i="63"/>
  <c r="N91" i="63" s="1"/>
  <c r="N35" i="63"/>
  <c r="N37" i="63" s="1"/>
  <c r="N44" i="63"/>
  <c r="N46" i="63" s="1"/>
  <c r="N50" i="63"/>
  <c r="N52" i="63" s="1"/>
  <c r="N62" i="63"/>
  <c r="N64" i="63" s="1"/>
  <c r="N68" i="63"/>
  <c r="N70" i="63" s="1"/>
  <c r="N83" i="63"/>
  <c r="N85" i="63" s="1"/>
  <c r="N104" i="63"/>
  <c r="N106" i="63" s="1"/>
  <c r="N125" i="63"/>
  <c r="N127" i="63" s="1"/>
  <c r="N146" i="63"/>
  <c r="N148" i="63" s="1"/>
  <c r="N26" i="63"/>
  <c r="N28" i="63" s="1"/>
  <c r="N98" i="63"/>
  <c r="N100" i="63" s="1"/>
  <c r="N134" i="63"/>
  <c r="N136" i="63" s="1"/>
  <c r="N140" i="63"/>
  <c r="N142" i="63" s="1"/>
  <c r="N119" i="63"/>
  <c r="N121" i="63" s="1"/>
  <c r="N128" i="63"/>
  <c r="N130" i="63" s="1"/>
  <c r="N143" i="63"/>
  <c r="N145" i="63" s="1"/>
  <c r="N149" i="63"/>
  <c r="N151" i="63" s="1"/>
  <c r="N131" i="63"/>
  <c r="N133" i="63" s="1"/>
  <c r="N137" i="63"/>
  <c r="N139" i="63" s="1"/>
  <c r="N32" i="63"/>
  <c r="N34" i="63" s="1"/>
  <c r="N27" i="63"/>
  <c r="N12" i="63"/>
  <c r="N33" i="63"/>
  <c r="N30" i="63"/>
  <c r="N90" i="63"/>
  <c r="N18" i="63"/>
  <c r="N45" i="63"/>
  <c r="N51" i="63"/>
  <c r="N63" i="63"/>
  <c r="N69" i="63"/>
  <c r="N84" i="63"/>
  <c r="N105" i="63"/>
  <c r="N99" i="63"/>
  <c r="N120" i="63"/>
  <c r="N21" i="63"/>
  <c r="N57" i="63"/>
  <c r="N78" i="63"/>
  <c r="N114" i="63"/>
  <c r="N24" i="63"/>
  <c r="N42" i="63"/>
  <c r="N72" i="63"/>
  <c r="N87" i="63"/>
  <c r="N93" i="63"/>
  <c r="N108" i="63"/>
  <c r="N129" i="63"/>
  <c r="N48" i="63"/>
  <c r="N66" i="63"/>
  <c r="N15" i="63"/>
  <c r="N36" i="63"/>
  <c r="N39" i="63"/>
  <c r="N54" i="63"/>
  <c r="N60" i="63"/>
  <c r="N81" i="63"/>
  <c r="N102" i="63"/>
  <c r="N75" i="63"/>
  <c r="N96" i="63"/>
  <c r="N111" i="63"/>
  <c r="N144" i="63"/>
  <c r="N150" i="63"/>
  <c r="N138" i="63"/>
  <c r="N126" i="63"/>
  <c r="N147" i="63"/>
  <c r="N123" i="63"/>
  <c r="N117" i="63"/>
  <c r="N135" i="63"/>
  <c r="N141" i="63"/>
  <c r="N132" i="63"/>
  <c r="C41" i="22"/>
  <c r="C42" i="22" s="1"/>
  <c r="C43" i="22" s="1"/>
  <c r="C40" i="22"/>
  <c r="G41" i="22"/>
  <c r="G42" i="22" s="1"/>
  <c r="G43" i="22" s="1"/>
  <c r="G40" i="22"/>
  <c r="K41" i="22"/>
  <c r="K42" i="22" s="1"/>
  <c r="K43" i="22" s="1"/>
  <c r="K40" i="22"/>
  <c r="O41" i="22"/>
  <c r="O42" i="22" s="1"/>
  <c r="O43" i="22" s="1"/>
  <c r="O40" i="22"/>
  <c r="E41" i="22"/>
  <c r="E42" i="22" s="1"/>
  <c r="E43" i="22" s="1"/>
  <c r="E40" i="22"/>
  <c r="I41" i="22"/>
  <c r="I42" i="22" s="1"/>
  <c r="I43" i="22" s="1"/>
  <c r="I40" i="22"/>
  <c r="M41" i="22"/>
  <c r="M42" i="22" s="1"/>
  <c r="M43" i="22" s="1"/>
  <c r="M40" i="22"/>
  <c r="F41" i="22"/>
  <c r="F42" i="22" s="1"/>
  <c r="F43" i="22" s="1"/>
  <c r="F40" i="22"/>
  <c r="J41" i="22"/>
  <c r="J42" i="22" s="1"/>
  <c r="J43" i="22" s="1"/>
  <c r="J40" i="22"/>
  <c r="N41" i="22"/>
  <c r="N42" i="22" s="1"/>
  <c r="N43" i="22" s="1"/>
  <c r="N40" i="22"/>
  <c r="D41" i="22"/>
  <c r="D42" i="22" s="1"/>
  <c r="D43" i="22" s="1"/>
  <c r="D40" i="22"/>
  <c r="H41" i="22"/>
  <c r="H42" i="22" s="1"/>
  <c r="H43" i="22" s="1"/>
  <c r="H40" i="22"/>
  <c r="L41" i="22"/>
  <c r="L42" i="22" s="1"/>
  <c r="L43" i="22" s="1"/>
  <c r="L40" i="22"/>
  <c r="L204" i="63"/>
  <c r="L201" i="63"/>
  <c r="L199" i="63"/>
  <c r="L197" i="63"/>
  <c r="L194" i="63"/>
  <c r="L193" i="63"/>
  <c r="L192" i="63"/>
  <c r="L190" i="63"/>
  <c r="L186" i="63"/>
  <c r="L185" i="63"/>
  <c r="L184" i="63"/>
  <c r="L182" i="63"/>
  <c r="L179" i="63"/>
  <c r="L178" i="63"/>
  <c r="L177" i="63"/>
  <c r="L176" i="63"/>
  <c r="L174" i="63"/>
  <c r="L170" i="63"/>
  <c r="L169" i="63"/>
  <c r="L167" i="63"/>
  <c r="L165" i="63"/>
  <c r="L162" i="63"/>
  <c r="L161" i="63"/>
  <c r="K202" i="63"/>
  <c r="K196" i="63"/>
  <c r="K194" i="63"/>
  <c r="K191" i="63"/>
  <c r="K187" i="63"/>
  <c r="K185" i="63"/>
  <c r="K183" i="63"/>
  <c r="K181" i="63"/>
  <c r="K179" i="63"/>
  <c r="K177" i="63"/>
  <c r="K175" i="63"/>
  <c r="K171" i="63"/>
  <c r="K205" i="63"/>
  <c r="K201" i="63"/>
  <c r="K199" i="63"/>
  <c r="K197" i="63"/>
  <c r="K193" i="63"/>
  <c r="K186" i="63"/>
  <c r="K184" i="63"/>
  <c r="K182" i="63"/>
  <c r="K176" i="63"/>
  <c r="K172" i="63"/>
  <c r="K169" i="63"/>
  <c r="K168" i="63"/>
  <c r="K164" i="63"/>
  <c r="K163" i="63"/>
  <c r="K162" i="63"/>
  <c r="K161" i="63"/>
  <c r="L256" i="63"/>
  <c r="L254" i="63"/>
  <c r="L251" i="63"/>
  <c r="I204" i="63"/>
  <c r="I203" i="63"/>
  <c r="I202" i="63"/>
  <c r="I199" i="63"/>
  <c r="I198" i="63"/>
  <c r="I196" i="63"/>
  <c r="I195" i="63"/>
  <c r="I194" i="63"/>
  <c r="I192" i="63"/>
  <c r="I191" i="63"/>
  <c r="I189" i="63"/>
  <c r="I188" i="63"/>
  <c r="I187" i="63"/>
  <c r="I185" i="63"/>
  <c r="I184" i="63"/>
  <c r="I183" i="63"/>
  <c r="I181" i="63"/>
  <c r="I180" i="63"/>
  <c r="I179" i="63"/>
  <c r="I177" i="63"/>
  <c r="I176" i="63"/>
  <c r="I175" i="63"/>
  <c r="I173" i="63"/>
  <c r="I172" i="63"/>
  <c r="I169" i="63"/>
  <c r="I168" i="63"/>
  <c r="I167" i="63"/>
  <c r="I166" i="63"/>
  <c r="I165" i="63"/>
  <c r="I163" i="63"/>
  <c r="M204" i="63"/>
  <c r="M202" i="63"/>
  <c r="M201" i="63"/>
  <c r="M200" i="63"/>
  <c r="M199" i="63"/>
  <c r="M198" i="63"/>
  <c r="M197" i="63"/>
  <c r="M196" i="63"/>
  <c r="M194" i="63"/>
  <c r="M193" i="63"/>
  <c r="M192" i="63"/>
  <c r="M191" i="63"/>
  <c r="M190" i="63"/>
  <c r="M189" i="63"/>
  <c r="M187" i="63"/>
  <c r="M186" i="63"/>
  <c r="M185" i="63"/>
  <c r="M184" i="63"/>
  <c r="M183" i="63"/>
  <c r="M182" i="63"/>
  <c r="M181" i="63"/>
  <c r="M179" i="63"/>
  <c r="M178" i="63"/>
  <c r="M177" i="63"/>
  <c r="M176" i="63"/>
  <c r="M175" i="63"/>
  <c r="M174" i="63"/>
  <c r="M173" i="63"/>
  <c r="M170" i="63"/>
  <c r="M168" i="63"/>
  <c r="M166" i="63"/>
  <c r="M165" i="63"/>
  <c r="M164" i="63"/>
  <c r="M163" i="63"/>
  <c r="M162" i="63"/>
  <c r="M160" i="63"/>
  <c r="C196" i="63"/>
  <c r="C13" i="63"/>
  <c r="C160" i="63" s="1"/>
  <c r="I170" i="63"/>
  <c r="I200" i="63"/>
  <c r="J197" i="63"/>
  <c r="J195" i="63"/>
  <c r="J184" i="63"/>
  <c r="M255" i="63"/>
  <c r="M254" i="63"/>
  <c r="M253" i="63"/>
  <c r="M251" i="63"/>
  <c r="H195" i="63"/>
  <c r="H184" i="63"/>
  <c r="I171" i="63"/>
  <c r="I174" i="63"/>
  <c r="I178" i="63"/>
  <c r="I182" i="63"/>
  <c r="I186" i="63"/>
  <c r="I190" i="63"/>
  <c r="I193" i="63"/>
  <c r="I197" i="63"/>
  <c r="I201" i="63"/>
  <c r="I205" i="63"/>
  <c r="M252" i="63"/>
  <c r="M256" i="63"/>
  <c r="G197" i="63"/>
  <c r="L189" i="63"/>
  <c r="L198" i="63"/>
  <c r="L200" i="63"/>
  <c r="L166" i="63"/>
  <c r="L173" i="63"/>
  <c r="L181" i="63"/>
  <c r="L168" i="63"/>
  <c r="L171" i="63"/>
  <c r="L183" i="63"/>
  <c r="L175" i="63"/>
  <c r="K166" i="63"/>
  <c r="K170" i="63"/>
  <c r="K174" i="63"/>
  <c r="K180" i="63"/>
  <c r="K190" i="63"/>
  <c r="K189" i="63"/>
  <c r="K200" i="63"/>
  <c r="K204" i="63"/>
  <c r="K195" i="63"/>
  <c r="K188" i="63"/>
  <c r="L253" i="63"/>
  <c r="L255" i="63"/>
  <c r="I162" i="63"/>
  <c r="I161" i="63"/>
  <c r="I160" i="63"/>
  <c r="I164" i="63"/>
  <c r="L187" i="63"/>
  <c r="L191" i="63"/>
  <c r="L196" i="63"/>
  <c r="K198" i="63"/>
  <c r="K203" i="63"/>
  <c r="D19" i="63" l="1"/>
  <c r="D162" i="63" s="1"/>
  <c r="D82" i="63"/>
  <c r="D85" i="63"/>
  <c r="D112" i="63"/>
  <c r="C64" i="63"/>
  <c r="C100" i="63"/>
  <c r="C79" i="63"/>
  <c r="C19" i="63"/>
  <c r="C162" i="63" s="1"/>
  <c r="C16" i="63"/>
  <c r="C161" i="63" s="1"/>
  <c r="C97" i="63"/>
  <c r="C188" i="63" s="1"/>
  <c r="C145" i="63"/>
  <c r="C133" i="63"/>
  <c r="C121" i="63"/>
  <c r="D236" i="63"/>
  <c r="C118" i="63"/>
  <c r="C103" i="63"/>
  <c r="C190" i="63" s="1"/>
  <c r="C85" i="63"/>
  <c r="C130" i="63"/>
  <c r="C198" i="63" s="1"/>
  <c r="C67" i="63"/>
  <c r="C115" i="63"/>
  <c r="C193" i="63" s="1"/>
  <c r="C73" i="63"/>
  <c r="C112" i="63"/>
  <c r="C151" i="63"/>
  <c r="C58" i="63"/>
  <c r="C175" i="63" s="1"/>
  <c r="C106" i="63"/>
  <c r="C191" i="63" s="1"/>
  <c r="C91" i="63"/>
  <c r="C186" i="63" s="1"/>
  <c r="C22" i="63"/>
  <c r="C163" i="63" s="1"/>
  <c r="D79" i="63"/>
  <c r="D182" i="63" s="1"/>
  <c r="C52" i="63"/>
  <c r="D224" i="63"/>
  <c r="C236" i="63"/>
  <c r="C61" i="63"/>
  <c r="C176" i="63" s="1"/>
  <c r="C37" i="63"/>
  <c r="C168" i="63" s="1"/>
  <c r="C25" i="63"/>
  <c r="C164" i="63" s="1"/>
  <c r="C55" i="63"/>
  <c r="C40" i="63"/>
  <c r="C169" i="63" s="1"/>
  <c r="C70" i="63"/>
  <c r="C179" i="63" s="1"/>
  <c r="D227" i="63"/>
  <c r="C31" i="63"/>
  <c r="C230" i="63"/>
  <c r="B252" i="63" s="1"/>
  <c r="C28" i="63"/>
  <c r="C165" i="63" s="1"/>
  <c r="C109" i="63"/>
  <c r="C192" i="63" s="1"/>
  <c r="C76" i="63"/>
  <c r="C34" i="63"/>
  <c r="C167" i="63" s="1"/>
  <c r="C142" i="63"/>
  <c r="C46" i="63"/>
  <c r="C94" i="63"/>
  <c r="C227" i="63"/>
  <c r="B251" i="63" s="1"/>
  <c r="C242" i="63"/>
  <c r="B256" i="63" s="1"/>
  <c r="D151" i="63"/>
  <c r="C233" i="63"/>
  <c r="C239" i="63"/>
  <c r="B255" i="63" s="1"/>
  <c r="D127" i="63"/>
  <c r="D103" i="63"/>
  <c r="E167" i="63"/>
  <c r="D176" i="63"/>
  <c r="D184" i="63"/>
  <c r="D192" i="63"/>
  <c r="L172" i="63"/>
  <c r="L180" i="63"/>
  <c r="L188" i="63"/>
  <c r="L195" i="63"/>
  <c r="L203" i="63"/>
  <c r="E176" i="63"/>
  <c r="E184" i="63"/>
  <c r="E192" i="63"/>
  <c r="H187" i="63"/>
  <c r="H194" i="63"/>
  <c r="G190" i="63"/>
  <c r="E170" i="63"/>
  <c r="M172" i="63"/>
  <c r="M180" i="63"/>
  <c r="M188" i="63"/>
  <c r="M195" i="63"/>
  <c r="M203" i="63"/>
  <c r="G167" i="63"/>
  <c r="C174" i="63"/>
  <c r="G191" i="63"/>
  <c r="C200" i="63"/>
  <c r="G168" i="63"/>
  <c r="C170" i="63"/>
  <c r="C182" i="63"/>
  <c r="C197" i="63"/>
  <c r="E171" i="63"/>
  <c r="E179" i="63"/>
  <c r="E187" i="63"/>
  <c r="E194" i="63"/>
  <c r="E202" i="63"/>
  <c r="G192" i="63"/>
  <c r="G198" i="63"/>
  <c r="C181" i="63"/>
  <c r="G174" i="63"/>
  <c r="N164" i="63"/>
  <c r="C180" i="63"/>
  <c r="C195" i="63"/>
  <c r="C202" i="63"/>
  <c r="G205" i="63"/>
  <c r="G181" i="63"/>
  <c r="G196" i="63"/>
  <c r="G195" i="63"/>
  <c r="G171" i="63"/>
  <c r="N163" i="63"/>
  <c r="N162" i="63"/>
  <c r="N173" i="63"/>
  <c r="N181" i="63"/>
  <c r="N189" i="63"/>
  <c r="N196" i="63"/>
  <c r="N204" i="63"/>
  <c r="N174" i="63"/>
  <c r="N182" i="63"/>
  <c r="N190" i="63"/>
  <c r="N197" i="63"/>
  <c r="N205" i="63"/>
  <c r="N166" i="63"/>
  <c r="N175" i="63"/>
  <c r="N183" i="63"/>
  <c r="N191" i="63"/>
  <c r="N198" i="63"/>
  <c r="C166" i="63"/>
  <c r="C194" i="63"/>
  <c r="G188" i="63"/>
  <c r="N161" i="63"/>
  <c r="N168" i="63"/>
  <c r="N176" i="63"/>
  <c r="N184" i="63"/>
  <c r="N192" i="63"/>
  <c r="N199" i="63"/>
  <c r="N160" i="63"/>
  <c r="N177" i="63"/>
  <c r="N185" i="63"/>
  <c r="N200" i="63"/>
  <c r="C183" i="63"/>
  <c r="C178" i="63"/>
  <c r="G203" i="63"/>
  <c r="N165" i="63"/>
  <c r="N170" i="63"/>
  <c r="N178" i="63"/>
  <c r="N186" i="63"/>
  <c r="N193" i="63"/>
  <c r="N201" i="63"/>
  <c r="N167" i="63"/>
  <c r="N171" i="63"/>
  <c r="N179" i="63"/>
  <c r="N187" i="63"/>
  <c r="N194" i="63"/>
  <c r="N202" i="63"/>
  <c r="G179" i="63"/>
  <c r="G194" i="63"/>
  <c r="N169" i="63"/>
  <c r="N172" i="63"/>
  <c r="N180" i="63"/>
  <c r="N188" i="63"/>
  <c r="N195" i="63"/>
  <c r="N203" i="63"/>
  <c r="C177" i="63"/>
  <c r="G185" i="63"/>
  <c r="G200" i="63"/>
  <c r="C185" i="63"/>
  <c r="G178" i="63"/>
  <c r="C184" i="63"/>
  <c r="C199" i="63"/>
  <c r="G193" i="63"/>
  <c r="F177" i="63"/>
  <c r="F181" i="63"/>
  <c r="F185" i="63"/>
  <c r="F189" i="63"/>
  <c r="F196" i="63"/>
  <c r="F170" i="63"/>
  <c r="F174" i="63"/>
  <c r="F178" i="63"/>
  <c r="F182" i="63"/>
  <c r="F190" i="63"/>
  <c r="F197" i="63"/>
  <c r="F201" i="63"/>
  <c r="F205" i="63"/>
  <c r="C173" i="63"/>
  <c r="C204" i="63"/>
  <c r="F171" i="63"/>
  <c r="F175" i="63"/>
  <c r="F179" i="63"/>
  <c r="F183" i="63"/>
  <c r="F187" i="63"/>
  <c r="F191" i="63"/>
  <c r="F169" i="63"/>
  <c r="F172" i="63"/>
  <c r="F176" i="63"/>
  <c r="F180" i="63"/>
  <c r="F184" i="63"/>
  <c r="F199" i="63"/>
  <c r="F203" i="63"/>
  <c r="C205" i="63"/>
  <c r="J251" i="63"/>
  <c r="G163" i="63"/>
  <c r="D255" i="63"/>
  <c r="L252" i="63"/>
  <c r="L257" i="63" s="1"/>
  <c r="I251" i="63"/>
  <c r="J170" i="63"/>
  <c r="J199" i="63"/>
  <c r="I250" i="63"/>
  <c r="J253" i="63"/>
  <c r="J205" i="63"/>
  <c r="K253" i="63"/>
  <c r="K251" i="63"/>
  <c r="K254" i="63"/>
  <c r="K256" i="63"/>
  <c r="K250" i="63"/>
  <c r="K252" i="63"/>
  <c r="K255" i="63"/>
  <c r="C203" i="63"/>
  <c r="C171" i="63"/>
  <c r="C201" i="63"/>
  <c r="D164" i="63"/>
  <c r="C189" i="63"/>
  <c r="C172" i="63"/>
  <c r="D198" i="63"/>
  <c r="I255" i="63"/>
  <c r="G160" i="63"/>
  <c r="J256" i="63"/>
  <c r="J255" i="63"/>
  <c r="J182" i="63"/>
  <c r="J193" i="63"/>
  <c r="D175" i="63"/>
  <c r="I253" i="63"/>
  <c r="G201" i="63"/>
  <c r="J254" i="63"/>
  <c r="J163" i="63"/>
  <c r="C187" i="63"/>
  <c r="D180" i="63"/>
  <c r="I252" i="63"/>
  <c r="G204" i="63"/>
  <c r="G189" i="63"/>
  <c r="G173" i="63"/>
  <c r="J250" i="63"/>
  <c r="J171" i="63"/>
  <c r="J164" i="63"/>
  <c r="F254" i="63"/>
  <c r="F253" i="63"/>
  <c r="E186" i="63"/>
  <c r="E168" i="63"/>
  <c r="E160" i="63"/>
  <c r="E250" i="63"/>
  <c r="E252" i="63"/>
  <c r="F168" i="63"/>
  <c r="F161" i="63"/>
  <c r="F163" i="63"/>
  <c r="F188" i="63"/>
  <c r="H173" i="63"/>
  <c r="H162" i="63"/>
  <c r="H180" i="63"/>
  <c r="H164" i="63"/>
  <c r="H186" i="63"/>
  <c r="H251" i="63"/>
  <c r="H250" i="63"/>
  <c r="C255" i="63"/>
  <c r="F252" i="63"/>
  <c r="E189" i="63"/>
  <c r="E181" i="63"/>
  <c r="E173" i="63"/>
  <c r="E182" i="63"/>
  <c r="E174" i="63"/>
  <c r="E166" i="63"/>
  <c r="E255" i="63"/>
  <c r="E253" i="63"/>
  <c r="F164" i="63"/>
  <c r="F186" i="63"/>
  <c r="B254" i="63"/>
  <c r="H177" i="63"/>
  <c r="H183" i="63"/>
  <c r="H176" i="63"/>
  <c r="H160" i="63"/>
  <c r="H199" i="63"/>
  <c r="H204" i="63"/>
  <c r="H196" i="63"/>
  <c r="H189" i="63"/>
  <c r="H256" i="63"/>
  <c r="C253" i="63"/>
  <c r="C251" i="63"/>
  <c r="F250" i="63"/>
  <c r="E196" i="63"/>
  <c r="E198" i="63"/>
  <c r="E163" i="63"/>
  <c r="E180" i="63"/>
  <c r="E164" i="63"/>
  <c r="E251" i="63"/>
  <c r="F162" i="63"/>
  <c r="H161" i="63"/>
  <c r="H170" i="63"/>
  <c r="H163" i="63"/>
  <c r="H172" i="63"/>
  <c r="H197" i="63"/>
  <c r="H202" i="63"/>
  <c r="H255" i="63"/>
  <c r="H254" i="63"/>
  <c r="C254" i="63"/>
  <c r="C256" i="63"/>
  <c r="F255" i="63"/>
  <c r="J252" i="63"/>
  <c r="E200" i="63"/>
  <c r="E205" i="63"/>
  <c r="E185" i="63"/>
  <c r="E169" i="63"/>
  <c r="E161" i="63"/>
  <c r="E178" i="63"/>
  <c r="E162" i="63"/>
  <c r="E254" i="63"/>
  <c r="E256" i="63"/>
  <c r="F160" i="63"/>
  <c r="C224" i="63"/>
  <c r="B250" i="63" s="1"/>
  <c r="H182" i="63"/>
  <c r="H166" i="63"/>
  <c r="H175" i="63"/>
  <c r="H203" i="63"/>
  <c r="H200" i="63"/>
  <c r="H253" i="63"/>
  <c r="H252" i="63"/>
  <c r="C250" i="63"/>
  <c r="C252" i="63"/>
  <c r="J196" i="63"/>
  <c r="G250" i="63"/>
  <c r="J204" i="63"/>
  <c r="J192" i="63"/>
  <c r="E165" i="63"/>
  <c r="H190" i="63"/>
  <c r="J180" i="63"/>
  <c r="J188" i="63"/>
  <c r="J194" i="63"/>
  <c r="J185" i="63"/>
  <c r="J186" i="63"/>
  <c r="J174" i="63"/>
  <c r="J175" i="63"/>
  <c r="J168" i="63"/>
  <c r="F166" i="63"/>
  <c r="E177" i="63"/>
  <c r="H178" i="63"/>
  <c r="H191" i="63"/>
  <c r="H167" i="63"/>
  <c r="J187" i="63"/>
  <c r="J167" i="63"/>
  <c r="J198" i="63"/>
  <c r="J179" i="63"/>
  <c r="J172" i="63"/>
  <c r="J166" i="63"/>
  <c r="J165" i="63"/>
  <c r="D179" i="63"/>
  <c r="D178" i="63"/>
  <c r="D168" i="63"/>
  <c r="D166" i="63"/>
  <c r="E175" i="63"/>
  <c r="H198" i="63"/>
  <c r="J183" i="63"/>
  <c r="J202" i="63"/>
  <c r="J181" i="63"/>
  <c r="J173" i="63"/>
  <c r="J169" i="63"/>
  <c r="J162" i="63"/>
  <c r="D172" i="63"/>
  <c r="D165" i="63"/>
  <c r="G187" i="63"/>
  <c r="G177" i="63"/>
  <c r="F194" i="63"/>
  <c r="E203" i="63"/>
  <c r="E191" i="63"/>
  <c r="H193" i="63"/>
  <c r="J203" i="63"/>
  <c r="J176" i="63"/>
  <c r="J191" i="63"/>
  <c r="J189" i="63"/>
  <c r="J178" i="63"/>
  <c r="J190" i="63"/>
  <c r="J177" i="63"/>
  <c r="J161" i="63"/>
  <c r="D203" i="63"/>
  <c r="G256" i="63"/>
  <c r="I256" i="63"/>
  <c r="I254" i="63"/>
  <c r="M257" i="63"/>
  <c r="B253" i="63"/>
  <c r="D256" i="63"/>
  <c r="D250" i="63"/>
  <c r="E172" i="63"/>
  <c r="E197" i="63"/>
  <c r="D252" i="63"/>
  <c r="D254" i="63"/>
  <c r="D251" i="63"/>
  <c r="D253" i="63"/>
  <c r="E204" i="63"/>
  <c r="E193" i="63"/>
  <c r="E199" i="63"/>
  <c r="E201" i="63"/>
  <c r="G255" i="63"/>
  <c r="F198" i="63"/>
  <c r="F167" i="63"/>
  <c r="F173" i="63"/>
  <c r="F204" i="63"/>
  <c r="F193" i="63"/>
  <c r="F165" i="63"/>
  <c r="F200" i="63"/>
  <c r="F192" i="63"/>
  <c r="F202" i="63"/>
  <c r="D171" i="63"/>
  <c r="D199" i="63"/>
  <c r="D181" i="63"/>
  <c r="D201" i="63"/>
  <c r="D190" i="63"/>
  <c r="E188" i="63"/>
  <c r="D169" i="63"/>
  <c r="D186" i="63"/>
  <c r="D185" i="63"/>
  <c r="D188" i="63"/>
  <c r="D193" i="63"/>
  <c r="F195" i="63"/>
  <c r="E183" i="63"/>
  <c r="E190" i="63"/>
  <c r="D161" i="63"/>
  <c r="D191" i="63"/>
  <c r="D177" i="63"/>
  <c r="D196" i="63"/>
  <c r="D204" i="63"/>
  <c r="D205" i="63"/>
  <c r="D195" i="63"/>
  <c r="D167" i="63"/>
  <c r="D200" i="63"/>
  <c r="D163" i="63"/>
  <c r="D173" i="63"/>
  <c r="D202" i="63"/>
  <c r="D174" i="63"/>
  <c r="D197" i="63"/>
  <c r="D183" i="63"/>
  <c r="D160" i="63"/>
  <c r="D189" i="63"/>
  <c r="D170" i="63"/>
  <c r="D194" i="63"/>
  <c r="D187" i="63"/>
  <c r="H201" i="63"/>
  <c r="G166" i="63"/>
  <c r="G183" i="63"/>
  <c r="G199" i="63"/>
  <c r="G170" i="63"/>
  <c r="G175" i="63"/>
  <c r="H171" i="63"/>
  <c r="H185" i="63"/>
  <c r="H174" i="63"/>
  <c r="H192" i="63"/>
  <c r="F251" i="63"/>
  <c r="H179" i="63"/>
  <c r="G164" i="63"/>
  <c r="G176" i="63"/>
  <c r="G165" i="63"/>
  <c r="H169" i="63"/>
  <c r="G182" i="63"/>
  <c r="G172" i="63"/>
  <c r="H181" i="63"/>
  <c r="G252" i="63"/>
  <c r="H165" i="63"/>
  <c r="G180" i="63"/>
  <c r="H188" i="63"/>
  <c r="G162" i="63"/>
  <c r="G254" i="63"/>
  <c r="G253" i="63"/>
  <c r="G251" i="63"/>
  <c r="F256" i="63"/>
  <c r="G169" i="63"/>
  <c r="G161" i="63"/>
  <c r="G186" i="63"/>
  <c r="H168" i="63"/>
  <c r="G202" i="63"/>
  <c r="H205" i="63"/>
  <c r="K257" i="63" l="1"/>
  <c r="J257" i="63"/>
  <c r="I257" i="63"/>
  <c r="B257" i="63"/>
  <c r="C257" i="63"/>
  <c r="D257" i="63"/>
  <c r="F257" i="63"/>
  <c r="E257" i="63"/>
  <c r="H257" i="63"/>
  <c r="G257" i="63"/>
  <c r="C3" i="62"/>
  <c r="B3" i="62"/>
  <c r="C220" i="62" s="1"/>
  <c r="C3" i="61"/>
  <c r="H8" i="61" s="1"/>
  <c r="B3" i="61"/>
  <c r="I8" i="60"/>
  <c r="B3" i="60"/>
  <c r="H9" i="60" s="1"/>
  <c r="C3" i="59"/>
  <c r="L8" i="59" s="1"/>
  <c r="B3" i="59"/>
  <c r="K9" i="59" s="1"/>
  <c r="C3" i="58"/>
  <c r="I8" i="58" s="1"/>
  <c r="B3" i="58"/>
  <c r="L9" i="58" s="1"/>
  <c r="K21" i="59" l="1"/>
  <c r="K24" i="59"/>
  <c r="K33" i="59"/>
  <c r="K63" i="59"/>
  <c r="K72" i="59"/>
  <c r="K39" i="59"/>
  <c r="K48" i="59"/>
  <c r="K54" i="59"/>
  <c r="K27" i="59"/>
  <c r="K12" i="59"/>
  <c r="K30" i="59"/>
  <c r="K60" i="59"/>
  <c r="K75" i="59"/>
  <c r="K90" i="59"/>
  <c r="K99" i="59"/>
  <c r="K42" i="59"/>
  <c r="K66" i="59"/>
  <c r="K51" i="59"/>
  <c r="K15" i="59"/>
  <c r="K36" i="59"/>
  <c r="K57" i="59"/>
  <c r="K69" i="59"/>
  <c r="K87" i="59"/>
  <c r="K93" i="59"/>
  <c r="K84" i="59"/>
  <c r="K102" i="59"/>
  <c r="K135" i="59"/>
  <c r="K141" i="59"/>
  <c r="K120" i="59"/>
  <c r="K126" i="59"/>
  <c r="K81" i="59"/>
  <c r="K108" i="59"/>
  <c r="K144" i="59"/>
  <c r="K150" i="59"/>
  <c r="K96" i="59"/>
  <c r="K132" i="59"/>
  <c r="K114" i="59"/>
  <c r="K123" i="59"/>
  <c r="K105" i="59"/>
  <c r="K138" i="59"/>
  <c r="K147" i="59"/>
  <c r="K78" i="59"/>
  <c r="K111" i="59"/>
  <c r="K129" i="59"/>
  <c r="K45" i="59"/>
  <c r="K18" i="59"/>
  <c r="K117" i="59"/>
  <c r="H21" i="60"/>
  <c r="H36" i="60"/>
  <c r="H30" i="60"/>
  <c r="H45" i="60"/>
  <c r="H12" i="60"/>
  <c r="H15" i="60"/>
  <c r="H33" i="60"/>
  <c r="H48" i="60"/>
  <c r="H54" i="60"/>
  <c r="H39" i="60"/>
  <c r="H66" i="60"/>
  <c r="H84" i="60"/>
  <c r="H114" i="60"/>
  <c r="H24" i="60"/>
  <c r="H72" i="60"/>
  <c r="H78" i="60"/>
  <c r="H99" i="60"/>
  <c r="H105" i="60"/>
  <c r="H120" i="60"/>
  <c r="H126" i="60"/>
  <c r="H132" i="60"/>
  <c r="H57" i="60"/>
  <c r="H111" i="60"/>
  <c r="H63" i="60"/>
  <c r="H87" i="60"/>
  <c r="H93" i="60"/>
  <c r="H27" i="60"/>
  <c r="H42" i="60"/>
  <c r="H96" i="60"/>
  <c r="H135" i="60"/>
  <c r="H51" i="60"/>
  <c r="H123" i="60"/>
  <c r="H129" i="60"/>
  <c r="H144" i="60"/>
  <c r="H150" i="60"/>
  <c r="H102" i="60"/>
  <c r="H18" i="60"/>
  <c r="H60" i="60"/>
  <c r="H108" i="60"/>
  <c r="H138" i="60"/>
  <c r="H147" i="60"/>
  <c r="H81" i="60"/>
  <c r="H117" i="60"/>
  <c r="H141" i="60"/>
  <c r="H75" i="60"/>
  <c r="H90" i="60"/>
  <c r="H69" i="60"/>
  <c r="L24" i="58"/>
  <c r="L33" i="58"/>
  <c r="L51" i="58"/>
  <c r="L15" i="58"/>
  <c r="L27" i="58"/>
  <c r="L39" i="58"/>
  <c r="L63" i="58"/>
  <c r="L69" i="58"/>
  <c r="L75" i="58"/>
  <c r="L12" i="58"/>
  <c r="L45" i="58"/>
  <c r="L21" i="58"/>
  <c r="L30" i="58"/>
  <c r="L54" i="58"/>
  <c r="L93" i="58"/>
  <c r="L120" i="58"/>
  <c r="L60" i="58"/>
  <c r="L72" i="58"/>
  <c r="L78" i="58"/>
  <c r="L36" i="58"/>
  <c r="L48" i="58"/>
  <c r="L42" i="58"/>
  <c r="L66" i="58"/>
  <c r="L18" i="58"/>
  <c r="L57" i="58"/>
  <c r="L90" i="58"/>
  <c r="L96" i="58"/>
  <c r="L111" i="58"/>
  <c r="L144" i="58"/>
  <c r="L114" i="58"/>
  <c r="L84" i="58"/>
  <c r="L102" i="58"/>
  <c r="L135" i="58"/>
  <c r="L126" i="58"/>
  <c r="L141" i="58"/>
  <c r="L150" i="58"/>
  <c r="L99" i="58"/>
  <c r="L132" i="58"/>
  <c r="L81" i="58"/>
  <c r="L108" i="58"/>
  <c r="L117" i="58"/>
  <c r="L123" i="58"/>
  <c r="L138" i="58"/>
  <c r="L87" i="58"/>
  <c r="L105" i="58"/>
  <c r="L129" i="58"/>
  <c r="L147" i="58"/>
  <c r="L20" i="59"/>
  <c r="L22" i="59" s="1"/>
  <c r="L23" i="59"/>
  <c r="L25" i="59" s="1"/>
  <c r="L17" i="59"/>
  <c r="L19" i="59" s="1"/>
  <c r="L14" i="59"/>
  <c r="L16" i="59" s="1"/>
  <c r="L32" i="59"/>
  <c r="L34" i="59" s="1"/>
  <c r="L59" i="59"/>
  <c r="L61" i="59" s="1"/>
  <c r="L41" i="59"/>
  <c r="L43" i="59" s="1"/>
  <c r="L26" i="59"/>
  <c r="L28" i="59" s="1"/>
  <c r="L50" i="59"/>
  <c r="L52" i="59" s="1"/>
  <c r="L56" i="59"/>
  <c r="L58" i="59" s="1"/>
  <c r="L68" i="59"/>
  <c r="L70" i="59" s="1"/>
  <c r="L11" i="59"/>
  <c r="L13" i="59" s="1"/>
  <c r="L29" i="59"/>
  <c r="L31" i="59" s="1"/>
  <c r="L44" i="59"/>
  <c r="L46" i="59" s="1"/>
  <c r="L77" i="59"/>
  <c r="L79" i="59" s="1"/>
  <c r="L35" i="59"/>
  <c r="L37" i="59" s="1"/>
  <c r="L62" i="59"/>
  <c r="L64" i="59" s="1"/>
  <c r="L71" i="59"/>
  <c r="L73" i="59" s="1"/>
  <c r="L95" i="59"/>
  <c r="L97" i="59" s="1"/>
  <c r="L101" i="59"/>
  <c r="L103" i="59" s="1"/>
  <c r="L53" i="59"/>
  <c r="L55" i="59" s="1"/>
  <c r="L65" i="59"/>
  <c r="L67" i="59" s="1"/>
  <c r="L74" i="59"/>
  <c r="L76" i="59" s="1"/>
  <c r="L83" i="59"/>
  <c r="L85" i="59" s="1"/>
  <c r="L92" i="59"/>
  <c r="L94" i="59" s="1"/>
  <c r="L98" i="59"/>
  <c r="L100" i="59" s="1"/>
  <c r="L107" i="59"/>
  <c r="L109" i="59" s="1"/>
  <c r="L143" i="59"/>
  <c r="L145" i="59" s="1"/>
  <c r="L149" i="59"/>
  <c r="L151" i="59" s="1"/>
  <c r="L47" i="59"/>
  <c r="L49" i="59" s="1"/>
  <c r="L131" i="59"/>
  <c r="L133" i="59" s="1"/>
  <c r="L113" i="59"/>
  <c r="L115" i="59" s="1"/>
  <c r="L122" i="59"/>
  <c r="L124" i="59" s="1"/>
  <c r="L104" i="59"/>
  <c r="L106" i="59" s="1"/>
  <c r="L137" i="59"/>
  <c r="L139" i="59" s="1"/>
  <c r="L146" i="59"/>
  <c r="L148" i="59" s="1"/>
  <c r="L80" i="59"/>
  <c r="L82" i="59" s="1"/>
  <c r="L89" i="59"/>
  <c r="L91" i="59" s="1"/>
  <c r="L128" i="59"/>
  <c r="L130" i="59" s="1"/>
  <c r="L110" i="59"/>
  <c r="L112" i="59" s="1"/>
  <c r="L116" i="59"/>
  <c r="L118" i="59" s="1"/>
  <c r="L125" i="59"/>
  <c r="L127" i="59" s="1"/>
  <c r="L38" i="59"/>
  <c r="L40" i="59" s="1"/>
  <c r="L119" i="59"/>
  <c r="L121" i="59" s="1"/>
  <c r="L140" i="59"/>
  <c r="L142" i="59" s="1"/>
  <c r="L86" i="59"/>
  <c r="L88" i="59" s="1"/>
  <c r="L134" i="59"/>
  <c r="L136" i="59" s="1"/>
  <c r="C229" i="62"/>
  <c r="C241" i="62"/>
  <c r="C223" i="62"/>
  <c r="C232" i="62"/>
  <c r="C235" i="62"/>
  <c r="C226" i="62"/>
  <c r="C238" i="62"/>
  <c r="I11" i="58"/>
  <c r="I13" i="58" s="1"/>
  <c r="I41" i="58"/>
  <c r="I43" i="58" s="1"/>
  <c r="I65" i="58"/>
  <c r="I67" i="58" s="1"/>
  <c r="I20" i="58"/>
  <c r="I22" i="58" s="1"/>
  <c r="I56" i="58"/>
  <c r="I58" i="58" s="1"/>
  <c r="I32" i="58"/>
  <c r="I34" i="58" s="1"/>
  <c r="I50" i="58"/>
  <c r="I52" i="58" s="1"/>
  <c r="I26" i="58"/>
  <c r="I28" i="58" s="1"/>
  <c r="I38" i="58"/>
  <c r="I40" i="58" s="1"/>
  <c r="I62" i="58"/>
  <c r="I64" i="58" s="1"/>
  <c r="I68" i="58"/>
  <c r="I70" i="58" s="1"/>
  <c r="I74" i="58"/>
  <c r="I76" i="58" s="1"/>
  <c r="I125" i="58"/>
  <c r="I127" i="58" s="1"/>
  <c r="I131" i="58"/>
  <c r="I133" i="58" s="1"/>
  <c r="I137" i="58"/>
  <c r="I139" i="58" s="1"/>
  <c r="I17" i="58"/>
  <c r="I19" i="58" s="1"/>
  <c r="I44" i="58"/>
  <c r="I46" i="58" s="1"/>
  <c r="I23" i="58"/>
  <c r="I25" i="58" s="1"/>
  <c r="I29" i="58"/>
  <c r="I31" i="58" s="1"/>
  <c r="I53" i="58"/>
  <c r="I55" i="58" s="1"/>
  <c r="I59" i="58"/>
  <c r="I61" i="58" s="1"/>
  <c r="I71" i="58"/>
  <c r="I73" i="58" s="1"/>
  <c r="I14" i="58"/>
  <c r="I16" i="58" s="1"/>
  <c r="I35" i="58"/>
  <c r="I37" i="58" s="1"/>
  <c r="I47" i="58"/>
  <c r="I49" i="58" s="1"/>
  <c r="I83" i="58"/>
  <c r="I85" i="58" s="1"/>
  <c r="I104" i="58"/>
  <c r="I106" i="58" s="1"/>
  <c r="I128" i="58"/>
  <c r="I130" i="58" s="1"/>
  <c r="I134" i="58"/>
  <c r="I136" i="58" s="1"/>
  <c r="I77" i="58"/>
  <c r="I79" i="58" s="1"/>
  <c r="I110" i="58"/>
  <c r="I112" i="58" s="1"/>
  <c r="I140" i="58"/>
  <c r="I142" i="58" s="1"/>
  <c r="I146" i="58"/>
  <c r="I148" i="58" s="1"/>
  <c r="I89" i="58"/>
  <c r="I91" i="58" s="1"/>
  <c r="I98" i="58"/>
  <c r="I100" i="58" s="1"/>
  <c r="I107" i="58"/>
  <c r="I109" i="58" s="1"/>
  <c r="I116" i="58"/>
  <c r="I118" i="58" s="1"/>
  <c r="I122" i="58"/>
  <c r="I124" i="58" s="1"/>
  <c r="I86" i="58"/>
  <c r="I88" i="58" s="1"/>
  <c r="I95" i="58"/>
  <c r="I97" i="58" s="1"/>
  <c r="I143" i="58"/>
  <c r="I145" i="58" s="1"/>
  <c r="I149" i="58"/>
  <c r="I151" i="58" s="1"/>
  <c r="I80" i="58"/>
  <c r="I82" i="58" s="1"/>
  <c r="I113" i="58"/>
  <c r="I115" i="58" s="1"/>
  <c r="I92" i="58"/>
  <c r="I94" i="58" s="1"/>
  <c r="I101" i="58"/>
  <c r="I103" i="58" s="1"/>
  <c r="I119" i="58"/>
  <c r="I121" i="58" s="1"/>
  <c r="H23" i="61"/>
  <c r="H25" i="61" s="1"/>
  <c r="H29" i="61"/>
  <c r="H31" i="61" s="1"/>
  <c r="H11" i="61"/>
  <c r="H13" i="61" s="1"/>
  <c r="H14" i="61"/>
  <c r="H16" i="61" s="1"/>
  <c r="H53" i="61"/>
  <c r="H55" i="61" s="1"/>
  <c r="H35" i="61"/>
  <c r="H37" i="61" s="1"/>
  <c r="H44" i="61"/>
  <c r="H46" i="61" s="1"/>
  <c r="H47" i="61"/>
  <c r="H49" i="61" s="1"/>
  <c r="H26" i="61"/>
  <c r="H28" i="61" s="1"/>
  <c r="H71" i="61"/>
  <c r="H73" i="61" s="1"/>
  <c r="H50" i="61"/>
  <c r="H52" i="61" s="1"/>
  <c r="H74" i="61"/>
  <c r="H76" i="61" s="1"/>
  <c r="H38" i="61"/>
  <c r="H40" i="61" s="1"/>
  <c r="H59" i="61"/>
  <c r="H61" i="61" s="1"/>
  <c r="H20" i="61"/>
  <c r="H22" i="61" s="1"/>
  <c r="H56" i="61"/>
  <c r="H58" i="61" s="1"/>
  <c r="H65" i="61"/>
  <c r="H67" i="61" s="1"/>
  <c r="H77" i="61"/>
  <c r="H79" i="61" s="1"/>
  <c r="H86" i="61"/>
  <c r="H88" i="61" s="1"/>
  <c r="H32" i="61"/>
  <c r="H34" i="61" s="1"/>
  <c r="H95" i="61"/>
  <c r="H97" i="61" s="1"/>
  <c r="H101" i="61"/>
  <c r="H103" i="61" s="1"/>
  <c r="H104" i="61"/>
  <c r="H106" i="61" s="1"/>
  <c r="H113" i="61"/>
  <c r="H115" i="61" s="1"/>
  <c r="H68" i="61"/>
  <c r="H70" i="61" s="1"/>
  <c r="H80" i="61"/>
  <c r="H82" i="61" s="1"/>
  <c r="H83" i="61"/>
  <c r="H85" i="61" s="1"/>
  <c r="H17" i="61"/>
  <c r="H19" i="61" s="1"/>
  <c r="H41" i="61"/>
  <c r="H43" i="61" s="1"/>
  <c r="H89" i="61"/>
  <c r="H91" i="61" s="1"/>
  <c r="H98" i="61"/>
  <c r="H100" i="61" s="1"/>
  <c r="H143" i="61"/>
  <c r="H145" i="61" s="1"/>
  <c r="H92" i="61"/>
  <c r="H94" i="61" s="1"/>
  <c r="H107" i="61"/>
  <c r="H109" i="61" s="1"/>
  <c r="H131" i="61"/>
  <c r="H133" i="61" s="1"/>
  <c r="H137" i="61"/>
  <c r="H139" i="61" s="1"/>
  <c r="H110" i="61"/>
  <c r="H112" i="61" s="1"/>
  <c r="H149" i="61"/>
  <c r="H151" i="61" s="1"/>
  <c r="H116" i="61"/>
  <c r="H118" i="61" s="1"/>
  <c r="H119" i="61"/>
  <c r="H121" i="61" s="1"/>
  <c r="H122" i="61"/>
  <c r="H124" i="61" s="1"/>
  <c r="H146" i="61"/>
  <c r="H148" i="61" s="1"/>
  <c r="H125" i="61"/>
  <c r="H127" i="61" s="1"/>
  <c r="H128" i="61"/>
  <c r="H130" i="61" s="1"/>
  <c r="H134" i="61"/>
  <c r="H136" i="61" s="1"/>
  <c r="H140" i="61"/>
  <c r="H142" i="61" s="1"/>
  <c r="H62" i="61"/>
  <c r="H64" i="61" s="1"/>
  <c r="E8" i="62"/>
  <c r="C219" i="62"/>
  <c r="L220" i="62"/>
  <c r="D220" i="62"/>
  <c r="K220" i="62"/>
  <c r="J220" i="62"/>
  <c r="I220" i="62"/>
  <c r="H220" i="62"/>
  <c r="G220" i="62"/>
  <c r="M220" i="62"/>
  <c r="E220" i="62"/>
  <c r="N220" i="62"/>
  <c r="F220" i="62"/>
  <c r="K9" i="62"/>
  <c r="C9" i="62"/>
  <c r="J9" i="62"/>
  <c r="I9" i="62"/>
  <c r="G9" i="62"/>
  <c r="D9" i="62"/>
  <c r="N9" i="62"/>
  <c r="C8" i="62"/>
  <c r="F9" i="62"/>
  <c r="I219" i="62"/>
  <c r="H219" i="62"/>
  <c r="G219" i="62"/>
  <c r="N219" i="62"/>
  <c r="F219" i="62"/>
  <c r="M219" i="62"/>
  <c r="E219" i="62"/>
  <c r="L219" i="62"/>
  <c r="D219" i="62"/>
  <c r="J219" i="62"/>
  <c r="K219" i="62"/>
  <c r="H8" i="62"/>
  <c r="N8" i="62"/>
  <c r="G8" i="62"/>
  <c r="F8" i="62"/>
  <c r="L8" i="62"/>
  <c r="D8" i="62"/>
  <c r="E9" i="62"/>
  <c r="H9" i="62"/>
  <c r="I8" i="62"/>
  <c r="L9" i="62"/>
  <c r="J8" i="62"/>
  <c r="M9" i="62"/>
  <c r="K8" i="62"/>
  <c r="M8" i="62"/>
  <c r="F9" i="61"/>
  <c r="C8" i="61"/>
  <c r="L8" i="61"/>
  <c r="L9" i="61"/>
  <c r="N9" i="61"/>
  <c r="G9" i="61"/>
  <c r="E8" i="61"/>
  <c r="I8" i="61"/>
  <c r="K8" i="61"/>
  <c r="D8" i="61"/>
  <c r="F8" i="61"/>
  <c r="N8" i="61"/>
  <c r="I9" i="61"/>
  <c r="M8" i="61"/>
  <c r="L220" i="61"/>
  <c r="D220" i="61"/>
  <c r="K220" i="61"/>
  <c r="C220" i="61"/>
  <c r="J220" i="61"/>
  <c r="I220" i="61"/>
  <c r="H220" i="61"/>
  <c r="G220" i="61"/>
  <c r="M220" i="61"/>
  <c r="E220" i="61"/>
  <c r="N220" i="61"/>
  <c r="F220" i="61"/>
  <c r="H9" i="61"/>
  <c r="G8" i="61"/>
  <c r="J9" i="61"/>
  <c r="C9" i="61"/>
  <c r="K9" i="61"/>
  <c r="D9" i="61"/>
  <c r="I219" i="61"/>
  <c r="H219" i="61"/>
  <c r="G219" i="61"/>
  <c r="N219" i="61"/>
  <c r="F219" i="61"/>
  <c r="M219" i="61"/>
  <c r="E219" i="61"/>
  <c r="L219" i="61"/>
  <c r="D219" i="61"/>
  <c r="J219" i="61"/>
  <c r="C219" i="61"/>
  <c r="K219" i="61"/>
  <c r="J8" i="61"/>
  <c r="E9" i="61"/>
  <c r="M9" i="61"/>
  <c r="F9" i="60"/>
  <c r="I9" i="60"/>
  <c r="L8" i="60"/>
  <c r="D8" i="60"/>
  <c r="M8" i="60"/>
  <c r="K9" i="60"/>
  <c r="F8" i="60"/>
  <c r="D9" i="60"/>
  <c r="N9" i="60"/>
  <c r="E8" i="60"/>
  <c r="N8" i="60"/>
  <c r="M9" i="60"/>
  <c r="H8" i="60"/>
  <c r="E9" i="60"/>
  <c r="K8" i="60"/>
  <c r="C8" i="60"/>
  <c r="I219" i="60"/>
  <c r="H219" i="60"/>
  <c r="G219" i="60"/>
  <c r="N219" i="60"/>
  <c r="F219" i="60"/>
  <c r="M219" i="60"/>
  <c r="E219" i="60"/>
  <c r="L219" i="60"/>
  <c r="D219" i="60"/>
  <c r="K219" i="60"/>
  <c r="C219" i="60"/>
  <c r="J219" i="60"/>
  <c r="G8" i="60"/>
  <c r="L220" i="60"/>
  <c r="D220" i="60"/>
  <c r="K220" i="60"/>
  <c r="C220" i="60"/>
  <c r="J220" i="60"/>
  <c r="I220" i="60"/>
  <c r="H220" i="60"/>
  <c r="G220" i="60"/>
  <c r="N220" i="60"/>
  <c r="F220" i="60"/>
  <c r="M220" i="60"/>
  <c r="E220" i="60"/>
  <c r="J9" i="60"/>
  <c r="L9" i="60"/>
  <c r="C9" i="60"/>
  <c r="J8" i="60"/>
  <c r="G9" i="60"/>
  <c r="J8" i="59"/>
  <c r="F9" i="59"/>
  <c r="D8" i="59"/>
  <c r="G9" i="59"/>
  <c r="I219" i="59"/>
  <c r="H219" i="59"/>
  <c r="G219" i="59"/>
  <c r="N219" i="59"/>
  <c r="F219" i="59"/>
  <c r="M219" i="59"/>
  <c r="E219" i="59"/>
  <c r="L219" i="59"/>
  <c r="D219" i="59"/>
  <c r="K219" i="59"/>
  <c r="C219" i="59"/>
  <c r="J219" i="59"/>
  <c r="M9" i="59"/>
  <c r="K8" i="59"/>
  <c r="N9" i="59"/>
  <c r="E8" i="59"/>
  <c r="M8" i="59"/>
  <c r="H9" i="59"/>
  <c r="I9" i="59"/>
  <c r="E9" i="59"/>
  <c r="C8" i="59"/>
  <c r="F8" i="59"/>
  <c r="N8" i="59"/>
  <c r="G8" i="59"/>
  <c r="J9" i="59"/>
  <c r="H8" i="59"/>
  <c r="C9" i="59"/>
  <c r="L220" i="59"/>
  <c r="D220" i="59"/>
  <c r="K220" i="59"/>
  <c r="C220" i="59"/>
  <c r="J220" i="59"/>
  <c r="I220" i="59"/>
  <c r="H220" i="59"/>
  <c r="G220" i="59"/>
  <c r="N220" i="59"/>
  <c r="F220" i="59"/>
  <c r="M220" i="59"/>
  <c r="E220" i="59"/>
  <c r="I8" i="59"/>
  <c r="D9" i="59"/>
  <c r="L9" i="59"/>
  <c r="I219" i="58"/>
  <c r="H219" i="58"/>
  <c r="G219" i="58"/>
  <c r="N219" i="58"/>
  <c r="F219" i="58"/>
  <c r="M219" i="58"/>
  <c r="E219" i="58"/>
  <c r="L219" i="58"/>
  <c r="D219" i="58"/>
  <c r="K219" i="58"/>
  <c r="C219" i="58"/>
  <c r="J219" i="58"/>
  <c r="G8" i="58"/>
  <c r="N8" i="58"/>
  <c r="F8" i="58"/>
  <c r="M8" i="58"/>
  <c r="E8" i="58"/>
  <c r="L8" i="58"/>
  <c r="D8" i="58"/>
  <c r="K8" i="58"/>
  <c r="C8" i="58"/>
  <c r="H8" i="58"/>
  <c r="E9" i="58"/>
  <c r="L220" i="58"/>
  <c r="D220" i="58"/>
  <c r="K220" i="58"/>
  <c r="C220" i="58"/>
  <c r="J220" i="58"/>
  <c r="I220" i="58"/>
  <c r="H220" i="58"/>
  <c r="G220" i="58"/>
  <c r="N220" i="58"/>
  <c r="F220" i="58"/>
  <c r="M220" i="58"/>
  <c r="E220" i="58"/>
  <c r="J9" i="58"/>
  <c r="I9" i="58"/>
  <c r="H9" i="58"/>
  <c r="G9" i="58"/>
  <c r="N9" i="58"/>
  <c r="F9" i="58"/>
  <c r="K9" i="58"/>
  <c r="C9" i="58"/>
  <c r="J8" i="58"/>
  <c r="D9" i="58"/>
  <c r="M9" i="58"/>
  <c r="H15" i="58" l="1"/>
  <c r="H21" i="58"/>
  <c r="H60" i="58"/>
  <c r="H72" i="58"/>
  <c r="H36" i="58"/>
  <c r="H48" i="58"/>
  <c r="H42" i="58"/>
  <c r="H66" i="58"/>
  <c r="H57" i="58"/>
  <c r="H90" i="58"/>
  <c r="H96" i="58"/>
  <c r="H111" i="58"/>
  <c r="H144" i="58"/>
  <c r="H18" i="58"/>
  <c r="H24" i="58"/>
  <c r="H33" i="58"/>
  <c r="H51" i="58"/>
  <c r="H81" i="58"/>
  <c r="H27" i="58"/>
  <c r="H39" i="58"/>
  <c r="H63" i="58"/>
  <c r="H69" i="58"/>
  <c r="H45" i="58"/>
  <c r="H12" i="58"/>
  <c r="H30" i="58"/>
  <c r="H54" i="58"/>
  <c r="H93" i="58"/>
  <c r="H120" i="58"/>
  <c r="H75" i="58"/>
  <c r="H99" i="58"/>
  <c r="H132" i="58"/>
  <c r="H108" i="58"/>
  <c r="H117" i="58"/>
  <c r="H123" i="58"/>
  <c r="H138" i="58"/>
  <c r="H147" i="58"/>
  <c r="H87" i="58"/>
  <c r="H105" i="58"/>
  <c r="H129" i="58"/>
  <c r="H78" i="58"/>
  <c r="H114" i="58"/>
  <c r="H84" i="58"/>
  <c r="H102" i="58"/>
  <c r="H135" i="58"/>
  <c r="H150" i="58"/>
  <c r="H126" i="58"/>
  <c r="H141" i="58"/>
  <c r="H229" i="58"/>
  <c r="H238" i="58"/>
  <c r="H226" i="58"/>
  <c r="H223" i="58"/>
  <c r="H235" i="58"/>
  <c r="H241" i="58"/>
  <c r="H232" i="58"/>
  <c r="N17" i="58"/>
  <c r="N19" i="58" s="1"/>
  <c r="N26" i="58"/>
  <c r="N28" i="58" s="1"/>
  <c r="N38" i="58"/>
  <c r="N40" i="58" s="1"/>
  <c r="N62" i="58"/>
  <c r="N64" i="58" s="1"/>
  <c r="N68" i="58"/>
  <c r="N70" i="58" s="1"/>
  <c r="N23" i="58"/>
  <c r="N25" i="58" s="1"/>
  <c r="N44" i="58"/>
  <c r="N46" i="58" s="1"/>
  <c r="N14" i="58"/>
  <c r="N16" i="58" s="1"/>
  <c r="N29" i="58"/>
  <c r="N31" i="58" s="1"/>
  <c r="N53" i="58"/>
  <c r="N55" i="58" s="1"/>
  <c r="N11" i="58"/>
  <c r="N13" i="58" s="1"/>
  <c r="N59" i="58"/>
  <c r="N61" i="58" s="1"/>
  <c r="N71" i="58"/>
  <c r="N73" i="58" s="1"/>
  <c r="N77" i="58"/>
  <c r="N79" i="58" s="1"/>
  <c r="N98" i="58"/>
  <c r="N100" i="58" s="1"/>
  <c r="N113" i="58"/>
  <c r="N115" i="58" s="1"/>
  <c r="N140" i="58"/>
  <c r="N142" i="58" s="1"/>
  <c r="N20" i="58"/>
  <c r="N22" i="58" s="1"/>
  <c r="N35" i="58"/>
  <c r="N37" i="58" s="1"/>
  <c r="N47" i="58"/>
  <c r="N49" i="58" s="1"/>
  <c r="N41" i="58"/>
  <c r="N43" i="58" s="1"/>
  <c r="N65" i="58"/>
  <c r="N67" i="58" s="1"/>
  <c r="N56" i="58"/>
  <c r="N58" i="58" s="1"/>
  <c r="N32" i="58"/>
  <c r="N34" i="58" s="1"/>
  <c r="N50" i="58"/>
  <c r="N52" i="58" s="1"/>
  <c r="N80" i="58"/>
  <c r="N82" i="58" s="1"/>
  <c r="N101" i="58"/>
  <c r="N103" i="58" s="1"/>
  <c r="N116" i="58"/>
  <c r="N118" i="58" s="1"/>
  <c r="N86" i="58"/>
  <c r="N88" i="58" s="1"/>
  <c r="N95" i="58"/>
  <c r="N97" i="58" s="1"/>
  <c r="N104" i="58"/>
  <c r="N106" i="58" s="1"/>
  <c r="N128" i="58"/>
  <c r="N130" i="58" s="1"/>
  <c r="N143" i="58"/>
  <c r="N145" i="58" s="1"/>
  <c r="N149" i="58"/>
  <c r="N151" i="58" s="1"/>
  <c r="N83" i="58"/>
  <c r="N85" i="58" s="1"/>
  <c r="N134" i="58"/>
  <c r="N136" i="58" s="1"/>
  <c r="N92" i="58"/>
  <c r="N94" i="58" s="1"/>
  <c r="N119" i="58"/>
  <c r="N121" i="58" s="1"/>
  <c r="N125" i="58"/>
  <c r="N127" i="58" s="1"/>
  <c r="N110" i="58"/>
  <c r="N112" i="58" s="1"/>
  <c r="N131" i="58"/>
  <c r="N133" i="58" s="1"/>
  <c r="N89" i="58"/>
  <c r="N91" i="58" s="1"/>
  <c r="N107" i="58"/>
  <c r="N109" i="58" s="1"/>
  <c r="N146" i="58"/>
  <c r="N148" i="58" s="1"/>
  <c r="N74" i="58"/>
  <c r="N76" i="58" s="1"/>
  <c r="N122" i="58"/>
  <c r="N124" i="58" s="1"/>
  <c r="N137" i="58"/>
  <c r="N139" i="58" s="1"/>
  <c r="M222" i="58"/>
  <c r="M224" i="58" s="1"/>
  <c r="M231" i="58"/>
  <c r="M233" i="58" s="1"/>
  <c r="M234" i="58"/>
  <c r="M236" i="58" s="1"/>
  <c r="M237" i="58"/>
  <c r="M239" i="58" s="1"/>
  <c r="M225" i="58"/>
  <c r="M227" i="58" s="1"/>
  <c r="M240" i="58"/>
  <c r="M242" i="58" s="1"/>
  <c r="M228" i="58"/>
  <c r="M230" i="58" s="1"/>
  <c r="I11" i="59"/>
  <c r="I13" i="59" s="1"/>
  <c r="I26" i="59"/>
  <c r="I28" i="59" s="1"/>
  <c r="I35" i="59"/>
  <c r="I37" i="59" s="1"/>
  <c r="I32" i="59"/>
  <c r="I34" i="59" s="1"/>
  <c r="I20" i="59"/>
  <c r="I22" i="59" s="1"/>
  <c r="I50" i="59"/>
  <c r="I52" i="59" s="1"/>
  <c r="I23" i="59"/>
  <c r="I25" i="59" s="1"/>
  <c r="I56" i="59"/>
  <c r="I58" i="59" s="1"/>
  <c r="I44" i="59"/>
  <c r="I46" i="59" s="1"/>
  <c r="I29" i="59"/>
  <c r="I31" i="59" s="1"/>
  <c r="I62" i="59"/>
  <c r="I64" i="59" s="1"/>
  <c r="I71" i="59"/>
  <c r="I73" i="59" s="1"/>
  <c r="I95" i="59"/>
  <c r="I97" i="59" s="1"/>
  <c r="I38" i="59"/>
  <c r="I40" i="59" s="1"/>
  <c r="I47" i="59"/>
  <c r="I49" i="59" s="1"/>
  <c r="I53" i="59"/>
  <c r="I55" i="59" s="1"/>
  <c r="I14" i="59"/>
  <c r="I16" i="59" s="1"/>
  <c r="I59" i="59"/>
  <c r="I61" i="59" s="1"/>
  <c r="I74" i="59"/>
  <c r="I76" i="59" s="1"/>
  <c r="I89" i="59"/>
  <c r="I91" i="59" s="1"/>
  <c r="I98" i="59"/>
  <c r="I100" i="59" s="1"/>
  <c r="I68" i="59"/>
  <c r="I70" i="59" s="1"/>
  <c r="I77" i="59"/>
  <c r="I79" i="59" s="1"/>
  <c r="I104" i="59"/>
  <c r="I106" i="59" s="1"/>
  <c r="I137" i="59"/>
  <c r="I139" i="59" s="1"/>
  <c r="I146" i="59"/>
  <c r="I148" i="59" s="1"/>
  <c r="I80" i="59"/>
  <c r="I82" i="59" s="1"/>
  <c r="I128" i="59"/>
  <c r="I130" i="59" s="1"/>
  <c r="I41" i="59"/>
  <c r="I43" i="59" s="1"/>
  <c r="I110" i="59"/>
  <c r="I112" i="59" s="1"/>
  <c r="I116" i="59"/>
  <c r="I118" i="59" s="1"/>
  <c r="I134" i="59"/>
  <c r="I136" i="59" s="1"/>
  <c r="I140" i="59"/>
  <c r="I142" i="59" s="1"/>
  <c r="I86" i="59"/>
  <c r="I88" i="59" s="1"/>
  <c r="I101" i="59"/>
  <c r="I103" i="59" s="1"/>
  <c r="I119" i="59"/>
  <c r="I121" i="59" s="1"/>
  <c r="I125" i="59"/>
  <c r="I127" i="59" s="1"/>
  <c r="I107" i="59"/>
  <c r="I109" i="59" s="1"/>
  <c r="I143" i="59"/>
  <c r="I145" i="59" s="1"/>
  <c r="I149" i="59"/>
  <c r="I151" i="59" s="1"/>
  <c r="I122" i="59"/>
  <c r="I124" i="59" s="1"/>
  <c r="I65" i="59"/>
  <c r="I67" i="59" s="1"/>
  <c r="I113" i="59"/>
  <c r="I115" i="59" s="1"/>
  <c r="I17" i="59"/>
  <c r="I19" i="59" s="1"/>
  <c r="I131" i="59"/>
  <c r="I133" i="59" s="1"/>
  <c r="I92" i="59"/>
  <c r="I94" i="59" s="1"/>
  <c r="I83" i="59"/>
  <c r="I85" i="59" s="1"/>
  <c r="J223" i="59"/>
  <c r="J226" i="59"/>
  <c r="J232" i="59"/>
  <c r="J241" i="59"/>
  <c r="J238" i="59"/>
  <c r="J229" i="59"/>
  <c r="J235" i="59"/>
  <c r="E32" i="59"/>
  <c r="E34" i="59" s="1"/>
  <c r="E14" i="59"/>
  <c r="E16" i="59" s="1"/>
  <c r="E29" i="59"/>
  <c r="E31" i="59" s="1"/>
  <c r="E11" i="59"/>
  <c r="E13" i="59" s="1"/>
  <c r="E38" i="59"/>
  <c r="E40" i="59" s="1"/>
  <c r="E47" i="59"/>
  <c r="E49" i="59" s="1"/>
  <c r="E53" i="59"/>
  <c r="E55" i="59" s="1"/>
  <c r="E35" i="59"/>
  <c r="E37" i="59" s="1"/>
  <c r="E59" i="59"/>
  <c r="E61" i="59" s="1"/>
  <c r="E41" i="59"/>
  <c r="E43" i="59" s="1"/>
  <c r="E65" i="59"/>
  <c r="E67" i="59" s="1"/>
  <c r="E80" i="59"/>
  <c r="E82" i="59" s="1"/>
  <c r="E17" i="59"/>
  <c r="E19" i="59" s="1"/>
  <c r="E50" i="59"/>
  <c r="E52" i="59" s="1"/>
  <c r="E56" i="59"/>
  <c r="E58" i="59" s="1"/>
  <c r="E68" i="59"/>
  <c r="E70" i="59" s="1"/>
  <c r="E20" i="59"/>
  <c r="E22" i="59" s="1"/>
  <c r="E23" i="59"/>
  <c r="E25" i="59" s="1"/>
  <c r="E44" i="59"/>
  <c r="E46" i="59" s="1"/>
  <c r="E77" i="59"/>
  <c r="E79" i="59" s="1"/>
  <c r="E71" i="59"/>
  <c r="E73" i="59" s="1"/>
  <c r="E101" i="59"/>
  <c r="E103" i="59" s="1"/>
  <c r="E119" i="59"/>
  <c r="E121" i="59" s="1"/>
  <c r="E125" i="59"/>
  <c r="E127" i="59" s="1"/>
  <c r="E86" i="59"/>
  <c r="E88" i="59" s="1"/>
  <c r="E107" i="59"/>
  <c r="E109" i="59" s="1"/>
  <c r="E143" i="59"/>
  <c r="E145" i="59" s="1"/>
  <c r="E149" i="59"/>
  <c r="E151" i="59" s="1"/>
  <c r="E62" i="59"/>
  <c r="E64" i="59" s="1"/>
  <c r="E131" i="59"/>
  <c r="E133" i="59" s="1"/>
  <c r="E83" i="59"/>
  <c r="E85" i="59" s="1"/>
  <c r="E92" i="59"/>
  <c r="E94" i="59" s="1"/>
  <c r="E98" i="59"/>
  <c r="E100" i="59" s="1"/>
  <c r="E113" i="59"/>
  <c r="E115" i="59" s="1"/>
  <c r="E122" i="59"/>
  <c r="E124" i="59" s="1"/>
  <c r="E26" i="59"/>
  <c r="E28" i="59" s="1"/>
  <c r="E74" i="59"/>
  <c r="E76" i="59" s="1"/>
  <c r="E104" i="59"/>
  <c r="E106" i="59" s="1"/>
  <c r="E137" i="59"/>
  <c r="E139" i="59" s="1"/>
  <c r="E146" i="59"/>
  <c r="E148" i="59" s="1"/>
  <c r="E128" i="59"/>
  <c r="E130" i="59" s="1"/>
  <c r="E116" i="59"/>
  <c r="E118" i="59" s="1"/>
  <c r="E89" i="59"/>
  <c r="E91" i="59" s="1"/>
  <c r="E140" i="59"/>
  <c r="E142" i="59" s="1"/>
  <c r="E95" i="59"/>
  <c r="E97" i="59" s="1"/>
  <c r="E110" i="59"/>
  <c r="E112" i="59" s="1"/>
  <c r="E134" i="59"/>
  <c r="E136" i="59" s="1"/>
  <c r="L228" i="59"/>
  <c r="L230" i="59" s="1"/>
  <c r="L234" i="59"/>
  <c r="L236" i="59" s="1"/>
  <c r="L240" i="59"/>
  <c r="L242" i="59" s="1"/>
  <c r="L222" i="59"/>
  <c r="L224" i="59" s="1"/>
  <c r="L225" i="59"/>
  <c r="L227" i="59" s="1"/>
  <c r="L237" i="59"/>
  <c r="L239" i="59" s="1"/>
  <c r="L231" i="59"/>
  <c r="L233" i="59" s="1"/>
  <c r="G24" i="59"/>
  <c r="G18" i="59"/>
  <c r="G42" i="59"/>
  <c r="G66" i="59"/>
  <c r="G12" i="59"/>
  <c r="G30" i="59"/>
  <c r="G51" i="59"/>
  <c r="G57" i="59"/>
  <c r="G36" i="59"/>
  <c r="G45" i="59"/>
  <c r="G78" i="59"/>
  <c r="G15" i="59"/>
  <c r="G33" i="59"/>
  <c r="G63" i="59"/>
  <c r="G72" i="59"/>
  <c r="G39" i="59"/>
  <c r="G48" i="59"/>
  <c r="G54" i="59"/>
  <c r="G21" i="59"/>
  <c r="G60" i="59"/>
  <c r="G90" i="59"/>
  <c r="G96" i="59"/>
  <c r="G114" i="59"/>
  <c r="G123" i="59"/>
  <c r="G105" i="59"/>
  <c r="G138" i="59"/>
  <c r="G147" i="59"/>
  <c r="G129" i="59"/>
  <c r="G75" i="59"/>
  <c r="G87" i="59"/>
  <c r="G111" i="59"/>
  <c r="G117" i="59"/>
  <c r="G69" i="59"/>
  <c r="G99" i="59"/>
  <c r="G102" i="59"/>
  <c r="G135" i="59"/>
  <c r="G141" i="59"/>
  <c r="G27" i="59"/>
  <c r="G84" i="59"/>
  <c r="G93" i="59"/>
  <c r="G120" i="59"/>
  <c r="G126" i="59"/>
  <c r="G132" i="59"/>
  <c r="G150" i="59"/>
  <c r="G144" i="59"/>
  <c r="G81" i="59"/>
  <c r="G108" i="59"/>
  <c r="J12" i="60"/>
  <c r="J15" i="60"/>
  <c r="J27" i="60"/>
  <c r="J39" i="60"/>
  <c r="J21" i="60"/>
  <c r="J18" i="60"/>
  <c r="J96" i="60"/>
  <c r="J135" i="60"/>
  <c r="J60" i="60"/>
  <c r="J90" i="60"/>
  <c r="J24" i="60"/>
  <c r="J33" i="60"/>
  <c r="J66" i="60"/>
  <c r="J84" i="60"/>
  <c r="J114" i="60"/>
  <c r="J72" i="60"/>
  <c r="J78" i="60"/>
  <c r="J99" i="60"/>
  <c r="J105" i="60"/>
  <c r="J120" i="60"/>
  <c r="J126" i="60"/>
  <c r="J132" i="60"/>
  <c r="J30" i="60"/>
  <c r="J57" i="60"/>
  <c r="J51" i="60"/>
  <c r="J138" i="60"/>
  <c r="J36" i="60"/>
  <c r="J69" i="60"/>
  <c r="J75" i="60"/>
  <c r="J111" i="60"/>
  <c r="J123" i="60"/>
  <c r="J129" i="60"/>
  <c r="J102" i="60"/>
  <c r="J144" i="60"/>
  <c r="J150" i="60"/>
  <c r="J45" i="60"/>
  <c r="J54" i="60"/>
  <c r="J87" i="60"/>
  <c r="J48" i="60"/>
  <c r="J93" i="60"/>
  <c r="J108" i="60"/>
  <c r="J42" i="60"/>
  <c r="J63" i="60"/>
  <c r="J117" i="60"/>
  <c r="J141" i="60"/>
  <c r="J81" i="60"/>
  <c r="J147" i="60"/>
  <c r="J226" i="60"/>
  <c r="J232" i="60"/>
  <c r="J223" i="60"/>
  <c r="J241" i="60"/>
  <c r="J235" i="60"/>
  <c r="J229" i="60"/>
  <c r="J238" i="60"/>
  <c r="I27" i="60"/>
  <c r="I39" i="60"/>
  <c r="I21" i="60"/>
  <c r="I36" i="60"/>
  <c r="I51" i="60"/>
  <c r="I24" i="60"/>
  <c r="I42" i="60"/>
  <c r="I15" i="60"/>
  <c r="I60" i="60"/>
  <c r="I90" i="60"/>
  <c r="I33" i="60"/>
  <c r="I66" i="60"/>
  <c r="I84" i="60"/>
  <c r="I114" i="60"/>
  <c r="I72" i="60"/>
  <c r="I78" i="60"/>
  <c r="I99" i="60"/>
  <c r="I105" i="60"/>
  <c r="I120" i="60"/>
  <c r="I126" i="60"/>
  <c r="I132" i="60"/>
  <c r="I141" i="60"/>
  <c r="I30" i="60"/>
  <c r="I57" i="60"/>
  <c r="I111" i="60"/>
  <c r="I48" i="60"/>
  <c r="I63" i="60"/>
  <c r="I87" i="60"/>
  <c r="I18" i="60"/>
  <c r="I45" i="60"/>
  <c r="I54" i="60"/>
  <c r="I69" i="60"/>
  <c r="I75" i="60"/>
  <c r="I81" i="60"/>
  <c r="I102" i="60"/>
  <c r="I108" i="60"/>
  <c r="I117" i="60"/>
  <c r="I123" i="60"/>
  <c r="I129" i="60"/>
  <c r="I96" i="60"/>
  <c r="I144" i="60"/>
  <c r="I150" i="60"/>
  <c r="I12" i="60"/>
  <c r="I93" i="60"/>
  <c r="I135" i="60"/>
  <c r="I138" i="60"/>
  <c r="I147" i="60"/>
  <c r="E27" i="62"/>
  <c r="E42" i="62"/>
  <c r="E39" i="62"/>
  <c r="E54" i="62"/>
  <c r="E24" i="62"/>
  <c r="E36" i="62"/>
  <c r="E21" i="62"/>
  <c r="E33" i="62"/>
  <c r="E51" i="62"/>
  <c r="E18" i="62"/>
  <c r="E48" i="62"/>
  <c r="E15" i="62"/>
  <c r="E63" i="62"/>
  <c r="E99" i="62"/>
  <c r="E75" i="62"/>
  <c r="E108" i="62"/>
  <c r="E84" i="62"/>
  <c r="E96" i="62"/>
  <c r="E30" i="62"/>
  <c r="E60" i="62"/>
  <c r="E72" i="62"/>
  <c r="E93" i="62"/>
  <c r="E105" i="62"/>
  <c r="E12" i="62"/>
  <c r="E69" i="62"/>
  <c r="E81" i="62"/>
  <c r="E114" i="62"/>
  <c r="E90" i="62"/>
  <c r="E123" i="62"/>
  <c r="E150" i="62"/>
  <c r="E45" i="62"/>
  <c r="E135" i="62"/>
  <c r="E141" i="62"/>
  <c r="E111" i="62"/>
  <c r="E120" i="62"/>
  <c r="E126" i="62"/>
  <c r="E57" i="62"/>
  <c r="E78" i="62"/>
  <c r="E129" i="62"/>
  <c r="E87" i="62"/>
  <c r="E144" i="62"/>
  <c r="E138" i="62"/>
  <c r="E132" i="62"/>
  <c r="E147" i="62"/>
  <c r="E117" i="62"/>
  <c r="E66" i="62"/>
  <c r="E102" i="62"/>
  <c r="J228" i="62"/>
  <c r="J230" i="62" s="1"/>
  <c r="J234" i="62"/>
  <c r="J236" i="62" s="1"/>
  <c r="J237" i="62"/>
  <c r="J239" i="62" s="1"/>
  <c r="J225" i="62"/>
  <c r="J227" i="62" s="1"/>
  <c r="J231" i="62"/>
  <c r="J233" i="62" s="1"/>
  <c r="J240" i="62"/>
  <c r="J242" i="62" s="1"/>
  <c r="J222" i="62"/>
  <c r="J224" i="62" s="1"/>
  <c r="H237" i="62"/>
  <c r="H239" i="62" s="1"/>
  <c r="H225" i="62"/>
  <c r="H227" i="62" s="1"/>
  <c r="H231" i="62"/>
  <c r="H233" i="62" s="1"/>
  <c r="H240" i="62"/>
  <c r="H242" i="62" s="1"/>
  <c r="H222" i="62"/>
  <c r="H224" i="62" s="1"/>
  <c r="H228" i="62"/>
  <c r="H230" i="62" s="1"/>
  <c r="H234" i="62"/>
  <c r="H236" i="62" s="1"/>
  <c r="J24" i="62"/>
  <c r="J36" i="62"/>
  <c r="J21" i="62"/>
  <c r="J33" i="62"/>
  <c r="J51" i="62"/>
  <c r="J18" i="62"/>
  <c r="J48" i="62"/>
  <c r="J12" i="62"/>
  <c r="J15" i="62"/>
  <c r="J30" i="62"/>
  <c r="J45" i="62"/>
  <c r="J27" i="62"/>
  <c r="J42" i="62"/>
  <c r="J60" i="62"/>
  <c r="J72" i="62"/>
  <c r="J93" i="62"/>
  <c r="J105" i="62"/>
  <c r="J69" i="62"/>
  <c r="J81" i="62"/>
  <c r="J57" i="62"/>
  <c r="J90" i="62"/>
  <c r="J66" i="62"/>
  <c r="J102" i="62"/>
  <c r="J111" i="62"/>
  <c r="J54" i="62"/>
  <c r="J78" i="62"/>
  <c r="J87" i="62"/>
  <c r="J39" i="62"/>
  <c r="J129" i="62"/>
  <c r="J120" i="62"/>
  <c r="J147" i="62"/>
  <c r="J96" i="62"/>
  <c r="J75" i="62"/>
  <c r="J114" i="62"/>
  <c r="J99" i="62"/>
  <c r="J135" i="62"/>
  <c r="J138" i="62"/>
  <c r="J150" i="62"/>
  <c r="J108" i="62"/>
  <c r="J123" i="62"/>
  <c r="J126" i="62"/>
  <c r="J63" i="62"/>
  <c r="J84" i="62"/>
  <c r="J132" i="62"/>
  <c r="J144" i="62"/>
  <c r="J141" i="62"/>
  <c r="J117" i="62"/>
  <c r="H223" i="62"/>
  <c r="H229" i="62"/>
  <c r="H235" i="62"/>
  <c r="H238" i="62"/>
  <c r="H226" i="62"/>
  <c r="H232" i="62"/>
  <c r="H241" i="62"/>
  <c r="D33" i="58"/>
  <c r="D51" i="58"/>
  <c r="D18" i="58"/>
  <c r="D27" i="58"/>
  <c r="D39" i="58"/>
  <c r="D63" i="58"/>
  <c r="D69" i="58"/>
  <c r="D75" i="58"/>
  <c r="D24" i="58"/>
  <c r="D45" i="58"/>
  <c r="D15" i="58"/>
  <c r="D30" i="58"/>
  <c r="D54" i="58"/>
  <c r="D93" i="58"/>
  <c r="D120" i="58"/>
  <c r="D12" i="58"/>
  <c r="D60" i="58"/>
  <c r="D72" i="58"/>
  <c r="D78" i="58"/>
  <c r="D21" i="58"/>
  <c r="D36" i="58"/>
  <c r="D48" i="58"/>
  <c r="D42" i="58"/>
  <c r="D66" i="58"/>
  <c r="D57" i="58"/>
  <c r="D90" i="58"/>
  <c r="D96" i="58"/>
  <c r="D111" i="58"/>
  <c r="D144" i="58"/>
  <c r="D123" i="58"/>
  <c r="D138" i="58"/>
  <c r="D81" i="58"/>
  <c r="D87" i="58"/>
  <c r="D105" i="58"/>
  <c r="D129" i="58"/>
  <c r="D114" i="58"/>
  <c r="D150" i="58"/>
  <c r="D84" i="58"/>
  <c r="D102" i="58"/>
  <c r="D135" i="58"/>
  <c r="D126" i="58"/>
  <c r="D141" i="58"/>
  <c r="D99" i="58"/>
  <c r="D132" i="58"/>
  <c r="D108" i="58"/>
  <c r="D117" i="58"/>
  <c r="D147" i="58"/>
  <c r="I12" i="58"/>
  <c r="I30" i="58"/>
  <c r="I54" i="58"/>
  <c r="I21" i="58"/>
  <c r="I60" i="58"/>
  <c r="I72" i="58"/>
  <c r="I78" i="58"/>
  <c r="I36" i="58"/>
  <c r="I48" i="58"/>
  <c r="I42" i="58"/>
  <c r="I66" i="58"/>
  <c r="I123" i="58"/>
  <c r="I57" i="58"/>
  <c r="I18" i="58"/>
  <c r="I24" i="58"/>
  <c r="I33" i="58"/>
  <c r="I51" i="58"/>
  <c r="I27" i="58"/>
  <c r="I39" i="58"/>
  <c r="I63" i="58"/>
  <c r="I69" i="58"/>
  <c r="I75" i="58"/>
  <c r="I15" i="58"/>
  <c r="I45" i="58"/>
  <c r="I87" i="58"/>
  <c r="I108" i="58"/>
  <c r="I111" i="58"/>
  <c r="I126" i="58"/>
  <c r="I141" i="58"/>
  <c r="I90" i="58"/>
  <c r="I99" i="58"/>
  <c r="I132" i="58"/>
  <c r="I81" i="58"/>
  <c r="I117" i="58"/>
  <c r="I96" i="58"/>
  <c r="I138" i="58"/>
  <c r="I144" i="58"/>
  <c r="I147" i="58"/>
  <c r="I105" i="58"/>
  <c r="I129" i="58"/>
  <c r="I114" i="58"/>
  <c r="I84" i="58"/>
  <c r="I93" i="58"/>
  <c r="I102" i="58"/>
  <c r="I120" i="58"/>
  <c r="I135" i="58"/>
  <c r="I150" i="58"/>
  <c r="I235" i="58"/>
  <c r="I238" i="58"/>
  <c r="I229" i="58"/>
  <c r="I232" i="58"/>
  <c r="I226" i="58"/>
  <c r="I223" i="58"/>
  <c r="I241" i="58"/>
  <c r="C11" i="58"/>
  <c r="C20" i="58"/>
  <c r="C50" i="58"/>
  <c r="C71" i="58"/>
  <c r="C80" i="58"/>
  <c r="C92" i="58"/>
  <c r="C113" i="58"/>
  <c r="C134" i="58"/>
  <c r="C41" i="58"/>
  <c r="C125" i="58"/>
  <c r="C146" i="58"/>
  <c r="C32" i="58"/>
  <c r="C53" i="58"/>
  <c r="C62" i="58"/>
  <c r="C83" i="58"/>
  <c r="C95" i="58"/>
  <c r="C104" i="58"/>
  <c r="C116" i="58"/>
  <c r="C137" i="58"/>
  <c r="C23" i="58"/>
  <c r="C44" i="58"/>
  <c r="C74" i="58"/>
  <c r="C149" i="58"/>
  <c r="C14" i="58"/>
  <c r="C35" i="58"/>
  <c r="C65" i="58"/>
  <c r="C86" i="58"/>
  <c r="C107" i="58"/>
  <c r="C119" i="58"/>
  <c r="C128" i="58"/>
  <c r="C140" i="58"/>
  <c r="C26" i="58"/>
  <c r="C47" i="58"/>
  <c r="C56" i="58"/>
  <c r="C77" i="58"/>
  <c r="C98" i="58"/>
  <c r="C17" i="58"/>
  <c r="C68" i="58"/>
  <c r="C89" i="58"/>
  <c r="C110" i="58"/>
  <c r="C131" i="58"/>
  <c r="C143" i="58"/>
  <c r="C29" i="58"/>
  <c r="C38" i="58"/>
  <c r="C59" i="58"/>
  <c r="C101" i="58"/>
  <c r="C122" i="58"/>
  <c r="G32" i="58"/>
  <c r="G34" i="58" s="1"/>
  <c r="G50" i="58"/>
  <c r="G52" i="58" s="1"/>
  <c r="G26" i="58"/>
  <c r="G28" i="58" s="1"/>
  <c r="G38" i="58"/>
  <c r="G40" i="58" s="1"/>
  <c r="G62" i="58"/>
  <c r="G64" i="58" s="1"/>
  <c r="G68" i="58"/>
  <c r="G70" i="58" s="1"/>
  <c r="G74" i="58"/>
  <c r="G76" i="58" s="1"/>
  <c r="G44" i="58"/>
  <c r="G46" i="58" s="1"/>
  <c r="G17" i="58"/>
  <c r="G19" i="58" s="1"/>
  <c r="G29" i="58"/>
  <c r="G31" i="58" s="1"/>
  <c r="G53" i="58"/>
  <c r="G55" i="58" s="1"/>
  <c r="G92" i="58"/>
  <c r="G94" i="58" s="1"/>
  <c r="G119" i="58"/>
  <c r="G121" i="58" s="1"/>
  <c r="G23" i="58"/>
  <c r="G25" i="58" s="1"/>
  <c r="G59" i="58"/>
  <c r="G61" i="58" s="1"/>
  <c r="G71" i="58"/>
  <c r="G73" i="58" s="1"/>
  <c r="G77" i="58"/>
  <c r="G79" i="58" s="1"/>
  <c r="G14" i="58"/>
  <c r="G16" i="58" s="1"/>
  <c r="G35" i="58"/>
  <c r="G37" i="58" s="1"/>
  <c r="G47" i="58"/>
  <c r="G49" i="58" s="1"/>
  <c r="G11" i="58"/>
  <c r="G13" i="58" s="1"/>
  <c r="G41" i="58"/>
  <c r="G43" i="58" s="1"/>
  <c r="G65" i="58"/>
  <c r="G67" i="58" s="1"/>
  <c r="G20" i="58"/>
  <c r="G22" i="58" s="1"/>
  <c r="G56" i="58"/>
  <c r="G58" i="58" s="1"/>
  <c r="G89" i="58"/>
  <c r="G91" i="58" s="1"/>
  <c r="G95" i="58"/>
  <c r="G97" i="58" s="1"/>
  <c r="G110" i="58"/>
  <c r="G112" i="58" s="1"/>
  <c r="G143" i="58"/>
  <c r="G145" i="58" s="1"/>
  <c r="G98" i="58"/>
  <c r="G100" i="58" s="1"/>
  <c r="G131" i="58"/>
  <c r="G133" i="58" s="1"/>
  <c r="G107" i="58"/>
  <c r="G109" i="58" s="1"/>
  <c r="G116" i="58"/>
  <c r="G118" i="58" s="1"/>
  <c r="G122" i="58"/>
  <c r="G124" i="58" s="1"/>
  <c r="G137" i="58"/>
  <c r="G139" i="58" s="1"/>
  <c r="G149" i="58"/>
  <c r="G151" i="58" s="1"/>
  <c r="G86" i="58"/>
  <c r="G88" i="58" s="1"/>
  <c r="G104" i="58"/>
  <c r="G106" i="58" s="1"/>
  <c r="G128" i="58"/>
  <c r="G130" i="58" s="1"/>
  <c r="G113" i="58"/>
  <c r="G115" i="58" s="1"/>
  <c r="G80" i="58"/>
  <c r="G82" i="58" s="1"/>
  <c r="G83" i="58"/>
  <c r="G85" i="58" s="1"/>
  <c r="G101" i="58"/>
  <c r="G103" i="58" s="1"/>
  <c r="G134" i="58"/>
  <c r="G136" i="58" s="1"/>
  <c r="G125" i="58"/>
  <c r="G127" i="58" s="1"/>
  <c r="G140" i="58"/>
  <c r="G142" i="58" s="1"/>
  <c r="G146" i="58"/>
  <c r="G148" i="58" s="1"/>
  <c r="F225" i="58"/>
  <c r="F227" i="58" s="1"/>
  <c r="F240" i="58"/>
  <c r="F242" i="58" s="1"/>
  <c r="F222" i="58"/>
  <c r="F224" i="58" s="1"/>
  <c r="F231" i="58"/>
  <c r="F233" i="58" s="1"/>
  <c r="F234" i="58"/>
  <c r="F236" i="58" s="1"/>
  <c r="F237" i="58"/>
  <c r="F239" i="58" s="1"/>
  <c r="F228" i="58"/>
  <c r="F230" i="58" s="1"/>
  <c r="E238" i="59"/>
  <c r="E229" i="59"/>
  <c r="E235" i="59"/>
  <c r="E241" i="59"/>
  <c r="E223" i="59"/>
  <c r="E232" i="59"/>
  <c r="E226" i="59"/>
  <c r="C229" i="59"/>
  <c r="C241" i="59"/>
  <c r="C232" i="59"/>
  <c r="C235" i="59"/>
  <c r="C226" i="59"/>
  <c r="C238" i="59"/>
  <c r="C223" i="59"/>
  <c r="N20" i="59"/>
  <c r="N22" i="59" s="1"/>
  <c r="N23" i="59"/>
  <c r="N25" i="59" s="1"/>
  <c r="N35" i="59"/>
  <c r="N37" i="59" s="1"/>
  <c r="N62" i="59"/>
  <c r="N64" i="59" s="1"/>
  <c r="N71" i="59"/>
  <c r="N73" i="59" s="1"/>
  <c r="N14" i="59"/>
  <c r="N16" i="59" s="1"/>
  <c r="N38" i="59"/>
  <c r="N40" i="59" s="1"/>
  <c r="N47" i="59"/>
  <c r="N49" i="59" s="1"/>
  <c r="N53" i="59"/>
  <c r="N55" i="59" s="1"/>
  <c r="N17" i="59"/>
  <c r="N19" i="59" s="1"/>
  <c r="N32" i="59"/>
  <c r="N34" i="59" s="1"/>
  <c r="N59" i="59"/>
  <c r="N61" i="59" s="1"/>
  <c r="N74" i="59"/>
  <c r="N76" i="59" s="1"/>
  <c r="N89" i="59"/>
  <c r="N91" i="59" s="1"/>
  <c r="N98" i="59"/>
  <c r="N100" i="59" s="1"/>
  <c r="N41" i="59"/>
  <c r="N43" i="59" s="1"/>
  <c r="N65" i="59"/>
  <c r="N67" i="59" s="1"/>
  <c r="N26" i="59"/>
  <c r="N28" i="59" s="1"/>
  <c r="N50" i="59"/>
  <c r="N52" i="59" s="1"/>
  <c r="N11" i="59"/>
  <c r="N13" i="59" s="1"/>
  <c r="N29" i="59"/>
  <c r="N31" i="59" s="1"/>
  <c r="N56" i="59"/>
  <c r="N58" i="59" s="1"/>
  <c r="N68" i="59"/>
  <c r="N70" i="59" s="1"/>
  <c r="N86" i="59"/>
  <c r="N88" i="59" s="1"/>
  <c r="N92" i="59"/>
  <c r="N94" i="59" s="1"/>
  <c r="N101" i="59"/>
  <c r="N103" i="59" s="1"/>
  <c r="N134" i="59"/>
  <c r="N136" i="59" s="1"/>
  <c r="N140" i="59"/>
  <c r="N142" i="59" s="1"/>
  <c r="N119" i="59"/>
  <c r="N121" i="59" s="1"/>
  <c r="N125" i="59"/>
  <c r="N127" i="59" s="1"/>
  <c r="N77" i="59"/>
  <c r="N79" i="59" s="1"/>
  <c r="N83" i="59"/>
  <c r="N85" i="59" s="1"/>
  <c r="N107" i="59"/>
  <c r="N109" i="59" s="1"/>
  <c r="N143" i="59"/>
  <c r="N145" i="59" s="1"/>
  <c r="N149" i="59"/>
  <c r="N151" i="59" s="1"/>
  <c r="N131" i="59"/>
  <c r="N133" i="59" s="1"/>
  <c r="N113" i="59"/>
  <c r="N115" i="59" s="1"/>
  <c r="N122" i="59"/>
  <c r="N124" i="59" s="1"/>
  <c r="N80" i="59"/>
  <c r="N82" i="59" s="1"/>
  <c r="N95" i="59"/>
  <c r="N97" i="59" s="1"/>
  <c r="N104" i="59"/>
  <c r="N106" i="59" s="1"/>
  <c r="N137" i="59"/>
  <c r="N139" i="59" s="1"/>
  <c r="N146" i="59"/>
  <c r="N148" i="59" s="1"/>
  <c r="N44" i="59"/>
  <c r="N46" i="59" s="1"/>
  <c r="N116" i="59"/>
  <c r="N118" i="59" s="1"/>
  <c r="N110" i="59"/>
  <c r="N112" i="59" s="1"/>
  <c r="N128" i="59"/>
  <c r="N130" i="59" s="1"/>
  <c r="N12" i="59"/>
  <c r="N27" i="59"/>
  <c r="N33" i="59"/>
  <c r="N15" i="59"/>
  <c r="N51" i="59"/>
  <c r="N18" i="59"/>
  <c r="N36" i="59"/>
  <c r="N57" i="59"/>
  <c r="N21" i="59"/>
  <c r="N45" i="59"/>
  <c r="N24" i="59"/>
  <c r="N63" i="59"/>
  <c r="N72" i="59"/>
  <c r="N96" i="59"/>
  <c r="N39" i="59"/>
  <c r="N48" i="59"/>
  <c r="N54" i="59"/>
  <c r="N30" i="59"/>
  <c r="N60" i="59"/>
  <c r="N75" i="59"/>
  <c r="N90" i="59"/>
  <c r="N99" i="59"/>
  <c r="N87" i="59"/>
  <c r="N105" i="59"/>
  <c r="N138" i="59"/>
  <c r="N147" i="59"/>
  <c r="N129" i="59"/>
  <c r="N78" i="59"/>
  <c r="N84" i="59"/>
  <c r="N93" i="59"/>
  <c r="N111" i="59"/>
  <c r="N117" i="59"/>
  <c r="N102" i="59"/>
  <c r="N135" i="59"/>
  <c r="N141" i="59"/>
  <c r="N42" i="59"/>
  <c r="N66" i="59"/>
  <c r="N81" i="59"/>
  <c r="N120" i="59"/>
  <c r="N126" i="59"/>
  <c r="N108" i="59"/>
  <c r="N144" i="59"/>
  <c r="N150" i="59"/>
  <c r="N114" i="59"/>
  <c r="N132" i="59"/>
  <c r="N123" i="59"/>
  <c r="N69" i="59"/>
  <c r="E228" i="59"/>
  <c r="E230" i="59" s="1"/>
  <c r="E222" i="59"/>
  <c r="E224" i="59" s="1"/>
  <c r="E225" i="59"/>
  <c r="E227" i="59" s="1"/>
  <c r="E231" i="59"/>
  <c r="E233" i="59" s="1"/>
  <c r="E240" i="59"/>
  <c r="E242" i="59" s="1"/>
  <c r="E237" i="59"/>
  <c r="E239" i="59" s="1"/>
  <c r="E234" i="59"/>
  <c r="E236" i="59" s="1"/>
  <c r="D20" i="59"/>
  <c r="D23" i="59"/>
  <c r="D17" i="59"/>
  <c r="D11" i="59"/>
  <c r="D29" i="59"/>
  <c r="D35" i="59"/>
  <c r="D59" i="59"/>
  <c r="D41" i="59"/>
  <c r="D65" i="59"/>
  <c r="D14" i="59"/>
  <c r="D32" i="59"/>
  <c r="D50" i="59"/>
  <c r="D56" i="59"/>
  <c r="D68" i="59"/>
  <c r="D44" i="59"/>
  <c r="D77" i="59"/>
  <c r="D26" i="59"/>
  <c r="D62" i="59"/>
  <c r="D71" i="59"/>
  <c r="D95" i="59"/>
  <c r="D101" i="59"/>
  <c r="D47" i="59"/>
  <c r="D86" i="59"/>
  <c r="D107" i="59"/>
  <c r="D143" i="59"/>
  <c r="D149" i="59"/>
  <c r="D131" i="59"/>
  <c r="D83" i="59"/>
  <c r="D92" i="59"/>
  <c r="D98" i="59"/>
  <c r="D113" i="59"/>
  <c r="D122" i="59"/>
  <c r="D74" i="59"/>
  <c r="D104" i="59"/>
  <c r="D137" i="59"/>
  <c r="D146" i="59"/>
  <c r="D128" i="59"/>
  <c r="D110" i="59"/>
  <c r="D116" i="59"/>
  <c r="D119" i="59"/>
  <c r="D38" i="59"/>
  <c r="D89" i="59"/>
  <c r="D140" i="59"/>
  <c r="D80" i="59"/>
  <c r="D134" i="59"/>
  <c r="D53" i="59"/>
  <c r="D125" i="59"/>
  <c r="E238" i="60"/>
  <c r="E229" i="60"/>
  <c r="E241" i="60"/>
  <c r="E232" i="60"/>
  <c r="E235" i="60"/>
  <c r="E226" i="60"/>
  <c r="E223" i="60"/>
  <c r="C235" i="60"/>
  <c r="C236" i="60" s="1"/>
  <c r="C226" i="60"/>
  <c r="C227" i="60" s="1"/>
  <c r="C238" i="60"/>
  <c r="C239" i="60" s="1"/>
  <c r="C232" i="60"/>
  <c r="C233" i="60" s="1"/>
  <c r="C223" i="60"/>
  <c r="C229" i="60"/>
  <c r="C230" i="60" s="1"/>
  <c r="C241" i="60"/>
  <c r="C242" i="60" s="1"/>
  <c r="N30" i="60"/>
  <c r="N45" i="60"/>
  <c r="N18" i="60"/>
  <c r="N24" i="60"/>
  <c r="N42" i="60"/>
  <c r="N27" i="60"/>
  <c r="N39" i="60"/>
  <c r="N12" i="60"/>
  <c r="N48" i="60"/>
  <c r="N57" i="60"/>
  <c r="N111" i="60"/>
  <c r="N15" i="60"/>
  <c r="N51" i="60"/>
  <c r="N63" i="60"/>
  <c r="N87" i="60"/>
  <c r="N93" i="60"/>
  <c r="N36" i="60"/>
  <c r="N138" i="60"/>
  <c r="N33" i="60"/>
  <c r="N54" i="60"/>
  <c r="N69" i="60"/>
  <c r="N75" i="60"/>
  <c r="N81" i="60"/>
  <c r="N102" i="60"/>
  <c r="N108" i="60"/>
  <c r="N117" i="60"/>
  <c r="N123" i="60"/>
  <c r="N129" i="60"/>
  <c r="N21" i="60"/>
  <c r="N66" i="60"/>
  <c r="N84" i="60"/>
  <c r="N114" i="60"/>
  <c r="N132" i="60"/>
  <c r="N90" i="60"/>
  <c r="N105" i="60"/>
  <c r="N96" i="60"/>
  <c r="N141" i="60"/>
  <c r="N147" i="60"/>
  <c r="N60" i="60"/>
  <c r="N72" i="60"/>
  <c r="N78" i="60"/>
  <c r="N120" i="60"/>
  <c r="N150" i="60"/>
  <c r="N135" i="60"/>
  <c r="N144" i="60"/>
  <c r="N99" i="60"/>
  <c r="N126" i="60"/>
  <c r="F30" i="60"/>
  <c r="F45" i="60"/>
  <c r="F18" i="60"/>
  <c r="F24" i="60"/>
  <c r="F42" i="60"/>
  <c r="F27" i="60"/>
  <c r="F39" i="60"/>
  <c r="F57" i="60"/>
  <c r="F111" i="60"/>
  <c r="F63" i="60"/>
  <c r="F87" i="60"/>
  <c r="F93" i="60"/>
  <c r="F48" i="60"/>
  <c r="F138" i="60"/>
  <c r="F21" i="60"/>
  <c r="F51" i="60"/>
  <c r="F69" i="60"/>
  <c r="F75" i="60"/>
  <c r="F81" i="60"/>
  <c r="F102" i="60"/>
  <c r="F108" i="60"/>
  <c r="F117" i="60"/>
  <c r="F123" i="60"/>
  <c r="F129" i="60"/>
  <c r="F54" i="60"/>
  <c r="F15" i="60"/>
  <c r="F36" i="60"/>
  <c r="F66" i="60"/>
  <c r="F84" i="60"/>
  <c r="F114" i="60"/>
  <c r="F120" i="60"/>
  <c r="F12" i="60"/>
  <c r="F60" i="60"/>
  <c r="F72" i="60"/>
  <c r="F78" i="60"/>
  <c r="F135" i="60"/>
  <c r="F147" i="60"/>
  <c r="F99" i="60"/>
  <c r="F126" i="60"/>
  <c r="F141" i="60"/>
  <c r="F33" i="60"/>
  <c r="F132" i="60"/>
  <c r="F90" i="60"/>
  <c r="F105" i="60"/>
  <c r="F150" i="60"/>
  <c r="F144" i="60"/>
  <c r="F96" i="60"/>
  <c r="M23" i="62"/>
  <c r="M25" i="62" s="1"/>
  <c r="M35" i="62"/>
  <c r="M37" i="62" s="1"/>
  <c r="M20" i="62"/>
  <c r="M22" i="62" s="1"/>
  <c r="M32" i="62"/>
  <c r="M34" i="62" s="1"/>
  <c r="M50" i="62"/>
  <c r="M52" i="62" s="1"/>
  <c r="M17" i="62"/>
  <c r="M19" i="62" s="1"/>
  <c r="M47" i="62"/>
  <c r="M49" i="62" s="1"/>
  <c r="M11" i="62"/>
  <c r="M13" i="62" s="1"/>
  <c r="M14" i="62"/>
  <c r="M16" i="62" s="1"/>
  <c r="M29" i="62"/>
  <c r="M31" i="62" s="1"/>
  <c r="M44" i="62"/>
  <c r="M46" i="62" s="1"/>
  <c r="M56" i="62"/>
  <c r="M58" i="62" s="1"/>
  <c r="M26" i="62"/>
  <c r="M28" i="62" s="1"/>
  <c r="M41" i="62"/>
  <c r="M43" i="62" s="1"/>
  <c r="M59" i="62"/>
  <c r="M61" i="62" s="1"/>
  <c r="M71" i="62"/>
  <c r="M73" i="62" s="1"/>
  <c r="M92" i="62"/>
  <c r="M94" i="62" s="1"/>
  <c r="M104" i="62"/>
  <c r="M106" i="62" s="1"/>
  <c r="M53" i="62"/>
  <c r="M55" i="62" s="1"/>
  <c r="M68" i="62"/>
  <c r="M70" i="62" s="1"/>
  <c r="M80" i="62"/>
  <c r="M82" i="62" s="1"/>
  <c r="M89" i="62"/>
  <c r="M91" i="62" s="1"/>
  <c r="M65" i="62"/>
  <c r="M67" i="62" s="1"/>
  <c r="M101" i="62"/>
  <c r="M103" i="62" s="1"/>
  <c r="M110" i="62"/>
  <c r="M112" i="62" s="1"/>
  <c r="M77" i="62"/>
  <c r="M79" i="62" s="1"/>
  <c r="M86" i="62"/>
  <c r="M88" i="62" s="1"/>
  <c r="M74" i="62"/>
  <c r="M76" i="62" s="1"/>
  <c r="M128" i="62"/>
  <c r="M130" i="62" s="1"/>
  <c r="M98" i="62"/>
  <c r="M100" i="62" s="1"/>
  <c r="M119" i="62"/>
  <c r="M121" i="62" s="1"/>
  <c r="M146" i="62"/>
  <c r="M148" i="62" s="1"/>
  <c r="M62" i="62"/>
  <c r="M64" i="62" s="1"/>
  <c r="M83" i="62"/>
  <c r="M85" i="62" s="1"/>
  <c r="M107" i="62"/>
  <c r="M109" i="62" s="1"/>
  <c r="M143" i="62"/>
  <c r="M145" i="62" s="1"/>
  <c r="M116" i="62"/>
  <c r="M118" i="62" s="1"/>
  <c r="M131" i="62"/>
  <c r="M133" i="62" s="1"/>
  <c r="M113" i="62"/>
  <c r="M115" i="62" s="1"/>
  <c r="M125" i="62"/>
  <c r="M127" i="62" s="1"/>
  <c r="M134" i="62"/>
  <c r="M136" i="62" s="1"/>
  <c r="M95" i="62"/>
  <c r="M97" i="62" s="1"/>
  <c r="M149" i="62"/>
  <c r="M151" i="62" s="1"/>
  <c r="M38" i="62"/>
  <c r="M40" i="62" s="1"/>
  <c r="M137" i="62"/>
  <c r="M139" i="62" s="1"/>
  <c r="M140" i="62"/>
  <c r="M142" i="62" s="1"/>
  <c r="M122" i="62"/>
  <c r="M124" i="62" s="1"/>
  <c r="D20" i="62"/>
  <c r="D32" i="62"/>
  <c r="D50" i="62"/>
  <c r="D17" i="62"/>
  <c r="D47" i="62"/>
  <c r="D11" i="62"/>
  <c r="D14" i="62"/>
  <c r="D29" i="62"/>
  <c r="D44" i="62"/>
  <c r="D26" i="62"/>
  <c r="D41" i="62"/>
  <c r="D38" i="62"/>
  <c r="D53" i="62"/>
  <c r="D68" i="62"/>
  <c r="D80" i="62"/>
  <c r="D113" i="62"/>
  <c r="D35" i="62"/>
  <c r="D89" i="62"/>
  <c r="D23" i="62"/>
  <c r="D65" i="62"/>
  <c r="D101" i="62"/>
  <c r="D110" i="62"/>
  <c r="D56" i="62"/>
  <c r="D77" i="62"/>
  <c r="D86" i="62"/>
  <c r="D62" i="62"/>
  <c r="D98" i="62"/>
  <c r="D116" i="62"/>
  <c r="D92" i="62"/>
  <c r="D119" i="62"/>
  <c r="D146" i="62"/>
  <c r="D71" i="62"/>
  <c r="D125" i="62"/>
  <c r="D137" i="62"/>
  <c r="D95" i="62"/>
  <c r="D107" i="62"/>
  <c r="D74" i="62"/>
  <c r="D140" i="62"/>
  <c r="D104" i="62"/>
  <c r="D122" i="62"/>
  <c r="D143" i="62"/>
  <c r="D83" i="62"/>
  <c r="D59" i="62"/>
  <c r="D134" i="62"/>
  <c r="D149" i="62"/>
  <c r="D128" i="62"/>
  <c r="D131" i="62"/>
  <c r="D240" i="62"/>
  <c r="D222" i="62"/>
  <c r="D228" i="62"/>
  <c r="D234" i="62"/>
  <c r="D237" i="62"/>
  <c r="D225" i="62"/>
  <c r="D231" i="62"/>
  <c r="I228" i="62"/>
  <c r="I230" i="62" s="1"/>
  <c r="I234" i="62"/>
  <c r="I236" i="62" s="1"/>
  <c r="I237" i="62"/>
  <c r="I239" i="62" s="1"/>
  <c r="I225" i="62"/>
  <c r="I227" i="62" s="1"/>
  <c r="I231" i="62"/>
  <c r="I233" i="62" s="1"/>
  <c r="I240" i="62"/>
  <c r="I242" i="62" s="1"/>
  <c r="I222" i="62"/>
  <c r="I224" i="62" s="1"/>
  <c r="C12" i="62"/>
  <c r="C21" i="62"/>
  <c r="C75" i="62"/>
  <c r="C96" i="62"/>
  <c r="C117" i="62"/>
  <c r="C33" i="62"/>
  <c r="C54" i="62"/>
  <c r="C66" i="62"/>
  <c r="C87" i="62"/>
  <c r="C45" i="62"/>
  <c r="C99" i="62"/>
  <c r="C27" i="62"/>
  <c r="C111" i="62"/>
  <c r="C123" i="62"/>
  <c r="C135" i="62"/>
  <c r="C147" i="62"/>
  <c r="C15" i="62"/>
  <c r="C48" i="62"/>
  <c r="C63" i="62"/>
  <c r="C81" i="62"/>
  <c r="C30" i="62"/>
  <c r="C114" i="62"/>
  <c r="C138" i="62"/>
  <c r="C150" i="62"/>
  <c r="C18" i="62"/>
  <c r="C36" i="62"/>
  <c r="C51" i="62"/>
  <c r="C69" i="62"/>
  <c r="C84" i="62"/>
  <c r="C102" i="62"/>
  <c r="C126" i="62"/>
  <c r="C24" i="62"/>
  <c r="C108" i="62"/>
  <c r="C120" i="62"/>
  <c r="C132" i="62"/>
  <c r="C144" i="62"/>
  <c r="C72" i="62"/>
  <c r="C78" i="62"/>
  <c r="C39" i="62"/>
  <c r="C90" i="62"/>
  <c r="C42" i="62"/>
  <c r="C129" i="62"/>
  <c r="C57" i="62"/>
  <c r="C60" i="62"/>
  <c r="C93" i="62"/>
  <c r="C105" i="62"/>
  <c r="C141" i="62"/>
  <c r="I241" i="62"/>
  <c r="I223" i="62"/>
  <c r="I229" i="62"/>
  <c r="I235" i="62"/>
  <c r="I238" i="62"/>
  <c r="I226" i="62"/>
  <c r="I232" i="62"/>
  <c r="E226" i="58"/>
  <c r="E241" i="58"/>
  <c r="E223" i="58"/>
  <c r="E232" i="58"/>
  <c r="E229" i="58"/>
  <c r="E235" i="58"/>
  <c r="E238" i="58"/>
  <c r="D11" i="58"/>
  <c r="D13" i="58" s="1"/>
  <c r="D29" i="58"/>
  <c r="D31" i="58" s="1"/>
  <c r="D53" i="58"/>
  <c r="D55" i="58" s="1"/>
  <c r="D17" i="58"/>
  <c r="D19" i="58" s="1"/>
  <c r="D23" i="58"/>
  <c r="D59" i="58"/>
  <c r="D71" i="58"/>
  <c r="D73" i="58" s="1"/>
  <c r="D77" i="58"/>
  <c r="D79" i="58" s="1"/>
  <c r="D35" i="58"/>
  <c r="D37" i="58" s="1"/>
  <c r="D47" i="58"/>
  <c r="D49" i="58" s="1"/>
  <c r="D14" i="58"/>
  <c r="D16" i="58" s="1"/>
  <c r="D41" i="58"/>
  <c r="D43" i="58" s="1"/>
  <c r="D65" i="58"/>
  <c r="D67" i="58" s="1"/>
  <c r="D122" i="58"/>
  <c r="D124" i="58" s="1"/>
  <c r="D56" i="58"/>
  <c r="D20" i="58"/>
  <c r="D22" i="58" s="1"/>
  <c r="D32" i="58"/>
  <c r="D50" i="58"/>
  <c r="D52" i="58" s="1"/>
  <c r="D26" i="58"/>
  <c r="D28" i="58" s="1"/>
  <c r="D38" i="58"/>
  <c r="D40" i="58" s="1"/>
  <c r="D62" i="58"/>
  <c r="D64" i="58" s="1"/>
  <c r="D68" i="58"/>
  <c r="D70" i="58" s="1"/>
  <c r="D74" i="58"/>
  <c r="D76" i="58" s="1"/>
  <c r="D44" i="58"/>
  <c r="D46" i="58" s="1"/>
  <c r="D86" i="58"/>
  <c r="D107" i="58"/>
  <c r="D109" i="58" s="1"/>
  <c r="D146" i="58"/>
  <c r="D148" i="58" s="1"/>
  <c r="D95" i="58"/>
  <c r="D97" i="58" s="1"/>
  <c r="D137" i="58"/>
  <c r="D139" i="58" s="1"/>
  <c r="D143" i="58"/>
  <c r="D145" i="58" s="1"/>
  <c r="D104" i="58"/>
  <c r="D106" i="58" s="1"/>
  <c r="D128" i="58"/>
  <c r="D130" i="58" s="1"/>
  <c r="D113" i="58"/>
  <c r="D115" i="58" s="1"/>
  <c r="D80" i="58"/>
  <c r="D82" i="58" s="1"/>
  <c r="D83" i="58"/>
  <c r="D85" i="58" s="1"/>
  <c r="D92" i="58"/>
  <c r="D94" i="58" s="1"/>
  <c r="D101" i="58"/>
  <c r="D103" i="58" s="1"/>
  <c r="D119" i="58"/>
  <c r="D121" i="58" s="1"/>
  <c r="D134" i="58"/>
  <c r="D136" i="58" s="1"/>
  <c r="D110" i="58"/>
  <c r="D112" i="58" s="1"/>
  <c r="D125" i="58"/>
  <c r="D140" i="58"/>
  <c r="D142" i="58" s="1"/>
  <c r="D89" i="58"/>
  <c r="D91" i="58" s="1"/>
  <c r="D98" i="58"/>
  <c r="D100" i="58" s="1"/>
  <c r="D131" i="58"/>
  <c r="D116" i="58"/>
  <c r="D118" i="58" s="1"/>
  <c r="D149" i="58"/>
  <c r="D151" i="58" s="1"/>
  <c r="J11" i="58"/>
  <c r="J13" i="58" s="1"/>
  <c r="J23" i="58"/>
  <c r="J25" i="58" s="1"/>
  <c r="J14" i="58"/>
  <c r="J16" i="58" s="1"/>
  <c r="J35" i="58"/>
  <c r="J37" i="58" s="1"/>
  <c r="J47" i="58"/>
  <c r="J49" i="58" s="1"/>
  <c r="J41" i="58"/>
  <c r="J43" i="58" s="1"/>
  <c r="J65" i="58"/>
  <c r="J67" i="58" s="1"/>
  <c r="J20" i="58"/>
  <c r="J22" i="58" s="1"/>
  <c r="J56" i="58"/>
  <c r="J58" i="58" s="1"/>
  <c r="J32" i="58"/>
  <c r="J34" i="58" s="1"/>
  <c r="J50" i="58"/>
  <c r="J52" i="58" s="1"/>
  <c r="J80" i="58"/>
  <c r="J82" i="58" s="1"/>
  <c r="J101" i="58"/>
  <c r="J103" i="58" s="1"/>
  <c r="J116" i="58"/>
  <c r="J118" i="58" s="1"/>
  <c r="J26" i="58"/>
  <c r="J28" i="58" s="1"/>
  <c r="J38" i="58"/>
  <c r="J40" i="58" s="1"/>
  <c r="J62" i="58"/>
  <c r="J64" i="58" s="1"/>
  <c r="J68" i="58"/>
  <c r="J70" i="58" s="1"/>
  <c r="J74" i="58"/>
  <c r="J76" i="58" s="1"/>
  <c r="J17" i="58"/>
  <c r="J19" i="58" s="1"/>
  <c r="J44" i="58"/>
  <c r="J46" i="58" s="1"/>
  <c r="J29" i="58"/>
  <c r="J31" i="58" s="1"/>
  <c r="J53" i="58"/>
  <c r="J55" i="58" s="1"/>
  <c r="J59" i="58"/>
  <c r="J61" i="58" s="1"/>
  <c r="J71" i="58"/>
  <c r="J73" i="58" s="1"/>
  <c r="J77" i="58"/>
  <c r="J79" i="58" s="1"/>
  <c r="J98" i="58"/>
  <c r="J100" i="58" s="1"/>
  <c r="J113" i="58"/>
  <c r="J115" i="58" s="1"/>
  <c r="J140" i="58"/>
  <c r="J142" i="58" s="1"/>
  <c r="J92" i="58"/>
  <c r="J94" i="58" s="1"/>
  <c r="J119" i="58"/>
  <c r="J121" i="58" s="1"/>
  <c r="J125" i="58"/>
  <c r="J127" i="58" s="1"/>
  <c r="J110" i="58"/>
  <c r="J112" i="58" s="1"/>
  <c r="J131" i="58"/>
  <c r="J133" i="58" s="1"/>
  <c r="J146" i="58"/>
  <c r="J148" i="58" s="1"/>
  <c r="J89" i="58"/>
  <c r="J91" i="58" s="1"/>
  <c r="J107" i="58"/>
  <c r="J109" i="58" s="1"/>
  <c r="J122" i="58"/>
  <c r="J124" i="58" s="1"/>
  <c r="J137" i="58"/>
  <c r="J139" i="58" s="1"/>
  <c r="J86" i="58"/>
  <c r="J88" i="58" s="1"/>
  <c r="J95" i="58"/>
  <c r="J97" i="58" s="1"/>
  <c r="J104" i="58"/>
  <c r="J106" i="58" s="1"/>
  <c r="J128" i="58"/>
  <c r="J130" i="58" s="1"/>
  <c r="J143" i="58"/>
  <c r="J145" i="58" s="1"/>
  <c r="J149" i="58"/>
  <c r="J151" i="58" s="1"/>
  <c r="J83" i="58"/>
  <c r="J85" i="58" s="1"/>
  <c r="J134" i="58"/>
  <c r="J136" i="58" s="1"/>
  <c r="J15" i="58"/>
  <c r="J21" i="58"/>
  <c r="J12" i="58"/>
  <c r="J45" i="58"/>
  <c r="J30" i="58"/>
  <c r="J54" i="58"/>
  <c r="J60" i="58"/>
  <c r="J72" i="58"/>
  <c r="J36" i="58"/>
  <c r="J48" i="58"/>
  <c r="J84" i="58"/>
  <c r="J105" i="58"/>
  <c r="J129" i="58"/>
  <c r="J135" i="58"/>
  <c r="J42" i="58"/>
  <c r="J66" i="58"/>
  <c r="J57" i="58"/>
  <c r="J18" i="58"/>
  <c r="J24" i="58"/>
  <c r="J33" i="58"/>
  <c r="J51" i="58"/>
  <c r="J27" i="58"/>
  <c r="J39" i="58"/>
  <c r="J63" i="58"/>
  <c r="J69" i="58"/>
  <c r="J75" i="58"/>
  <c r="J126" i="58"/>
  <c r="J132" i="58"/>
  <c r="J138" i="58"/>
  <c r="J93" i="58"/>
  <c r="J102" i="58"/>
  <c r="J120" i="58"/>
  <c r="J150" i="58"/>
  <c r="J111" i="58"/>
  <c r="J141" i="58"/>
  <c r="J90" i="58"/>
  <c r="J99" i="58"/>
  <c r="J108" i="58"/>
  <c r="J81" i="58"/>
  <c r="J117" i="58"/>
  <c r="J123" i="58"/>
  <c r="J87" i="58"/>
  <c r="J96" i="58"/>
  <c r="J144" i="58"/>
  <c r="J147" i="58"/>
  <c r="J78" i="58"/>
  <c r="J114" i="58"/>
  <c r="J223" i="58"/>
  <c r="J232" i="58"/>
  <c r="J235" i="58"/>
  <c r="J241" i="58"/>
  <c r="J229" i="58"/>
  <c r="J238" i="58"/>
  <c r="J226" i="58"/>
  <c r="K14" i="58"/>
  <c r="K16" i="58" s="1"/>
  <c r="K20" i="58"/>
  <c r="K22" i="58" s="1"/>
  <c r="K59" i="58"/>
  <c r="K61" i="58" s="1"/>
  <c r="K71" i="58"/>
  <c r="K73" i="58" s="1"/>
  <c r="K11" i="58"/>
  <c r="K13" i="58" s="1"/>
  <c r="K35" i="58"/>
  <c r="K37" i="58" s="1"/>
  <c r="K47" i="58"/>
  <c r="K49" i="58" s="1"/>
  <c r="K41" i="58"/>
  <c r="K43" i="58" s="1"/>
  <c r="K65" i="58"/>
  <c r="K67" i="58" s="1"/>
  <c r="K56" i="58"/>
  <c r="K58" i="58" s="1"/>
  <c r="K89" i="58"/>
  <c r="K91" i="58" s="1"/>
  <c r="K95" i="58"/>
  <c r="K97" i="58" s="1"/>
  <c r="K110" i="58"/>
  <c r="K112" i="58" s="1"/>
  <c r="K143" i="58"/>
  <c r="K145" i="58" s="1"/>
  <c r="K32" i="58"/>
  <c r="K34" i="58" s="1"/>
  <c r="K50" i="58"/>
  <c r="K52" i="58" s="1"/>
  <c r="K80" i="58"/>
  <c r="K82" i="58" s="1"/>
  <c r="K26" i="58"/>
  <c r="K28" i="58" s="1"/>
  <c r="K38" i="58"/>
  <c r="K40" i="58" s="1"/>
  <c r="K62" i="58"/>
  <c r="K64" i="58" s="1"/>
  <c r="K68" i="58"/>
  <c r="K70" i="58" s="1"/>
  <c r="K17" i="58"/>
  <c r="K19" i="58" s="1"/>
  <c r="K23" i="58"/>
  <c r="K25" i="58" s="1"/>
  <c r="K44" i="58"/>
  <c r="K46" i="58" s="1"/>
  <c r="K29" i="58"/>
  <c r="K31" i="58" s="1"/>
  <c r="K53" i="58"/>
  <c r="K55" i="58" s="1"/>
  <c r="K92" i="58"/>
  <c r="K94" i="58" s="1"/>
  <c r="K119" i="58"/>
  <c r="K121" i="58" s="1"/>
  <c r="K83" i="58"/>
  <c r="K85" i="58" s="1"/>
  <c r="K101" i="58"/>
  <c r="K103" i="58" s="1"/>
  <c r="K134" i="58"/>
  <c r="K136" i="58" s="1"/>
  <c r="K77" i="58"/>
  <c r="K79" i="58" s="1"/>
  <c r="K125" i="58"/>
  <c r="K127" i="58" s="1"/>
  <c r="K140" i="58"/>
  <c r="K142" i="58" s="1"/>
  <c r="K98" i="58"/>
  <c r="K100" i="58" s="1"/>
  <c r="K131" i="58"/>
  <c r="K133" i="58" s="1"/>
  <c r="K146" i="58"/>
  <c r="K148" i="58" s="1"/>
  <c r="K107" i="58"/>
  <c r="K109" i="58" s="1"/>
  <c r="K116" i="58"/>
  <c r="K118" i="58" s="1"/>
  <c r="K122" i="58"/>
  <c r="K124" i="58" s="1"/>
  <c r="K137" i="58"/>
  <c r="K139" i="58" s="1"/>
  <c r="K74" i="58"/>
  <c r="K76" i="58" s="1"/>
  <c r="K86" i="58"/>
  <c r="K88" i="58" s="1"/>
  <c r="K104" i="58"/>
  <c r="K106" i="58" s="1"/>
  <c r="K128" i="58"/>
  <c r="K130" i="58" s="1"/>
  <c r="K149" i="58"/>
  <c r="K151" i="58" s="1"/>
  <c r="K113" i="58"/>
  <c r="K115" i="58" s="1"/>
  <c r="J237" i="58"/>
  <c r="J239" i="58" s="1"/>
  <c r="J228" i="58"/>
  <c r="J230" i="58" s="1"/>
  <c r="J222" i="58"/>
  <c r="J224" i="58" s="1"/>
  <c r="J231" i="58"/>
  <c r="J233" i="58" s="1"/>
  <c r="J225" i="58"/>
  <c r="J227" i="58" s="1"/>
  <c r="J234" i="58"/>
  <c r="J236" i="58" s="1"/>
  <c r="J240" i="58"/>
  <c r="J242" i="58" s="1"/>
  <c r="N225" i="58"/>
  <c r="N227" i="58" s="1"/>
  <c r="N240" i="58"/>
  <c r="N242" i="58" s="1"/>
  <c r="N222" i="58"/>
  <c r="N224" i="58" s="1"/>
  <c r="N231" i="58"/>
  <c r="N233" i="58" s="1"/>
  <c r="N234" i="58"/>
  <c r="N236" i="58" s="1"/>
  <c r="N237" i="58"/>
  <c r="N239" i="58" s="1"/>
  <c r="N228" i="58"/>
  <c r="N230" i="58" s="1"/>
  <c r="M238" i="59"/>
  <c r="M229" i="59"/>
  <c r="M235" i="59"/>
  <c r="M241" i="59"/>
  <c r="M223" i="59"/>
  <c r="M226" i="59"/>
  <c r="M232" i="59"/>
  <c r="K238" i="59"/>
  <c r="K229" i="59"/>
  <c r="K235" i="59"/>
  <c r="K241" i="59"/>
  <c r="K223" i="59"/>
  <c r="K226" i="59"/>
  <c r="K232" i="59"/>
  <c r="F20" i="59"/>
  <c r="F22" i="59" s="1"/>
  <c r="F23" i="59"/>
  <c r="F25" i="59" s="1"/>
  <c r="F26" i="59"/>
  <c r="F28" i="59" s="1"/>
  <c r="F62" i="59"/>
  <c r="F64" i="59" s="1"/>
  <c r="F71" i="59"/>
  <c r="F73" i="59" s="1"/>
  <c r="F11" i="59"/>
  <c r="F13" i="59" s="1"/>
  <c r="F29" i="59"/>
  <c r="F31" i="59" s="1"/>
  <c r="F38" i="59"/>
  <c r="F40" i="59" s="1"/>
  <c r="F47" i="59"/>
  <c r="F49" i="59" s="1"/>
  <c r="F53" i="59"/>
  <c r="F55" i="59" s="1"/>
  <c r="F35" i="59"/>
  <c r="F37" i="59" s="1"/>
  <c r="F59" i="59"/>
  <c r="F61" i="59" s="1"/>
  <c r="F74" i="59"/>
  <c r="F76" i="59" s="1"/>
  <c r="F89" i="59"/>
  <c r="F91" i="59" s="1"/>
  <c r="F98" i="59"/>
  <c r="F100" i="59" s="1"/>
  <c r="F14" i="59"/>
  <c r="F16" i="59" s="1"/>
  <c r="F32" i="59"/>
  <c r="F34" i="59" s="1"/>
  <c r="F41" i="59"/>
  <c r="F43" i="59" s="1"/>
  <c r="F65" i="59"/>
  <c r="F67" i="59" s="1"/>
  <c r="F17" i="59"/>
  <c r="F19" i="59" s="1"/>
  <c r="F50" i="59"/>
  <c r="F52" i="59" s="1"/>
  <c r="F56" i="59"/>
  <c r="F58" i="59" s="1"/>
  <c r="F68" i="59"/>
  <c r="F70" i="59" s="1"/>
  <c r="F86" i="59"/>
  <c r="F88" i="59" s="1"/>
  <c r="F92" i="59"/>
  <c r="F94" i="59" s="1"/>
  <c r="F80" i="59"/>
  <c r="F82" i="59" s="1"/>
  <c r="F134" i="59"/>
  <c r="F136" i="59" s="1"/>
  <c r="F140" i="59"/>
  <c r="F142" i="59" s="1"/>
  <c r="F101" i="59"/>
  <c r="F103" i="59" s="1"/>
  <c r="F119" i="59"/>
  <c r="F121" i="59" s="1"/>
  <c r="F125" i="59"/>
  <c r="F127" i="59" s="1"/>
  <c r="F107" i="59"/>
  <c r="F109" i="59" s="1"/>
  <c r="F143" i="59"/>
  <c r="F145" i="59" s="1"/>
  <c r="F149" i="59"/>
  <c r="F151" i="59" s="1"/>
  <c r="F131" i="59"/>
  <c r="F133" i="59" s="1"/>
  <c r="F83" i="59"/>
  <c r="F85" i="59" s="1"/>
  <c r="F113" i="59"/>
  <c r="F115" i="59" s="1"/>
  <c r="F122" i="59"/>
  <c r="F124" i="59" s="1"/>
  <c r="F44" i="59"/>
  <c r="F46" i="59" s="1"/>
  <c r="F77" i="59"/>
  <c r="F79" i="59" s="1"/>
  <c r="F104" i="59"/>
  <c r="F106" i="59" s="1"/>
  <c r="F137" i="59"/>
  <c r="F139" i="59" s="1"/>
  <c r="F146" i="59"/>
  <c r="F148" i="59" s="1"/>
  <c r="F116" i="59"/>
  <c r="F118" i="59" s="1"/>
  <c r="F95" i="59"/>
  <c r="F97" i="59" s="1"/>
  <c r="F110" i="59"/>
  <c r="F112" i="59" s="1"/>
  <c r="F128" i="59"/>
  <c r="F130" i="59" s="1"/>
  <c r="K14" i="59"/>
  <c r="K16" i="59" s="1"/>
  <c r="K29" i="59"/>
  <c r="K31" i="59" s="1"/>
  <c r="K11" i="59"/>
  <c r="K13" i="59" s="1"/>
  <c r="K26" i="59"/>
  <c r="K28" i="59" s="1"/>
  <c r="K35" i="59"/>
  <c r="K37" i="59" s="1"/>
  <c r="K17" i="59"/>
  <c r="K19" i="59" s="1"/>
  <c r="K59" i="59"/>
  <c r="K61" i="59" s="1"/>
  <c r="K41" i="59"/>
  <c r="K43" i="59" s="1"/>
  <c r="K20" i="59"/>
  <c r="K22" i="59" s="1"/>
  <c r="K23" i="59"/>
  <c r="K25" i="59" s="1"/>
  <c r="K50" i="59"/>
  <c r="K52" i="59" s="1"/>
  <c r="K56" i="59"/>
  <c r="K58" i="59" s="1"/>
  <c r="K68" i="59"/>
  <c r="K70" i="59" s="1"/>
  <c r="K86" i="59"/>
  <c r="K88" i="59" s="1"/>
  <c r="K92" i="59"/>
  <c r="K94" i="59" s="1"/>
  <c r="K44" i="59"/>
  <c r="K46" i="59" s="1"/>
  <c r="K62" i="59"/>
  <c r="K64" i="59" s="1"/>
  <c r="K71" i="59"/>
  <c r="K73" i="59" s="1"/>
  <c r="K38" i="59"/>
  <c r="K40" i="59" s="1"/>
  <c r="K47" i="59"/>
  <c r="K49" i="59" s="1"/>
  <c r="K53" i="59"/>
  <c r="K55" i="59" s="1"/>
  <c r="K83" i="59"/>
  <c r="K85" i="59" s="1"/>
  <c r="K131" i="59"/>
  <c r="K133" i="59" s="1"/>
  <c r="K32" i="59"/>
  <c r="K34" i="59" s="1"/>
  <c r="K77" i="59"/>
  <c r="K79" i="59" s="1"/>
  <c r="K113" i="59"/>
  <c r="K115" i="59" s="1"/>
  <c r="K193" i="59" s="1"/>
  <c r="K122" i="59"/>
  <c r="K124" i="59" s="1"/>
  <c r="K104" i="59"/>
  <c r="K106" i="59" s="1"/>
  <c r="K137" i="59"/>
  <c r="K139" i="59" s="1"/>
  <c r="K146" i="59"/>
  <c r="K148" i="59" s="1"/>
  <c r="K80" i="59"/>
  <c r="K82" i="59" s="1"/>
  <c r="K89" i="59"/>
  <c r="K91" i="59" s="1"/>
  <c r="K95" i="59"/>
  <c r="K97" i="59" s="1"/>
  <c r="K128" i="59"/>
  <c r="K130" i="59" s="1"/>
  <c r="K198" i="59" s="1"/>
  <c r="K110" i="59"/>
  <c r="K112" i="59" s="1"/>
  <c r="K116" i="59"/>
  <c r="K118" i="59" s="1"/>
  <c r="K134" i="59"/>
  <c r="K136" i="59" s="1"/>
  <c r="K140" i="59"/>
  <c r="K142" i="59" s="1"/>
  <c r="K149" i="59"/>
  <c r="K151" i="59" s="1"/>
  <c r="K119" i="59"/>
  <c r="K121" i="59" s="1"/>
  <c r="K65" i="59"/>
  <c r="K67" i="59" s="1"/>
  <c r="K74" i="59"/>
  <c r="K76" i="59" s="1"/>
  <c r="K181" i="59" s="1"/>
  <c r="K98" i="59"/>
  <c r="K100" i="59" s="1"/>
  <c r="K143" i="59"/>
  <c r="K145" i="59" s="1"/>
  <c r="K107" i="59"/>
  <c r="K109" i="59" s="1"/>
  <c r="K125" i="59"/>
  <c r="K127" i="59" s="1"/>
  <c r="K101" i="59"/>
  <c r="K103" i="59" s="1"/>
  <c r="M228" i="59"/>
  <c r="M230" i="59" s="1"/>
  <c r="M222" i="59"/>
  <c r="M224" i="59" s="1"/>
  <c r="M225" i="59"/>
  <c r="M227" i="59" s="1"/>
  <c r="M231" i="59"/>
  <c r="M233" i="59" s="1"/>
  <c r="M234" i="59"/>
  <c r="M236" i="59" s="1"/>
  <c r="M240" i="59"/>
  <c r="M242" i="59" s="1"/>
  <c r="M237" i="59"/>
  <c r="M239" i="59" s="1"/>
  <c r="F12" i="59"/>
  <c r="F27" i="59"/>
  <c r="F36" i="59"/>
  <c r="F33" i="59"/>
  <c r="F30" i="59"/>
  <c r="F51" i="59"/>
  <c r="F57" i="59"/>
  <c r="F45" i="59"/>
  <c r="F15" i="59"/>
  <c r="F63" i="59"/>
  <c r="F72" i="59"/>
  <c r="F96" i="59"/>
  <c r="F18" i="59"/>
  <c r="F39" i="59"/>
  <c r="F48" i="59"/>
  <c r="F54" i="59"/>
  <c r="F21" i="59"/>
  <c r="F24" i="59"/>
  <c r="F60" i="59"/>
  <c r="F75" i="59"/>
  <c r="F90" i="59"/>
  <c r="F99" i="59"/>
  <c r="F105" i="59"/>
  <c r="F138" i="59"/>
  <c r="F147" i="59"/>
  <c r="F66" i="59"/>
  <c r="F129" i="59"/>
  <c r="F87" i="59"/>
  <c r="F111" i="59"/>
  <c r="F117" i="59"/>
  <c r="F42" i="59"/>
  <c r="F69" i="59"/>
  <c r="F102" i="59"/>
  <c r="F135" i="59"/>
  <c r="F141" i="59"/>
  <c r="F84" i="59"/>
  <c r="F93" i="59"/>
  <c r="F120" i="59"/>
  <c r="F126" i="59"/>
  <c r="F78" i="59"/>
  <c r="F108" i="59"/>
  <c r="F144" i="59"/>
  <c r="F150" i="59"/>
  <c r="F123" i="59"/>
  <c r="F81" i="59"/>
  <c r="F114" i="59"/>
  <c r="F132" i="59"/>
  <c r="M238" i="60"/>
  <c r="M229" i="60"/>
  <c r="M241" i="60"/>
  <c r="M223" i="60"/>
  <c r="M226" i="60"/>
  <c r="M232" i="60"/>
  <c r="M235" i="60"/>
  <c r="K229" i="60"/>
  <c r="K241" i="60"/>
  <c r="K226" i="60"/>
  <c r="K232" i="60"/>
  <c r="K238" i="60"/>
  <c r="K223" i="60"/>
  <c r="K235" i="60"/>
  <c r="D18" i="60"/>
  <c r="D19" i="60" s="1"/>
  <c r="D24" i="60"/>
  <c r="D25" i="60" s="1"/>
  <c r="D42" i="60"/>
  <c r="D43" i="60" s="1"/>
  <c r="D12" i="60"/>
  <c r="D13" i="60" s="1"/>
  <c r="D15" i="60"/>
  <c r="D16" i="60" s="1"/>
  <c r="D33" i="60"/>
  <c r="D34" i="60" s="1"/>
  <c r="D48" i="60"/>
  <c r="D49" i="60" s="1"/>
  <c r="D36" i="60"/>
  <c r="D37" i="60" s="1"/>
  <c r="D51" i="60"/>
  <c r="D52" i="60" s="1"/>
  <c r="D138" i="60"/>
  <c r="D139" i="60" s="1"/>
  <c r="D30" i="60"/>
  <c r="D31" i="60" s="1"/>
  <c r="D69" i="60"/>
  <c r="D70" i="60" s="1"/>
  <c r="D75" i="60"/>
  <c r="D76" i="60" s="1"/>
  <c r="D81" i="60"/>
  <c r="D82" i="60" s="1"/>
  <c r="D102" i="60"/>
  <c r="D103" i="60" s="1"/>
  <c r="D108" i="60"/>
  <c r="D109" i="60" s="1"/>
  <c r="D117" i="60"/>
  <c r="D118" i="60" s="1"/>
  <c r="D123" i="60"/>
  <c r="D124" i="60" s="1"/>
  <c r="D129" i="60"/>
  <c r="D130" i="60" s="1"/>
  <c r="D21" i="60"/>
  <c r="D22" i="60" s="1"/>
  <c r="D96" i="60"/>
  <c r="D97" i="60" s="1"/>
  <c r="D135" i="60"/>
  <c r="D136" i="60" s="1"/>
  <c r="D27" i="60"/>
  <c r="D28" i="60" s="1"/>
  <c r="D54" i="60"/>
  <c r="D55" i="60" s="1"/>
  <c r="D60" i="60"/>
  <c r="D61" i="60" s="1"/>
  <c r="D90" i="60"/>
  <c r="D91" i="60" s="1"/>
  <c r="D45" i="60"/>
  <c r="D46" i="60" s="1"/>
  <c r="D66" i="60"/>
  <c r="D67" i="60" s="1"/>
  <c r="D84" i="60"/>
  <c r="D85" i="60" s="1"/>
  <c r="D57" i="60"/>
  <c r="D58" i="60" s="1"/>
  <c r="D111" i="60"/>
  <c r="D112" i="60" s="1"/>
  <c r="D120" i="60"/>
  <c r="D121" i="60" s="1"/>
  <c r="D147" i="60"/>
  <c r="D148" i="60" s="1"/>
  <c r="D72" i="60"/>
  <c r="D73" i="60" s="1"/>
  <c r="D78" i="60"/>
  <c r="D79" i="60" s="1"/>
  <c r="D39" i="60"/>
  <c r="D40" i="60" s="1"/>
  <c r="D87" i="60"/>
  <c r="D88" i="60" s="1"/>
  <c r="D93" i="60"/>
  <c r="D94" i="60" s="1"/>
  <c r="D99" i="60"/>
  <c r="D100" i="60" s="1"/>
  <c r="D126" i="60"/>
  <c r="D127" i="60" s="1"/>
  <c r="D141" i="60"/>
  <c r="D142" i="60" s="1"/>
  <c r="D132" i="60"/>
  <c r="D133" i="60" s="1"/>
  <c r="D105" i="60"/>
  <c r="D106" i="60" s="1"/>
  <c r="D144" i="60"/>
  <c r="D145" i="60" s="1"/>
  <c r="D150" i="60"/>
  <c r="D151" i="60" s="1"/>
  <c r="D63" i="60"/>
  <c r="D64" i="60" s="1"/>
  <c r="D114" i="60"/>
  <c r="D115" i="60" s="1"/>
  <c r="K17" i="62"/>
  <c r="K19" i="62" s="1"/>
  <c r="K47" i="62"/>
  <c r="K49" i="62" s="1"/>
  <c r="K11" i="62"/>
  <c r="K13" i="62" s="1"/>
  <c r="K14" i="62"/>
  <c r="K16" i="62" s="1"/>
  <c r="K29" i="62"/>
  <c r="K31" i="62" s="1"/>
  <c r="K44" i="62"/>
  <c r="K46" i="62" s="1"/>
  <c r="K26" i="62"/>
  <c r="K28" i="62" s="1"/>
  <c r="K41" i="62"/>
  <c r="K43" i="62" s="1"/>
  <c r="K38" i="62"/>
  <c r="K40" i="62" s="1"/>
  <c r="K53" i="62"/>
  <c r="K55" i="62" s="1"/>
  <c r="K23" i="62"/>
  <c r="K25" i="62" s="1"/>
  <c r="K35" i="62"/>
  <c r="K37" i="62" s="1"/>
  <c r="K89" i="62"/>
  <c r="K91" i="62" s="1"/>
  <c r="K56" i="62"/>
  <c r="K58" i="62" s="1"/>
  <c r="K65" i="62"/>
  <c r="K67" i="62" s="1"/>
  <c r="K101" i="62"/>
  <c r="K103" i="62" s="1"/>
  <c r="K110" i="62"/>
  <c r="K112" i="62" s="1"/>
  <c r="K77" i="62"/>
  <c r="K79" i="62" s="1"/>
  <c r="K86" i="62"/>
  <c r="K88" i="62" s="1"/>
  <c r="K62" i="62"/>
  <c r="K64" i="62" s="1"/>
  <c r="K98" i="62"/>
  <c r="K100" i="62" s="1"/>
  <c r="K74" i="62"/>
  <c r="K76" i="62" s="1"/>
  <c r="K107" i="62"/>
  <c r="K109" i="62" s="1"/>
  <c r="K83" i="62"/>
  <c r="K85" i="62" s="1"/>
  <c r="K68" i="62"/>
  <c r="K70" i="62" s="1"/>
  <c r="K125" i="62"/>
  <c r="K127" i="62" s="1"/>
  <c r="K137" i="62"/>
  <c r="K139" i="62" s="1"/>
  <c r="K92" i="62"/>
  <c r="K94" i="62" s="1"/>
  <c r="K116" i="62"/>
  <c r="K118" i="62" s="1"/>
  <c r="K131" i="62"/>
  <c r="K133" i="62" s="1"/>
  <c r="K143" i="62"/>
  <c r="K145" i="62" s="1"/>
  <c r="K20" i="62"/>
  <c r="K22" i="62" s="1"/>
  <c r="K59" i="62"/>
  <c r="K61" i="62" s="1"/>
  <c r="K119" i="62"/>
  <c r="K121" i="62" s="1"/>
  <c r="K128" i="62"/>
  <c r="K130" i="62" s="1"/>
  <c r="K32" i="62"/>
  <c r="K34" i="62" s="1"/>
  <c r="K95" i="62"/>
  <c r="K97" i="62" s="1"/>
  <c r="K134" i="62"/>
  <c r="K136" i="62" s="1"/>
  <c r="K146" i="62"/>
  <c r="K148" i="62" s="1"/>
  <c r="K149" i="62"/>
  <c r="K151" i="62" s="1"/>
  <c r="K80" i="62"/>
  <c r="K82" i="62" s="1"/>
  <c r="K104" i="62"/>
  <c r="K106" i="62" s="1"/>
  <c r="K71" i="62"/>
  <c r="K73" i="62" s="1"/>
  <c r="K50" i="62"/>
  <c r="K52" i="62" s="1"/>
  <c r="K122" i="62"/>
  <c r="K124" i="62" s="1"/>
  <c r="K113" i="62"/>
  <c r="K115" i="62" s="1"/>
  <c r="K140" i="62"/>
  <c r="K142" i="62" s="1"/>
  <c r="L20" i="62"/>
  <c r="L22" i="62" s="1"/>
  <c r="L32" i="62"/>
  <c r="L34" i="62" s="1"/>
  <c r="L50" i="62"/>
  <c r="L52" i="62" s="1"/>
  <c r="L17" i="62"/>
  <c r="L19" i="62" s="1"/>
  <c r="L47" i="62"/>
  <c r="L49" i="62" s="1"/>
  <c r="L11" i="62"/>
  <c r="L13" i="62" s="1"/>
  <c r="L14" i="62"/>
  <c r="L16" i="62" s="1"/>
  <c r="L29" i="62"/>
  <c r="L31" i="62" s="1"/>
  <c r="L44" i="62"/>
  <c r="L46" i="62" s="1"/>
  <c r="L26" i="62"/>
  <c r="L28" i="62" s="1"/>
  <c r="L41" i="62"/>
  <c r="L43" i="62" s="1"/>
  <c r="L38" i="62"/>
  <c r="L40" i="62" s="1"/>
  <c r="L53" i="62"/>
  <c r="L55" i="62" s="1"/>
  <c r="L68" i="62"/>
  <c r="L70" i="62" s="1"/>
  <c r="L80" i="62"/>
  <c r="L82" i="62" s="1"/>
  <c r="L113" i="62"/>
  <c r="L115" i="62" s="1"/>
  <c r="L89" i="62"/>
  <c r="L91" i="62" s="1"/>
  <c r="L35" i="62"/>
  <c r="L37" i="62" s="1"/>
  <c r="L56" i="62"/>
  <c r="L58" i="62" s="1"/>
  <c r="L65" i="62"/>
  <c r="L67" i="62" s="1"/>
  <c r="L101" i="62"/>
  <c r="L103" i="62" s="1"/>
  <c r="L110" i="62"/>
  <c r="L112" i="62" s="1"/>
  <c r="L23" i="62"/>
  <c r="L25" i="62" s="1"/>
  <c r="L77" i="62"/>
  <c r="L79" i="62" s="1"/>
  <c r="L86" i="62"/>
  <c r="L88" i="62" s="1"/>
  <c r="L62" i="62"/>
  <c r="L64" i="62" s="1"/>
  <c r="L98" i="62"/>
  <c r="L100" i="62" s="1"/>
  <c r="L59" i="62"/>
  <c r="L61" i="62" s="1"/>
  <c r="L104" i="62"/>
  <c r="L106" i="62" s="1"/>
  <c r="L119" i="62"/>
  <c r="L121" i="62" s="1"/>
  <c r="L146" i="62"/>
  <c r="L148" i="62" s="1"/>
  <c r="L83" i="62"/>
  <c r="L85" i="62" s="1"/>
  <c r="L107" i="62"/>
  <c r="L109" i="62" s="1"/>
  <c r="L125" i="62"/>
  <c r="L127" i="62" s="1"/>
  <c r="L137" i="62"/>
  <c r="L139" i="62" s="1"/>
  <c r="L92" i="62"/>
  <c r="L94" i="62" s="1"/>
  <c r="L116" i="62"/>
  <c r="L118" i="62" s="1"/>
  <c r="L128" i="62"/>
  <c r="L130" i="62" s="1"/>
  <c r="L131" i="62"/>
  <c r="L133" i="62" s="1"/>
  <c r="L95" i="62"/>
  <c r="L97" i="62" s="1"/>
  <c r="L134" i="62"/>
  <c r="L136" i="62" s="1"/>
  <c r="L71" i="62"/>
  <c r="L73" i="62" s="1"/>
  <c r="L122" i="62"/>
  <c r="L124" i="62" s="1"/>
  <c r="L140" i="62"/>
  <c r="L142" i="62" s="1"/>
  <c r="L149" i="62"/>
  <c r="L151" i="62" s="1"/>
  <c r="L74" i="62"/>
  <c r="L76" i="62" s="1"/>
  <c r="L143" i="62"/>
  <c r="L145" i="62" s="1"/>
  <c r="L240" i="62"/>
  <c r="L242" i="62" s="1"/>
  <c r="L222" i="62"/>
  <c r="L224" i="62" s="1"/>
  <c r="L228" i="62"/>
  <c r="L230" i="62" s="1"/>
  <c r="L234" i="62"/>
  <c r="L236" i="62" s="1"/>
  <c r="L237" i="62"/>
  <c r="L239" i="62" s="1"/>
  <c r="L225" i="62"/>
  <c r="L227" i="62" s="1"/>
  <c r="L231" i="62"/>
  <c r="L233" i="62" s="1"/>
  <c r="F12" i="62"/>
  <c r="F15" i="62"/>
  <c r="F30" i="62"/>
  <c r="F45" i="62"/>
  <c r="F27" i="62"/>
  <c r="F42" i="62"/>
  <c r="F39" i="62"/>
  <c r="F24" i="62"/>
  <c r="F36" i="62"/>
  <c r="F21" i="62"/>
  <c r="F33" i="62"/>
  <c r="F51" i="62"/>
  <c r="F78" i="62"/>
  <c r="F87" i="62"/>
  <c r="F63" i="62"/>
  <c r="F99" i="62"/>
  <c r="F48" i="62"/>
  <c r="F75" i="62"/>
  <c r="F108" i="62"/>
  <c r="F54" i="62"/>
  <c r="F84" i="62"/>
  <c r="F96" i="62"/>
  <c r="F18" i="62"/>
  <c r="F60" i="62"/>
  <c r="F72" i="62"/>
  <c r="F93" i="62"/>
  <c r="F105" i="62"/>
  <c r="F66" i="62"/>
  <c r="F111" i="62"/>
  <c r="F114" i="62"/>
  <c r="F117" i="62"/>
  <c r="F132" i="62"/>
  <c r="F144" i="62"/>
  <c r="F90" i="62"/>
  <c r="F69" i="62"/>
  <c r="F123" i="62"/>
  <c r="F150" i="62"/>
  <c r="F81" i="62"/>
  <c r="F102" i="62"/>
  <c r="F138" i="62"/>
  <c r="F141" i="62"/>
  <c r="F120" i="62"/>
  <c r="F126" i="62"/>
  <c r="F57" i="62"/>
  <c r="F129" i="62"/>
  <c r="F135" i="62"/>
  <c r="F147" i="62"/>
  <c r="K39" i="62"/>
  <c r="K54" i="62"/>
  <c r="K24" i="62"/>
  <c r="K36" i="62"/>
  <c r="K21" i="62"/>
  <c r="K33" i="62"/>
  <c r="K51" i="62"/>
  <c r="K18" i="62"/>
  <c r="K48" i="62"/>
  <c r="K12" i="62"/>
  <c r="K15" i="62"/>
  <c r="K30" i="62"/>
  <c r="K45" i="62"/>
  <c r="K27" i="62"/>
  <c r="K84" i="62"/>
  <c r="K96" i="62"/>
  <c r="K60" i="62"/>
  <c r="K72" i="62"/>
  <c r="K93" i="62"/>
  <c r="K105" i="62"/>
  <c r="K69" i="62"/>
  <c r="K81" i="62"/>
  <c r="K42" i="62"/>
  <c r="K57" i="62"/>
  <c r="K90" i="62"/>
  <c r="K66" i="62"/>
  <c r="K102" i="62"/>
  <c r="K111" i="62"/>
  <c r="K135" i="62"/>
  <c r="K141" i="62"/>
  <c r="K129" i="62"/>
  <c r="K120" i="62"/>
  <c r="K147" i="62"/>
  <c r="K132" i="62"/>
  <c r="K114" i="62"/>
  <c r="K99" i="62"/>
  <c r="K138" i="62"/>
  <c r="K78" i="62"/>
  <c r="K150" i="62"/>
  <c r="K117" i="62"/>
  <c r="K144" i="62"/>
  <c r="K123" i="62"/>
  <c r="K108" i="62"/>
  <c r="K63" i="62"/>
  <c r="K75" i="62"/>
  <c r="K87" i="62"/>
  <c r="K126" i="62"/>
  <c r="J232" i="62"/>
  <c r="J241" i="62"/>
  <c r="J223" i="62"/>
  <c r="J229" i="62"/>
  <c r="J235" i="62"/>
  <c r="J238" i="62"/>
  <c r="J226" i="62"/>
  <c r="M226" i="58"/>
  <c r="M241" i="58"/>
  <c r="M223" i="58"/>
  <c r="M232" i="58"/>
  <c r="M229" i="58"/>
  <c r="M235" i="58"/>
  <c r="M238" i="58"/>
  <c r="H225" i="58"/>
  <c r="H227" i="58" s="1"/>
  <c r="H240" i="58"/>
  <c r="H242" i="58" s="1"/>
  <c r="H222" i="58"/>
  <c r="H224" i="58" s="1"/>
  <c r="H231" i="58"/>
  <c r="H233" i="58" s="1"/>
  <c r="H237" i="58"/>
  <c r="H239" i="58" s="1"/>
  <c r="H228" i="58"/>
  <c r="H230" i="58" s="1"/>
  <c r="H234" i="58"/>
  <c r="H236" i="58" s="1"/>
  <c r="E18" i="59"/>
  <c r="E21" i="59"/>
  <c r="E12" i="59"/>
  <c r="E57" i="59"/>
  <c r="E69" i="59"/>
  <c r="E45" i="59"/>
  <c r="E15" i="59"/>
  <c r="E36" i="59"/>
  <c r="E63" i="59"/>
  <c r="E33" i="59"/>
  <c r="E39" i="59"/>
  <c r="E48" i="59"/>
  <c r="E54" i="59"/>
  <c r="E84" i="59"/>
  <c r="E24" i="59"/>
  <c r="E60" i="59"/>
  <c r="E75" i="59"/>
  <c r="E27" i="59"/>
  <c r="E42" i="59"/>
  <c r="E66" i="59"/>
  <c r="E81" i="59"/>
  <c r="E129" i="59"/>
  <c r="E87" i="59"/>
  <c r="E111" i="59"/>
  <c r="E117" i="59"/>
  <c r="E102" i="59"/>
  <c r="E135" i="59"/>
  <c r="E141" i="59"/>
  <c r="E93" i="59"/>
  <c r="E99" i="59"/>
  <c r="E120" i="59"/>
  <c r="E126" i="59"/>
  <c r="E78" i="59"/>
  <c r="E108" i="59"/>
  <c r="E144" i="59"/>
  <c r="E150" i="59"/>
  <c r="E51" i="59"/>
  <c r="E72" i="59"/>
  <c r="E132" i="59"/>
  <c r="E30" i="59"/>
  <c r="E105" i="59"/>
  <c r="E123" i="59"/>
  <c r="E147" i="59"/>
  <c r="E90" i="59"/>
  <c r="E114" i="59"/>
  <c r="E96" i="59"/>
  <c r="E138" i="59"/>
  <c r="G21" i="60"/>
  <c r="G36" i="60"/>
  <c r="G30" i="60"/>
  <c r="G45" i="60"/>
  <c r="G18" i="60"/>
  <c r="G24" i="60"/>
  <c r="G33" i="60"/>
  <c r="G72" i="60"/>
  <c r="G78" i="60"/>
  <c r="G99" i="60"/>
  <c r="G105" i="60"/>
  <c r="G120" i="60"/>
  <c r="G126" i="60"/>
  <c r="G132" i="60"/>
  <c r="G57" i="60"/>
  <c r="G111" i="60"/>
  <c r="G63" i="60"/>
  <c r="G87" i="60"/>
  <c r="G93" i="60"/>
  <c r="G48" i="60"/>
  <c r="G138" i="60"/>
  <c r="G51" i="60"/>
  <c r="G69" i="60"/>
  <c r="G75" i="60"/>
  <c r="G81" i="60"/>
  <c r="G12" i="60"/>
  <c r="G60" i="60"/>
  <c r="G90" i="60"/>
  <c r="G96" i="60"/>
  <c r="G114" i="60"/>
  <c r="G129" i="60"/>
  <c r="G144" i="60"/>
  <c r="G150" i="60"/>
  <c r="G15" i="60"/>
  <c r="G84" i="60"/>
  <c r="G102" i="60"/>
  <c r="G27" i="60"/>
  <c r="G54" i="60"/>
  <c r="G66" i="60"/>
  <c r="G108" i="60"/>
  <c r="G39" i="60"/>
  <c r="G135" i="60"/>
  <c r="G147" i="60"/>
  <c r="G117" i="60"/>
  <c r="G141" i="60"/>
  <c r="G42" i="60"/>
  <c r="G123" i="60"/>
  <c r="E18" i="60"/>
  <c r="E24" i="60"/>
  <c r="E42" i="60"/>
  <c r="E12" i="60"/>
  <c r="E15" i="60"/>
  <c r="E33" i="60"/>
  <c r="E48" i="60"/>
  <c r="E54" i="60"/>
  <c r="E21" i="60"/>
  <c r="E63" i="60"/>
  <c r="E87" i="60"/>
  <c r="E93" i="60"/>
  <c r="E30" i="60"/>
  <c r="E51" i="60"/>
  <c r="E69" i="60"/>
  <c r="E75" i="60"/>
  <c r="E81" i="60"/>
  <c r="E102" i="60"/>
  <c r="E108" i="60"/>
  <c r="E117" i="60"/>
  <c r="E123" i="60"/>
  <c r="E129" i="60"/>
  <c r="E96" i="60"/>
  <c r="E135" i="60"/>
  <c r="E27" i="60"/>
  <c r="E60" i="60"/>
  <c r="E90" i="60"/>
  <c r="E39" i="60"/>
  <c r="E72" i="60"/>
  <c r="E78" i="60"/>
  <c r="E99" i="60"/>
  <c r="E105" i="60"/>
  <c r="E120" i="60"/>
  <c r="E126" i="60"/>
  <c r="E132" i="60"/>
  <c r="E141" i="60"/>
  <c r="E84" i="60"/>
  <c r="E111" i="60"/>
  <c r="E66" i="60"/>
  <c r="E147" i="60"/>
  <c r="E45" i="60"/>
  <c r="E138" i="60"/>
  <c r="E57" i="60"/>
  <c r="E144" i="60"/>
  <c r="E150" i="60"/>
  <c r="E36" i="60"/>
  <c r="E114" i="60"/>
  <c r="M231" i="62"/>
  <c r="M233" i="62" s="1"/>
  <c r="M240" i="62"/>
  <c r="M242" i="62" s="1"/>
  <c r="M222" i="62"/>
  <c r="M224" i="62" s="1"/>
  <c r="M228" i="62"/>
  <c r="M230" i="62" s="1"/>
  <c r="M234" i="62"/>
  <c r="M236" i="62" s="1"/>
  <c r="M237" i="62"/>
  <c r="M239" i="62" s="1"/>
  <c r="M225" i="62"/>
  <c r="M227" i="62" s="1"/>
  <c r="F223" i="58"/>
  <c r="F229" i="58"/>
  <c r="F226" i="58"/>
  <c r="F238" i="58"/>
  <c r="F235" i="58"/>
  <c r="F241" i="58"/>
  <c r="F232" i="58"/>
  <c r="E14" i="58"/>
  <c r="E16" i="58" s="1"/>
  <c r="E20" i="58"/>
  <c r="E22" i="58" s="1"/>
  <c r="E44" i="58"/>
  <c r="E46" i="58" s="1"/>
  <c r="E29" i="58"/>
  <c r="E31" i="58" s="1"/>
  <c r="E53" i="58"/>
  <c r="E55" i="58" s="1"/>
  <c r="E17" i="58"/>
  <c r="E19" i="58" s="1"/>
  <c r="E23" i="58"/>
  <c r="E25" i="58" s="1"/>
  <c r="E59" i="58"/>
  <c r="E61" i="58" s="1"/>
  <c r="E71" i="58"/>
  <c r="E73" i="58" s="1"/>
  <c r="E35" i="58"/>
  <c r="E37" i="58" s="1"/>
  <c r="E47" i="58"/>
  <c r="E49" i="58" s="1"/>
  <c r="E83" i="58"/>
  <c r="E85" i="58" s="1"/>
  <c r="E104" i="58"/>
  <c r="E106" i="58" s="1"/>
  <c r="E128" i="58"/>
  <c r="E130" i="58" s="1"/>
  <c r="E134" i="58"/>
  <c r="E136" i="58" s="1"/>
  <c r="E11" i="58"/>
  <c r="E13" i="58" s="1"/>
  <c r="E41" i="58"/>
  <c r="E43" i="58" s="1"/>
  <c r="E65" i="58"/>
  <c r="E67" i="58" s="1"/>
  <c r="E56" i="58"/>
  <c r="E58" i="58" s="1"/>
  <c r="E32" i="58"/>
  <c r="E34" i="58" s="1"/>
  <c r="E50" i="58"/>
  <c r="E52" i="58" s="1"/>
  <c r="E26" i="58"/>
  <c r="E28" i="58" s="1"/>
  <c r="E38" i="58"/>
  <c r="E40" i="58" s="1"/>
  <c r="E62" i="58"/>
  <c r="E64" i="58" s="1"/>
  <c r="E68" i="58"/>
  <c r="E70" i="58" s="1"/>
  <c r="E74" i="58"/>
  <c r="E76" i="58" s="1"/>
  <c r="E125" i="58"/>
  <c r="E127" i="58" s="1"/>
  <c r="E131" i="58"/>
  <c r="E133" i="58" s="1"/>
  <c r="E137" i="58"/>
  <c r="E139" i="58" s="1"/>
  <c r="E116" i="58"/>
  <c r="E118" i="58" s="1"/>
  <c r="E122" i="58"/>
  <c r="E124" i="58" s="1"/>
  <c r="E149" i="58"/>
  <c r="E151" i="58" s="1"/>
  <c r="E86" i="58"/>
  <c r="E88" i="58" s="1"/>
  <c r="E95" i="58"/>
  <c r="E97" i="58" s="1"/>
  <c r="E143" i="58"/>
  <c r="E145" i="58" s="1"/>
  <c r="E113" i="58"/>
  <c r="E115" i="58" s="1"/>
  <c r="E80" i="58"/>
  <c r="E82" i="58" s="1"/>
  <c r="E92" i="58"/>
  <c r="E94" i="58" s="1"/>
  <c r="E101" i="58"/>
  <c r="E103" i="58" s="1"/>
  <c r="E119" i="58"/>
  <c r="E121" i="58" s="1"/>
  <c r="E110" i="58"/>
  <c r="E112" i="58" s="1"/>
  <c r="E140" i="58"/>
  <c r="E142" i="58" s="1"/>
  <c r="E146" i="58"/>
  <c r="E148" i="58" s="1"/>
  <c r="E77" i="58"/>
  <c r="E79" i="58" s="1"/>
  <c r="E89" i="58"/>
  <c r="E91" i="58" s="1"/>
  <c r="E98" i="58"/>
  <c r="E100" i="58" s="1"/>
  <c r="E107" i="58"/>
  <c r="E109" i="58" s="1"/>
  <c r="I222" i="58"/>
  <c r="I224" i="58" s="1"/>
  <c r="I228" i="58"/>
  <c r="I230" i="58" s="1"/>
  <c r="I225" i="58"/>
  <c r="I227" i="58" s="1"/>
  <c r="I231" i="58"/>
  <c r="I233" i="58" s="1"/>
  <c r="I237" i="58"/>
  <c r="I239" i="58" s="1"/>
  <c r="I234" i="58"/>
  <c r="I236" i="58" s="1"/>
  <c r="I240" i="58"/>
  <c r="I242" i="58" s="1"/>
  <c r="I21" i="59"/>
  <c r="I24" i="59"/>
  <c r="I18" i="59"/>
  <c r="I27" i="59"/>
  <c r="I60" i="59"/>
  <c r="I12" i="59"/>
  <c r="I30" i="59"/>
  <c r="I42" i="59"/>
  <c r="I51" i="59"/>
  <c r="I36" i="59"/>
  <c r="I57" i="59"/>
  <c r="I69" i="59"/>
  <c r="I15" i="59"/>
  <c r="I45" i="59"/>
  <c r="I78" i="59"/>
  <c r="I33" i="59"/>
  <c r="I63" i="59"/>
  <c r="I72" i="59"/>
  <c r="I96" i="59"/>
  <c r="I39" i="59"/>
  <c r="I108" i="59"/>
  <c r="I144" i="59"/>
  <c r="I150" i="59"/>
  <c r="I54" i="59"/>
  <c r="I81" i="59"/>
  <c r="I132" i="59"/>
  <c r="I48" i="59"/>
  <c r="I90" i="59"/>
  <c r="I114" i="59"/>
  <c r="I123" i="59"/>
  <c r="I66" i="59"/>
  <c r="I105" i="59"/>
  <c r="I138" i="59"/>
  <c r="I147" i="59"/>
  <c r="I87" i="59"/>
  <c r="I129" i="59"/>
  <c r="I75" i="59"/>
  <c r="I111" i="59"/>
  <c r="I117" i="59"/>
  <c r="I84" i="59"/>
  <c r="I93" i="59"/>
  <c r="I102" i="59"/>
  <c r="I126" i="59"/>
  <c r="I99" i="59"/>
  <c r="I120" i="59"/>
  <c r="I141" i="59"/>
  <c r="I135" i="59"/>
  <c r="G231" i="59"/>
  <c r="G233" i="59" s="1"/>
  <c r="G228" i="59"/>
  <c r="G230" i="59" s="1"/>
  <c r="G222" i="59"/>
  <c r="G224" i="59" s="1"/>
  <c r="G225" i="59"/>
  <c r="G227" i="59" s="1"/>
  <c r="G240" i="59"/>
  <c r="G242" i="59" s="1"/>
  <c r="G237" i="59"/>
  <c r="G239" i="59" s="1"/>
  <c r="G234" i="59"/>
  <c r="G236" i="59" s="1"/>
  <c r="F225" i="62"/>
  <c r="F227" i="62" s="1"/>
  <c r="F231" i="62"/>
  <c r="F233" i="62" s="1"/>
  <c r="F240" i="62"/>
  <c r="F242" i="62" s="1"/>
  <c r="F222" i="62"/>
  <c r="F224" i="62" s="1"/>
  <c r="F228" i="62"/>
  <c r="F230" i="62" s="1"/>
  <c r="F234" i="62"/>
  <c r="F236" i="62" s="1"/>
  <c r="F237" i="62"/>
  <c r="F239" i="62" s="1"/>
  <c r="E238" i="62"/>
  <c r="E226" i="62"/>
  <c r="E232" i="62"/>
  <c r="E241" i="62"/>
  <c r="E223" i="62"/>
  <c r="E235" i="62"/>
  <c r="E229" i="62"/>
  <c r="C12" i="58"/>
  <c r="C30" i="58"/>
  <c r="C39" i="58"/>
  <c r="C60" i="58"/>
  <c r="C102" i="58"/>
  <c r="C123" i="58"/>
  <c r="C21" i="58"/>
  <c r="C51" i="58"/>
  <c r="C72" i="58"/>
  <c r="C81" i="58"/>
  <c r="C82" i="58" s="1"/>
  <c r="C93" i="58"/>
  <c r="C114" i="58"/>
  <c r="C135" i="58"/>
  <c r="C42" i="58"/>
  <c r="C126" i="58"/>
  <c r="C147" i="58"/>
  <c r="C33" i="58"/>
  <c r="C54" i="58"/>
  <c r="C63" i="58"/>
  <c r="C84" i="58"/>
  <c r="C96" i="58"/>
  <c r="C105" i="58"/>
  <c r="C106" i="58" s="1"/>
  <c r="C117" i="58"/>
  <c r="C138" i="58"/>
  <c r="C24" i="58"/>
  <c r="C45" i="58"/>
  <c r="C46" i="58" s="1"/>
  <c r="C75" i="58"/>
  <c r="C150" i="58"/>
  <c r="C15" i="58"/>
  <c r="C36" i="58"/>
  <c r="C66" i="58"/>
  <c r="C87" i="58"/>
  <c r="C108" i="58"/>
  <c r="C120" i="58"/>
  <c r="C129" i="58"/>
  <c r="C130" i="58" s="1"/>
  <c r="C198" i="58" s="1"/>
  <c r="C141" i="58"/>
  <c r="C142" i="58" s="1"/>
  <c r="C27" i="58"/>
  <c r="C48" i="58"/>
  <c r="C57" i="58"/>
  <c r="C58" i="58" s="1"/>
  <c r="C78" i="58"/>
  <c r="C99" i="58"/>
  <c r="C18" i="58"/>
  <c r="C69" i="58"/>
  <c r="C70" i="58" s="1"/>
  <c r="C90" i="58"/>
  <c r="C111" i="58"/>
  <c r="C132" i="58"/>
  <c r="C144" i="58"/>
  <c r="C240" i="58"/>
  <c r="C225" i="58"/>
  <c r="C222" i="58"/>
  <c r="C228" i="58"/>
  <c r="C231" i="58"/>
  <c r="C234" i="58"/>
  <c r="C237" i="58"/>
  <c r="F223" i="59"/>
  <c r="F226" i="59"/>
  <c r="F232" i="59"/>
  <c r="F238" i="59"/>
  <c r="F229" i="59"/>
  <c r="F235" i="59"/>
  <c r="F241" i="59"/>
  <c r="C29" i="59"/>
  <c r="C83" i="59"/>
  <c r="C20" i="59"/>
  <c r="C41" i="59"/>
  <c r="C53" i="59"/>
  <c r="C62" i="59"/>
  <c r="C74" i="59"/>
  <c r="C95" i="59"/>
  <c r="C116" i="59"/>
  <c r="C128" i="59"/>
  <c r="C137" i="59"/>
  <c r="C32" i="59"/>
  <c r="C107" i="59"/>
  <c r="C149" i="59"/>
  <c r="C23" i="59"/>
  <c r="C44" i="59"/>
  <c r="C56" i="59"/>
  <c r="C65" i="59"/>
  <c r="C77" i="59"/>
  <c r="C86" i="59"/>
  <c r="C98" i="59"/>
  <c r="C119" i="59"/>
  <c r="C140" i="59"/>
  <c r="C35" i="59"/>
  <c r="C131" i="59"/>
  <c r="C14" i="59"/>
  <c r="C26" i="59"/>
  <c r="C47" i="59"/>
  <c r="C68" i="59"/>
  <c r="C80" i="59"/>
  <c r="C89" i="59"/>
  <c r="C101" i="59"/>
  <c r="C110" i="59"/>
  <c r="C122" i="59"/>
  <c r="C143" i="59"/>
  <c r="C11" i="59"/>
  <c r="C71" i="59"/>
  <c r="C113" i="59"/>
  <c r="C38" i="59"/>
  <c r="C125" i="59"/>
  <c r="C50" i="59"/>
  <c r="C92" i="59"/>
  <c r="C134" i="59"/>
  <c r="C59" i="59"/>
  <c r="C17" i="59"/>
  <c r="C104" i="59"/>
  <c r="C146" i="59"/>
  <c r="F237" i="59"/>
  <c r="F239" i="59" s="1"/>
  <c r="F228" i="59"/>
  <c r="F230" i="59" s="1"/>
  <c r="F234" i="59"/>
  <c r="F236" i="59" s="1"/>
  <c r="F240" i="59"/>
  <c r="F242" i="59" s="1"/>
  <c r="F222" i="59"/>
  <c r="F224" i="59" s="1"/>
  <c r="F225" i="59"/>
  <c r="F227" i="59" s="1"/>
  <c r="F231" i="59"/>
  <c r="F233" i="59" s="1"/>
  <c r="E253" i="59" s="1"/>
  <c r="F223" i="60"/>
  <c r="F235" i="60"/>
  <c r="F238" i="60"/>
  <c r="F229" i="60"/>
  <c r="F241" i="60"/>
  <c r="F226" i="60"/>
  <c r="F232" i="60"/>
  <c r="F38" i="62"/>
  <c r="F40" i="62" s="1"/>
  <c r="F53" i="62"/>
  <c r="F55" i="62" s="1"/>
  <c r="F23" i="62"/>
  <c r="F25" i="62" s="1"/>
  <c r="F35" i="62"/>
  <c r="F37" i="62" s="1"/>
  <c r="F20" i="62"/>
  <c r="F22" i="62" s="1"/>
  <c r="F32" i="62"/>
  <c r="F34" i="62" s="1"/>
  <c r="F50" i="62"/>
  <c r="F52" i="62" s="1"/>
  <c r="F17" i="62"/>
  <c r="F19" i="62" s="1"/>
  <c r="F47" i="62"/>
  <c r="F49" i="62" s="1"/>
  <c r="F11" i="62"/>
  <c r="F13" i="62" s="1"/>
  <c r="F14" i="62"/>
  <c r="F16" i="62" s="1"/>
  <c r="F29" i="62"/>
  <c r="F31" i="62" s="1"/>
  <c r="F44" i="62"/>
  <c r="F46" i="62" s="1"/>
  <c r="F26" i="62"/>
  <c r="F28" i="62" s="1"/>
  <c r="F83" i="62"/>
  <c r="F85" i="62" s="1"/>
  <c r="F95" i="62"/>
  <c r="F97" i="62" s="1"/>
  <c r="F41" i="62"/>
  <c r="F43" i="62" s="1"/>
  <c r="F59" i="62"/>
  <c r="F61" i="62" s="1"/>
  <c r="F71" i="62"/>
  <c r="F73" i="62" s="1"/>
  <c r="F92" i="62"/>
  <c r="F94" i="62" s="1"/>
  <c r="F104" i="62"/>
  <c r="F106" i="62" s="1"/>
  <c r="F68" i="62"/>
  <c r="F70" i="62" s="1"/>
  <c r="F80" i="62"/>
  <c r="F82" i="62" s="1"/>
  <c r="F113" i="62"/>
  <c r="F115" i="62" s="1"/>
  <c r="F89" i="62"/>
  <c r="F91" i="62" s="1"/>
  <c r="F56" i="62"/>
  <c r="F58" i="62" s="1"/>
  <c r="F65" i="62"/>
  <c r="F67" i="62" s="1"/>
  <c r="F101" i="62"/>
  <c r="F103" i="62" s="1"/>
  <c r="F110" i="62"/>
  <c r="F112" i="62" s="1"/>
  <c r="F62" i="62"/>
  <c r="F64" i="62" s="1"/>
  <c r="F77" i="62"/>
  <c r="F79" i="62" s="1"/>
  <c r="F134" i="62"/>
  <c r="F136" i="62" s="1"/>
  <c r="F140" i="62"/>
  <c r="F142" i="62" s="1"/>
  <c r="F86" i="62"/>
  <c r="F88" i="62" s="1"/>
  <c r="F107" i="62"/>
  <c r="F109" i="62" s="1"/>
  <c r="F128" i="62"/>
  <c r="F130" i="62" s="1"/>
  <c r="F119" i="62"/>
  <c r="F121" i="62" s="1"/>
  <c r="F146" i="62"/>
  <c r="F148" i="62" s="1"/>
  <c r="F98" i="62"/>
  <c r="F100" i="62" s="1"/>
  <c r="F137" i="62"/>
  <c r="F139" i="62" s="1"/>
  <c r="F149" i="62"/>
  <c r="F151" i="62" s="1"/>
  <c r="F125" i="62"/>
  <c r="F127" i="62" s="1"/>
  <c r="F74" i="62"/>
  <c r="F76" i="62" s="1"/>
  <c r="F116" i="62"/>
  <c r="F118" i="62" s="1"/>
  <c r="F131" i="62"/>
  <c r="F133" i="62" s="1"/>
  <c r="F143" i="62"/>
  <c r="F145" i="62" s="1"/>
  <c r="F122" i="62"/>
  <c r="F124" i="62" s="1"/>
  <c r="E231" i="62"/>
  <c r="E233" i="62" s="1"/>
  <c r="E240" i="62"/>
  <c r="E242" i="62" s="1"/>
  <c r="E222" i="62"/>
  <c r="E224" i="62" s="1"/>
  <c r="E228" i="62"/>
  <c r="E230" i="62" s="1"/>
  <c r="E234" i="62"/>
  <c r="E236" i="62" s="1"/>
  <c r="E237" i="62"/>
  <c r="E239" i="62" s="1"/>
  <c r="E225" i="62"/>
  <c r="E227" i="62" s="1"/>
  <c r="K226" i="62"/>
  <c r="K232" i="62"/>
  <c r="K241" i="62"/>
  <c r="K223" i="62"/>
  <c r="K229" i="62"/>
  <c r="K235" i="62"/>
  <c r="K238" i="62"/>
  <c r="K18" i="58"/>
  <c r="K15" i="58"/>
  <c r="K27" i="58"/>
  <c r="K39" i="58"/>
  <c r="K63" i="58"/>
  <c r="K69" i="58"/>
  <c r="K12" i="58"/>
  <c r="K45" i="58"/>
  <c r="K21" i="58"/>
  <c r="K30" i="58"/>
  <c r="K54" i="58"/>
  <c r="K60" i="58"/>
  <c r="K72" i="58"/>
  <c r="K78" i="58"/>
  <c r="K99" i="58"/>
  <c r="K114" i="58"/>
  <c r="K141" i="58"/>
  <c r="K36" i="58"/>
  <c r="K48" i="58"/>
  <c r="K42" i="58"/>
  <c r="K66" i="58"/>
  <c r="K57" i="58"/>
  <c r="K24" i="58"/>
  <c r="K33" i="58"/>
  <c r="K51" i="58"/>
  <c r="K81" i="58"/>
  <c r="K102" i="58"/>
  <c r="K117" i="58"/>
  <c r="K84" i="58"/>
  <c r="K135" i="58"/>
  <c r="K75" i="58"/>
  <c r="K93" i="58"/>
  <c r="K120" i="58"/>
  <c r="K126" i="58"/>
  <c r="K150" i="58"/>
  <c r="K111" i="58"/>
  <c r="K132" i="58"/>
  <c r="K90" i="58"/>
  <c r="K108" i="58"/>
  <c r="K123" i="58"/>
  <c r="K138" i="58"/>
  <c r="K87" i="58"/>
  <c r="K96" i="58"/>
  <c r="K105" i="58"/>
  <c r="K129" i="58"/>
  <c r="K144" i="58"/>
  <c r="K147" i="58"/>
  <c r="L11" i="58"/>
  <c r="L13" i="58" s="1"/>
  <c r="L29" i="58"/>
  <c r="L31" i="58" s="1"/>
  <c r="L53" i="58"/>
  <c r="L55" i="58" s="1"/>
  <c r="L14" i="58"/>
  <c r="L16" i="58" s="1"/>
  <c r="L59" i="58"/>
  <c r="L61" i="58" s="1"/>
  <c r="L176" i="58" s="1"/>
  <c r="L71" i="58"/>
  <c r="L73" i="58" s="1"/>
  <c r="L77" i="58"/>
  <c r="L79" i="58" s="1"/>
  <c r="L35" i="58"/>
  <c r="L37" i="58" s="1"/>
  <c r="L47" i="58"/>
  <c r="L49" i="58" s="1"/>
  <c r="L20" i="58"/>
  <c r="L22" i="58" s="1"/>
  <c r="L41" i="58"/>
  <c r="L43" i="58" s="1"/>
  <c r="L65" i="58"/>
  <c r="L67" i="58" s="1"/>
  <c r="L122" i="58"/>
  <c r="L124" i="58" s="1"/>
  <c r="L56" i="58"/>
  <c r="L58" i="58" s="1"/>
  <c r="L32" i="58"/>
  <c r="L34" i="58" s="1"/>
  <c r="L50" i="58"/>
  <c r="L52" i="58" s="1"/>
  <c r="L26" i="58"/>
  <c r="L28" i="58" s="1"/>
  <c r="L38" i="58"/>
  <c r="L40" i="58" s="1"/>
  <c r="L62" i="58"/>
  <c r="L64" i="58" s="1"/>
  <c r="L68" i="58"/>
  <c r="L70" i="58" s="1"/>
  <c r="L74" i="58"/>
  <c r="L76" i="58" s="1"/>
  <c r="L181" i="58" s="1"/>
  <c r="L17" i="58"/>
  <c r="L19" i="58" s="1"/>
  <c r="L23" i="58"/>
  <c r="L25" i="58" s="1"/>
  <c r="L44" i="58"/>
  <c r="L46" i="58" s="1"/>
  <c r="L86" i="58"/>
  <c r="L88" i="58" s="1"/>
  <c r="L107" i="58"/>
  <c r="L109" i="58" s="1"/>
  <c r="L113" i="58"/>
  <c r="L115" i="58" s="1"/>
  <c r="L83" i="58"/>
  <c r="L85" i="58" s="1"/>
  <c r="L92" i="58"/>
  <c r="L94" i="58" s="1"/>
  <c r="L187" i="58" s="1"/>
  <c r="L101" i="58"/>
  <c r="L103" i="58" s="1"/>
  <c r="L119" i="58"/>
  <c r="L121" i="58" s="1"/>
  <c r="L134" i="58"/>
  <c r="L136" i="58" s="1"/>
  <c r="L110" i="58"/>
  <c r="L112" i="58" s="1"/>
  <c r="L125" i="58"/>
  <c r="L127" i="58" s="1"/>
  <c r="L140" i="58"/>
  <c r="L142" i="58" s="1"/>
  <c r="L89" i="58"/>
  <c r="L91" i="58" s="1"/>
  <c r="L98" i="58"/>
  <c r="L100" i="58" s="1"/>
  <c r="L189" i="58" s="1"/>
  <c r="L131" i="58"/>
  <c r="L133" i="58" s="1"/>
  <c r="L146" i="58"/>
  <c r="L148" i="58" s="1"/>
  <c r="L116" i="58"/>
  <c r="L118" i="58" s="1"/>
  <c r="L95" i="58"/>
  <c r="L97" i="58" s="1"/>
  <c r="L137" i="58"/>
  <c r="L139" i="58" s="1"/>
  <c r="L143" i="58"/>
  <c r="L145" i="58" s="1"/>
  <c r="L80" i="58"/>
  <c r="L82" i="58" s="1"/>
  <c r="L104" i="58"/>
  <c r="L106" i="58" s="1"/>
  <c r="L191" i="58" s="1"/>
  <c r="L128" i="58"/>
  <c r="L130" i="58" s="1"/>
  <c r="L149" i="58"/>
  <c r="L151" i="58" s="1"/>
  <c r="L232" i="59"/>
  <c r="L229" i="59"/>
  <c r="L223" i="59"/>
  <c r="L226" i="59"/>
  <c r="L241" i="59"/>
  <c r="L238" i="59"/>
  <c r="L235" i="59"/>
  <c r="N237" i="59"/>
  <c r="N239" i="59" s="1"/>
  <c r="N228" i="59"/>
  <c r="N230" i="59" s="1"/>
  <c r="N234" i="59"/>
  <c r="N236" i="59" s="1"/>
  <c r="N240" i="59"/>
  <c r="N242" i="59" s="1"/>
  <c r="N222" i="59"/>
  <c r="N224" i="59" s="1"/>
  <c r="N225" i="59"/>
  <c r="N227" i="59" s="1"/>
  <c r="N231" i="59"/>
  <c r="N233" i="59" s="1"/>
  <c r="M253" i="59" s="1"/>
  <c r="L229" i="60"/>
  <c r="L241" i="60"/>
  <c r="L226" i="60"/>
  <c r="L235" i="60"/>
  <c r="L238" i="60"/>
  <c r="L232" i="60"/>
  <c r="L223" i="60"/>
  <c r="N12" i="62"/>
  <c r="N15" i="62"/>
  <c r="N30" i="62"/>
  <c r="N45" i="62"/>
  <c r="N27" i="62"/>
  <c r="N42" i="62"/>
  <c r="N39" i="62"/>
  <c r="N24" i="62"/>
  <c r="N36" i="62"/>
  <c r="N21" i="62"/>
  <c r="N33" i="62"/>
  <c r="N51" i="62"/>
  <c r="N78" i="62"/>
  <c r="N87" i="62"/>
  <c r="N63" i="62"/>
  <c r="N99" i="62"/>
  <c r="N75" i="62"/>
  <c r="N108" i="62"/>
  <c r="N48" i="62"/>
  <c r="N84" i="62"/>
  <c r="N96" i="62"/>
  <c r="N60" i="62"/>
  <c r="N72" i="62"/>
  <c r="N93" i="62"/>
  <c r="N105" i="62"/>
  <c r="N54" i="62"/>
  <c r="N117" i="62"/>
  <c r="N132" i="62"/>
  <c r="N144" i="62"/>
  <c r="N57" i="62"/>
  <c r="N81" i="62"/>
  <c r="N102" i="62"/>
  <c r="N123" i="62"/>
  <c r="N150" i="62"/>
  <c r="N66" i="62"/>
  <c r="N129" i="62"/>
  <c r="N90" i="62"/>
  <c r="N111" i="62"/>
  <c r="N69" i="62"/>
  <c r="N135" i="62"/>
  <c r="N147" i="62"/>
  <c r="N114" i="62"/>
  <c r="N18" i="62"/>
  <c r="N120" i="62"/>
  <c r="N126" i="62"/>
  <c r="N141" i="62"/>
  <c r="N138" i="62"/>
  <c r="F42" i="58"/>
  <c r="F66" i="58"/>
  <c r="F57" i="58"/>
  <c r="F18" i="58"/>
  <c r="F33" i="58"/>
  <c r="F51" i="58"/>
  <c r="F24" i="58"/>
  <c r="F27" i="58"/>
  <c r="F39" i="58"/>
  <c r="F63" i="58"/>
  <c r="F69" i="58"/>
  <c r="F75" i="58"/>
  <c r="F126" i="58"/>
  <c r="F132" i="58"/>
  <c r="F138" i="58"/>
  <c r="F45" i="58"/>
  <c r="F15" i="58"/>
  <c r="F30" i="58"/>
  <c r="F54" i="58"/>
  <c r="F12" i="58"/>
  <c r="F60" i="58"/>
  <c r="F72" i="58"/>
  <c r="F21" i="58"/>
  <c r="F36" i="58"/>
  <c r="F48" i="58"/>
  <c r="F84" i="58"/>
  <c r="F105" i="58"/>
  <c r="F129" i="58"/>
  <c r="F135" i="58"/>
  <c r="F90" i="58"/>
  <c r="F99" i="58"/>
  <c r="F108" i="58"/>
  <c r="F117" i="58"/>
  <c r="F123" i="58"/>
  <c r="F147" i="58"/>
  <c r="F81" i="58"/>
  <c r="F87" i="58"/>
  <c r="F96" i="58"/>
  <c r="F144" i="58"/>
  <c r="F78" i="58"/>
  <c r="F114" i="58"/>
  <c r="F150" i="58"/>
  <c r="F93" i="58"/>
  <c r="F102" i="58"/>
  <c r="F120" i="58"/>
  <c r="F111" i="58"/>
  <c r="F141" i="58"/>
  <c r="D226" i="58"/>
  <c r="D223" i="58"/>
  <c r="D232" i="58"/>
  <c r="D235" i="58"/>
  <c r="D241" i="58"/>
  <c r="D238" i="58"/>
  <c r="D229" i="58"/>
  <c r="D222" i="58"/>
  <c r="D234" i="58"/>
  <c r="D237" i="58"/>
  <c r="D228" i="58"/>
  <c r="D231" i="58"/>
  <c r="D225" i="58"/>
  <c r="D240" i="58"/>
  <c r="G235" i="59"/>
  <c r="G241" i="59"/>
  <c r="G223" i="59"/>
  <c r="G226" i="59"/>
  <c r="G232" i="59"/>
  <c r="G238" i="59"/>
  <c r="G229" i="59"/>
  <c r="C18" i="59"/>
  <c r="C39" i="59"/>
  <c r="C51" i="59"/>
  <c r="C72" i="59"/>
  <c r="C93" i="59"/>
  <c r="C105" i="59"/>
  <c r="C114" i="59"/>
  <c r="C126" i="59"/>
  <c r="C135" i="59"/>
  <c r="C147" i="59"/>
  <c r="C30" i="59"/>
  <c r="C84" i="59"/>
  <c r="C21" i="59"/>
  <c r="C42" i="59"/>
  <c r="C54" i="59"/>
  <c r="C63" i="59"/>
  <c r="C75" i="59"/>
  <c r="C96" i="59"/>
  <c r="C117" i="59"/>
  <c r="C129" i="59"/>
  <c r="C138" i="59"/>
  <c r="C33" i="59"/>
  <c r="C108" i="59"/>
  <c r="C150" i="59"/>
  <c r="C24" i="59"/>
  <c r="C45" i="59"/>
  <c r="C57" i="59"/>
  <c r="C66" i="59"/>
  <c r="C78" i="59"/>
  <c r="C87" i="59"/>
  <c r="C99" i="59"/>
  <c r="C120" i="59"/>
  <c r="C141" i="59"/>
  <c r="C12" i="59"/>
  <c r="C36" i="59"/>
  <c r="C132" i="59"/>
  <c r="C81" i="59"/>
  <c r="C123" i="59"/>
  <c r="C48" i="59"/>
  <c r="C90" i="59"/>
  <c r="C15" i="59"/>
  <c r="C102" i="59"/>
  <c r="C144" i="59"/>
  <c r="C60" i="59"/>
  <c r="C27" i="59"/>
  <c r="C69" i="59"/>
  <c r="C111" i="59"/>
  <c r="C222" i="59"/>
  <c r="C228" i="59"/>
  <c r="C230" i="59" s="1"/>
  <c r="C231" i="59"/>
  <c r="C234" i="59"/>
  <c r="C236" i="59" s="1"/>
  <c r="C237" i="59"/>
  <c r="C239" i="59" s="1"/>
  <c r="B255" i="59" s="1"/>
  <c r="C240" i="59"/>
  <c r="C242" i="59" s="1"/>
  <c r="C225" i="59"/>
  <c r="C227" i="59" s="1"/>
  <c r="G223" i="60"/>
  <c r="G226" i="60"/>
  <c r="G235" i="60"/>
  <c r="G238" i="60"/>
  <c r="G241" i="60"/>
  <c r="G232" i="60"/>
  <c r="G229" i="60"/>
  <c r="L42" i="62"/>
  <c r="L39" i="62"/>
  <c r="L24" i="62"/>
  <c r="L36" i="62"/>
  <c r="L21" i="62"/>
  <c r="L33" i="62"/>
  <c r="L51" i="62"/>
  <c r="L18" i="62"/>
  <c r="L48" i="62"/>
  <c r="L12" i="62"/>
  <c r="L15" i="62"/>
  <c r="L30" i="62"/>
  <c r="L45" i="62"/>
  <c r="L27" i="62"/>
  <c r="L75" i="62"/>
  <c r="L108" i="62"/>
  <c r="L84" i="62"/>
  <c r="L96" i="62"/>
  <c r="L60" i="62"/>
  <c r="L72" i="62"/>
  <c r="L93" i="62"/>
  <c r="L105" i="62"/>
  <c r="L69" i="62"/>
  <c r="L81" i="62"/>
  <c r="L57" i="62"/>
  <c r="L90" i="62"/>
  <c r="L87" i="62"/>
  <c r="L102" i="62"/>
  <c r="L123" i="62"/>
  <c r="L150" i="62"/>
  <c r="L66" i="62"/>
  <c r="L135" i="62"/>
  <c r="L141" i="62"/>
  <c r="L111" i="62"/>
  <c r="L129" i="62"/>
  <c r="L120" i="62"/>
  <c r="L54" i="62"/>
  <c r="L63" i="62"/>
  <c r="L147" i="62"/>
  <c r="L132" i="62"/>
  <c r="L114" i="62"/>
  <c r="L99" i="62"/>
  <c r="L138" i="62"/>
  <c r="L78" i="62"/>
  <c r="L117" i="62"/>
  <c r="L126" i="62"/>
  <c r="L144" i="62"/>
  <c r="N38" i="62"/>
  <c r="N40" i="62" s="1"/>
  <c r="N53" i="62"/>
  <c r="N55" i="62" s="1"/>
  <c r="N23" i="62"/>
  <c r="N25" i="62" s="1"/>
  <c r="N35" i="62"/>
  <c r="N37" i="62" s="1"/>
  <c r="N20" i="62"/>
  <c r="N22" i="62" s="1"/>
  <c r="N32" i="62"/>
  <c r="N34" i="62" s="1"/>
  <c r="N50" i="62"/>
  <c r="N52" i="62" s="1"/>
  <c r="N17" i="62"/>
  <c r="N19" i="62" s="1"/>
  <c r="N47" i="62"/>
  <c r="N49" i="62" s="1"/>
  <c r="N11" i="62"/>
  <c r="N13" i="62" s="1"/>
  <c r="N14" i="62"/>
  <c r="N16" i="62" s="1"/>
  <c r="N29" i="62"/>
  <c r="N31" i="62" s="1"/>
  <c r="N44" i="62"/>
  <c r="N46" i="62" s="1"/>
  <c r="N26" i="62"/>
  <c r="N28" i="62" s="1"/>
  <c r="N83" i="62"/>
  <c r="N85" i="62" s="1"/>
  <c r="N95" i="62"/>
  <c r="N97" i="62" s="1"/>
  <c r="N59" i="62"/>
  <c r="N61" i="62" s="1"/>
  <c r="N71" i="62"/>
  <c r="N73" i="62" s="1"/>
  <c r="N92" i="62"/>
  <c r="N94" i="62" s="1"/>
  <c r="N104" i="62"/>
  <c r="N106" i="62" s="1"/>
  <c r="N41" i="62"/>
  <c r="N43" i="62" s="1"/>
  <c r="N68" i="62"/>
  <c r="N70" i="62" s="1"/>
  <c r="N80" i="62"/>
  <c r="N82" i="62" s="1"/>
  <c r="N56" i="62"/>
  <c r="N58" i="62" s="1"/>
  <c r="N89" i="62"/>
  <c r="N91" i="62" s="1"/>
  <c r="N65" i="62"/>
  <c r="N67" i="62" s="1"/>
  <c r="N101" i="62"/>
  <c r="N103" i="62" s="1"/>
  <c r="N110" i="62"/>
  <c r="N112" i="62" s="1"/>
  <c r="N134" i="62"/>
  <c r="N136" i="62" s="1"/>
  <c r="N140" i="62"/>
  <c r="N142" i="62" s="1"/>
  <c r="N74" i="62"/>
  <c r="N76" i="62" s="1"/>
  <c r="N128" i="62"/>
  <c r="N130" i="62" s="1"/>
  <c r="N98" i="62"/>
  <c r="N100" i="62" s="1"/>
  <c r="N119" i="62"/>
  <c r="N121" i="62" s="1"/>
  <c r="N146" i="62"/>
  <c r="N148" i="62" s="1"/>
  <c r="N62" i="62"/>
  <c r="N64" i="62" s="1"/>
  <c r="N77" i="62"/>
  <c r="N79" i="62" s="1"/>
  <c r="N122" i="62"/>
  <c r="N124" i="62" s="1"/>
  <c r="N86" i="62"/>
  <c r="N88" i="62" s="1"/>
  <c r="N107" i="62"/>
  <c r="N109" i="62" s="1"/>
  <c r="N143" i="62"/>
  <c r="N145" i="62" s="1"/>
  <c r="N116" i="62"/>
  <c r="N118" i="62" s="1"/>
  <c r="N131" i="62"/>
  <c r="N133" i="62" s="1"/>
  <c r="N149" i="62"/>
  <c r="N151" i="62" s="1"/>
  <c r="N113" i="62"/>
  <c r="N115" i="62" s="1"/>
  <c r="N137" i="62"/>
  <c r="N139" i="62" s="1"/>
  <c r="N125" i="62"/>
  <c r="N127" i="62" s="1"/>
  <c r="D42" i="62"/>
  <c r="D39" i="62"/>
  <c r="D24" i="62"/>
  <c r="D25" i="62" s="1"/>
  <c r="D36" i="62"/>
  <c r="D37" i="62" s="1"/>
  <c r="D21" i="62"/>
  <c r="D33" i="62"/>
  <c r="D51" i="62"/>
  <c r="D18" i="62"/>
  <c r="D48" i="62"/>
  <c r="D49" i="62" s="1"/>
  <c r="D12" i="62"/>
  <c r="D15" i="62"/>
  <c r="D30" i="62"/>
  <c r="D31" i="62" s="1"/>
  <c r="D45" i="62"/>
  <c r="D75" i="62"/>
  <c r="D108" i="62"/>
  <c r="D109" i="62" s="1"/>
  <c r="D84" i="62"/>
  <c r="D96" i="62"/>
  <c r="D97" i="62" s="1"/>
  <c r="D54" i="62"/>
  <c r="D55" i="62" s="1"/>
  <c r="D60" i="62"/>
  <c r="D61" i="62" s="1"/>
  <c r="D72" i="62"/>
  <c r="D73" i="62" s="1"/>
  <c r="D93" i="62"/>
  <c r="D105" i="62"/>
  <c r="D69" i="62"/>
  <c r="D81" i="62"/>
  <c r="D57" i="62"/>
  <c r="D90" i="62"/>
  <c r="D123" i="62"/>
  <c r="D150" i="62"/>
  <c r="D135" i="62"/>
  <c r="D141" i="62"/>
  <c r="D27" i="62"/>
  <c r="D129" i="62"/>
  <c r="D99" i="62"/>
  <c r="D120" i="62"/>
  <c r="D114" i="62"/>
  <c r="D126" i="62"/>
  <c r="D78" i="62"/>
  <c r="D79" i="62" s="1"/>
  <c r="D87" i="62"/>
  <c r="D144" i="62"/>
  <c r="D66" i="62"/>
  <c r="D117" i="62"/>
  <c r="D147" i="62"/>
  <c r="D102" i="62"/>
  <c r="D103" i="62" s="1"/>
  <c r="D138" i="62"/>
  <c r="D132" i="62"/>
  <c r="D63" i="62"/>
  <c r="D111" i="62"/>
  <c r="L238" i="62"/>
  <c r="L226" i="62"/>
  <c r="L232" i="62"/>
  <c r="L241" i="62"/>
  <c r="L223" i="62"/>
  <c r="L229" i="62"/>
  <c r="L235" i="62"/>
  <c r="N18" i="58"/>
  <c r="N42" i="58"/>
  <c r="N66" i="58"/>
  <c r="N24" i="58"/>
  <c r="N57" i="58"/>
  <c r="N33" i="58"/>
  <c r="N51" i="58"/>
  <c r="N15" i="58"/>
  <c r="N27" i="58"/>
  <c r="N39" i="58"/>
  <c r="N63" i="58"/>
  <c r="N69" i="58"/>
  <c r="N75" i="58"/>
  <c r="N126" i="58"/>
  <c r="N132" i="58"/>
  <c r="N138" i="58"/>
  <c r="N12" i="58"/>
  <c r="N45" i="58"/>
  <c r="N21" i="58"/>
  <c r="N30" i="58"/>
  <c r="N54" i="58"/>
  <c r="N60" i="58"/>
  <c r="N72" i="58"/>
  <c r="N36" i="58"/>
  <c r="N48" i="58"/>
  <c r="N84" i="58"/>
  <c r="N105" i="58"/>
  <c r="N129" i="58"/>
  <c r="N135" i="58"/>
  <c r="N78" i="58"/>
  <c r="N87" i="58"/>
  <c r="N96" i="58"/>
  <c r="N144" i="58"/>
  <c r="N147" i="58"/>
  <c r="N114" i="58"/>
  <c r="N93" i="58"/>
  <c r="N102" i="58"/>
  <c r="N120" i="58"/>
  <c r="N111" i="58"/>
  <c r="N141" i="58"/>
  <c r="N150" i="58"/>
  <c r="N81" i="58"/>
  <c r="N90" i="58"/>
  <c r="N99" i="58"/>
  <c r="N108" i="58"/>
  <c r="N117" i="58"/>
  <c r="N123" i="58"/>
  <c r="N229" i="58"/>
  <c r="N226" i="58"/>
  <c r="N232" i="58"/>
  <c r="N241" i="58"/>
  <c r="N223" i="58"/>
  <c r="N235" i="58"/>
  <c r="N238" i="58"/>
  <c r="L226" i="58"/>
  <c r="L223" i="58"/>
  <c r="L232" i="58"/>
  <c r="L235" i="58"/>
  <c r="L241" i="58"/>
  <c r="L229" i="58"/>
  <c r="L238" i="58"/>
  <c r="M14" i="58"/>
  <c r="M16" i="58" s="1"/>
  <c r="M20" i="58"/>
  <c r="M22" i="58" s="1"/>
  <c r="M17" i="58"/>
  <c r="M19" i="58" s="1"/>
  <c r="M23" i="58"/>
  <c r="M25" i="58" s="1"/>
  <c r="M44" i="58"/>
  <c r="M46" i="58" s="1"/>
  <c r="M29" i="58"/>
  <c r="M31" i="58" s="1"/>
  <c r="M166" i="58" s="1"/>
  <c r="M53" i="58"/>
  <c r="M55" i="58" s="1"/>
  <c r="M11" i="58"/>
  <c r="M13" i="58" s="1"/>
  <c r="M59" i="58"/>
  <c r="M61" i="58" s="1"/>
  <c r="M71" i="58"/>
  <c r="M73" i="58" s="1"/>
  <c r="M35" i="58"/>
  <c r="M37" i="58" s="1"/>
  <c r="M47" i="58"/>
  <c r="M49" i="58" s="1"/>
  <c r="M83" i="58"/>
  <c r="M85" i="58" s="1"/>
  <c r="M104" i="58"/>
  <c r="M106" i="58" s="1"/>
  <c r="M191" i="58" s="1"/>
  <c r="M128" i="58"/>
  <c r="M130" i="58" s="1"/>
  <c r="M134" i="58"/>
  <c r="M136" i="58" s="1"/>
  <c r="M41" i="58"/>
  <c r="M43" i="58" s="1"/>
  <c r="M65" i="58"/>
  <c r="M67" i="58" s="1"/>
  <c r="M56" i="58"/>
  <c r="M58" i="58" s="1"/>
  <c r="M32" i="58"/>
  <c r="M34" i="58" s="1"/>
  <c r="M50" i="58"/>
  <c r="M52" i="58" s="1"/>
  <c r="M26" i="58"/>
  <c r="M28" i="58" s="1"/>
  <c r="M165" i="58" s="1"/>
  <c r="M38" i="58"/>
  <c r="M40" i="58" s="1"/>
  <c r="M62" i="58"/>
  <c r="M64" i="58" s="1"/>
  <c r="M177" i="58" s="1"/>
  <c r="M68" i="58"/>
  <c r="M70" i="58" s="1"/>
  <c r="M74" i="58"/>
  <c r="M76" i="58" s="1"/>
  <c r="M125" i="58"/>
  <c r="M127" i="58" s="1"/>
  <c r="M131" i="58"/>
  <c r="M133" i="58" s="1"/>
  <c r="M137" i="58"/>
  <c r="M139" i="58" s="1"/>
  <c r="M80" i="58"/>
  <c r="M82" i="58" s="1"/>
  <c r="M149" i="58"/>
  <c r="M151" i="58" s="1"/>
  <c r="M113" i="58"/>
  <c r="M115" i="58" s="1"/>
  <c r="M193" i="58" s="1"/>
  <c r="M77" i="58"/>
  <c r="M79" i="58" s="1"/>
  <c r="M92" i="58"/>
  <c r="M94" i="58" s="1"/>
  <c r="M101" i="58"/>
  <c r="M103" i="58" s="1"/>
  <c r="M119" i="58"/>
  <c r="M121" i="58" s="1"/>
  <c r="M110" i="58"/>
  <c r="M112" i="58" s="1"/>
  <c r="M140" i="58"/>
  <c r="M142" i="58" s="1"/>
  <c r="M89" i="58"/>
  <c r="M91" i="58" s="1"/>
  <c r="M98" i="58"/>
  <c r="M100" i="58" s="1"/>
  <c r="M107" i="58"/>
  <c r="M109" i="58" s="1"/>
  <c r="M146" i="58"/>
  <c r="M148" i="58" s="1"/>
  <c r="M116" i="58"/>
  <c r="M118" i="58" s="1"/>
  <c r="M122" i="58"/>
  <c r="M124" i="58" s="1"/>
  <c r="M86" i="58"/>
  <c r="M88" i="58" s="1"/>
  <c r="M95" i="58"/>
  <c r="M97" i="58" s="1"/>
  <c r="M143" i="58"/>
  <c r="M145" i="58" s="1"/>
  <c r="L222" i="58"/>
  <c r="L224" i="58" s="1"/>
  <c r="K250" i="58" s="1"/>
  <c r="L234" i="58"/>
  <c r="L236" i="58" s="1"/>
  <c r="L237" i="58"/>
  <c r="L239" i="58" s="1"/>
  <c r="L228" i="58"/>
  <c r="L230" i="58" s="1"/>
  <c r="L240" i="58"/>
  <c r="L242" i="58" s="1"/>
  <c r="L231" i="58"/>
  <c r="L233" i="58" s="1"/>
  <c r="L225" i="58"/>
  <c r="L227" i="58" s="1"/>
  <c r="K251" i="58" s="1"/>
  <c r="L27" i="59"/>
  <c r="L33" i="59"/>
  <c r="L15" i="59"/>
  <c r="L30" i="59"/>
  <c r="L18" i="59"/>
  <c r="L45" i="59"/>
  <c r="L21" i="59"/>
  <c r="L24" i="59"/>
  <c r="L63" i="59"/>
  <c r="L39" i="59"/>
  <c r="L48" i="59"/>
  <c r="L54" i="59"/>
  <c r="L12" i="59"/>
  <c r="L60" i="59"/>
  <c r="L42" i="59"/>
  <c r="L66" i="59"/>
  <c r="L51" i="59"/>
  <c r="L78" i="59"/>
  <c r="L93" i="59"/>
  <c r="L99" i="59"/>
  <c r="L111" i="59"/>
  <c r="L117" i="59"/>
  <c r="L84" i="59"/>
  <c r="L102" i="59"/>
  <c r="L135" i="59"/>
  <c r="L141" i="59"/>
  <c r="L120" i="59"/>
  <c r="L126" i="59"/>
  <c r="L81" i="59"/>
  <c r="L108" i="59"/>
  <c r="L144" i="59"/>
  <c r="L150" i="59"/>
  <c r="L90" i="59"/>
  <c r="L96" i="59"/>
  <c r="L132" i="59"/>
  <c r="L36" i="59"/>
  <c r="L57" i="59"/>
  <c r="L69" i="59"/>
  <c r="L114" i="59"/>
  <c r="L123" i="59"/>
  <c r="L72" i="59"/>
  <c r="L105" i="59"/>
  <c r="L129" i="59"/>
  <c r="L147" i="59"/>
  <c r="L75" i="59"/>
  <c r="L138" i="59"/>
  <c r="L87" i="59"/>
  <c r="H223" i="59"/>
  <c r="H226" i="59"/>
  <c r="H232" i="59"/>
  <c r="H238" i="59"/>
  <c r="H229" i="59"/>
  <c r="H235" i="59"/>
  <c r="H241" i="59"/>
  <c r="H17" i="59"/>
  <c r="H19" i="59" s="1"/>
  <c r="H20" i="59"/>
  <c r="H22" i="59" s="1"/>
  <c r="H23" i="59"/>
  <c r="H25" i="59" s="1"/>
  <c r="H56" i="59"/>
  <c r="H58" i="59" s="1"/>
  <c r="H68" i="59"/>
  <c r="H70" i="59" s="1"/>
  <c r="H26" i="59"/>
  <c r="H28" i="59" s="1"/>
  <c r="H44" i="59"/>
  <c r="H46" i="59" s="1"/>
  <c r="H29" i="59"/>
  <c r="H31" i="59" s="1"/>
  <c r="H62" i="59"/>
  <c r="H64" i="59" s="1"/>
  <c r="H11" i="59"/>
  <c r="H13" i="59" s="1"/>
  <c r="H38" i="59"/>
  <c r="H40" i="59" s="1"/>
  <c r="H47" i="59"/>
  <c r="H49" i="59" s="1"/>
  <c r="H53" i="59"/>
  <c r="H55" i="59" s="1"/>
  <c r="H83" i="59"/>
  <c r="H85" i="59" s="1"/>
  <c r="H35" i="59"/>
  <c r="H37" i="59" s="1"/>
  <c r="H14" i="59"/>
  <c r="H16" i="59" s="1"/>
  <c r="H32" i="59"/>
  <c r="H34" i="59" s="1"/>
  <c r="H59" i="59"/>
  <c r="H61" i="59" s="1"/>
  <c r="H74" i="59"/>
  <c r="H76" i="59" s="1"/>
  <c r="H41" i="59"/>
  <c r="H43" i="59" s="1"/>
  <c r="H65" i="59"/>
  <c r="H67" i="59" s="1"/>
  <c r="H80" i="59"/>
  <c r="H82" i="59" s="1"/>
  <c r="H128" i="59"/>
  <c r="H130" i="59" s="1"/>
  <c r="H89" i="59"/>
  <c r="H91" i="59" s="1"/>
  <c r="H95" i="59"/>
  <c r="H97" i="59" s="1"/>
  <c r="H110" i="59"/>
  <c r="H112" i="59" s="1"/>
  <c r="H116" i="59"/>
  <c r="H118" i="59" s="1"/>
  <c r="H71" i="59"/>
  <c r="H73" i="59" s="1"/>
  <c r="H134" i="59"/>
  <c r="H136" i="59" s="1"/>
  <c r="H140" i="59"/>
  <c r="H142" i="59" s="1"/>
  <c r="H86" i="59"/>
  <c r="H88" i="59" s="1"/>
  <c r="H101" i="59"/>
  <c r="H103" i="59" s="1"/>
  <c r="H119" i="59"/>
  <c r="H121" i="59" s="1"/>
  <c r="H125" i="59"/>
  <c r="H127" i="59" s="1"/>
  <c r="H50" i="59"/>
  <c r="H52" i="59" s="1"/>
  <c r="H107" i="59"/>
  <c r="H109" i="59" s="1"/>
  <c r="H143" i="59"/>
  <c r="H145" i="59" s="1"/>
  <c r="H149" i="59"/>
  <c r="H151" i="59" s="1"/>
  <c r="H92" i="59"/>
  <c r="H94" i="59" s="1"/>
  <c r="H98" i="59"/>
  <c r="H100" i="59" s="1"/>
  <c r="H131" i="59"/>
  <c r="H133" i="59" s="1"/>
  <c r="H146" i="59"/>
  <c r="H148" i="59" s="1"/>
  <c r="H113" i="59"/>
  <c r="H115" i="59" s="1"/>
  <c r="H137" i="59"/>
  <c r="H139" i="59" s="1"/>
  <c r="H77" i="59"/>
  <c r="H79" i="59" s="1"/>
  <c r="H104" i="59"/>
  <c r="H106" i="59" s="1"/>
  <c r="H122" i="59"/>
  <c r="H124" i="59" s="1"/>
  <c r="H15" i="59"/>
  <c r="H30" i="59"/>
  <c r="H12" i="59"/>
  <c r="H27" i="59"/>
  <c r="H36" i="59"/>
  <c r="H60" i="59"/>
  <c r="H42" i="59"/>
  <c r="H51" i="59"/>
  <c r="H57" i="59"/>
  <c r="H69" i="59"/>
  <c r="H87" i="59"/>
  <c r="H93" i="59"/>
  <c r="H45" i="59"/>
  <c r="H18" i="59"/>
  <c r="H33" i="59"/>
  <c r="H63" i="59"/>
  <c r="H72" i="59"/>
  <c r="H39" i="59"/>
  <c r="H48" i="59"/>
  <c r="H54" i="59"/>
  <c r="H84" i="59"/>
  <c r="H81" i="59"/>
  <c r="H132" i="59"/>
  <c r="H21" i="59"/>
  <c r="H90" i="59"/>
  <c r="H96" i="59"/>
  <c r="H114" i="59"/>
  <c r="H123" i="59"/>
  <c r="H66" i="59"/>
  <c r="H105" i="59"/>
  <c r="H138" i="59"/>
  <c r="H147" i="59"/>
  <c r="H24" i="59"/>
  <c r="H129" i="59"/>
  <c r="H75" i="59"/>
  <c r="H111" i="59"/>
  <c r="H117" i="59"/>
  <c r="H99" i="59"/>
  <c r="H102" i="59"/>
  <c r="H135" i="59"/>
  <c r="H141" i="59"/>
  <c r="H108" i="59"/>
  <c r="H126" i="59"/>
  <c r="H150" i="59"/>
  <c r="H120" i="59"/>
  <c r="H144" i="59"/>
  <c r="H78" i="59"/>
  <c r="K222" i="59"/>
  <c r="K224" i="59" s="1"/>
  <c r="K225" i="59"/>
  <c r="K227" i="59" s="1"/>
  <c r="K231" i="59"/>
  <c r="K233" i="59" s="1"/>
  <c r="K228" i="59"/>
  <c r="K230" i="59" s="1"/>
  <c r="K240" i="59"/>
  <c r="K242" i="59" s="1"/>
  <c r="K237" i="59"/>
  <c r="K239" i="59" s="1"/>
  <c r="K234" i="59"/>
  <c r="K236" i="59" s="1"/>
  <c r="H237" i="59"/>
  <c r="H239" i="59" s="1"/>
  <c r="H228" i="59"/>
  <c r="H230" i="59" s="1"/>
  <c r="H234" i="59"/>
  <c r="H236" i="59" s="1"/>
  <c r="H240" i="59"/>
  <c r="H242" i="59" s="1"/>
  <c r="H222" i="59"/>
  <c r="H224" i="59" s="1"/>
  <c r="H231" i="59"/>
  <c r="H233" i="59" s="1"/>
  <c r="H225" i="59"/>
  <c r="H227" i="59" s="1"/>
  <c r="C39" i="60"/>
  <c r="C40" i="60" s="1"/>
  <c r="C60" i="60"/>
  <c r="C61" i="60" s="1"/>
  <c r="C69" i="60"/>
  <c r="C70" i="60" s="1"/>
  <c r="C120" i="60"/>
  <c r="C121" i="60" s="1"/>
  <c r="C150" i="60"/>
  <c r="C151" i="60" s="1"/>
  <c r="C18" i="60"/>
  <c r="C19" i="60" s="1"/>
  <c r="C30" i="60"/>
  <c r="C31" i="60" s="1"/>
  <c r="C51" i="60"/>
  <c r="C52" i="60" s="1"/>
  <c r="C81" i="60"/>
  <c r="C82" i="60" s="1"/>
  <c r="C90" i="60"/>
  <c r="C91" i="60" s="1"/>
  <c r="C111" i="60"/>
  <c r="C112" i="60" s="1"/>
  <c r="C132" i="60"/>
  <c r="C133" i="60" s="1"/>
  <c r="C141" i="60"/>
  <c r="C142" i="60" s="1"/>
  <c r="C12" i="60"/>
  <c r="C13" i="60" s="1"/>
  <c r="C160" i="60" s="1"/>
  <c r="C72" i="60"/>
  <c r="C73" i="60" s="1"/>
  <c r="C102" i="60"/>
  <c r="C103" i="60" s="1"/>
  <c r="C123" i="60"/>
  <c r="C124" i="60" s="1"/>
  <c r="C21" i="60"/>
  <c r="C22" i="60" s="1"/>
  <c r="C33" i="60"/>
  <c r="C34" i="60" s="1"/>
  <c r="C42" i="60"/>
  <c r="C43" i="60" s="1"/>
  <c r="C63" i="60"/>
  <c r="C64" i="60" s="1"/>
  <c r="C84" i="60"/>
  <c r="C85" i="60" s="1"/>
  <c r="C93" i="60"/>
  <c r="C94" i="60" s="1"/>
  <c r="C144" i="60"/>
  <c r="C145" i="60" s="1"/>
  <c r="C54" i="60"/>
  <c r="C55" i="60" s="1"/>
  <c r="C75" i="60"/>
  <c r="C76" i="60" s="1"/>
  <c r="C105" i="60"/>
  <c r="C106" i="60" s="1"/>
  <c r="C114" i="60"/>
  <c r="C115" i="60" s="1"/>
  <c r="C135" i="60"/>
  <c r="C136" i="60" s="1"/>
  <c r="C24" i="60"/>
  <c r="C25" i="60" s="1"/>
  <c r="C36" i="60"/>
  <c r="C37" i="60" s="1"/>
  <c r="C45" i="60"/>
  <c r="C46" i="60" s="1"/>
  <c r="C96" i="60"/>
  <c r="C97" i="60" s="1"/>
  <c r="C126" i="60"/>
  <c r="C127" i="60" s="1"/>
  <c r="C147" i="60"/>
  <c r="C148" i="60" s="1"/>
  <c r="C57" i="60"/>
  <c r="C58" i="60" s="1"/>
  <c r="C66" i="60"/>
  <c r="C67" i="60" s="1"/>
  <c r="C87" i="60"/>
  <c r="C88" i="60" s="1"/>
  <c r="C108" i="60"/>
  <c r="C109" i="60" s="1"/>
  <c r="C117" i="60"/>
  <c r="C118" i="60" s="1"/>
  <c r="C15" i="60"/>
  <c r="C16" i="60" s="1"/>
  <c r="C78" i="60"/>
  <c r="C79" i="60" s="1"/>
  <c r="C99" i="60"/>
  <c r="C100" i="60" s="1"/>
  <c r="C138" i="60"/>
  <c r="C139" i="60" s="1"/>
  <c r="C27" i="60"/>
  <c r="C28" i="60" s="1"/>
  <c r="C48" i="60"/>
  <c r="C49" i="60" s="1"/>
  <c r="C129" i="60"/>
  <c r="C130" i="60" s="1"/>
  <c r="H232" i="60"/>
  <c r="H223" i="60"/>
  <c r="H235" i="60"/>
  <c r="H238" i="60"/>
  <c r="H241" i="60"/>
  <c r="H229" i="60"/>
  <c r="H226" i="60"/>
  <c r="M18" i="60"/>
  <c r="M24" i="60"/>
  <c r="M42" i="60"/>
  <c r="M12" i="60"/>
  <c r="M15" i="60"/>
  <c r="M33" i="60"/>
  <c r="M48" i="60"/>
  <c r="M21" i="60"/>
  <c r="M27" i="60"/>
  <c r="M51" i="60"/>
  <c r="M63" i="60"/>
  <c r="M87" i="60"/>
  <c r="M93" i="60"/>
  <c r="M36" i="60"/>
  <c r="M45" i="60"/>
  <c r="M39" i="60"/>
  <c r="M54" i="60"/>
  <c r="M69" i="60"/>
  <c r="M75" i="60"/>
  <c r="M81" i="60"/>
  <c r="M102" i="60"/>
  <c r="M108" i="60"/>
  <c r="M117" i="60"/>
  <c r="M123" i="60"/>
  <c r="M129" i="60"/>
  <c r="M96" i="60"/>
  <c r="M135" i="60"/>
  <c r="M60" i="60"/>
  <c r="M30" i="60"/>
  <c r="M72" i="60"/>
  <c r="M78" i="60"/>
  <c r="M99" i="60"/>
  <c r="M105" i="60"/>
  <c r="M120" i="60"/>
  <c r="M126" i="60"/>
  <c r="M132" i="60"/>
  <c r="M57" i="60"/>
  <c r="M90" i="60"/>
  <c r="M138" i="60"/>
  <c r="M84" i="60"/>
  <c r="M114" i="60"/>
  <c r="M141" i="60"/>
  <c r="M147" i="60"/>
  <c r="M111" i="60"/>
  <c r="M66" i="60"/>
  <c r="M144" i="60"/>
  <c r="M150" i="60"/>
  <c r="I11" i="62"/>
  <c r="I13" i="62" s="1"/>
  <c r="I14" i="62"/>
  <c r="I16" i="62" s="1"/>
  <c r="I29" i="62"/>
  <c r="I31" i="62" s="1"/>
  <c r="I44" i="62"/>
  <c r="I46" i="62" s="1"/>
  <c r="I26" i="62"/>
  <c r="I28" i="62" s="1"/>
  <c r="I41" i="62"/>
  <c r="I43" i="62" s="1"/>
  <c r="I38" i="62"/>
  <c r="I40" i="62" s="1"/>
  <c r="I53" i="62"/>
  <c r="I55" i="62" s="1"/>
  <c r="I23" i="62"/>
  <c r="I25" i="62" s="1"/>
  <c r="I35" i="62"/>
  <c r="I37" i="62" s="1"/>
  <c r="I20" i="62"/>
  <c r="I22" i="62" s="1"/>
  <c r="I32" i="62"/>
  <c r="I34" i="62" s="1"/>
  <c r="I50" i="62"/>
  <c r="I52" i="62" s="1"/>
  <c r="I77" i="62"/>
  <c r="I79" i="62" s="1"/>
  <c r="I86" i="62"/>
  <c r="I88" i="62" s="1"/>
  <c r="I47" i="62"/>
  <c r="I49" i="62" s="1"/>
  <c r="I62" i="62"/>
  <c r="I64" i="62" s="1"/>
  <c r="I98" i="62"/>
  <c r="I100" i="62" s="1"/>
  <c r="I74" i="62"/>
  <c r="I76" i="62" s="1"/>
  <c r="I107" i="62"/>
  <c r="I109" i="62" s="1"/>
  <c r="I17" i="62"/>
  <c r="I19" i="62" s="1"/>
  <c r="I83" i="62"/>
  <c r="I85" i="62" s="1"/>
  <c r="I95" i="62"/>
  <c r="I97" i="62" s="1"/>
  <c r="I59" i="62"/>
  <c r="I61" i="62" s="1"/>
  <c r="I71" i="62"/>
  <c r="I73" i="62" s="1"/>
  <c r="I92" i="62"/>
  <c r="I94" i="62" s="1"/>
  <c r="I104" i="62"/>
  <c r="I106" i="62" s="1"/>
  <c r="I116" i="62"/>
  <c r="I118" i="62" s="1"/>
  <c r="I131" i="62"/>
  <c r="I133" i="62" s="1"/>
  <c r="I143" i="62"/>
  <c r="I145" i="62" s="1"/>
  <c r="I113" i="62"/>
  <c r="I115" i="62" s="1"/>
  <c r="I122" i="62"/>
  <c r="I124" i="62" s="1"/>
  <c r="I149" i="62"/>
  <c r="I151" i="62" s="1"/>
  <c r="I68" i="62"/>
  <c r="I70" i="62" s="1"/>
  <c r="I134" i="62"/>
  <c r="I136" i="62" s="1"/>
  <c r="I146" i="62"/>
  <c r="I148" i="62" s="1"/>
  <c r="I56" i="62"/>
  <c r="I58" i="62" s="1"/>
  <c r="I65" i="62"/>
  <c r="I67" i="62" s="1"/>
  <c r="I137" i="62"/>
  <c r="I139" i="62" s="1"/>
  <c r="I140" i="62"/>
  <c r="I142" i="62" s="1"/>
  <c r="I110" i="62"/>
  <c r="I112" i="62" s="1"/>
  <c r="I119" i="62"/>
  <c r="I121" i="62" s="1"/>
  <c r="I128" i="62"/>
  <c r="I130" i="62" s="1"/>
  <c r="I125" i="62"/>
  <c r="I127" i="62" s="1"/>
  <c r="I89" i="62"/>
  <c r="I91" i="62" s="1"/>
  <c r="I101" i="62"/>
  <c r="I103" i="62" s="1"/>
  <c r="I80" i="62"/>
  <c r="I82" i="62" s="1"/>
  <c r="H26" i="62"/>
  <c r="H28" i="62" s="1"/>
  <c r="H41" i="62"/>
  <c r="H43" i="62" s="1"/>
  <c r="H38" i="62"/>
  <c r="H40" i="62" s="1"/>
  <c r="H53" i="62"/>
  <c r="H55" i="62" s="1"/>
  <c r="H23" i="62"/>
  <c r="H25" i="62" s="1"/>
  <c r="H35" i="62"/>
  <c r="H37" i="62" s="1"/>
  <c r="H20" i="62"/>
  <c r="H22" i="62" s="1"/>
  <c r="H32" i="62"/>
  <c r="H34" i="62" s="1"/>
  <c r="H50" i="62"/>
  <c r="H52" i="62" s="1"/>
  <c r="H17" i="62"/>
  <c r="H19" i="62" s="1"/>
  <c r="H47" i="62"/>
  <c r="H49" i="62" s="1"/>
  <c r="H62" i="62"/>
  <c r="H64" i="62" s="1"/>
  <c r="H98" i="62"/>
  <c r="H100" i="62" s="1"/>
  <c r="H74" i="62"/>
  <c r="H76" i="62" s="1"/>
  <c r="H107" i="62"/>
  <c r="H109" i="62" s="1"/>
  <c r="H29" i="62"/>
  <c r="H31" i="62" s="1"/>
  <c r="H83" i="62"/>
  <c r="H85" i="62" s="1"/>
  <c r="H95" i="62"/>
  <c r="H97" i="62" s="1"/>
  <c r="H11" i="62"/>
  <c r="H13" i="62" s="1"/>
  <c r="H59" i="62"/>
  <c r="H61" i="62" s="1"/>
  <c r="H71" i="62"/>
  <c r="H73" i="62" s="1"/>
  <c r="H92" i="62"/>
  <c r="H94" i="62" s="1"/>
  <c r="H104" i="62"/>
  <c r="H106" i="62" s="1"/>
  <c r="H68" i="62"/>
  <c r="H70" i="62" s="1"/>
  <c r="H80" i="62"/>
  <c r="H82" i="62" s="1"/>
  <c r="H113" i="62"/>
  <c r="H115" i="62" s="1"/>
  <c r="H44" i="62"/>
  <c r="H46" i="62" s="1"/>
  <c r="H122" i="62"/>
  <c r="H124" i="62" s="1"/>
  <c r="H149" i="62"/>
  <c r="H151" i="62" s="1"/>
  <c r="H77" i="62"/>
  <c r="H79" i="62" s="1"/>
  <c r="H134" i="62"/>
  <c r="H136" i="62" s="1"/>
  <c r="H140" i="62"/>
  <c r="H142" i="62" s="1"/>
  <c r="H56" i="62"/>
  <c r="H58" i="62" s="1"/>
  <c r="H86" i="62"/>
  <c r="H88" i="62" s="1"/>
  <c r="H101" i="62"/>
  <c r="H103" i="62" s="1"/>
  <c r="H116" i="62"/>
  <c r="H118" i="62" s="1"/>
  <c r="H131" i="62"/>
  <c r="H133" i="62" s="1"/>
  <c r="H65" i="62"/>
  <c r="H67" i="62" s="1"/>
  <c r="H137" i="62"/>
  <c r="H139" i="62" s="1"/>
  <c r="H89" i="62"/>
  <c r="H91" i="62" s="1"/>
  <c r="H143" i="62"/>
  <c r="H145" i="62" s="1"/>
  <c r="H119" i="62"/>
  <c r="H121" i="62" s="1"/>
  <c r="H14" i="62"/>
  <c r="H16" i="62" s="1"/>
  <c r="H128" i="62"/>
  <c r="H130" i="62" s="1"/>
  <c r="H146" i="62"/>
  <c r="H148" i="62" s="1"/>
  <c r="H125" i="62"/>
  <c r="H127" i="62" s="1"/>
  <c r="H110" i="62"/>
  <c r="H112" i="62" s="1"/>
  <c r="N225" i="62"/>
  <c r="N227" i="62" s="1"/>
  <c r="N231" i="62"/>
  <c r="N233" i="62" s="1"/>
  <c r="N240" i="62"/>
  <c r="N242" i="62" s="1"/>
  <c r="N222" i="62"/>
  <c r="N224" i="62" s="1"/>
  <c r="N228" i="62"/>
  <c r="N230" i="62" s="1"/>
  <c r="N234" i="62"/>
  <c r="N236" i="62" s="1"/>
  <c r="N237" i="62"/>
  <c r="N239" i="62" s="1"/>
  <c r="G18" i="62"/>
  <c r="G48" i="62"/>
  <c r="G12" i="62"/>
  <c r="G15" i="62"/>
  <c r="G30" i="62"/>
  <c r="G45" i="62"/>
  <c r="G27" i="62"/>
  <c r="G42" i="62"/>
  <c r="G39" i="62"/>
  <c r="G54" i="62"/>
  <c r="G24" i="62"/>
  <c r="G36" i="62"/>
  <c r="G21" i="62"/>
  <c r="G33" i="62"/>
  <c r="G51" i="62"/>
  <c r="G66" i="62"/>
  <c r="G102" i="62"/>
  <c r="G111" i="62"/>
  <c r="G78" i="62"/>
  <c r="G87" i="62"/>
  <c r="G63" i="62"/>
  <c r="G99" i="62"/>
  <c r="G75" i="62"/>
  <c r="G108" i="62"/>
  <c r="G84" i="62"/>
  <c r="G96" i="62"/>
  <c r="G81" i="62"/>
  <c r="G126" i="62"/>
  <c r="G138" i="62"/>
  <c r="G60" i="62"/>
  <c r="G105" i="62"/>
  <c r="G114" i="62"/>
  <c r="G117" i="62"/>
  <c r="G132" i="62"/>
  <c r="G144" i="62"/>
  <c r="G90" i="62"/>
  <c r="G69" i="62"/>
  <c r="G123" i="62"/>
  <c r="G141" i="62"/>
  <c r="G120" i="62"/>
  <c r="G135" i="62"/>
  <c r="G147" i="62"/>
  <c r="G93" i="62"/>
  <c r="G72" i="62"/>
  <c r="G150" i="62"/>
  <c r="G129" i="62"/>
  <c r="G57" i="62"/>
  <c r="M238" i="62"/>
  <c r="M226" i="62"/>
  <c r="M232" i="62"/>
  <c r="M241" i="62"/>
  <c r="M223" i="62"/>
  <c r="M235" i="62"/>
  <c r="M229" i="62"/>
  <c r="C231" i="62"/>
  <c r="C233" i="62" s="1"/>
  <c r="C222" i="62"/>
  <c r="C234" i="62"/>
  <c r="C236" i="62" s="1"/>
  <c r="C225" i="62"/>
  <c r="C227" i="62" s="1"/>
  <c r="C237" i="62"/>
  <c r="C239" i="62" s="1"/>
  <c r="C228" i="62"/>
  <c r="C230" i="62" s="1"/>
  <c r="C240" i="62"/>
  <c r="C242" i="62" s="1"/>
  <c r="K237" i="58"/>
  <c r="K239" i="58" s="1"/>
  <c r="J255" i="58" s="1"/>
  <c r="K228" i="58"/>
  <c r="K230" i="58" s="1"/>
  <c r="K234" i="58"/>
  <c r="K236" i="58" s="1"/>
  <c r="K240" i="58"/>
  <c r="K242" i="58" s="1"/>
  <c r="K222" i="58"/>
  <c r="K224" i="58" s="1"/>
  <c r="K231" i="58"/>
  <c r="K233" i="58" s="1"/>
  <c r="K225" i="58"/>
  <c r="K227" i="58" s="1"/>
  <c r="J251" i="58" s="1"/>
  <c r="G12" i="58"/>
  <c r="G24" i="58"/>
  <c r="G21" i="58"/>
  <c r="G36" i="58"/>
  <c r="G48" i="58"/>
  <c r="G42" i="58"/>
  <c r="G66" i="58"/>
  <c r="G57" i="58"/>
  <c r="G18" i="58"/>
  <c r="G33" i="58"/>
  <c r="G51" i="58"/>
  <c r="G81" i="58"/>
  <c r="G102" i="58"/>
  <c r="G117" i="58"/>
  <c r="G27" i="58"/>
  <c r="G39" i="58"/>
  <c r="G63" i="58"/>
  <c r="G69" i="58"/>
  <c r="G75" i="58"/>
  <c r="G45" i="58"/>
  <c r="G15" i="58"/>
  <c r="G30" i="58"/>
  <c r="G54" i="58"/>
  <c r="G60" i="58"/>
  <c r="G72" i="58"/>
  <c r="G78" i="58"/>
  <c r="G99" i="58"/>
  <c r="G114" i="58"/>
  <c r="G141" i="58"/>
  <c r="G132" i="58"/>
  <c r="G90" i="58"/>
  <c r="G108" i="58"/>
  <c r="G123" i="58"/>
  <c r="G138" i="58"/>
  <c r="G147" i="58"/>
  <c r="G87" i="58"/>
  <c r="G96" i="58"/>
  <c r="G105" i="58"/>
  <c r="G129" i="58"/>
  <c r="G144" i="58"/>
  <c r="G84" i="58"/>
  <c r="G135" i="58"/>
  <c r="G150" i="58"/>
  <c r="G93" i="58"/>
  <c r="G120" i="58"/>
  <c r="G126" i="58"/>
  <c r="G111" i="58"/>
  <c r="G238" i="58"/>
  <c r="G229" i="58"/>
  <c r="G226" i="58"/>
  <c r="G223" i="58"/>
  <c r="G235" i="58"/>
  <c r="G241" i="58"/>
  <c r="G232" i="58"/>
  <c r="E24" i="58"/>
  <c r="E18" i="58"/>
  <c r="E57" i="58"/>
  <c r="E33" i="58"/>
  <c r="E51" i="58"/>
  <c r="E81" i="58"/>
  <c r="E27" i="58"/>
  <c r="E39" i="58"/>
  <c r="E63" i="58"/>
  <c r="E69" i="58"/>
  <c r="E75" i="58"/>
  <c r="E45" i="58"/>
  <c r="E87" i="58"/>
  <c r="E108" i="58"/>
  <c r="E15" i="58"/>
  <c r="E30" i="58"/>
  <c r="E54" i="58"/>
  <c r="E12" i="58"/>
  <c r="E60" i="58"/>
  <c r="E72" i="58"/>
  <c r="E21" i="58"/>
  <c r="E36" i="58"/>
  <c r="E48" i="58"/>
  <c r="E42" i="58"/>
  <c r="E66" i="58"/>
  <c r="E123" i="58"/>
  <c r="E117" i="58"/>
  <c r="E147" i="58"/>
  <c r="E96" i="58"/>
  <c r="E138" i="58"/>
  <c r="E144" i="58"/>
  <c r="E105" i="58"/>
  <c r="E129" i="58"/>
  <c r="E78" i="58"/>
  <c r="E114" i="58"/>
  <c r="E150" i="58"/>
  <c r="E84" i="58"/>
  <c r="E93" i="58"/>
  <c r="E102" i="58"/>
  <c r="E120" i="58"/>
  <c r="E135" i="58"/>
  <c r="E111" i="58"/>
  <c r="E126" i="58"/>
  <c r="E141" i="58"/>
  <c r="E90" i="58"/>
  <c r="E99" i="58"/>
  <c r="E132" i="58"/>
  <c r="F17" i="58"/>
  <c r="F19" i="58" s="1"/>
  <c r="F26" i="58"/>
  <c r="F28" i="58" s="1"/>
  <c r="F38" i="58"/>
  <c r="F40" i="58" s="1"/>
  <c r="F62" i="58"/>
  <c r="F64" i="58" s="1"/>
  <c r="F68" i="58"/>
  <c r="F70" i="58" s="1"/>
  <c r="F44" i="58"/>
  <c r="F46" i="58" s="1"/>
  <c r="F29" i="58"/>
  <c r="F31" i="58" s="1"/>
  <c r="F53" i="58"/>
  <c r="F55" i="58" s="1"/>
  <c r="F23" i="58"/>
  <c r="F25" i="58" s="1"/>
  <c r="F59" i="58"/>
  <c r="F61" i="58" s="1"/>
  <c r="F71" i="58"/>
  <c r="F73" i="58" s="1"/>
  <c r="F77" i="58"/>
  <c r="F79" i="58" s="1"/>
  <c r="F98" i="58"/>
  <c r="F100" i="58" s="1"/>
  <c r="F113" i="58"/>
  <c r="F115" i="58" s="1"/>
  <c r="F140" i="58"/>
  <c r="F142" i="58" s="1"/>
  <c r="F14" i="58"/>
  <c r="F16" i="58" s="1"/>
  <c r="F35" i="58"/>
  <c r="F37" i="58" s="1"/>
  <c r="F47" i="58"/>
  <c r="F49" i="58" s="1"/>
  <c r="F11" i="58"/>
  <c r="F13" i="58" s="1"/>
  <c r="F41" i="58"/>
  <c r="F43" i="58" s="1"/>
  <c r="F65" i="58"/>
  <c r="F67" i="58" s="1"/>
  <c r="F20" i="58"/>
  <c r="F22" i="58" s="1"/>
  <c r="F56" i="58"/>
  <c r="F58" i="58" s="1"/>
  <c r="F32" i="58"/>
  <c r="F34" i="58" s="1"/>
  <c r="F50" i="58"/>
  <c r="F52" i="58" s="1"/>
  <c r="F80" i="58"/>
  <c r="F82" i="58" s="1"/>
  <c r="F101" i="58"/>
  <c r="F103" i="58" s="1"/>
  <c r="F116" i="58"/>
  <c r="F118" i="58" s="1"/>
  <c r="F89" i="58"/>
  <c r="F91" i="58" s="1"/>
  <c r="F107" i="58"/>
  <c r="F109" i="58" s="1"/>
  <c r="F122" i="58"/>
  <c r="F124" i="58" s="1"/>
  <c r="F137" i="58"/>
  <c r="F139" i="58" s="1"/>
  <c r="F149" i="58"/>
  <c r="F151" i="58" s="1"/>
  <c r="F86" i="58"/>
  <c r="F88" i="58" s="1"/>
  <c r="F95" i="58"/>
  <c r="F97" i="58" s="1"/>
  <c r="F104" i="58"/>
  <c r="F106" i="58" s="1"/>
  <c r="F128" i="58"/>
  <c r="F130" i="58" s="1"/>
  <c r="F143" i="58"/>
  <c r="F145" i="58" s="1"/>
  <c r="F83" i="58"/>
  <c r="F85" i="58" s="1"/>
  <c r="F134" i="58"/>
  <c r="F136" i="58" s="1"/>
  <c r="F74" i="58"/>
  <c r="F76" i="58" s="1"/>
  <c r="F92" i="58"/>
  <c r="F94" i="58" s="1"/>
  <c r="F119" i="58"/>
  <c r="F121" i="58" s="1"/>
  <c r="F125" i="58"/>
  <c r="F127" i="58" s="1"/>
  <c r="F110" i="58"/>
  <c r="F112" i="58" s="1"/>
  <c r="F146" i="58"/>
  <c r="F148" i="58" s="1"/>
  <c r="F131" i="58"/>
  <c r="F133" i="58" s="1"/>
  <c r="E222" i="58"/>
  <c r="E224" i="58" s="1"/>
  <c r="E231" i="58"/>
  <c r="E233" i="58" s="1"/>
  <c r="E234" i="58"/>
  <c r="E236" i="58" s="1"/>
  <c r="E237" i="58"/>
  <c r="E239" i="58" s="1"/>
  <c r="E228" i="58"/>
  <c r="E230" i="58" s="1"/>
  <c r="E225" i="58"/>
  <c r="E227" i="58" s="1"/>
  <c r="E240" i="58"/>
  <c r="E242" i="58" s="1"/>
  <c r="D27" i="59"/>
  <c r="D33" i="59"/>
  <c r="D15" i="59"/>
  <c r="D16" i="59" s="1"/>
  <c r="D30" i="59"/>
  <c r="D45" i="59"/>
  <c r="D36" i="59"/>
  <c r="D63" i="59"/>
  <c r="D64" i="59" s="1"/>
  <c r="D39" i="59"/>
  <c r="D40" i="59" s="1"/>
  <c r="D48" i="59"/>
  <c r="D54" i="59"/>
  <c r="D18" i="59"/>
  <c r="D21" i="59"/>
  <c r="D24" i="59"/>
  <c r="D60" i="59"/>
  <c r="D42" i="59"/>
  <c r="D66" i="59"/>
  <c r="D67" i="59" s="1"/>
  <c r="D81" i="59"/>
  <c r="D51" i="59"/>
  <c r="D87" i="59"/>
  <c r="D88" i="59" s="1"/>
  <c r="D111" i="59"/>
  <c r="D112" i="59" s="1"/>
  <c r="D117" i="59"/>
  <c r="D102" i="59"/>
  <c r="D135" i="59"/>
  <c r="D136" i="59" s="1"/>
  <c r="D141" i="59"/>
  <c r="D12" i="59"/>
  <c r="D69" i="59"/>
  <c r="D75" i="59"/>
  <c r="D93" i="59"/>
  <c r="D99" i="59"/>
  <c r="D120" i="59"/>
  <c r="D126" i="59"/>
  <c r="D78" i="59"/>
  <c r="D84" i="59"/>
  <c r="D108" i="59"/>
  <c r="D144" i="59"/>
  <c r="D150" i="59"/>
  <c r="D57" i="59"/>
  <c r="D72" i="59"/>
  <c r="D132" i="59"/>
  <c r="D114" i="59"/>
  <c r="D115" i="59" s="1"/>
  <c r="D123" i="59"/>
  <c r="D129" i="59"/>
  <c r="D147" i="59"/>
  <c r="D90" i="59"/>
  <c r="D91" i="59" s="1"/>
  <c r="D96" i="59"/>
  <c r="D138" i="59"/>
  <c r="D139" i="59" s="1"/>
  <c r="D105" i="59"/>
  <c r="I229" i="59"/>
  <c r="I235" i="59"/>
  <c r="I241" i="59"/>
  <c r="I223" i="59"/>
  <c r="I226" i="59"/>
  <c r="I238" i="59"/>
  <c r="I232" i="59"/>
  <c r="J15" i="59"/>
  <c r="J30" i="59"/>
  <c r="J12" i="59"/>
  <c r="J21" i="59"/>
  <c r="J24" i="59"/>
  <c r="J39" i="59"/>
  <c r="J48" i="59"/>
  <c r="J54" i="59"/>
  <c r="J27" i="59"/>
  <c r="J60" i="59"/>
  <c r="J42" i="59"/>
  <c r="J66" i="59"/>
  <c r="J81" i="59"/>
  <c r="J51" i="59"/>
  <c r="J36" i="59"/>
  <c r="J57" i="59"/>
  <c r="J69" i="59"/>
  <c r="J18" i="59"/>
  <c r="J45" i="59"/>
  <c r="J78" i="59"/>
  <c r="J120" i="59"/>
  <c r="J126" i="59"/>
  <c r="J108" i="59"/>
  <c r="J144" i="59"/>
  <c r="J150" i="59"/>
  <c r="J33" i="59"/>
  <c r="J96" i="59"/>
  <c r="J132" i="59"/>
  <c r="J90" i="59"/>
  <c r="J114" i="59"/>
  <c r="J123" i="59"/>
  <c r="J63" i="59"/>
  <c r="J105" i="59"/>
  <c r="J138" i="59"/>
  <c r="J147" i="59"/>
  <c r="J87" i="59"/>
  <c r="J129" i="59"/>
  <c r="J135" i="59"/>
  <c r="J84" i="59"/>
  <c r="J93" i="59"/>
  <c r="J102" i="59"/>
  <c r="J75" i="59"/>
  <c r="J99" i="59"/>
  <c r="J117" i="59"/>
  <c r="J141" i="59"/>
  <c r="J72" i="59"/>
  <c r="J111" i="59"/>
  <c r="M14" i="59"/>
  <c r="M16" i="59" s="1"/>
  <c r="M29" i="59"/>
  <c r="M31" i="59" s="1"/>
  <c r="M11" i="59"/>
  <c r="M13" i="59" s="1"/>
  <c r="M38" i="59"/>
  <c r="M40" i="59" s="1"/>
  <c r="M47" i="59"/>
  <c r="M49" i="59" s="1"/>
  <c r="M53" i="59"/>
  <c r="M55" i="59" s="1"/>
  <c r="M17" i="59"/>
  <c r="M19" i="59" s="1"/>
  <c r="M32" i="59"/>
  <c r="M34" i="59" s="1"/>
  <c r="M59" i="59"/>
  <c r="M61" i="59" s="1"/>
  <c r="M20" i="59"/>
  <c r="M22" i="59" s="1"/>
  <c r="M23" i="59"/>
  <c r="M25" i="59" s="1"/>
  <c r="M41" i="59"/>
  <c r="M43" i="59" s="1"/>
  <c r="M65" i="59"/>
  <c r="M67" i="59" s="1"/>
  <c r="M80" i="59"/>
  <c r="M82" i="59" s="1"/>
  <c r="M26" i="59"/>
  <c r="M28" i="59" s="1"/>
  <c r="M50" i="59"/>
  <c r="M52" i="59" s="1"/>
  <c r="M56" i="59"/>
  <c r="M58" i="59" s="1"/>
  <c r="M68" i="59"/>
  <c r="M70" i="59" s="1"/>
  <c r="M44" i="59"/>
  <c r="M46" i="59" s="1"/>
  <c r="M77" i="59"/>
  <c r="M79" i="59" s="1"/>
  <c r="M119" i="59"/>
  <c r="M121" i="59" s="1"/>
  <c r="M125" i="59"/>
  <c r="M127" i="59" s="1"/>
  <c r="M74" i="59"/>
  <c r="M76" i="59" s="1"/>
  <c r="M83" i="59"/>
  <c r="M85" i="59" s="1"/>
  <c r="M92" i="59"/>
  <c r="M94" i="59" s="1"/>
  <c r="M98" i="59"/>
  <c r="M100" i="59" s="1"/>
  <c r="M107" i="59"/>
  <c r="M109" i="59" s="1"/>
  <c r="M143" i="59"/>
  <c r="M145" i="59" s="1"/>
  <c r="M149" i="59"/>
  <c r="M151" i="59" s="1"/>
  <c r="M131" i="59"/>
  <c r="M133" i="59" s="1"/>
  <c r="M62" i="59"/>
  <c r="M64" i="59" s="1"/>
  <c r="M71" i="59"/>
  <c r="M73" i="59" s="1"/>
  <c r="M113" i="59"/>
  <c r="M115" i="59" s="1"/>
  <c r="M122" i="59"/>
  <c r="M124" i="59" s="1"/>
  <c r="M35" i="59"/>
  <c r="M37" i="59" s="1"/>
  <c r="M95" i="59"/>
  <c r="M97" i="59" s="1"/>
  <c r="M104" i="59"/>
  <c r="M106" i="59" s="1"/>
  <c r="M137" i="59"/>
  <c r="M139" i="59" s="1"/>
  <c r="M146" i="59"/>
  <c r="M148" i="59" s="1"/>
  <c r="M89" i="59"/>
  <c r="M91" i="59" s="1"/>
  <c r="M128" i="59"/>
  <c r="M130" i="59" s="1"/>
  <c r="M101" i="59"/>
  <c r="M103" i="59" s="1"/>
  <c r="M116" i="59"/>
  <c r="M118" i="59" s="1"/>
  <c r="M140" i="59"/>
  <c r="M142" i="59" s="1"/>
  <c r="M110" i="59"/>
  <c r="M112" i="59" s="1"/>
  <c r="M86" i="59"/>
  <c r="M88" i="59" s="1"/>
  <c r="M134" i="59"/>
  <c r="M136" i="59" s="1"/>
  <c r="D228" i="59"/>
  <c r="D234" i="59"/>
  <c r="D240" i="59"/>
  <c r="D222" i="59"/>
  <c r="D225" i="59"/>
  <c r="D237" i="59"/>
  <c r="D231" i="59"/>
  <c r="I222" i="59"/>
  <c r="I224" i="59" s="1"/>
  <c r="I225" i="59"/>
  <c r="I227" i="59" s="1"/>
  <c r="I231" i="59"/>
  <c r="I233" i="59" s="1"/>
  <c r="I228" i="59"/>
  <c r="I230" i="59" s="1"/>
  <c r="I240" i="59"/>
  <c r="I242" i="59" s="1"/>
  <c r="I237" i="59"/>
  <c r="I239" i="59" s="1"/>
  <c r="I234" i="59"/>
  <c r="I236" i="59" s="1"/>
  <c r="L18" i="60"/>
  <c r="L24" i="60"/>
  <c r="L42" i="60"/>
  <c r="L12" i="60"/>
  <c r="L15" i="60"/>
  <c r="L33" i="60"/>
  <c r="L36" i="60"/>
  <c r="L51" i="60"/>
  <c r="L45" i="60"/>
  <c r="L39" i="60"/>
  <c r="L54" i="60"/>
  <c r="L69" i="60"/>
  <c r="L75" i="60"/>
  <c r="L81" i="60"/>
  <c r="L102" i="60"/>
  <c r="L108" i="60"/>
  <c r="L117" i="60"/>
  <c r="L123" i="60"/>
  <c r="L129" i="60"/>
  <c r="L96" i="60"/>
  <c r="L135" i="60"/>
  <c r="L60" i="60"/>
  <c r="L90" i="60"/>
  <c r="L66" i="60"/>
  <c r="L84" i="60"/>
  <c r="L57" i="60"/>
  <c r="L111" i="60"/>
  <c r="L21" i="60"/>
  <c r="L63" i="60"/>
  <c r="L105" i="60"/>
  <c r="L114" i="60"/>
  <c r="L141" i="60"/>
  <c r="L147" i="60"/>
  <c r="L27" i="60"/>
  <c r="L30" i="60"/>
  <c r="L72" i="60"/>
  <c r="L78" i="60"/>
  <c r="L120" i="60"/>
  <c r="L87" i="60"/>
  <c r="L144" i="60"/>
  <c r="L150" i="60"/>
  <c r="L48" i="60"/>
  <c r="L93" i="60"/>
  <c r="L99" i="60"/>
  <c r="L126" i="60"/>
  <c r="L132" i="60"/>
  <c r="L138" i="60"/>
  <c r="I226" i="60"/>
  <c r="I232" i="60"/>
  <c r="I223" i="60"/>
  <c r="I235" i="60"/>
  <c r="I229" i="60"/>
  <c r="I241" i="60"/>
  <c r="I238" i="60"/>
  <c r="H18" i="62"/>
  <c r="H48" i="62"/>
  <c r="H12" i="62"/>
  <c r="H15" i="62"/>
  <c r="H30" i="62"/>
  <c r="H45" i="62"/>
  <c r="H27" i="62"/>
  <c r="H42" i="62"/>
  <c r="H39" i="62"/>
  <c r="H54" i="62"/>
  <c r="H24" i="62"/>
  <c r="H36" i="62"/>
  <c r="H21" i="62"/>
  <c r="H57" i="62"/>
  <c r="H90" i="62"/>
  <c r="H66" i="62"/>
  <c r="H102" i="62"/>
  <c r="H78" i="62"/>
  <c r="H87" i="62"/>
  <c r="H63" i="62"/>
  <c r="H99" i="62"/>
  <c r="H75" i="62"/>
  <c r="H108" i="62"/>
  <c r="H96" i="62"/>
  <c r="H81" i="62"/>
  <c r="H111" i="62"/>
  <c r="H126" i="62"/>
  <c r="H138" i="62"/>
  <c r="H60" i="62"/>
  <c r="H105" i="62"/>
  <c r="H114" i="62"/>
  <c r="H117" i="62"/>
  <c r="H132" i="62"/>
  <c r="H144" i="62"/>
  <c r="H84" i="62"/>
  <c r="H72" i="62"/>
  <c r="H150" i="62"/>
  <c r="H69" i="62"/>
  <c r="H123" i="62"/>
  <c r="H33" i="62"/>
  <c r="H141" i="62"/>
  <c r="H51" i="62"/>
  <c r="H93" i="62"/>
  <c r="H120" i="62"/>
  <c r="H135" i="62"/>
  <c r="H129" i="62"/>
  <c r="H147" i="62"/>
  <c r="K222" i="62"/>
  <c r="K224" i="62" s="1"/>
  <c r="K228" i="62"/>
  <c r="K230" i="62" s="1"/>
  <c r="K234" i="62"/>
  <c r="K236" i="62" s="1"/>
  <c r="K237" i="62"/>
  <c r="K239" i="62" s="1"/>
  <c r="K225" i="62"/>
  <c r="K227" i="62" s="1"/>
  <c r="K231" i="62"/>
  <c r="K233" i="62" s="1"/>
  <c r="K240" i="62"/>
  <c r="K242" i="62" s="1"/>
  <c r="G237" i="62"/>
  <c r="G239" i="62" s="1"/>
  <c r="G225" i="62"/>
  <c r="G227" i="62" s="1"/>
  <c r="G231" i="62"/>
  <c r="G233" i="62" s="1"/>
  <c r="G240" i="62"/>
  <c r="G242" i="62" s="1"/>
  <c r="G222" i="62"/>
  <c r="G224" i="62" s="1"/>
  <c r="G228" i="62"/>
  <c r="G230" i="62" s="1"/>
  <c r="G234" i="62"/>
  <c r="G236" i="62" s="1"/>
  <c r="I21" i="62"/>
  <c r="I33" i="62"/>
  <c r="I51" i="62"/>
  <c r="I18" i="62"/>
  <c r="I48" i="62"/>
  <c r="I12" i="62"/>
  <c r="I15" i="62"/>
  <c r="I30" i="62"/>
  <c r="I45" i="62"/>
  <c r="I27" i="62"/>
  <c r="I42" i="62"/>
  <c r="I39" i="62"/>
  <c r="I54" i="62"/>
  <c r="I69" i="62"/>
  <c r="I81" i="62"/>
  <c r="I114" i="62"/>
  <c r="I57" i="62"/>
  <c r="I90" i="62"/>
  <c r="I66" i="62"/>
  <c r="I102" i="62"/>
  <c r="I111" i="62"/>
  <c r="I36" i="62"/>
  <c r="I78" i="62"/>
  <c r="I87" i="62"/>
  <c r="I24" i="62"/>
  <c r="I63" i="62"/>
  <c r="I99" i="62"/>
  <c r="I72" i="62"/>
  <c r="I120" i="62"/>
  <c r="I147" i="62"/>
  <c r="I96" i="62"/>
  <c r="I75" i="62"/>
  <c r="I126" i="62"/>
  <c r="I138" i="62"/>
  <c r="I60" i="62"/>
  <c r="I105" i="62"/>
  <c r="I117" i="62"/>
  <c r="I135" i="62"/>
  <c r="I150" i="62"/>
  <c r="I108" i="62"/>
  <c r="I123" i="62"/>
  <c r="I141" i="62"/>
  <c r="I129" i="62"/>
  <c r="I132" i="62"/>
  <c r="I93" i="62"/>
  <c r="I84" i="62"/>
  <c r="I144" i="62"/>
  <c r="G229" i="62"/>
  <c r="G235" i="62"/>
  <c r="G238" i="62"/>
  <c r="G226" i="62"/>
  <c r="G232" i="62"/>
  <c r="G241" i="62"/>
  <c r="G223" i="62"/>
  <c r="E23" i="62"/>
  <c r="E25" i="62" s="1"/>
  <c r="E35" i="62"/>
  <c r="E37" i="62" s="1"/>
  <c r="E20" i="62"/>
  <c r="E22" i="62" s="1"/>
  <c r="E32" i="62"/>
  <c r="E34" i="62" s="1"/>
  <c r="E50" i="62"/>
  <c r="E52" i="62" s="1"/>
  <c r="E17" i="62"/>
  <c r="E19" i="62" s="1"/>
  <c r="E47" i="62"/>
  <c r="E49" i="62" s="1"/>
  <c r="E11" i="62"/>
  <c r="E13" i="62" s="1"/>
  <c r="E14" i="62"/>
  <c r="E16" i="62" s="1"/>
  <c r="E29" i="62"/>
  <c r="E31" i="62" s="1"/>
  <c r="E44" i="62"/>
  <c r="E46" i="62" s="1"/>
  <c r="E56" i="62"/>
  <c r="E58" i="62" s="1"/>
  <c r="E26" i="62"/>
  <c r="E28" i="62" s="1"/>
  <c r="E41" i="62"/>
  <c r="E43" i="62" s="1"/>
  <c r="E53" i="62"/>
  <c r="E55" i="62" s="1"/>
  <c r="E59" i="62"/>
  <c r="E61" i="62" s="1"/>
  <c r="E71" i="62"/>
  <c r="E73" i="62" s="1"/>
  <c r="E92" i="62"/>
  <c r="E94" i="62" s="1"/>
  <c r="E104" i="62"/>
  <c r="E106" i="62" s="1"/>
  <c r="E68" i="62"/>
  <c r="E70" i="62" s="1"/>
  <c r="E80" i="62"/>
  <c r="E82" i="62" s="1"/>
  <c r="E89" i="62"/>
  <c r="E91" i="62" s="1"/>
  <c r="E65" i="62"/>
  <c r="E67" i="62" s="1"/>
  <c r="E101" i="62"/>
  <c r="E103" i="62" s="1"/>
  <c r="E110" i="62"/>
  <c r="E112" i="62" s="1"/>
  <c r="E77" i="62"/>
  <c r="E79" i="62" s="1"/>
  <c r="E86" i="62"/>
  <c r="E88" i="62" s="1"/>
  <c r="E107" i="62"/>
  <c r="E109" i="62" s="1"/>
  <c r="E128" i="62"/>
  <c r="E130" i="62" s="1"/>
  <c r="E113" i="62"/>
  <c r="E115" i="62" s="1"/>
  <c r="E119" i="62"/>
  <c r="E121" i="62" s="1"/>
  <c r="E146" i="62"/>
  <c r="E148" i="62" s="1"/>
  <c r="E149" i="62"/>
  <c r="E151" i="62" s="1"/>
  <c r="E95" i="62"/>
  <c r="E97" i="62" s="1"/>
  <c r="E125" i="62"/>
  <c r="E127" i="62" s="1"/>
  <c r="E74" i="62"/>
  <c r="E76" i="62" s="1"/>
  <c r="E140" i="62"/>
  <c r="E142" i="62" s="1"/>
  <c r="E38" i="62"/>
  <c r="E40" i="62" s="1"/>
  <c r="E122" i="62"/>
  <c r="E124" i="62" s="1"/>
  <c r="E143" i="62"/>
  <c r="E145" i="62" s="1"/>
  <c r="E131" i="62"/>
  <c r="E133" i="62" s="1"/>
  <c r="E83" i="62"/>
  <c r="E85" i="62" s="1"/>
  <c r="E62" i="62"/>
  <c r="E64" i="62" s="1"/>
  <c r="E116" i="62"/>
  <c r="E118" i="62" s="1"/>
  <c r="E98" i="62"/>
  <c r="E100" i="62" s="1"/>
  <c r="E134" i="62"/>
  <c r="E136" i="62" s="1"/>
  <c r="E137" i="62"/>
  <c r="E139" i="62" s="1"/>
  <c r="C232" i="58"/>
  <c r="C235" i="58"/>
  <c r="C223" i="58"/>
  <c r="C224" i="58" s="1"/>
  <c r="C241" i="58"/>
  <c r="C226" i="58"/>
  <c r="C229" i="58"/>
  <c r="C238" i="58"/>
  <c r="G225" i="58"/>
  <c r="G227" i="58" s="1"/>
  <c r="G222" i="58"/>
  <c r="G224" i="58" s="1"/>
  <c r="G231" i="58"/>
  <c r="G233" i="58" s="1"/>
  <c r="G234" i="58"/>
  <c r="G236" i="58" s="1"/>
  <c r="G237" i="58"/>
  <c r="G239" i="58" s="1"/>
  <c r="G228" i="58"/>
  <c r="G230" i="58" s="1"/>
  <c r="G240" i="58"/>
  <c r="G242" i="58" s="1"/>
  <c r="D232" i="59"/>
  <c r="D229" i="59"/>
  <c r="D223" i="59"/>
  <c r="D226" i="59"/>
  <c r="D235" i="59"/>
  <c r="D241" i="59"/>
  <c r="D238" i="59"/>
  <c r="M18" i="59"/>
  <c r="M21" i="59"/>
  <c r="M36" i="59"/>
  <c r="M57" i="59"/>
  <c r="M69" i="59"/>
  <c r="M33" i="59"/>
  <c r="M45" i="59"/>
  <c r="M24" i="59"/>
  <c r="M63" i="59"/>
  <c r="M27" i="59"/>
  <c r="M39" i="59"/>
  <c r="M48" i="59"/>
  <c r="M54" i="59"/>
  <c r="M84" i="59"/>
  <c r="M30" i="59"/>
  <c r="M12" i="59"/>
  <c r="M60" i="59"/>
  <c r="M75" i="59"/>
  <c r="M42" i="59"/>
  <c r="M66" i="59"/>
  <c r="M81" i="59"/>
  <c r="M72" i="59"/>
  <c r="M129" i="59"/>
  <c r="M78" i="59"/>
  <c r="M93" i="59"/>
  <c r="M99" i="59"/>
  <c r="M111" i="59"/>
  <c r="M117" i="59"/>
  <c r="M102" i="59"/>
  <c r="M135" i="59"/>
  <c r="M141" i="59"/>
  <c r="M120" i="59"/>
  <c r="M126" i="59"/>
  <c r="M108" i="59"/>
  <c r="M144" i="59"/>
  <c r="M150" i="59"/>
  <c r="M15" i="59"/>
  <c r="M90" i="59"/>
  <c r="M96" i="59"/>
  <c r="M132" i="59"/>
  <c r="M87" i="59"/>
  <c r="M138" i="59"/>
  <c r="M105" i="59"/>
  <c r="M123" i="59"/>
  <c r="M147" i="59"/>
  <c r="M51" i="59"/>
  <c r="M114" i="59"/>
  <c r="J23" i="59"/>
  <c r="J25" i="59" s="1"/>
  <c r="J17" i="59"/>
  <c r="J19" i="59" s="1"/>
  <c r="J41" i="59"/>
  <c r="J43" i="59" s="1"/>
  <c r="J65" i="59"/>
  <c r="J67" i="59" s="1"/>
  <c r="J20" i="59"/>
  <c r="J22" i="59" s="1"/>
  <c r="J50" i="59"/>
  <c r="J52" i="59" s="1"/>
  <c r="J26" i="59"/>
  <c r="J28" i="59" s="1"/>
  <c r="J165" i="59" s="1"/>
  <c r="J56" i="59"/>
  <c r="J58" i="59" s="1"/>
  <c r="J44" i="59"/>
  <c r="J46" i="59" s="1"/>
  <c r="J77" i="59"/>
  <c r="J79" i="59" s="1"/>
  <c r="J11" i="59"/>
  <c r="J13" i="59" s="1"/>
  <c r="J29" i="59"/>
  <c r="J31" i="59" s="1"/>
  <c r="J62" i="59"/>
  <c r="J64" i="59" s="1"/>
  <c r="J71" i="59"/>
  <c r="J73" i="59" s="1"/>
  <c r="J35" i="59"/>
  <c r="J37" i="59" s="1"/>
  <c r="J168" i="59" s="1"/>
  <c r="J38" i="59"/>
  <c r="J40" i="59" s="1"/>
  <c r="J47" i="59"/>
  <c r="J49" i="59" s="1"/>
  <c r="J53" i="59"/>
  <c r="J55" i="59" s="1"/>
  <c r="J32" i="59"/>
  <c r="J34" i="59" s="1"/>
  <c r="J113" i="59"/>
  <c r="J115" i="59" s="1"/>
  <c r="J122" i="59"/>
  <c r="J124" i="59" s="1"/>
  <c r="J68" i="59"/>
  <c r="J70" i="59" s="1"/>
  <c r="J104" i="59"/>
  <c r="J106" i="59" s="1"/>
  <c r="J191" i="59" s="1"/>
  <c r="J137" i="59"/>
  <c r="J139" i="59" s="1"/>
  <c r="J146" i="59"/>
  <c r="J148" i="59" s="1"/>
  <c r="J80" i="59"/>
  <c r="J82" i="59" s="1"/>
  <c r="J89" i="59"/>
  <c r="J91" i="59" s="1"/>
  <c r="J95" i="59"/>
  <c r="J97" i="59" s="1"/>
  <c r="J128" i="59"/>
  <c r="J130" i="59" s="1"/>
  <c r="J110" i="59"/>
  <c r="J112" i="59" s="1"/>
  <c r="J116" i="59"/>
  <c r="J118" i="59" s="1"/>
  <c r="J194" i="59" s="1"/>
  <c r="J14" i="59"/>
  <c r="J16" i="59" s="1"/>
  <c r="J134" i="59"/>
  <c r="J136" i="59" s="1"/>
  <c r="J140" i="59"/>
  <c r="J142" i="59" s="1"/>
  <c r="J86" i="59"/>
  <c r="J88" i="59" s="1"/>
  <c r="J101" i="59"/>
  <c r="J103" i="59" s="1"/>
  <c r="J119" i="59"/>
  <c r="J121" i="59" s="1"/>
  <c r="J125" i="59"/>
  <c r="J127" i="59" s="1"/>
  <c r="J59" i="59"/>
  <c r="J61" i="59" s="1"/>
  <c r="J83" i="59"/>
  <c r="J85" i="59" s="1"/>
  <c r="J92" i="59"/>
  <c r="J94" i="59" s="1"/>
  <c r="J187" i="59" s="1"/>
  <c r="J74" i="59"/>
  <c r="J76" i="59" s="1"/>
  <c r="J98" i="59"/>
  <c r="J100" i="59" s="1"/>
  <c r="J143" i="59"/>
  <c r="J145" i="59" s="1"/>
  <c r="J107" i="59"/>
  <c r="J109" i="59" s="1"/>
  <c r="J131" i="59"/>
  <c r="J133" i="59" s="1"/>
  <c r="J149" i="59"/>
  <c r="J151" i="59" s="1"/>
  <c r="D229" i="60"/>
  <c r="D230" i="60" s="1"/>
  <c r="D241" i="60"/>
  <c r="D242" i="60" s="1"/>
  <c r="D223" i="60"/>
  <c r="D224" i="60" s="1"/>
  <c r="D235" i="60"/>
  <c r="D236" i="60" s="1"/>
  <c r="D238" i="60"/>
  <c r="D239" i="60" s="1"/>
  <c r="D232" i="60"/>
  <c r="D233" i="60" s="1"/>
  <c r="D226" i="60"/>
  <c r="D227" i="60" s="1"/>
  <c r="M27" i="62"/>
  <c r="M42" i="62"/>
  <c r="M39" i="62"/>
  <c r="M54" i="62"/>
  <c r="M24" i="62"/>
  <c r="M36" i="62"/>
  <c r="M21" i="62"/>
  <c r="M33" i="62"/>
  <c r="M51" i="62"/>
  <c r="M18" i="62"/>
  <c r="M48" i="62"/>
  <c r="M63" i="62"/>
  <c r="M99" i="62"/>
  <c r="M15" i="62"/>
  <c r="M75" i="62"/>
  <c r="M108" i="62"/>
  <c r="M84" i="62"/>
  <c r="M96" i="62"/>
  <c r="M60" i="62"/>
  <c r="M72" i="62"/>
  <c r="M93" i="62"/>
  <c r="M105" i="62"/>
  <c r="M30" i="62"/>
  <c r="M69" i="62"/>
  <c r="M81" i="62"/>
  <c r="M114" i="62"/>
  <c r="M57" i="62"/>
  <c r="M78" i="62"/>
  <c r="M87" i="62"/>
  <c r="M102" i="62"/>
  <c r="M123" i="62"/>
  <c r="M150" i="62"/>
  <c r="M12" i="62"/>
  <c r="M66" i="62"/>
  <c r="M135" i="62"/>
  <c r="M141" i="62"/>
  <c r="M45" i="62"/>
  <c r="M90" i="62"/>
  <c r="M111" i="62"/>
  <c r="M117" i="62"/>
  <c r="M144" i="62"/>
  <c r="M147" i="62"/>
  <c r="M132" i="62"/>
  <c r="M126" i="62"/>
  <c r="M138" i="62"/>
  <c r="M120" i="62"/>
  <c r="M129" i="62"/>
  <c r="C11" i="62"/>
  <c r="C32" i="62"/>
  <c r="C34" i="62" s="1"/>
  <c r="C53" i="62"/>
  <c r="C55" i="62" s="1"/>
  <c r="C65" i="62"/>
  <c r="C67" i="62" s="1"/>
  <c r="C86" i="62"/>
  <c r="C88" i="62" s="1"/>
  <c r="C107" i="62"/>
  <c r="C109" i="62" s="1"/>
  <c r="C128" i="62"/>
  <c r="C130" i="62" s="1"/>
  <c r="C149" i="62"/>
  <c r="C44" i="62"/>
  <c r="C46" i="62" s="1"/>
  <c r="C98" i="62"/>
  <c r="C100" i="62" s="1"/>
  <c r="C14" i="62"/>
  <c r="C16" i="62" s="1"/>
  <c r="C23" i="62"/>
  <c r="C25" i="62" s="1"/>
  <c r="C35" i="62"/>
  <c r="C37" i="62" s="1"/>
  <c r="C56" i="62"/>
  <c r="C58" i="62" s="1"/>
  <c r="C77" i="62"/>
  <c r="C79" i="62" s="1"/>
  <c r="C89" i="62"/>
  <c r="C91" i="62" s="1"/>
  <c r="C47" i="62"/>
  <c r="C49" i="62" s="1"/>
  <c r="C62" i="62"/>
  <c r="C64" i="62" s="1"/>
  <c r="C80" i="62"/>
  <c r="C82" i="62" s="1"/>
  <c r="C95" i="62"/>
  <c r="C97" i="62" s="1"/>
  <c r="C29" i="62"/>
  <c r="C113" i="62"/>
  <c r="C115" i="62" s="1"/>
  <c r="C137" i="62"/>
  <c r="C139" i="62" s="1"/>
  <c r="C17" i="62"/>
  <c r="C19" i="62" s="1"/>
  <c r="C50" i="62"/>
  <c r="C52" i="62" s="1"/>
  <c r="C68" i="62"/>
  <c r="C70" i="62" s="1"/>
  <c r="C83" i="62"/>
  <c r="C101" i="62"/>
  <c r="C103" i="62" s="1"/>
  <c r="C125" i="62"/>
  <c r="C127" i="62" s="1"/>
  <c r="C140" i="62"/>
  <c r="C142" i="62" s="1"/>
  <c r="C41" i="62"/>
  <c r="C43" i="62" s="1"/>
  <c r="C59" i="62"/>
  <c r="C61" i="62" s="1"/>
  <c r="C74" i="62"/>
  <c r="C76" i="62" s="1"/>
  <c r="C92" i="62"/>
  <c r="C20" i="62"/>
  <c r="C22" i="62" s="1"/>
  <c r="C71" i="62"/>
  <c r="C73" i="62" s="1"/>
  <c r="C110" i="62"/>
  <c r="C143" i="62"/>
  <c r="C145" i="62" s="1"/>
  <c r="C26" i="62"/>
  <c r="C28" i="62" s="1"/>
  <c r="C116" i="62"/>
  <c r="C146" i="62"/>
  <c r="C148" i="62" s="1"/>
  <c r="C38" i="62"/>
  <c r="C40" i="62" s="1"/>
  <c r="C119" i="62"/>
  <c r="C121" i="62" s="1"/>
  <c r="C122" i="62"/>
  <c r="C124" i="62" s="1"/>
  <c r="C104" i="62"/>
  <c r="C106" i="62" s="1"/>
  <c r="C134" i="62"/>
  <c r="C136" i="62" s="1"/>
  <c r="C131" i="62"/>
  <c r="C133" i="62" s="1"/>
  <c r="F229" i="62"/>
  <c r="F235" i="62"/>
  <c r="F238" i="62"/>
  <c r="F226" i="62"/>
  <c r="F232" i="62"/>
  <c r="F241" i="62"/>
  <c r="F223" i="62"/>
  <c r="K226" i="58"/>
  <c r="K241" i="58"/>
  <c r="K223" i="58"/>
  <c r="K232" i="58"/>
  <c r="K235" i="58"/>
  <c r="K229" i="58"/>
  <c r="K238" i="58"/>
  <c r="N223" i="59"/>
  <c r="N226" i="59"/>
  <c r="N232" i="59"/>
  <c r="N241" i="59"/>
  <c r="N229" i="59"/>
  <c r="N238" i="59"/>
  <c r="N235" i="59"/>
  <c r="J234" i="59"/>
  <c r="J236" i="59" s="1"/>
  <c r="J240" i="59"/>
  <c r="J242" i="59" s="1"/>
  <c r="J222" i="59"/>
  <c r="J224" i="59" s="1"/>
  <c r="J225" i="59"/>
  <c r="J227" i="59" s="1"/>
  <c r="J231" i="59"/>
  <c r="J233" i="59" s="1"/>
  <c r="J237" i="59"/>
  <c r="J239" i="59" s="1"/>
  <c r="J228" i="59"/>
  <c r="J230" i="59" s="1"/>
  <c r="N235" i="60"/>
  <c r="N238" i="60"/>
  <c r="N229" i="60"/>
  <c r="N241" i="60"/>
  <c r="N232" i="60"/>
  <c r="N223" i="60"/>
  <c r="N226" i="60"/>
  <c r="K24" i="60"/>
  <c r="K12" i="60"/>
  <c r="K15" i="60"/>
  <c r="K33" i="60"/>
  <c r="K27" i="60"/>
  <c r="K39" i="60"/>
  <c r="K30" i="60"/>
  <c r="K45" i="60"/>
  <c r="K36" i="60"/>
  <c r="K42" i="60"/>
  <c r="K54" i="60"/>
  <c r="K69" i="60"/>
  <c r="K75" i="60"/>
  <c r="K81" i="60"/>
  <c r="K102" i="60"/>
  <c r="K108" i="60"/>
  <c r="K117" i="60"/>
  <c r="K123" i="60"/>
  <c r="K129" i="60"/>
  <c r="K96" i="60"/>
  <c r="K60" i="60"/>
  <c r="K90" i="60"/>
  <c r="K66" i="60"/>
  <c r="K84" i="60"/>
  <c r="K114" i="60"/>
  <c r="K21" i="60"/>
  <c r="K72" i="60"/>
  <c r="K78" i="60"/>
  <c r="K48" i="60"/>
  <c r="K63" i="60"/>
  <c r="K87" i="60"/>
  <c r="K93" i="60"/>
  <c r="K141" i="60"/>
  <c r="K147" i="60"/>
  <c r="K51" i="60"/>
  <c r="K111" i="60"/>
  <c r="K120" i="60"/>
  <c r="K144" i="60"/>
  <c r="K150" i="60"/>
  <c r="K18" i="60"/>
  <c r="K99" i="60"/>
  <c r="K126" i="60"/>
  <c r="K132" i="60"/>
  <c r="K135" i="60"/>
  <c r="K138" i="60"/>
  <c r="K105" i="60"/>
  <c r="K57" i="60"/>
  <c r="J17" i="62"/>
  <c r="J19" i="62" s="1"/>
  <c r="J47" i="62"/>
  <c r="J49" i="62" s="1"/>
  <c r="J11" i="62"/>
  <c r="J13" i="62" s="1"/>
  <c r="J14" i="62"/>
  <c r="J16" i="62" s="1"/>
  <c r="J29" i="62"/>
  <c r="J31" i="62" s="1"/>
  <c r="J44" i="62"/>
  <c r="J46" i="62" s="1"/>
  <c r="J26" i="62"/>
  <c r="J28" i="62" s="1"/>
  <c r="J41" i="62"/>
  <c r="J43" i="62" s="1"/>
  <c r="J38" i="62"/>
  <c r="J40" i="62" s="1"/>
  <c r="J53" i="62"/>
  <c r="J55" i="62" s="1"/>
  <c r="J23" i="62"/>
  <c r="J25" i="62" s="1"/>
  <c r="J35" i="62"/>
  <c r="J37" i="62" s="1"/>
  <c r="J20" i="62"/>
  <c r="J22" i="62" s="1"/>
  <c r="J32" i="62"/>
  <c r="J34" i="62" s="1"/>
  <c r="J50" i="62"/>
  <c r="J52" i="62" s="1"/>
  <c r="J56" i="62"/>
  <c r="J58" i="62" s="1"/>
  <c r="J65" i="62"/>
  <c r="J67" i="62" s="1"/>
  <c r="J101" i="62"/>
  <c r="J103" i="62" s="1"/>
  <c r="J110" i="62"/>
  <c r="J112" i="62" s="1"/>
  <c r="J77" i="62"/>
  <c r="J79" i="62" s="1"/>
  <c r="J86" i="62"/>
  <c r="J88" i="62" s="1"/>
  <c r="J62" i="62"/>
  <c r="J64" i="62" s="1"/>
  <c r="J98" i="62"/>
  <c r="J100" i="62" s="1"/>
  <c r="J74" i="62"/>
  <c r="J76" i="62" s="1"/>
  <c r="J107" i="62"/>
  <c r="J109" i="62" s="1"/>
  <c r="J83" i="62"/>
  <c r="J85" i="62" s="1"/>
  <c r="J95" i="62"/>
  <c r="J97" i="62" s="1"/>
  <c r="J68" i="62"/>
  <c r="J70" i="62" s="1"/>
  <c r="J125" i="62"/>
  <c r="J127" i="62" s="1"/>
  <c r="J137" i="62"/>
  <c r="J139" i="62" s="1"/>
  <c r="J92" i="62"/>
  <c r="J94" i="62" s="1"/>
  <c r="J116" i="62"/>
  <c r="J118" i="62" s="1"/>
  <c r="J131" i="62"/>
  <c r="J133" i="62" s="1"/>
  <c r="J143" i="62"/>
  <c r="J145" i="62" s="1"/>
  <c r="J71" i="62"/>
  <c r="J73" i="62" s="1"/>
  <c r="J113" i="62"/>
  <c r="J115" i="62" s="1"/>
  <c r="J122" i="62"/>
  <c r="J124" i="62" s="1"/>
  <c r="J89" i="62"/>
  <c r="J91" i="62" s="1"/>
  <c r="J134" i="62"/>
  <c r="J136" i="62" s="1"/>
  <c r="J146" i="62"/>
  <c r="J148" i="62" s="1"/>
  <c r="J149" i="62"/>
  <c r="J151" i="62" s="1"/>
  <c r="J104" i="62"/>
  <c r="J106" i="62" s="1"/>
  <c r="J80" i="62"/>
  <c r="J82" i="62" s="1"/>
  <c r="J59" i="62"/>
  <c r="J61" i="62" s="1"/>
  <c r="J119" i="62"/>
  <c r="J121" i="62" s="1"/>
  <c r="J128" i="62"/>
  <c r="J130" i="62" s="1"/>
  <c r="J140" i="62"/>
  <c r="J142" i="62" s="1"/>
  <c r="G41" i="62"/>
  <c r="G43" i="62" s="1"/>
  <c r="G38" i="62"/>
  <c r="G40" i="62" s="1"/>
  <c r="G53" i="62"/>
  <c r="G55" i="62" s="1"/>
  <c r="G23" i="62"/>
  <c r="G25" i="62" s="1"/>
  <c r="G35" i="62"/>
  <c r="G37" i="62" s="1"/>
  <c r="G20" i="62"/>
  <c r="G22" i="62" s="1"/>
  <c r="G32" i="62"/>
  <c r="G34" i="62" s="1"/>
  <c r="G50" i="62"/>
  <c r="G52" i="62" s="1"/>
  <c r="G17" i="62"/>
  <c r="G19" i="62" s="1"/>
  <c r="G47" i="62"/>
  <c r="G49" i="62" s="1"/>
  <c r="G11" i="62"/>
  <c r="G13" i="62" s="1"/>
  <c r="G14" i="62"/>
  <c r="G16" i="62" s="1"/>
  <c r="G29" i="62"/>
  <c r="G31" i="62" s="1"/>
  <c r="G44" i="62"/>
  <c r="G46" i="62" s="1"/>
  <c r="G74" i="62"/>
  <c r="G76" i="62" s="1"/>
  <c r="G107" i="62"/>
  <c r="G109" i="62" s="1"/>
  <c r="G83" i="62"/>
  <c r="G85" i="62" s="1"/>
  <c r="G95" i="62"/>
  <c r="G97" i="62" s="1"/>
  <c r="G59" i="62"/>
  <c r="G61" i="62" s="1"/>
  <c r="G71" i="62"/>
  <c r="G73" i="62" s="1"/>
  <c r="G92" i="62"/>
  <c r="G94" i="62" s="1"/>
  <c r="G104" i="62"/>
  <c r="G106" i="62" s="1"/>
  <c r="G68" i="62"/>
  <c r="G70" i="62" s="1"/>
  <c r="G80" i="62"/>
  <c r="G82" i="62" s="1"/>
  <c r="G113" i="62"/>
  <c r="G115" i="62" s="1"/>
  <c r="G89" i="62"/>
  <c r="G91" i="62" s="1"/>
  <c r="G98" i="62"/>
  <c r="G100" i="62" s="1"/>
  <c r="G122" i="62"/>
  <c r="G124" i="62" s="1"/>
  <c r="G149" i="62"/>
  <c r="G151" i="62" s="1"/>
  <c r="G26" i="62"/>
  <c r="G28" i="62" s="1"/>
  <c r="G62" i="62"/>
  <c r="G64" i="62" s="1"/>
  <c r="G77" i="62"/>
  <c r="G79" i="62" s="1"/>
  <c r="G134" i="62"/>
  <c r="G136" i="62" s="1"/>
  <c r="G140" i="62"/>
  <c r="G142" i="62" s="1"/>
  <c r="G56" i="62"/>
  <c r="G58" i="62" s="1"/>
  <c r="G86" i="62"/>
  <c r="G88" i="62" s="1"/>
  <c r="G101" i="62"/>
  <c r="G103" i="62" s="1"/>
  <c r="G128" i="62"/>
  <c r="G130" i="62" s="1"/>
  <c r="G65" i="62"/>
  <c r="G67" i="62" s="1"/>
  <c r="G110" i="62"/>
  <c r="G112" i="62" s="1"/>
  <c r="G119" i="62"/>
  <c r="G121" i="62" s="1"/>
  <c r="G137" i="62"/>
  <c r="G139" i="62" s="1"/>
  <c r="G125" i="62"/>
  <c r="G127" i="62" s="1"/>
  <c r="G146" i="62"/>
  <c r="G148" i="62" s="1"/>
  <c r="G131" i="62"/>
  <c r="G133" i="62" s="1"/>
  <c r="G116" i="62"/>
  <c r="G118" i="62" s="1"/>
  <c r="G143" i="62"/>
  <c r="G145" i="62" s="1"/>
  <c r="N229" i="62"/>
  <c r="N235" i="62"/>
  <c r="N238" i="62"/>
  <c r="N226" i="62"/>
  <c r="N232" i="62"/>
  <c r="N241" i="62"/>
  <c r="N223" i="62"/>
  <c r="D238" i="62"/>
  <c r="D226" i="62"/>
  <c r="D232" i="62"/>
  <c r="D241" i="62"/>
  <c r="D223" i="62"/>
  <c r="D224" i="62" s="1"/>
  <c r="D229" i="62"/>
  <c r="D235" i="62"/>
  <c r="D236" i="62" s="1"/>
  <c r="M24" i="58"/>
  <c r="M18" i="58"/>
  <c r="M57" i="58"/>
  <c r="M33" i="58"/>
  <c r="M51" i="58"/>
  <c r="M81" i="58"/>
  <c r="M15" i="58"/>
  <c r="M27" i="58"/>
  <c r="M39" i="58"/>
  <c r="M63" i="58"/>
  <c r="M69" i="58"/>
  <c r="M12" i="58"/>
  <c r="M45" i="58"/>
  <c r="M87" i="58"/>
  <c r="M108" i="58"/>
  <c r="M21" i="58"/>
  <c r="M30" i="58"/>
  <c r="M54" i="58"/>
  <c r="M60" i="58"/>
  <c r="M36" i="58"/>
  <c r="M48" i="58"/>
  <c r="M42" i="58"/>
  <c r="M66" i="58"/>
  <c r="M123" i="58"/>
  <c r="M105" i="58"/>
  <c r="M129" i="58"/>
  <c r="M147" i="58"/>
  <c r="M114" i="58"/>
  <c r="M72" i="58"/>
  <c r="M75" i="58"/>
  <c r="M84" i="58"/>
  <c r="M93" i="58"/>
  <c r="M102" i="58"/>
  <c r="M120" i="58"/>
  <c r="M135" i="58"/>
  <c r="M111" i="58"/>
  <c r="M126" i="58"/>
  <c r="M141" i="58"/>
  <c r="M150" i="58"/>
  <c r="M90" i="58"/>
  <c r="M99" i="58"/>
  <c r="M132" i="58"/>
  <c r="M117" i="58"/>
  <c r="M78" i="58"/>
  <c r="M96" i="58"/>
  <c r="M138" i="58"/>
  <c r="M144" i="58"/>
  <c r="H23" i="58"/>
  <c r="H25" i="58" s="1"/>
  <c r="H17" i="58"/>
  <c r="H19" i="58" s="1"/>
  <c r="H20" i="58"/>
  <c r="H22" i="58" s="1"/>
  <c r="H56" i="58"/>
  <c r="H58" i="58" s="1"/>
  <c r="H32" i="58"/>
  <c r="H34" i="58" s="1"/>
  <c r="H50" i="58"/>
  <c r="H52" i="58" s="1"/>
  <c r="H80" i="58"/>
  <c r="H82" i="58" s="1"/>
  <c r="H26" i="58"/>
  <c r="H28" i="58" s="1"/>
  <c r="H38" i="58"/>
  <c r="H40" i="58" s="1"/>
  <c r="H62" i="58"/>
  <c r="H64" i="58" s="1"/>
  <c r="H68" i="58"/>
  <c r="H70" i="58" s="1"/>
  <c r="H74" i="58"/>
  <c r="H76" i="58" s="1"/>
  <c r="H44" i="58"/>
  <c r="H46" i="58" s="1"/>
  <c r="H86" i="58"/>
  <c r="H88" i="58" s="1"/>
  <c r="H107" i="58"/>
  <c r="H109" i="58" s="1"/>
  <c r="H29" i="58"/>
  <c r="H31" i="58" s="1"/>
  <c r="H53" i="58"/>
  <c r="H55" i="58" s="1"/>
  <c r="H59" i="58"/>
  <c r="H61" i="58" s="1"/>
  <c r="H71" i="58"/>
  <c r="H73" i="58" s="1"/>
  <c r="H14" i="58"/>
  <c r="H16" i="58" s="1"/>
  <c r="H35" i="58"/>
  <c r="H37" i="58" s="1"/>
  <c r="H47" i="58"/>
  <c r="H49" i="58" s="1"/>
  <c r="H11" i="58"/>
  <c r="H13" i="58" s="1"/>
  <c r="H41" i="58"/>
  <c r="H43" i="58" s="1"/>
  <c r="H65" i="58"/>
  <c r="H67" i="58" s="1"/>
  <c r="H122" i="58"/>
  <c r="H124" i="58" s="1"/>
  <c r="H146" i="58"/>
  <c r="H148" i="58" s="1"/>
  <c r="H89" i="58"/>
  <c r="H91" i="58" s="1"/>
  <c r="H98" i="58"/>
  <c r="H100" i="58" s="1"/>
  <c r="H131" i="58"/>
  <c r="H133" i="58" s="1"/>
  <c r="H116" i="58"/>
  <c r="H118" i="58" s="1"/>
  <c r="H95" i="58"/>
  <c r="H97" i="58" s="1"/>
  <c r="H137" i="58"/>
  <c r="H139" i="58" s="1"/>
  <c r="H143" i="58"/>
  <c r="H145" i="58" s="1"/>
  <c r="H149" i="58"/>
  <c r="H151" i="58" s="1"/>
  <c r="H104" i="58"/>
  <c r="H106" i="58" s="1"/>
  <c r="H128" i="58"/>
  <c r="H130" i="58" s="1"/>
  <c r="H113" i="58"/>
  <c r="H115" i="58" s="1"/>
  <c r="H83" i="58"/>
  <c r="H85" i="58" s="1"/>
  <c r="H92" i="58"/>
  <c r="H94" i="58" s="1"/>
  <c r="H101" i="58"/>
  <c r="H103" i="58" s="1"/>
  <c r="H119" i="58"/>
  <c r="H121" i="58" s="1"/>
  <c r="H134" i="58"/>
  <c r="H136" i="58" s="1"/>
  <c r="H77" i="58"/>
  <c r="H79" i="58" s="1"/>
  <c r="H110" i="58"/>
  <c r="H112" i="58" s="1"/>
  <c r="H125" i="58"/>
  <c r="H127" i="58" s="1"/>
  <c r="H140" i="58"/>
  <c r="H142" i="58" s="1"/>
  <c r="G26" i="59"/>
  <c r="G28" i="59" s="1"/>
  <c r="G32" i="59"/>
  <c r="G34" i="59" s="1"/>
  <c r="G14" i="59"/>
  <c r="G16" i="59" s="1"/>
  <c r="G29" i="59"/>
  <c r="G31" i="59" s="1"/>
  <c r="G44" i="59"/>
  <c r="G46" i="59" s="1"/>
  <c r="G62" i="59"/>
  <c r="G64" i="59" s="1"/>
  <c r="G11" i="59"/>
  <c r="G13" i="59" s="1"/>
  <c r="G38" i="59"/>
  <c r="G40" i="59" s="1"/>
  <c r="G47" i="59"/>
  <c r="G49" i="59" s="1"/>
  <c r="G53" i="59"/>
  <c r="G55" i="59" s="1"/>
  <c r="G35" i="59"/>
  <c r="G37" i="59" s="1"/>
  <c r="G59" i="59"/>
  <c r="G61" i="59" s="1"/>
  <c r="G41" i="59"/>
  <c r="G43" i="59" s="1"/>
  <c r="G65" i="59"/>
  <c r="G67" i="59" s="1"/>
  <c r="G80" i="59"/>
  <c r="G82" i="59" s="1"/>
  <c r="G17" i="59"/>
  <c r="G19" i="59" s="1"/>
  <c r="G50" i="59"/>
  <c r="G52" i="59" s="1"/>
  <c r="G20" i="59"/>
  <c r="G22" i="59" s="1"/>
  <c r="G89" i="59"/>
  <c r="G91" i="59" s="1"/>
  <c r="G95" i="59"/>
  <c r="G97" i="59" s="1"/>
  <c r="G110" i="59"/>
  <c r="G112" i="59" s="1"/>
  <c r="G116" i="59"/>
  <c r="G118" i="59" s="1"/>
  <c r="G71" i="59"/>
  <c r="G73" i="59" s="1"/>
  <c r="G134" i="59"/>
  <c r="G136" i="59" s="1"/>
  <c r="G140" i="59"/>
  <c r="G142" i="59" s="1"/>
  <c r="G23" i="59"/>
  <c r="G25" i="59" s="1"/>
  <c r="G86" i="59"/>
  <c r="G88" i="59" s="1"/>
  <c r="G101" i="59"/>
  <c r="G103" i="59" s="1"/>
  <c r="G119" i="59"/>
  <c r="G121" i="59" s="1"/>
  <c r="G125" i="59"/>
  <c r="G127" i="59" s="1"/>
  <c r="G56" i="59"/>
  <c r="G58" i="59" s="1"/>
  <c r="G107" i="59"/>
  <c r="G109" i="59" s="1"/>
  <c r="G143" i="59"/>
  <c r="G145" i="59" s="1"/>
  <c r="G149" i="59"/>
  <c r="G151" i="59" s="1"/>
  <c r="G92" i="59"/>
  <c r="G94" i="59" s="1"/>
  <c r="G98" i="59"/>
  <c r="G100" i="59" s="1"/>
  <c r="G131" i="59"/>
  <c r="G133" i="59" s="1"/>
  <c r="G74" i="59"/>
  <c r="G76" i="59" s="1"/>
  <c r="G83" i="59"/>
  <c r="G85" i="59" s="1"/>
  <c r="G113" i="59"/>
  <c r="G115" i="59" s="1"/>
  <c r="G122" i="59"/>
  <c r="G124" i="59" s="1"/>
  <c r="G137" i="59"/>
  <c r="G139" i="59" s="1"/>
  <c r="G68" i="59"/>
  <c r="G70" i="59" s="1"/>
  <c r="G77" i="59"/>
  <c r="G79" i="59" s="1"/>
  <c r="G104" i="59"/>
  <c r="G106" i="59" s="1"/>
  <c r="G128" i="59"/>
  <c r="G130" i="59" s="1"/>
  <c r="G146" i="59"/>
  <c r="G148" i="59" s="1"/>
  <c r="K228" i="61"/>
  <c r="K230" i="61" s="1"/>
  <c r="K225" i="61"/>
  <c r="K227" i="61" s="1"/>
  <c r="K237" i="61"/>
  <c r="K239" i="61" s="1"/>
  <c r="K222" i="61"/>
  <c r="K224" i="61" s="1"/>
  <c r="K240" i="61"/>
  <c r="K242" i="61" s="1"/>
  <c r="K234" i="61"/>
  <c r="K236" i="61" s="1"/>
  <c r="K231" i="61"/>
  <c r="K233" i="61" s="1"/>
  <c r="N35" i="61"/>
  <c r="N37" i="61" s="1"/>
  <c r="N44" i="61"/>
  <c r="N46" i="61" s="1"/>
  <c r="N47" i="61"/>
  <c r="N49" i="61" s="1"/>
  <c r="N20" i="61"/>
  <c r="N22" i="61" s="1"/>
  <c r="N163" i="61" s="1"/>
  <c r="N26" i="61"/>
  <c r="N28" i="61" s="1"/>
  <c r="N56" i="61"/>
  <c r="N58" i="61" s="1"/>
  <c r="N32" i="61"/>
  <c r="N34" i="61" s="1"/>
  <c r="N41" i="61"/>
  <c r="N43" i="61" s="1"/>
  <c r="N74" i="61"/>
  <c r="N76" i="61" s="1"/>
  <c r="N17" i="61"/>
  <c r="N19" i="61" s="1"/>
  <c r="N29" i="61"/>
  <c r="N31" i="61" s="1"/>
  <c r="N166" i="61" s="1"/>
  <c r="N65" i="61"/>
  <c r="N67" i="61" s="1"/>
  <c r="N77" i="61"/>
  <c r="N79" i="61" s="1"/>
  <c r="N182" i="61" s="1"/>
  <c r="N86" i="61"/>
  <c r="N88" i="61" s="1"/>
  <c r="N11" i="61"/>
  <c r="N13" i="61" s="1"/>
  <c r="N14" i="61"/>
  <c r="N16" i="61" s="1"/>
  <c r="N53" i="61"/>
  <c r="N55" i="61" s="1"/>
  <c r="N50" i="61"/>
  <c r="N52" i="61" s="1"/>
  <c r="N23" i="61"/>
  <c r="N25" i="61" s="1"/>
  <c r="N164" i="61" s="1"/>
  <c r="N71" i="61"/>
  <c r="N73" i="61" s="1"/>
  <c r="N80" i="61"/>
  <c r="N82" i="61" s="1"/>
  <c r="N83" i="61"/>
  <c r="N85" i="61" s="1"/>
  <c r="N38" i="61"/>
  <c r="N40" i="61" s="1"/>
  <c r="N62" i="61"/>
  <c r="N64" i="61" s="1"/>
  <c r="N89" i="61"/>
  <c r="N91" i="61" s="1"/>
  <c r="N92" i="61"/>
  <c r="N94" i="61" s="1"/>
  <c r="N107" i="61"/>
  <c r="N109" i="61" s="1"/>
  <c r="N116" i="61"/>
  <c r="N118" i="61" s="1"/>
  <c r="N119" i="61"/>
  <c r="N121" i="61" s="1"/>
  <c r="N95" i="61"/>
  <c r="N97" i="61" s="1"/>
  <c r="N98" i="61"/>
  <c r="N100" i="61" s="1"/>
  <c r="N68" i="61"/>
  <c r="N70" i="61" s="1"/>
  <c r="N101" i="61"/>
  <c r="N103" i="61" s="1"/>
  <c r="N134" i="61"/>
  <c r="N136" i="61" s="1"/>
  <c r="N146" i="61"/>
  <c r="N148" i="61" s="1"/>
  <c r="N204" i="61" s="1"/>
  <c r="N149" i="61"/>
  <c r="N151" i="61" s="1"/>
  <c r="N140" i="61"/>
  <c r="N142" i="61" s="1"/>
  <c r="N128" i="61"/>
  <c r="N130" i="61" s="1"/>
  <c r="N113" i="61"/>
  <c r="N115" i="61" s="1"/>
  <c r="N125" i="61"/>
  <c r="N127" i="61" s="1"/>
  <c r="N143" i="61"/>
  <c r="N145" i="61" s="1"/>
  <c r="N59" i="61"/>
  <c r="N61" i="61" s="1"/>
  <c r="N104" i="61"/>
  <c r="N106" i="61" s="1"/>
  <c r="N131" i="61"/>
  <c r="N133" i="61" s="1"/>
  <c r="N122" i="61"/>
  <c r="N124" i="61" s="1"/>
  <c r="N110" i="61"/>
  <c r="N112" i="61" s="1"/>
  <c r="N137" i="61"/>
  <c r="N139" i="61" s="1"/>
  <c r="G234" i="61"/>
  <c r="G236" i="61" s="1"/>
  <c r="G231" i="61"/>
  <c r="G233" i="61" s="1"/>
  <c r="G240" i="61"/>
  <c r="G242" i="61" s="1"/>
  <c r="G237" i="61"/>
  <c r="G239" i="61" s="1"/>
  <c r="G228" i="61"/>
  <c r="G230" i="61" s="1"/>
  <c r="G225" i="61"/>
  <c r="G227" i="61" s="1"/>
  <c r="G222" i="61"/>
  <c r="G224" i="61" s="1"/>
  <c r="H33" i="61"/>
  <c r="H42" i="61"/>
  <c r="H51" i="61"/>
  <c r="H18" i="61"/>
  <c r="H39" i="61"/>
  <c r="H24" i="61"/>
  <c r="H30" i="61"/>
  <c r="H48" i="61"/>
  <c r="H63" i="61"/>
  <c r="H69" i="61"/>
  <c r="H81" i="61"/>
  <c r="H90" i="61"/>
  <c r="H21" i="61"/>
  <c r="H57" i="61"/>
  <c r="H72" i="61"/>
  <c r="H12" i="61"/>
  <c r="H15" i="61"/>
  <c r="H54" i="61"/>
  <c r="H84" i="61"/>
  <c r="H93" i="61"/>
  <c r="H60" i="61"/>
  <c r="H96" i="61"/>
  <c r="H111" i="61"/>
  <c r="H123" i="61"/>
  <c r="H75" i="61"/>
  <c r="H102" i="61"/>
  <c r="H27" i="61"/>
  <c r="H87" i="61"/>
  <c r="H36" i="61"/>
  <c r="H45" i="61"/>
  <c r="H78" i="61"/>
  <c r="H66" i="61"/>
  <c r="H129" i="61"/>
  <c r="H138" i="61"/>
  <c r="H105" i="61"/>
  <c r="H108" i="61"/>
  <c r="H144" i="61"/>
  <c r="H132" i="61"/>
  <c r="H114" i="61"/>
  <c r="H117" i="61"/>
  <c r="H120" i="61"/>
  <c r="H126" i="61"/>
  <c r="H147" i="61"/>
  <c r="H99" i="61"/>
  <c r="H135" i="61"/>
  <c r="H141" i="61"/>
  <c r="H150" i="61"/>
  <c r="F35" i="61"/>
  <c r="F37" i="61" s="1"/>
  <c r="F44" i="61"/>
  <c r="F46" i="61" s="1"/>
  <c r="F47" i="61"/>
  <c r="F49" i="61" s="1"/>
  <c r="F20" i="61"/>
  <c r="F22" i="61" s="1"/>
  <c r="F26" i="61"/>
  <c r="F28" i="61" s="1"/>
  <c r="F56" i="61"/>
  <c r="F58" i="61" s="1"/>
  <c r="F32" i="61"/>
  <c r="F34" i="61" s="1"/>
  <c r="F41" i="61"/>
  <c r="F43" i="61" s="1"/>
  <c r="F50" i="61"/>
  <c r="F52" i="61" s="1"/>
  <c r="F74" i="61"/>
  <c r="F76" i="61" s="1"/>
  <c r="F23" i="61"/>
  <c r="F25" i="61" s="1"/>
  <c r="F65" i="61"/>
  <c r="F67" i="61" s="1"/>
  <c r="F77" i="61"/>
  <c r="F79" i="61" s="1"/>
  <c r="F86" i="61"/>
  <c r="F88" i="61" s="1"/>
  <c r="F17" i="61"/>
  <c r="F19" i="61" s="1"/>
  <c r="F29" i="61"/>
  <c r="F31" i="61" s="1"/>
  <c r="F71" i="61"/>
  <c r="F73" i="61" s="1"/>
  <c r="F38" i="61"/>
  <c r="F40" i="61" s="1"/>
  <c r="F11" i="61"/>
  <c r="F13" i="61" s="1"/>
  <c r="F53" i="61"/>
  <c r="F55" i="61" s="1"/>
  <c r="F107" i="61"/>
  <c r="F109" i="61" s="1"/>
  <c r="F116" i="61"/>
  <c r="F118" i="61" s="1"/>
  <c r="F68" i="61"/>
  <c r="F70" i="61" s="1"/>
  <c r="F83" i="61"/>
  <c r="F85" i="61" s="1"/>
  <c r="F119" i="61"/>
  <c r="F121" i="61" s="1"/>
  <c r="F14" i="61"/>
  <c r="F16" i="61" s="1"/>
  <c r="F59" i="61"/>
  <c r="F61" i="61" s="1"/>
  <c r="F80" i="61"/>
  <c r="F82" i="61" s="1"/>
  <c r="F98" i="61"/>
  <c r="F100" i="61" s="1"/>
  <c r="F62" i="61"/>
  <c r="F64" i="61" s="1"/>
  <c r="F95" i="61"/>
  <c r="F97" i="61" s="1"/>
  <c r="F101" i="61"/>
  <c r="F103" i="61" s="1"/>
  <c r="F134" i="61"/>
  <c r="F136" i="61" s="1"/>
  <c r="F146" i="61"/>
  <c r="F148" i="61" s="1"/>
  <c r="F92" i="61"/>
  <c r="F94" i="61" s="1"/>
  <c r="F104" i="61"/>
  <c r="F106" i="61" s="1"/>
  <c r="F137" i="61"/>
  <c r="F139" i="61" s="1"/>
  <c r="F149" i="61"/>
  <c r="F151" i="61" s="1"/>
  <c r="F110" i="61"/>
  <c r="F112" i="61" s="1"/>
  <c r="F89" i="61"/>
  <c r="F91" i="61" s="1"/>
  <c r="F113" i="61"/>
  <c r="F115" i="61" s="1"/>
  <c r="F122" i="61"/>
  <c r="F124" i="61" s="1"/>
  <c r="F125" i="61"/>
  <c r="F127" i="61" s="1"/>
  <c r="F140" i="61"/>
  <c r="F142" i="61" s="1"/>
  <c r="F128" i="61"/>
  <c r="F130" i="61" s="1"/>
  <c r="F131" i="61"/>
  <c r="F133" i="61" s="1"/>
  <c r="F143" i="61"/>
  <c r="F145" i="61" s="1"/>
  <c r="L20" i="61"/>
  <c r="L22" i="61" s="1"/>
  <c r="L26" i="61"/>
  <c r="L28" i="61" s="1"/>
  <c r="L56" i="61"/>
  <c r="L58" i="61" s="1"/>
  <c r="L32" i="61"/>
  <c r="L34" i="61" s="1"/>
  <c r="L41" i="61"/>
  <c r="L43" i="61" s="1"/>
  <c r="L50" i="61"/>
  <c r="L52" i="61" s="1"/>
  <c r="L17" i="61"/>
  <c r="L19" i="61" s="1"/>
  <c r="L38" i="61"/>
  <c r="L40" i="61" s="1"/>
  <c r="L29" i="61"/>
  <c r="L31" i="61" s="1"/>
  <c r="L65" i="61"/>
  <c r="L67" i="61" s="1"/>
  <c r="L77" i="61"/>
  <c r="L79" i="61" s="1"/>
  <c r="L11" i="61"/>
  <c r="L13" i="61" s="1"/>
  <c r="L14" i="61"/>
  <c r="L16" i="61" s="1"/>
  <c r="L44" i="61"/>
  <c r="L46" i="61" s="1"/>
  <c r="L62" i="61"/>
  <c r="L64" i="61" s="1"/>
  <c r="L68" i="61"/>
  <c r="L70" i="61" s="1"/>
  <c r="L23" i="61"/>
  <c r="L25" i="61" s="1"/>
  <c r="L71" i="61"/>
  <c r="L73" i="61" s="1"/>
  <c r="L35" i="61"/>
  <c r="L37" i="61" s="1"/>
  <c r="L74" i="61"/>
  <c r="L76" i="61" s="1"/>
  <c r="L95" i="61"/>
  <c r="L97" i="61" s="1"/>
  <c r="L86" i="61"/>
  <c r="L88" i="61" s="1"/>
  <c r="L47" i="61"/>
  <c r="L49" i="61" s="1"/>
  <c r="L98" i="61"/>
  <c r="L100" i="61" s="1"/>
  <c r="L143" i="61"/>
  <c r="L145" i="61" s="1"/>
  <c r="L53" i="61"/>
  <c r="L55" i="61" s="1"/>
  <c r="L110" i="61"/>
  <c r="L112" i="61" s="1"/>
  <c r="L122" i="61"/>
  <c r="L124" i="61" s="1"/>
  <c r="L59" i="61"/>
  <c r="L61" i="61" s="1"/>
  <c r="L104" i="61"/>
  <c r="L106" i="61" s="1"/>
  <c r="L113" i="61"/>
  <c r="L115" i="61" s="1"/>
  <c r="L83" i="61"/>
  <c r="L85" i="61" s="1"/>
  <c r="L128" i="61"/>
  <c r="L130" i="61" s="1"/>
  <c r="L134" i="61"/>
  <c r="L136" i="61" s="1"/>
  <c r="L140" i="61"/>
  <c r="L142" i="61" s="1"/>
  <c r="L92" i="61"/>
  <c r="L94" i="61" s="1"/>
  <c r="L101" i="61"/>
  <c r="L103" i="61" s="1"/>
  <c r="L89" i="61"/>
  <c r="L91" i="61" s="1"/>
  <c r="L107" i="61"/>
  <c r="L109" i="61" s="1"/>
  <c r="L131" i="61"/>
  <c r="L133" i="61" s="1"/>
  <c r="L137" i="61"/>
  <c r="L139" i="61" s="1"/>
  <c r="L80" i="61"/>
  <c r="L82" i="61" s="1"/>
  <c r="L116" i="61"/>
  <c r="L118" i="61" s="1"/>
  <c r="L119" i="61"/>
  <c r="L121" i="61" s="1"/>
  <c r="L125" i="61"/>
  <c r="L127" i="61" s="1"/>
  <c r="L146" i="61"/>
  <c r="L148" i="61" s="1"/>
  <c r="L149" i="61"/>
  <c r="L151" i="61" s="1"/>
  <c r="J228" i="61"/>
  <c r="J230" i="61" s="1"/>
  <c r="J225" i="61"/>
  <c r="J227" i="61" s="1"/>
  <c r="J237" i="61"/>
  <c r="J239" i="61" s="1"/>
  <c r="J222" i="61"/>
  <c r="J224" i="61" s="1"/>
  <c r="J240" i="61"/>
  <c r="J242" i="61" s="1"/>
  <c r="J234" i="61"/>
  <c r="J236" i="61" s="1"/>
  <c r="J231" i="61"/>
  <c r="J233" i="61" s="1"/>
  <c r="H222" i="61"/>
  <c r="H224" i="61" s="1"/>
  <c r="H234" i="61"/>
  <c r="H236" i="61" s="1"/>
  <c r="H240" i="61"/>
  <c r="H242" i="61" s="1"/>
  <c r="H237" i="61"/>
  <c r="H239" i="61" s="1"/>
  <c r="H231" i="61"/>
  <c r="H233" i="61" s="1"/>
  <c r="H228" i="61"/>
  <c r="H230" i="61" s="1"/>
  <c r="H225" i="61"/>
  <c r="H227" i="61" s="1"/>
  <c r="F226" i="61"/>
  <c r="F238" i="61"/>
  <c r="F223" i="61"/>
  <c r="F235" i="61"/>
  <c r="F232" i="61"/>
  <c r="F229" i="61"/>
  <c r="F241" i="61"/>
  <c r="C229" i="61"/>
  <c r="C241" i="61"/>
  <c r="C232" i="61"/>
  <c r="C223" i="61"/>
  <c r="C235" i="61"/>
  <c r="C238" i="61"/>
  <c r="C226" i="61"/>
  <c r="D20" i="61"/>
  <c r="D26" i="61"/>
  <c r="D56" i="61"/>
  <c r="D32" i="61"/>
  <c r="D41" i="61"/>
  <c r="D50" i="61"/>
  <c r="D17" i="61"/>
  <c r="D38" i="61"/>
  <c r="D59" i="61"/>
  <c r="D23" i="61"/>
  <c r="D65" i="61"/>
  <c r="D77" i="61"/>
  <c r="D35" i="61"/>
  <c r="D47" i="61"/>
  <c r="D62" i="61"/>
  <c r="D68" i="61"/>
  <c r="D29" i="61"/>
  <c r="D71" i="61"/>
  <c r="D11" i="61"/>
  <c r="D14" i="61"/>
  <c r="D44" i="61"/>
  <c r="D74" i="61"/>
  <c r="D95" i="61"/>
  <c r="D53" i="61"/>
  <c r="D83" i="61"/>
  <c r="D98" i="61"/>
  <c r="D143" i="61"/>
  <c r="D80" i="61"/>
  <c r="D86" i="61"/>
  <c r="D110" i="61"/>
  <c r="D122" i="61"/>
  <c r="D89" i="61"/>
  <c r="D92" i="61"/>
  <c r="D101" i="61"/>
  <c r="D104" i="61"/>
  <c r="D113" i="61"/>
  <c r="D146" i="61"/>
  <c r="D116" i="61"/>
  <c r="D119" i="61"/>
  <c r="D125" i="61"/>
  <c r="D128" i="61"/>
  <c r="D134" i="61"/>
  <c r="D140" i="61"/>
  <c r="D107" i="61"/>
  <c r="D131" i="61"/>
  <c r="D137" i="61"/>
  <c r="D149" i="61"/>
  <c r="C11" i="61"/>
  <c r="C14" i="61"/>
  <c r="C35" i="61"/>
  <c r="C44" i="61"/>
  <c r="C56" i="61"/>
  <c r="C65" i="61"/>
  <c r="C86" i="61"/>
  <c r="C95" i="61"/>
  <c r="C107" i="61"/>
  <c r="C146" i="61"/>
  <c r="C26" i="61"/>
  <c r="C77" i="61"/>
  <c r="C116" i="61"/>
  <c r="C128" i="61"/>
  <c r="C137" i="61"/>
  <c r="C125" i="61"/>
  <c r="C17" i="61"/>
  <c r="C47" i="61"/>
  <c r="C59" i="61"/>
  <c r="C98" i="61"/>
  <c r="C149" i="61"/>
  <c r="C29" i="61"/>
  <c r="C38" i="61"/>
  <c r="C68" i="61"/>
  <c r="C80" i="61"/>
  <c r="C89" i="61"/>
  <c r="C110" i="61"/>
  <c r="C119" i="61"/>
  <c r="C131" i="61"/>
  <c r="C50" i="61"/>
  <c r="C101" i="61"/>
  <c r="C140" i="61"/>
  <c r="C74" i="61"/>
  <c r="C20" i="61"/>
  <c r="C32" i="61"/>
  <c r="C41" i="61"/>
  <c r="C62" i="61"/>
  <c r="C71" i="61"/>
  <c r="C83" i="61"/>
  <c r="C122" i="61"/>
  <c r="C53" i="61"/>
  <c r="C92" i="61"/>
  <c r="C104" i="61"/>
  <c r="C113" i="61"/>
  <c r="C134" i="61"/>
  <c r="C143" i="61"/>
  <c r="C23" i="61"/>
  <c r="N234" i="61"/>
  <c r="N236" i="61" s="1"/>
  <c r="N231" i="61"/>
  <c r="N233" i="61" s="1"/>
  <c r="N240" i="61"/>
  <c r="N242" i="61" s="1"/>
  <c r="N228" i="61"/>
  <c r="N230" i="61" s="1"/>
  <c r="M252" i="61" s="1"/>
  <c r="N225" i="61"/>
  <c r="N227" i="61" s="1"/>
  <c r="N222" i="61"/>
  <c r="N224" i="61" s="1"/>
  <c r="M250" i="61" s="1"/>
  <c r="N237" i="61"/>
  <c r="N239" i="61" s="1"/>
  <c r="I232" i="61"/>
  <c r="I241" i="61"/>
  <c r="I229" i="61"/>
  <c r="I226" i="61"/>
  <c r="I238" i="61"/>
  <c r="I235" i="61"/>
  <c r="I223" i="61"/>
  <c r="C228" i="61"/>
  <c r="C240" i="61"/>
  <c r="C231" i="61"/>
  <c r="C234" i="61"/>
  <c r="C237" i="61"/>
  <c r="C222" i="61"/>
  <c r="C225" i="61"/>
  <c r="J235" i="61"/>
  <c r="J232" i="61"/>
  <c r="J241" i="61"/>
  <c r="J229" i="61"/>
  <c r="J238" i="61"/>
  <c r="J226" i="61"/>
  <c r="J223" i="61"/>
  <c r="D231" i="61"/>
  <c r="D240" i="61"/>
  <c r="D228" i="61"/>
  <c r="D225" i="61"/>
  <c r="D237" i="61"/>
  <c r="D234" i="61"/>
  <c r="D222" i="61"/>
  <c r="I225" i="61"/>
  <c r="I227" i="61" s="1"/>
  <c r="I237" i="61"/>
  <c r="I239" i="61" s="1"/>
  <c r="I222" i="61"/>
  <c r="I224" i="61" s="1"/>
  <c r="I240" i="61"/>
  <c r="I242" i="61" s="1"/>
  <c r="I234" i="61"/>
  <c r="I236" i="61" s="1"/>
  <c r="I231" i="61"/>
  <c r="I233" i="61" s="1"/>
  <c r="I228" i="61"/>
  <c r="I230" i="61" s="1"/>
  <c r="N226" i="61"/>
  <c r="N238" i="61"/>
  <c r="N223" i="61"/>
  <c r="N241" i="61"/>
  <c r="N235" i="61"/>
  <c r="N232" i="61"/>
  <c r="N229" i="61"/>
  <c r="K235" i="61"/>
  <c r="K232" i="61"/>
  <c r="K241" i="61"/>
  <c r="K238" i="61"/>
  <c r="K229" i="61"/>
  <c r="K226" i="61"/>
  <c r="K223" i="61"/>
  <c r="K32" i="61"/>
  <c r="K34" i="61" s="1"/>
  <c r="K41" i="61"/>
  <c r="K43" i="61" s="1"/>
  <c r="K50" i="61"/>
  <c r="K52" i="61" s="1"/>
  <c r="K173" i="61" s="1"/>
  <c r="K17" i="61"/>
  <c r="K19" i="61" s="1"/>
  <c r="K162" i="61" s="1"/>
  <c r="K38" i="61"/>
  <c r="K40" i="61" s="1"/>
  <c r="K23" i="61"/>
  <c r="K25" i="61" s="1"/>
  <c r="K164" i="61" s="1"/>
  <c r="K29" i="61"/>
  <c r="K31" i="61" s="1"/>
  <c r="K166" i="61" s="1"/>
  <c r="K11" i="61"/>
  <c r="K13" i="61" s="1"/>
  <c r="K14" i="61"/>
  <c r="K16" i="61" s="1"/>
  <c r="K53" i="61"/>
  <c r="K55" i="61" s="1"/>
  <c r="K62" i="61"/>
  <c r="K64" i="61" s="1"/>
  <c r="K68" i="61"/>
  <c r="K70" i="61" s="1"/>
  <c r="K80" i="61"/>
  <c r="K82" i="61" s="1"/>
  <c r="K89" i="61"/>
  <c r="K91" i="61" s="1"/>
  <c r="K26" i="61"/>
  <c r="K28" i="61" s="1"/>
  <c r="K71" i="61"/>
  <c r="K73" i="61" s="1"/>
  <c r="K180" i="61" s="1"/>
  <c r="K83" i="61"/>
  <c r="K85" i="61" s="1"/>
  <c r="K92" i="61"/>
  <c r="K94" i="61" s="1"/>
  <c r="K47" i="61"/>
  <c r="K49" i="61" s="1"/>
  <c r="K172" i="61" s="1"/>
  <c r="K59" i="61"/>
  <c r="K61" i="61" s="1"/>
  <c r="K176" i="61" s="1"/>
  <c r="K20" i="61"/>
  <c r="K22" i="61" s="1"/>
  <c r="K56" i="61"/>
  <c r="K58" i="61" s="1"/>
  <c r="K175" i="61" s="1"/>
  <c r="K74" i="61"/>
  <c r="K76" i="61" s="1"/>
  <c r="K77" i="61"/>
  <c r="K79" i="61" s="1"/>
  <c r="K182" i="61" s="1"/>
  <c r="K95" i="61"/>
  <c r="K97" i="61" s="1"/>
  <c r="K110" i="61"/>
  <c r="K112" i="61" s="1"/>
  <c r="K122" i="61"/>
  <c r="K124" i="61" s="1"/>
  <c r="K35" i="61"/>
  <c r="K37" i="61" s="1"/>
  <c r="K168" i="61" s="1"/>
  <c r="K65" i="61"/>
  <c r="K67" i="61" s="1"/>
  <c r="K178" i="61" s="1"/>
  <c r="K101" i="61"/>
  <c r="K103" i="61" s="1"/>
  <c r="K44" i="61"/>
  <c r="K46" i="61" s="1"/>
  <c r="K171" i="61" s="1"/>
  <c r="K128" i="61"/>
  <c r="K130" i="61" s="1"/>
  <c r="K198" i="61" s="1"/>
  <c r="K137" i="61"/>
  <c r="K139" i="61" s="1"/>
  <c r="K201" i="61" s="1"/>
  <c r="K98" i="61"/>
  <c r="K100" i="61" s="1"/>
  <c r="K134" i="61"/>
  <c r="K136" i="61" s="1"/>
  <c r="K143" i="61"/>
  <c r="K145" i="61" s="1"/>
  <c r="K104" i="61"/>
  <c r="K106" i="61" s="1"/>
  <c r="K191" i="61" s="1"/>
  <c r="K107" i="61"/>
  <c r="K109" i="61" s="1"/>
  <c r="K192" i="61" s="1"/>
  <c r="K131" i="61"/>
  <c r="K133" i="61" s="1"/>
  <c r="K199" i="61" s="1"/>
  <c r="K140" i="61"/>
  <c r="K142" i="61" s="1"/>
  <c r="K86" i="61"/>
  <c r="K88" i="61" s="1"/>
  <c r="K185" i="61" s="1"/>
  <c r="K113" i="61"/>
  <c r="K115" i="61" s="1"/>
  <c r="K116" i="61"/>
  <c r="K118" i="61" s="1"/>
  <c r="K119" i="61"/>
  <c r="K121" i="61" s="1"/>
  <c r="K195" i="61" s="1"/>
  <c r="K125" i="61"/>
  <c r="K127" i="61" s="1"/>
  <c r="K146" i="61"/>
  <c r="K148" i="61" s="1"/>
  <c r="K204" i="61" s="1"/>
  <c r="K149" i="61"/>
  <c r="K151" i="61" s="1"/>
  <c r="K205" i="61" s="1"/>
  <c r="F18" i="61"/>
  <c r="F39" i="61"/>
  <c r="F24" i="61"/>
  <c r="F30" i="61"/>
  <c r="F12" i="61"/>
  <c r="F15" i="61"/>
  <c r="F54" i="61"/>
  <c r="F36" i="61"/>
  <c r="F45" i="61"/>
  <c r="F48" i="61"/>
  <c r="F63" i="61"/>
  <c r="F69" i="61"/>
  <c r="F21" i="61"/>
  <c r="F33" i="61"/>
  <c r="F84" i="61"/>
  <c r="F93" i="61"/>
  <c r="F75" i="61"/>
  <c r="F60" i="61"/>
  <c r="F27" i="61"/>
  <c r="F42" i="61"/>
  <c r="F57" i="61"/>
  <c r="F72" i="61"/>
  <c r="F81" i="61"/>
  <c r="F126" i="61"/>
  <c r="F87" i="61"/>
  <c r="F105" i="61"/>
  <c r="F114" i="61"/>
  <c r="F78" i="61"/>
  <c r="F90" i="61"/>
  <c r="F66" i="61"/>
  <c r="F120" i="61"/>
  <c r="F132" i="61"/>
  <c r="F141" i="61"/>
  <c r="F111" i="61"/>
  <c r="F138" i="61"/>
  <c r="F108" i="61"/>
  <c r="F117" i="61"/>
  <c r="F123" i="61"/>
  <c r="F96" i="61"/>
  <c r="F147" i="61"/>
  <c r="F51" i="61"/>
  <c r="F99" i="61"/>
  <c r="F150" i="61"/>
  <c r="F129" i="61"/>
  <c r="F135" i="61"/>
  <c r="F102" i="61"/>
  <c r="F144" i="61"/>
  <c r="L231" i="61"/>
  <c r="L233" i="61" s="1"/>
  <c r="K253" i="61" s="1"/>
  <c r="L240" i="61"/>
  <c r="L242" i="61" s="1"/>
  <c r="K256" i="61" s="1"/>
  <c r="L228" i="61"/>
  <c r="L230" i="61" s="1"/>
  <c r="K252" i="61" s="1"/>
  <c r="L225" i="61"/>
  <c r="L227" i="61" s="1"/>
  <c r="L237" i="61"/>
  <c r="L239" i="61" s="1"/>
  <c r="K255" i="61" s="1"/>
  <c r="L222" i="61"/>
  <c r="L224" i="61" s="1"/>
  <c r="K250" i="61" s="1"/>
  <c r="L234" i="61"/>
  <c r="L236" i="61" s="1"/>
  <c r="K254" i="61" s="1"/>
  <c r="D12" i="61"/>
  <c r="D15" i="61"/>
  <c r="D54" i="61"/>
  <c r="D36" i="61"/>
  <c r="D45" i="61"/>
  <c r="D48" i="61"/>
  <c r="D21" i="61"/>
  <c r="D27" i="61"/>
  <c r="D57" i="61"/>
  <c r="D33" i="61"/>
  <c r="D18" i="61"/>
  <c r="D60" i="61"/>
  <c r="D30" i="61"/>
  <c r="D66" i="61"/>
  <c r="D78" i="61"/>
  <c r="D42" i="61"/>
  <c r="D39" i="61"/>
  <c r="D63" i="61"/>
  <c r="D69" i="61"/>
  <c r="D81" i="61"/>
  <c r="D90" i="61"/>
  <c r="D72" i="61"/>
  <c r="D84" i="61"/>
  <c r="D24" i="61"/>
  <c r="D75" i="61"/>
  <c r="D87" i="61"/>
  <c r="D129" i="61"/>
  <c r="D138" i="61"/>
  <c r="D93" i="61"/>
  <c r="D108" i="61"/>
  <c r="D117" i="61"/>
  <c r="D51" i="61"/>
  <c r="D111" i="61"/>
  <c r="D123" i="61"/>
  <c r="D114" i="61"/>
  <c r="D126" i="61"/>
  <c r="D147" i="61"/>
  <c r="D96" i="61"/>
  <c r="D150" i="61"/>
  <c r="D99" i="61"/>
  <c r="D135" i="61"/>
  <c r="D141" i="61"/>
  <c r="D120" i="61"/>
  <c r="D102" i="61"/>
  <c r="D144" i="61"/>
  <c r="D105" i="61"/>
  <c r="D132" i="61"/>
  <c r="E223" i="61"/>
  <c r="E235" i="61"/>
  <c r="E232" i="61"/>
  <c r="E229" i="61"/>
  <c r="E226" i="61"/>
  <c r="E241" i="61"/>
  <c r="E238" i="61"/>
  <c r="D235" i="61"/>
  <c r="D232" i="61"/>
  <c r="D241" i="61"/>
  <c r="D242" i="61" s="1"/>
  <c r="D229" i="61"/>
  <c r="D226" i="61"/>
  <c r="D223" i="61"/>
  <c r="D238" i="61"/>
  <c r="I17" i="61"/>
  <c r="I19" i="61" s="1"/>
  <c r="I38" i="61"/>
  <c r="I40" i="61" s="1"/>
  <c r="I23" i="61"/>
  <c r="I25" i="61" s="1"/>
  <c r="I29" i="61"/>
  <c r="I31" i="61" s="1"/>
  <c r="I11" i="61"/>
  <c r="I13" i="61" s="1"/>
  <c r="I14" i="61"/>
  <c r="I16" i="61" s="1"/>
  <c r="I53" i="61"/>
  <c r="I55" i="61" s="1"/>
  <c r="I35" i="61"/>
  <c r="I37" i="61" s="1"/>
  <c r="I44" i="61"/>
  <c r="I46" i="61" s="1"/>
  <c r="I62" i="61"/>
  <c r="I64" i="61" s="1"/>
  <c r="I68" i="61"/>
  <c r="I70" i="61" s="1"/>
  <c r="I80" i="61"/>
  <c r="I82" i="61" s="1"/>
  <c r="I26" i="61"/>
  <c r="I28" i="61" s="1"/>
  <c r="I41" i="61"/>
  <c r="I43" i="61" s="1"/>
  <c r="I83" i="61"/>
  <c r="I85" i="61" s="1"/>
  <c r="I92" i="61"/>
  <c r="I94" i="61" s="1"/>
  <c r="I50" i="61"/>
  <c r="I52" i="61" s="1"/>
  <c r="I74" i="61"/>
  <c r="I76" i="61" s="1"/>
  <c r="I47" i="61"/>
  <c r="I49" i="61" s="1"/>
  <c r="I59" i="61"/>
  <c r="I61" i="61" s="1"/>
  <c r="I20" i="61"/>
  <c r="I22" i="61" s="1"/>
  <c r="I32" i="61"/>
  <c r="I34" i="61" s="1"/>
  <c r="I77" i="61"/>
  <c r="I79" i="61" s="1"/>
  <c r="I65" i="61"/>
  <c r="I67" i="61" s="1"/>
  <c r="I125" i="61"/>
  <c r="I127" i="61" s="1"/>
  <c r="I104" i="61"/>
  <c r="I106" i="61" s="1"/>
  <c r="I113" i="61"/>
  <c r="I115" i="61" s="1"/>
  <c r="I71" i="61"/>
  <c r="I73" i="61" s="1"/>
  <c r="I86" i="61"/>
  <c r="I88" i="61" s="1"/>
  <c r="I119" i="61"/>
  <c r="I121" i="61" s="1"/>
  <c r="I131" i="61"/>
  <c r="I133" i="61" s="1"/>
  <c r="I140" i="61"/>
  <c r="I142" i="61" s="1"/>
  <c r="I95" i="61"/>
  <c r="I97" i="61" s="1"/>
  <c r="I98" i="61"/>
  <c r="I100" i="61" s="1"/>
  <c r="I143" i="61"/>
  <c r="I145" i="61" s="1"/>
  <c r="I101" i="61"/>
  <c r="I103" i="61" s="1"/>
  <c r="I107" i="61"/>
  <c r="I109" i="61" s="1"/>
  <c r="I137" i="61"/>
  <c r="I139" i="61" s="1"/>
  <c r="I89" i="61"/>
  <c r="I91" i="61" s="1"/>
  <c r="I110" i="61"/>
  <c r="I112" i="61" s="1"/>
  <c r="I149" i="61"/>
  <c r="I151" i="61" s="1"/>
  <c r="I56" i="61"/>
  <c r="I58" i="61" s="1"/>
  <c r="I116" i="61"/>
  <c r="I118" i="61" s="1"/>
  <c r="I122" i="61"/>
  <c r="I124" i="61" s="1"/>
  <c r="I146" i="61"/>
  <c r="I148" i="61" s="1"/>
  <c r="I128" i="61"/>
  <c r="I130" i="61" s="1"/>
  <c r="I134" i="61"/>
  <c r="I136" i="61" s="1"/>
  <c r="M24" i="61"/>
  <c r="M30" i="61"/>
  <c r="M12" i="61"/>
  <c r="M15" i="61"/>
  <c r="M54" i="61"/>
  <c r="M36" i="61"/>
  <c r="M45" i="61"/>
  <c r="M48" i="61"/>
  <c r="M27" i="61"/>
  <c r="M72" i="61"/>
  <c r="M51" i="61"/>
  <c r="M75" i="61"/>
  <c r="M39" i="61"/>
  <c r="M60" i="61"/>
  <c r="M21" i="61"/>
  <c r="M57" i="61"/>
  <c r="M66" i="61"/>
  <c r="M78" i="61"/>
  <c r="M87" i="61"/>
  <c r="M33" i="61"/>
  <c r="M90" i="61"/>
  <c r="M42" i="61"/>
  <c r="M69" i="61"/>
  <c r="M105" i="61"/>
  <c r="M114" i="61"/>
  <c r="M96" i="61"/>
  <c r="M63" i="61"/>
  <c r="M81" i="61"/>
  <c r="M99" i="61"/>
  <c r="M144" i="61"/>
  <c r="M147" i="61"/>
  <c r="M129" i="61"/>
  <c r="M135" i="61"/>
  <c r="M141" i="61"/>
  <c r="M84" i="61"/>
  <c r="M150" i="61"/>
  <c r="M102" i="61"/>
  <c r="M108" i="61"/>
  <c r="M111" i="61"/>
  <c r="M93" i="61"/>
  <c r="M117" i="61"/>
  <c r="M120" i="61"/>
  <c r="M123" i="61"/>
  <c r="M132" i="61"/>
  <c r="M138" i="61"/>
  <c r="M18" i="61"/>
  <c r="M126" i="61"/>
  <c r="E234" i="61"/>
  <c r="E236" i="61" s="1"/>
  <c r="E231" i="61"/>
  <c r="E233" i="61" s="1"/>
  <c r="E240" i="61"/>
  <c r="E242" i="61" s="1"/>
  <c r="E228" i="61"/>
  <c r="E230" i="61" s="1"/>
  <c r="E237" i="61"/>
  <c r="E239" i="61" s="1"/>
  <c r="E225" i="61"/>
  <c r="E227" i="61" s="1"/>
  <c r="E222" i="61"/>
  <c r="E224" i="61" s="1"/>
  <c r="K36" i="61"/>
  <c r="K45" i="61"/>
  <c r="K48" i="61"/>
  <c r="K21" i="61"/>
  <c r="K27" i="61"/>
  <c r="K57" i="61"/>
  <c r="K33" i="61"/>
  <c r="K42" i="61"/>
  <c r="K51" i="61"/>
  <c r="K75" i="61"/>
  <c r="K24" i="61"/>
  <c r="K66" i="61"/>
  <c r="K78" i="61"/>
  <c r="K87" i="61"/>
  <c r="K18" i="61"/>
  <c r="K30" i="61"/>
  <c r="K72" i="61"/>
  <c r="K69" i="61"/>
  <c r="K60" i="61"/>
  <c r="K96" i="61"/>
  <c r="K108" i="61"/>
  <c r="K117" i="61"/>
  <c r="K12" i="61"/>
  <c r="K39" i="61"/>
  <c r="K120" i="61"/>
  <c r="K63" i="61"/>
  <c r="K99" i="61"/>
  <c r="K15" i="61"/>
  <c r="K54" i="61"/>
  <c r="K81" i="61"/>
  <c r="K102" i="61"/>
  <c r="K135" i="61"/>
  <c r="K129" i="61"/>
  <c r="K150" i="61"/>
  <c r="K84" i="61"/>
  <c r="K105" i="61"/>
  <c r="K144" i="61"/>
  <c r="K111" i="61"/>
  <c r="K132" i="61"/>
  <c r="K93" i="61"/>
  <c r="K114" i="61"/>
  <c r="K123" i="61"/>
  <c r="K126" i="61"/>
  <c r="K138" i="61"/>
  <c r="K141" i="61"/>
  <c r="K90" i="61"/>
  <c r="K147" i="61"/>
  <c r="M223" i="61"/>
  <c r="M235" i="61"/>
  <c r="M241" i="61"/>
  <c r="M238" i="61"/>
  <c r="M232" i="61"/>
  <c r="M229" i="61"/>
  <c r="M226" i="61"/>
  <c r="L235" i="61"/>
  <c r="L232" i="61"/>
  <c r="L241" i="61"/>
  <c r="L238" i="61"/>
  <c r="L229" i="61"/>
  <c r="L226" i="61"/>
  <c r="L223" i="61"/>
  <c r="E47" i="61"/>
  <c r="E49" i="61" s="1"/>
  <c r="E20" i="61"/>
  <c r="E22" i="61" s="1"/>
  <c r="E26" i="61"/>
  <c r="E28" i="61" s="1"/>
  <c r="E56" i="61"/>
  <c r="E58" i="61" s="1"/>
  <c r="E32" i="61"/>
  <c r="E34" i="61" s="1"/>
  <c r="E41" i="61"/>
  <c r="E43" i="61" s="1"/>
  <c r="E50" i="61"/>
  <c r="E52" i="61" s="1"/>
  <c r="E38" i="61"/>
  <c r="E40" i="61" s="1"/>
  <c r="E59" i="61"/>
  <c r="E61" i="61" s="1"/>
  <c r="E23" i="61"/>
  <c r="E25" i="61" s="1"/>
  <c r="E35" i="61"/>
  <c r="E37" i="61" s="1"/>
  <c r="E17" i="61"/>
  <c r="E19" i="61" s="1"/>
  <c r="E62" i="61"/>
  <c r="E64" i="61" s="1"/>
  <c r="E68" i="61"/>
  <c r="E70" i="61" s="1"/>
  <c r="E80" i="61"/>
  <c r="E82" i="61" s="1"/>
  <c r="E89" i="61"/>
  <c r="E91" i="61" s="1"/>
  <c r="E29" i="61"/>
  <c r="E31" i="61" s="1"/>
  <c r="E11" i="61"/>
  <c r="E13" i="61" s="1"/>
  <c r="E14" i="61"/>
  <c r="E16" i="61" s="1"/>
  <c r="E53" i="61"/>
  <c r="E55" i="61" s="1"/>
  <c r="E83" i="61"/>
  <c r="E85" i="61" s="1"/>
  <c r="E92" i="61"/>
  <c r="E94" i="61" s="1"/>
  <c r="E77" i="61"/>
  <c r="E79" i="61" s="1"/>
  <c r="E65" i="61"/>
  <c r="E67" i="61" s="1"/>
  <c r="E119" i="61"/>
  <c r="E121" i="61" s="1"/>
  <c r="E131" i="61"/>
  <c r="E133" i="61" s="1"/>
  <c r="E140" i="61"/>
  <c r="E142" i="61" s="1"/>
  <c r="E44" i="61"/>
  <c r="E46" i="61" s="1"/>
  <c r="E98" i="61"/>
  <c r="E100" i="61" s="1"/>
  <c r="E71" i="61"/>
  <c r="E73" i="61" s="1"/>
  <c r="E86" i="61"/>
  <c r="E88" i="61" s="1"/>
  <c r="E74" i="61"/>
  <c r="E76" i="61" s="1"/>
  <c r="E125" i="61"/>
  <c r="E127" i="61" s="1"/>
  <c r="E101" i="61"/>
  <c r="E103" i="61" s="1"/>
  <c r="E107" i="61"/>
  <c r="E109" i="61" s="1"/>
  <c r="E110" i="61"/>
  <c r="E112" i="61" s="1"/>
  <c r="E113" i="61"/>
  <c r="E115" i="61" s="1"/>
  <c r="E122" i="61"/>
  <c r="E124" i="61" s="1"/>
  <c r="E146" i="61"/>
  <c r="E148" i="61" s="1"/>
  <c r="E116" i="61"/>
  <c r="E118" i="61" s="1"/>
  <c r="E104" i="61"/>
  <c r="E106" i="61" s="1"/>
  <c r="E128" i="61"/>
  <c r="E130" i="61" s="1"/>
  <c r="E134" i="61"/>
  <c r="E136" i="61" s="1"/>
  <c r="E137" i="61"/>
  <c r="E139" i="61" s="1"/>
  <c r="E143" i="61"/>
  <c r="E145" i="61" s="1"/>
  <c r="E149" i="61"/>
  <c r="E151" i="61" s="1"/>
  <c r="E95" i="61"/>
  <c r="E97" i="61" s="1"/>
  <c r="E24" i="61"/>
  <c r="E30" i="61"/>
  <c r="E12" i="61"/>
  <c r="E15" i="61"/>
  <c r="E54" i="61"/>
  <c r="E36" i="61"/>
  <c r="E45" i="61"/>
  <c r="E48" i="61"/>
  <c r="E21" i="61"/>
  <c r="E57" i="61"/>
  <c r="E72" i="61"/>
  <c r="E33" i="61"/>
  <c r="E75" i="61"/>
  <c r="E18" i="61"/>
  <c r="E60" i="61"/>
  <c r="E27" i="61"/>
  <c r="E66" i="61"/>
  <c r="E78" i="61"/>
  <c r="E87" i="61"/>
  <c r="E51" i="61"/>
  <c r="E81" i="61"/>
  <c r="E39" i="61"/>
  <c r="E63" i="61"/>
  <c r="E84" i="61"/>
  <c r="E105" i="61"/>
  <c r="E114" i="61"/>
  <c r="E90" i="61"/>
  <c r="E93" i="61"/>
  <c r="E96" i="61"/>
  <c r="E99" i="61"/>
  <c r="E144" i="61"/>
  <c r="E117" i="61"/>
  <c r="E120" i="61"/>
  <c r="E123" i="61"/>
  <c r="E42" i="61"/>
  <c r="E69" i="61"/>
  <c r="E126" i="61"/>
  <c r="E147" i="61"/>
  <c r="E150" i="61"/>
  <c r="E132" i="61"/>
  <c r="E129" i="61"/>
  <c r="E135" i="61"/>
  <c r="E141" i="61"/>
  <c r="E111" i="61"/>
  <c r="E102" i="61"/>
  <c r="E108" i="61"/>
  <c r="E138" i="61"/>
  <c r="M234" i="61"/>
  <c r="M236" i="61" s="1"/>
  <c r="L254" i="61" s="1"/>
  <c r="M231" i="61"/>
  <c r="M233" i="61" s="1"/>
  <c r="M240" i="61"/>
  <c r="M242" i="61" s="1"/>
  <c r="M228" i="61"/>
  <c r="M230" i="61" s="1"/>
  <c r="L252" i="61" s="1"/>
  <c r="M225" i="61"/>
  <c r="M227" i="61" s="1"/>
  <c r="L251" i="61" s="1"/>
  <c r="M222" i="61"/>
  <c r="M224" i="61" s="1"/>
  <c r="L250" i="61" s="1"/>
  <c r="M237" i="61"/>
  <c r="M239" i="61" s="1"/>
  <c r="L255" i="61" s="1"/>
  <c r="C12" i="61"/>
  <c r="C24" i="61"/>
  <c r="C75" i="61"/>
  <c r="C126" i="61"/>
  <c r="C15" i="61"/>
  <c r="C36" i="61"/>
  <c r="C45" i="61"/>
  <c r="C57" i="61"/>
  <c r="C66" i="61"/>
  <c r="C87" i="61"/>
  <c r="C96" i="61"/>
  <c r="C108" i="61"/>
  <c r="C147" i="61"/>
  <c r="C27" i="61"/>
  <c r="C78" i="61"/>
  <c r="C117" i="61"/>
  <c r="C129" i="61"/>
  <c r="C138" i="61"/>
  <c r="C93" i="61"/>
  <c r="C18" i="61"/>
  <c r="C48" i="61"/>
  <c r="C60" i="61"/>
  <c r="C99" i="61"/>
  <c r="C150" i="61"/>
  <c r="C105" i="61"/>
  <c r="C30" i="61"/>
  <c r="C39" i="61"/>
  <c r="C69" i="61"/>
  <c r="C70" i="61" s="1"/>
  <c r="C81" i="61"/>
  <c r="C90" i="61"/>
  <c r="C111" i="61"/>
  <c r="C120" i="61"/>
  <c r="C132" i="61"/>
  <c r="C144" i="61"/>
  <c r="C51" i="61"/>
  <c r="C102" i="61"/>
  <c r="C141" i="61"/>
  <c r="C54" i="61"/>
  <c r="C135" i="61"/>
  <c r="C21" i="61"/>
  <c r="C33" i="61"/>
  <c r="C42" i="61"/>
  <c r="C63" i="61"/>
  <c r="C72" i="61"/>
  <c r="C84" i="61"/>
  <c r="C123" i="61"/>
  <c r="C114" i="61"/>
  <c r="G229" i="61"/>
  <c r="G226" i="61"/>
  <c r="G238" i="61"/>
  <c r="G223" i="61"/>
  <c r="G235" i="61"/>
  <c r="G232" i="61"/>
  <c r="G241" i="61"/>
  <c r="M47" i="61"/>
  <c r="M49" i="61" s="1"/>
  <c r="M172" i="61" s="1"/>
  <c r="M20" i="61"/>
  <c r="M22" i="61" s="1"/>
  <c r="M163" i="61" s="1"/>
  <c r="M26" i="61"/>
  <c r="M28" i="61" s="1"/>
  <c r="M56" i="61"/>
  <c r="M58" i="61" s="1"/>
  <c r="M32" i="61"/>
  <c r="M34" i="61" s="1"/>
  <c r="M41" i="61"/>
  <c r="M43" i="61" s="1"/>
  <c r="M50" i="61"/>
  <c r="M52" i="61" s="1"/>
  <c r="M17" i="61"/>
  <c r="M19" i="61" s="1"/>
  <c r="M162" i="61" s="1"/>
  <c r="M59" i="61"/>
  <c r="M61" i="61" s="1"/>
  <c r="M29" i="61"/>
  <c r="M31" i="61" s="1"/>
  <c r="M11" i="61"/>
  <c r="M13" i="61" s="1"/>
  <c r="M160" i="61" s="1"/>
  <c r="M14" i="61"/>
  <c r="M16" i="61" s="1"/>
  <c r="M161" i="61" s="1"/>
  <c r="M53" i="61"/>
  <c r="M55" i="61" s="1"/>
  <c r="M44" i="61"/>
  <c r="M46" i="61" s="1"/>
  <c r="M38" i="61"/>
  <c r="M40" i="61" s="1"/>
  <c r="M169" i="61" s="1"/>
  <c r="M62" i="61"/>
  <c r="M64" i="61" s="1"/>
  <c r="M68" i="61"/>
  <c r="M70" i="61" s="1"/>
  <c r="M179" i="61" s="1"/>
  <c r="M80" i="61"/>
  <c r="M82" i="61" s="1"/>
  <c r="M89" i="61"/>
  <c r="M91" i="61" s="1"/>
  <c r="M23" i="61"/>
  <c r="M25" i="61" s="1"/>
  <c r="M164" i="61" s="1"/>
  <c r="M83" i="61"/>
  <c r="M85" i="61" s="1"/>
  <c r="M92" i="61"/>
  <c r="M94" i="61" s="1"/>
  <c r="M74" i="61"/>
  <c r="M76" i="61" s="1"/>
  <c r="M119" i="61"/>
  <c r="M121" i="61" s="1"/>
  <c r="M131" i="61"/>
  <c r="M133" i="61" s="1"/>
  <c r="M140" i="61"/>
  <c r="M142" i="61" s="1"/>
  <c r="M77" i="61"/>
  <c r="M79" i="61" s="1"/>
  <c r="M182" i="61" s="1"/>
  <c r="M95" i="61"/>
  <c r="M97" i="61" s="1"/>
  <c r="M98" i="61"/>
  <c r="M100" i="61" s="1"/>
  <c r="M35" i="61"/>
  <c r="M37" i="61" s="1"/>
  <c r="M65" i="61"/>
  <c r="M67" i="61" s="1"/>
  <c r="M125" i="61"/>
  <c r="M127" i="61" s="1"/>
  <c r="M197" i="61" s="1"/>
  <c r="M128" i="61"/>
  <c r="M130" i="61" s="1"/>
  <c r="M134" i="61"/>
  <c r="M136" i="61" s="1"/>
  <c r="M149" i="61"/>
  <c r="M151" i="61" s="1"/>
  <c r="M205" i="61" s="1"/>
  <c r="M71" i="61"/>
  <c r="M73" i="61" s="1"/>
  <c r="M180" i="61" s="1"/>
  <c r="M146" i="61"/>
  <c r="M148" i="61" s="1"/>
  <c r="M143" i="61"/>
  <c r="M145" i="61" s="1"/>
  <c r="M116" i="61"/>
  <c r="M118" i="61" s="1"/>
  <c r="M101" i="61"/>
  <c r="M103" i="61" s="1"/>
  <c r="M190" i="61" s="1"/>
  <c r="M104" i="61"/>
  <c r="M106" i="61" s="1"/>
  <c r="M107" i="61"/>
  <c r="M109" i="61" s="1"/>
  <c r="M110" i="61"/>
  <c r="M112" i="61" s="1"/>
  <c r="M137" i="61"/>
  <c r="M139" i="61" s="1"/>
  <c r="M86" i="61"/>
  <c r="M88" i="61" s="1"/>
  <c r="M113" i="61"/>
  <c r="M115" i="61" s="1"/>
  <c r="M122" i="61"/>
  <c r="M124" i="61" s="1"/>
  <c r="G51" i="61"/>
  <c r="G18" i="61"/>
  <c r="G39" i="61"/>
  <c r="G24" i="61"/>
  <c r="G30" i="61"/>
  <c r="G12" i="61"/>
  <c r="G15" i="61"/>
  <c r="G54" i="61"/>
  <c r="G36" i="61"/>
  <c r="G21" i="61"/>
  <c r="G57" i="61"/>
  <c r="G72" i="61"/>
  <c r="G33" i="61"/>
  <c r="G45" i="61"/>
  <c r="G75" i="61"/>
  <c r="G96" i="61"/>
  <c r="G27" i="61"/>
  <c r="G66" i="61"/>
  <c r="G78" i="61"/>
  <c r="G87" i="61"/>
  <c r="G42" i="61"/>
  <c r="G60" i="61"/>
  <c r="G69" i="61"/>
  <c r="G99" i="61"/>
  <c r="G48" i="61"/>
  <c r="G102" i="61"/>
  <c r="G135" i="61"/>
  <c r="G147" i="61"/>
  <c r="G63" i="61"/>
  <c r="G81" i="61"/>
  <c r="G84" i="61"/>
  <c r="G126" i="61"/>
  <c r="G108" i="61"/>
  <c r="G117" i="61"/>
  <c r="G132" i="61"/>
  <c r="G111" i="61"/>
  <c r="G114" i="61"/>
  <c r="G120" i="61"/>
  <c r="G138" i="61"/>
  <c r="G105" i="61"/>
  <c r="G144" i="61"/>
  <c r="G123" i="61"/>
  <c r="G93" i="61"/>
  <c r="G141" i="61"/>
  <c r="G150" i="61"/>
  <c r="G90" i="61"/>
  <c r="G129" i="61"/>
  <c r="J50" i="61"/>
  <c r="J52" i="61" s="1"/>
  <c r="J17" i="61"/>
  <c r="J19" i="61" s="1"/>
  <c r="J38" i="61"/>
  <c r="J40" i="61" s="1"/>
  <c r="J23" i="61"/>
  <c r="J25" i="61" s="1"/>
  <c r="J29" i="61"/>
  <c r="J31" i="61" s="1"/>
  <c r="J11" i="61"/>
  <c r="J13" i="61" s="1"/>
  <c r="J14" i="61"/>
  <c r="J16" i="61" s="1"/>
  <c r="J53" i="61"/>
  <c r="J55" i="61" s="1"/>
  <c r="J44" i="61"/>
  <c r="J46" i="61" s="1"/>
  <c r="J26" i="61"/>
  <c r="J28" i="61" s="1"/>
  <c r="J71" i="61"/>
  <c r="J73" i="61" s="1"/>
  <c r="J41" i="61"/>
  <c r="J43" i="61" s="1"/>
  <c r="J35" i="61"/>
  <c r="J37" i="61" s="1"/>
  <c r="J74" i="61"/>
  <c r="J76" i="61" s="1"/>
  <c r="J95" i="61"/>
  <c r="J97" i="61" s="1"/>
  <c r="J20" i="61"/>
  <c r="J22" i="61" s="1"/>
  <c r="J56" i="61"/>
  <c r="J58" i="61" s="1"/>
  <c r="J65" i="61"/>
  <c r="J67" i="61" s="1"/>
  <c r="J77" i="61"/>
  <c r="J79" i="61" s="1"/>
  <c r="J86" i="61"/>
  <c r="J88" i="61" s="1"/>
  <c r="J47" i="61"/>
  <c r="J49" i="61" s="1"/>
  <c r="J62" i="61"/>
  <c r="J64" i="61" s="1"/>
  <c r="J89" i="61"/>
  <c r="J91" i="61" s="1"/>
  <c r="J92" i="61"/>
  <c r="J94" i="61" s="1"/>
  <c r="J98" i="61"/>
  <c r="J100" i="61" s="1"/>
  <c r="J101" i="61"/>
  <c r="J103" i="61" s="1"/>
  <c r="J134" i="61"/>
  <c r="J136" i="61" s="1"/>
  <c r="J146" i="61"/>
  <c r="J148" i="61" s="1"/>
  <c r="J125" i="61"/>
  <c r="J127" i="61" s="1"/>
  <c r="J59" i="61"/>
  <c r="J61" i="61" s="1"/>
  <c r="J68" i="61"/>
  <c r="J70" i="61" s="1"/>
  <c r="J80" i="61"/>
  <c r="J82" i="61" s="1"/>
  <c r="J83" i="61"/>
  <c r="J85" i="61" s="1"/>
  <c r="J107" i="61"/>
  <c r="J109" i="61" s="1"/>
  <c r="J116" i="61"/>
  <c r="J118" i="61" s="1"/>
  <c r="J128" i="61"/>
  <c r="J130" i="61" s="1"/>
  <c r="J143" i="61"/>
  <c r="J145" i="61" s="1"/>
  <c r="J104" i="61"/>
  <c r="J106" i="61" s="1"/>
  <c r="J131" i="61"/>
  <c r="J133" i="61" s="1"/>
  <c r="J137" i="61"/>
  <c r="J139" i="61" s="1"/>
  <c r="J110" i="61"/>
  <c r="J112" i="61" s="1"/>
  <c r="J113" i="61"/>
  <c r="J115" i="61" s="1"/>
  <c r="J119" i="61"/>
  <c r="J121" i="61" s="1"/>
  <c r="J149" i="61"/>
  <c r="J151" i="61" s="1"/>
  <c r="J32" i="61"/>
  <c r="J34" i="61" s="1"/>
  <c r="J122" i="61"/>
  <c r="J124" i="61" s="1"/>
  <c r="J140" i="61"/>
  <c r="J142" i="61" s="1"/>
  <c r="F234" i="61"/>
  <c r="F236" i="61" s="1"/>
  <c r="F231" i="61"/>
  <c r="F233" i="61" s="1"/>
  <c r="F240" i="61"/>
  <c r="F242" i="61" s="1"/>
  <c r="F237" i="61"/>
  <c r="F239" i="61" s="1"/>
  <c r="F228" i="61"/>
  <c r="F230" i="61" s="1"/>
  <c r="F225" i="61"/>
  <c r="F227" i="61" s="1"/>
  <c r="F222" i="61"/>
  <c r="F224" i="61" s="1"/>
  <c r="J48" i="61"/>
  <c r="J21" i="61"/>
  <c r="J27" i="61"/>
  <c r="J57" i="61"/>
  <c r="J33" i="61"/>
  <c r="J42" i="61"/>
  <c r="J51" i="61"/>
  <c r="J39" i="61"/>
  <c r="J60" i="61"/>
  <c r="J24" i="61"/>
  <c r="J36" i="61"/>
  <c r="J18" i="61"/>
  <c r="J63" i="61"/>
  <c r="J69" i="61"/>
  <c r="J81" i="61"/>
  <c r="J90" i="61"/>
  <c r="J30" i="61"/>
  <c r="J12" i="61"/>
  <c r="J15" i="61"/>
  <c r="J54" i="61"/>
  <c r="J84" i="61"/>
  <c r="J93" i="61"/>
  <c r="J72" i="61"/>
  <c r="J120" i="61"/>
  <c r="J132" i="61"/>
  <c r="J141" i="61"/>
  <c r="J99" i="61"/>
  <c r="J75" i="61"/>
  <c r="J45" i="61"/>
  <c r="J78" i="61"/>
  <c r="J87" i="61"/>
  <c r="J126" i="61"/>
  <c r="J66" i="61"/>
  <c r="J135" i="61"/>
  <c r="J150" i="61"/>
  <c r="J102" i="61"/>
  <c r="J105" i="61"/>
  <c r="J144" i="61"/>
  <c r="J108" i="61"/>
  <c r="J111" i="61"/>
  <c r="J96" i="61"/>
  <c r="J114" i="61"/>
  <c r="J123" i="61"/>
  <c r="J138" i="61"/>
  <c r="J117" i="61"/>
  <c r="J129" i="61"/>
  <c r="J147" i="61"/>
  <c r="H229" i="61"/>
  <c r="H226" i="61"/>
  <c r="H238" i="61"/>
  <c r="H223" i="61"/>
  <c r="H235" i="61"/>
  <c r="H232" i="61"/>
  <c r="H241" i="61"/>
  <c r="I21" i="61"/>
  <c r="I27" i="61"/>
  <c r="I57" i="61"/>
  <c r="I33" i="61"/>
  <c r="I42" i="61"/>
  <c r="I51" i="61"/>
  <c r="I18" i="61"/>
  <c r="I39" i="61"/>
  <c r="I24" i="61"/>
  <c r="I66" i="61"/>
  <c r="I78" i="61"/>
  <c r="I36" i="61"/>
  <c r="I48" i="61"/>
  <c r="I63" i="61"/>
  <c r="I69" i="61"/>
  <c r="I30" i="61"/>
  <c r="I72" i="61"/>
  <c r="I12" i="61"/>
  <c r="I15" i="61"/>
  <c r="I45" i="61"/>
  <c r="I75" i="61"/>
  <c r="I96" i="61"/>
  <c r="I60" i="61"/>
  <c r="I99" i="61"/>
  <c r="I144" i="61"/>
  <c r="I111" i="61"/>
  <c r="I123" i="61"/>
  <c r="I54" i="61"/>
  <c r="I81" i="61"/>
  <c r="I84" i="61"/>
  <c r="I90" i="61"/>
  <c r="I93" i="61"/>
  <c r="I105" i="61"/>
  <c r="I114" i="61"/>
  <c r="I102" i="61"/>
  <c r="I108" i="61"/>
  <c r="I132" i="61"/>
  <c r="I138" i="61"/>
  <c r="I117" i="61"/>
  <c r="I120" i="61"/>
  <c r="I126" i="61"/>
  <c r="I147" i="61"/>
  <c r="I87" i="61"/>
  <c r="I129" i="61"/>
  <c r="I135" i="61"/>
  <c r="I141" i="61"/>
  <c r="I150" i="61"/>
  <c r="N18" i="61"/>
  <c r="N39" i="61"/>
  <c r="N24" i="61"/>
  <c r="N30" i="61"/>
  <c r="N12" i="61"/>
  <c r="N15" i="61"/>
  <c r="N54" i="61"/>
  <c r="N36" i="61"/>
  <c r="N45" i="61"/>
  <c r="N63" i="61"/>
  <c r="N69" i="61"/>
  <c r="N27" i="61"/>
  <c r="N42" i="61"/>
  <c r="N84" i="61"/>
  <c r="N51" i="61"/>
  <c r="N75" i="61"/>
  <c r="N48" i="61"/>
  <c r="N60" i="61"/>
  <c r="N21" i="61"/>
  <c r="N33" i="61"/>
  <c r="N66" i="61"/>
  <c r="N78" i="61"/>
  <c r="N87" i="61"/>
  <c r="N57" i="61"/>
  <c r="N93" i="61"/>
  <c r="N126" i="61"/>
  <c r="N105" i="61"/>
  <c r="N114" i="61"/>
  <c r="N72" i="61"/>
  <c r="N120" i="61"/>
  <c r="N132" i="61"/>
  <c r="N141" i="61"/>
  <c r="N147" i="61"/>
  <c r="N90" i="61"/>
  <c r="N129" i="61"/>
  <c r="N135" i="61"/>
  <c r="N81" i="61"/>
  <c r="N150" i="61"/>
  <c r="N96" i="61"/>
  <c r="N102" i="61"/>
  <c r="N108" i="61"/>
  <c r="N144" i="61"/>
  <c r="N111" i="61"/>
  <c r="N99" i="61"/>
  <c r="N117" i="61"/>
  <c r="N123" i="61"/>
  <c r="N138" i="61"/>
  <c r="G11" i="61"/>
  <c r="G13" i="61" s="1"/>
  <c r="G14" i="61"/>
  <c r="G16" i="61" s="1"/>
  <c r="G53" i="61"/>
  <c r="G55" i="61" s="1"/>
  <c r="G35" i="61"/>
  <c r="G37" i="61" s="1"/>
  <c r="G44" i="61"/>
  <c r="G46" i="61" s="1"/>
  <c r="G47" i="61"/>
  <c r="G49" i="61" s="1"/>
  <c r="G20" i="61"/>
  <c r="G22" i="61" s="1"/>
  <c r="G26" i="61"/>
  <c r="G28" i="61" s="1"/>
  <c r="G56" i="61"/>
  <c r="G58" i="61" s="1"/>
  <c r="G41" i="61"/>
  <c r="G43" i="61" s="1"/>
  <c r="G38" i="61"/>
  <c r="G40" i="61" s="1"/>
  <c r="G59" i="61"/>
  <c r="G61" i="61" s="1"/>
  <c r="G23" i="61"/>
  <c r="G25" i="61" s="1"/>
  <c r="G65" i="61"/>
  <c r="G67" i="61" s="1"/>
  <c r="G77" i="61"/>
  <c r="G79" i="61" s="1"/>
  <c r="G32" i="61"/>
  <c r="G34" i="61" s="1"/>
  <c r="G17" i="61"/>
  <c r="G19" i="61" s="1"/>
  <c r="G62" i="61"/>
  <c r="G64" i="61" s="1"/>
  <c r="G68" i="61"/>
  <c r="G70" i="61" s="1"/>
  <c r="G80" i="61"/>
  <c r="G82" i="61" s="1"/>
  <c r="G89" i="61"/>
  <c r="G91" i="61" s="1"/>
  <c r="G128" i="61"/>
  <c r="G130" i="61" s="1"/>
  <c r="G137" i="61"/>
  <c r="G139" i="61" s="1"/>
  <c r="G107" i="61"/>
  <c r="G109" i="61" s="1"/>
  <c r="G116" i="61"/>
  <c r="G118" i="61" s="1"/>
  <c r="G83" i="61"/>
  <c r="G85" i="61" s="1"/>
  <c r="G29" i="61"/>
  <c r="G31" i="61" s="1"/>
  <c r="G50" i="61"/>
  <c r="G52" i="61" s="1"/>
  <c r="G71" i="61"/>
  <c r="G73" i="61" s="1"/>
  <c r="G92" i="61"/>
  <c r="G94" i="61" s="1"/>
  <c r="G110" i="61"/>
  <c r="G112" i="61" s="1"/>
  <c r="G122" i="61"/>
  <c r="G124" i="61" s="1"/>
  <c r="G131" i="61"/>
  <c r="G133" i="61" s="1"/>
  <c r="G143" i="61"/>
  <c r="G145" i="61" s="1"/>
  <c r="G101" i="61"/>
  <c r="G103" i="61" s="1"/>
  <c r="G104" i="61"/>
  <c r="G106" i="61" s="1"/>
  <c r="G149" i="61"/>
  <c r="G151" i="61" s="1"/>
  <c r="G119" i="61"/>
  <c r="G121" i="61" s="1"/>
  <c r="G146" i="61"/>
  <c r="G148" i="61" s="1"/>
  <c r="G74" i="61"/>
  <c r="G76" i="61" s="1"/>
  <c r="G113" i="61"/>
  <c r="G115" i="61" s="1"/>
  <c r="G125" i="61"/>
  <c r="G127" i="61" s="1"/>
  <c r="G98" i="61"/>
  <c r="G100" i="61" s="1"/>
  <c r="G86" i="61"/>
  <c r="G88" i="61" s="1"/>
  <c r="G134" i="61"/>
  <c r="G136" i="61" s="1"/>
  <c r="G140" i="61"/>
  <c r="G142" i="61" s="1"/>
  <c r="G95" i="61"/>
  <c r="G97" i="61" s="1"/>
  <c r="L12" i="61"/>
  <c r="L15" i="61"/>
  <c r="L54" i="61"/>
  <c r="L36" i="61"/>
  <c r="L45" i="61"/>
  <c r="L48" i="61"/>
  <c r="L21" i="61"/>
  <c r="L27" i="61"/>
  <c r="L57" i="61"/>
  <c r="L42" i="61"/>
  <c r="L39" i="61"/>
  <c r="L60" i="61"/>
  <c r="L24" i="61"/>
  <c r="L66" i="61"/>
  <c r="L33" i="61"/>
  <c r="L18" i="61"/>
  <c r="L63" i="61"/>
  <c r="L69" i="61"/>
  <c r="L81" i="61"/>
  <c r="L90" i="61"/>
  <c r="L51" i="61"/>
  <c r="L93" i="61"/>
  <c r="L129" i="61"/>
  <c r="L138" i="61"/>
  <c r="L72" i="61"/>
  <c r="L96" i="61"/>
  <c r="L108" i="61"/>
  <c r="L117" i="61"/>
  <c r="L75" i="61"/>
  <c r="L30" i="61"/>
  <c r="L84" i="61"/>
  <c r="L111" i="61"/>
  <c r="L123" i="61"/>
  <c r="L87" i="61"/>
  <c r="L135" i="61"/>
  <c r="L141" i="61"/>
  <c r="L150" i="61"/>
  <c r="L102" i="61"/>
  <c r="L105" i="61"/>
  <c r="L144" i="61"/>
  <c r="L147" i="61"/>
  <c r="L120" i="61"/>
  <c r="L132" i="61"/>
  <c r="L78" i="61"/>
  <c r="L99" i="61"/>
  <c r="L114" i="61"/>
  <c r="L126" i="61"/>
  <c r="J204" i="59"/>
  <c r="I203" i="60"/>
  <c r="I199" i="60"/>
  <c r="I195" i="60"/>
  <c r="I192" i="60"/>
  <c r="I188" i="60"/>
  <c r="I184" i="60"/>
  <c r="I180" i="60"/>
  <c r="I176" i="60"/>
  <c r="I172" i="60"/>
  <c r="I168" i="60"/>
  <c r="K201" i="58"/>
  <c r="K170" i="58"/>
  <c r="L203" i="59"/>
  <c r="L199" i="59"/>
  <c r="L195" i="59"/>
  <c r="L192" i="59"/>
  <c r="L188" i="59"/>
  <c r="L183" i="59"/>
  <c r="L178" i="59"/>
  <c r="L170" i="59"/>
  <c r="L179" i="59"/>
  <c r="L171" i="59"/>
  <c r="K203" i="59"/>
  <c r="K195" i="59"/>
  <c r="K188" i="59"/>
  <c r="K172" i="59"/>
  <c r="K164" i="59"/>
  <c r="L253" i="59"/>
  <c r="N162" i="60"/>
  <c r="L195" i="60"/>
  <c r="L181" i="60"/>
  <c r="L161" i="60"/>
  <c r="L201" i="58"/>
  <c r="L193" i="58"/>
  <c r="L186" i="58"/>
  <c r="L178" i="58"/>
  <c r="L170" i="58"/>
  <c r="L161" i="58"/>
  <c r="M254" i="59"/>
  <c r="L253" i="60"/>
  <c r="I204" i="58"/>
  <c r="I203" i="58"/>
  <c r="I192" i="58"/>
  <c r="I191" i="58"/>
  <c r="I177" i="58"/>
  <c r="I173" i="58"/>
  <c r="I197" i="58"/>
  <c r="I193" i="58"/>
  <c r="I190" i="58"/>
  <c r="I169" i="58"/>
  <c r="I165" i="58"/>
  <c r="C191" i="58"/>
  <c r="N168" i="59"/>
  <c r="N166" i="59"/>
  <c r="J200" i="60"/>
  <c r="J194" i="60"/>
  <c r="J177" i="60"/>
  <c r="J169" i="60"/>
  <c r="J161" i="60"/>
  <c r="H198" i="60"/>
  <c r="H194" i="60"/>
  <c r="H179" i="60"/>
  <c r="H201" i="60"/>
  <c r="H197" i="60"/>
  <c r="H186" i="60"/>
  <c r="H182" i="60"/>
  <c r="H171" i="60"/>
  <c r="H169" i="60"/>
  <c r="H161" i="60"/>
  <c r="H160" i="60"/>
  <c r="L181" i="59"/>
  <c r="L200" i="59"/>
  <c r="I169" i="60"/>
  <c r="I200" i="60"/>
  <c r="I205" i="58"/>
  <c r="I178" i="58"/>
  <c r="I195" i="58"/>
  <c r="M205" i="58"/>
  <c r="M175" i="58"/>
  <c r="M195" i="58"/>
  <c r="M256" i="58"/>
  <c r="M254" i="58"/>
  <c r="M255" i="60"/>
  <c r="M253" i="60"/>
  <c r="M252" i="60"/>
  <c r="D195" i="60"/>
  <c r="L184" i="59"/>
  <c r="L186" i="59"/>
  <c r="L190" i="59"/>
  <c r="L197" i="59"/>
  <c r="L205" i="59"/>
  <c r="I174" i="60"/>
  <c r="I190" i="60"/>
  <c r="I183" i="58"/>
  <c r="I167" i="58"/>
  <c r="I181" i="58"/>
  <c r="I199" i="58"/>
  <c r="J199" i="58"/>
  <c r="J195" i="58"/>
  <c r="J177" i="58"/>
  <c r="J175" i="58"/>
  <c r="J174" i="58"/>
  <c r="J170" i="58"/>
  <c r="J166" i="58"/>
  <c r="J198" i="58"/>
  <c r="J197" i="58"/>
  <c r="J186" i="58"/>
  <c r="J185" i="58"/>
  <c r="J183" i="58"/>
  <c r="J182" i="58"/>
  <c r="J161" i="58"/>
  <c r="J202" i="58"/>
  <c r="L177" i="59"/>
  <c r="L185" i="59"/>
  <c r="L191" i="59"/>
  <c r="L194" i="59"/>
  <c r="L198" i="59"/>
  <c r="I183" i="60"/>
  <c r="I187" i="60"/>
  <c r="I184" i="58"/>
  <c r="I186" i="58"/>
  <c r="I168" i="58"/>
  <c r="I176" i="58"/>
  <c r="I188" i="58"/>
  <c r="I202" i="58"/>
  <c r="L256" i="61"/>
  <c r="L253" i="61"/>
  <c r="M253" i="61"/>
  <c r="N179" i="61"/>
  <c r="N177" i="61"/>
  <c r="H205" i="61"/>
  <c r="H204" i="61"/>
  <c r="H203" i="61"/>
  <c r="H202" i="61"/>
  <c r="H201" i="61"/>
  <c r="H200" i="61"/>
  <c r="H199" i="61"/>
  <c r="H198" i="61"/>
  <c r="H197" i="61"/>
  <c r="H196" i="61"/>
  <c r="H195" i="61"/>
  <c r="H194" i="61"/>
  <c r="H193" i="61"/>
  <c r="H192" i="61"/>
  <c r="H191" i="61"/>
  <c r="H190" i="61"/>
  <c r="H189" i="61"/>
  <c r="H188" i="61"/>
  <c r="H186" i="61"/>
  <c r="H187" i="61"/>
  <c r="H184" i="61"/>
  <c r="H183" i="61"/>
  <c r="H182" i="61"/>
  <c r="H181" i="61"/>
  <c r="H179" i="61"/>
  <c r="H178" i="61"/>
  <c r="H177" i="61"/>
  <c r="H176" i="61"/>
  <c r="H175" i="61"/>
  <c r="H174" i="61"/>
  <c r="H173" i="61"/>
  <c r="H171" i="61"/>
  <c r="H170" i="61"/>
  <c r="H169" i="61"/>
  <c r="H168" i="61"/>
  <c r="H167" i="61"/>
  <c r="H166" i="61"/>
  <c r="H165" i="61"/>
  <c r="H185" i="61"/>
  <c r="J254" i="61"/>
  <c r="K200" i="61"/>
  <c r="K188" i="61"/>
  <c r="K187" i="61"/>
  <c r="K184" i="61"/>
  <c r="K183" i="61"/>
  <c r="K174" i="61"/>
  <c r="K170" i="61"/>
  <c r="K163" i="61"/>
  <c r="H172" i="61"/>
  <c r="H180" i="61"/>
  <c r="L160" i="58"/>
  <c r="L166" i="58"/>
  <c r="L165" i="58"/>
  <c r="L164" i="58"/>
  <c r="N160" i="58"/>
  <c r="N164" i="58"/>
  <c r="K253" i="58"/>
  <c r="M252" i="58"/>
  <c r="N163" i="62"/>
  <c r="L184" i="62"/>
  <c r="M165" i="62"/>
  <c r="M163" i="62"/>
  <c r="M162" i="62"/>
  <c r="M161" i="62"/>
  <c r="F195" i="62"/>
  <c r="F184" i="62"/>
  <c r="C13" i="62"/>
  <c r="C160" i="62" s="1"/>
  <c r="G184" i="62"/>
  <c r="L252" i="62"/>
  <c r="N165" i="59"/>
  <c r="L202" i="59"/>
  <c r="L187" i="59"/>
  <c r="L182" i="59"/>
  <c r="L175" i="59"/>
  <c r="L174" i="59"/>
  <c r="K169" i="59"/>
  <c r="K168" i="59"/>
  <c r="K165" i="59"/>
  <c r="K163" i="59"/>
  <c r="K161" i="59"/>
  <c r="K160" i="59"/>
  <c r="L168" i="59"/>
  <c r="L176" i="59"/>
  <c r="L180" i="59"/>
  <c r="L165" i="59"/>
  <c r="L169" i="59"/>
  <c r="L173" i="59"/>
  <c r="L189" i="59"/>
  <c r="L204" i="59"/>
  <c r="L193" i="59"/>
  <c r="L201" i="59"/>
  <c r="I163" i="60"/>
  <c r="C175" i="58"/>
  <c r="C171" i="58"/>
  <c r="C183" i="58"/>
  <c r="C179" i="58"/>
  <c r="J253" i="58"/>
  <c r="J256" i="58"/>
  <c r="J252" i="58"/>
  <c r="E252" i="59"/>
  <c r="J161" i="59"/>
  <c r="J167" i="59"/>
  <c r="L162" i="60"/>
  <c r="L163" i="60"/>
  <c r="L160" i="60"/>
  <c r="L166" i="60"/>
  <c r="M254" i="61"/>
  <c r="M251" i="61"/>
  <c r="I165" i="60"/>
  <c r="I189" i="60"/>
  <c r="I164" i="60"/>
  <c r="I191" i="60"/>
  <c r="I166" i="60"/>
  <c r="H161" i="61"/>
  <c r="I161" i="58"/>
  <c r="I180" i="58"/>
  <c r="I182" i="58"/>
  <c r="I196" i="58"/>
  <c r="I185" i="58"/>
  <c r="L163" i="58"/>
  <c r="L162" i="58"/>
  <c r="N161" i="58"/>
  <c r="N163" i="58"/>
  <c r="N162" i="58"/>
  <c r="L166" i="59"/>
  <c r="L160" i="59"/>
  <c r="L161" i="59"/>
  <c r="L164" i="59"/>
  <c r="L167" i="59"/>
  <c r="L172" i="59"/>
  <c r="L162" i="59"/>
  <c r="L196" i="59"/>
  <c r="L163" i="59"/>
  <c r="K166" i="59"/>
  <c r="K167" i="59"/>
  <c r="K162" i="59"/>
  <c r="K175" i="59"/>
  <c r="K194" i="59"/>
  <c r="L250" i="59"/>
  <c r="L252" i="59"/>
  <c r="L255" i="59"/>
  <c r="L251" i="59"/>
  <c r="L254" i="59"/>
  <c r="L256" i="59"/>
  <c r="M250" i="60"/>
  <c r="M254" i="60"/>
  <c r="M251" i="60"/>
  <c r="N163" i="60"/>
  <c r="N165" i="60"/>
  <c r="N160" i="60"/>
  <c r="N161" i="60"/>
  <c r="N164" i="60"/>
  <c r="N166" i="60"/>
  <c r="K251" i="61"/>
  <c r="N160" i="61"/>
  <c r="M161" i="58"/>
  <c r="M162" i="58"/>
  <c r="M163" i="58"/>
  <c r="K253" i="59"/>
  <c r="K250" i="59"/>
  <c r="M251" i="59"/>
  <c r="M256" i="59"/>
  <c r="M250" i="59"/>
  <c r="M252" i="59"/>
  <c r="M255" i="59"/>
  <c r="L250" i="60"/>
  <c r="L252" i="60"/>
  <c r="L254" i="60"/>
  <c r="L251" i="60"/>
  <c r="K252" i="58"/>
  <c r="K254" i="58"/>
  <c r="K255" i="58"/>
  <c r="K256" i="58"/>
  <c r="M253" i="58"/>
  <c r="M255" i="58"/>
  <c r="M251" i="58"/>
  <c r="M250" i="58"/>
  <c r="N160" i="59"/>
  <c r="N161" i="59"/>
  <c r="N164" i="59"/>
  <c r="N167" i="59"/>
  <c r="N162" i="59"/>
  <c r="N163" i="59"/>
  <c r="B251" i="59"/>
  <c r="J165" i="60"/>
  <c r="H250" i="60"/>
  <c r="H164" i="60"/>
  <c r="H172" i="60"/>
  <c r="H162" i="60"/>
  <c r="H163" i="60"/>
  <c r="H165" i="60"/>
  <c r="H168" i="60"/>
  <c r="H176" i="60"/>
  <c r="H166" i="60"/>
  <c r="I204" i="60"/>
  <c r="I162" i="60"/>
  <c r="I186" i="60"/>
  <c r="I160" i="60"/>
  <c r="I198" i="58"/>
  <c r="I179" i="58"/>
  <c r="H203" i="60"/>
  <c r="H164" i="61"/>
  <c r="J168" i="58"/>
  <c r="J165" i="58"/>
  <c r="J163" i="58"/>
  <c r="J181" i="58"/>
  <c r="J179" i="58"/>
  <c r="J201" i="58"/>
  <c r="J184" i="58"/>
  <c r="K254" i="60"/>
  <c r="K251" i="60"/>
  <c r="K253" i="60"/>
  <c r="K250" i="60"/>
  <c r="K252" i="60"/>
  <c r="D184" i="60"/>
  <c r="K173" i="59"/>
  <c r="I161" i="60"/>
  <c r="I182" i="60"/>
  <c r="I175" i="58"/>
  <c r="I171" i="58"/>
  <c r="I160" i="58"/>
  <c r="I163" i="58"/>
  <c r="H163" i="61"/>
  <c r="J256" i="61"/>
  <c r="M164" i="62"/>
  <c r="K190" i="59"/>
  <c r="K177" i="59"/>
  <c r="I185" i="60"/>
  <c r="I173" i="60"/>
  <c r="I197" i="60"/>
  <c r="I177" i="60"/>
  <c r="I198" i="60"/>
  <c r="I178" i="60"/>
  <c r="I193" i="60"/>
  <c r="I200" i="58"/>
  <c r="I187" i="58"/>
  <c r="I174" i="58"/>
  <c r="I166" i="58"/>
  <c r="I162" i="58"/>
  <c r="H193" i="60"/>
  <c r="H162" i="61"/>
  <c r="H160" i="61"/>
  <c r="N189" i="61"/>
  <c r="G184" i="60"/>
  <c r="L255" i="60"/>
  <c r="L256" i="60"/>
  <c r="I170" i="60"/>
  <c r="I167" i="60"/>
  <c r="I171" i="60"/>
  <c r="I175" i="60"/>
  <c r="I194" i="60"/>
  <c r="M256" i="60"/>
  <c r="J196" i="60"/>
  <c r="H170" i="60"/>
  <c r="H175" i="60"/>
  <c r="H183" i="60"/>
  <c r="H184" i="60"/>
  <c r="H185" i="60"/>
  <c r="H196" i="60"/>
  <c r="L173" i="60"/>
  <c r="L184" i="60"/>
  <c r="L183" i="60"/>
  <c r="E184" i="59"/>
  <c r="K170" i="59"/>
  <c r="K171" i="59"/>
  <c r="K180" i="59"/>
  <c r="K182" i="59"/>
  <c r="K184" i="59"/>
  <c r="K174" i="59"/>
  <c r="K176" i="59"/>
  <c r="K178" i="59"/>
  <c r="K179" i="59"/>
  <c r="K183" i="59"/>
  <c r="K186" i="59"/>
  <c r="K187" i="59"/>
  <c r="K189" i="59"/>
  <c r="K205" i="59"/>
  <c r="K192" i="59"/>
  <c r="K201" i="59"/>
  <c r="K202" i="59"/>
  <c r="K199" i="59"/>
  <c r="K200" i="59"/>
  <c r="K196" i="59"/>
  <c r="K204" i="59"/>
  <c r="K197" i="59"/>
  <c r="H184" i="59"/>
  <c r="J178" i="59"/>
  <c r="J183" i="59"/>
  <c r="J175" i="59"/>
  <c r="J177" i="59"/>
  <c r="J185" i="59"/>
  <c r="J189" i="59"/>
  <c r="J180" i="59"/>
  <c r="J182" i="59"/>
  <c r="J184" i="59"/>
  <c r="J195" i="59"/>
  <c r="J202" i="59"/>
  <c r="J200" i="59"/>
  <c r="J197" i="59"/>
  <c r="J198" i="59"/>
  <c r="J196" i="59"/>
  <c r="L168" i="58"/>
  <c r="L173" i="58"/>
  <c r="L185" i="58"/>
  <c r="L167" i="58"/>
  <c r="L172" i="58"/>
  <c r="L171" i="58"/>
  <c r="L175" i="58"/>
  <c r="L182" i="58"/>
  <c r="L183" i="58"/>
  <c r="L204" i="58"/>
  <c r="L196" i="58"/>
  <c r="L197" i="58"/>
  <c r="L202" i="58"/>
  <c r="L180" i="58"/>
  <c r="L198" i="58"/>
  <c r="L199" i="58"/>
  <c r="L200" i="58"/>
  <c r="L177" i="58"/>
  <c r="L179" i="58"/>
  <c r="L188" i="58"/>
  <c r="L192" i="58"/>
  <c r="L194" i="58"/>
  <c r="G184" i="58"/>
  <c r="G195" i="58"/>
  <c r="E184" i="58"/>
  <c r="E195" i="58"/>
  <c r="M164" i="58"/>
  <c r="M171" i="58"/>
  <c r="M184" i="58"/>
  <c r="M186" i="58"/>
  <c r="M176" i="58"/>
  <c r="M178" i="58"/>
  <c r="M179" i="58"/>
  <c r="M180" i="58"/>
  <c r="M181" i="58"/>
  <c r="M197" i="58"/>
  <c r="M190" i="58"/>
  <c r="J169" i="58"/>
  <c r="J172" i="58"/>
  <c r="J187" i="58"/>
  <c r="J176" i="58"/>
  <c r="J178" i="58"/>
  <c r="J180" i="58"/>
  <c r="J200" i="58"/>
  <c r="J188" i="58"/>
  <c r="J189" i="58"/>
  <c r="J192" i="58"/>
  <c r="J205" i="58"/>
  <c r="J203" i="58"/>
  <c r="J196" i="58"/>
  <c r="I164" i="58"/>
  <c r="I172" i="58"/>
  <c r="I170" i="58"/>
  <c r="I194" i="58"/>
  <c r="I201" i="58"/>
  <c r="I189" i="58"/>
  <c r="N165" i="58"/>
  <c r="K184" i="58"/>
  <c r="K195" i="58"/>
  <c r="L174" i="58"/>
  <c r="L169" i="58"/>
  <c r="N196" i="61"/>
  <c r="N165" i="61"/>
  <c r="L204" i="60"/>
  <c r="L205" i="60"/>
  <c r="L203" i="60"/>
  <c r="L202" i="60"/>
  <c r="L198" i="60"/>
  <c r="L199" i="60"/>
  <c r="L187" i="60"/>
  <c r="L191" i="60"/>
  <c r="L200" i="60"/>
  <c r="L189" i="60"/>
  <c r="L177" i="60"/>
  <c r="L192" i="60"/>
  <c r="L176" i="60"/>
  <c r="L174" i="60"/>
  <c r="I201" i="60"/>
  <c r="I181" i="60"/>
  <c r="J202" i="60"/>
  <c r="J204" i="60"/>
  <c r="J197" i="60"/>
  <c r="J203" i="60"/>
  <c r="J198" i="60"/>
  <c r="J188" i="60"/>
  <c r="J179" i="60"/>
  <c r="J183" i="60"/>
  <c r="J181" i="60"/>
  <c r="J190" i="60"/>
  <c r="J195" i="60"/>
  <c r="J189" i="60"/>
  <c r="J184" i="60"/>
  <c r="J180" i="60"/>
  <c r="J191" i="60"/>
  <c r="H200" i="60"/>
  <c r="H205" i="60"/>
  <c r="H195" i="60"/>
  <c r="H204" i="60"/>
  <c r="H190" i="60"/>
  <c r="H192" i="60"/>
  <c r="H199" i="60"/>
  <c r="H189" i="60"/>
  <c r="H177" i="60"/>
  <c r="H202" i="60"/>
  <c r="H180" i="60"/>
  <c r="H191" i="60"/>
  <c r="H188" i="60"/>
  <c r="H187" i="60"/>
  <c r="H174" i="60"/>
  <c r="H167" i="60"/>
  <c r="H178" i="60"/>
  <c r="H181" i="60"/>
  <c r="H173" i="60"/>
  <c r="G189" i="60"/>
  <c r="G200" i="60"/>
  <c r="G195" i="60"/>
  <c r="G188" i="60"/>
  <c r="G180" i="60"/>
  <c r="I179" i="60"/>
  <c r="I205" i="60"/>
  <c r="I202" i="60"/>
  <c r="I196" i="60"/>
  <c r="K191" i="59"/>
  <c r="K185" i="59"/>
  <c r="L205" i="58"/>
  <c r="L203" i="58"/>
  <c r="L195" i="58"/>
  <c r="L184" i="58"/>
  <c r="L190" i="58"/>
  <c r="C85" i="62" l="1"/>
  <c r="C184" i="62" s="1"/>
  <c r="C94" i="62"/>
  <c r="C34" i="58"/>
  <c r="C167" i="58" s="1"/>
  <c r="D85" i="62"/>
  <c r="C118" i="62"/>
  <c r="C112" i="62"/>
  <c r="C31" i="62"/>
  <c r="C142" i="61"/>
  <c r="C202" i="61" s="1"/>
  <c r="D236" i="59"/>
  <c r="C46" i="61"/>
  <c r="D58" i="58"/>
  <c r="D61" i="58"/>
  <c r="D25" i="58"/>
  <c r="D127" i="58"/>
  <c r="D88" i="58"/>
  <c r="D34" i="58"/>
  <c r="D167" i="58" s="1"/>
  <c r="D224" i="58"/>
  <c r="C227" i="61"/>
  <c r="D236" i="61"/>
  <c r="C67" i="59"/>
  <c r="C94" i="61"/>
  <c r="C187" i="61" s="1"/>
  <c r="C34" i="59"/>
  <c r="C43" i="59"/>
  <c r="D230" i="58"/>
  <c r="C252" i="58" s="1"/>
  <c r="C22" i="61"/>
  <c r="C139" i="59"/>
  <c r="C201" i="59" s="1"/>
  <c r="D224" i="61"/>
  <c r="D242" i="58"/>
  <c r="D224" i="59"/>
  <c r="C250" i="59" s="1"/>
  <c r="C115" i="59"/>
  <c r="C148" i="59"/>
  <c r="C40" i="59"/>
  <c r="C169" i="59" s="1"/>
  <c r="D242" i="59"/>
  <c r="C82" i="59"/>
  <c r="C121" i="59"/>
  <c r="C151" i="59"/>
  <c r="C205" i="59" s="1"/>
  <c r="C64" i="59"/>
  <c r="C177" i="59" s="1"/>
  <c r="C242" i="61"/>
  <c r="C91" i="59"/>
  <c r="D227" i="58"/>
  <c r="D239" i="58"/>
  <c r="C19" i="59"/>
  <c r="C73" i="59"/>
  <c r="C70" i="59"/>
  <c r="C100" i="59"/>
  <c r="C189" i="59" s="1"/>
  <c r="C109" i="59"/>
  <c r="C55" i="59"/>
  <c r="D230" i="62"/>
  <c r="C252" i="62" s="1"/>
  <c r="D139" i="62"/>
  <c r="D64" i="62"/>
  <c r="D177" i="62" s="1"/>
  <c r="D91" i="62"/>
  <c r="D28" i="62"/>
  <c r="D34" i="62"/>
  <c r="D167" i="62" s="1"/>
  <c r="D82" i="59"/>
  <c r="D148" i="59"/>
  <c r="D85" i="59"/>
  <c r="D184" i="59" s="1"/>
  <c r="D97" i="59"/>
  <c r="D52" i="59"/>
  <c r="D13" i="59"/>
  <c r="C40" i="58"/>
  <c r="C169" i="58" s="1"/>
  <c r="C100" i="58"/>
  <c r="C189" i="58" s="1"/>
  <c r="C109" i="58"/>
  <c r="C192" i="58" s="1"/>
  <c r="C25" i="58"/>
  <c r="C164" i="58" s="1"/>
  <c r="C73" i="58"/>
  <c r="C180" i="58" s="1"/>
  <c r="D230" i="59"/>
  <c r="D236" i="58"/>
  <c r="C61" i="59"/>
  <c r="C49" i="59"/>
  <c r="C88" i="59"/>
  <c r="C227" i="58"/>
  <c r="D145" i="62"/>
  <c r="D127" i="62"/>
  <c r="D197" i="62" s="1"/>
  <c r="D88" i="62"/>
  <c r="D46" i="62"/>
  <c r="D171" i="62" s="1"/>
  <c r="D22" i="62"/>
  <c r="D142" i="59"/>
  <c r="D133" i="59"/>
  <c r="D199" i="59" s="1"/>
  <c r="D73" i="59"/>
  <c r="D34" i="59"/>
  <c r="D19" i="59"/>
  <c r="D162" i="59" s="1"/>
  <c r="C31" i="58"/>
  <c r="C166" i="58" s="1"/>
  <c r="C79" i="58"/>
  <c r="C182" i="58" s="1"/>
  <c r="C88" i="58"/>
  <c r="C185" i="58" s="1"/>
  <c r="C139" i="58"/>
  <c r="C201" i="58" s="1"/>
  <c r="C148" i="58"/>
  <c r="C204" i="58" s="1"/>
  <c r="C52" i="58"/>
  <c r="C136" i="59"/>
  <c r="C145" i="59"/>
  <c r="C203" i="59" s="1"/>
  <c r="C28" i="59"/>
  <c r="C79" i="59"/>
  <c r="C182" i="59" s="1"/>
  <c r="C22" i="59"/>
  <c r="C242" i="58"/>
  <c r="D242" i="62"/>
  <c r="C256" i="62" s="1"/>
  <c r="D124" i="62"/>
  <c r="D115" i="62"/>
  <c r="D106" i="59"/>
  <c r="D191" i="59" s="1"/>
  <c r="D151" i="59"/>
  <c r="D25" i="59"/>
  <c r="C145" i="58"/>
  <c r="C203" i="58" s="1"/>
  <c r="C67" i="58"/>
  <c r="C178" i="58" s="1"/>
  <c r="C118" i="58"/>
  <c r="C127" i="58"/>
  <c r="C197" i="58" s="1"/>
  <c r="C22" i="58"/>
  <c r="C163" i="58" s="1"/>
  <c r="D46" i="61"/>
  <c r="D171" i="61" s="1"/>
  <c r="C236" i="61"/>
  <c r="D233" i="59"/>
  <c r="C94" i="59"/>
  <c r="C187" i="59" s="1"/>
  <c r="C124" i="59"/>
  <c r="C16" i="59"/>
  <c r="C161" i="59" s="1"/>
  <c r="C130" i="59"/>
  <c r="C85" i="59"/>
  <c r="D133" i="62"/>
  <c r="D199" i="62" s="1"/>
  <c r="D106" i="62"/>
  <c r="D148" i="62"/>
  <c r="D204" i="62" s="1"/>
  <c r="D58" i="62"/>
  <c r="D82" i="62"/>
  <c r="D16" i="62"/>
  <c r="D161" i="62" s="1"/>
  <c r="D76" i="59"/>
  <c r="D145" i="59"/>
  <c r="D28" i="59"/>
  <c r="D165" i="59" s="1"/>
  <c r="D22" i="59"/>
  <c r="C133" i="58"/>
  <c r="C49" i="58"/>
  <c r="C172" i="58" s="1"/>
  <c r="C37" i="58"/>
  <c r="C168" i="58" s="1"/>
  <c r="C43" i="58"/>
  <c r="C170" i="58" s="1"/>
  <c r="C118" i="61"/>
  <c r="C233" i="61"/>
  <c r="D239" i="59"/>
  <c r="C255" i="59" s="1"/>
  <c r="C52" i="59"/>
  <c r="C112" i="59"/>
  <c r="C133" i="59"/>
  <c r="C58" i="59"/>
  <c r="C118" i="59"/>
  <c r="C31" i="59"/>
  <c r="C239" i="58"/>
  <c r="D233" i="62"/>
  <c r="C253" i="62" s="1"/>
  <c r="D130" i="62"/>
  <c r="D142" i="62"/>
  <c r="D202" i="62" s="1"/>
  <c r="D121" i="62"/>
  <c r="D112" i="62"/>
  <c r="D70" i="62"/>
  <c r="D179" i="62" s="1"/>
  <c r="D13" i="62"/>
  <c r="D121" i="59"/>
  <c r="D124" i="59"/>
  <c r="D196" i="59" s="1"/>
  <c r="D109" i="59"/>
  <c r="D79" i="59"/>
  <c r="D43" i="59"/>
  <c r="C112" i="58"/>
  <c r="C28" i="58"/>
  <c r="C165" i="58" s="1"/>
  <c r="C16" i="58"/>
  <c r="C161" i="58" s="1"/>
  <c r="C97" i="58"/>
  <c r="C188" i="58" s="1"/>
  <c r="C136" i="58"/>
  <c r="C200" i="58" s="1"/>
  <c r="D227" i="59"/>
  <c r="C127" i="59"/>
  <c r="C103" i="59"/>
  <c r="C37" i="59"/>
  <c r="C46" i="59"/>
  <c r="C171" i="59" s="1"/>
  <c r="C97" i="59"/>
  <c r="C236" i="58"/>
  <c r="C151" i="62"/>
  <c r="C205" i="62" s="1"/>
  <c r="D227" i="62"/>
  <c r="D151" i="62"/>
  <c r="D76" i="62"/>
  <c r="D94" i="62"/>
  <c r="D127" i="59"/>
  <c r="D197" i="59" s="1"/>
  <c r="D118" i="59"/>
  <c r="D46" i="59"/>
  <c r="D61" i="59"/>
  <c r="C233" i="59"/>
  <c r="C124" i="58"/>
  <c r="C196" i="58" s="1"/>
  <c r="C91" i="58"/>
  <c r="C186" i="58" s="1"/>
  <c r="C151" i="58"/>
  <c r="C205" i="58" s="1"/>
  <c r="C85" i="58"/>
  <c r="C184" i="58" s="1"/>
  <c r="C115" i="58"/>
  <c r="C193" i="58" s="1"/>
  <c r="D133" i="58"/>
  <c r="D233" i="58"/>
  <c r="C253" i="58" s="1"/>
  <c r="C142" i="59"/>
  <c r="C25" i="59"/>
  <c r="C76" i="59"/>
  <c r="C181" i="59" s="1"/>
  <c r="D239" i="62"/>
  <c r="D136" i="62"/>
  <c r="D200" i="62" s="1"/>
  <c r="D118" i="62"/>
  <c r="D67" i="62"/>
  <c r="D40" i="62"/>
  <c r="D19" i="62"/>
  <c r="D55" i="59"/>
  <c r="D100" i="59"/>
  <c r="D49" i="59"/>
  <c r="D70" i="59"/>
  <c r="D179" i="59" s="1"/>
  <c r="D37" i="59"/>
  <c r="C103" i="58"/>
  <c r="C76" i="58"/>
  <c r="C181" i="58" s="1"/>
  <c r="C64" i="58"/>
  <c r="C94" i="58"/>
  <c r="C187" i="58" s="1"/>
  <c r="C106" i="59"/>
  <c r="C230" i="58"/>
  <c r="D100" i="62"/>
  <c r="D189" i="62" s="1"/>
  <c r="D43" i="62"/>
  <c r="D52" i="62"/>
  <c r="D130" i="59"/>
  <c r="D198" i="59" s="1"/>
  <c r="D94" i="59"/>
  <c r="D103" i="59"/>
  <c r="D58" i="59"/>
  <c r="D31" i="59"/>
  <c r="C61" i="58"/>
  <c r="C176" i="58" s="1"/>
  <c r="C19" i="58"/>
  <c r="C121" i="58"/>
  <c r="C195" i="58" s="1"/>
  <c r="C55" i="58"/>
  <c r="C174" i="58" s="1"/>
  <c r="C230" i="61"/>
  <c r="C239" i="61"/>
  <c r="C106" i="61"/>
  <c r="C34" i="61"/>
  <c r="C112" i="61"/>
  <c r="C61" i="61"/>
  <c r="C176" i="61" s="1"/>
  <c r="C28" i="61"/>
  <c r="C37" i="61"/>
  <c r="D136" i="61"/>
  <c r="D103" i="61"/>
  <c r="D100" i="61"/>
  <c r="D73" i="61"/>
  <c r="D25" i="61"/>
  <c r="D164" i="61" s="1"/>
  <c r="D28" i="61"/>
  <c r="D165" i="61" s="1"/>
  <c r="C91" i="61"/>
  <c r="C49" i="61"/>
  <c r="C172" i="61" s="1"/>
  <c r="C148" i="61"/>
  <c r="C16" i="61"/>
  <c r="D130" i="61"/>
  <c r="D94" i="61"/>
  <c r="D85" i="61"/>
  <c r="D184" i="61" s="1"/>
  <c r="D31" i="61"/>
  <c r="D61" i="61"/>
  <c r="D22" i="61"/>
  <c r="C55" i="61"/>
  <c r="C76" i="61"/>
  <c r="C82" i="61"/>
  <c r="C183" i="61" s="1"/>
  <c r="C19" i="61"/>
  <c r="C162" i="61" s="1"/>
  <c r="C109" i="61"/>
  <c r="C192" i="61" s="1"/>
  <c r="D127" i="61"/>
  <c r="D197" i="61" s="1"/>
  <c r="D91" i="61"/>
  <c r="D55" i="61"/>
  <c r="D70" i="61"/>
  <c r="D40" i="61"/>
  <c r="D239" i="61"/>
  <c r="C124" i="61"/>
  <c r="C127" i="61"/>
  <c r="C197" i="61" s="1"/>
  <c r="C97" i="61"/>
  <c r="C188" i="61" s="1"/>
  <c r="D151" i="61"/>
  <c r="D121" i="61"/>
  <c r="D195" i="61" s="1"/>
  <c r="D124" i="61"/>
  <c r="D97" i="61"/>
  <c r="D64" i="61"/>
  <c r="D19" i="61"/>
  <c r="D227" i="61"/>
  <c r="C251" i="61" s="1"/>
  <c r="C25" i="61"/>
  <c r="C85" i="61"/>
  <c r="C184" i="61" s="1"/>
  <c r="C103" i="61"/>
  <c r="C190" i="61" s="1"/>
  <c r="C40" i="61"/>
  <c r="C139" i="61"/>
  <c r="C201" i="61" s="1"/>
  <c r="C88" i="61"/>
  <c r="D139" i="61"/>
  <c r="D118" i="61"/>
  <c r="D194" i="61" s="1"/>
  <c r="D112" i="61"/>
  <c r="D76" i="61"/>
  <c r="D49" i="61"/>
  <c r="D52" i="61"/>
  <c r="D230" i="61"/>
  <c r="C145" i="61"/>
  <c r="C73" i="61"/>
  <c r="C52" i="61"/>
  <c r="C173" i="61" s="1"/>
  <c r="C31" i="61"/>
  <c r="C166" i="61" s="1"/>
  <c r="C130" i="61"/>
  <c r="C198" i="61" s="1"/>
  <c r="C67" i="61"/>
  <c r="C178" i="61" s="1"/>
  <c r="D133" i="61"/>
  <c r="D148" i="61"/>
  <c r="D88" i="61"/>
  <c r="D37" i="61"/>
  <c r="D43" i="61"/>
  <c r="D170" i="61" s="1"/>
  <c r="C136" i="61"/>
  <c r="C200" i="61" s="1"/>
  <c r="C64" i="61"/>
  <c r="C133" i="61"/>
  <c r="C199" i="61" s="1"/>
  <c r="C151" i="61"/>
  <c r="C58" i="61"/>
  <c r="D109" i="61"/>
  <c r="D192" i="61" s="1"/>
  <c r="D115" i="61"/>
  <c r="D82" i="61"/>
  <c r="D183" i="61" s="1"/>
  <c r="D16" i="61"/>
  <c r="D79" i="61"/>
  <c r="D34" i="61"/>
  <c r="D233" i="61"/>
  <c r="C115" i="61"/>
  <c r="C43" i="61"/>
  <c r="C170" i="61" s="1"/>
  <c r="C121" i="61"/>
  <c r="C195" i="61" s="1"/>
  <c r="C100" i="61"/>
  <c r="C189" i="61" s="1"/>
  <c r="C79" i="61"/>
  <c r="C182" i="61" s="1"/>
  <c r="D142" i="61"/>
  <c r="D106" i="61"/>
  <c r="D191" i="61" s="1"/>
  <c r="D145" i="61"/>
  <c r="D13" i="61"/>
  <c r="D67" i="61"/>
  <c r="D58" i="61"/>
  <c r="N165" i="62"/>
  <c r="M251" i="62"/>
  <c r="N161" i="62"/>
  <c r="M255" i="61"/>
  <c r="E253" i="62"/>
  <c r="M256" i="62"/>
  <c r="N164" i="62"/>
  <c r="M250" i="62"/>
  <c r="M254" i="62"/>
  <c r="N162" i="62"/>
  <c r="N166" i="62"/>
  <c r="E250" i="62"/>
  <c r="I253" i="62"/>
  <c r="N162" i="61"/>
  <c r="N190" i="61"/>
  <c r="L167" i="60"/>
  <c r="H174" i="59"/>
  <c r="L178" i="60"/>
  <c r="L186" i="60"/>
  <c r="L193" i="60"/>
  <c r="L201" i="60"/>
  <c r="H173" i="59"/>
  <c r="H186" i="59"/>
  <c r="H193" i="59"/>
  <c r="H197" i="59"/>
  <c r="M187" i="61"/>
  <c r="M194" i="61"/>
  <c r="M202" i="61"/>
  <c r="N169" i="61"/>
  <c r="G184" i="61"/>
  <c r="N178" i="61"/>
  <c r="L195" i="61"/>
  <c r="L203" i="61"/>
  <c r="M177" i="61"/>
  <c r="N197" i="61"/>
  <c r="E175" i="59"/>
  <c r="G175" i="61"/>
  <c r="N167" i="61"/>
  <c r="M176" i="61"/>
  <c r="L201" i="62"/>
  <c r="N168" i="61"/>
  <c r="M184" i="61"/>
  <c r="N161" i="61"/>
  <c r="N185" i="61"/>
  <c r="N200" i="61"/>
  <c r="N170" i="61"/>
  <c r="N186" i="61"/>
  <c r="N193" i="61"/>
  <c r="N201" i="61"/>
  <c r="G165" i="61"/>
  <c r="I161" i="61"/>
  <c r="M168" i="61"/>
  <c r="N174" i="61"/>
  <c r="G191" i="61"/>
  <c r="M193" i="61"/>
  <c r="M201" i="61"/>
  <c r="C194" i="62"/>
  <c r="N176" i="61"/>
  <c r="M185" i="61"/>
  <c r="E176" i="59"/>
  <c r="L169" i="61"/>
  <c r="M170" i="61"/>
  <c r="L173" i="62"/>
  <c r="G200" i="61"/>
  <c r="M178" i="61"/>
  <c r="L204" i="62"/>
  <c r="K165" i="61"/>
  <c r="C205" i="61"/>
  <c r="L179" i="61"/>
  <c r="N187" i="61"/>
  <c r="N194" i="61"/>
  <c r="N202" i="61"/>
  <c r="K186" i="61"/>
  <c r="L189" i="61"/>
  <c r="L168" i="62"/>
  <c r="L176" i="62"/>
  <c r="K179" i="61"/>
  <c r="H202" i="59"/>
  <c r="L179" i="62"/>
  <c r="L187" i="62"/>
  <c r="K181" i="61"/>
  <c r="K196" i="61"/>
  <c r="C186" i="61"/>
  <c r="N175" i="61"/>
  <c r="N183" i="61"/>
  <c r="N191" i="61"/>
  <c r="N198" i="61"/>
  <c r="E187" i="60"/>
  <c r="E202" i="60"/>
  <c r="E205" i="59"/>
  <c r="N172" i="61"/>
  <c r="N181" i="61"/>
  <c r="J193" i="59"/>
  <c r="N205" i="61"/>
  <c r="L194" i="61"/>
  <c r="N192" i="61"/>
  <c r="N199" i="61"/>
  <c r="C195" i="62"/>
  <c r="H191" i="59"/>
  <c r="L174" i="62"/>
  <c r="L183" i="62"/>
  <c r="N171" i="61"/>
  <c r="G167" i="61"/>
  <c r="E183" i="60"/>
  <c r="L179" i="60"/>
  <c r="L194" i="60"/>
  <c r="I255" i="62"/>
  <c r="L205" i="62"/>
  <c r="N180" i="61"/>
  <c r="N188" i="61"/>
  <c r="N195" i="61"/>
  <c r="N203" i="61"/>
  <c r="E180" i="59"/>
  <c r="G162" i="62"/>
  <c r="N173" i="61"/>
  <c r="L182" i="60"/>
  <c r="L197" i="60"/>
  <c r="L256" i="62"/>
  <c r="G196" i="62"/>
  <c r="L169" i="62"/>
  <c r="K203" i="61"/>
  <c r="G186" i="62"/>
  <c r="L180" i="62"/>
  <c r="L188" i="62"/>
  <c r="N184" i="61"/>
  <c r="M195" i="61"/>
  <c r="E174" i="60"/>
  <c r="E197" i="60"/>
  <c r="M203" i="61"/>
  <c r="M252" i="62"/>
  <c r="N160" i="62"/>
  <c r="N168" i="62"/>
  <c r="N176" i="62"/>
  <c r="N184" i="62"/>
  <c r="N192" i="62"/>
  <c r="N199" i="62"/>
  <c r="N198" i="59"/>
  <c r="N173" i="59"/>
  <c r="N181" i="59"/>
  <c r="N192" i="59"/>
  <c r="N169" i="60"/>
  <c r="N177" i="60"/>
  <c r="N185" i="60"/>
  <c r="N200" i="60"/>
  <c r="N167" i="58"/>
  <c r="N175" i="58"/>
  <c r="N183" i="58"/>
  <c r="N191" i="58"/>
  <c r="N198" i="58"/>
  <c r="M253" i="62"/>
  <c r="N169" i="62"/>
  <c r="N177" i="62"/>
  <c r="N185" i="62"/>
  <c r="N200" i="62"/>
  <c r="N183" i="59"/>
  <c r="N200" i="59"/>
  <c r="N174" i="59"/>
  <c r="N182" i="59"/>
  <c r="N193" i="59"/>
  <c r="N170" i="60"/>
  <c r="N178" i="60"/>
  <c r="N186" i="60"/>
  <c r="N193" i="60"/>
  <c r="N201" i="60"/>
  <c r="N168" i="58"/>
  <c r="N176" i="58"/>
  <c r="N184" i="58"/>
  <c r="N192" i="58"/>
  <c r="N199" i="58"/>
  <c r="M257" i="58"/>
  <c r="N170" i="62"/>
  <c r="N178" i="62"/>
  <c r="N186" i="62"/>
  <c r="N193" i="62"/>
  <c r="N201" i="62"/>
  <c r="N187" i="59"/>
  <c r="N202" i="59"/>
  <c r="N175" i="59"/>
  <c r="N184" i="59"/>
  <c r="N195" i="59"/>
  <c r="N171" i="60"/>
  <c r="N179" i="60"/>
  <c r="N187" i="60"/>
  <c r="N194" i="60"/>
  <c r="N202" i="60"/>
  <c r="N169" i="58"/>
  <c r="N177" i="58"/>
  <c r="N185" i="58"/>
  <c r="N200" i="58"/>
  <c r="M255" i="62"/>
  <c r="N171" i="62"/>
  <c r="N179" i="62"/>
  <c r="N187" i="62"/>
  <c r="N194" i="62"/>
  <c r="N202" i="62"/>
  <c r="N189" i="59"/>
  <c r="N204" i="59"/>
  <c r="N176" i="59"/>
  <c r="N185" i="59"/>
  <c r="N197" i="59"/>
  <c r="N172" i="60"/>
  <c r="N180" i="60"/>
  <c r="N188" i="60"/>
  <c r="N195" i="60"/>
  <c r="N203" i="60"/>
  <c r="N170" i="58"/>
  <c r="N178" i="58"/>
  <c r="N186" i="58"/>
  <c r="N193" i="58"/>
  <c r="N201" i="58"/>
  <c r="M257" i="60"/>
  <c r="N172" i="62"/>
  <c r="N180" i="62"/>
  <c r="N188" i="62"/>
  <c r="N195" i="62"/>
  <c r="N203" i="62"/>
  <c r="N191" i="59"/>
  <c r="N169" i="59"/>
  <c r="N177" i="59"/>
  <c r="N199" i="59"/>
  <c r="N173" i="60"/>
  <c r="N181" i="60"/>
  <c r="N189" i="60"/>
  <c r="N196" i="60"/>
  <c r="N204" i="60"/>
  <c r="N171" i="58"/>
  <c r="N179" i="58"/>
  <c r="N187" i="58"/>
  <c r="N194" i="58"/>
  <c r="N202" i="58"/>
  <c r="M257" i="59"/>
  <c r="N173" i="62"/>
  <c r="N181" i="62"/>
  <c r="N189" i="62"/>
  <c r="N196" i="62"/>
  <c r="N204" i="62"/>
  <c r="N170" i="59"/>
  <c r="N178" i="59"/>
  <c r="N186" i="59"/>
  <c r="N201" i="59"/>
  <c r="N174" i="60"/>
  <c r="N182" i="60"/>
  <c r="N190" i="60"/>
  <c r="N197" i="60"/>
  <c r="N205" i="60"/>
  <c r="N172" i="58"/>
  <c r="N180" i="58"/>
  <c r="N188" i="58"/>
  <c r="N195" i="58"/>
  <c r="N203" i="58"/>
  <c r="N174" i="62"/>
  <c r="N182" i="62"/>
  <c r="N190" i="62"/>
  <c r="N197" i="62"/>
  <c r="N205" i="62"/>
  <c r="N194" i="59"/>
  <c r="N171" i="59"/>
  <c r="N179" i="59"/>
  <c r="N188" i="59"/>
  <c r="N203" i="59"/>
  <c r="N167" i="60"/>
  <c r="N175" i="60"/>
  <c r="N183" i="60"/>
  <c r="N191" i="60"/>
  <c r="N198" i="60"/>
  <c r="N173" i="58"/>
  <c r="N181" i="58"/>
  <c r="N189" i="58"/>
  <c r="N196" i="58"/>
  <c r="N204" i="58"/>
  <c r="N167" i="62"/>
  <c r="N175" i="62"/>
  <c r="N183" i="62"/>
  <c r="N191" i="62"/>
  <c r="N198" i="62"/>
  <c r="M256" i="61"/>
  <c r="M257" i="61" s="1"/>
  <c r="N196" i="59"/>
  <c r="N172" i="59"/>
  <c r="N180" i="59"/>
  <c r="N190" i="59"/>
  <c r="N205" i="59"/>
  <c r="N168" i="60"/>
  <c r="N176" i="60"/>
  <c r="N184" i="60"/>
  <c r="N192" i="60"/>
  <c r="N199" i="60"/>
  <c r="N166" i="58"/>
  <c r="N174" i="58"/>
  <c r="N182" i="58"/>
  <c r="N190" i="58"/>
  <c r="N197" i="58"/>
  <c r="N205" i="58"/>
  <c r="E196" i="59"/>
  <c r="G176" i="61"/>
  <c r="M188" i="61"/>
  <c r="L175" i="60"/>
  <c r="L170" i="61"/>
  <c r="L178" i="61"/>
  <c r="L188" i="61"/>
  <c r="E179" i="59"/>
  <c r="E186" i="60"/>
  <c r="E201" i="60"/>
  <c r="M174" i="60"/>
  <c r="M178" i="60"/>
  <c r="M190" i="60"/>
  <c r="M193" i="60"/>
  <c r="M197" i="60"/>
  <c r="M205" i="60"/>
  <c r="G256" i="60"/>
  <c r="C204" i="59"/>
  <c r="D171" i="58"/>
  <c r="D179" i="58"/>
  <c r="D183" i="58"/>
  <c r="D194" i="58"/>
  <c r="D202" i="58"/>
  <c r="C177" i="60"/>
  <c r="C181" i="60"/>
  <c r="C189" i="60"/>
  <c r="C196" i="60"/>
  <c r="C200" i="60"/>
  <c r="F182" i="59"/>
  <c r="F188" i="59"/>
  <c r="F195" i="59"/>
  <c r="F175" i="59"/>
  <c r="F179" i="59"/>
  <c r="F200" i="59"/>
  <c r="G178" i="59"/>
  <c r="G182" i="59"/>
  <c r="G186" i="59"/>
  <c r="G193" i="59"/>
  <c r="G197" i="59"/>
  <c r="I183" i="59"/>
  <c r="I172" i="59"/>
  <c r="I176" i="59"/>
  <c r="I188" i="59"/>
  <c r="I192" i="59"/>
  <c r="I195" i="59"/>
  <c r="I203" i="59"/>
  <c r="H173" i="58"/>
  <c r="H181" i="58"/>
  <c r="H185" i="58"/>
  <c r="H196" i="58"/>
  <c r="H204" i="58"/>
  <c r="F173" i="60"/>
  <c r="F177" i="60"/>
  <c r="F189" i="60"/>
  <c r="F196" i="60"/>
  <c r="F204" i="60"/>
  <c r="K170" i="60"/>
  <c r="K182" i="60"/>
  <c r="K186" i="60"/>
  <c r="K190" i="60"/>
  <c r="K197" i="60"/>
  <c r="K201" i="60"/>
  <c r="M176" i="59"/>
  <c r="M180" i="59"/>
  <c r="M183" i="59"/>
  <c r="M192" i="59"/>
  <c r="M195" i="59"/>
  <c r="M203" i="59"/>
  <c r="F166" i="58"/>
  <c r="F186" i="58"/>
  <c r="F193" i="58"/>
  <c r="F197" i="58"/>
  <c r="F201" i="58"/>
  <c r="F205" i="58"/>
  <c r="L182" i="62"/>
  <c r="L199" i="62"/>
  <c r="L203" i="62"/>
  <c r="L176" i="61"/>
  <c r="L184" i="61"/>
  <c r="G182" i="61"/>
  <c r="G205" i="61"/>
  <c r="M186" i="61"/>
  <c r="M167" i="61"/>
  <c r="H182" i="59"/>
  <c r="M167" i="60"/>
  <c r="M171" i="60"/>
  <c r="M191" i="60"/>
  <c r="M194" i="60"/>
  <c r="M198" i="60"/>
  <c r="M202" i="60"/>
  <c r="E176" i="60"/>
  <c r="E180" i="60"/>
  <c r="E184" i="60"/>
  <c r="E192" i="60"/>
  <c r="E195" i="60"/>
  <c r="E199" i="60"/>
  <c r="E191" i="59"/>
  <c r="E202" i="59"/>
  <c r="C170" i="59"/>
  <c r="C174" i="59"/>
  <c r="C186" i="59"/>
  <c r="D172" i="58"/>
  <c r="D176" i="58"/>
  <c r="D184" i="58"/>
  <c r="D188" i="58"/>
  <c r="D195" i="58"/>
  <c r="D203" i="58"/>
  <c r="C167" i="60"/>
  <c r="C178" i="60"/>
  <c r="C182" i="60"/>
  <c r="C186" i="60"/>
  <c r="C197" i="60"/>
  <c r="F184" i="59"/>
  <c r="F190" i="59"/>
  <c r="F197" i="59"/>
  <c r="F172" i="59"/>
  <c r="F176" i="59"/>
  <c r="F194" i="59"/>
  <c r="G171" i="59"/>
  <c r="G179" i="59"/>
  <c r="G183" i="59"/>
  <c r="G194" i="59"/>
  <c r="G202" i="59"/>
  <c r="I177" i="59"/>
  <c r="I189" i="59"/>
  <c r="I196" i="59"/>
  <c r="H178" i="58"/>
  <c r="H186" i="58"/>
  <c r="F170" i="60"/>
  <c r="F174" i="60"/>
  <c r="F178" i="60"/>
  <c r="F186" i="60"/>
  <c r="F190" i="60"/>
  <c r="F201" i="60"/>
  <c r="F205" i="60"/>
  <c r="K171" i="60"/>
  <c r="K179" i="60"/>
  <c r="K183" i="60"/>
  <c r="K191" i="60"/>
  <c r="K194" i="60"/>
  <c r="K198" i="60"/>
  <c r="K202" i="60"/>
  <c r="M173" i="59"/>
  <c r="M177" i="59"/>
  <c r="M189" i="59"/>
  <c r="M196" i="59"/>
  <c r="M204" i="59"/>
  <c r="F167" i="58"/>
  <c r="F171" i="58"/>
  <c r="F179" i="58"/>
  <c r="F187" i="58"/>
  <c r="F194" i="58"/>
  <c r="F198" i="58"/>
  <c r="L160" i="62"/>
  <c r="L165" i="61"/>
  <c r="L190" i="61"/>
  <c r="L193" i="61"/>
  <c r="I255" i="61"/>
  <c r="G186" i="61"/>
  <c r="M175" i="61"/>
  <c r="M189" i="61"/>
  <c r="M196" i="61"/>
  <c r="M200" i="61"/>
  <c r="M204" i="61"/>
  <c r="H178" i="59"/>
  <c r="M176" i="60"/>
  <c r="M180" i="60"/>
  <c r="M184" i="60"/>
  <c r="M192" i="60"/>
  <c r="M195" i="60"/>
  <c r="E169" i="60"/>
  <c r="E177" i="60"/>
  <c r="E185" i="60"/>
  <c r="E189" i="60"/>
  <c r="E200" i="60"/>
  <c r="E169" i="59"/>
  <c r="E177" i="59"/>
  <c r="E195" i="59"/>
  <c r="E199" i="59"/>
  <c r="L170" i="60"/>
  <c r="B255" i="60"/>
  <c r="C198" i="59"/>
  <c r="D177" i="58"/>
  <c r="D181" i="58"/>
  <c r="D189" i="58"/>
  <c r="D204" i="58"/>
  <c r="C171" i="60"/>
  <c r="C179" i="60"/>
  <c r="C183" i="60"/>
  <c r="C194" i="60"/>
  <c r="C198" i="60"/>
  <c r="C202" i="60"/>
  <c r="K255" i="60"/>
  <c r="F192" i="59"/>
  <c r="F199" i="59"/>
  <c r="F189" i="59"/>
  <c r="G172" i="59"/>
  <c r="G184" i="59"/>
  <c r="G192" i="59"/>
  <c r="G199" i="59"/>
  <c r="G203" i="59"/>
  <c r="I178" i="59"/>
  <c r="I182" i="59"/>
  <c r="I186" i="59"/>
  <c r="H167" i="58"/>
  <c r="H175" i="58"/>
  <c r="H187" i="58"/>
  <c r="H198" i="58"/>
  <c r="F167" i="60"/>
  <c r="F175" i="60"/>
  <c r="F179" i="60"/>
  <c r="F191" i="60"/>
  <c r="F194" i="60"/>
  <c r="F198" i="60"/>
  <c r="K167" i="60"/>
  <c r="K184" i="60"/>
  <c r="K188" i="60"/>
  <c r="K192" i="60"/>
  <c r="K195" i="60"/>
  <c r="K199" i="60"/>
  <c r="K203" i="60"/>
  <c r="M170" i="59"/>
  <c r="M174" i="59"/>
  <c r="M178" i="59"/>
  <c r="M182" i="59"/>
  <c r="M190" i="59"/>
  <c r="M193" i="59"/>
  <c r="M205" i="59"/>
  <c r="F172" i="58"/>
  <c r="F180" i="58"/>
  <c r="F184" i="58"/>
  <c r="F195" i="58"/>
  <c r="F203" i="58"/>
  <c r="L250" i="62"/>
  <c r="L254" i="62"/>
  <c r="G169" i="62"/>
  <c r="L186" i="61"/>
  <c r="G193" i="61"/>
  <c r="G190" i="61"/>
  <c r="I160" i="61"/>
  <c r="M171" i="61"/>
  <c r="M183" i="61"/>
  <c r="H169" i="59"/>
  <c r="H177" i="59"/>
  <c r="H192" i="59"/>
  <c r="H195" i="59"/>
  <c r="H199" i="59"/>
  <c r="M169" i="60"/>
  <c r="M173" i="60"/>
  <c r="M177" i="60"/>
  <c r="M185" i="60"/>
  <c r="M189" i="60"/>
  <c r="M200" i="60"/>
  <c r="M204" i="60"/>
  <c r="G255" i="60"/>
  <c r="E174" i="59"/>
  <c r="E178" i="59"/>
  <c r="E183" i="59"/>
  <c r="B256" i="60"/>
  <c r="C172" i="59"/>
  <c r="C176" i="59"/>
  <c r="C180" i="59"/>
  <c r="C184" i="59"/>
  <c r="C188" i="59"/>
  <c r="C192" i="59"/>
  <c r="C195" i="59"/>
  <c r="D166" i="58"/>
  <c r="D174" i="58"/>
  <c r="D178" i="58"/>
  <c r="D182" i="58"/>
  <c r="D193" i="58"/>
  <c r="D205" i="58"/>
  <c r="C172" i="60"/>
  <c r="C180" i="60"/>
  <c r="C184" i="60"/>
  <c r="C195" i="60"/>
  <c r="C199" i="60"/>
  <c r="C203" i="60"/>
  <c r="K256" i="60"/>
  <c r="F186" i="59"/>
  <c r="F193" i="59"/>
  <c r="F201" i="59"/>
  <c r="F174" i="59"/>
  <c r="F183" i="59"/>
  <c r="F198" i="59"/>
  <c r="G169" i="59"/>
  <c r="G181" i="59"/>
  <c r="G189" i="59"/>
  <c r="G200" i="59"/>
  <c r="G204" i="59"/>
  <c r="I175" i="59"/>
  <c r="I184" i="59"/>
  <c r="I191" i="59"/>
  <c r="I194" i="59"/>
  <c r="H168" i="58"/>
  <c r="H176" i="58"/>
  <c r="H184" i="58"/>
  <c r="H188" i="58"/>
  <c r="H195" i="58"/>
  <c r="H199" i="58"/>
  <c r="H203" i="58"/>
  <c r="F168" i="60"/>
  <c r="F176" i="60"/>
  <c r="F180" i="60"/>
  <c r="F184" i="60"/>
  <c r="F192" i="60"/>
  <c r="F195" i="60"/>
  <c r="F199" i="60"/>
  <c r="K168" i="60"/>
  <c r="K169" i="60"/>
  <c r="K181" i="60"/>
  <c r="K185" i="60"/>
  <c r="K189" i="60"/>
  <c r="K196" i="60"/>
  <c r="K200" i="60"/>
  <c r="K204" i="60"/>
  <c r="M171" i="59"/>
  <c r="M175" i="59"/>
  <c r="M179" i="59"/>
  <c r="M184" i="59"/>
  <c r="M187" i="59"/>
  <c r="M191" i="59"/>
  <c r="M194" i="59"/>
  <c r="M198" i="59"/>
  <c r="M202" i="59"/>
  <c r="F173" i="58"/>
  <c r="F181" i="58"/>
  <c r="F185" i="58"/>
  <c r="F189" i="58"/>
  <c r="F196" i="58"/>
  <c r="F204" i="58"/>
  <c r="L172" i="61"/>
  <c r="L180" i="61"/>
  <c r="G203" i="61"/>
  <c r="M165" i="61"/>
  <c r="L205" i="61"/>
  <c r="I170" i="61"/>
  <c r="L166" i="61"/>
  <c r="L174" i="61"/>
  <c r="L182" i="61"/>
  <c r="G166" i="61"/>
  <c r="J176" i="61"/>
  <c r="J180" i="61"/>
  <c r="J170" i="61"/>
  <c r="J192" i="61"/>
  <c r="J199" i="61"/>
  <c r="M173" i="61"/>
  <c r="E168" i="61"/>
  <c r="E170" i="61"/>
  <c r="E191" i="61"/>
  <c r="E198" i="61"/>
  <c r="L192" i="61"/>
  <c r="L199" i="61"/>
  <c r="G188" i="61"/>
  <c r="J184" i="61"/>
  <c r="M181" i="61"/>
  <c r="F171" i="61"/>
  <c r="F179" i="61"/>
  <c r="F195" i="61"/>
  <c r="F203" i="61"/>
  <c r="J185" i="61"/>
  <c r="J168" i="61"/>
  <c r="J182" i="61"/>
  <c r="J188" i="61"/>
  <c r="J195" i="61"/>
  <c r="J203" i="61"/>
  <c r="E166" i="61"/>
  <c r="E186" i="61"/>
  <c r="E202" i="61"/>
  <c r="G195" i="61"/>
  <c r="M191" i="61"/>
  <c r="M198" i="61"/>
  <c r="F170" i="61"/>
  <c r="F178" i="61"/>
  <c r="F187" i="61"/>
  <c r="F202" i="61"/>
  <c r="G204" i="61"/>
  <c r="J174" i="61"/>
  <c r="J187" i="61"/>
  <c r="J194" i="61"/>
  <c r="M174" i="61"/>
  <c r="E167" i="61"/>
  <c r="E188" i="61"/>
  <c r="E193" i="61"/>
  <c r="E201" i="61"/>
  <c r="I185" i="61"/>
  <c r="I194" i="61"/>
  <c r="I202" i="61"/>
  <c r="I187" i="61"/>
  <c r="I188" i="61"/>
  <c r="I195" i="61"/>
  <c r="I203" i="61"/>
  <c r="F180" i="61"/>
  <c r="F189" i="61"/>
  <c r="F196" i="61"/>
  <c r="J178" i="61"/>
  <c r="J173" i="61"/>
  <c r="J166" i="61"/>
  <c r="J189" i="61"/>
  <c r="J196" i="61"/>
  <c r="J204" i="61"/>
  <c r="E169" i="61"/>
  <c r="E176" i="61"/>
  <c r="E187" i="61"/>
  <c r="E195" i="61"/>
  <c r="I171" i="61"/>
  <c r="I189" i="61"/>
  <c r="I204" i="61"/>
  <c r="F165" i="61"/>
  <c r="F190" i="61"/>
  <c r="F197" i="61"/>
  <c r="F205" i="61"/>
  <c r="J171" i="61"/>
  <c r="J181" i="61"/>
  <c r="J197" i="61"/>
  <c r="J205" i="61"/>
  <c r="M192" i="61"/>
  <c r="M199" i="61"/>
  <c r="E171" i="61"/>
  <c r="E182" i="61"/>
  <c r="E184" i="61"/>
  <c r="E196" i="61"/>
  <c r="E204" i="61"/>
  <c r="I172" i="61"/>
  <c r="I190" i="61"/>
  <c r="I197" i="61"/>
  <c r="F174" i="61"/>
  <c r="F182" i="61"/>
  <c r="F191" i="61"/>
  <c r="G181" i="61"/>
  <c r="J179" i="61"/>
  <c r="J198" i="61"/>
  <c r="E180" i="61"/>
  <c r="E197" i="61"/>
  <c r="E205" i="61"/>
  <c r="I165" i="61"/>
  <c r="I181" i="61"/>
  <c r="I191" i="61"/>
  <c r="I198" i="61"/>
  <c r="F167" i="61"/>
  <c r="F175" i="61"/>
  <c r="F183" i="61"/>
  <c r="F192" i="61"/>
  <c r="M166" i="61"/>
  <c r="E165" i="61"/>
  <c r="I166" i="61"/>
  <c r="I192" i="61"/>
  <c r="L167" i="61"/>
  <c r="L175" i="61"/>
  <c r="L183" i="61"/>
  <c r="F186" i="61"/>
  <c r="F176" i="61"/>
  <c r="F184" i="61"/>
  <c r="G169" i="61"/>
  <c r="J165" i="61"/>
  <c r="E173" i="61"/>
  <c r="E175" i="61"/>
  <c r="E199" i="61"/>
  <c r="I167" i="61"/>
  <c r="I183" i="61"/>
  <c r="I200" i="61"/>
  <c r="L200" i="61"/>
  <c r="F169" i="61"/>
  <c r="F177" i="61"/>
  <c r="F193" i="61"/>
  <c r="J167" i="61"/>
  <c r="J186" i="61"/>
  <c r="J193" i="61"/>
  <c r="J201" i="61"/>
  <c r="E181" i="61"/>
  <c r="E183" i="61"/>
  <c r="E185" i="61"/>
  <c r="E200" i="61"/>
  <c r="I176" i="61"/>
  <c r="I184" i="61"/>
  <c r="I201" i="61"/>
  <c r="L251" i="62"/>
  <c r="L255" i="62"/>
  <c r="I254" i="62"/>
  <c r="G181" i="62"/>
  <c r="C191" i="62"/>
  <c r="H164" i="62"/>
  <c r="G203" i="62"/>
  <c r="C172" i="62"/>
  <c r="C169" i="62"/>
  <c r="C176" i="62"/>
  <c r="G177" i="62"/>
  <c r="G193" i="62"/>
  <c r="L195" i="62"/>
  <c r="G183" i="62"/>
  <c r="L185" i="62"/>
  <c r="C201" i="62"/>
  <c r="L177" i="62"/>
  <c r="L171" i="62"/>
  <c r="G170" i="62"/>
  <c r="C173" i="62"/>
  <c r="L202" i="62"/>
  <c r="G200" i="62"/>
  <c r="G163" i="62"/>
  <c r="M166" i="62"/>
  <c r="G185" i="62"/>
  <c r="C202" i="62"/>
  <c r="L253" i="62"/>
  <c r="G190" i="62"/>
  <c r="G197" i="62"/>
  <c r="G179" i="62"/>
  <c r="G187" i="62"/>
  <c r="E171" i="62"/>
  <c r="E192" i="62"/>
  <c r="E199" i="62"/>
  <c r="H160" i="62"/>
  <c r="K160" i="62"/>
  <c r="D160" i="62"/>
  <c r="G204" i="62"/>
  <c r="M160" i="62"/>
  <c r="G195" i="62"/>
  <c r="E179" i="62"/>
  <c r="E186" i="62"/>
  <c r="I160" i="62"/>
  <c r="E167" i="62"/>
  <c r="E175" i="62"/>
  <c r="E160" i="62"/>
  <c r="E195" i="62"/>
  <c r="E203" i="62"/>
  <c r="I250" i="62"/>
  <c r="G199" i="62"/>
  <c r="J160" i="62"/>
  <c r="J169" i="62"/>
  <c r="J173" i="62"/>
  <c r="J177" i="62"/>
  <c r="J181" i="62"/>
  <c r="J185" i="62"/>
  <c r="J189" i="62"/>
  <c r="J196" i="62"/>
  <c r="J200" i="62"/>
  <c r="J204" i="62"/>
  <c r="E189" i="62"/>
  <c r="E178" i="62"/>
  <c r="E168" i="62"/>
  <c r="E172" i="62"/>
  <c r="E176" i="62"/>
  <c r="E184" i="62"/>
  <c r="E185" i="62"/>
  <c r="E196" i="62"/>
  <c r="E200" i="62"/>
  <c r="E204" i="62"/>
  <c r="H170" i="62"/>
  <c r="H174" i="62"/>
  <c r="H195" i="62"/>
  <c r="H191" i="62"/>
  <c r="H198" i="62"/>
  <c r="H181" i="62"/>
  <c r="H185" i="62"/>
  <c r="H189" i="62"/>
  <c r="H202" i="62"/>
  <c r="I183" i="62"/>
  <c r="I173" i="62"/>
  <c r="I177" i="62"/>
  <c r="I184" i="62"/>
  <c r="I193" i="62"/>
  <c r="I197" i="62"/>
  <c r="I202" i="62"/>
  <c r="K170" i="62"/>
  <c r="K171" i="62"/>
  <c r="K177" i="62"/>
  <c r="K181" i="62"/>
  <c r="K185" i="62"/>
  <c r="K204" i="62"/>
  <c r="K205" i="62"/>
  <c r="K192" i="62"/>
  <c r="K195" i="62"/>
  <c r="D168" i="62"/>
  <c r="D172" i="62"/>
  <c r="D176" i="62"/>
  <c r="D190" i="62"/>
  <c r="D181" i="62"/>
  <c r="D185" i="62"/>
  <c r="M180" i="62"/>
  <c r="M188" i="62"/>
  <c r="M167" i="62"/>
  <c r="M171" i="62"/>
  <c r="M175" i="62"/>
  <c r="M181" i="62"/>
  <c r="M192" i="62"/>
  <c r="M195" i="62"/>
  <c r="M199" i="62"/>
  <c r="M203" i="62"/>
  <c r="J170" i="62"/>
  <c r="J174" i="62"/>
  <c r="J178" i="62"/>
  <c r="J182" i="62"/>
  <c r="J186" i="62"/>
  <c r="J190" i="62"/>
  <c r="J193" i="62"/>
  <c r="J197" i="62"/>
  <c r="J201" i="62"/>
  <c r="J205" i="62"/>
  <c r="E169" i="62"/>
  <c r="E173" i="62"/>
  <c r="E177" i="62"/>
  <c r="E190" i="62"/>
  <c r="E193" i="62"/>
  <c r="E197" i="62"/>
  <c r="E201" i="62"/>
  <c r="E205" i="62"/>
  <c r="H167" i="62"/>
  <c r="H171" i="62"/>
  <c r="H175" i="62"/>
  <c r="H182" i="62"/>
  <c r="H186" i="62"/>
  <c r="H199" i="62"/>
  <c r="H203" i="62"/>
  <c r="I185" i="62"/>
  <c r="I170" i="62"/>
  <c r="I174" i="62"/>
  <c r="I178" i="62"/>
  <c r="I186" i="62"/>
  <c r="I191" i="62"/>
  <c r="I194" i="62"/>
  <c r="I198" i="62"/>
  <c r="I203" i="62"/>
  <c r="K167" i="62"/>
  <c r="K172" i="62"/>
  <c r="K173" i="62"/>
  <c r="K200" i="62"/>
  <c r="K182" i="62"/>
  <c r="K186" i="62"/>
  <c r="K199" i="62"/>
  <c r="K189" i="62"/>
  <c r="K196" i="62"/>
  <c r="D173" i="62"/>
  <c r="D194" i="62"/>
  <c r="D178" i="62"/>
  <c r="D182" i="62"/>
  <c r="D186" i="62"/>
  <c r="D192" i="62"/>
  <c r="D203" i="62"/>
  <c r="M182" i="62"/>
  <c r="M178" i="62"/>
  <c r="M168" i="62"/>
  <c r="M172" i="62"/>
  <c r="M176" i="62"/>
  <c r="M183" i="62"/>
  <c r="M189" i="62"/>
  <c r="M196" i="62"/>
  <c r="M200" i="62"/>
  <c r="M204" i="62"/>
  <c r="J167" i="62"/>
  <c r="J171" i="62"/>
  <c r="J175" i="62"/>
  <c r="J179" i="62"/>
  <c r="J183" i="62"/>
  <c r="J187" i="62"/>
  <c r="J191" i="62"/>
  <c r="J198" i="62"/>
  <c r="J202" i="62"/>
  <c r="E181" i="62"/>
  <c r="E174" i="62"/>
  <c r="E180" i="62"/>
  <c r="E188" i="62"/>
  <c r="E191" i="62"/>
  <c r="E194" i="62"/>
  <c r="E198" i="62"/>
  <c r="E202" i="62"/>
  <c r="H197" i="62"/>
  <c r="H168" i="62"/>
  <c r="H172" i="62"/>
  <c r="H176" i="62"/>
  <c r="H194" i="62"/>
  <c r="H179" i="62"/>
  <c r="H183" i="62"/>
  <c r="H187" i="62"/>
  <c r="H200" i="62"/>
  <c r="H204" i="62"/>
  <c r="I179" i="62"/>
  <c r="I167" i="62"/>
  <c r="I171" i="62"/>
  <c r="I175" i="62"/>
  <c r="I180" i="62"/>
  <c r="I188" i="62"/>
  <c r="I192" i="62"/>
  <c r="I195" i="62"/>
  <c r="I200" i="62"/>
  <c r="I204" i="62"/>
  <c r="K202" i="62"/>
  <c r="K169" i="62"/>
  <c r="K174" i="62"/>
  <c r="K175" i="62"/>
  <c r="K179" i="62"/>
  <c r="K183" i="62"/>
  <c r="K187" i="62"/>
  <c r="K201" i="62"/>
  <c r="K190" i="62"/>
  <c r="K193" i="62"/>
  <c r="D170" i="62"/>
  <c r="D174" i="62"/>
  <c r="D196" i="62"/>
  <c r="D183" i="62"/>
  <c r="D187" i="62"/>
  <c r="D193" i="62"/>
  <c r="M184" i="62"/>
  <c r="M169" i="62"/>
  <c r="M173" i="62"/>
  <c r="M177" i="62"/>
  <c r="M185" i="62"/>
  <c r="M190" i="62"/>
  <c r="M193" i="62"/>
  <c r="M197" i="62"/>
  <c r="M201" i="62"/>
  <c r="M205" i="62"/>
  <c r="J168" i="62"/>
  <c r="J172" i="62"/>
  <c r="J176" i="62"/>
  <c r="J180" i="62"/>
  <c r="J184" i="62"/>
  <c r="J188" i="62"/>
  <c r="J192" i="62"/>
  <c r="J195" i="62"/>
  <c r="J199" i="62"/>
  <c r="J203" i="62"/>
  <c r="E183" i="62"/>
  <c r="E182" i="62"/>
  <c r="H169" i="62"/>
  <c r="H173" i="62"/>
  <c r="H177" i="62"/>
  <c r="H192" i="62"/>
  <c r="H196" i="62"/>
  <c r="H180" i="62"/>
  <c r="H184" i="62"/>
  <c r="H188" i="62"/>
  <c r="H205" i="62"/>
  <c r="I181" i="62"/>
  <c r="I189" i="62"/>
  <c r="I168" i="62"/>
  <c r="I172" i="62"/>
  <c r="I176" i="62"/>
  <c r="I182" i="62"/>
  <c r="I199" i="62"/>
  <c r="I196" i="62"/>
  <c r="I201" i="62"/>
  <c r="I205" i="62"/>
  <c r="K178" i="62"/>
  <c r="K168" i="62"/>
  <c r="K176" i="62"/>
  <c r="K184" i="62"/>
  <c r="K188" i="62"/>
  <c r="K203" i="62"/>
  <c r="K191" i="62"/>
  <c r="K194" i="62"/>
  <c r="K198" i="62"/>
  <c r="D175" i="62"/>
  <c r="D191" i="62"/>
  <c r="D198" i="62"/>
  <c r="D180" i="62"/>
  <c r="D184" i="62"/>
  <c r="D188" i="62"/>
  <c r="D195" i="62"/>
  <c r="D201" i="62"/>
  <c r="D205" i="62"/>
  <c r="M186" i="62"/>
  <c r="M170" i="62"/>
  <c r="M174" i="62"/>
  <c r="M179" i="62"/>
  <c r="M187" i="62"/>
  <c r="M191" i="62"/>
  <c r="M194" i="62"/>
  <c r="M198" i="62"/>
  <c r="M202" i="62"/>
  <c r="H190" i="62"/>
  <c r="H253" i="62"/>
  <c r="M165" i="59"/>
  <c r="H165" i="59"/>
  <c r="G168" i="59"/>
  <c r="M168" i="59"/>
  <c r="F165" i="59"/>
  <c r="G195" i="59"/>
  <c r="D168" i="59"/>
  <c r="D195" i="59"/>
  <c r="H168" i="59"/>
  <c r="H164" i="59"/>
  <c r="I163" i="59"/>
  <c r="H253" i="61"/>
  <c r="G250" i="62"/>
  <c r="J255" i="62"/>
  <c r="K165" i="62"/>
  <c r="K177" i="60"/>
  <c r="D253" i="62"/>
  <c r="E163" i="62"/>
  <c r="H160" i="59"/>
  <c r="J251" i="60"/>
  <c r="K161" i="62"/>
  <c r="K161" i="60"/>
  <c r="G193" i="60"/>
  <c r="I251" i="59"/>
  <c r="G254" i="61"/>
  <c r="E255" i="61"/>
  <c r="G187" i="60"/>
  <c r="G199" i="60"/>
  <c r="E250" i="61"/>
  <c r="G203" i="60"/>
  <c r="G202" i="60"/>
  <c r="K196" i="58"/>
  <c r="K179" i="58"/>
  <c r="K169" i="58"/>
  <c r="M203" i="58"/>
  <c r="M199" i="58"/>
  <c r="L185" i="60"/>
  <c r="L165" i="60"/>
  <c r="L190" i="60"/>
  <c r="L180" i="60"/>
  <c r="C202" i="58"/>
  <c r="C162" i="58"/>
  <c r="C194" i="58"/>
  <c r="J166" i="62"/>
  <c r="F255" i="62"/>
  <c r="C163" i="61"/>
  <c r="C193" i="61"/>
  <c r="B252" i="59"/>
  <c r="I256" i="59"/>
  <c r="M183" i="58"/>
  <c r="M182" i="58"/>
  <c r="M201" i="58"/>
  <c r="M189" i="58"/>
  <c r="M173" i="58"/>
  <c r="M160" i="58"/>
  <c r="K202" i="58"/>
  <c r="K175" i="58"/>
  <c r="K171" i="58"/>
  <c r="K161" i="58"/>
  <c r="L169" i="60"/>
  <c r="K167" i="58"/>
  <c r="L171" i="60"/>
  <c r="L164" i="60"/>
  <c r="K254" i="59"/>
  <c r="K252" i="59"/>
  <c r="I250" i="59"/>
  <c r="K197" i="58"/>
  <c r="K172" i="58"/>
  <c r="K176" i="58"/>
  <c r="K162" i="58"/>
  <c r="L196" i="60"/>
  <c r="L188" i="60"/>
  <c r="L168" i="60"/>
  <c r="L172" i="60"/>
  <c r="C185" i="61"/>
  <c r="D196" i="58"/>
  <c r="B256" i="59"/>
  <c r="F163" i="58"/>
  <c r="C180" i="61"/>
  <c r="C191" i="61"/>
  <c r="C204" i="61"/>
  <c r="C177" i="61"/>
  <c r="C179" i="61"/>
  <c r="C194" i="61"/>
  <c r="D256" i="59"/>
  <c r="F178" i="58"/>
  <c r="D161" i="58"/>
  <c r="K255" i="59"/>
  <c r="J253" i="61"/>
  <c r="D250" i="59"/>
  <c r="F165" i="58"/>
  <c r="D173" i="58"/>
  <c r="K256" i="59"/>
  <c r="K187" i="58"/>
  <c r="F162" i="60"/>
  <c r="K204" i="58"/>
  <c r="K173" i="58"/>
  <c r="F203" i="59"/>
  <c r="F166" i="59"/>
  <c r="M192" i="58"/>
  <c r="M172" i="58"/>
  <c r="M188" i="58"/>
  <c r="M202" i="58"/>
  <c r="M198" i="58"/>
  <c r="M168" i="58"/>
  <c r="M170" i="58"/>
  <c r="K251" i="59"/>
  <c r="M194" i="58"/>
  <c r="M185" i="58"/>
  <c r="M161" i="59"/>
  <c r="M204" i="58"/>
  <c r="M200" i="58"/>
  <c r="D163" i="62"/>
  <c r="E166" i="59"/>
  <c r="M196" i="58"/>
  <c r="M169" i="58"/>
  <c r="M167" i="58"/>
  <c r="L257" i="60"/>
  <c r="M187" i="58"/>
  <c r="M174" i="58"/>
  <c r="K257" i="58"/>
  <c r="L257" i="59"/>
  <c r="L257" i="61"/>
  <c r="K257" i="60"/>
  <c r="E164" i="62"/>
  <c r="F256" i="62"/>
  <c r="M188" i="60"/>
  <c r="M179" i="60"/>
  <c r="M199" i="60"/>
  <c r="M196" i="60"/>
  <c r="M170" i="60"/>
  <c r="M166" i="60"/>
  <c r="F253" i="59"/>
  <c r="K251" i="62"/>
  <c r="K254" i="62"/>
  <c r="L194" i="62"/>
  <c r="L197" i="62"/>
  <c r="L191" i="62"/>
  <c r="L181" i="62"/>
  <c r="L172" i="62"/>
  <c r="L165" i="62"/>
  <c r="L204" i="61"/>
  <c r="L191" i="61"/>
  <c r="L181" i="61"/>
  <c r="L173" i="61"/>
  <c r="L164" i="61"/>
  <c r="M201" i="59"/>
  <c r="M164" i="59"/>
  <c r="M199" i="59"/>
  <c r="M186" i="59"/>
  <c r="L256" i="58"/>
  <c r="L252" i="58"/>
  <c r="K257" i="61"/>
  <c r="M168" i="60"/>
  <c r="M172" i="60"/>
  <c r="M165" i="60"/>
  <c r="M164" i="60"/>
  <c r="M162" i="60"/>
  <c r="M186" i="60"/>
  <c r="M160" i="60"/>
  <c r="K253" i="62"/>
  <c r="K250" i="62"/>
  <c r="L193" i="62"/>
  <c r="L192" i="62"/>
  <c r="L196" i="62"/>
  <c r="L186" i="62"/>
  <c r="L166" i="62"/>
  <c r="L163" i="62"/>
  <c r="L187" i="61"/>
  <c r="L177" i="61"/>
  <c r="L168" i="61"/>
  <c r="L163" i="61"/>
  <c r="M181" i="59"/>
  <c r="M200" i="59"/>
  <c r="M172" i="59"/>
  <c r="M185" i="59"/>
  <c r="M160" i="59"/>
  <c r="L255" i="58"/>
  <c r="L250" i="58"/>
  <c r="M187" i="60"/>
  <c r="M181" i="60"/>
  <c r="M203" i="60"/>
  <c r="M163" i="60"/>
  <c r="M161" i="60"/>
  <c r="M182" i="60"/>
  <c r="K256" i="62"/>
  <c r="L200" i="62"/>
  <c r="L190" i="62"/>
  <c r="L189" i="62"/>
  <c r="L178" i="62"/>
  <c r="L167" i="62"/>
  <c r="L164" i="62"/>
  <c r="L162" i="62"/>
  <c r="L202" i="61"/>
  <c r="L185" i="61"/>
  <c r="L197" i="61"/>
  <c r="L162" i="61"/>
  <c r="L171" i="61"/>
  <c r="L160" i="61"/>
  <c r="M197" i="59"/>
  <c r="M167" i="59"/>
  <c r="M162" i="59"/>
  <c r="L254" i="58"/>
  <c r="L251" i="58"/>
  <c r="M183" i="60"/>
  <c r="M201" i="60"/>
  <c r="M175" i="60"/>
  <c r="F166" i="60"/>
  <c r="K252" i="62"/>
  <c r="K255" i="62"/>
  <c r="L198" i="62"/>
  <c r="L170" i="62"/>
  <c r="L175" i="62"/>
  <c r="L161" i="62"/>
  <c r="L196" i="61"/>
  <c r="L198" i="61"/>
  <c r="L201" i="61"/>
  <c r="L161" i="61"/>
  <c r="M188" i="59"/>
  <c r="M169" i="59"/>
  <c r="M166" i="59"/>
  <c r="M163" i="59"/>
  <c r="L253" i="58"/>
  <c r="G172" i="60"/>
  <c r="G192" i="60"/>
  <c r="G179" i="60"/>
  <c r="D170" i="58"/>
  <c r="G190" i="59"/>
  <c r="F200" i="60"/>
  <c r="F163" i="60"/>
  <c r="J165" i="62"/>
  <c r="J164" i="62"/>
  <c r="E165" i="62"/>
  <c r="E254" i="62"/>
  <c r="I180" i="61"/>
  <c r="J250" i="61"/>
  <c r="E204" i="59"/>
  <c r="D164" i="62"/>
  <c r="I162" i="61"/>
  <c r="J252" i="61"/>
  <c r="J162" i="61"/>
  <c r="F254" i="62"/>
  <c r="G252" i="62"/>
  <c r="G255" i="62"/>
  <c r="H255" i="61"/>
  <c r="H250" i="61"/>
  <c r="J160" i="61"/>
  <c r="E252" i="62"/>
  <c r="C179" i="62"/>
  <c r="C190" i="62"/>
  <c r="C167" i="62"/>
  <c r="C183" i="62"/>
  <c r="C204" i="62"/>
  <c r="C187" i="62"/>
  <c r="C199" i="62"/>
  <c r="C164" i="62"/>
  <c r="D252" i="62"/>
  <c r="J251" i="62"/>
  <c r="J254" i="62"/>
  <c r="D201" i="61"/>
  <c r="D162" i="61"/>
  <c r="D160" i="61"/>
  <c r="G256" i="61"/>
  <c r="G251" i="61"/>
  <c r="B251" i="61"/>
  <c r="B252" i="61"/>
  <c r="G161" i="60"/>
  <c r="I187" i="59"/>
  <c r="I181" i="59"/>
  <c r="I164" i="59"/>
  <c r="I168" i="59"/>
  <c r="H256" i="62"/>
  <c r="H251" i="62"/>
  <c r="C250" i="61"/>
  <c r="G183" i="61"/>
  <c r="G178" i="61"/>
  <c r="G164" i="61"/>
  <c r="F181" i="60"/>
  <c r="F254" i="60"/>
  <c r="E256" i="60"/>
  <c r="D160" i="60"/>
  <c r="G189" i="62"/>
  <c r="G165" i="62"/>
  <c r="F192" i="62"/>
  <c r="F186" i="62"/>
  <c r="F190" i="62"/>
  <c r="F182" i="62"/>
  <c r="H162" i="62"/>
  <c r="I162" i="62"/>
  <c r="E203" i="61"/>
  <c r="E164" i="61"/>
  <c r="E161" i="61"/>
  <c r="F163" i="61"/>
  <c r="F161" i="61"/>
  <c r="K160" i="61"/>
  <c r="F256" i="61"/>
  <c r="D255" i="61"/>
  <c r="D250" i="61"/>
  <c r="E171" i="60"/>
  <c r="J252" i="60"/>
  <c r="J201" i="60"/>
  <c r="J178" i="60"/>
  <c r="G255" i="58"/>
  <c r="K180" i="58"/>
  <c r="K180" i="60"/>
  <c r="K205" i="60"/>
  <c r="K160" i="60"/>
  <c r="D250" i="60"/>
  <c r="H251" i="60"/>
  <c r="C178" i="59"/>
  <c r="J192" i="59"/>
  <c r="J160" i="59"/>
  <c r="J176" i="59"/>
  <c r="J170" i="59"/>
  <c r="H251" i="59"/>
  <c r="D193" i="59"/>
  <c r="G205" i="58"/>
  <c r="G165" i="58"/>
  <c r="G162" i="58"/>
  <c r="E197" i="58"/>
  <c r="E187" i="58"/>
  <c r="E176" i="58"/>
  <c r="E161" i="58"/>
  <c r="C177" i="58"/>
  <c r="C173" i="58"/>
  <c r="C163" i="60"/>
  <c r="C176" i="60"/>
  <c r="C192" i="60"/>
  <c r="I253" i="60"/>
  <c r="G255" i="59"/>
  <c r="H190" i="59"/>
  <c r="H181" i="59"/>
  <c r="H161" i="59"/>
  <c r="J255" i="59"/>
  <c r="F255" i="58"/>
  <c r="F251" i="58"/>
  <c r="H160" i="58"/>
  <c r="D162" i="62"/>
  <c r="J162" i="62"/>
  <c r="G251" i="62"/>
  <c r="G254" i="62"/>
  <c r="J163" i="62"/>
  <c r="J161" i="62"/>
  <c r="H254" i="61"/>
  <c r="J177" i="61"/>
  <c r="E161" i="62"/>
  <c r="F251" i="62"/>
  <c r="E256" i="62"/>
  <c r="C181" i="62"/>
  <c r="C192" i="62"/>
  <c r="C161" i="62"/>
  <c r="C185" i="62"/>
  <c r="C189" i="62"/>
  <c r="C166" i="62"/>
  <c r="C177" i="62"/>
  <c r="C196" i="62"/>
  <c r="F252" i="62"/>
  <c r="D256" i="62"/>
  <c r="D251" i="62"/>
  <c r="J253" i="62"/>
  <c r="J250" i="62"/>
  <c r="C164" i="61"/>
  <c r="C175" i="61"/>
  <c r="C161" i="61"/>
  <c r="C174" i="61"/>
  <c r="D200" i="61"/>
  <c r="D161" i="61"/>
  <c r="E256" i="61"/>
  <c r="E252" i="61"/>
  <c r="C171" i="61"/>
  <c r="G255" i="61"/>
  <c r="F251" i="59"/>
  <c r="D251" i="59"/>
  <c r="B253" i="61"/>
  <c r="B254" i="61"/>
  <c r="G253" i="60"/>
  <c r="G191" i="60"/>
  <c r="G181" i="60"/>
  <c r="G173" i="59"/>
  <c r="E160" i="59"/>
  <c r="E167" i="59"/>
  <c r="E173" i="59"/>
  <c r="G205" i="59"/>
  <c r="G162" i="59"/>
  <c r="G164" i="59"/>
  <c r="G166" i="59"/>
  <c r="I201" i="59"/>
  <c r="I180" i="59"/>
  <c r="I162" i="59"/>
  <c r="H255" i="62"/>
  <c r="H250" i="62"/>
  <c r="G196" i="61"/>
  <c r="G168" i="61"/>
  <c r="G163" i="61"/>
  <c r="F182" i="60"/>
  <c r="F202" i="60"/>
  <c r="F187" i="60"/>
  <c r="F164" i="60"/>
  <c r="F188" i="60"/>
  <c r="F252" i="60"/>
  <c r="B252" i="60"/>
  <c r="E254" i="60"/>
  <c r="D164" i="60"/>
  <c r="D197" i="60"/>
  <c r="F164" i="59"/>
  <c r="F162" i="59"/>
  <c r="F163" i="59"/>
  <c r="F161" i="59"/>
  <c r="G161" i="62"/>
  <c r="F178" i="62"/>
  <c r="F172" i="62"/>
  <c r="F174" i="62"/>
  <c r="F162" i="62"/>
  <c r="H161" i="62"/>
  <c r="I169" i="62"/>
  <c r="I166" i="62"/>
  <c r="K162" i="62"/>
  <c r="E162" i="61"/>
  <c r="E163" i="61"/>
  <c r="F194" i="61"/>
  <c r="F181" i="61"/>
  <c r="F160" i="61"/>
  <c r="I252" i="61"/>
  <c r="K189" i="61"/>
  <c r="F250" i="61"/>
  <c r="D252" i="61"/>
  <c r="E179" i="60"/>
  <c r="J250" i="60"/>
  <c r="J205" i="60"/>
  <c r="J192" i="60"/>
  <c r="J170" i="60"/>
  <c r="J166" i="60"/>
  <c r="G254" i="58"/>
  <c r="G250" i="58"/>
  <c r="K164" i="60"/>
  <c r="K175" i="60"/>
  <c r="K162" i="60"/>
  <c r="C162" i="59"/>
  <c r="C167" i="59"/>
  <c r="J164" i="59"/>
  <c r="J162" i="59"/>
  <c r="H255" i="59"/>
  <c r="E254" i="59"/>
  <c r="D164" i="59"/>
  <c r="D166" i="59"/>
  <c r="G202" i="58"/>
  <c r="G198" i="58"/>
  <c r="G182" i="58"/>
  <c r="G179" i="58"/>
  <c r="G161" i="58"/>
  <c r="E192" i="58"/>
  <c r="E164" i="58"/>
  <c r="H256" i="58"/>
  <c r="C190" i="58"/>
  <c r="C162" i="60"/>
  <c r="C165" i="60"/>
  <c r="C205" i="60"/>
  <c r="G253" i="59"/>
  <c r="H189" i="59"/>
  <c r="H180" i="59"/>
  <c r="J253" i="59"/>
  <c r="F254" i="58"/>
  <c r="C233" i="58"/>
  <c r="B253" i="58" s="1"/>
  <c r="B252" i="58"/>
  <c r="H180" i="58"/>
  <c r="H170" i="58"/>
  <c r="H162" i="58"/>
  <c r="C254" i="62"/>
  <c r="G253" i="62"/>
  <c r="J255" i="61"/>
  <c r="H256" i="61"/>
  <c r="H252" i="61"/>
  <c r="J164" i="61"/>
  <c r="E162" i="62"/>
  <c r="C174" i="62"/>
  <c r="C186" i="62"/>
  <c r="C193" i="62"/>
  <c r="C163" i="62"/>
  <c r="C171" i="62"/>
  <c r="C175" i="62"/>
  <c r="C168" i="62"/>
  <c r="C182" i="62"/>
  <c r="C198" i="62"/>
  <c r="D255" i="62"/>
  <c r="D250" i="62"/>
  <c r="J256" i="62"/>
  <c r="D186" i="61"/>
  <c r="D199" i="61"/>
  <c r="D169" i="61"/>
  <c r="D178" i="61"/>
  <c r="D174" i="61"/>
  <c r="G253" i="61"/>
  <c r="D255" i="59"/>
  <c r="F162" i="58"/>
  <c r="D175" i="58"/>
  <c r="B255" i="61"/>
  <c r="B256" i="61"/>
  <c r="G251" i="60"/>
  <c r="G204" i="60"/>
  <c r="I255" i="59"/>
  <c r="E193" i="59"/>
  <c r="E163" i="59"/>
  <c r="I254" i="59"/>
  <c r="I252" i="59"/>
  <c r="I161" i="59"/>
  <c r="I166" i="59"/>
  <c r="H254" i="62"/>
  <c r="G199" i="61"/>
  <c r="G187" i="61"/>
  <c r="G162" i="61"/>
  <c r="G171" i="61"/>
  <c r="F193" i="60"/>
  <c r="F203" i="60"/>
  <c r="F172" i="60"/>
  <c r="F161" i="60"/>
  <c r="F165" i="60"/>
  <c r="F250" i="60"/>
  <c r="B253" i="60"/>
  <c r="B251" i="60"/>
  <c r="E252" i="60"/>
  <c r="F180" i="59"/>
  <c r="F191" i="59"/>
  <c r="F160" i="59"/>
  <c r="I252" i="62"/>
  <c r="G191" i="62"/>
  <c r="F205" i="62"/>
  <c r="F170" i="62"/>
  <c r="F166" i="62"/>
  <c r="F168" i="62"/>
  <c r="H165" i="62"/>
  <c r="I165" i="62"/>
  <c r="I164" i="62"/>
  <c r="K197" i="62"/>
  <c r="K163" i="62"/>
  <c r="E192" i="61"/>
  <c r="E194" i="61"/>
  <c r="E160" i="61"/>
  <c r="E177" i="61"/>
  <c r="F200" i="61"/>
  <c r="F252" i="61"/>
  <c r="D256" i="61"/>
  <c r="D251" i="61"/>
  <c r="J162" i="60"/>
  <c r="J186" i="60"/>
  <c r="G253" i="58"/>
  <c r="K166" i="58"/>
  <c r="K193" i="60"/>
  <c r="K174" i="60"/>
  <c r="D254" i="60"/>
  <c r="C254" i="60"/>
  <c r="C164" i="59"/>
  <c r="J172" i="59"/>
  <c r="J203" i="59"/>
  <c r="C256" i="59"/>
  <c r="H253" i="59"/>
  <c r="G190" i="58"/>
  <c r="G181" i="58"/>
  <c r="G178" i="58"/>
  <c r="G163" i="58"/>
  <c r="E202" i="58"/>
  <c r="E171" i="58"/>
  <c r="E163" i="58"/>
  <c r="C204" i="60"/>
  <c r="C164" i="60"/>
  <c r="C175" i="60"/>
  <c r="C201" i="60"/>
  <c r="I251" i="60"/>
  <c r="H198" i="59"/>
  <c r="H187" i="59"/>
  <c r="H167" i="59"/>
  <c r="J251" i="59"/>
  <c r="F252" i="58"/>
  <c r="F253" i="58"/>
  <c r="B255" i="58"/>
  <c r="B254" i="58"/>
  <c r="H192" i="58"/>
  <c r="H194" i="58"/>
  <c r="H189" i="58"/>
  <c r="H163" i="58"/>
  <c r="H161" i="58"/>
  <c r="D166" i="62"/>
  <c r="D165" i="62"/>
  <c r="C250" i="62"/>
  <c r="G256" i="62"/>
  <c r="E187" i="62"/>
  <c r="J194" i="62"/>
  <c r="J251" i="61"/>
  <c r="H251" i="61"/>
  <c r="J202" i="61"/>
  <c r="J190" i="61"/>
  <c r="J172" i="61"/>
  <c r="J163" i="61"/>
  <c r="J175" i="61"/>
  <c r="J161" i="61"/>
  <c r="E170" i="62"/>
  <c r="E166" i="62"/>
  <c r="C188" i="62"/>
  <c r="C200" i="62"/>
  <c r="C165" i="62"/>
  <c r="C178" i="62"/>
  <c r="C197" i="62"/>
  <c r="C180" i="62"/>
  <c r="C162" i="62"/>
  <c r="C170" i="62"/>
  <c r="C203" i="62"/>
  <c r="F253" i="62"/>
  <c r="F250" i="62"/>
  <c r="D254" i="62"/>
  <c r="J252" i="62"/>
  <c r="C169" i="61"/>
  <c r="C168" i="61"/>
  <c r="C203" i="61"/>
  <c r="C181" i="61"/>
  <c r="C196" i="61"/>
  <c r="C165" i="61"/>
  <c r="D189" i="61"/>
  <c r="D193" i="61"/>
  <c r="D177" i="61"/>
  <c r="D163" i="61"/>
  <c r="C167" i="61"/>
  <c r="G252" i="61"/>
  <c r="D254" i="59"/>
  <c r="D252" i="59"/>
  <c r="B253" i="59"/>
  <c r="B254" i="59"/>
  <c r="F255" i="59"/>
  <c r="D253" i="59"/>
  <c r="F177" i="58"/>
  <c r="F160" i="58"/>
  <c r="G185" i="60"/>
  <c r="G165" i="60"/>
  <c r="E198" i="59"/>
  <c r="E197" i="59"/>
  <c r="E161" i="59"/>
  <c r="G187" i="59"/>
  <c r="G160" i="59"/>
  <c r="I160" i="59"/>
  <c r="I174" i="59"/>
  <c r="H252" i="62"/>
  <c r="C254" i="61"/>
  <c r="G202" i="61"/>
  <c r="G161" i="61"/>
  <c r="G179" i="61"/>
  <c r="F160" i="60"/>
  <c r="F256" i="60"/>
  <c r="B254" i="60"/>
  <c r="E250" i="60"/>
  <c r="D203" i="60"/>
  <c r="D176" i="60"/>
  <c r="F187" i="59"/>
  <c r="F167" i="59"/>
  <c r="I256" i="62"/>
  <c r="G173" i="62"/>
  <c r="F197" i="62"/>
  <c r="H193" i="62"/>
  <c r="H201" i="62"/>
  <c r="H166" i="62"/>
  <c r="H163" i="62"/>
  <c r="I190" i="62"/>
  <c r="I161" i="62"/>
  <c r="K166" i="62"/>
  <c r="K180" i="62"/>
  <c r="K164" i="62"/>
  <c r="E189" i="61"/>
  <c r="E179" i="61"/>
  <c r="F199" i="61"/>
  <c r="F188" i="61"/>
  <c r="F204" i="61"/>
  <c r="F173" i="61"/>
  <c r="F164" i="61"/>
  <c r="F162" i="61"/>
  <c r="I256" i="61"/>
  <c r="K190" i="61"/>
  <c r="F253" i="61"/>
  <c r="F254" i="61"/>
  <c r="D254" i="61"/>
  <c r="E163" i="60"/>
  <c r="J254" i="60"/>
  <c r="J199" i="60"/>
  <c r="J182" i="60"/>
  <c r="G256" i="58"/>
  <c r="G252" i="58"/>
  <c r="D256" i="58"/>
  <c r="K160" i="58"/>
  <c r="K163" i="60"/>
  <c r="K187" i="60"/>
  <c r="K166" i="60"/>
  <c r="K178" i="60"/>
  <c r="D252" i="60"/>
  <c r="C252" i="60"/>
  <c r="H253" i="60"/>
  <c r="C166" i="59"/>
  <c r="C163" i="59"/>
  <c r="J174" i="59"/>
  <c r="J199" i="59"/>
  <c r="J166" i="59"/>
  <c r="C252" i="59"/>
  <c r="C254" i="59"/>
  <c r="D176" i="59"/>
  <c r="D174" i="59"/>
  <c r="D160" i="59"/>
  <c r="G200" i="58"/>
  <c r="G187" i="58"/>
  <c r="G186" i="58"/>
  <c r="G167" i="58"/>
  <c r="G166" i="58"/>
  <c r="G177" i="58"/>
  <c r="G160" i="58"/>
  <c r="E194" i="58"/>
  <c r="E186" i="58"/>
  <c r="E188" i="58"/>
  <c r="E174" i="58"/>
  <c r="E160" i="58"/>
  <c r="E166" i="58"/>
  <c r="E162" i="58"/>
  <c r="C199" i="58"/>
  <c r="C166" i="60"/>
  <c r="C188" i="60"/>
  <c r="C161" i="60"/>
  <c r="I255" i="60"/>
  <c r="G251" i="59"/>
  <c r="H196" i="59"/>
  <c r="H179" i="59"/>
  <c r="H200" i="59"/>
  <c r="H162" i="59"/>
  <c r="H166" i="59"/>
  <c r="H163" i="59"/>
  <c r="F256" i="58"/>
  <c r="F250" i="58"/>
  <c r="B251" i="58"/>
  <c r="B256" i="58"/>
  <c r="H197" i="58"/>
  <c r="H177" i="58"/>
  <c r="I163" i="61"/>
  <c r="I164" i="61"/>
  <c r="K167" i="61"/>
  <c r="K177" i="61"/>
  <c r="K202" i="61"/>
  <c r="K169" i="61"/>
  <c r="K161" i="61"/>
  <c r="K197" i="61"/>
  <c r="K194" i="61"/>
  <c r="K193" i="61"/>
  <c r="J193" i="58"/>
  <c r="J190" i="58"/>
  <c r="J250" i="58"/>
  <c r="E256" i="59"/>
  <c r="J179" i="59"/>
  <c r="J173" i="58"/>
  <c r="J164" i="58"/>
  <c r="J160" i="58"/>
  <c r="J205" i="59"/>
  <c r="J188" i="59"/>
  <c r="J169" i="59"/>
  <c r="H194" i="59"/>
  <c r="J186" i="59"/>
  <c r="K193" i="58"/>
  <c r="K190" i="58"/>
  <c r="K182" i="58"/>
  <c r="J174" i="60"/>
  <c r="J187" i="60"/>
  <c r="C170" i="60"/>
  <c r="J171" i="60"/>
  <c r="J167" i="60"/>
  <c r="J193" i="60"/>
  <c r="J185" i="60"/>
  <c r="J164" i="60"/>
  <c r="J175" i="60"/>
  <c r="K199" i="58"/>
  <c r="K178" i="58"/>
  <c r="K163" i="58"/>
  <c r="K165" i="58"/>
  <c r="I250" i="60"/>
  <c r="I250" i="61"/>
  <c r="I250" i="58"/>
  <c r="J250" i="59"/>
  <c r="K203" i="58"/>
  <c r="K183" i="58"/>
  <c r="K191" i="58"/>
  <c r="K177" i="58"/>
  <c r="K174" i="58"/>
  <c r="J252" i="59"/>
  <c r="J160" i="60"/>
  <c r="J172" i="60"/>
  <c r="K194" i="58"/>
  <c r="K176" i="60"/>
  <c r="K164" i="58"/>
  <c r="J167" i="58"/>
  <c r="J254" i="58"/>
  <c r="J163" i="59"/>
  <c r="J173" i="59"/>
  <c r="K189" i="58"/>
  <c r="J204" i="58"/>
  <c r="J171" i="58"/>
  <c r="J201" i="59"/>
  <c r="J190" i="59"/>
  <c r="J171" i="59"/>
  <c r="J254" i="59"/>
  <c r="K165" i="60"/>
  <c r="K192" i="58"/>
  <c r="K188" i="58"/>
  <c r="K185" i="58"/>
  <c r="J194" i="58"/>
  <c r="J191" i="58"/>
  <c r="J162" i="58"/>
  <c r="J181" i="59"/>
  <c r="J256" i="60"/>
  <c r="I253" i="61"/>
  <c r="K181" i="58"/>
  <c r="K198" i="58"/>
  <c r="I255" i="58"/>
  <c r="J256" i="59"/>
  <c r="J255" i="60"/>
  <c r="J173" i="60"/>
  <c r="J163" i="60"/>
  <c r="K172" i="60"/>
  <c r="K173" i="60"/>
  <c r="I251" i="61"/>
  <c r="K205" i="58"/>
  <c r="I256" i="58"/>
  <c r="I254" i="58"/>
  <c r="I253" i="59"/>
  <c r="J168" i="60"/>
  <c r="I256" i="60"/>
  <c r="J200" i="61"/>
  <c r="I254" i="61"/>
  <c r="I251" i="62"/>
  <c r="K200" i="58"/>
  <c r="K186" i="58"/>
  <c r="K168" i="58"/>
  <c r="I251" i="58"/>
  <c r="I253" i="58"/>
  <c r="J253" i="60"/>
  <c r="J176" i="60"/>
  <c r="I252" i="60"/>
  <c r="J191" i="61"/>
  <c r="J169" i="61"/>
  <c r="I252" i="58"/>
  <c r="I254" i="60"/>
  <c r="J183" i="61"/>
  <c r="H204" i="59"/>
  <c r="G163" i="60"/>
  <c r="E255" i="59"/>
  <c r="H253" i="58"/>
  <c r="G166" i="62"/>
  <c r="E256" i="58"/>
  <c r="I205" i="61"/>
  <c r="H175" i="59"/>
  <c r="I175" i="61"/>
  <c r="F199" i="58"/>
  <c r="C174" i="60"/>
  <c r="H171" i="59"/>
  <c r="H251" i="58"/>
  <c r="G166" i="60"/>
  <c r="G176" i="60"/>
  <c r="G170" i="60"/>
  <c r="I185" i="59"/>
  <c r="G168" i="60"/>
  <c r="F174" i="58"/>
  <c r="C185" i="60"/>
  <c r="C173" i="60"/>
  <c r="H252" i="59"/>
  <c r="I174" i="61"/>
  <c r="H254" i="59"/>
  <c r="G201" i="58"/>
  <c r="H201" i="58"/>
  <c r="I169" i="61"/>
  <c r="I177" i="61"/>
  <c r="C13" i="61"/>
  <c r="C160" i="61" s="1"/>
  <c r="D180" i="61"/>
  <c r="C256" i="58"/>
  <c r="D203" i="59"/>
  <c r="D163" i="59"/>
  <c r="G197" i="61"/>
  <c r="F201" i="61"/>
  <c r="F198" i="61"/>
  <c r="F185" i="61"/>
  <c r="G177" i="61"/>
  <c r="G173" i="61"/>
  <c r="G174" i="61"/>
  <c r="F255" i="61"/>
  <c r="G185" i="61"/>
  <c r="G160" i="61"/>
  <c r="D190" i="59"/>
  <c r="F168" i="61"/>
  <c r="F251" i="61"/>
  <c r="F172" i="61"/>
  <c r="F166" i="61"/>
  <c r="G189" i="61"/>
  <c r="G198" i="61"/>
  <c r="G194" i="61"/>
  <c r="E255" i="62"/>
  <c r="D175" i="61"/>
  <c r="E251" i="59"/>
  <c r="D203" i="61"/>
  <c r="D253" i="61"/>
  <c r="D166" i="61"/>
  <c r="C169" i="60"/>
  <c r="E182" i="60"/>
  <c r="F183" i="60"/>
  <c r="D178" i="59"/>
  <c r="G198" i="59"/>
  <c r="G175" i="59"/>
  <c r="F250" i="59"/>
  <c r="G196" i="59"/>
  <c r="G167" i="59"/>
  <c r="G177" i="59"/>
  <c r="G174" i="58"/>
  <c r="F193" i="62"/>
  <c r="F203" i="62"/>
  <c r="C251" i="62"/>
  <c r="F199" i="62"/>
  <c r="F177" i="62"/>
  <c r="F176" i="62"/>
  <c r="F167" i="62"/>
  <c r="B256" i="62"/>
  <c r="E251" i="62"/>
  <c r="C255" i="62"/>
  <c r="G164" i="62"/>
  <c r="F164" i="62"/>
  <c r="G175" i="62"/>
  <c r="F175" i="62"/>
  <c r="F189" i="62"/>
  <c r="F163" i="62"/>
  <c r="F160" i="62"/>
  <c r="G202" i="62"/>
  <c r="I163" i="62"/>
  <c r="F194" i="62"/>
  <c r="F200" i="62"/>
  <c r="F179" i="62"/>
  <c r="B253" i="62"/>
  <c r="F187" i="62"/>
  <c r="F180" i="62"/>
  <c r="F165" i="62"/>
  <c r="D169" i="62"/>
  <c r="G194" i="62"/>
  <c r="B254" i="62"/>
  <c r="F204" i="62"/>
  <c r="F185" i="62"/>
  <c r="F161" i="62"/>
  <c r="F169" i="62"/>
  <c r="B251" i="62"/>
  <c r="I187" i="62"/>
  <c r="G205" i="62"/>
  <c r="F191" i="62"/>
  <c r="F202" i="62"/>
  <c r="F181" i="62"/>
  <c r="F173" i="62"/>
  <c r="B255" i="62"/>
  <c r="F183" i="62"/>
  <c r="F188" i="62"/>
  <c r="F198" i="62"/>
  <c r="F171" i="62"/>
  <c r="B252" i="62"/>
  <c r="H256" i="59"/>
  <c r="D186" i="59"/>
  <c r="D201" i="59"/>
  <c r="G191" i="59"/>
  <c r="C187" i="60"/>
  <c r="C253" i="60"/>
  <c r="D183" i="60"/>
  <c r="F255" i="60"/>
  <c r="D251" i="60"/>
  <c r="E253" i="60"/>
  <c r="G196" i="60"/>
  <c r="G182" i="60"/>
  <c r="D187" i="60"/>
  <c r="D162" i="60"/>
  <c r="D167" i="60"/>
  <c r="G186" i="60"/>
  <c r="G183" i="60"/>
  <c r="D172" i="60"/>
  <c r="D161" i="60"/>
  <c r="F253" i="60"/>
  <c r="F169" i="60"/>
  <c r="E251" i="60"/>
  <c r="G160" i="60"/>
  <c r="G175" i="60"/>
  <c r="G173" i="60"/>
  <c r="C251" i="60"/>
  <c r="D175" i="60"/>
  <c r="D171" i="60"/>
  <c r="D166" i="60"/>
  <c r="D256" i="60"/>
  <c r="G194" i="60"/>
  <c r="G169" i="60"/>
  <c r="C250" i="60"/>
  <c r="D182" i="60"/>
  <c r="D174" i="60"/>
  <c r="D170" i="60"/>
  <c r="F251" i="60"/>
  <c r="D255" i="60"/>
  <c r="G171" i="60"/>
  <c r="C256" i="60"/>
  <c r="D173" i="60"/>
  <c r="D165" i="60"/>
  <c r="F197" i="60"/>
  <c r="F185" i="60"/>
  <c r="G197" i="60"/>
  <c r="G162" i="60"/>
  <c r="C255" i="60"/>
  <c r="D194" i="60"/>
  <c r="D163" i="60"/>
  <c r="D253" i="60"/>
  <c r="E255" i="60"/>
  <c r="G167" i="60"/>
  <c r="D167" i="61"/>
  <c r="D202" i="61"/>
  <c r="D198" i="61"/>
  <c r="C256" i="61"/>
  <c r="D179" i="61"/>
  <c r="C255" i="61"/>
  <c r="D205" i="61"/>
  <c r="D185" i="61"/>
  <c r="D181" i="61"/>
  <c r="D196" i="61"/>
  <c r="C253" i="61"/>
  <c r="D187" i="61"/>
  <c r="C252" i="61"/>
  <c r="F171" i="60"/>
  <c r="H256" i="60"/>
  <c r="H255" i="60"/>
  <c r="C193" i="60"/>
  <c r="H254" i="60"/>
  <c r="G254" i="60"/>
  <c r="H252" i="60"/>
  <c r="G252" i="60"/>
  <c r="E193" i="60"/>
  <c r="E172" i="60"/>
  <c r="F254" i="59"/>
  <c r="D173" i="59"/>
  <c r="D185" i="59"/>
  <c r="E201" i="59"/>
  <c r="H203" i="59"/>
  <c r="H188" i="59"/>
  <c r="H172" i="59"/>
  <c r="I197" i="59"/>
  <c r="I193" i="59"/>
  <c r="I165" i="59"/>
  <c r="F205" i="59"/>
  <c r="F168" i="59"/>
  <c r="D183" i="59"/>
  <c r="D204" i="59"/>
  <c r="D169" i="59"/>
  <c r="G180" i="59"/>
  <c r="E188" i="59"/>
  <c r="H176" i="59"/>
  <c r="H170" i="59"/>
  <c r="I170" i="59"/>
  <c r="D181" i="59"/>
  <c r="G163" i="59"/>
  <c r="E162" i="59"/>
  <c r="I199" i="59"/>
  <c r="I169" i="59"/>
  <c r="D167" i="59"/>
  <c r="G188" i="59"/>
  <c r="G170" i="59"/>
  <c r="H205" i="59"/>
  <c r="H201" i="59"/>
  <c r="I190" i="59"/>
  <c r="D202" i="59"/>
  <c r="G161" i="59"/>
  <c r="C253" i="59"/>
  <c r="I167" i="59"/>
  <c r="D200" i="59"/>
  <c r="D171" i="59"/>
  <c r="H250" i="59"/>
  <c r="G176" i="59"/>
  <c r="D192" i="59"/>
  <c r="D177" i="59"/>
  <c r="D189" i="59"/>
  <c r="G185" i="59"/>
  <c r="G174" i="59"/>
  <c r="E181" i="59"/>
  <c r="C251" i="59"/>
  <c r="F178" i="59"/>
  <c r="F170" i="59"/>
  <c r="E203" i="59"/>
  <c r="D194" i="59"/>
  <c r="D175" i="59"/>
  <c r="D187" i="59"/>
  <c r="I205" i="59"/>
  <c r="C251" i="58"/>
  <c r="G203" i="58"/>
  <c r="G168" i="58"/>
  <c r="C254" i="58"/>
  <c r="H179" i="58"/>
  <c r="G197" i="58"/>
  <c r="G164" i="58"/>
  <c r="G188" i="58"/>
  <c r="G176" i="58"/>
  <c r="H205" i="58"/>
  <c r="C250" i="58"/>
  <c r="G199" i="58"/>
  <c r="E175" i="58"/>
  <c r="H169" i="58"/>
  <c r="E165" i="58"/>
  <c r="G175" i="58"/>
  <c r="D192" i="58"/>
  <c r="D200" i="58"/>
  <c r="D160" i="58"/>
  <c r="D255" i="58"/>
  <c r="H200" i="58"/>
  <c r="H174" i="58"/>
  <c r="E193" i="58"/>
  <c r="E205" i="58"/>
  <c r="E168" i="58"/>
  <c r="H250" i="58"/>
  <c r="D180" i="58"/>
  <c r="D164" i="58"/>
  <c r="G194" i="58"/>
  <c r="G183" i="58"/>
  <c r="G169" i="58"/>
  <c r="F183" i="58"/>
  <c r="D254" i="58"/>
  <c r="D191" i="58"/>
  <c r="D199" i="58"/>
  <c r="G171" i="58"/>
  <c r="F202" i="58"/>
  <c r="F200" i="58"/>
  <c r="F175" i="58"/>
  <c r="H190" i="58"/>
  <c r="D253" i="58"/>
  <c r="H202" i="58"/>
  <c r="H182" i="58"/>
  <c r="H164" i="58"/>
  <c r="E201" i="58"/>
  <c r="E170" i="58"/>
  <c r="G193" i="58"/>
  <c r="H254" i="58"/>
  <c r="D190" i="58"/>
  <c r="D198" i="58"/>
  <c r="D187" i="58"/>
  <c r="D163" i="58"/>
  <c r="D252" i="58"/>
  <c r="E198" i="58"/>
  <c r="E190" i="58"/>
  <c r="E180" i="58"/>
  <c r="E182" i="58"/>
  <c r="G172" i="58"/>
  <c r="D169" i="58"/>
  <c r="G196" i="58"/>
  <c r="G191" i="58"/>
  <c r="G185" i="58"/>
  <c r="H193" i="58"/>
  <c r="H172" i="58"/>
  <c r="E172" i="58"/>
  <c r="E167" i="58"/>
  <c r="H252" i="58"/>
  <c r="D201" i="58"/>
  <c r="D186" i="58"/>
  <c r="D162" i="58"/>
  <c r="G204" i="58"/>
  <c r="G173" i="58"/>
  <c r="F191" i="58"/>
  <c r="D251" i="58"/>
  <c r="E178" i="58"/>
  <c r="E169" i="58"/>
  <c r="D197" i="58"/>
  <c r="D185" i="58"/>
  <c r="D168" i="58"/>
  <c r="G189" i="58"/>
  <c r="D250" i="58"/>
  <c r="H166" i="58"/>
  <c r="G251" i="58"/>
  <c r="E203" i="58"/>
  <c r="D165" i="58"/>
  <c r="F169" i="58"/>
  <c r="G174" i="62"/>
  <c r="F201" i="62"/>
  <c r="F196" i="62"/>
  <c r="C255" i="58"/>
  <c r="B250" i="58"/>
  <c r="F161" i="58"/>
  <c r="F168" i="58"/>
  <c r="F182" i="58"/>
  <c r="F190" i="58"/>
  <c r="F176" i="58"/>
  <c r="F164" i="58"/>
  <c r="F170" i="58"/>
  <c r="F192" i="58"/>
  <c r="F188" i="58"/>
  <c r="G178" i="60"/>
  <c r="G190" i="60"/>
  <c r="E190" i="61"/>
  <c r="C191" i="60"/>
  <c r="E174" i="61"/>
  <c r="G205" i="60"/>
  <c r="D190" i="61"/>
  <c r="G177" i="60"/>
  <c r="G174" i="60"/>
  <c r="E250" i="59"/>
  <c r="H183" i="59"/>
  <c r="G201" i="60"/>
  <c r="G198" i="60"/>
  <c r="D173" i="61"/>
  <c r="H178" i="62"/>
  <c r="G160" i="62"/>
  <c r="G178" i="62"/>
  <c r="G201" i="62"/>
  <c r="G172" i="62"/>
  <c r="G188" i="62"/>
  <c r="G180" i="62"/>
  <c r="G198" i="62"/>
  <c r="G171" i="62"/>
  <c r="G182" i="62"/>
  <c r="G176" i="62"/>
  <c r="G168" i="62"/>
  <c r="G167" i="62"/>
  <c r="G192" i="62"/>
  <c r="C224" i="62"/>
  <c r="B250" i="62" s="1"/>
  <c r="E172" i="61"/>
  <c r="D204" i="61"/>
  <c r="D176" i="61"/>
  <c r="D182" i="61"/>
  <c r="E178" i="61"/>
  <c r="D168" i="61"/>
  <c r="D172" i="61"/>
  <c r="G192" i="61"/>
  <c r="G250" i="61"/>
  <c r="I182" i="61"/>
  <c r="I186" i="61"/>
  <c r="I199" i="61"/>
  <c r="I168" i="61"/>
  <c r="I179" i="61"/>
  <c r="E254" i="61"/>
  <c r="I173" i="61"/>
  <c r="E253" i="61"/>
  <c r="I196" i="61"/>
  <c r="D188" i="61"/>
  <c r="E251" i="61"/>
  <c r="G172" i="61"/>
  <c r="I193" i="61"/>
  <c r="G201" i="61"/>
  <c r="C224" i="61"/>
  <c r="B250" i="61" s="1"/>
  <c r="G170" i="61"/>
  <c r="G180" i="61"/>
  <c r="I178" i="61"/>
  <c r="G164" i="60"/>
  <c r="C168" i="60"/>
  <c r="C224" i="60"/>
  <c r="B250" i="60" s="1"/>
  <c r="C190" i="60"/>
  <c r="D169" i="60"/>
  <c r="D192" i="60"/>
  <c r="D202" i="60"/>
  <c r="E162" i="60"/>
  <c r="E203" i="60"/>
  <c r="E198" i="60"/>
  <c r="E191" i="60"/>
  <c r="E194" i="60"/>
  <c r="D181" i="60"/>
  <c r="D199" i="60"/>
  <c r="G250" i="60"/>
  <c r="E178" i="60"/>
  <c r="E161" i="60"/>
  <c r="D200" i="60"/>
  <c r="D179" i="60"/>
  <c r="D190" i="60"/>
  <c r="E165" i="60"/>
  <c r="E205" i="60"/>
  <c r="D191" i="60"/>
  <c r="D201" i="60"/>
  <c r="D204" i="60"/>
  <c r="E175" i="60"/>
  <c r="E164" i="60"/>
  <c r="D196" i="60"/>
  <c r="D205" i="60"/>
  <c r="E160" i="60"/>
  <c r="E204" i="60"/>
  <c r="D180" i="60"/>
  <c r="D177" i="60"/>
  <c r="D185" i="60"/>
  <c r="D186" i="60"/>
  <c r="E168" i="60"/>
  <c r="E196" i="60"/>
  <c r="D178" i="60"/>
  <c r="D193" i="60"/>
  <c r="E166" i="60"/>
  <c r="E170" i="60"/>
  <c r="E181" i="60"/>
  <c r="D168" i="60"/>
  <c r="D188" i="60"/>
  <c r="D189" i="60"/>
  <c r="D198" i="60"/>
  <c r="E167" i="60"/>
  <c r="E173" i="60"/>
  <c r="E188" i="60"/>
  <c r="E190" i="60"/>
  <c r="H185" i="59"/>
  <c r="D180" i="59"/>
  <c r="C13" i="59"/>
  <c r="C160" i="59" s="1"/>
  <c r="C165" i="59"/>
  <c r="C173" i="59"/>
  <c r="F177" i="59"/>
  <c r="E168" i="59"/>
  <c r="E189" i="59"/>
  <c r="I171" i="59"/>
  <c r="D161" i="59"/>
  <c r="C175" i="59"/>
  <c r="C193" i="59"/>
  <c r="F171" i="59"/>
  <c r="E182" i="59"/>
  <c r="E187" i="59"/>
  <c r="I173" i="59"/>
  <c r="D172" i="59"/>
  <c r="D182" i="59"/>
  <c r="C168" i="59"/>
  <c r="C185" i="59"/>
  <c r="F181" i="59"/>
  <c r="E185" i="59"/>
  <c r="G250" i="59"/>
  <c r="F252" i="59"/>
  <c r="D170" i="59"/>
  <c r="C179" i="59"/>
  <c r="C202" i="59"/>
  <c r="F169" i="59"/>
  <c r="F185" i="59"/>
  <c r="E186" i="59"/>
  <c r="G201" i="59"/>
  <c r="G256" i="59"/>
  <c r="I179" i="59"/>
  <c r="I204" i="59"/>
  <c r="D188" i="59"/>
  <c r="C183" i="59"/>
  <c r="C191" i="59"/>
  <c r="C199" i="59"/>
  <c r="F196" i="59"/>
  <c r="E190" i="59"/>
  <c r="E194" i="59"/>
  <c r="C190" i="59"/>
  <c r="C194" i="59"/>
  <c r="F204" i="59"/>
  <c r="E164" i="59"/>
  <c r="E171" i="59"/>
  <c r="E200" i="59"/>
  <c r="G254" i="59"/>
  <c r="C197" i="59"/>
  <c r="C196" i="59"/>
  <c r="F173" i="59"/>
  <c r="F202" i="59"/>
  <c r="E165" i="59"/>
  <c r="E170" i="59"/>
  <c r="E192" i="59"/>
  <c r="C224" i="59"/>
  <c r="B250" i="59" s="1"/>
  <c r="F256" i="59"/>
  <c r="I200" i="59"/>
  <c r="D205" i="59"/>
  <c r="C200" i="59"/>
  <c r="E172" i="59"/>
  <c r="G165" i="59"/>
  <c r="G252" i="59"/>
  <c r="I198" i="59"/>
  <c r="I202" i="59"/>
  <c r="G170" i="58"/>
  <c r="E199" i="58"/>
  <c r="H255" i="58"/>
  <c r="E185" i="58"/>
  <c r="E189" i="58"/>
  <c r="C13" i="58"/>
  <c r="C160" i="58" s="1"/>
  <c r="E179" i="58"/>
  <c r="E191" i="58"/>
  <c r="E196" i="58"/>
  <c r="E255" i="58"/>
  <c r="E254" i="58"/>
  <c r="E173" i="58"/>
  <c r="G192" i="58"/>
  <c r="E253" i="58"/>
  <c r="H183" i="58"/>
  <c r="E177" i="58"/>
  <c r="E183" i="58"/>
  <c r="E204" i="58"/>
  <c r="E200" i="58"/>
  <c r="E252" i="58"/>
  <c r="E251" i="58"/>
  <c r="H191" i="58"/>
  <c r="E181" i="58"/>
  <c r="G180" i="58"/>
  <c r="E250" i="58"/>
  <c r="H171" i="58"/>
  <c r="H165" i="58"/>
  <c r="L257" i="62" l="1"/>
  <c r="M257" i="62"/>
  <c r="K257" i="59"/>
  <c r="J257" i="61"/>
  <c r="L257" i="58"/>
  <c r="K257" i="62"/>
  <c r="J257" i="58"/>
  <c r="B257" i="59"/>
  <c r="J257" i="60"/>
  <c r="J257" i="62"/>
  <c r="I257" i="60"/>
  <c r="J257" i="59"/>
  <c r="I257" i="62"/>
  <c r="I257" i="59"/>
  <c r="I257" i="58"/>
  <c r="I257" i="61"/>
  <c r="H257" i="61"/>
  <c r="B257" i="61"/>
  <c r="E257" i="61"/>
  <c r="C257" i="60"/>
  <c r="G257" i="61"/>
  <c r="F257" i="61"/>
  <c r="E257" i="60"/>
  <c r="B257" i="60"/>
  <c r="D257" i="60"/>
  <c r="H257" i="59"/>
  <c r="G257" i="62"/>
  <c r="B257" i="62"/>
  <c r="F257" i="60"/>
  <c r="H257" i="60"/>
  <c r="G257" i="60"/>
  <c r="G257" i="58"/>
  <c r="B257" i="58"/>
  <c r="E257" i="58"/>
  <c r="D257" i="61"/>
  <c r="H257" i="58"/>
  <c r="H257" i="62"/>
  <c r="D257" i="59"/>
  <c r="D257" i="58"/>
  <c r="C257" i="62"/>
  <c r="E257" i="62"/>
  <c r="F257" i="58"/>
  <c r="D257" i="62"/>
  <c r="F257" i="62"/>
  <c r="E257" i="59"/>
  <c r="F257" i="59"/>
  <c r="C257" i="59"/>
  <c r="G257" i="59"/>
  <c r="C257" i="61"/>
  <c r="C257" i="58"/>
  <c r="C3" i="55"/>
  <c r="B3" i="55"/>
  <c r="C3" i="54" l="1"/>
  <c r="B3" i="54"/>
  <c r="L9" i="55"/>
  <c r="L12" i="55" l="1"/>
  <c r="L30" i="55"/>
  <c r="L36" i="55"/>
  <c r="L45" i="55"/>
  <c r="L54" i="55"/>
  <c r="L60" i="55"/>
  <c r="L120" i="55"/>
  <c r="L27" i="55"/>
  <c r="L72" i="55"/>
  <c r="L87" i="55"/>
  <c r="L117" i="55"/>
  <c r="L42" i="55"/>
  <c r="L24" i="55"/>
  <c r="L33" i="55"/>
  <c r="L57" i="55"/>
  <c r="L84" i="55"/>
  <c r="L114" i="55"/>
  <c r="L21" i="55"/>
  <c r="L39" i="55"/>
  <c r="L51" i="55"/>
  <c r="L66" i="55"/>
  <c r="L96" i="55"/>
  <c r="L126" i="55"/>
  <c r="L147" i="55"/>
  <c r="L18" i="55"/>
  <c r="L81" i="55"/>
  <c r="L93" i="55"/>
  <c r="L111" i="55"/>
  <c r="L63" i="55"/>
  <c r="L75" i="55"/>
  <c r="L102" i="55"/>
  <c r="L15" i="55"/>
  <c r="L48" i="55"/>
  <c r="L90" i="55"/>
  <c r="L108" i="55"/>
  <c r="L123" i="55"/>
  <c r="L105" i="55"/>
  <c r="L132" i="55"/>
  <c r="L99" i="55"/>
  <c r="L144" i="55"/>
  <c r="L135" i="55"/>
  <c r="L69" i="55"/>
  <c r="L138" i="55"/>
  <c r="L129" i="55"/>
  <c r="L141" i="55"/>
  <c r="L150" i="55"/>
  <c r="L78" i="55"/>
  <c r="N8" i="55"/>
  <c r="G8" i="55"/>
  <c r="D9" i="55"/>
  <c r="F8" i="55"/>
  <c r="H8" i="55"/>
  <c r="I8" i="55"/>
  <c r="J9" i="55"/>
  <c r="K9" i="55"/>
  <c r="I9" i="55"/>
  <c r="L220" i="55"/>
  <c r="D220" i="55"/>
  <c r="J220" i="55"/>
  <c r="I220" i="55"/>
  <c r="H220" i="55"/>
  <c r="G220" i="55"/>
  <c r="N220" i="55"/>
  <c r="F220" i="55"/>
  <c r="M220" i="55"/>
  <c r="E220" i="55"/>
  <c r="K220" i="55"/>
  <c r="C220" i="55"/>
  <c r="E9" i="55"/>
  <c r="H9" i="55"/>
  <c r="F9" i="55"/>
  <c r="M9" i="55"/>
  <c r="G9" i="55"/>
  <c r="N9" i="55"/>
  <c r="C9" i="55"/>
  <c r="I219" i="55"/>
  <c r="G219" i="55"/>
  <c r="N219" i="55"/>
  <c r="F219" i="55"/>
  <c r="M219" i="55"/>
  <c r="E219" i="55"/>
  <c r="L219" i="55"/>
  <c r="D219" i="55"/>
  <c r="K219" i="55"/>
  <c r="C219" i="55"/>
  <c r="J219" i="55"/>
  <c r="H219" i="55"/>
  <c r="K8" i="55"/>
  <c r="D8" i="55"/>
  <c r="L8" i="55"/>
  <c r="C8" i="55"/>
  <c r="E8" i="55"/>
  <c r="M8" i="55"/>
  <c r="J8" i="55"/>
  <c r="B3" i="51"/>
  <c r="C3" i="51"/>
  <c r="G223" i="55" l="1"/>
  <c r="G226" i="55"/>
  <c r="G235" i="55"/>
  <c r="G232" i="55"/>
  <c r="G241" i="55"/>
  <c r="G229" i="55"/>
  <c r="G238" i="55"/>
  <c r="E12" i="55"/>
  <c r="E21" i="55"/>
  <c r="E18" i="55"/>
  <c r="E48" i="55"/>
  <c r="E90" i="55"/>
  <c r="E108" i="55"/>
  <c r="E30" i="55"/>
  <c r="E36" i="55"/>
  <c r="E45" i="55"/>
  <c r="E54" i="55"/>
  <c r="E60" i="55"/>
  <c r="E120" i="55"/>
  <c r="E15" i="55"/>
  <c r="E42" i="55"/>
  <c r="E69" i="55"/>
  <c r="E78" i="55"/>
  <c r="E99" i="55"/>
  <c r="E105" i="55"/>
  <c r="E27" i="55"/>
  <c r="E33" i="55"/>
  <c r="E57" i="55"/>
  <c r="E84" i="55"/>
  <c r="E114" i="55"/>
  <c r="E135" i="55"/>
  <c r="E39" i="55"/>
  <c r="E51" i="55"/>
  <c r="E66" i="55"/>
  <c r="E96" i="55"/>
  <c r="E24" i="55"/>
  <c r="E81" i="55"/>
  <c r="E93" i="55"/>
  <c r="E111" i="55"/>
  <c r="E63" i="55"/>
  <c r="E75" i="55"/>
  <c r="E102" i="55"/>
  <c r="E141" i="55"/>
  <c r="E150" i="55"/>
  <c r="E87" i="55"/>
  <c r="E126" i="55"/>
  <c r="E117" i="55"/>
  <c r="E129" i="55"/>
  <c r="E132" i="55"/>
  <c r="E123" i="55"/>
  <c r="E144" i="55"/>
  <c r="E147" i="55"/>
  <c r="E138" i="55"/>
  <c r="E72" i="55"/>
  <c r="L240" i="55"/>
  <c r="L242" i="55" s="1"/>
  <c r="L231" i="55"/>
  <c r="L233" i="55" s="1"/>
  <c r="L237" i="55"/>
  <c r="L239" i="55" s="1"/>
  <c r="L228" i="55"/>
  <c r="L230" i="55" s="1"/>
  <c r="L222" i="55"/>
  <c r="L224" i="55" s="1"/>
  <c r="L225" i="55"/>
  <c r="L227" i="55" s="1"/>
  <c r="L234" i="55"/>
  <c r="L236" i="55" s="1"/>
  <c r="E235" i="55"/>
  <c r="E241" i="55"/>
  <c r="E232" i="55"/>
  <c r="E229" i="55"/>
  <c r="E238" i="55"/>
  <c r="E223" i="55"/>
  <c r="E226" i="55"/>
  <c r="D241" i="55"/>
  <c r="D232" i="55"/>
  <c r="D229" i="55"/>
  <c r="D238" i="55"/>
  <c r="D223" i="55"/>
  <c r="D226" i="55"/>
  <c r="D235" i="55"/>
  <c r="D14" i="55"/>
  <c r="D26" i="55"/>
  <c r="D29" i="55"/>
  <c r="D32" i="55"/>
  <c r="D56" i="55"/>
  <c r="D83" i="55"/>
  <c r="D113" i="55"/>
  <c r="D11" i="55"/>
  <c r="D38" i="55"/>
  <c r="D50" i="55"/>
  <c r="D65" i="55"/>
  <c r="D95" i="55"/>
  <c r="D125" i="55"/>
  <c r="D62" i="55"/>
  <c r="D74" i="55"/>
  <c r="D101" i="55"/>
  <c r="D47" i="55"/>
  <c r="D89" i="55"/>
  <c r="D107" i="55"/>
  <c r="D122" i="55"/>
  <c r="D140" i="55"/>
  <c r="D23" i="55"/>
  <c r="D35" i="55"/>
  <c r="D44" i="55"/>
  <c r="D53" i="55"/>
  <c r="D59" i="55"/>
  <c r="D20" i="55"/>
  <c r="D71" i="55"/>
  <c r="D86" i="55"/>
  <c r="D116" i="55"/>
  <c r="D17" i="55"/>
  <c r="D41" i="55"/>
  <c r="D68" i="55"/>
  <c r="D77" i="55"/>
  <c r="D98" i="55"/>
  <c r="D104" i="55"/>
  <c r="D80" i="55"/>
  <c r="D131" i="55"/>
  <c r="D134" i="55"/>
  <c r="D143" i="55"/>
  <c r="D128" i="55"/>
  <c r="D137" i="55"/>
  <c r="D146" i="55"/>
  <c r="D110" i="55"/>
  <c r="D149" i="55"/>
  <c r="D92" i="55"/>
  <c r="D119" i="55"/>
  <c r="D121" i="55" s="1"/>
  <c r="E234" i="55"/>
  <c r="E236" i="55" s="1"/>
  <c r="E231" i="55"/>
  <c r="E233" i="55" s="1"/>
  <c r="E240" i="55"/>
  <c r="E242" i="55" s="1"/>
  <c r="E237" i="55"/>
  <c r="E239" i="55" s="1"/>
  <c r="E228" i="55"/>
  <c r="E230" i="55" s="1"/>
  <c r="E222" i="55"/>
  <c r="E224" i="55" s="1"/>
  <c r="E225" i="55"/>
  <c r="E227" i="55" s="1"/>
  <c r="G21" i="55"/>
  <c r="G81" i="55"/>
  <c r="G93" i="55"/>
  <c r="G111" i="55"/>
  <c r="G63" i="55"/>
  <c r="G75" i="55"/>
  <c r="G102" i="55"/>
  <c r="G18" i="55"/>
  <c r="G48" i="55"/>
  <c r="G15" i="55"/>
  <c r="G30" i="55"/>
  <c r="G36" i="55"/>
  <c r="G45" i="55"/>
  <c r="G54" i="55"/>
  <c r="G60" i="55"/>
  <c r="G120" i="55"/>
  <c r="G12" i="55"/>
  <c r="G72" i="55"/>
  <c r="G87" i="55"/>
  <c r="G117" i="55"/>
  <c r="G138" i="55"/>
  <c r="G27" i="55"/>
  <c r="G42" i="55"/>
  <c r="G69" i="55"/>
  <c r="G78" i="55"/>
  <c r="G99" i="55"/>
  <c r="G105" i="55"/>
  <c r="G33" i="55"/>
  <c r="G57" i="55"/>
  <c r="G84" i="55"/>
  <c r="G114" i="55"/>
  <c r="G24" i="55"/>
  <c r="G39" i="55"/>
  <c r="G51" i="55"/>
  <c r="G66" i="55"/>
  <c r="G96" i="55"/>
  <c r="G126" i="55"/>
  <c r="G150" i="55"/>
  <c r="G141" i="55"/>
  <c r="G108" i="55"/>
  <c r="G123" i="55"/>
  <c r="G129" i="55"/>
  <c r="G132" i="55"/>
  <c r="G90" i="55"/>
  <c r="G135" i="55"/>
  <c r="G144" i="55"/>
  <c r="G147" i="55"/>
  <c r="M235" i="55"/>
  <c r="M232" i="55"/>
  <c r="M229" i="55"/>
  <c r="M238" i="55"/>
  <c r="M223" i="55"/>
  <c r="M226" i="55"/>
  <c r="M241" i="55"/>
  <c r="L241" i="55"/>
  <c r="L229" i="55"/>
  <c r="L238" i="55"/>
  <c r="L223" i="55"/>
  <c r="L226" i="55"/>
  <c r="L235" i="55"/>
  <c r="L232" i="55"/>
  <c r="G20" i="55"/>
  <c r="G22" i="55" s="1"/>
  <c r="G35" i="55"/>
  <c r="G37" i="55" s="1"/>
  <c r="G44" i="55"/>
  <c r="G46" i="55" s="1"/>
  <c r="G53" i="55"/>
  <c r="G55" i="55" s="1"/>
  <c r="G59" i="55"/>
  <c r="G61" i="55" s="1"/>
  <c r="G119" i="55"/>
  <c r="G121" i="55" s="1"/>
  <c r="G17" i="55"/>
  <c r="G19" i="55" s="1"/>
  <c r="G71" i="55"/>
  <c r="G73" i="55" s="1"/>
  <c r="G86" i="55"/>
  <c r="G88" i="55" s="1"/>
  <c r="G116" i="55"/>
  <c r="G118" i="55" s="1"/>
  <c r="G194" i="55" s="1"/>
  <c r="G29" i="55"/>
  <c r="G31" i="55" s="1"/>
  <c r="G41" i="55"/>
  <c r="G43" i="55" s="1"/>
  <c r="G14" i="55"/>
  <c r="G16" i="55" s="1"/>
  <c r="G32" i="55"/>
  <c r="G34" i="55" s="1"/>
  <c r="G56" i="55"/>
  <c r="G58" i="55" s="1"/>
  <c r="G83" i="55"/>
  <c r="G85" i="55" s="1"/>
  <c r="G113" i="55"/>
  <c r="G115" i="55" s="1"/>
  <c r="G11" i="55"/>
  <c r="G13" i="55" s="1"/>
  <c r="G38" i="55"/>
  <c r="G40" i="55" s="1"/>
  <c r="G50" i="55"/>
  <c r="G52" i="55" s="1"/>
  <c r="G65" i="55"/>
  <c r="G67" i="55" s="1"/>
  <c r="G95" i="55"/>
  <c r="G97" i="55" s="1"/>
  <c r="G125" i="55"/>
  <c r="G127" i="55" s="1"/>
  <c r="G146" i="55"/>
  <c r="G148" i="55" s="1"/>
  <c r="G26" i="55"/>
  <c r="G28" i="55" s="1"/>
  <c r="G80" i="55"/>
  <c r="G82" i="55" s="1"/>
  <c r="G92" i="55"/>
  <c r="G94" i="55" s="1"/>
  <c r="G110" i="55"/>
  <c r="G112" i="55" s="1"/>
  <c r="G62" i="55"/>
  <c r="G64" i="55" s="1"/>
  <c r="G74" i="55"/>
  <c r="G76" i="55" s="1"/>
  <c r="G101" i="55"/>
  <c r="G103" i="55" s="1"/>
  <c r="G23" i="55"/>
  <c r="G25" i="55" s="1"/>
  <c r="G47" i="55"/>
  <c r="G49" i="55" s="1"/>
  <c r="G89" i="55"/>
  <c r="G91" i="55" s="1"/>
  <c r="G186" i="55" s="1"/>
  <c r="G107" i="55"/>
  <c r="G109" i="55" s="1"/>
  <c r="G122" i="55"/>
  <c r="G124" i="55" s="1"/>
  <c r="G140" i="55"/>
  <c r="G142" i="55" s="1"/>
  <c r="G149" i="55"/>
  <c r="G151" i="55" s="1"/>
  <c r="G68" i="55"/>
  <c r="G70" i="55" s="1"/>
  <c r="G131" i="55"/>
  <c r="G133" i="55" s="1"/>
  <c r="G143" i="55"/>
  <c r="G145" i="55" s="1"/>
  <c r="G128" i="55"/>
  <c r="G130" i="55" s="1"/>
  <c r="G198" i="55" s="1"/>
  <c r="G134" i="55"/>
  <c r="G136" i="55" s="1"/>
  <c r="G77" i="55"/>
  <c r="G79" i="55" s="1"/>
  <c r="G104" i="55"/>
  <c r="G106" i="55" s="1"/>
  <c r="G137" i="55"/>
  <c r="G139" i="55" s="1"/>
  <c r="G98" i="55"/>
  <c r="G100" i="55" s="1"/>
  <c r="K17" i="55"/>
  <c r="K19" i="55" s="1"/>
  <c r="K11" i="55"/>
  <c r="K13" i="55" s="1"/>
  <c r="K26" i="55"/>
  <c r="K28" i="55" s="1"/>
  <c r="K38" i="55"/>
  <c r="K40" i="55" s="1"/>
  <c r="K50" i="55"/>
  <c r="K52" i="55" s="1"/>
  <c r="K65" i="55"/>
  <c r="K67" i="55" s="1"/>
  <c r="K95" i="55"/>
  <c r="K97" i="55" s="1"/>
  <c r="K80" i="55"/>
  <c r="K82" i="55" s="1"/>
  <c r="K92" i="55"/>
  <c r="K94" i="55" s="1"/>
  <c r="K110" i="55"/>
  <c r="K112" i="55" s="1"/>
  <c r="K23" i="55"/>
  <c r="K25" i="55" s="1"/>
  <c r="K62" i="55"/>
  <c r="K64" i="55" s="1"/>
  <c r="K20" i="55"/>
  <c r="K22" i="55" s="1"/>
  <c r="K47" i="55"/>
  <c r="K49" i="55" s="1"/>
  <c r="K89" i="55"/>
  <c r="K91" i="55" s="1"/>
  <c r="K107" i="55"/>
  <c r="K109" i="55" s="1"/>
  <c r="K122" i="55"/>
  <c r="K124" i="55" s="1"/>
  <c r="K35" i="55"/>
  <c r="K37" i="55" s="1"/>
  <c r="K44" i="55"/>
  <c r="K46" i="55" s="1"/>
  <c r="K53" i="55"/>
  <c r="K55" i="55" s="1"/>
  <c r="K59" i="55"/>
  <c r="K61" i="55" s="1"/>
  <c r="K119" i="55"/>
  <c r="K121" i="55" s="1"/>
  <c r="K128" i="55"/>
  <c r="K130" i="55" s="1"/>
  <c r="K29" i="55"/>
  <c r="K31" i="55" s="1"/>
  <c r="K71" i="55"/>
  <c r="K73" i="55" s="1"/>
  <c r="K86" i="55"/>
  <c r="K88" i="55" s="1"/>
  <c r="K14" i="55"/>
  <c r="K16" i="55" s="1"/>
  <c r="K41" i="55"/>
  <c r="K43" i="55" s="1"/>
  <c r="K68" i="55"/>
  <c r="K70" i="55" s="1"/>
  <c r="K77" i="55"/>
  <c r="K79" i="55" s="1"/>
  <c r="K98" i="55"/>
  <c r="K100" i="55" s="1"/>
  <c r="K104" i="55"/>
  <c r="K106" i="55" s="1"/>
  <c r="K32" i="55"/>
  <c r="K34" i="55" s="1"/>
  <c r="K56" i="55"/>
  <c r="K58" i="55" s="1"/>
  <c r="K83" i="55"/>
  <c r="K85" i="55" s="1"/>
  <c r="K113" i="55"/>
  <c r="K115" i="55" s="1"/>
  <c r="K116" i="55"/>
  <c r="K118" i="55" s="1"/>
  <c r="K137" i="55"/>
  <c r="K139" i="55" s="1"/>
  <c r="K146" i="55"/>
  <c r="K148" i="55" s="1"/>
  <c r="K74" i="55"/>
  <c r="K76" i="55" s="1"/>
  <c r="K101" i="55"/>
  <c r="K103" i="55" s="1"/>
  <c r="K149" i="55"/>
  <c r="K151" i="55" s="1"/>
  <c r="K140" i="55"/>
  <c r="K142" i="55" s="1"/>
  <c r="K125" i="55"/>
  <c r="K127" i="55" s="1"/>
  <c r="K131" i="55"/>
  <c r="K133" i="55" s="1"/>
  <c r="K134" i="55"/>
  <c r="K136" i="55" s="1"/>
  <c r="K143" i="55"/>
  <c r="K145" i="55" s="1"/>
  <c r="M234" i="55"/>
  <c r="M236" i="55" s="1"/>
  <c r="M237" i="55"/>
  <c r="M239" i="55" s="1"/>
  <c r="M228" i="55"/>
  <c r="M230" i="55" s="1"/>
  <c r="M222" i="55"/>
  <c r="M224" i="55" s="1"/>
  <c r="M225" i="55"/>
  <c r="M227" i="55" s="1"/>
  <c r="M231" i="55"/>
  <c r="M233" i="55" s="1"/>
  <c r="M240" i="55"/>
  <c r="M242" i="55" s="1"/>
  <c r="M12" i="55"/>
  <c r="M21" i="55"/>
  <c r="M15" i="55"/>
  <c r="M48" i="55"/>
  <c r="M90" i="55"/>
  <c r="M108" i="55"/>
  <c r="M30" i="55"/>
  <c r="M36" i="55"/>
  <c r="M45" i="55"/>
  <c r="M54" i="55"/>
  <c r="M60" i="55"/>
  <c r="M120" i="55"/>
  <c r="M27" i="55"/>
  <c r="M42" i="55"/>
  <c r="M69" i="55"/>
  <c r="M78" i="55"/>
  <c r="M99" i="55"/>
  <c r="M105" i="55"/>
  <c r="M24" i="55"/>
  <c r="M33" i="55"/>
  <c r="M57" i="55"/>
  <c r="M84" i="55"/>
  <c r="M114" i="55"/>
  <c r="M135" i="55"/>
  <c r="M39" i="55"/>
  <c r="M51" i="55"/>
  <c r="M66" i="55"/>
  <c r="M96" i="55"/>
  <c r="M18" i="55"/>
  <c r="M81" i="55"/>
  <c r="M93" i="55"/>
  <c r="M111" i="55"/>
  <c r="M63" i="55"/>
  <c r="M75" i="55"/>
  <c r="M102" i="55"/>
  <c r="M72" i="55"/>
  <c r="M132" i="55"/>
  <c r="M87" i="55"/>
  <c r="M144" i="55"/>
  <c r="M117" i="55"/>
  <c r="M147" i="55"/>
  <c r="M138" i="55"/>
  <c r="M123" i="55"/>
  <c r="M126" i="55"/>
  <c r="M129" i="55"/>
  <c r="M141" i="55"/>
  <c r="M150" i="55"/>
  <c r="F232" i="55"/>
  <c r="F238" i="55"/>
  <c r="F229" i="55"/>
  <c r="F241" i="55"/>
  <c r="F223" i="55"/>
  <c r="F226" i="55"/>
  <c r="F235" i="55"/>
  <c r="I15" i="55"/>
  <c r="I27" i="55"/>
  <c r="I33" i="55"/>
  <c r="I57" i="55"/>
  <c r="I84" i="55"/>
  <c r="I114" i="55"/>
  <c r="I24" i="55"/>
  <c r="I39" i="55"/>
  <c r="I51" i="55"/>
  <c r="I66" i="55"/>
  <c r="I96" i="55"/>
  <c r="I21" i="55"/>
  <c r="I18" i="55"/>
  <c r="I63" i="55"/>
  <c r="I75" i="55"/>
  <c r="I102" i="55"/>
  <c r="I48" i="55"/>
  <c r="I90" i="55"/>
  <c r="I108" i="55"/>
  <c r="I123" i="55"/>
  <c r="I141" i="55"/>
  <c r="I12" i="55"/>
  <c r="I30" i="55"/>
  <c r="I36" i="55"/>
  <c r="I45" i="55"/>
  <c r="I54" i="55"/>
  <c r="I60" i="55"/>
  <c r="I72" i="55"/>
  <c r="I87" i="55"/>
  <c r="I117" i="55"/>
  <c r="I42" i="55"/>
  <c r="I69" i="55"/>
  <c r="I78" i="55"/>
  <c r="I99" i="55"/>
  <c r="I105" i="55"/>
  <c r="I93" i="55"/>
  <c r="I138" i="55"/>
  <c r="I147" i="55"/>
  <c r="I81" i="55"/>
  <c r="I120" i="55"/>
  <c r="I126" i="55"/>
  <c r="I150" i="55"/>
  <c r="I129" i="55"/>
  <c r="I132" i="55"/>
  <c r="I111" i="55"/>
  <c r="I135" i="55"/>
  <c r="I144" i="55"/>
  <c r="N23" i="55"/>
  <c r="N25" i="55" s="1"/>
  <c r="N17" i="55"/>
  <c r="N19" i="55" s="1"/>
  <c r="N14" i="55"/>
  <c r="N16" i="55" s="1"/>
  <c r="N71" i="55"/>
  <c r="N73" i="55" s="1"/>
  <c r="N86" i="55"/>
  <c r="N88" i="55" s="1"/>
  <c r="N116" i="55"/>
  <c r="N118" i="55" s="1"/>
  <c r="N11" i="55"/>
  <c r="N13" i="55" s="1"/>
  <c r="N41" i="55"/>
  <c r="N43" i="55" s="1"/>
  <c r="N68" i="55"/>
  <c r="N70" i="55" s="1"/>
  <c r="N77" i="55"/>
  <c r="N79" i="55" s="1"/>
  <c r="N98" i="55"/>
  <c r="N100" i="55" s="1"/>
  <c r="N104" i="55"/>
  <c r="N106" i="55" s="1"/>
  <c r="N26" i="55"/>
  <c r="N28" i="55" s="1"/>
  <c r="N32" i="55"/>
  <c r="N34" i="55" s="1"/>
  <c r="N56" i="55"/>
  <c r="N58" i="55" s="1"/>
  <c r="N38" i="55"/>
  <c r="N40" i="55" s="1"/>
  <c r="N169" i="55" s="1"/>
  <c r="N50" i="55"/>
  <c r="N52" i="55" s="1"/>
  <c r="N65" i="55"/>
  <c r="N67" i="55" s="1"/>
  <c r="N95" i="55"/>
  <c r="N97" i="55" s="1"/>
  <c r="N80" i="55"/>
  <c r="N82" i="55" s="1"/>
  <c r="N92" i="55"/>
  <c r="N94" i="55" s="1"/>
  <c r="N110" i="55"/>
  <c r="N112" i="55" s="1"/>
  <c r="N20" i="55"/>
  <c r="N22" i="55" s="1"/>
  <c r="N62" i="55"/>
  <c r="N64" i="55" s="1"/>
  <c r="N74" i="55"/>
  <c r="N76" i="55" s="1"/>
  <c r="N101" i="55"/>
  <c r="N103" i="55" s="1"/>
  <c r="N47" i="55"/>
  <c r="N49" i="55" s="1"/>
  <c r="N89" i="55"/>
  <c r="N91" i="55" s="1"/>
  <c r="N107" i="55"/>
  <c r="N109" i="55" s="1"/>
  <c r="N122" i="55"/>
  <c r="N124" i="55" s="1"/>
  <c r="N29" i="55"/>
  <c r="N31" i="55" s="1"/>
  <c r="N35" i="55"/>
  <c r="N37" i="55" s="1"/>
  <c r="N168" i="55" s="1"/>
  <c r="N44" i="55"/>
  <c r="N46" i="55" s="1"/>
  <c r="N53" i="55"/>
  <c r="N55" i="55" s="1"/>
  <c r="N59" i="55"/>
  <c r="N61" i="55" s="1"/>
  <c r="N119" i="55"/>
  <c r="N121" i="55" s="1"/>
  <c r="N128" i="55"/>
  <c r="N130" i="55" s="1"/>
  <c r="N125" i="55"/>
  <c r="N127" i="55" s="1"/>
  <c r="N131" i="55"/>
  <c r="N133" i="55" s="1"/>
  <c r="N143" i="55"/>
  <c r="N145" i="55" s="1"/>
  <c r="N113" i="55"/>
  <c r="N115" i="55" s="1"/>
  <c r="N134" i="55"/>
  <c r="N136" i="55" s="1"/>
  <c r="N137" i="55"/>
  <c r="N139" i="55" s="1"/>
  <c r="N146" i="55"/>
  <c r="N148" i="55" s="1"/>
  <c r="N83" i="55"/>
  <c r="N85" i="55" s="1"/>
  <c r="N140" i="55"/>
  <c r="N142" i="55" s="1"/>
  <c r="N149" i="55"/>
  <c r="N151" i="55" s="1"/>
  <c r="H234" i="55"/>
  <c r="H236" i="55" s="1"/>
  <c r="H222" i="55"/>
  <c r="H224" i="55" s="1"/>
  <c r="H225" i="55"/>
  <c r="H227" i="55" s="1"/>
  <c r="H240" i="55"/>
  <c r="H242" i="55" s="1"/>
  <c r="H231" i="55"/>
  <c r="H233" i="55" s="1"/>
  <c r="H228" i="55"/>
  <c r="H230" i="55" s="1"/>
  <c r="H237" i="55"/>
  <c r="H239" i="55" s="1"/>
  <c r="F228" i="55"/>
  <c r="F230" i="55" s="1"/>
  <c r="F222" i="55"/>
  <c r="F224" i="55" s="1"/>
  <c r="F225" i="55"/>
  <c r="F227" i="55" s="1"/>
  <c r="F231" i="55"/>
  <c r="F233" i="55" s="1"/>
  <c r="F240" i="55"/>
  <c r="F242" i="55" s="1"/>
  <c r="F237" i="55"/>
  <c r="F239" i="55" s="1"/>
  <c r="F234" i="55"/>
  <c r="F236" i="55" s="1"/>
  <c r="F15" i="55"/>
  <c r="F27" i="55"/>
  <c r="F24" i="55"/>
  <c r="F63" i="55"/>
  <c r="F75" i="55"/>
  <c r="F102" i="55"/>
  <c r="F18" i="55"/>
  <c r="F48" i="55"/>
  <c r="F90" i="55"/>
  <c r="F108" i="55"/>
  <c r="F123" i="55"/>
  <c r="F30" i="55"/>
  <c r="F36" i="55"/>
  <c r="F45" i="55"/>
  <c r="F54" i="55"/>
  <c r="F60" i="55"/>
  <c r="F12" i="55"/>
  <c r="F72" i="55"/>
  <c r="F87" i="55"/>
  <c r="F117" i="55"/>
  <c r="F42" i="55"/>
  <c r="F69" i="55"/>
  <c r="F78" i="55"/>
  <c r="F99" i="55"/>
  <c r="F105" i="55"/>
  <c r="F150" i="55"/>
  <c r="F33" i="55"/>
  <c r="F57" i="55"/>
  <c r="F84" i="55"/>
  <c r="F39" i="55"/>
  <c r="F51" i="55"/>
  <c r="F66" i="55"/>
  <c r="F96" i="55"/>
  <c r="F126" i="55"/>
  <c r="F21" i="55"/>
  <c r="F81" i="55"/>
  <c r="F93" i="55"/>
  <c r="F111" i="55"/>
  <c r="F141" i="55"/>
  <c r="F120" i="55"/>
  <c r="F114" i="55"/>
  <c r="F129" i="55"/>
  <c r="F132" i="55"/>
  <c r="F135" i="55"/>
  <c r="F144" i="55"/>
  <c r="F147" i="55"/>
  <c r="F138" i="55"/>
  <c r="N232" i="55"/>
  <c r="N238" i="55"/>
  <c r="N229" i="55"/>
  <c r="N241" i="55"/>
  <c r="N223" i="55"/>
  <c r="N226" i="55"/>
  <c r="N235" i="55"/>
  <c r="K24" i="55"/>
  <c r="K18" i="55"/>
  <c r="K27" i="55"/>
  <c r="K72" i="55"/>
  <c r="K87" i="55"/>
  <c r="K117" i="55"/>
  <c r="K42" i="55"/>
  <c r="K69" i="55"/>
  <c r="K78" i="55"/>
  <c r="K99" i="55"/>
  <c r="K105" i="55"/>
  <c r="K33" i="55"/>
  <c r="K57" i="55"/>
  <c r="K21" i="55"/>
  <c r="K39" i="55"/>
  <c r="K51" i="55"/>
  <c r="K66" i="55"/>
  <c r="K96" i="55"/>
  <c r="K81" i="55"/>
  <c r="K93" i="55"/>
  <c r="K111" i="55"/>
  <c r="K63" i="55"/>
  <c r="K75" i="55"/>
  <c r="K102" i="55"/>
  <c r="K15" i="55"/>
  <c r="K48" i="55"/>
  <c r="K90" i="55"/>
  <c r="K108" i="55"/>
  <c r="K123" i="55"/>
  <c r="K12" i="55"/>
  <c r="K30" i="55"/>
  <c r="K36" i="55"/>
  <c r="K45" i="55"/>
  <c r="K54" i="55"/>
  <c r="K60" i="55"/>
  <c r="K120" i="55"/>
  <c r="K129" i="55"/>
  <c r="K144" i="55"/>
  <c r="K135" i="55"/>
  <c r="K138" i="55"/>
  <c r="K147" i="55"/>
  <c r="K114" i="55"/>
  <c r="K126" i="55"/>
  <c r="K141" i="55"/>
  <c r="K150" i="55"/>
  <c r="K84" i="55"/>
  <c r="K132" i="55"/>
  <c r="J21" i="55"/>
  <c r="J42" i="55"/>
  <c r="J69" i="55"/>
  <c r="J78" i="55"/>
  <c r="J99" i="55"/>
  <c r="J105" i="55"/>
  <c r="J33" i="55"/>
  <c r="J57" i="55"/>
  <c r="J84" i="55"/>
  <c r="J114" i="55"/>
  <c r="J24" i="55"/>
  <c r="J39" i="55"/>
  <c r="J51" i="55"/>
  <c r="J66" i="55"/>
  <c r="J81" i="55"/>
  <c r="J93" i="55"/>
  <c r="J111" i="55"/>
  <c r="J18" i="55"/>
  <c r="J63" i="55"/>
  <c r="J75" i="55"/>
  <c r="J102" i="55"/>
  <c r="J132" i="55"/>
  <c r="J144" i="55"/>
  <c r="J15" i="55"/>
  <c r="J48" i="55"/>
  <c r="J90" i="55"/>
  <c r="J108" i="55"/>
  <c r="J12" i="55"/>
  <c r="J30" i="55"/>
  <c r="J36" i="55"/>
  <c r="J45" i="55"/>
  <c r="J54" i="55"/>
  <c r="J60" i="55"/>
  <c r="J120" i="55"/>
  <c r="J129" i="55"/>
  <c r="J27" i="55"/>
  <c r="J72" i="55"/>
  <c r="J87" i="55"/>
  <c r="J117" i="55"/>
  <c r="J135" i="55"/>
  <c r="J138" i="55"/>
  <c r="J147" i="55"/>
  <c r="J126" i="55"/>
  <c r="J141" i="55"/>
  <c r="J150" i="55"/>
  <c r="J96" i="55"/>
  <c r="J123" i="55"/>
  <c r="J222" i="55"/>
  <c r="J224" i="55" s="1"/>
  <c r="J225" i="55"/>
  <c r="J227" i="55" s="1"/>
  <c r="J234" i="55"/>
  <c r="J236" i="55" s="1"/>
  <c r="J231" i="55"/>
  <c r="J233" i="55" s="1"/>
  <c r="J240" i="55"/>
  <c r="J242" i="55" s="1"/>
  <c r="J228" i="55"/>
  <c r="J230" i="55" s="1"/>
  <c r="J237" i="55"/>
  <c r="J239" i="55" s="1"/>
  <c r="G240" i="55"/>
  <c r="G242" i="55" s="1"/>
  <c r="G234" i="55"/>
  <c r="G236" i="55" s="1"/>
  <c r="G231" i="55"/>
  <c r="G233" i="55" s="1"/>
  <c r="G228" i="55"/>
  <c r="G230" i="55" s="1"/>
  <c r="G237" i="55"/>
  <c r="G239" i="55" s="1"/>
  <c r="G222" i="55"/>
  <c r="G224" i="55" s="1"/>
  <c r="G225" i="55"/>
  <c r="G227" i="55" s="1"/>
  <c r="M20" i="55"/>
  <c r="M22" i="55" s="1"/>
  <c r="M163" i="55" s="1"/>
  <c r="M29" i="55"/>
  <c r="M31" i="55" s="1"/>
  <c r="M11" i="55"/>
  <c r="M13" i="55" s="1"/>
  <c r="M41" i="55"/>
  <c r="M43" i="55" s="1"/>
  <c r="M68" i="55"/>
  <c r="M70" i="55" s="1"/>
  <c r="M77" i="55"/>
  <c r="M79" i="55" s="1"/>
  <c r="M98" i="55"/>
  <c r="M100" i="55" s="1"/>
  <c r="M104" i="55"/>
  <c r="M106" i="55" s="1"/>
  <c r="M26" i="55"/>
  <c r="M28" i="55" s="1"/>
  <c r="M32" i="55"/>
  <c r="M34" i="55" s="1"/>
  <c r="M56" i="55"/>
  <c r="M58" i="55" s="1"/>
  <c r="M83" i="55"/>
  <c r="M85" i="55" s="1"/>
  <c r="M113" i="55"/>
  <c r="M115" i="55" s="1"/>
  <c r="M38" i="55"/>
  <c r="M40" i="55" s="1"/>
  <c r="M50" i="55"/>
  <c r="M52" i="55" s="1"/>
  <c r="M65" i="55"/>
  <c r="M67" i="55" s="1"/>
  <c r="M80" i="55"/>
  <c r="M82" i="55" s="1"/>
  <c r="M183" i="55" s="1"/>
  <c r="M92" i="55"/>
  <c r="M94" i="55" s="1"/>
  <c r="M110" i="55"/>
  <c r="M112" i="55" s="1"/>
  <c r="M23" i="55"/>
  <c r="M25" i="55" s="1"/>
  <c r="M62" i="55"/>
  <c r="M64" i="55" s="1"/>
  <c r="M74" i="55"/>
  <c r="M76" i="55" s="1"/>
  <c r="M101" i="55"/>
  <c r="M103" i="55" s="1"/>
  <c r="M131" i="55"/>
  <c r="M133" i="55" s="1"/>
  <c r="M143" i="55"/>
  <c r="M145" i="55" s="1"/>
  <c r="M203" i="55" s="1"/>
  <c r="M47" i="55"/>
  <c r="M49" i="55" s="1"/>
  <c r="M89" i="55"/>
  <c r="M91" i="55" s="1"/>
  <c r="M107" i="55"/>
  <c r="M109" i="55" s="1"/>
  <c r="M17" i="55"/>
  <c r="M19" i="55" s="1"/>
  <c r="M35" i="55"/>
  <c r="M37" i="55" s="1"/>
  <c r="M44" i="55"/>
  <c r="M46" i="55" s="1"/>
  <c r="M53" i="55"/>
  <c r="M55" i="55" s="1"/>
  <c r="M59" i="55"/>
  <c r="M61" i="55" s="1"/>
  <c r="M176" i="55" s="1"/>
  <c r="M119" i="55"/>
  <c r="M121" i="55" s="1"/>
  <c r="M128" i="55"/>
  <c r="M130" i="55" s="1"/>
  <c r="M14" i="55"/>
  <c r="M16" i="55" s="1"/>
  <c r="M71" i="55"/>
  <c r="M73" i="55" s="1"/>
  <c r="M86" i="55"/>
  <c r="M88" i="55" s="1"/>
  <c r="M116" i="55"/>
  <c r="M118" i="55" s="1"/>
  <c r="M134" i="55"/>
  <c r="M136" i="55" s="1"/>
  <c r="M122" i="55"/>
  <c r="M124" i="55" s="1"/>
  <c r="M137" i="55"/>
  <c r="M139" i="55" s="1"/>
  <c r="M146" i="55"/>
  <c r="M148" i="55" s="1"/>
  <c r="M95" i="55"/>
  <c r="M97" i="55" s="1"/>
  <c r="M140" i="55"/>
  <c r="M142" i="55" s="1"/>
  <c r="M149" i="55"/>
  <c r="M151" i="55" s="1"/>
  <c r="M125" i="55"/>
  <c r="M127" i="55" s="1"/>
  <c r="H223" i="55"/>
  <c r="H226" i="55"/>
  <c r="H235" i="55"/>
  <c r="H232" i="55"/>
  <c r="H241" i="55"/>
  <c r="H229" i="55"/>
  <c r="H238" i="55"/>
  <c r="E20" i="55"/>
  <c r="E22" i="55" s="1"/>
  <c r="E29" i="55"/>
  <c r="E31" i="55" s="1"/>
  <c r="E17" i="55"/>
  <c r="E19" i="55" s="1"/>
  <c r="E41" i="55"/>
  <c r="E43" i="55" s="1"/>
  <c r="E68" i="55"/>
  <c r="E70" i="55" s="1"/>
  <c r="E77" i="55"/>
  <c r="E79" i="55" s="1"/>
  <c r="E98" i="55"/>
  <c r="E100" i="55" s="1"/>
  <c r="E104" i="55"/>
  <c r="E106" i="55" s="1"/>
  <c r="E14" i="55"/>
  <c r="E16" i="55" s="1"/>
  <c r="E32" i="55"/>
  <c r="E34" i="55" s="1"/>
  <c r="E56" i="55"/>
  <c r="E58" i="55" s="1"/>
  <c r="E175" i="55" s="1"/>
  <c r="E83" i="55"/>
  <c r="E85" i="55" s="1"/>
  <c r="E113" i="55"/>
  <c r="E115" i="55" s="1"/>
  <c r="E11" i="55"/>
  <c r="E13" i="55" s="1"/>
  <c r="E38" i="55"/>
  <c r="E40" i="55" s="1"/>
  <c r="E50" i="55"/>
  <c r="E52" i="55" s="1"/>
  <c r="E65" i="55"/>
  <c r="E67" i="55" s="1"/>
  <c r="E26" i="55"/>
  <c r="E28" i="55" s="1"/>
  <c r="E80" i="55"/>
  <c r="E82" i="55" s="1"/>
  <c r="E92" i="55"/>
  <c r="E94" i="55" s="1"/>
  <c r="E110" i="55"/>
  <c r="E112" i="55" s="1"/>
  <c r="E62" i="55"/>
  <c r="E64" i="55" s="1"/>
  <c r="E74" i="55"/>
  <c r="E76" i="55" s="1"/>
  <c r="E101" i="55"/>
  <c r="E103" i="55" s="1"/>
  <c r="E131" i="55"/>
  <c r="E133" i="55" s="1"/>
  <c r="E143" i="55"/>
  <c r="E145" i="55" s="1"/>
  <c r="E47" i="55"/>
  <c r="E49" i="55" s="1"/>
  <c r="E89" i="55"/>
  <c r="E91" i="55" s="1"/>
  <c r="E107" i="55"/>
  <c r="E109" i="55" s="1"/>
  <c r="E23" i="55"/>
  <c r="E25" i="55" s="1"/>
  <c r="E35" i="55"/>
  <c r="E37" i="55" s="1"/>
  <c r="E44" i="55"/>
  <c r="E46" i="55" s="1"/>
  <c r="E53" i="55"/>
  <c r="E55" i="55" s="1"/>
  <c r="E59" i="55"/>
  <c r="E61" i="55" s="1"/>
  <c r="E119" i="55"/>
  <c r="E121" i="55" s="1"/>
  <c r="E195" i="55" s="1"/>
  <c r="E128" i="55"/>
  <c r="E130" i="55" s="1"/>
  <c r="E71" i="55"/>
  <c r="E73" i="55" s="1"/>
  <c r="E86" i="55"/>
  <c r="E88" i="55" s="1"/>
  <c r="E116" i="55"/>
  <c r="E118" i="55" s="1"/>
  <c r="E125" i="55"/>
  <c r="E127" i="55" s="1"/>
  <c r="E134" i="55"/>
  <c r="E136" i="55" s="1"/>
  <c r="E95" i="55"/>
  <c r="E97" i="55" s="1"/>
  <c r="E137" i="55"/>
  <c r="E139" i="55" s="1"/>
  <c r="E201" i="55" s="1"/>
  <c r="E146" i="55"/>
  <c r="E148" i="55" s="1"/>
  <c r="E140" i="55"/>
  <c r="E142" i="55" s="1"/>
  <c r="E149" i="55"/>
  <c r="E151" i="55" s="1"/>
  <c r="E122" i="55"/>
  <c r="E124" i="55" s="1"/>
  <c r="K222" i="55"/>
  <c r="K224" i="55" s="1"/>
  <c r="K225" i="55"/>
  <c r="K227" i="55" s="1"/>
  <c r="K228" i="55"/>
  <c r="K230" i="55" s="1"/>
  <c r="K237" i="55"/>
  <c r="K239" i="55" s="1"/>
  <c r="K234" i="55"/>
  <c r="K236" i="55" s="1"/>
  <c r="K231" i="55"/>
  <c r="K233" i="55" s="1"/>
  <c r="K240" i="55"/>
  <c r="K242" i="55" s="1"/>
  <c r="I231" i="55"/>
  <c r="I233" i="55" s="1"/>
  <c r="I237" i="55"/>
  <c r="I239" i="55" s="1"/>
  <c r="I228" i="55"/>
  <c r="I230" i="55" s="1"/>
  <c r="I222" i="55"/>
  <c r="I224" i="55" s="1"/>
  <c r="I225" i="55"/>
  <c r="I227" i="55" s="1"/>
  <c r="I234" i="55"/>
  <c r="I236" i="55" s="1"/>
  <c r="I240" i="55"/>
  <c r="I242" i="55" s="1"/>
  <c r="C229" i="55"/>
  <c r="C223" i="55"/>
  <c r="C232" i="55"/>
  <c r="C235" i="55"/>
  <c r="C238" i="55"/>
  <c r="C226" i="55"/>
  <c r="C241" i="55"/>
  <c r="I241" i="55"/>
  <c r="I232" i="55"/>
  <c r="I238" i="55"/>
  <c r="I223" i="55"/>
  <c r="I226" i="55"/>
  <c r="I235" i="55"/>
  <c r="I229" i="55"/>
  <c r="H11" i="55"/>
  <c r="H13" i="55" s="1"/>
  <c r="H20" i="55"/>
  <c r="H22" i="55" s="1"/>
  <c r="H29" i="55"/>
  <c r="H31" i="55" s="1"/>
  <c r="H23" i="55"/>
  <c r="H25" i="55" s="1"/>
  <c r="H47" i="55"/>
  <c r="H49" i="55" s="1"/>
  <c r="H89" i="55"/>
  <c r="H91" i="55" s="1"/>
  <c r="H107" i="55"/>
  <c r="H109" i="55" s="1"/>
  <c r="H35" i="55"/>
  <c r="H37" i="55" s="1"/>
  <c r="H44" i="55"/>
  <c r="H46" i="55" s="1"/>
  <c r="H53" i="55"/>
  <c r="H55" i="55" s="1"/>
  <c r="H59" i="55"/>
  <c r="H61" i="55" s="1"/>
  <c r="H119" i="55"/>
  <c r="H121" i="55" s="1"/>
  <c r="H17" i="55"/>
  <c r="H19" i="55" s="1"/>
  <c r="H41" i="55"/>
  <c r="H43" i="55" s="1"/>
  <c r="H68" i="55"/>
  <c r="H70" i="55" s="1"/>
  <c r="H77" i="55"/>
  <c r="H79" i="55" s="1"/>
  <c r="H98" i="55"/>
  <c r="H100" i="55" s="1"/>
  <c r="H104" i="55"/>
  <c r="H106" i="55" s="1"/>
  <c r="H14" i="55"/>
  <c r="H16" i="55" s="1"/>
  <c r="H32" i="55"/>
  <c r="H34" i="55" s="1"/>
  <c r="H56" i="55"/>
  <c r="H58" i="55" s="1"/>
  <c r="H83" i="55"/>
  <c r="H85" i="55" s="1"/>
  <c r="H113" i="55"/>
  <c r="H115" i="55" s="1"/>
  <c r="H134" i="55"/>
  <c r="H136" i="55" s="1"/>
  <c r="H38" i="55"/>
  <c r="H40" i="55" s="1"/>
  <c r="H50" i="55"/>
  <c r="H52" i="55" s="1"/>
  <c r="H65" i="55"/>
  <c r="H67" i="55" s="1"/>
  <c r="H95" i="55"/>
  <c r="H97" i="55" s="1"/>
  <c r="H26" i="55"/>
  <c r="H28" i="55" s="1"/>
  <c r="H80" i="55"/>
  <c r="H82" i="55" s="1"/>
  <c r="H92" i="55"/>
  <c r="H94" i="55" s="1"/>
  <c r="H110" i="55"/>
  <c r="H112" i="55" s="1"/>
  <c r="H62" i="55"/>
  <c r="H64" i="55" s="1"/>
  <c r="H74" i="55"/>
  <c r="H76" i="55" s="1"/>
  <c r="H101" i="55"/>
  <c r="H103" i="55" s="1"/>
  <c r="H86" i="55"/>
  <c r="H88" i="55" s="1"/>
  <c r="H116" i="55"/>
  <c r="H118" i="55" s="1"/>
  <c r="H122" i="55"/>
  <c r="H124" i="55" s="1"/>
  <c r="H140" i="55"/>
  <c r="H142" i="55" s="1"/>
  <c r="H149" i="55"/>
  <c r="H151" i="55" s="1"/>
  <c r="H205" i="55" s="1"/>
  <c r="H131" i="55"/>
  <c r="H133" i="55" s="1"/>
  <c r="H125" i="55"/>
  <c r="H127" i="55" s="1"/>
  <c r="H143" i="55"/>
  <c r="H145" i="55" s="1"/>
  <c r="H128" i="55"/>
  <c r="H130" i="55" s="1"/>
  <c r="H71" i="55"/>
  <c r="H73" i="55" s="1"/>
  <c r="H146" i="55"/>
  <c r="H148" i="55" s="1"/>
  <c r="H137" i="55"/>
  <c r="H139" i="55" s="1"/>
  <c r="H18" i="55"/>
  <c r="H12" i="55"/>
  <c r="H24" i="55"/>
  <c r="H39" i="55"/>
  <c r="H51" i="55"/>
  <c r="H66" i="55"/>
  <c r="H96" i="55"/>
  <c r="H21" i="55"/>
  <c r="H81" i="55"/>
  <c r="H93" i="55"/>
  <c r="H111" i="55"/>
  <c r="H63" i="55"/>
  <c r="H48" i="55"/>
  <c r="H90" i="55"/>
  <c r="H108" i="55"/>
  <c r="H123" i="55"/>
  <c r="H15" i="55"/>
  <c r="H30" i="55"/>
  <c r="H36" i="55"/>
  <c r="H45" i="55"/>
  <c r="H54" i="55"/>
  <c r="H60" i="55"/>
  <c r="H120" i="55"/>
  <c r="H129" i="55"/>
  <c r="H72" i="55"/>
  <c r="H87" i="55"/>
  <c r="H27" i="55"/>
  <c r="H42" i="55"/>
  <c r="H69" i="55"/>
  <c r="H78" i="55"/>
  <c r="H99" i="55"/>
  <c r="H105" i="55"/>
  <c r="H33" i="55"/>
  <c r="H57" i="55"/>
  <c r="H84" i="55"/>
  <c r="H114" i="55"/>
  <c r="H138" i="55"/>
  <c r="H147" i="55"/>
  <c r="H126" i="55"/>
  <c r="H150" i="55"/>
  <c r="H75" i="55"/>
  <c r="H117" i="55"/>
  <c r="H141" i="55"/>
  <c r="H102" i="55"/>
  <c r="H132" i="55"/>
  <c r="H135" i="55"/>
  <c r="H144" i="55"/>
  <c r="I14" i="55"/>
  <c r="I16" i="55" s="1"/>
  <c r="I26" i="55"/>
  <c r="I28" i="55" s="1"/>
  <c r="I165" i="55" s="1"/>
  <c r="I23" i="55"/>
  <c r="I25" i="55" s="1"/>
  <c r="I62" i="55"/>
  <c r="I64" i="55" s="1"/>
  <c r="I74" i="55"/>
  <c r="I76" i="55" s="1"/>
  <c r="I101" i="55"/>
  <c r="I103" i="55" s="1"/>
  <c r="I20" i="55"/>
  <c r="I22" i="55" s="1"/>
  <c r="I47" i="55"/>
  <c r="I49" i="55" s="1"/>
  <c r="I89" i="55"/>
  <c r="I91" i="55" s="1"/>
  <c r="I107" i="55"/>
  <c r="I109" i="55" s="1"/>
  <c r="I192" i="55" s="1"/>
  <c r="I122" i="55"/>
  <c r="I124" i="55" s="1"/>
  <c r="I35" i="55"/>
  <c r="I37" i="55" s="1"/>
  <c r="I44" i="55"/>
  <c r="I46" i="55" s="1"/>
  <c r="I53" i="55"/>
  <c r="I55" i="55" s="1"/>
  <c r="I59" i="55"/>
  <c r="I61" i="55" s="1"/>
  <c r="I17" i="55"/>
  <c r="I19" i="55" s="1"/>
  <c r="I29" i="55"/>
  <c r="I31" i="55" s="1"/>
  <c r="I71" i="55"/>
  <c r="I73" i="55" s="1"/>
  <c r="I86" i="55"/>
  <c r="I88" i="55" s="1"/>
  <c r="I116" i="55"/>
  <c r="I118" i="55" s="1"/>
  <c r="I41" i="55"/>
  <c r="I43" i="55" s="1"/>
  <c r="I68" i="55"/>
  <c r="I70" i="55" s="1"/>
  <c r="I77" i="55"/>
  <c r="I79" i="55" s="1"/>
  <c r="I98" i="55"/>
  <c r="I100" i="55" s="1"/>
  <c r="I104" i="55"/>
  <c r="I106" i="55" s="1"/>
  <c r="I149" i="55"/>
  <c r="I151" i="55" s="1"/>
  <c r="I11" i="55"/>
  <c r="I13" i="55" s="1"/>
  <c r="I32" i="55"/>
  <c r="I34" i="55" s="1"/>
  <c r="I56" i="55"/>
  <c r="I58" i="55" s="1"/>
  <c r="I83" i="55"/>
  <c r="I85" i="55" s="1"/>
  <c r="I113" i="55"/>
  <c r="I115" i="55" s="1"/>
  <c r="I38" i="55"/>
  <c r="I40" i="55" s="1"/>
  <c r="I50" i="55"/>
  <c r="I52" i="55" s="1"/>
  <c r="I65" i="55"/>
  <c r="I67" i="55" s="1"/>
  <c r="I178" i="55" s="1"/>
  <c r="I95" i="55"/>
  <c r="I97" i="55" s="1"/>
  <c r="I125" i="55"/>
  <c r="I127" i="55" s="1"/>
  <c r="I80" i="55"/>
  <c r="I82" i="55" s="1"/>
  <c r="I92" i="55"/>
  <c r="I94" i="55" s="1"/>
  <c r="I110" i="55"/>
  <c r="I112" i="55" s="1"/>
  <c r="I119" i="55"/>
  <c r="I121" i="55" s="1"/>
  <c r="I137" i="55"/>
  <c r="I139" i="55" s="1"/>
  <c r="I140" i="55"/>
  <c r="I142" i="55" s="1"/>
  <c r="I202" i="55" s="1"/>
  <c r="I131" i="55"/>
  <c r="I133" i="55" s="1"/>
  <c r="I134" i="55"/>
  <c r="I136" i="55" s="1"/>
  <c r="I143" i="55"/>
  <c r="I145" i="55" s="1"/>
  <c r="I128" i="55"/>
  <c r="I130" i="55" s="1"/>
  <c r="I146" i="55"/>
  <c r="I148" i="55" s="1"/>
  <c r="C47" i="55"/>
  <c r="C77" i="55"/>
  <c r="C86" i="55"/>
  <c r="C116" i="55"/>
  <c r="C125" i="55"/>
  <c r="C134" i="55"/>
  <c r="C146" i="55"/>
  <c r="C41" i="55"/>
  <c r="C53" i="55"/>
  <c r="C131" i="55"/>
  <c r="C143" i="55"/>
  <c r="C20" i="55"/>
  <c r="C32" i="55"/>
  <c r="C65" i="55"/>
  <c r="C89" i="55"/>
  <c r="C110" i="55"/>
  <c r="C122" i="55"/>
  <c r="C44" i="55"/>
  <c r="C56" i="55"/>
  <c r="C58" i="55" s="1"/>
  <c r="C68" i="55"/>
  <c r="C80" i="55"/>
  <c r="C101" i="55"/>
  <c r="C23" i="55"/>
  <c r="C92" i="55"/>
  <c r="C113" i="55"/>
  <c r="C35" i="55"/>
  <c r="C59" i="55"/>
  <c r="C71" i="55"/>
  <c r="C104" i="55"/>
  <c r="C137" i="55"/>
  <c r="C149" i="55"/>
  <c r="C26" i="55"/>
  <c r="C50" i="55"/>
  <c r="C83" i="55"/>
  <c r="C128" i="55"/>
  <c r="C14" i="55"/>
  <c r="C38" i="55"/>
  <c r="C74" i="55"/>
  <c r="C95" i="55"/>
  <c r="C107" i="55"/>
  <c r="C140" i="55"/>
  <c r="C17" i="55"/>
  <c r="C29" i="55"/>
  <c r="C62" i="55"/>
  <c r="C98" i="55"/>
  <c r="C119" i="55"/>
  <c r="C121" i="55" s="1"/>
  <c r="C11" i="55"/>
  <c r="D240" i="55"/>
  <c r="D231" i="55"/>
  <c r="D233" i="55" s="1"/>
  <c r="D237" i="55"/>
  <c r="D228" i="55"/>
  <c r="D222" i="55"/>
  <c r="D224" i="55" s="1"/>
  <c r="D225" i="55"/>
  <c r="D227" i="55" s="1"/>
  <c r="D234" i="55"/>
  <c r="D236" i="55" s="1"/>
  <c r="C15" i="55"/>
  <c r="C27" i="55"/>
  <c r="C36" i="55"/>
  <c r="C57" i="55"/>
  <c r="C66" i="55"/>
  <c r="C96" i="55"/>
  <c r="C18" i="55"/>
  <c r="C30" i="55"/>
  <c r="C63" i="55"/>
  <c r="C87" i="55"/>
  <c r="C99" i="55"/>
  <c r="C120" i="55"/>
  <c r="C42" i="55"/>
  <c r="C54" i="55"/>
  <c r="C78" i="55"/>
  <c r="C132" i="55"/>
  <c r="C144" i="55"/>
  <c r="C21" i="55"/>
  <c r="C33" i="55"/>
  <c r="C90" i="55"/>
  <c r="C111" i="55"/>
  <c r="C123" i="55"/>
  <c r="C147" i="55"/>
  <c r="C45" i="55"/>
  <c r="C69" i="55"/>
  <c r="C81" i="55"/>
  <c r="C102" i="55"/>
  <c r="C135" i="55"/>
  <c r="C24" i="55"/>
  <c r="C48" i="55"/>
  <c r="C93" i="55"/>
  <c r="C114" i="55"/>
  <c r="C126" i="55"/>
  <c r="C60" i="55"/>
  <c r="C72" i="55"/>
  <c r="C105" i="55"/>
  <c r="C117" i="55"/>
  <c r="C138" i="55"/>
  <c r="C150" i="55"/>
  <c r="C51" i="55"/>
  <c r="C84" i="55"/>
  <c r="C129" i="55"/>
  <c r="C12" i="55"/>
  <c r="C39" i="55"/>
  <c r="C75" i="55"/>
  <c r="C108" i="55"/>
  <c r="C141" i="55"/>
  <c r="K229" i="55"/>
  <c r="K223" i="55"/>
  <c r="K226" i="55"/>
  <c r="K238" i="55"/>
  <c r="K235" i="55"/>
  <c r="K232" i="55"/>
  <c r="K241" i="55"/>
  <c r="J235" i="55"/>
  <c r="J229" i="55"/>
  <c r="J223" i="55"/>
  <c r="J226" i="55"/>
  <c r="J232" i="55"/>
  <c r="J241" i="55"/>
  <c r="J238" i="55"/>
  <c r="F23" i="55"/>
  <c r="F25" i="55" s="1"/>
  <c r="F164" i="55" s="1"/>
  <c r="F17" i="55"/>
  <c r="F19" i="55" s="1"/>
  <c r="F71" i="55"/>
  <c r="F73" i="55" s="1"/>
  <c r="F86" i="55"/>
  <c r="F88" i="55" s="1"/>
  <c r="F116" i="55"/>
  <c r="F118" i="55" s="1"/>
  <c r="F194" i="55" s="1"/>
  <c r="F29" i="55"/>
  <c r="F31" i="55" s="1"/>
  <c r="F41" i="55"/>
  <c r="F43" i="55" s="1"/>
  <c r="F68" i="55"/>
  <c r="F70" i="55" s="1"/>
  <c r="F179" i="55" s="1"/>
  <c r="F77" i="55"/>
  <c r="F79" i="55" s="1"/>
  <c r="F182" i="55" s="1"/>
  <c r="F98" i="55"/>
  <c r="F100" i="55" s="1"/>
  <c r="F104" i="55"/>
  <c r="F106" i="55" s="1"/>
  <c r="F14" i="55"/>
  <c r="F16" i="55" s="1"/>
  <c r="F32" i="55"/>
  <c r="F34" i="55" s="1"/>
  <c r="F167" i="55" s="1"/>
  <c r="F56" i="55"/>
  <c r="F58" i="55" s="1"/>
  <c r="F175" i="55" s="1"/>
  <c r="F11" i="55"/>
  <c r="F13" i="55" s="1"/>
  <c r="F38" i="55"/>
  <c r="F40" i="55" s="1"/>
  <c r="F169" i="55" s="1"/>
  <c r="F50" i="55"/>
  <c r="F52" i="55" s="1"/>
  <c r="F173" i="55" s="1"/>
  <c r="F65" i="55"/>
  <c r="F67" i="55" s="1"/>
  <c r="F95" i="55"/>
  <c r="F97" i="55" s="1"/>
  <c r="F188" i="55" s="1"/>
  <c r="F26" i="55"/>
  <c r="F28" i="55" s="1"/>
  <c r="F80" i="55"/>
  <c r="F82" i="55" s="1"/>
  <c r="F92" i="55"/>
  <c r="F94" i="55" s="1"/>
  <c r="F187" i="55" s="1"/>
  <c r="F110" i="55"/>
  <c r="F112" i="55" s="1"/>
  <c r="F62" i="55"/>
  <c r="F64" i="55" s="1"/>
  <c r="F177" i="55" s="1"/>
  <c r="F74" i="55"/>
  <c r="F76" i="55" s="1"/>
  <c r="F181" i="55" s="1"/>
  <c r="F101" i="55"/>
  <c r="F103" i="55" s="1"/>
  <c r="F47" i="55"/>
  <c r="F49" i="55" s="1"/>
  <c r="F89" i="55"/>
  <c r="F91" i="55" s="1"/>
  <c r="F107" i="55"/>
  <c r="F109" i="55" s="1"/>
  <c r="F192" i="55" s="1"/>
  <c r="F122" i="55"/>
  <c r="F124" i="55" s="1"/>
  <c r="F196" i="55" s="1"/>
  <c r="F20" i="55"/>
  <c r="F22" i="55" s="1"/>
  <c r="F35" i="55"/>
  <c r="F37" i="55" s="1"/>
  <c r="F168" i="55" s="1"/>
  <c r="F44" i="55"/>
  <c r="F46" i="55" s="1"/>
  <c r="F53" i="55"/>
  <c r="F55" i="55" s="1"/>
  <c r="F59" i="55"/>
  <c r="F61" i="55" s="1"/>
  <c r="F119" i="55"/>
  <c r="F121" i="55" s="1"/>
  <c r="F128" i="55"/>
  <c r="F130" i="55" s="1"/>
  <c r="F198" i="55" s="1"/>
  <c r="F113" i="55"/>
  <c r="F115" i="55" s="1"/>
  <c r="F193" i="55" s="1"/>
  <c r="F131" i="55"/>
  <c r="F133" i="55" s="1"/>
  <c r="F143" i="55"/>
  <c r="F145" i="55" s="1"/>
  <c r="F203" i="55" s="1"/>
  <c r="F125" i="55"/>
  <c r="F127" i="55" s="1"/>
  <c r="F197" i="55" s="1"/>
  <c r="F134" i="55"/>
  <c r="F136" i="55" s="1"/>
  <c r="F83" i="55"/>
  <c r="F85" i="55" s="1"/>
  <c r="F137" i="55"/>
  <c r="F139" i="55" s="1"/>
  <c r="F146" i="55"/>
  <c r="F148" i="55" s="1"/>
  <c r="F204" i="55" s="1"/>
  <c r="F140" i="55"/>
  <c r="F142" i="55" s="1"/>
  <c r="F202" i="55" s="1"/>
  <c r="F149" i="55"/>
  <c r="F151" i="55" s="1"/>
  <c r="N228" i="55"/>
  <c r="N230" i="55" s="1"/>
  <c r="N222" i="55"/>
  <c r="N224" i="55" s="1"/>
  <c r="N225" i="55"/>
  <c r="N227" i="55" s="1"/>
  <c r="N231" i="55"/>
  <c r="N233" i="55" s="1"/>
  <c r="N240" i="55"/>
  <c r="N242" i="55" s="1"/>
  <c r="N237" i="55"/>
  <c r="N239" i="55" s="1"/>
  <c r="N234" i="55"/>
  <c r="N236" i="55" s="1"/>
  <c r="C240" i="55"/>
  <c r="C242" i="55" s="1"/>
  <c r="C222" i="55"/>
  <c r="C228" i="55"/>
  <c r="C231" i="55"/>
  <c r="C234" i="55"/>
  <c r="C236" i="55" s="1"/>
  <c r="C237" i="55"/>
  <c r="C239" i="55" s="1"/>
  <c r="C225" i="55"/>
  <c r="N15" i="55"/>
  <c r="N27" i="55"/>
  <c r="N24" i="55"/>
  <c r="N63" i="55"/>
  <c r="N75" i="55"/>
  <c r="N102" i="55"/>
  <c r="N12" i="55"/>
  <c r="N48" i="55"/>
  <c r="N90" i="55"/>
  <c r="N108" i="55"/>
  <c r="N123" i="55"/>
  <c r="N30" i="55"/>
  <c r="N36" i="55"/>
  <c r="N45" i="55"/>
  <c r="N54" i="55"/>
  <c r="N60" i="55"/>
  <c r="N72" i="55"/>
  <c r="N87" i="55"/>
  <c r="N117" i="55"/>
  <c r="N42" i="55"/>
  <c r="N69" i="55"/>
  <c r="N78" i="55"/>
  <c r="N99" i="55"/>
  <c r="N105" i="55"/>
  <c r="N150" i="55"/>
  <c r="N21" i="55"/>
  <c r="N33" i="55"/>
  <c r="N57" i="55"/>
  <c r="N84" i="55"/>
  <c r="N39" i="55"/>
  <c r="N51" i="55"/>
  <c r="N66" i="55"/>
  <c r="N96" i="55"/>
  <c r="N126" i="55"/>
  <c r="N18" i="55"/>
  <c r="N81" i="55"/>
  <c r="N93" i="55"/>
  <c r="N111" i="55"/>
  <c r="N129" i="55"/>
  <c r="N141" i="55"/>
  <c r="N132" i="55"/>
  <c r="N135" i="55"/>
  <c r="N144" i="55"/>
  <c r="N120" i="55"/>
  <c r="N114" i="55"/>
  <c r="N147" i="55"/>
  <c r="N138" i="55"/>
  <c r="D30" i="55"/>
  <c r="D31" i="55" s="1"/>
  <c r="D36" i="55"/>
  <c r="D37" i="55" s="1"/>
  <c r="D45" i="55"/>
  <c r="D54" i="55"/>
  <c r="D55" i="55" s="1"/>
  <c r="D60" i="55"/>
  <c r="D120" i="55"/>
  <c r="D15" i="55"/>
  <c r="D72" i="55"/>
  <c r="D73" i="55" s="1"/>
  <c r="D87" i="55"/>
  <c r="D117" i="55"/>
  <c r="D12" i="55"/>
  <c r="D42" i="55"/>
  <c r="D27" i="55"/>
  <c r="D33" i="55"/>
  <c r="D57" i="55"/>
  <c r="D84" i="55"/>
  <c r="D114" i="55"/>
  <c r="D39" i="55"/>
  <c r="D51" i="55"/>
  <c r="D66" i="55"/>
  <c r="D96" i="55"/>
  <c r="D97" i="55" s="1"/>
  <c r="D126" i="55"/>
  <c r="D147" i="55"/>
  <c r="D24" i="55"/>
  <c r="D25" i="55" s="1"/>
  <c r="D81" i="55"/>
  <c r="D93" i="55"/>
  <c r="D111" i="55"/>
  <c r="D21" i="55"/>
  <c r="D63" i="55"/>
  <c r="D75" i="55"/>
  <c r="D102" i="55"/>
  <c r="D18" i="55"/>
  <c r="D48" i="55"/>
  <c r="D49" i="55" s="1"/>
  <c r="D90" i="55"/>
  <c r="D108" i="55"/>
  <c r="D123" i="55"/>
  <c r="D99" i="55"/>
  <c r="D129" i="55"/>
  <c r="D132" i="55"/>
  <c r="D133" i="55" s="1"/>
  <c r="D144" i="55"/>
  <c r="D145" i="55" s="1"/>
  <c r="D69" i="55"/>
  <c r="D135" i="55"/>
  <c r="D138" i="55"/>
  <c r="D78" i="55"/>
  <c r="D79" i="55" s="1"/>
  <c r="D105" i="55"/>
  <c r="D141" i="55"/>
  <c r="D150" i="55"/>
  <c r="J80" i="55"/>
  <c r="J82" i="55" s="1"/>
  <c r="J92" i="55"/>
  <c r="J94" i="55" s="1"/>
  <c r="J110" i="55"/>
  <c r="J112" i="55" s="1"/>
  <c r="J23" i="55"/>
  <c r="J25" i="55" s="1"/>
  <c r="J62" i="55"/>
  <c r="J64" i="55" s="1"/>
  <c r="J74" i="55"/>
  <c r="J76" i="55" s="1"/>
  <c r="J101" i="55"/>
  <c r="J103" i="55" s="1"/>
  <c r="J20" i="55"/>
  <c r="J22" i="55" s="1"/>
  <c r="J47" i="55"/>
  <c r="J49" i="55" s="1"/>
  <c r="J35" i="55"/>
  <c r="J37" i="55" s="1"/>
  <c r="J44" i="55"/>
  <c r="J46" i="55" s="1"/>
  <c r="J53" i="55"/>
  <c r="J55" i="55" s="1"/>
  <c r="J59" i="55"/>
  <c r="J61" i="55" s="1"/>
  <c r="J119" i="55"/>
  <c r="J121" i="55" s="1"/>
  <c r="J195" i="55" s="1"/>
  <c r="J17" i="55"/>
  <c r="J19" i="55" s="1"/>
  <c r="J29" i="55"/>
  <c r="J31" i="55" s="1"/>
  <c r="J166" i="55" s="1"/>
  <c r="J71" i="55"/>
  <c r="J73" i="55" s="1"/>
  <c r="J86" i="55"/>
  <c r="J88" i="55" s="1"/>
  <c r="J116" i="55"/>
  <c r="J118" i="55" s="1"/>
  <c r="J137" i="55"/>
  <c r="J139" i="55" s="1"/>
  <c r="J14" i="55"/>
  <c r="J16" i="55" s="1"/>
  <c r="J41" i="55"/>
  <c r="J43" i="55" s="1"/>
  <c r="J68" i="55"/>
  <c r="J70" i="55" s="1"/>
  <c r="J77" i="55"/>
  <c r="J79" i="55" s="1"/>
  <c r="J98" i="55"/>
  <c r="J100" i="55" s="1"/>
  <c r="J104" i="55"/>
  <c r="J106" i="55" s="1"/>
  <c r="J11" i="55"/>
  <c r="J13" i="55" s="1"/>
  <c r="J160" i="55" s="1"/>
  <c r="J32" i="55"/>
  <c r="J34" i="55" s="1"/>
  <c r="J56" i="55"/>
  <c r="J58" i="55" s="1"/>
  <c r="J83" i="55"/>
  <c r="J85" i="55" s="1"/>
  <c r="J113" i="55"/>
  <c r="J115" i="55" s="1"/>
  <c r="J26" i="55"/>
  <c r="J28" i="55" s="1"/>
  <c r="J38" i="55"/>
  <c r="J40" i="55" s="1"/>
  <c r="J50" i="55"/>
  <c r="J52" i="55" s="1"/>
  <c r="J65" i="55"/>
  <c r="J67" i="55" s="1"/>
  <c r="J95" i="55"/>
  <c r="J97" i="55" s="1"/>
  <c r="J125" i="55"/>
  <c r="J127" i="55" s="1"/>
  <c r="J146" i="55"/>
  <c r="J148" i="55" s="1"/>
  <c r="J122" i="55"/>
  <c r="J124" i="55" s="1"/>
  <c r="J107" i="55"/>
  <c r="J109" i="55" s="1"/>
  <c r="J149" i="55"/>
  <c r="J151" i="55" s="1"/>
  <c r="J140" i="55"/>
  <c r="J142" i="55" s="1"/>
  <c r="J89" i="55"/>
  <c r="J91" i="55" s="1"/>
  <c r="J131" i="55"/>
  <c r="J133" i="55" s="1"/>
  <c r="J134" i="55"/>
  <c r="J136" i="55" s="1"/>
  <c r="J143" i="55"/>
  <c r="J145" i="55" s="1"/>
  <c r="J128" i="55"/>
  <c r="J130" i="55" s="1"/>
  <c r="L14" i="55"/>
  <c r="L16" i="55" s="1"/>
  <c r="L161" i="55" s="1"/>
  <c r="L26" i="55"/>
  <c r="L28" i="55" s="1"/>
  <c r="L32" i="55"/>
  <c r="L34" i="55" s="1"/>
  <c r="L167" i="55" s="1"/>
  <c r="L56" i="55"/>
  <c r="L58" i="55" s="1"/>
  <c r="L175" i="55" s="1"/>
  <c r="L83" i="55"/>
  <c r="L85" i="55" s="1"/>
  <c r="L113" i="55"/>
  <c r="L115" i="55" s="1"/>
  <c r="L193" i="55" s="1"/>
  <c r="L38" i="55"/>
  <c r="L40" i="55" s="1"/>
  <c r="L169" i="55" s="1"/>
  <c r="L50" i="55"/>
  <c r="L52" i="55" s="1"/>
  <c r="L173" i="55" s="1"/>
  <c r="L65" i="55"/>
  <c r="L67" i="55" s="1"/>
  <c r="L178" i="55" s="1"/>
  <c r="L95" i="55"/>
  <c r="L97" i="55" s="1"/>
  <c r="L188" i="55" s="1"/>
  <c r="L23" i="55"/>
  <c r="L25" i="55" s="1"/>
  <c r="L164" i="55" s="1"/>
  <c r="L62" i="55"/>
  <c r="L64" i="55" s="1"/>
  <c r="L177" i="55" s="1"/>
  <c r="L74" i="55"/>
  <c r="L76" i="55" s="1"/>
  <c r="L101" i="55"/>
  <c r="L103" i="55" s="1"/>
  <c r="L190" i="55" s="1"/>
  <c r="L20" i="55"/>
  <c r="L22" i="55" s="1"/>
  <c r="L163" i="55" s="1"/>
  <c r="L47" i="55"/>
  <c r="L49" i="55" s="1"/>
  <c r="L172" i="55" s="1"/>
  <c r="L89" i="55"/>
  <c r="L91" i="55" s="1"/>
  <c r="L186" i="55" s="1"/>
  <c r="L107" i="55"/>
  <c r="L109" i="55" s="1"/>
  <c r="L192" i="55" s="1"/>
  <c r="L122" i="55"/>
  <c r="L124" i="55" s="1"/>
  <c r="L196" i="55" s="1"/>
  <c r="L140" i="55"/>
  <c r="L142" i="55" s="1"/>
  <c r="L202" i="55" s="1"/>
  <c r="L17" i="55"/>
  <c r="L19" i="55" s="1"/>
  <c r="L35" i="55"/>
  <c r="L37" i="55" s="1"/>
  <c r="L168" i="55" s="1"/>
  <c r="L44" i="55"/>
  <c r="L46" i="55" s="1"/>
  <c r="L171" i="55" s="1"/>
  <c r="L53" i="55"/>
  <c r="L55" i="55" s="1"/>
  <c r="L174" i="55" s="1"/>
  <c r="L59" i="55"/>
  <c r="L61" i="55" s="1"/>
  <c r="L176" i="55" s="1"/>
  <c r="L29" i="55"/>
  <c r="L31" i="55" s="1"/>
  <c r="L166" i="55" s="1"/>
  <c r="L71" i="55"/>
  <c r="L73" i="55" s="1"/>
  <c r="L180" i="55" s="1"/>
  <c r="L86" i="55"/>
  <c r="L88" i="55" s="1"/>
  <c r="L185" i="55" s="1"/>
  <c r="L116" i="55"/>
  <c r="L118" i="55" s="1"/>
  <c r="L11" i="55"/>
  <c r="L13" i="55" s="1"/>
  <c r="L160" i="55" s="1"/>
  <c r="L41" i="55"/>
  <c r="L43" i="55" s="1"/>
  <c r="L170" i="55" s="1"/>
  <c r="L68" i="55"/>
  <c r="L70" i="55" s="1"/>
  <c r="L179" i="55" s="1"/>
  <c r="L77" i="55"/>
  <c r="L79" i="55" s="1"/>
  <c r="L182" i="55" s="1"/>
  <c r="L98" i="55"/>
  <c r="L100" i="55" s="1"/>
  <c r="L189" i="55" s="1"/>
  <c r="L104" i="55"/>
  <c r="L106" i="55" s="1"/>
  <c r="L191" i="55" s="1"/>
  <c r="L92" i="55"/>
  <c r="L94" i="55" s="1"/>
  <c r="L187" i="55" s="1"/>
  <c r="L128" i="55"/>
  <c r="L130" i="55" s="1"/>
  <c r="L134" i="55"/>
  <c r="L136" i="55" s="1"/>
  <c r="L200" i="55" s="1"/>
  <c r="L143" i="55"/>
  <c r="L145" i="55" s="1"/>
  <c r="L203" i="55" s="1"/>
  <c r="L80" i="55"/>
  <c r="L82" i="55" s="1"/>
  <c r="L183" i="55" s="1"/>
  <c r="L119" i="55"/>
  <c r="L121" i="55" s="1"/>
  <c r="L195" i="55" s="1"/>
  <c r="L137" i="55"/>
  <c r="L139" i="55" s="1"/>
  <c r="L201" i="55" s="1"/>
  <c r="L146" i="55"/>
  <c r="L148" i="55" s="1"/>
  <c r="L204" i="55" s="1"/>
  <c r="L149" i="55"/>
  <c r="L151" i="55" s="1"/>
  <c r="L205" i="55" s="1"/>
  <c r="L110" i="55"/>
  <c r="L112" i="55" s="1"/>
  <c r="L125" i="55"/>
  <c r="L127" i="55" s="1"/>
  <c r="L197" i="55" s="1"/>
  <c r="L131" i="55"/>
  <c r="L133" i="55" s="1"/>
  <c r="L199" i="55" s="1"/>
  <c r="D195" i="55"/>
  <c r="G203" i="55"/>
  <c r="G200" i="55"/>
  <c r="G202" i="55"/>
  <c r="G199" i="55"/>
  <c r="G196" i="55"/>
  <c r="G189" i="55"/>
  <c r="G197" i="55"/>
  <c r="G195" i="55"/>
  <c r="G193" i="55"/>
  <c r="G192" i="55"/>
  <c r="G187" i="55"/>
  <c r="G183" i="55"/>
  <c r="G180" i="55"/>
  <c r="G179" i="55"/>
  <c r="G178" i="55"/>
  <c r="G177" i="55"/>
  <c r="G176" i="55"/>
  <c r="G175" i="55"/>
  <c r="G174" i="55"/>
  <c r="G172" i="55"/>
  <c r="G182" i="55"/>
  <c r="G188" i="55"/>
  <c r="G201" i="55"/>
  <c r="G184" i="55"/>
  <c r="K195" i="55"/>
  <c r="N160" i="55"/>
  <c r="N195" i="55"/>
  <c r="N163" i="55"/>
  <c r="N166" i="55"/>
  <c r="L198" i="55"/>
  <c r="L194" i="55"/>
  <c r="L184" i="55"/>
  <c r="L181" i="55"/>
  <c r="M205" i="55"/>
  <c r="M204" i="55"/>
  <c r="M202" i="55"/>
  <c r="M201" i="55"/>
  <c r="M198" i="55"/>
  <c r="M197" i="55"/>
  <c r="M196" i="55"/>
  <c r="M195" i="55"/>
  <c r="M194" i="55"/>
  <c r="M193" i="55"/>
  <c r="M191" i="55"/>
  <c r="M190" i="55"/>
  <c r="M189" i="55"/>
  <c r="M188" i="55"/>
  <c r="M187" i="55"/>
  <c r="M181" i="55"/>
  <c r="M180" i="55"/>
  <c r="M178" i="55"/>
  <c r="M177" i="55"/>
  <c r="M175" i="55"/>
  <c r="M174" i="55"/>
  <c r="M172" i="55"/>
  <c r="M171" i="55"/>
  <c r="M169" i="55"/>
  <c r="M182" i="55"/>
  <c r="M166" i="55"/>
  <c r="M161" i="55"/>
  <c r="M186" i="55"/>
  <c r="I205" i="55"/>
  <c r="I204" i="55"/>
  <c r="I203" i="55"/>
  <c r="I201" i="55"/>
  <c r="I200" i="55"/>
  <c r="I199" i="55"/>
  <c r="I198" i="55"/>
  <c r="I197" i="55"/>
  <c r="I196" i="55"/>
  <c r="I195" i="55"/>
  <c r="I194" i="55"/>
  <c r="I193" i="55"/>
  <c r="I191" i="55"/>
  <c r="I190" i="55"/>
  <c r="I189" i="55"/>
  <c r="I188" i="55"/>
  <c r="I187" i="55"/>
  <c r="I186" i="55"/>
  <c r="I185" i="55"/>
  <c r="I184" i="55"/>
  <c r="I183" i="55"/>
  <c r="I182" i="55"/>
  <c r="I174" i="55"/>
  <c r="I181" i="55"/>
  <c r="I175" i="55"/>
  <c r="I176" i="55"/>
  <c r="I179" i="55"/>
  <c r="I177" i="55"/>
  <c r="I171" i="55"/>
  <c r="I170" i="55"/>
  <c r="I173" i="55"/>
  <c r="C195" i="55"/>
  <c r="F205" i="55"/>
  <c r="F201" i="55"/>
  <c r="F200" i="55"/>
  <c r="F199" i="55"/>
  <c r="F184" i="55"/>
  <c r="F189" i="55"/>
  <c r="F195" i="55"/>
  <c r="F190" i="55"/>
  <c r="F183" i="55"/>
  <c r="F180" i="55"/>
  <c r="F178" i="55"/>
  <c r="F176" i="55"/>
  <c r="F174" i="55"/>
  <c r="F172" i="55"/>
  <c r="F163" i="55"/>
  <c r="F191" i="55"/>
  <c r="F161" i="55"/>
  <c r="F185" i="55"/>
  <c r="F162" i="55"/>
  <c r="F186" i="55"/>
  <c r="F165" i="55"/>
  <c r="F170" i="55"/>
  <c r="E205" i="55"/>
  <c r="E204" i="55"/>
  <c r="E203" i="55"/>
  <c r="E202" i="55"/>
  <c r="E197" i="55"/>
  <c r="E196" i="55"/>
  <c r="E194" i="55"/>
  <c r="E193" i="55"/>
  <c r="E190" i="55"/>
  <c r="E189" i="55"/>
  <c r="E186" i="55"/>
  <c r="E182" i="55"/>
  <c r="E188" i="55"/>
  <c r="E187" i="55"/>
  <c r="E180" i="55"/>
  <c r="E179" i="55"/>
  <c r="E178" i="55"/>
  <c r="E177" i="55"/>
  <c r="E174" i="55"/>
  <c r="E173" i="55"/>
  <c r="E171" i="55"/>
  <c r="E170" i="55"/>
  <c r="E168" i="55"/>
  <c r="E166" i="55"/>
  <c r="E161" i="55"/>
  <c r="H203" i="55"/>
  <c r="H202" i="55"/>
  <c r="H201" i="55"/>
  <c r="H200" i="55"/>
  <c r="H199" i="55"/>
  <c r="H198" i="55"/>
  <c r="H197" i="55"/>
  <c r="H196" i="55"/>
  <c r="H195" i="55"/>
  <c r="H194" i="55"/>
  <c r="H193" i="55"/>
  <c r="H192" i="55"/>
  <c r="H190" i="55"/>
  <c r="H187" i="55"/>
  <c r="H183" i="55"/>
  <c r="H181" i="55"/>
  <c r="H180" i="55"/>
  <c r="H179" i="55"/>
  <c r="H186" i="55"/>
  <c r="H182" i="55"/>
  <c r="H188" i="55"/>
  <c r="H173" i="55"/>
  <c r="H174" i="55"/>
  <c r="H175" i="55"/>
  <c r="H189" i="55"/>
  <c r="H184" i="55"/>
  <c r="H176" i="55"/>
  <c r="H185" i="55"/>
  <c r="H177" i="55"/>
  <c r="H178" i="55"/>
  <c r="H171" i="55"/>
  <c r="H170" i="55"/>
  <c r="H172" i="55"/>
  <c r="L165" i="55"/>
  <c r="L162" i="55"/>
  <c r="M168" i="55"/>
  <c r="M164" i="55"/>
  <c r="M162" i="55"/>
  <c r="M167" i="55"/>
  <c r="N167" i="55"/>
  <c r="N161" i="55"/>
  <c r="N165" i="55"/>
  <c r="N162" i="55"/>
  <c r="K160" i="55"/>
  <c r="C19" i="55" l="1"/>
  <c r="C162" i="55" s="1"/>
  <c r="C233" i="55"/>
  <c r="C67" i="55"/>
  <c r="C31" i="55"/>
  <c r="C166" i="55" s="1"/>
  <c r="C145" i="55"/>
  <c r="C203" i="55" s="1"/>
  <c r="C91" i="55"/>
  <c r="C139" i="55"/>
  <c r="D239" i="55"/>
  <c r="C52" i="55"/>
  <c r="C173" i="55" s="1"/>
  <c r="C124" i="55"/>
  <c r="C55" i="55"/>
  <c r="C49" i="55"/>
  <c r="C172" i="55" s="1"/>
  <c r="C227" i="55"/>
  <c r="B251" i="55" s="1"/>
  <c r="C109" i="55"/>
  <c r="C94" i="55"/>
  <c r="C187" i="55" s="1"/>
  <c r="C112" i="55"/>
  <c r="C70" i="55"/>
  <c r="C179" i="55" s="1"/>
  <c r="D151" i="55"/>
  <c r="D127" i="55"/>
  <c r="C43" i="55"/>
  <c r="C170" i="55" s="1"/>
  <c r="C130" i="55"/>
  <c r="C198" i="55" s="1"/>
  <c r="C61" i="55"/>
  <c r="C88" i="55"/>
  <c r="D82" i="55"/>
  <c r="D88" i="55"/>
  <c r="D142" i="55"/>
  <c r="D58" i="55"/>
  <c r="C85" i="55"/>
  <c r="C184" i="55" s="1"/>
  <c r="C37" i="55"/>
  <c r="C168" i="55" s="1"/>
  <c r="C46" i="55"/>
  <c r="C133" i="55"/>
  <c r="C199" i="55" s="1"/>
  <c r="C79" i="55"/>
  <c r="D112" i="55"/>
  <c r="D106" i="55"/>
  <c r="D124" i="55"/>
  <c r="D34" i="55"/>
  <c r="D230" i="55"/>
  <c r="D148" i="55"/>
  <c r="D100" i="55"/>
  <c r="D189" i="55" s="1"/>
  <c r="D22" i="55"/>
  <c r="D109" i="55"/>
  <c r="D192" i="55" s="1"/>
  <c r="D67" i="55"/>
  <c r="C28" i="55"/>
  <c r="C165" i="55" s="1"/>
  <c r="D139" i="55"/>
  <c r="D61" i="55"/>
  <c r="D176" i="55" s="1"/>
  <c r="D91" i="55"/>
  <c r="D52" i="55"/>
  <c r="D173" i="55" s="1"/>
  <c r="D28" i="55"/>
  <c r="D242" i="55"/>
  <c r="C97" i="55"/>
  <c r="C151" i="55"/>
  <c r="C25" i="55"/>
  <c r="C164" i="55" s="1"/>
  <c r="C148" i="55"/>
  <c r="C204" i="55" s="1"/>
  <c r="D130" i="55"/>
  <c r="D70" i="55"/>
  <c r="D179" i="55" s="1"/>
  <c r="D40" i="55"/>
  <c r="D16" i="55"/>
  <c r="C115" i="55"/>
  <c r="C76" i="55"/>
  <c r="C103" i="55"/>
  <c r="C136" i="55"/>
  <c r="C200" i="55" s="1"/>
  <c r="C230" i="55"/>
  <c r="D43" i="55"/>
  <c r="D170" i="55" s="1"/>
  <c r="D46" i="55"/>
  <c r="D103" i="55"/>
  <c r="D190" i="55" s="1"/>
  <c r="D13" i="55"/>
  <c r="D160" i="55" s="1"/>
  <c r="C142" i="55"/>
  <c r="C100" i="55"/>
  <c r="C189" i="55" s="1"/>
  <c r="C40" i="55"/>
  <c r="C169" i="55" s="1"/>
  <c r="C106" i="55"/>
  <c r="C82" i="55"/>
  <c r="C183" i="55" s="1"/>
  <c r="C34" i="55"/>
  <c r="C167" i="55" s="1"/>
  <c r="C127" i="55"/>
  <c r="C197" i="55" s="1"/>
  <c r="D136" i="55"/>
  <c r="D19" i="55"/>
  <c r="D76" i="55"/>
  <c r="D115" i="55"/>
  <c r="D193" i="55" s="1"/>
  <c r="C64" i="55"/>
  <c r="C16" i="55"/>
  <c r="C161" i="55" s="1"/>
  <c r="C73" i="55"/>
  <c r="C22" i="55"/>
  <c r="C163" i="55" s="1"/>
  <c r="C118" i="55"/>
  <c r="D94" i="55"/>
  <c r="D118" i="55"/>
  <c r="D64" i="55"/>
  <c r="D177" i="55" s="1"/>
  <c r="D85" i="55"/>
  <c r="N164" i="55"/>
  <c r="E198" i="55"/>
  <c r="E167" i="55"/>
  <c r="E160" i="55"/>
  <c r="E183" i="55"/>
  <c r="E191" i="55"/>
  <c r="G190" i="55"/>
  <c r="G171" i="55"/>
  <c r="G204" i="55"/>
  <c r="G185" i="55"/>
  <c r="M179" i="55"/>
  <c r="H204" i="55"/>
  <c r="E162" i="55"/>
  <c r="G170" i="55"/>
  <c r="M185" i="55"/>
  <c r="M200" i="55"/>
  <c r="E181" i="55"/>
  <c r="G173" i="55"/>
  <c r="N172" i="55"/>
  <c r="N180" i="55"/>
  <c r="N185" i="55"/>
  <c r="N204" i="55"/>
  <c r="N187" i="55"/>
  <c r="N193" i="55"/>
  <c r="N173" i="55"/>
  <c r="N181" i="55"/>
  <c r="N205" i="55"/>
  <c r="N174" i="55"/>
  <c r="N184" i="55"/>
  <c r="N197" i="55"/>
  <c r="N186" i="55"/>
  <c r="N170" i="55"/>
  <c r="N175" i="55"/>
  <c r="N191" i="55"/>
  <c r="N199" i="55"/>
  <c r="N190" i="55"/>
  <c r="N189" i="55"/>
  <c r="N176" i="55"/>
  <c r="N200" i="55"/>
  <c r="N183" i="55"/>
  <c r="N177" i="55"/>
  <c r="N194" i="55"/>
  <c r="N201" i="55"/>
  <c r="N182" i="55"/>
  <c r="N188" i="55"/>
  <c r="N178" i="55"/>
  <c r="N196" i="55"/>
  <c r="N202" i="55"/>
  <c r="N192" i="55"/>
  <c r="N171" i="55"/>
  <c r="N179" i="55"/>
  <c r="N198" i="55"/>
  <c r="N203" i="55"/>
  <c r="H254" i="55"/>
  <c r="J253" i="55"/>
  <c r="B252" i="55"/>
  <c r="H252" i="55"/>
  <c r="J252" i="55"/>
  <c r="C193" i="55"/>
  <c r="C185" i="55"/>
  <c r="C181" i="55"/>
  <c r="J172" i="55"/>
  <c r="J179" i="55"/>
  <c r="J183" i="55"/>
  <c r="J191" i="55"/>
  <c r="J198" i="55"/>
  <c r="K185" i="55"/>
  <c r="K178" i="55"/>
  <c r="K201" i="55"/>
  <c r="E200" i="55"/>
  <c r="C171" i="55"/>
  <c r="E185" i="55"/>
  <c r="C192" i="55"/>
  <c r="C186" i="55"/>
  <c r="E172" i="55"/>
  <c r="C202" i="55"/>
  <c r="D199" i="55"/>
  <c r="E192" i="55"/>
  <c r="E199" i="55"/>
  <c r="F171" i="55"/>
  <c r="C191" i="55"/>
  <c r="C205" i="55"/>
  <c r="I180" i="55"/>
  <c r="M170" i="55"/>
  <c r="J170" i="55"/>
  <c r="J176" i="55"/>
  <c r="J184" i="55"/>
  <c r="J192" i="55"/>
  <c r="J199" i="55"/>
  <c r="K175" i="55"/>
  <c r="K183" i="55"/>
  <c r="K182" i="55"/>
  <c r="K179" i="55"/>
  <c r="K202" i="55"/>
  <c r="G191" i="55"/>
  <c r="G205" i="55"/>
  <c r="D200" i="55"/>
  <c r="E176" i="55"/>
  <c r="E184" i="55"/>
  <c r="J171" i="55"/>
  <c r="J180" i="55"/>
  <c r="J185" i="55"/>
  <c r="J200" i="55"/>
  <c r="K187" i="55"/>
  <c r="K173" i="55"/>
  <c r="K189" i="55"/>
  <c r="K186" i="55"/>
  <c r="K180" i="55"/>
  <c r="K203" i="55"/>
  <c r="D171" i="55"/>
  <c r="D174" i="55"/>
  <c r="D172" i="55"/>
  <c r="D197" i="55"/>
  <c r="D201" i="55"/>
  <c r="C176" i="55"/>
  <c r="C174" i="55"/>
  <c r="C194" i="55"/>
  <c r="J174" i="55"/>
  <c r="J186" i="55"/>
  <c r="J193" i="55"/>
  <c r="J201" i="55"/>
  <c r="K190" i="55"/>
  <c r="K181" i="55"/>
  <c r="K204" i="55"/>
  <c r="D186" i="55"/>
  <c r="D181" i="55"/>
  <c r="D187" i="55"/>
  <c r="D184" i="55"/>
  <c r="D202" i="55"/>
  <c r="C182" i="55"/>
  <c r="C196" i="55"/>
  <c r="M173" i="55"/>
  <c r="J178" i="55"/>
  <c r="J187" i="55"/>
  <c r="J194" i="55"/>
  <c r="J202" i="55"/>
  <c r="K196" i="55"/>
  <c r="K172" i="55"/>
  <c r="K192" i="55"/>
  <c r="K184" i="55"/>
  <c r="K205" i="55"/>
  <c r="D182" i="55"/>
  <c r="D194" i="55"/>
  <c r="D188" i="55"/>
  <c r="D203" i="55"/>
  <c r="C190" i="55"/>
  <c r="H191" i="55"/>
  <c r="C178" i="55"/>
  <c r="C201" i="55"/>
  <c r="M184" i="55"/>
  <c r="M192" i="55"/>
  <c r="M199" i="55"/>
  <c r="J175" i="55"/>
  <c r="J188" i="55"/>
  <c r="J203" i="55"/>
  <c r="K170" i="55"/>
  <c r="K177" i="55"/>
  <c r="K193" i="55"/>
  <c r="K188" i="55"/>
  <c r="D178" i="55"/>
  <c r="D175" i="55"/>
  <c r="D191" i="55"/>
  <c r="D196" i="55"/>
  <c r="D204" i="55"/>
  <c r="C188" i="55"/>
  <c r="J173" i="55"/>
  <c r="J181" i="55"/>
  <c r="J189" i="55"/>
  <c r="J196" i="55"/>
  <c r="J204" i="55"/>
  <c r="K174" i="55"/>
  <c r="K171" i="55"/>
  <c r="K176" i="55"/>
  <c r="K199" i="55"/>
  <c r="D180" i="55"/>
  <c r="D185" i="55"/>
  <c r="D205" i="55"/>
  <c r="C177" i="55"/>
  <c r="C175" i="55"/>
  <c r="C180" i="55"/>
  <c r="I172" i="55"/>
  <c r="J177" i="55"/>
  <c r="J182" i="55"/>
  <c r="J190" i="55"/>
  <c r="J197" i="55"/>
  <c r="J205" i="55"/>
  <c r="K194" i="55"/>
  <c r="K198" i="55"/>
  <c r="K191" i="55"/>
  <c r="K197" i="55"/>
  <c r="K200" i="55"/>
  <c r="G181" i="55"/>
  <c r="D183" i="55"/>
  <c r="D198" i="55"/>
  <c r="E169" i="55"/>
  <c r="L252" i="55"/>
  <c r="K162" i="55"/>
  <c r="K163" i="55"/>
  <c r="K168" i="55"/>
  <c r="H168" i="55"/>
  <c r="H166" i="55"/>
  <c r="F166" i="55"/>
  <c r="D252" i="55"/>
  <c r="D161" i="55"/>
  <c r="D165" i="55"/>
  <c r="G161" i="55"/>
  <c r="G167" i="55"/>
  <c r="G168" i="55"/>
  <c r="I163" i="55"/>
  <c r="I164" i="55"/>
  <c r="I169" i="55"/>
  <c r="K252" i="55"/>
  <c r="K253" i="55"/>
  <c r="I255" i="55"/>
  <c r="I256" i="55"/>
  <c r="J163" i="55"/>
  <c r="J167" i="55"/>
  <c r="L253" i="55"/>
  <c r="L254" i="55"/>
  <c r="K164" i="55"/>
  <c r="K169" i="55"/>
  <c r="E163" i="55"/>
  <c r="H163" i="55"/>
  <c r="H162" i="55"/>
  <c r="F251" i="55"/>
  <c r="D251" i="55"/>
  <c r="D169" i="55"/>
  <c r="D168" i="55"/>
  <c r="D167" i="55"/>
  <c r="G162" i="55"/>
  <c r="G163" i="55"/>
  <c r="G169" i="55"/>
  <c r="I167" i="55"/>
  <c r="M165" i="55"/>
  <c r="K254" i="55"/>
  <c r="K255" i="55"/>
  <c r="J162" i="55"/>
  <c r="J165" i="55"/>
  <c r="L255" i="55"/>
  <c r="L256" i="55"/>
  <c r="K161" i="55"/>
  <c r="K166" i="55"/>
  <c r="H161" i="55"/>
  <c r="H164" i="55"/>
  <c r="H167" i="55"/>
  <c r="F252" i="55"/>
  <c r="F253" i="55"/>
  <c r="D253" i="55"/>
  <c r="D256" i="55"/>
  <c r="D162" i="55"/>
  <c r="D166" i="55"/>
  <c r="G164" i="55"/>
  <c r="G166" i="55"/>
  <c r="I161" i="55"/>
  <c r="K256" i="55"/>
  <c r="I251" i="55"/>
  <c r="I252" i="55"/>
  <c r="J164" i="55"/>
  <c r="J168" i="55"/>
  <c r="K167" i="55"/>
  <c r="K165" i="55"/>
  <c r="E164" i="55"/>
  <c r="E165" i="55"/>
  <c r="H165" i="55"/>
  <c r="H169" i="55"/>
  <c r="D163" i="55"/>
  <c r="D164" i="55"/>
  <c r="G165" i="55"/>
  <c r="I166" i="55"/>
  <c r="I162" i="55"/>
  <c r="I168" i="55"/>
  <c r="K251" i="55"/>
  <c r="I253" i="55"/>
  <c r="I254" i="55"/>
  <c r="J169" i="55"/>
  <c r="J161" i="55"/>
  <c r="M160" i="55"/>
  <c r="F160" i="55"/>
  <c r="J250" i="55"/>
  <c r="K250" i="55"/>
  <c r="J256" i="55"/>
  <c r="H250" i="55"/>
  <c r="F250" i="55"/>
  <c r="H160" i="55"/>
  <c r="J254" i="55"/>
  <c r="I160" i="55"/>
  <c r="I250" i="55"/>
  <c r="J255" i="55"/>
  <c r="D250" i="55"/>
  <c r="G160" i="55"/>
  <c r="B254" i="55"/>
  <c r="J251" i="55"/>
  <c r="G255" i="55"/>
  <c r="B256" i="55"/>
  <c r="B253" i="55"/>
  <c r="B255" i="55"/>
  <c r="C224" i="55"/>
  <c r="B250" i="55" s="1"/>
  <c r="M256" i="55"/>
  <c r="M255" i="55"/>
  <c r="M254" i="55"/>
  <c r="M253" i="55"/>
  <c r="L251" i="55"/>
  <c r="C13" i="55"/>
  <c r="C160" i="55" s="1"/>
  <c r="M252" i="55"/>
  <c r="L250" i="55"/>
  <c r="M251" i="55"/>
  <c r="M250" i="55"/>
  <c r="K8" i="54"/>
  <c r="H9" i="54"/>
  <c r="H18" i="54" l="1"/>
  <c r="H33" i="54"/>
  <c r="H24" i="54"/>
  <c r="H45" i="54"/>
  <c r="H75" i="54"/>
  <c r="H87" i="54"/>
  <c r="H93" i="54"/>
  <c r="H111" i="54"/>
  <c r="H117" i="54"/>
  <c r="H72" i="54"/>
  <c r="H135" i="54"/>
  <c r="H144" i="54"/>
  <c r="H147" i="54"/>
  <c r="H36" i="54"/>
  <c r="H42" i="54"/>
  <c r="H108" i="54"/>
  <c r="H60" i="54"/>
  <c r="H69" i="54"/>
  <c r="H105" i="54"/>
  <c r="H132" i="54"/>
  <c r="H141" i="54"/>
  <c r="H30" i="54"/>
  <c r="H57" i="54"/>
  <c r="H63" i="54"/>
  <c r="H84" i="54"/>
  <c r="H90" i="54"/>
  <c r="H102" i="54"/>
  <c r="H114" i="54"/>
  <c r="H129" i="54"/>
  <c r="H15" i="54"/>
  <c r="H27" i="54"/>
  <c r="H54" i="54"/>
  <c r="H99" i="54"/>
  <c r="H123" i="54"/>
  <c r="H126" i="54"/>
  <c r="H51" i="54"/>
  <c r="H81" i="54"/>
  <c r="H96" i="54"/>
  <c r="H120" i="54"/>
  <c r="H138" i="54"/>
  <c r="H12" i="54"/>
  <c r="H21" i="54"/>
  <c r="H39" i="54"/>
  <c r="H48" i="54"/>
  <c r="H66" i="54"/>
  <c r="H78" i="54"/>
  <c r="H150" i="54"/>
  <c r="K17" i="54"/>
  <c r="K19" i="54" s="1"/>
  <c r="K32" i="54"/>
  <c r="K34" i="54" s="1"/>
  <c r="K23" i="54"/>
  <c r="K25" i="54" s="1"/>
  <c r="K50" i="54"/>
  <c r="K52" i="54" s="1"/>
  <c r="K74" i="54"/>
  <c r="K76" i="54" s="1"/>
  <c r="K86" i="54"/>
  <c r="K88" i="54" s="1"/>
  <c r="K92" i="54"/>
  <c r="K94" i="54" s="1"/>
  <c r="K110" i="54"/>
  <c r="K112" i="54" s="1"/>
  <c r="K116" i="54"/>
  <c r="K118" i="54" s="1"/>
  <c r="K11" i="54"/>
  <c r="K13" i="54" s="1"/>
  <c r="K20" i="54"/>
  <c r="K22" i="54" s="1"/>
  <c r="K38" i="54"/>
  <c r="K40" i="54" s="1"/>
  <c r="K47" i="54"/>
  <c r="K49" i="54" s="1"/>
  <c r="K71" i="54"/>
  <c r="K73" i="54" s="1"/>
  <c r="K134" i="54"/>
  <c r="K136" i="54" s="1"/>
  <c r="K143" i="54"/>
  <c r="K145" i="54" s="1"/>
  <c r="K146" i="54"/>
  <c r="K148" i="54" s="1"/>
  <c r="K44" i="54"/>
  <c r="K46" i="54" s="1"/>
  <c r="K107" i="54"/>
  <c r="K109" i="54" s="1"/>
  <c r="K68" i="54"/>
  <c r="K70" i="54" s="1"/>
  <c r="K104" i="54"/>
  <c r="K106" i="54" s="1"/>
  <c r="K131" i="54"/>
  <c r="K133" i="54" s="1"/>
  <c r="K140" i="54"/>
  <c r="K142" i="54" s="1"/>
  <c r="K35" i="54"/>
  <c r="K37" i="54" s="1"/>
  <c r="K41" i="54"/>
  <c r="K43" i="54" s="1"/>
  <c r="K62" i="54"/>
  <c r="K64" i="54" s="1"/>
  <c r="K83" i="54"/>
  <c r="K85" i="54" s="1"/>
  <c r="K89" i="54"/>
  <c r="K91" i="54" s="1"/>
  <c r="K101" i="54"/>
  <c r="K103" i="54" s="1"/>
  <c r="K113" i="54"/>
  <c r="K115" i="54" s="1"/>
  <c r="K128" i="54"/>
  <c r="K130" i="54" s="1"/>
  <c r="K59" i="54"/>
  <c r="K61" i="54" s="1"/>
  <c r="K98" i="54"/>
  <c r="K100" i="54" s="1"/>
  <c r="K122" i="54"/>
  <c r="K124" i="54" s="1"/>
  <c r="K125" i="54"/>
  <c r="K127" i="54" s="1"/>
  <c r="K29" i="54"/>
  <c r="K31" i="54" s="1"/>
  <c r="K56" i="54"/>
  <c r="K58" i="54" s="1"/>
  <c r="K80" i="54"/>
  <c r="K82" i="54" s="1"/>
  <c r="K95" i="54"/>
  <c r="K97" i="54" s="1"/>
  <c r="K119" i="54"/>
  <c r="K121" i="54" s="1"/>
  <c r="K137" i="54"/>
  <c r="K139" i="54" s="1"/>
  <c r="K14" i="54"/>
  <c r="K16" i="54" s="1"/>
  <c r="K26" i="54"/>
  <c r="K28" i="54" s="1"/>
  <c r="K53" i="54"/>
  <c r="K55" i="54" s="1"/>
  <c r="K65" i="54"/>
  <c r="K67" i="54" s="1"/>
  <c r="K77" i="54"/>
  <c r="K79" i="54" s="1"/>
  <c r="K149" i="54"/>
  <c r="K151" i="54" s="1"/>
  <c r="M257" i="55"/>
  <c r="K257" i="55"/>
  <c r="L257" i="55"/>
  <c r="I257" i="55"/>
  <c r="J257" i="55"/>
  <c r="B257" i="55"/>
  <c r="D255" i="55"/>
  <c r="H253" i="55"/>
  <c r="F256" i="55"/>
  <c r="F254" i="55"/>
  <c r="E256" i="55"/>
  <c r="E251" i="55"/>
  <c r="H255" i="55"/>
  <c r="H251" i="55"/>
  <c r="E254" i="55"/>
  <c r="E255" i="55"/>
  <c r="D254" i="55"/>
  <c r="C255" i="55"/>
  <c r="C251" i="55"/>
  <c r="C254" i="55"/>
  <c r="G252" i="55"/>
  <c r="G251" i="55"/>
  <c r="H256" i="55"/>
  <c r="G253" i="55"/>
  <c r="C252" i="55"/>
  <c r="G250" i="55"/>
  <c r="F255" i="55"/>
  <c r="E252" i="55"/>
  <c r="E253" i="55"/>
  <c r="G254" i="55"/>
  <c r="G256" i="55"/>
  <c r="C256" i="55"/>
  <c r="E250" i="55"/>
  <c r="C250" i="55"/>
  <c r="C253" i="55"/>
  <c r="N8" i="54"/>
  <c r="E8" i="54"/>
  <c r="F8" i="54"/>
  <c r="H8" i="54"/>
  <c r="M8" i="54"/>
  <c r="L216" i="54"/>
  <c r="D216" i="54"/>
  <c r="K216" i="54"/>
  <c r="C216" i="54"/>
  <c r="J216" i="54"/>
  <c r="I216" i="54"/>
  <c r="H216" i="54"/>
  <c r="G216" i="54"/>
  <c r="N216" i="54"/>
  <c r="F216" i="54"/>
  <c r="M216" i="54"/>
  <c r="E216" i="54"/>
  <c r="L9" i="54"/>
  <c r="J8" i="54"/>
  <c r="M9" i="54"/>
  <c r="C8" i="54"/>
  <c r="F9" i="54"/>
  <c r="N9" i="54"/>
  <c r="K9" i="54"/>
  <c r="I215" i="54"/>
  <c r="H215" i="54"/>
  <c r="G215" i="54"/>
  <c r="N215" i="54"/>
  <c r="F215" i="54"/>
  <c r="M215" i="54"/>
  <c r="E215" i="54"/>
  <c r="L215" i="54"/>
  <c r="D215" i="54"/>
  <c r="K215" i="54"/>
  <c r="C215" i="54"/>
  <c r="J215" i="54"/>
  <c r="E9" i="54"/>
  <c r="D8" i="54"/>
  <c r="L8" i="54"/>
  <c r="G9" i="54"/>
  <c r="I9" i="54"/>
  <c r="G8" i="54"/>
  <c r="J9" i="54"/>
  <c r="C9" i="54"/>
  <c r="I8" i="54"/>
  <c r="D9" i="54"/>
  <c r="I26" i="54" l="1"/>
  <c r="I28" i="54" s="1"/>
  <c r="I38" i="54"/>
  <c r="I40" i="54" s="1"/>
  <c r="I59" i="54"/>
  <c r="I61" i="54" s="1"/>
  <c r="I14" i="54"/>
  <c r="I16" i="54" s="1"/>
  <c r="I20" i="54"/>
  <c r="I22" i="54" s="1"/>
  <c r="I53" i="54"/>
  <c r="I55" i="54" s="1"/>
  <c r="I107" i="54"/>
  <c r="I109" i="54" s="1"/>
  <c r="I44" i="54"/>
  <c r="I46" i="54" s="1"/>
  <c r="I68" i="54"/>
  <c r="I70" i="54" s="1"/>
  <c r="I104" i="54"/>
  <c r="I106" i="54" s="1"/>
  <c r="I131" i="54"/>
  <c r="I133" i="54" s="1"/>
  <c r="I140" i="54"/>
  <c r="I142" i="54" s="1"/>
  <c r="I17" i="54"/>
  <c r="I19" i="54" s="1"/>
  <c r="I35" i="54"/>
  <c r="I37" i="54" s="1"/>
  <c r="I62" i="54"/>
  <c r="I64" i="54" s="1"/>
  <c r="I83" i="54"/>
  <c r="I85" i="54" s="1"/>
  <c r="I89" i="54"/>
  <c r="I91" i="54" s="1"/>
  <c r="I101" i="54"/>
  <c r="I103" i="54" s="1"/>
  <c r="I113" i="54"/>
  <c r="I115" i="54" s="1"/>
  <c r="I128" i="54"/>
  <c r="I130" i="54" s="1"/>
  <c r="I41" i="54"/>
  <c r="I43" i="54" s="1"/>
  <c r="I98" i="54"/>
  <c r="I100" i="54" s="1"/>
  <c r="I122" i="54"/>
  <c r="I124" i="54" s="1"/>
  <c r="I125" i="54"/>
  <c r="I127" i="54" s="1"/>
  <c r="I32" i="54"/>
  <c r="I34" i="54" s="1"/>
  <c r="I80" i="54"/>
  <c r="I82" i="54" s="1"/>
  <c r="I95" i="54"/>
  <c r="I97" i="54" s="1"/>
  <c r="I119" i="54"/>
  <c r="I121" i="54" s="1"/>
  <c r="I137" i="54"/>
  <c r="I139" i="54" s="1"/>
  <c r="I29" i="54"/>
  <c r="I31" i="54" s="1"/>
  <c r="I56" i="54"/>
  <c r="I58" i="54" s="1"/>
  <c r="I65" i="54"/>
  <c r="I67" i="54" s="1"/>
  <c r="I77" i="54"/>
  <c r="I79" i="54" s="1"/>
  <c r="I23" i="54"/>
  <c r="I25" i="54" s="1"/>
  <c r="I50" i="54"/>
  <c r="I52" i="54" s="1"/>
  <c r="I74" i="54"/>
  <c r="I76" i="54" s="1"/>
  <c r="I86" i="54"/>
  <c r="I88" i="54" s="1"/>
  <c r="I92" i="54"/>
  <c r="I94" i="54" s="1"/>
  <c r="I110" i="54"/>
  <c r="I112" i="54" s="1"/>
  <c r="I116" i="54"/>
  <c r="I118" i="54" s="1"/>
  <c r="I149" i="54"/>
  <c r="I151" i="54" s="1"/>
  <c r="I11" i="54"/>
  <c r="I13" i="54" s="1"/>
  <c r="I47" i="54"/>
  <c r="I49" i="54" s="1"/>
  <c r="I71" i="54"/>
  <c r="I73" i="54" s="1"/>
  <c r="I134" i="54"/>
  <c r="I136" i="54" s="1"/>
  <c r="I143" i="54"/>
  <c r="I145" i="54" s="1"/>
  <c r="I146" i="54"/>
  <c r="I148" i="54" s="1"/>
  <c r="E24" i="54"/>
  <c r="E36" i="54"/>
  <c r="E51" i="54"/>
  <c r="E42" i="54"/>
  <c r="E69" i="54"/>
  <c r="E105" i="54"/>
  <c r="E132" i="54"/>
  <c r="E141" i="54"/>
  <c r="E33" i="54"/>
  <c r="E60" i="54"/>
  <c r="E63" i="54"/>
  <c r="E84" i="54"/>
  <c r="E90" i="54"/>
  <c r="E102" i="54"/>
  <c r="E114" i="54"/>
  <c r="E129" i="54"/>
  <c r="E30" i="54"/>
  <c r="E57" i="54"/>
  <c r="E99" i="54"/>
  <c r="E123" i="54"/>
  <c r="E126" i="54"/>
  <c r="E15" i="54"/>
  <c r="E27" i="54"/>
  <c r="E54" i="54"/>
  <c r="E81" i="54"/>
  <c r="E96" i="54"/>
  <c r="E120" i="54"/>
  <c r="E138" i="54"/>
  <c r="E12" i="54"/>
  <c r="E48" i="54"/>
  <c r="E66" i="54"/>
  <c r="E78" i="54"/>
  <c r="E21" i="54"/>
  <c r="E39" i="54"/>
  <c r="E75" i="54"/>
  <c r="E87" i="54"/>
  <c r="E93" i="54"/>
  <c r="E111" i="54"/>
  <c r="E117" i="54"/>
  <c r="E45" i="54"/>
  <c r="E72" i="54"/>
  <c r="E135" i="54"/>
  <c r="E144" i="54"/>
  <c r="E147" i="54"/>
  <c r="E18" i="54"/>
  <c r="E108" i="54"/>
  <c r="E150" i="54"/>
  <c r="F218" i="54"/>
  <c r="F220" i="54" s="1"/>
  <c r="F224" i="54"/>
  <c r="F226" i="54" s="1"/>
  <c r="F221" i="54"/>
  <c r="F223" i="54" s="1"/>
  <c r="F233" i="54"/>
  <c r="F235" i="54" s="1"/>
  <c r="F227" i="54"/>
  <c r="F229" i="54" s="1"/>
  <c r="F230" i="54"/>
  <c r="F232" i="54" s="1"/>
  <c r="F236" i="54"/>
  <c r="F238" i="54" s="1"/>
  <c r="G222" i="54"/>
  <c r="G219" i="54"/>
  <c r="G234" i="54"/>
  <c r="G228" i="54"/>
  <c r="G237" i="54"/>
  <c r="G225" i="54"/>
  <c r="G231" i="54"/>
  <c r="M35" i="54"/>
  <c r="M37" i="54" s="1"/>
  <c r="M50" i="54"/>
  <c r="M52" i="54" s="1"/>
  <c r="M29" i="54"/>
  <c r="M31" i="54" s="1"/>
  <c r="M44" i="54"/>
  <c r="M46" i="54" s="1"/>
  <c r="M26" i="54"/>
  <c r="M28" i="54" s="1"/>
  <c r="M56" i="54"/>
  <c r="M58" i="54" s="1"/>
  <c r="M80" i="54"/>
  <c r="M82" i="54" s="1"/>
  <c r="M95" i="54"/>
  <c r="M97" i="54" s="1"/>
  <c r="M119" i="54"/>
  <c r="M121" i="54" s="1"/>
  <c r="M137" i="54"/>
  <c r="M139" i="54" s="1"/>
  <c r="M14" i="54"/>
  <c r="M16" i="54" s="1"/>
  <c r="M23" i="54"/>
  <c r="M25" i="54" s="1"/>
  <c r="M53" i="54"/>
  <c r="M55" i="54" s="1"/>
  <c r="M65" i="54"/>
  <c r="M67" i="54" s="1"/>
  <c r="M77" i="54"/>
  <c r="M79" i="54" s="1"/>
  <c r="M11" i="54"/>
  <c r="M13" i="54" s="1"/>
  <c r="M38" i="54"/>
  <c r="M40" i="54" s="1"/>
  <c r="M47" i="54"/>
  <c r="M49" i="54" s="1"/>
  <c r="M74" i="54"/>
  <c r="M76" i="54" s="1"/>
  <c r="M86" i="54"/>
  <c r="M88" i="54" s="1"/>
  <c r="M92" i="54"/>
  <c r="M94" i="54" s="1"/>
  <c r="M110" i="54"/>
  <c r="M112" i="54" s="1"/>
  <c r="M116" i="54"/>
  <c r="M118" i="54" s="1"/>
  <c r="M20" i="54"/>
  <c r="M22" i="54" s="1"/>
  <c r="M71" i="54"/>
  <c r="M73" i="54" s="1"/>
  <c r="M134" i="54"/>
  <c r="M136" i="54" s="1"/>
  <c r="M143" i="54"/>
  <c r="M145" i="54" s="1"/>
  <c r="M107" i="54"/>
  <c r="M109" i="54" s="1"/>
  <c r="M17" i="54"/>
  <c r="M19" i="54" s="1"/>
  <c r="M68" i="54"/>
  <c r="M70" i="54" s="1"/>
  <c r="M104" i="54"/>
  <c r="M106" i="54" s="1"/>
  <c r="M131" i="54"/>
  <c r="M133" i="54" s="1"/>
  <c r="M41" i="54"/>
  <c r="M43" i="54" s="1"/>
  <c r="M59" i="54"/>
  <c r="M61" i="54" s="1"/>
  <c r="M62" i="54"/>
  <c r="M64" i="54" s="1"/>
  <c r="M83" i="54"/>
  <c r="M85" i="54" s="1"/>
  <c r="M89" i="54"/>
  <c r="M91" i="54" s="1"/>
  <c r="M101" i="54"/>
  <c r="M103" i="54" s="1"/>
  <c r="M113" i="54"/>
  <c r="M115" i="54" s="1"/>
  <c r="M128" i="54"/>
  <c r="M130" i="54" s="1"/>
  <c r="M32" i="54"/>
  <c r="M34" i="54" s="1"/>
  <c r="M98" i="54"/>
  <c r="M100" i="54" s="1"/>
  <c r="M122" i="54"/>
  <c r="M124" i="54" s="1"/>
  <c r="M125" i="54"/>
  <c r="M127" i="54" s="1"/>
  <c r="M149" i="54"/>
  <c r="M151" i="54" s="1"/>
  <c r="M140" i="54"/>
  <c r="M142" i="54" s="1"/>
  <c r="M146" i="54"/>
  <c r="M148" i="54" s="1"/>
  <c r="J36" i="54"/>
  <c r="J51" i="54"/>
  <c r="J30" i="54"/>
  <c r="J45" i="54"/>
  <c r="J12" i="54"/>
  <c r="J39" i="54"/>
  <c r="J48" i="54"/>
  <c r="J81" i="54"/>
  <c r="J96" i="54"/>
  <c r="J120" i="54"/>
  <c r="J138" i="54"/>
  <c r="J21" i="54"/>
  <c r="J66" i="54"/>
  <c r="J78" i="54"/>
  <c r="J75" i="54"/>
  <c r="J87" i="54"/>
  <c r="J93" i="54"/>
  <c r="J111" i="54"/>
  <c r="J117" i="54"/>
  <c r="J18" i="54"/>
  <c r="J72" i="54"/>
  <c r="J135" i="54"/>
  <c r="J144" i="54"/>
  <c r="J42" i="54"/>
  <c r="J60" i="54"/>
  <c r="J108" i="54"/>
  <c r="J33" i="54"/>
  <c r="J69" i="54"/>
  <c r="J105" i="54"/>
  <c r="J27" i="54"/>
  <c r="J57" i="54"/>
  <c r="J63" i="54"/>
  <c r="J84" i="54"/>
  <c r="J90" i="54"/>
  <c r="J102" i="54"/>
  <c r="J114" i="54"/>
  <c r="J129" i="54"/>
  <c r="J15" i="54"/>
  <c r="J24" i="54"/>
  <c r="J54" i="54"/>
  <c r="J99" i="54"/>
  <c r="J123" i="54"/>
  <c r="J126" i="54"/>
  <c r="J147" i="54"/>
  <c r="J132" i="54"/>
  <c r="J141" i="54"/>
  <c r="J150" i="54"/>
  <c r="G30" i="54"/>
  <c r="G45" i="54"/>
  <c r="G42" i="54"/>
  <c r="G57" i="54"/>
  <c r="G72" i="54"/>
  <c r="G135" i="54"/>
  <c r="G144" i="54"/>
  <c r="G147" i="54"/>
  <c r="G18" i="54"/>
  <c r="G36" i="54"/>
  <c r="G108" i="54"/>
  <c r="G60" i="54"/>
  <c r="G69" i="54"/>
  <c r="G105" i="54"/>
  <c r="G132" i="54"/>
  <c r="G141" i="54"/>
  <c r="G33" i="54"/>
  <c r="G63" i="54"/>
  <c r="G84" i="54"/>
  <c r="G90" i="54"/>
  <c r="G102" i="54"/>
  <c r="G114" i="54"/>
  <c r="G129" i="54"/>
  <c r="G15" i="54"/>
  <c r="G27" i="54"/>
  <c r="G54" i="54"/>
  <c r="G99" i="54"/>
  <c r="G123" i="54"/>
  <c r="G126" i="54"/>
  <c r="G24" i="54"/>
  <c r="G51" i="54"/>
  <c r="G81" i="54"/>
  <c r="G96" i="54"/>
  <c r="G120" i="54"/>
  <c r="G12" i="54"/>
  <c r="G21" i="54"/>
  <c r="G39" i="54"/>
  <c r="G48" i="54"/>
  <c r="G66" i="54"/>
  <c r="G78" i="54"/>
  <c r="G75" i="54"/>
  <c r="G87" i="54"/>
  <c r="G93" i="54"/>
  <c r="G111" i="54"/>
  <c r="G117" i="54"/>
  <c r="G150" i="54"/>
  <c r="G138" i="54"/>
  <c r="K15" i="54"/>
  <c r="K21" i="54"/>
  <c r="K54" i="54"/>
  <c r="K18" i="54"/>
  <c r="K33" i="54"/>
  <c r="K24" i="54"/>
  <c r="K51" i="54"/>
  <c r="K99" i="54"/>
  <c r="K123" i="54"/>
  <c r="K126" i="54"/>
  <c r="K12" i="54"/>
  <c r="K39" i="54"/>
  <c r="K48" i="54"/>
  <c r="K81" i="54"/>
  <c r="K96" i="54"/>
  <c r="K120" i="54"/>
  <c r="K138" i="54"/>
  <c r="K45" i="54"/>
  <c r="K66" i="54"/>
  <c r="K78" i="54"/>
  <c r="K75" i="54"/>
  <c r="K87" i="54"/>
  <c r="K93" i="54"/>
  <c r="K111" i="54"/>
  <c r="K117" i="54"/>
  <c r="K36" i="54"/>
  <c r="K72" i="54"/>
  <c r="K135" i="54"/>
  <c r="K144" i="54"/>
  <c r="K147" i="54"/>
  <c r="K42" i="54"/>
  <c r="K60" i="54"/>
  <c r="K108" i="54"/>
  <c r="K30" i="54"/>
  <c r="K69" i="54"/>
  <c r="K105" i="54"/>
  <c r="K132" i="54"/>
  <c r="K141" i="54"/>
  <c r="K27" i="54"/>
  <c r="K57" i="54"/>
  <c r="K63" i="54"/>
  <c r="K84" i="54"/>
  <c r="K90" i="54"/>
  <c r="K102" i="54"/>
  <c r="K114" i="54"/>
  <c r="K129" i="54"/>
  <c r="K150" i="54"/>
  <c r="L11" i="54"/>
  <c r="L13" i="54" s="1"/>
  <c r="L47" i="54"/>
  <c r="L49" i="54" s="1"/>
  <c r="L26" i="54"/>
  <c r="L28" i="54" s="1"/>
  <c r="L38" i="54"/>
  <c r="L40" i="54" s="1"/>
  <c r="L59" i="54"/>
  <c r="L61" i="54" s="1"/>
  <c r="L14" i="54"/>
  <c r="L16" i="54" s="1"/>
  <c r="L23" i="54"/>
  <c r="L25" i="54" s="1"/>
  <c r="L53" i="54"/>
  <c r="L55" i="54" s="1"/>
  <c r="L65" i="54"/>
  <c r="L67" i="54" s="1"/>
  <c r="L77" i="54"/>
  <c r="L79" i="54" s="1"/>
  <c r="L50" i="54"/>
  <c r="L52" i="54" s="1"/>
  <c r="L74" i="54"/>
  <c r="L76" i="54" s="1"/>
  <c r="L86" i="54"/>
  <c r="L88" i="54" s="1"/>
  <c r="L92" i="54"/>
  <c r="L94" i="54" s="1"/>
  <c r="L110" i="54"/>
  <c r="L112" i="54" s="1"/>
  <c r="L116" i="54"/>
  <c r="L118" i="54" s="1"/>
  <c r="L149" i="54"/>
  <c r="L151" i="54" s="1"/>
  <c r="L20" i="54"/>
  <c r="L22" i="54" s="1"/>
  <c r="L71" i="54"/>
  <c r="L73" i="54" s="1"/>
  <c r="L134" i="54"/>
  <c r="L136" i="54" s="1"/>
  <c r="L143" i="54"/>
  <c r="L145" i="54" s="1"/>
  <c r="L146" i="54"/>
  <c r="L148" i="54" s="1"/>
  <c r="L44" i="54"/>
  <c r="L46" i="54" s="1"/>
  <c r="L107" i="54"/>
  <c r="L109" i="54" s="1"/>
  <c r="L17" i="54"/>
  <c r="L19" i="54" s="1"/>
  <c r="L68" i="54"/>
  <c r="L70" i="54" s="1"/>
  <c r="L104" i="54"/>
  <c r="L106" i="54" s="1"/>
  <c r="L131" i="54"/>
  <c r="L133" i="54" s="1"/>
  <c r="L140" i="54"/>
  <c r="L142" i="54" s="1"/>
  <c r="L35" i="54"/>
  <c r="L37" i="54" s="1"/>
  <c r="L41" i="54"/>
  <c r="L43" i="54" s="1"/>
  <c r="L62" i="54"/>
  <c r="L64" i="54" s="1"/>
  <c r="L83" i="54"/>
  <c r="L85" i="54" s="1"/>
  <c r="L89" i="54"/>
  <c r="L91" i="54" s="1"/>
  <c r="L101" i="54"/>
  <c r="L103" i="54" s="1"/>
  <c r="L113" i="54"/>
  <c r="L115" i="54" s="1"/>
  <c r="L128" i="54"/>
  <c r="L130" i="54" s="1"/>
  <c r="L32" i="54"/>
  <c r="L34" i="54" s="1"/>
  <c r="L98" i="54"/>
  <c r="L100" i="54" s="1"/>
  <c r="L122" i="54"/>
  <c r="L124" i="54" s="1"/>
  <c r="L125" i="54"/>
  <c r="L127" i="54" s="1"/>
  <c r="L29" i="54"/>
  <c r="L31" i="54" s="1"/>
  <c r="L56" i="54"/>
  <c r="L58" i="54" s="1"/>
  <c r="L80" i="54"/>
  <c r="L82" i="54" s="1"/>
  <c r="L95" i="54"/>
  <c r="L97" i="54" s="1"/>
  <c r="L119" i="54"/>
  <c r="L121" i="54" s="1"/>
  <c r="L137" i="54"/>
  <c r="L139" i="54" s="1"/>
  <c r="E221" i="54"/>
  <c r="E223" i="54" s="1"/>
  <c r="E218" i="54"/>
  <c r="E220" i="54" s="1"/>
  <c r="E233" i="54"/>
  <c r="E235" i="54" s="1"/>
  <c r="E224" i="54"/>
  <c r="E226" i="54" s="1"/>
  <c r="E227" i="54"/>
  <c r="E229" i="54" s="1"/>
  <c r="E230" i="54"/>
  <c r="E232" i="54" s="1"/>
  <c r="E236" i="54"/>
  <c r="E238" i="54" s="1"/>
  <c r="N27" i="54"/>
  <c r="N39" i="54"/>
  <c r="N60" i="54"/>
  <c r="N15" i="54"/>
  <c r="N21" i="54"/>
  <c r="N54" i="54"/>
  <c r="N33" i="54"/>
  <c r="N108" i="54"/>
  <c r="N30" i="54"/>
  <c r="N57" i="54"/>
  <c r="N69" i="54"/>
  <c r="N105" i="54"/>
  <c r="N132" i="54"/>
  <c r="N141" i="54"/>
  <c r="N24" i="54"/>
  <c r="N51" i="54"/>
  <c r="N63" i="54"/>
  <c r="N84" i="54"/>
  <c r="N90" i="54"/>
  <c r="N102" i="54"/>
  <c r="N114" i="54"/>
  <c r="N129" i="54"/>
  <c r="N12" i="54"/>
  <c r="N48" i="54"/>
  <c r="N99" i="54"/>
  <c r="N123" i="54"/>
  <c r="N126" i="54"/>
  <c r="N81" i="54"/>
  <c r="N96" i="54"/>
  <c r="N120" i="54"/>
  <c r="N138" i="54"/>
  <c r="N45" i="54"/>
  <c r="N66" i="54"/>
  <c r="N78" i="54"/>
  <c r="N18" i="54"/>
  <c r="N36" i="54"/>
  <c r="N75" i="54"/>
  <c r="N87" i="54"/>
  <c r="N93" i="54"/>
  <c r="N111" i="54"/>
  <c r="N117" i="54"/>
  <c r="N42" i="54"/>
  <c r="N72" i="54"/>
  <c r="N135" i="54"/>
  <c r="N144" i="54"/>
  <c r="N147" i="54"/>
  <c r="N150" i="54"/>
  <c r="F222" i="54"/>
  <c r="F219" i="54"/>
  <c r="F228" i="54"/>
  <c r="F225" i="54"/>
  <c r="F234" i="54"/>
  <c r="F231" i="54"/>
  <c r="F237" i="54"/>
  <c r="D222" i="54"/>
  <c r="D219" i="54"/>
  <c r="D228" i="54"/>
  <c r="D237" i="54"/>
  <c r="D225" i="54"/>
  <c r="D231" i="54"/>
  <c r="D234" i="54"/>
  <c r="L224" i="54"/>
  <c r="L226" i="54" s="1"/>
  <c r="L230" i="54"/>
  <c r="L232" i="54" s="1"/>
  <c r="L221" i="54"/>
  <c r="L223" i="54" s="1"/>
  <c r="L218" i="54"/>
  <c r="L220" i="54" s="1"/>
  <c r="L236" i="54"/>
  <c r="L238" i="54" s="1"/>
  <c r="L233" i="54"/>
  <c r="L235" i="54" s="1"/>
  <c r="L227" i="54"/>
  <c r="L229" i="54" s="1"/>
  <c r="K219" i="54"/>
  <c r="K225" i="54"/>
  <c r="K222" i="54"/>
  <c r="K231" i="54"/>
  <c r="K237" i="54"/>
  <c r="K234" i="54"/>
  <c r="K228" i="54"/>
  <c r="D42" i="54"/>
  <c r="D57" i="54"/>
  <c r="D12" i="54"/>
  <c r="D48" i="54"/>
  <c r="D33" i="54"/>
  <c r="D60" i="54"/>
  <c r="D63" i="54"/>
  <c r="D84" i="54"/>
  <c r="D90" i="54"/>
  <c r="D102" i="54"/>
  <c r="D114" i="54"/>
  <c r="D129" i="54"/>
  <c r="D30" i="54"/>
  <c r="D99" i="54"/>
  <c r="D123" i="54"/>
  <c r="D126" i="54"/>
  <c r="D15" i="54"/>
  <c r="D27" i="54"/>
  <c r="D54" i="54"/>
  <c r="D81" i="54"/>
  <c r="D96" i="54"/>
  <c r="D120" i="54"/>
  <c r="D138" i="54"/>
  <c r="D24" i="54"/>
  <c r="D51" i="54"/>
  <c r="D66" i="54"/>
  <c r="D78" i="54"/>
  <c r="D21" i="54"/>
  <c r="D39" i="54"/>
  <c r="D75" i="54"/>
  <c r="D87" i="54"/>
  <c r="D93" i="54"/>
  <c r="D111" i="54"/>
  <c r="D117" i="54"/>
  <c r="D150" i="54"/>
  <c r="D45" i="54"/>
  <c r="D72" i="54"/>
  <c r="D18" i="54"/>
  <c r="D108" i="54"/>
  <c r="D36" i="54"/>
  <c r="D69" i="54"/>
  <c r="D105" i="54"/>
  <c r="D132" i="54"/>
  <c r="D141" i="54"/>
  <c r="D144" i="54"/>
  <c r="D135" i="54"/>
  <c r="D147" i="54"/>
  <c r="D11" i="54"/>
  <c r="D47" i="54"/>
  <c r="D26" i="54"/>
  <c r="D28" i="54" s="1"/>
  <c r="D38" i="54"/>
  <c r="D59" i="54"/>
  <c r="D32" i="54"/>
  <c r="D65" i="54"/>
  <c r="D77" i="54"/>
  <c r="D29" i="54"/>
  <c r="D56" i="54"/>
  <c r="D74" i="54"/>
  <c r="D86" i="54"/>
  <c r="D92" i="54"/>
  <c r="D110" i="54"/>
  <c r="D116" i="54"/>
  <c r="D149" i="54"/>
  <c r="D14" i="54"/>
  <c r="D23" i="54"/>
  <c r="D53" i="54"/>
  <c r="D71" i="54"/>
  <c r="D134" i="54"/>
  <c r="D143" i="54"/>
  <c r="D145" i="54" s="1"/>
  <c r="D146" i="54"/>
  <c r="D50" i="54"/>
  <c r="D107" i="54"/>
  <c r="D20" i="54"/>
  <c r="D68" i="54"/>
  <c r="D104" i="54"/>
  <c r="D131" i="54"/>
  <c r="D140" i="54"/>
  <c r="D44" i="54"/>
  <c r="D62" i="54"/>
  <c r="D64" i="54" s="1"/>
  <c r="D83" i="54"/>
  <c r="D89" i="54"/>
  <c r="D91" i="54" s="1"/>
  <c r="D101" i="54"/>
  <c r="D113" i="54"/>
  <c r="D115" i="54" s="1"/>
  <c r="D128" i="54"/>
  <c r="D17" i="54"/>
  <c r="D98" i="54"/>
  <c r="D100" i="54" s="1"/>
  <c r="D122" i="54"/>
  <c r="D124" i="54" s="1"/>
  <c r="D125" i="54"/>
  <c r="D35" i="54"/>
  <c r="D41" i="54"/>
  <c r="D43" i="54" s="1"/>
  <c r="D80" i="54"/>
  <c r="D95" i="54"/>
  <c r="D119" i="54"/>
  <c r="D137" i="54"/>
  <c r="M221" i="54"/>
  <c r="M223" i="54" s="1"/>
  <c r="M218" i="54"/>
  <c r="M220" i="54" s="1"/>
  <c r="M233" i="54"/>
  <c r="M235" i="54" s="1"/>
  <c r="M227" i="54"/>
  <c r="M229" i="54" s="1"/>
  <c r="M230" i="54"/>
  <c r="M232" i="54" s="1"/>
  <c r="M236" i="54"/>
  <c r="M238" i="54" s="1"/>
  <c r="M224" i="54"/>
  <c r="M226" i="54" s="1"/>
  <c r="F27" i="54"/>
  <c r="F39" i="54"/>
  <c r="F60" i="54"/>
  <c r="F15" i="54"/>
  <c r="F21" i="54"/>
  <c r="F54" i="54"/>
  <c r="F18" i="54"/>
  <c r="F36" i="54"/>
  <c r="F108" i="54"/>
  <c r="F42" i="54"/>
  <c r="F69" i="54"/>
  <c r="F105" i="54"/>
  <c r="F132" i="54"/>
  <c r="F141" i="54"/>
  <c r="F33" i="54"/>
  <c r="F63" i="54"/>
  <c r="F84" i="54"/>
  <c r="F90" i="54"/>
  <c r="F102" i="54"/>
  <c r="F114" i="54"/>
  <c r="F129" i="54"/>
  <c r="F30" i="54"/>
  <c r="F57" i="54"/>
  <c r="F99" i="54"/>
  <c r="F123" i="54"/>
  <c r="F126" i="54"/>
  <c r="F24" i="54"/>
  <c r="F51" i="54"/>
  <c r="F81" i="54"/>
  <c r="F96" i="54"/>
  <c r="F120" i="54"/>
  <c r="F138" i="54"/>
  <c r="F12" i="54"/>
  <c r="F48" i="54"/>
  <c r="F66" i="54"/>
  <c r="F78" i="54"/>
  <c r="F75" i="54"/>
  <c r="F87" i="54"/>
  <c r="F93" i="54"/>
  <c r="F111" i="54"/>
  <c r="F117" i="54"/>
  <c r="F45" i="54"/>
  <c r="F72" i="54"/>
  <c r="F135" i="54"/>
  <c r="F144" i="54"/>
  <c r="F147" i="54"/>
  <c r="F150" i="54"/>
  <c r="N222" i="54"/>
  <c r="N219" i="54"/>
  <c r="N228" i="54"/>
  <c r="N231" i="54"/>
  <c r="N237" i="54"/>
  <c r="N225" i="54"/>
  <c r="N234" i="54"/>
  <c r="L222" i="54"/>
  <c r="L219" i="54"/>
  <c r="L228" i="54"/>
  <c r="L237" i="54"/>
  <c r="L225" i="54"/>
  <c r="L231" i="54"/>
  <c r="L234" i="54"/>
  <c r="C30" i="54"/>
  <c r="C63" i="54"/>
  <c r="C75" i="54"/>
  <c r="C108" i="54"/>
  <c r="C120" i="54"/>
  <c r="C45" i="54"/>
  <c r="C78" i="54"/>
  <c r="C90" i="54"/>
  <c r="C135" i="54"/>
  <c r="C147" i="54"/>
  <c r="C39" i="54"/>
  <c r="C54" i="54"/>
  <c r="C84" i="54"/>
  <c r="C129" i="54"/>
  <c r="C27" i="54"/>
  <c r="C42" i="54"/>
  <c r="C57" i="54"/>
  <c r="C72" i="54"/>
  <c r="C87" i="54"/>
  <c r="C102" i="54"/>
  <c r="C117" i="54"/>
  <c r="C132" i="54"/>
  <c r="C15" i="54"/>
  <c r="C60" i="54"/>
  <c r="C105" i="54"/>
  <c r="C150" i="54"/>
  <c r="C18" i="54"/>
  <c r="C33" i="54"/>
  <c r="C48" i="54"/>
  <c r="C93" i="54"/>
  <c r="C123" i="54"/>
  <c r="C138" i="54"/>
  <c r="C12" i="54"/>
  <c r="C21" i="54"/>
  <c r="C36" i="54"/>
  <c r="C51" i="54"/>
  <c r="C66" i="54"/>
  <c r="C81" i="54"/>
  <c r="C96" i="54"/>
  <c r="C111" i="54"/>
  <c r="C126" i="54"/>
  <c r="C141" i="54"/>
  <c r="C24" i="54"/>
  <c r="C69" i="54"/>
  <c r="C99" i="54"/>
  <c r="C114" i="54"/>
  <c r="C144" i="54"/>
  <c r="J221" i="54"/>
  <c r="J223" i="54" s="1"/>
  <c r="J218" i="54"/>
  <c r="J220" i="54" s="1"/>
  <c r="J233" i="54"/>
  <c r="J235" i="54" s="1"/>
  <c r="J227" i="54"/>
  <c r="J229" i="54" s="1"/>
  <c r="J236" i="54"/>
  <c r="J238" i="54" s="1"/>
  <c r="J230" i="54"/>
  <c r="J232" i="54" s="1"/>
  <c r="J224" i="54"/>
  <c r="J226" i="54" s="1"/>
  <c r="N218" i="54"/>
  <c r="N220" i="54" s="1"/>
  <c r="N224" i="54"/>
  <c r="N226" i="54" s="1"/>
  <c r="N221" i="54"/>
  <c r="N223" i="54" s="1"/>
  <c r="N227" i="54"/>
  <c r="N229" i="54" s="1"/>
  <c r="N230" i="54"/>
  <c r="N232" i="54" s="1"/>
  <c r="N236" i="54"/>
  <c r="N238" i="54" s="1"/>
  <c r="N233" i="54"/>
  <c r="N235" i="54" s="1"/>
  <c r="M251" i="54" s="1"/>
  <c r="M24" i="54"/>
  <c r="M36" i="54"/>
  <c r="M51" i="54"/>
  <c r="M30" i="54"/>
  <c r="M57" i="54"/>
  <c r="M69" i="54"/>
  <c r="M105" i="54"/>
  <c r="M132" i="54"/>
  <c r="M141" i="54"/>
  <c r="M15" i="54"/>
  <c r="M27" i="54"/>
  <c r="M54" i="54"/>
  <c r="M63" i="54"/>
  <c r="M84" i="54"/>
  <c r="M90" i="54"/>
  <c r="M102" i="54"/>
  <c r="M114" i="54"/>
  <c r="M129" i="54"/>
  <c r="M12" i="54"/>
  <c r="M48" i="54"/>
  <c r="M99" i="54"/>
  <c r="M123" i="54"/>
  <c r="M126" i="54"/>
  <c r="M21" i="54"/>
  <c r="M39" i="54"/>
  <c r="M81" i="54"/>
  <c r="M96" i="54"/>
  <c r="M120" i="54"/>
  <c r="M138" i="54"/>
  <c r="M45" i="54"/>
  <c r="M66" i="54"/>
  <c r="M78" i="54"/>
  <c r="M18" i="54"/>
  <c r="M75" i="54"/>
  <c r="M87" i="54"/>
  <c r="M93" i="54"/>
  <c r="M111" i="54"/>
  <c r="M117" i="54"/>
  <c r="M42" i="54"/>
  <c r="M72" i="54"/>
  <c r="M135" i="54"/>
  <c r="M144" i="54"/>
  <c r="M147" i="54"/>
  <c r="M33" i="54"/>
  <c r="M60" i="54"/>
  <c r="M108" i="54"/>
  <c r="M150" i="54"/>
  <c r="H222" i="54"/>
  <c r="H219" i="54"/>
  <c r="H225" i="54"/>
  <c r="H234" i="54"/>
  <c r="H228" i="54"/>
  <c r="H237" i="54"/>
  <c r="H231" i="54"/>
  <c r="H23" i="54"/>
  <c r="H25" i="54" s="1"/>
  <c r="H35" i="54"/>
  <c r="H37" i="54" s="1"/>
  <c r="H168" i="54" s="1"/>
  <c r="H50" i="54"/>
  <c r="H52" i="54" s="1"/>
  <c r="H44" i="54"/>
  <c r="H46" i="54" s="1"/>
  <c r="H68" i="54"/>
  <c r="H70" i="54" s="1"/>
  <c r="H104" i="54"/>
  <c r="H106" i="54" s="1"/>
  <c r="H131" i="54"/>
  <c r="H133" i="54" s="1"/>
  <c r="H140" i="54"/>
  <c r="H142" i="54" s="1"/>
  <c r="H17" i="54"/>
  <c r="H19" i="54" s="1"/>
  <c r="H62" i="54"/>
  <c r="H64" i="54" s="1"/>
  <c r="H177" i="54" s="1"/>
  <c r="H83" i="54"/>
  <c r="H85" i="54" s="1"/>
  <c r="H89" i="54"/>
  <c r="H91" i="54" s="1"/>
  <c r="H101" i="54"/>
  <c r="H103" i="54" s="1"/>
  <c r="H113" i="54"/>
  <c r="H115" i="54" s="1"/>
  <c r="H128" i="54"/>
  <c r="H130" i="54" s="1"/>
  <c r="H41" i="54"/>
  <c r="H43" i="54" s="1"/>
  <c r="H98" i="54"/>
  <c r="H100" i="54" s="1"/>
  <c r="H122" i="54"/>
  <c r="H124" i="54" s="1"/>
  <c r="H196" i="54" s="1"/>
  <c r="H125" i="54"/>
  <c r="H127" i="54" s="1"/>
  <c r="H32" i="54"/>
  <c r="H34" i="54" s="1"/>
  <c r="H59" i="54"/>
  <c r="H61" i="54" s="1"/>
  <c r="H80" i="54"/>
  <c r="H82" i="54" s="1"/>
  <c r="H95" i="54"/>
  <c r="H97" i="54" s="1"/>
  <c r="H119" i="54"/>
  <c r="H121" i="54" s="1"/>
  <c r="H137" i="54"/>
  <c r="H139" i="54" s="1"/>
  <c r="H29" i="54"/>
  <c r="H31" i="54" s="1"/>
  <c r="H166" i="54" s="1"/>
  <c r="H56" i="54"/>
  <c r="H58" i="54" s="1"/>
  <c r="H65" i="54"/>
  <c r="H67" i="54" s="1"/>
  <c r="H77" i="54"/>
  <c r="H79" i="54" s="1"/>
  <c r="H14" i="54"/>
  <c r="H16" i="54" s="1"/>
  <c r="H26" i="54"/>
  <c r="H28" i="54" s="1"/>
  <c r="H53" i="54"/>
  <c r="H55" i="54" s="1"/>
  <c r="H74" i="54"/>
  <c r="H76" i="54" s="1"/>
  <c r="H86" i="54"/>
  <c r="H88" i="54" s="1"/>
  <c r="H92" i="54"/>
  <c r="H94" i="54" s="1"/>
  <c r="H110" i="54"/>
  <c r="H112" i="54" s="1"/>
  <c r="H116" i="54"/>
  <c r="H118" i="54" s="1"/>
  <c r="H11" i="54"/>
  <c r="H13" i="54" s="1"/>
  <c r="H47" i="54"/>
  <c r="H49" i="54" s="1"/>
  <c r="H71" i="54"/>
  <c r="H73" i="54" s="1"/>
  <c r="H134" i="54"/>
  <c r="H136" i="54" s="1"/>
  <c r="H143" i="54"/>
  <c r="H145" i="54" s="1"/>
  <c r="H203" i="54" s="1"/>
  <c r="H146" i="54"/>
  <c r="H148" i="54" s="1"/>
  <c r="H20" i="54"/>
  <c r="H22" i="54" s="1"/>
  <c r="H38" i="54"/>
  <c r="H40" i="54" s="1"/>
  <c r="H107" i="54"/>
  <c r="H109" i="54" s="1"/>
  <c r="H149" i="54"/>
  <c r="H151" i="54" s="1"/>
  <c r="G221" i="54"/>
  <c r="G223" i="54" s="1"/>
  <c r="G218" i="54"/>
  <c r="G220" i="54" s="1"/>
  <c r="G227" i="54"/>
  <c r="G229" i="54" s="1"/>
  <c r="G236" i="54"/>
  <c r="G238" i="54" s="1"/>
  <c r="G224" i="54"/>
  <c r="G226" i="54" s="1"/>
  <c r="G230" i="54"/>
  <c r="G232" i="54" s="1"/>
  <c r="G233" i="54"/>
  <c r="G235" i="54" s="1"/>
  <c r="I225" i="54"/>
  <c r="I231" i="54"/>
  <c r="I219" i="54"/>
  <c r="I222" i="54"/>
  <c r="I234" i="54"/>
  <c r="I228" i="54"/>
  <c r="I237" i="54"/>
  <c r="F14" i="54"/>
  <c r="F16" i="54" s="1"/>
  <c r="F20" i="54"/>
  <c r="F22" i="54" s="1"/>
  <c r="F53" i="54"/>
  <c r="F55" i="54" s="1"/>
  <c r="F17" i="54"/>
  <c r="F19" i="54" s="1"/>
  <c r="F32" i="54"/>
  <c r="F34" i="54" s="1"/>
  <c r="F35" i="54"/>
  <c r="F37" i="54" s="1"/>
  <c r="F98" i="54"/>
  <c r="F100" i="54" s="1"/>
  <c r="F122" i="54"/>
  <c r="F124" i="54" s="1"/>
  <c r="F125" i="54"/>
  <c r="F127" i="54" s="1"/>
  <c r="F41" i="54"/>
  <c r="F43" i="54" s="1"/>
  <c r="F59" i="54"/>
  <c r="F61" i="54" s="1"/>
  <c r="F80" i="54"/>
  <c r="F82" i="54" s="1"/>
  <c r="F95" i="54"/>
  <c r="F97" i="54" s="1"/>
  <c r="F119" i="54"/>
  <c r="F121" i="54" s="1"/>
  <c r="F137" i="54"/>
  <c r="F139" i="54" s="1"/>
  <c r="F29" i="54"/>
  <c r="F31" i="54" s="1"/>
  <c r="F65" i="54"/>
  <c r="F67" i="54" s="1"/>
  <c r="F77" i="54"/>
  <c r="F79" i="54" s="1"/>
  <c r="F26" i="54"/>
  <c r="F28" i="54" s="1"/>
  <c r="F56" i="54"/>
  <c r="F58" i="54" s="1"/>
  <c r="F74" i="54"/>
  <c r="F76" i="54" s="1"/>
  <c r="F86" i="54"/>
  <c r="F88" i="54" s="1"/>
  <c r="F92" i="54"/>
  <c r="F94" i="54" s="1"/>
  <c r="F110" i="54"/>
  <c r="F112" i="54" s="1"/>
  <c r="F116" i="54"/>
  <c r="F118" i="54" s="1"/>
  <c r="F23" i="54"/>
  <c r="F25" i="54" s="1"/>
  <c r="F50" i="54"/>
  <c r="F52" i="54" s="1"/>
  <c r="F71" i="54"/>
  <c r="F73" i="54" s="1"/>
  <c r="F134" i="54"/>
  <c r="F136" i="54" s="1"/>
  <c r="F143" i="54"/>
  <c r="F145" i="54" s="1"/>
  <c r="F146" i="54"/>
  <c r="F148" i="54" s="1"/>
  <c r="F11" i="54"/>
  <c r="F13" i="54" s="1"/>
  <c r="F38" i="54"/>
  <c r="F40" i="54" s="1"/>
  <c r="F47" i="54"/>
  <c r="F49" i="54" s="1"/>
  <c r="F107" i="54"/>
  <c r="F109" i="54" s="1"/>
  <c r="F44" i="54"/>
  <c r="F46" i="54" s="1"/>
  <c r="F68" i="54"/>
  <c r="F70" i="54" s="1"/>
  <c r="F104" i="54"/>
  <c r="F106" i="54" s="1"/>
  <c r="F131" i="54"/>
  <c r="F133" i="54" s="1"/>
  <c r="F140" i="54"/>
  <c r="F142" i="54" s="1"/>
  <c r="F62" i="54"/>
  <c r="F64" i="54" s="1"/>
  <c r="F83" i="54"/>
  <c r="F85" i="54" s="1"/>
  <c r="F89" i="54"/>
  <c r="F91" i="54" s="1"/>
  <c r="F101" i="54"/>
  <c r="F103" i="54" s="1"/>
  <c r="F113" i="54"/>
  <c r="F115" i="54" s="1"/>
  <c r="F128" i="54"/>
  <c r="F130" i="54" s="1"/>
  <c r="F149" i="54"/>
  <c r="F151" i="54" s="1"/>
  <c r="C230" i="54"/>
  <c r="C224" i="54"/>
  <c r="C221" i="54"/>
  <c r="C236" i="54"/>
  <c r="C218" i="54"/>
  <c r="C227" i="54"/>
  <c r="C233" i="54"/>
  <c r="K221" i="54"/>
  <c r="K223" i="54" s="1"/>
  <c r="K218" i="54"/>
  <c r="K220" i="54" s="1"/>
  <c r="K236" i="54"/>
  <c r="K238" i="54" s="1"/>
  <c r="K230" i="54"/>
  <c r="K232" i="54" s="1"/>
  <c r="K233" i="54"/>
  <c r="K235" i="54" s="1"/>
  <c r="K224" i="54"/>
  <c r="K226" i="54" s="1"/>
  <c r="K227" i="54"/>
  <c r="K229" i="54" s="1"/>
  <c r="J222" i="54"/>
  <c r="J219" i="54"/>
  <c r="J234" i="54"/>
  <c r="J231" i="54"/>
  <c r="J237" i="54"/>
  <c r="J225" i="54"/>
  <c r="J228" i="54"/>
  <c r="J29" i="54"/>
  <c r="J31" i="54" s="1"/>
  <c r="J44" i="54"/>
  <c r="J46" i="54" s="1"/>
  <c r="J41" i="54"/>
  <c r="J43" i="54" s="1"/>
  <c r="J56" i="54"/>
  <c r="J58" i="54" s="1"/>
  <c r="J11" i="54"/>
  <c r="J13" i="54" s="1"/>
  <c r="J20" i="54"/>
  <c r="J22" i="54" s="1"/>
  <c r="J38" i="54"/>
  <c r="J40" i="54" s="1"/>
  <c r="J47" i="54"/>
  <c r="J49" i="54" s="1"/>
  <c r="J71" i="54"/>
  <c r="J73" i="54" s="1"/>
  <c r="J134" i="54"/>
  <c r="J136" i="54" s="1"/>
  <c r="J143" i="54"/>
  <c r="J145" i="54" s="1"/>
  <c r="J146" i="54"/>
  <c r="J148" i="54" s="1"/>
  <c r="J107" i="54"/>
  <c r="J109" i="54" s="1"/>
  <c r="J68" i="54"/>
  <c r="J70" i="54" s="1"/>
  <c r="J104" i="54"/>
  <c r="J106" i="54" s="1"/>
  <c r="J131" i="54"/>
  <c r="J133" i="54" s="1"/>
  <c r="J140" i="54"/>
  <c r="J142" i="54" s="1"/>
  <c r="J17" i="54"/>
  <c r="J19" i="54" s="1"/>
  <c r="J35" i="54"/>
  <c r="J37" i="54" s="1"/>
  <c r="J62" i="54"/>
  <c r="J64" i="54" s="1"/>
  <c r="J83" i="54"/>
  <c r="J85" i="54" s="1"/>
  <c r="J89" i="54"/>
  <c r="J91" i="54" s="1"/>
  <c r="J101" i="54"/>
  <c r="J103" i="54" s="1"/>
  <c r="J113" i="54"/>
  <c r="J115" i="54" s="1"/>
  <c r="J128" i="54"/>
  <c r="J130" i="54" s="1"/>
  <c r="J59" i="54"/>
  <c r="J61" i="54" s="1"/>
  <c r="J98" i="54"/>
  <c r="J100" i="54" s="1"/>
  <c r="J122" i="54"/>
  <c r="J124" i="54" s="1"/>
  <c r="J125" i="54"/>
  <c r="J127" i="54" s="1"/>
  <c r="J32" i="54"/>
  <c r="J34" i="54" s="1"/>
  <c r="J80" i="54"/>
  <c r="J82" i="54" s="1"/>
  <c r="J95" i="54"/>
  <c r="J97" i="54" s="1"/>
  <c r="J188" i="54" s="1"/>
  <c r="J119" i="54"/>
  <c r="J121" i="54" s="1"/>
  <c r="J195" i="54" s="1"/>
  <c r="J14" i="54"/>
  <c r="J16" i="54" s="1"/>
  <c r="J26" i="54"/>
  <c r="J28" i="54" s="1"/>
  <c r="J53" i="54"/>
  <c r="J55" i="54" s="1"/>
  <c r="J65" i="54"/>
  <c r="J67" i="54" s="1"/>
  <c r="J77" i="54"/>
  <c r="J79" i="54" s="1"/>
  <c r="J23" i="54"/>
  <c r="J25" i="54" s="1"/>
  <c r="J50" i="54"/>
  <c r="J52" i="54" s="1"/>
  <c r="J74" i="54"/>
  <c r="J76" i="54" s="1"/>
  <c r="J86" i="54"/>
  <c r="J88" i="54" s="1"/>
  <c r="J92" i="54"/>
  <c r="J94" i="54" s="1"/>
  <c r="J110" i="54"/>
  <c r="J112" i="54" s="1"/>
  <c r="J116" i="54"/>
  <c r="J118" i="54" s="1"/>
  <c r="J149" i="54"/>
  <c r="J151" i="54" s="1"/>
  <c r="J137" i="54"/>
  <c r="J139" i="54" s="1"/>
  <c r="G41" i="54"/>
  <c r="G43" i="54" s="1"/>
  <c r="G56" i="54"/>
  <c r="G58" i="54" s="1"/>
  <c r="G11" i="54"/>
  <c r="G13" i="54" s="1"/>
  <c r="G47" i="54"/>
  <c r="G49" i="54" s="1"/>
  <c r="G17" i="54"/>
  <c r="G19" i="54" s="1"/>
  <c r="G62" i="54"/>
  <c r="G64" i="54" s="1"/>
  <c r="G83" i="54"/>
  <c r="G85" i="54" s="1"/>
  <c r="G89" i="54"/>
  <c r="G91" i="54" s="1"/>
  <c r="G101" i="54"/>
  <c r="G103" i="54" s="1"/>
  <c r="G113" i="54"/>
  <c r="G115" i="54" s="1"/>
  <c r="G128" i="54"/>
  <c r="G130" i="54" s="1"/>
  <c r="G35" i="54"/>
  <c r="G37" i="54" s="1"/>
  <c r="G98" i="54"/>
  <c r="G100" i="54" s="1"/>
  <c r="G122" i="54"/>
  <c r="G124" i="54" s="1"/>
  <c r="G125" i="54"/>
  <c r="G127" i="54" s="1"/>
  <c r="G32" i="54"/>
  <c r="G34" i="54" s="1"/>
  <c r="G59" i="54"/>
  <c r="G61" i="54" s="1"/>
  <c r="G80" i="54"/>
  <c r="G82" i="54" s="1"/>
  <c r="G95" i="54"/>
  <c r="G97" i="54" s="1"/>
  <c r="G119" i="54"/>
  <c r="G121" i="54" s="1"/>
  <c r="G137" i="54"/>
  <c r="G139" i="54" s="1"/>
  <c r="G29" i="54"/>
  <c r="G31" i="54" s="1"/>
  <c r="G65" i="54"/>
  <c r="G67" i="54" s="1"/>
  <c r="G77" i="54"/>
  <c r="G79" i="54" s="1"/>
  <c r="G14" i="54"/>
  <c r="G16" i="54" s="1"/>
  <c r="G26" i="54"/>
  <c r="G28" i="54" s="1"/>
  <c r="G53" i="54"/>
  <c r="G55" i="54" s="1"/>
  <c r="G74" i="54"/>
  <c r="G76" i="54" s="1"/>
  <c r="G86" i="54"/>
  <c r="G88" i="54" s="1"/>
  <c r="G92" i="54"/>
  <c r="G94" i="54" s="1"/>
  <c r="G110" i="54"/>
  <c r="G112" i="54" s="1"/>
  <c r="G116" i="54"/>
  <c r="G118" i="54" s="1"/>
  <c r="G149" i="54"/>
  <c r="G151" i="54" s="1"/>
  <c r="G23" i="54"/>
  <c r="G25" i="54" s="1"/>
  <c r="G50" i="54"/>
  <c r="G52" i="54" s="1"/>
  <c r="G71" i="54"/>
  <c r="G73" i="54" s="1"/>
  <c r="G20" i="54"/>
  <c r="G22" i="54" s="1"/>
  <c r="G38" i="54"/>
  <c r="G40" i="54" s="1"/>
  <c r="G107" i="54"/>
  <c r="G109" i="54" s="1"/>
  <c r="G44" i="54"/>
  <c r="G46" i="54" s="1"/>
  <c r="G68" i="54"/>
  <c r="G70" i="54" s="1"/>
  <c r="G104" i="54"/>
  <c r="G106" i="54" s="1"/>
  <c r="G131" i="54"/>
  <c r="G133" i="54" s="1"/>
  <c r="G140" i="54"/>
  <c r="G142" i="54" s="1"/>
  <c r="G134" i="54"/>
  <c r="G136" i="54" s="1"/>
  <c r="G146" i="54"/>
  <c r="G148" i="54" s="1"/>
  <c r="G143" i="54"/>
  <c r="G145" i="54" s="1"/>
  <c r="H221" i="54"/>
  <c r="H223" i="54" s="1"/>
  <c r="H218" i="54"/>
  <c r="H220" i="54" s="1"/>
  <c r="H224" i="54"/>
  <c r="H226" i="54" s="1"/>
  <c r="H233" i="54"/>
  <c r="H235" i="54" s="1"/>
  <c r="H227" i="54"/>
  <c r="H229" i="54" s="1"/>
  <c r="H230" i="54"/>
  <c r="H232" i="54" s="1"/>
  <c r="H236" i="54"/>
  <c r="H238" i="54" s="1"/>
  <c r="L42" i="54"/>
  <c r="L57" i="54"/>
  <c r="L12" i="54"/>
  <c r="L48" i="54"/>
  <c r="L15" i="54"/>
  <c r="L27" i="54"/>
  <c r="L54" i="54"/>
  <c r="L63" i="54"/>
  <c r="L84" i="54"/>
  <c r="L90" i="54"/>
  <c r="L102" i="54"/>
  <c r="L114" i="54"/>
  <c r="L129" i="54"/>
  <c r="L24" i="54"/>
  <c r="L51" i="54"/>
  <c r="L99" i="54"/>
  <c r="L123" i="54"/>
  <c r="L126" i="54"/>
  <c r="L21" i="54"/>
  <c r="L39" i="54"/>
  <c r="L81" i="54"/>
  <c r="L96" i="54"/>
  <c r="L120" i="54"/>
  <c r="L138" i="54"/>
  <c r="L45" i="54"/>
  <c r="L66" i="54"/>
  <c r="L78" i="54"/>
  <c r="L18" i="54"/>
  <c r="L75" i="54"/>
  <c r="L87" i="54"/>
  <c r="L93" i="54"/>
  <c r="L111" i="54"/>
  <c r="L117" i="54"/>
  <c r="L150" i="54"/>
  <c r="L36" i="54"/>
  <c r="L72" i="54"/>
  <c r="L33" i="54"/>
  <c r="L60" i="54"/>
  <c r="L108" i="54"/>
  <c r="L30" i="54"/>
  <c r="L69" i="54"/>
  <c r="L105" i="54"/>
  <c r="L132" i="54"/>
  <c r="L141" i="54"/>
  <c r="L144" i="54"/>
  <c r="L147" i="54"/>
  <c r="L135" i="54"/>
  <c r="E35" i="54"/>
  <c r="E37" i="54" s="1"/>
  <c r="E50" i="54"/>
  <c r="E52" i="54" s="1"/>
  <c r="E29" i="54"/>
  <c r="E31" i="54" s="1"/>
  <c r="E44" i="54"/>
  <c r="E46" i="54" s="1"/>
  <c r="E41" i="54"/>
  <c r="E43" i="54" s="1"/>
  <c r="E59" i="54"/>
  <c r="E61" i="54" s="1"/>
  <c r="E80" i="54"/>
  <c r="E82" i="54" s="1"/>
  <c r="E95" i="54"/>
  <c r="E97" i="54" s="1"/>
  <c r="E119" i="54"/>
  <c r="E121" i="54" s="1"/>
  <c r="E137" i="54"/>
  <c r="E139" i="54" s="1"/>
  <c r="E32" i="54"/>
  <c r="E34" i="54" s="1"/>
  <c r="E65" i="54"/>
  <c r="E67" i="54" s="1"/>
  <c r="E77" i="54"/>
  <c r="E79" i="54" s="1"/>
  <c r="E26" i="54"/>
  <c r="E28" i="54" s="1"/>
  <c r="E56" i="54"/>
  <c r="E58" i="54" s="1"/>
  <c r="E74" i="54"/>
  <c r="E76" i="54" s="1"/>
  <c r="E86" i="54"/>
  <c r="E88" i="54" s="1"/>
  <c r="E92" i="54"/>
  <c r="E94" i="54" s="1"/>
  <c r="E110" i="54"/>
  <c r="E112" i="54" s="1"/>
  <c r="E116" i="54"/>
  <c r="E118" i="54" s="1"/>
  <c r="E14" i="54"/>
  <c r="E16" i="54" s="1"/>
  <c r="E23" i="54"/>
  <c r="E25" i="54" s="1"/>
  <c r="E53" i="54"/>
  <c r="E55" i="54" s="1"/>
  <c r="E71" i="54"/>
  <c r="E73" i="54" s="1"/>
  <c r="E134" i="54"/>
  <c r="E136" i="54" s="1"/>
  <c r="E143" i="54"/>
  <c r="E145" i="54" s="1"/>
  <c r="E11" i="54"/>
  <c r="E13" i="54" s="1"/>
  <c r="E38" i="54"/>
  <c r="E40" i="54" s="1"/>
  <c r="E47" i="54"/>
  <c r="E49" i="54" s="1"/>
  <c r="E107" i="54"/>
  <c r="E109" i="54" s="1"/>
  <c r="E20" i="54"/>
  <c r="E22" i="54" s="1"/>
  <c r="E68" i="54"/>
  <c r="E70" i="54" s="1"/>
  <c r="E104" i="54"/>
  <c r="E106" i="54" s="1"/>
  <c r="E131" i="54"/>
  <c r="E133" i="54" s="1"/>
  <c r="E62" i="54"/>
  <c r="E64" i="54" s="1"/>
  <c r="E83" i="54"/>
  <c r="E85" i="54" s="1"/>
  <c r="E89" i="54"/>
  <c r="E91" i="54" s="1"/>
  <c r="E101" i="54"/>
  <c r="E103" i="54" s="1"/>
  <c r="E113" i="54"/>
  <c r="E115" i="54" s="1"/>
  <c r="E128" i="54"/>
  <c r="E130" i="54" s="1"/>
  <c r="E17" i="54"/>
  <c r="E19" i="54" s="1"/>
  <c r="E98" i="54"/>
  <c r="E100" i="54" s="1"/>
  <c r="E122" i="54"/>
  <c r="E124" i="54" s="1"/>
  <c r="E125" i="54"/>
  <c r="E127" i="54" s="1"/>
  <c r="E140" i="54"/>
  <c r="E142" i="54" s="1"/>
  <c r="E146" i="54"/>
  <c r="E148" i="54" s="1"/>
  <c r="E149" i="54"/>
  <c r="E151" i="54" s="1"/>
  <c r="I12" i="54"/>
  <c r="I48" i="54"/>
  <c r="I27" i="54"/>
  <c r="I39" i="54"/>
  <c r="I60" i="54"/>
  <c r="I21" i="54"/>
  <c r="I66" i="54"/>
  <c r="I78" i="54"/>
  <c r="I45" i="54"/>
  <c r="I75" i="54"/>
  <c r="I87" i="54"/>
  <c r="I93" i="54"/>
  <c r="I111" i="54"/>
  <c r="I117" i="54"/>
  <c r="I18" i="54"/>
  <c r="I72" i="54"/>
  <c r="I135" i="54"/>
  <c r="I144" i="54"/>
  <c r="I36" i="54"/>
  <c r="I42" i="54"/>
  <c r="I108" i="54"/>
  <c r="I33" i="54"/>
  <c r="I69" i="54"/>
  <c r="I105" i="54"/>
  <c r="I132" i="54"/>
  <c r="I141" i="54"/>
  <c r="I30" i="54"/>
  <c r="I57" i="54"/>
  <c r="I63" i="54"/>
  <c r="I84" i="54"/>
  <c r="I90" i="54"/>
  <c r="I102" i="54"/>
  <c r="I114" i="54"/>
  <c r="I129" i="54"/>
  <c r="I15" i="54"/>
  <c r="I24" i="54"/>
  <c r="I54" i="54"/>
  <c r="I99" i="54"/>
  <c r="I123" i="54"/>
  <c r="I126" i="54"/>
  <c r="I51" i="54"/>
  <c r="I81" i="54"/>
  <c r="I96" i="54"/>
  <c r="I120" i="54"/>
  <c r="I138" i="54"/>
  <c r="I150" i="54"/>
  <c r="I147" i="54"/>
  <c r="D224" i="54"/>
  <c r="D226" i="54" s="1"/>
  <c r="D230" i="54"/>
  <c r="D221" i="54"/>
  <c r="D223" i="54" s="1"/>
  <c r="D218" i="54"/>
  <c r="D220" i="54" s="1"/>
  <c r="D227" i="54"/>
  <c r="D236" i="54"/>
  <c r="D233" i="54"/>
  <c r="D235" i="54" s="1"/>
  <c r="I221" i="54"/>
  <c r="I223" i="54" s="1"/>
  <c r="I218" i="54"/>
  <c r="I220" i="54" s="1"/>
  <c r="I227" i="54"/>
  <c r="I229" i="54" s="1"/>
  <c r="I224" i="54"/>
  <c r="I226" i="54" s="1"/>
  <c r="I233" i="54"/>
  <c r="I235" i="54" s="1"/>
  <c r="I230" i="54"/>
  <c r="I232" i="54" s="1"/>
  <c r="I236" i="54"/>
  <c r="I238" i="54" s="1"/>
  <c r="E222" i="54"/>
  <c r="E219" i="54"/>
  <c r="E234" i="54"/>
  <c r="E228" i="54"/>
  <c r="E231" i="54"/>
  <c r="E237" i="54"/>
  <c r="E225" i="54"/>
  <c r="C234" i="54"/>
  <c r="C222" i="54"/>
  <c r="C237" i="54"/>
  <c r="C225" i="54"/>
  <c r="C219" i="54"/>
  <c r="C228" i="54"/>
  <c r="C231" i="54"/>
  <c r="N14" i="54"/>
  <c r="N16" i="54" s="1"/>
  <c r="N161" i="54" s="1"/>
  <c r="N20" i="54"/>
  <c r="N22" i="54" s="1"/>
  <c r="N163" i="54" s="1"/>
  <c r="N53" i="54"/>
  <c r="N55" i="54" s="1"/>
  <c r="N17" i="54"/>
  <c r="N19" i="54" s="1"/>
  <c r="N162" i="54" s="1"/>
  <c r="N32" i="54"/>
  <c r="N34" i="54" s="1"/>
  <c r="N29" i="54"/>
  <c r="N31" i="54" s="1"/>
  <c r="N98" i="54"/>
  <c r="N100" i="54" s="1"/>
  <c r="N122" i="54"/>
  <c r="N124" i="54" s="1"/>
  <c r="N125" i="54"/>
  <c r="N127" i="54" s="1"/>
  <c r="N26" i="54"/>
  <c r="N28" i="54" s="1"/>
  <c r="N165" i="54" s="1"/>
  <c r="N56" i="54"/>
  <c r="N58" i="54" s="1"/>
  <c r="N80" i="54"/>
  <c r="N82" i="54" s="1"/>
  <c r="N95" i="54"/>
  <c r="N97" i="54" s="1"/>
  <c r="N119" i="54"/>
  <c r="N121" i="54" s="1"/>
  <c r="N137" i="54"/>
  <c r="N139" i="54" s="1"/>
  <c r="N23" i="54"/>
  <c r="N25" i="54" s="1"/>
  <c r="N50" i="54"/>
  <c r="N52" i="54" s="1"/>
  <c r="N65" i="54"/>
  <c r="N67" i="54" s="1"/>
  <c r="N77" i="54"/>
  <c r="N79" i="54" s="1"/>
  <c r="N11" i="54"/>
  <c r="N13" i="54" s="1"/>
  <c r="N38" i="54"/>
  <c r="N40" i="54" s="1"/>
  <c r="N47" i="54"/>
  <c r="N49" i="54" s="1"/>
  <c r="N74" i="54"/>
  <c r="N76" i="54" s="1"/>
  <c r="N86" i="54"/>
  <c r="N88" i="54" s="1"/>
  <c r="N92" i="54"/>
  <c r="N94" i="54" s="1"/>
  <c r="N110" i="54"/>
  <c r="N112" i="54" s="1"/>
  <c r="N116" i="54"/>
  <c r="N118" i="54" s="1"/>
  <c r="N44" i="54"/>
  <c r="N46" i="54" s="1"/>
  <c r="N71" i="54"/>
  <c r="N73" i="54" s="1"/>
  <c r="N134" i="54"/>
  <c r="N136" i="54" s="1"/>
  <c r="N143" i="54"/>
  <c r="N145" i="54" s="1"/>
  <c r="N146" i="54"/>
  <c r="N148" i="54" s="1"/>
  <c r="N107" i="54"/>
  <c r="N109" i="54" s="1"/>
  <c r="N35" i="54"/>
  <c r="N37" i="54" s="1"/>
  <c r="N68" i="54"/>
  <c r="N70" i="54" s="1"/>
  <c r="N104" i="54"/>
  <c r="N106" i="54" s="1"/>
  <c r="N131" i="54"/>
  <c r="N133" i="54" s="1"/>
  <c r="N140" i="54"/>
  <c r="N142" i="54" s="1"/>
  <c r="N41" i="54"/>
  <c r="N43" i="54" s="1"/>
  <c r="N59" i="54"/>
  <c r="N61" i="54" s="1"/>
  <c r="N62" i="54"/>
  <c r="N64" i="54" s="1"/>
  <c r="N83" i="54"/>
  <c r="N85" i="54" s="1"/>
  <c r="N89" i="54"/>
  <c r="N91" i="54" s="1"/>
  <c r="N101" i="54"/>
  <c r="N103" i="54" s="1"/>
  <c r="N113" i="54"/>
  <c r="N115" i="54" s="1"/>
  <c r="N128" i="54"/>
  <c r="N130" i="54" s="1"/>
  <c r="N149" i="54"/>
  <c r="N151" i="54" s="1"/>
  <c r="C20" i="54"/>
  <c r="C22" i="54" s="1"/>
  <c r="C41" i="54"/>
  <c r="C43" i="54" s="1"/>
  <c r="C86" i="54"/>
  <c r="C88" i="54" s="1"/>
  <c r="C98" i="54"/>
  <c r="C100" i="54" s="1"/>
  <c r="C131" i="54"/>
  <c r="C133" i="54" s="1"/>
  <c r="C143" i="54"/>
  <c r="C145" i="54" s="1"/>
  <c r="C11" i="54"/>
  <c r="C23" i="54"/>
  <c r="C25" i="54" s="1"/>
  <c r="C35" i="54"/>
  <c r="C37" i="54" s="1"/>
  <c r="C56" i="54"/>
  <c r="C58" i="54" s="1"/>
  <c r="C68" i="54"/>
  <c r="C70" i="54" s="1"/>
  <c r="C101" i="54"/>
  <c r="C113" i="54"/>
  <c r="C115" i="54" s="1"/>
  <c r="C26" i="54"/>
  <c r="C28" i="54" s="1"/>
  <c r="C71" i="54"/>
  <c r="C73" i="54" s="1"/>
  <c r="C116" i="54"/>
  <c r="C146" i="54"/>
  <c r="C148" i="54" s="1"/>
  <c r="C14" i="54"/>
  <c r="C16" i="54" s="1"/>
  <c r="C29" i="54"/>
  <c r="C31" i="54" s="1"/>
  <c r="C44" i="54"/>
  <c r="C46" i="54" s="1"/>
  <c r="C59" i="54"/>
  <c r="C61" i="54" s="1"/>
  <c r="C74" i="54"/>
  <c r="C76" i="54" s="1"/>
  <c r="C89" i="54"/>
  <c r="C91" i="54" s="1"/>
  <c r="C104" i="54"/>
  <c r="C106" i="54" s="1"/>
  <c r="C119" i="54"/>
  <c r="C134" i="54"/>
  <c r="C136" i="54" s="1"/>
  <c r="C149" i="54"/>
  <c r="C17" i="54"/>
  <c r="C19" i="54" s="1"/>
  <c r="C32" i="54"/>
  <c r="C34" i="54" s="1"/>
  <c r="C47" i="54"/>
  <c r="C92" i="54"/>
  <c r="C94" i="54" s="1"/>
  <c r="C122" i="54"/>
  <c r="C124" i="54" s="1"/>
  <c r="C137" i="54"/>
  <c r="C139" i="54" s="1"/>
  <c r="C62" i="54"/>
  <c r="C64" i="54" s="1"/>
  <c r="C77" i="54"/>
  <c r="C107" i="54"/>
  <c r="C109" i="54" s="1"/>
  <c r="C50" i="54"/>
  <c r="C52" i="54" s="1"/>
  <c r="C65" i="54"/>
  <c r="C80" i="54"/>
  <c r="C82" i="54" s="1"/>
  <c r="C95" i="54"/>
  <c r="C97" i="54" s="1"/>
  <c r="C110" i="54"/>
  <c r="C112" i="54" s="1"/>
  <c r="C125" i="54"/>
  <c r="C140" i="54"/>
  <c r="C142" i="54" s="1"/>
  <c r="C38" i="54"/>
  <c r="C40" i="54" s="1"/>
  <c r="C53" i="54"/>
  <c r="C83" i="54"/>
  <c r="C128" i="54"/>
  <c r="C130" i="54" s="1"/>
  <c r="M219" i="54"/>
  <c r="M231" i="54"/>
  <c r="M237" i="54"/>
  <c r="M222" i="54"/>
  <c r="M225" i="54"/>
  <c r="M234" i="54"/>
  <c r="M228" i="54"/>
  <c r="N166" i="54"/>
  <c r="M252" i="54"/>
  <c r="M250" i="54"/>
  <c r="M248" i="54"/>
  <c r="K201" i="54"/>
  <c r="K200" i="54"/>
  <c r="K199" i="54"/>
  <c r="K197" i="54"/>
  <c r="K195" i="54"/>
  <c r="K187" i="54"/>
  <c r="K182" i="54"/>
  <c r="K181" i="54"/>
  <c r="K179" i="54"/>
  <c r="K178" i="54"/>
  <c r="K177" i="54"/>
  <c r="K175" i="54"/>
  <c r="K174" i="54"/>
  <c r="K173" i="54"/>
  <c r="K171" i="54"/>
  <c r="K170" i="54"/>
  <c r="K169" i="54"/>
  <c r="K167" i="54"/>
  <c r="K189" i="54"/>
  <c r="K184" i="54"/>
  <c r="K164" i="54"/>
  <c r="K186" i="54"/>
  <c r="K194" i="54"/>
  <c r="H204" i="54"/>
  <c r="H202" i="54"/>
  <c r="H201" i="54"/>
  <c r="H197" i="54"/>
  <c r="H195" i="54"/>
  <c r="H193" i="54"/>
  <c r="H194" i="54"/>
  <c r="H182" i="54"/>
  <c r="H180" i="54"/>
  <c r="H179" i="54"/>
  <c r="H178" i="54"/>
  <c r="H176" i="54"/>
  <c r="H175" i="54"/>
  <c r="H174" i="54"/>
  <c r="H172" i="54"/>
  <c r="H171" i="54"/>
  <c r="H170" i="54"/>
  <c r="H186" i="54"/>
  <c r="H184" i="54"/>
  <c r="H192" i="54"/>
  <c r="H167" i="54"/>
  <c r="H164" i="54"/>
  <c r="H163" i="54"/>
  <c r="H161" i="54"/>
  <c r="H189" i="54"/>
  <c r="H169" i="54"/>
  <c r="H160" i="54"/>
  <c r="K191" i="54"/>
  <c r="K188" i="54"/>
  <c r="K205" i="54"/>
  <c r="K202" i="54"/>
  <c r="L184" i="54"/>
  <c r="J184" i="54"/>
  <c r="J183" i="54"/>
  <c r="F195" i="54"/>
  <c r="F184" i="54"/>
  <c r="K203" i="54"/>
  <c r="K190" i="54"/>
  <c r="K168" i="54"/>
  <c r="K172" i="54"/>
  <c r="K176" i="54"/>
  <c r="K180" i="54"/>
  <c r="K185" i="54"/>
  <c r="K193" i="54"/>
  <c r="K204" i="54"/>
  <c r="K198" i="54"/>
  <c r="M246" i="54"/>
  <c r="K183" i="54"/>
  <c r="K165" i="54"/>
  <c r="K192" i="54"/>
  <c r="H162" i="54"/>
  <c r="H165" i="54"/>
  <c r="H187" i="54"/>
  <c r="H181" i="54"/>
  <c r="H191" i="54"/>
  <c r="H173" i="54"/>
  <c r="H183" i="54"/>
  <c r="H200" i="54"/>
  <c r="K163" i="54"/>
  <c r="J246" i="54"/>
  <c r="K160" i="54"/>
  <c r="K161" i="54"/>
  <c r="K162" i="54"/>
  <c r="K196" i="54"/>
  <c r="K166" i="54"/>
  <c r="H185" i="54"/>
  <c r="L195" i="54"/>
  <c r="H188" i="54"/>
  <c r="H198" i="54"/>
  <c r="H205" i="54"/>
  <c r="H199" i="54"/>
  <c r="H190" i="54"/>
  <c r="D257" i="55"/>
  <c r="H257" i="55"/>
  <c r="F257" i="55"/>
  <c r="C257" i="55"/>
  <c r="G257" i="55"/>
  <c r="E257" i="55"/>
  <c r="M247" i="54"/>
  <c r="D52" i="54" l="1"/>
  <c r="D31" i="54"/>
  <c r="D97" i="54"/>
  <c r="D73" i="54"/>
  <c r="D40" i="54"/>
  <c r="D79" i="54"/>
  <c r="D182" i="54" s="1"/>
  <c r="D238" i="54"/>
  <c r="D46" i="54"/>
  <c r="D70" i="54"/>
  <c r="D16" i="54"/>
  <c r="D109" i="54"/>
  <c r="D118" i="54"/>
  <c r="D67" i="54"/>
  <c r="D61" i="54"/>
  <c r="D176" i="54" s="1"/>
  <c r="D112" i="54"/>
  <c r="D94" i="54"/>
  <c r="D55" i="54"/>
  <c r="D37" i="54"/>
  <c r="D25" i="54"/>
  <c r="C103" i="54"/>
  <c r="C190" i="54" s="1"/>
  <c r="C55" i="54"/>
  <c r="D139" i="54"/>
  <c r="D201" i="54" s="1"/>
  <c r="D148" i="54"/>
  <c r="D229" i="54"/>
  <c r="C238" i="54"/>
  <c r="D121" i="54"/>
  <c r="D195" i="54" s="1"/>
  <c r="D19" i="54"/>
  <c r="D162" i="54" s="1"/>
  <c r="D142" i="54"/>
  <c r="D202" i="54" s="1"/>
  <c r="D34" i="54"/>
  <c r="C223" i="54"/>
  <c r="B247" i="54" s="1"/>
  <c r="C151" i="54"/>
  <c r="D136" i="54"/>
  <c r="D82" i="54"/>
  <c r="D130" i="54"/>
  <c r="C121" i="54"/>
  <c r="C118" i="54"/>
  <c r="C194" i="54" s="1"/>
  <c r="C229" i="54"/>
  <c r="C226" i="54"/>
  <c r="B248" i="54" s="1"/>
  <c r="C127" i="54"/>
  <c r="D88" i="54"/>
  <c r="D133" i="54"/>
  <c r="D151" i="54"/>
  <c r="D13" i="54"/>
  <c r="C232" i="54"/>
  <c r="D76" i="54"/>
  <c r="D106" i="54"/>
  <c r="D191" i="54" s="1"/>
  <c r="D103" i="54"/>
  <c r="D58" i="54"/>
  <c r="C85" i="54"/>
  <c r="C67" i="54"/>
  <c r="C49" i="54"/>
  <c r="C172" i="54" s="1"/>
  <c r="C79" i="54"/>
  <c r="C182" i="54" s="1"/>
  <c r="D22" i="54"/>
  <c r="D49" i="54"/>
  <c r="D172" i="54" s="1"/>
  <c r="D232" i="54"/>
  <c r="C235" i="54"/>
  <c r="D127" i="54"/>
  <c r="D85" i="54"/>
  <c r="L246" i="54"/>
  <c r="N160" i="54"/>
  <c r="N164" i="54"/>
  <c r="F246" i="54"/>
  <c r="J176" i="54"/>
  <c r="L193" i="54"/>
  <c r="L204" i="54"/>
  <c r="F200" i="54"/>
  <c r="L191" i="54"/>
  <c r="M249" i="54"/>
  <c r="M253" i="54" s="1"/>
  <c r="F170" i="54"/>
  <c r="F187" i="54"/>
  <c r="J163" i="54"/>
  <c r="N178" i="54"/>
  <c r="N179" i="54"/>
  <c r="N186" i="54"/>
  <c r="N202" i="54"/>
  <c r="N185" i="54"/>
  <c r="N180" i="54"/>
  <c r="N181" i="54"/>
  <c r="N188" i="54"/>
  <c r="N203" i="54"/>
  <c r="N192" i="54"/>
  <c r="N182" i="54"/>
  <c r="N183" i="54"/>
  <c r="N191" i="54"/>
  <c r="N204" i="54"/>
  <c r="N169" i="54"/>
  <c r="N198" i="54"/>
  <c r="N167" i="54"/>
  <c r="N187" i="54"/>
  <c r="N205" i="54"/>
  <c r="N170" i="54"/>
  <c r="N189" i="54"/>
  <c r="N171" i="54"/>
  <c r="N168" i="54"/>
  <c r="N196" i="54"/>
  <c r="N193" i="54"/>
  <c r="N172" i="54"/>
  <c r="N173" i="54"/>
  <c r="N190" i="54"/>
  <c r="N199" i="54"/>
  <c r="N195" i="54"/>
  <c r="N174" i="54"/>
  <c r="N175" i="54"/>
  <c r="N194" i="54"/>
  <c r="N200" i="54"/>
  <c r="N197" i="54"/>
  <c r="N176" i="54"/>
  <c r="N177" i="54"/>
  <c r="N184" i="54"/>
  <c r="N201" i="54"/>
  <c r="C180" i="54"/>
  <c r="I187" i="54"/>
  <c r="I202" i="54"/>
  <c r="M170" i="54"/>
  <c r="C185" i="54"/>
  <c r="I176" i="54"/>
  <c r="I191" i="54"/>
  <c r="M175" i="54"/>
  <c r="M189" i="54"/>
  <c r="M200" i="54"/>
  <c r="M204" i="54"/>
  <c r="C191" i="54"/>
  <c r="C184" i="54"/>
  <c r="H252" i="54"/>
  <c r="G249" i="54"/>
  <c r="J250" i="54"/>
  <c r="E173" i="54"/>
  <c r="E184" i="54"/>
  <c r="E188" i="54"/>
  <c r="E192" i="54"/>
  <c r="E195" i="54"/>
  <c r="L248" i="54"/>
  <c r="L252" i="54"/>
  <c r="G174" i="54"/>
  <c r="G202" i="54"/>
  <c r="J171" i="54"/>
  <c r="J179" i="54"/>
  <c r="M182" i="54"/>
  <c r="M178" i="54"/>
  <c r="M177" i="54"/>
  <c r="M186" i="54"/>
  <c r="M190" i="54"/>
  <c r="M193" i="54"/>
  <c r="M201" i="54"/>
  <c r="M205" i="54"/>
  <c r="C198" i="54"/>
  <c r="C173" i="54"/>
  <c r="C186" i="54"/>
  <c r="C199" i="54"/>
  <c r="E252" i="54"/>
  <c r="C251" i="54"/>
  <c r="I173" i="54"/>
  <c r="I181" i="54"/>
  <c r="I184" i="54"/>
  <c r="I188" i="54"/>
  <c r="I195" i="54"/>
  <c r="I203" i="54"/>
  <c r="D184" i="54"/>
  <c r="J248" i="54"/>
  <c r="E174" i="54"/>
  <c r="E185" i="54"/>
  <c r="L249" i="54"/>
  <c r="G186" i="54"/>
  <c r="G175" i="54"/>
  <c r="G187" i="54"/>
  <c r="G192" i="54"/>
  <c r="G203" i="54"/>
  <c r="J201" i="54"/>
  <c r="J185" i="54"/>
  <c r="M172" i="54"/>
  <c r="M176" i="54"/>
  <c r="M179" i="54"/>
  <c r="M168" i="54"/>
  <c r="M187" i="54"/>
  <c r="M191" i="54"/>
  <c r="M198" i="54"/>
  <c r="M202" i="54"/>
  <c r="C167" i="54"/>
  <c r="C170" i="54"/>
  <c r="C188" i="54"/>
  <c r="C193" i="54"/>
  <c r="H250" i="54"/>
  <c r="E248" i="54"/>
  <c r="E249" i="54"/>
  <c r="I174" i="54"/>
  <c r="I182" i="54"/>
  <c r="I189" i="54"/>
  <c r="I204" i="54"/>
  <c r="G250" i="54"/>
  <c r="J252" i="54"/>
  <c r="J251" i="54"/>
  <c r="E167" i="54"/>
  <c r="E176" i="54"/>
  <c r="E190" i="54"/>
  <c r="E197" i="54"/>
  <c r="L250" i="54"/>
  <c r="G172" i="54"/>
  <c r="G180" i="54"/>
  <c r="G194" i="54"/>
  <c r="G200" i="54"/>
  <c r="J205" i="54"/>
  <c r="J173" i="54"/>
  <c r="J181" i="54"/>
  <c r="M180" i="54"/>
  <c r="M173" i="54"/>
  <c r="M184" i="54"/>
  <c r="M188" i="54"/>
  <c r="M192" i="54"/>
  <c r="M195" i="54"/>
  <c r="M203" i="54"/>
  <c r="C189" i="54"/>
  <c r="C204" i="54"/>
  <c r="C175" i="54"/>
  <c r="C192" i="54"/>
  <c r="C201" i="54"/>
  <c r="C195" i="54"/>
  <c r="H247" i="54"/>
  <c r="E250" i="54"/>
  <c r="I171" i="54"/>
  <c r="I179" i="54"/>
  <c r="I183" i="54"/>
  <c r="I186" i="54"/>
  <c r="I197" i="54"/>
  <c r="I201" i="54"/>
  <c r="G247" i="54"/>
  <c r="G252" i="54"/>
  <c r="E183" i="54"/>
  <c r="E178" i="54"/>
  <c r="E169" i="54"/>
  <c r="E191" i="54"/>
  <c r="E194" i="54"/>
  <c r="E198" i="54"/>
  <c r="L247" i="54"/>
  <c r="L251" i="54"/>
  <c r="G184" i="54"/>
  <c r="G169" i="54"/>
  <c r="G173" i="54"/>
  <c r="G177" i="54"/>
  <c r="G191" i="54"/>
  <c r="G195" i="54"/>
  <c r="G205" i="54"/>
  <c r="H249" i="54"/>
  <c r="L202" i="54"/>
  <c r="L174" i="54"/>
  <c r="L200" i="54"/>
  <c r="L205" i="54"/>
  <c r="L198" i="54"/>
  <c r="L190" i="54"/>
  <c r="L168" i="54"/>
  <c r="L169" i="54"/>
  <c r="L166" i="54"/>
  <c r="L163" i="54"/>
  <c r="K248" i="54"/>
  <c r="K249" i="54"/>
  <c r="M199" i="54"/>
  <c r="M165" i="54"/>
  <c r="M161" i="54"/>
  <c r="M174" i="54"/>
  <c r="M167" i="54"/>
  <c r="L181" i="54"/>
  <c r="L173" i="54"/>
  <c r="L194" i="54"/>
  <c r="L197" i="54"/>
  <c r="L182" i="54"/>
  <c r="L175" i="54"/>
  <c r="L178" i="54"/>
  <c r="L186" i="54"/>
  <c r="L165" i="54"/>
  <c r="L162" i="54"/>
  <c r="K247" i="54"/>
  <c r="M185" i="54"/>
  <c r="M164" i="54"/>
  <c r="M162" i="54"/>
  <c r="L253" i="54"/>
  <c r="L170" i="54"/>
  <c r="L196" i="54"/>
  <c r="L189" i="54"/>
  <c r="L192" i="54"/>
  <c r="L180" i="54"/>
  <c r="L187" i="54"/>
  <c r="L177" i="54"/>
  <c r="L179" i="54"/>
  <c r="L167" i="54"/>
  <c r="L161" i="54"/>
  <c r="K250" i="54"/>
  <c r="K252" i="54"/>
  <c r="M194" i="54"/>
  <c r="M183" i="54"/>
  <c r="M181" i="54"/>
  <c r="M163" i="54"/>
  <c r="L203" i="54"/>
  <c r="L183" i="54"/>
  <c r="L201" i="54"/>
  <c r="L188" i="54"/>
  <c r="L199" i="54"/>
  <c r="L172" i="54"/>
  <c r="L185" i="54"/>
  <c r="L176" i="54"/>
  <c r="L171" i="54"/>
  <c r="L164" i="54"/>
  <c r="L160" i="54"/>
  <c r="K246" i="54"/>
  <c r="K251" i="54"/>
  <c r="M197" i="54"/>
  <c r="M196" i="54"/>
  <c r="M171" i="54"/>
  <c r="M166" i="54"/>
  <c r="M169" i="54"/>
  <c r="M160" i="54"/>
  <c r="J177" i="54"/>
  <c r="J189" i="54"/>
  <c r="D180" i="54"/>
  <c r="D199" i="54"/>
  <c r="J175" i="54"/>
  <c r="D170" i="54"/>
  <c r="D183" i="54"/>
  <c r="D190" i="54"/>
  <c r="D161" i="54"/>
  <c r="F191" i="54"/>
  <c r="F193" i="54"/>
  <c r="F177" i="54"/>
  <c r="G248" i="54"/>
  <c r="F198" i="54"/>
  <c r="F178" i="54"/>
  <c r="F203" i="54"/>
  <c r="F171" i="54"/>
  <c r="F166" i="54"/>
  <c r="F165" i="54"/>
  <c r="F251" i="54"/>
  <c r="C166" i="54"/>
  <c r="C163" i="54"/>
  <c r="C178" i="54"/>
  <c r="C205" i="54"/>
  <c r="C179" i="54"/>
  <c r="C183" i="54"/>
  <c r="G251" i="54"/>
  <c r="F190" i="54"/>
  <c r="F192" i="54"/>
  <c r="F161" i="54"/>
  <c r="F176" i="54"/>
  <c r="F167" i="54"/>
  <c r="F174" i="54"/>
  <c r="F162" i="54"/>
  <c r="F164" i="54"/>
  <c r="J191" i="54"/>
  <c r="J190" i="54"/>
  <c r="J247" i="54"/>
  <c r="I251" i="54"/>
  <c r="I250" i="54"/>
  <c r="C181" i="54"/>
  <c r="C168" i="54"/>
  <c r="C187" i="54"/>
  <c r="D160" i="54"/>
  <c r="F199" i="54"/>
  <c r="F202" i="54"/>
  <c r="F168" i="54"/>
  <c r="J192" i="54"/>
  <c r="J186" i="54"/>
  <c r="J172" i="54"/>
  <c r="I247" i="54"/>
  <c r="F247" i="54"/>
  <c r="C161" i="54"/>
  <c r="C162" i="54"/>
  <c r="C196" i="54"/>
  <c r="H248" i="54"/>
  <c r="E247" i="54"/>
  <c r="C247" i="54"/>
  <c r="G188" i="54"/>
  <c r="G167" i="54"/>
  <c r="G162" i="54"/>
  <c r="F196" i="54"/>
  <c r="F185" i="54"/>
  <c r="F189" i="54"/>
  <c r="F201" i="54"/>
  <c r="F188" i="54"/>
  <c r="F163" i="54"/>
  <c r="F175" i="54"/>
  <c r="F160" i="54"/>
  <c r="J203" i="54"/>
  <c r="J202" i="54"/>
  <c r="D251" i="54"/>
  <c r="I205" i="54"/>
  <c r="C165" i="54"/>
  <c r="C164" i="54"/>
  <c r="C176" i="54"/>
  <c r="C171" i="54"/>
  <c r="C177" i="54"/>
  <c r="C202" i="54"/>
  <c r="H246" i="54"/>
  <c r="C252" i="54"/>
  <c r="J166" i="54"/>
  <c r="J196" i="54"/>
  <c r="I161" i="54"/>
  <c r="F249" i="54"/>
  <c r="J168" i="54"/>
  <c r="E196" i="54"/>
  <c r="E201" i="54"/>
  <c r="G178" i="54"/>
  <c r="G199" i="54"/>
  <c r="E202" i="54"/>
  <c r="G166" i="54"/>
  <c r="G190" i="54"/>
  <c r="G201" i="54"/>
  <c r="F248" i="54"/>
  <c r="B251" i="54"/>
  <c r="B252" i="54"/>
  <c r="E162" i="54"/>
  <c r="E160" i="54"/>
  <c r="E177" i="54"/>
  <c r="E187" i="54"/>
  <c r="G168" i="54"/>
  <c r="G204" i="54"/>
  <c r="I162" i="54"/>
  <c r="E172" i="54"/>
  <c r="E165" i="54"/>
  <c r="E182" i="54"/>
  <c r="J249" i="54"/>
  <c r="J167" i="54"/>
  <c r="J197" i="54"/>
  <c r="J200" i="54"/>
  <c r="J194" i="54"/>
  <c r="J160" i="54"/>
  <c r="J193" i="54"/>
  <c r="J198" i="54"/>
  <c r="J169" i="54"/>
  <c r="J164" i="54"/>
  <c r="I246" i="54"/>
  <c r="J187" i="54"/>
  <c r="J162" i="54"/>
  <c r="J178" i="54"/>
  <c r="J161" i="54"/>
  <c r="J204" i="54"/>
  <c r="J170" i="54"/>
  <c r="J199" i="54"/>
  <c r="J174" i="54"/>
  <c r="J182" i="54"/>
  <c r="J165" i="54"/>
  <c r="I249" i="54"/>
  <c r="I252" i="54"/>
  <c r="J180" i="54"/>
  <c r="I248" i="54"/>
  <c r="E193" i="54"/>
  <c r="C246" i="54"/>
  <c r="D166" i="54"/>
  <c r="C250" i="54"/>
  <c r="G189" i="54"/>
  <c r="F186" i="54"/>
  <c r="E170" i="54"/>
  <c r="D198" i="54"/>
  <c r="D192" i="54"/>
  <c r="G179" i="54"/>
  <c r="D174" i="54"/>
  <c r="D181" i="54"/>
  <c r="D185" i="54"/>
  <c r="G246" i="54"/>
  <c r="D164" i="54"/>
  <c r="D205" i="54"/>
  <c r="D188" i="54"/>
  <c r="D169" i="54"/>
  <c r="E164" i="54"/>
  <c r="D203" i="54"/>
  <c r="D163" i="54"/>
  <c r="E186" i="54"/>
  <c r="D173" i="54"/>
  <c r="D177" i="54"/>
  <c r="D196" i="54"/>
  <c r="D193" i="54"/>
  <c r="E166" i="54"/>
  <c r="F204" i="54"/>
  <c r="F179" i="54"/>
  <c r="D248" i="54"/>
  <c r="D168" i="54"/>
  <c r="D167" i="54"/>
  <c r="D187" i="54"/>
  <c r="E205" i="54"/>
  <c r="E180" i="54"/>
  <c r="E189" i="54"/>
  <c r="E171" i="54"/>
  <c r="F205" i="54"/>
  <c r="F194" i="54"/>
  <c r="G160" i="54"/>
  <c r="I198" i="54"/>
  <c r="I166" i="54"/>
  <c r="I172" i="54"/>
  <c r="H251" i="54"/>
  <c r="F250" i="54"/>
  <c r="D189" i="54"/>
  <c r="D186" i="54"/>
  <c r="E199" i="54"/>
  <c r="I160" i="54"/>
  <c r="I167" i="54"/>
  <c r="C169" i="54"/>
  <c r="E163" i="54"/>
  <c r="F183" i="54"/>
  <c r="F182" i="54"/>
  <c r="F173" i="54"/>
  <c r="G176" i="54"/>
  <c r="I164" i="54"/>
  <c r="B249" i="54"/>
  <c r="D200" i="54"/>
  <c r="D165" i="54"/>
  <c r="D194" i="54"/>
  <c r="C200" i="54"/>
  <c r="E175" i="54"/>
  <c r="C248" i="54"/>
  <c r="F197" i="54"/>
  <c r="F252" i="54"/>
  <c r="D204" i="54"/>
  <c r="D178" i="54"/>
  <c r="E181" i="54"/>
  <c r="E161" i="54"/>
  <c r="G182" i="54"/>
  <c r="I190" i="54"/>
  <c r="I196" i="54"/>
  <c r="I180" i="54"/>
  <c r="I165" i="54"/>
  <c r="D171" i="54"/>
  <c r="C203" i="54"/>
  <c r="E204" i="54"/>
  <c r="E179" i="54"/>
  <c r="I168" i="54"/>
  <c r="B250" i="54"/>
  <c r="D197" i="54"/>
  <c r="D179" i="54"/>
  <c r="E168" i="54"/>
  <c r="C197" i="54"/>
  <c r="E203" i="54"/>
  <c r="F180" i="54"/>
  <c r="F181" i="54"/>
  <c r="F172" i="54"/>
  <c r="I194" i="54"/>
  <c r="E200" i="54"/>
  <c r="I175" i="54"/>
  <c r="I192" i="54"/>
  <c r="I199" i="54"/>
  <c r="D252" i="54"/>
  <c r="I177" i="54"/>
  <c r="I200" i="54"/>
  <c r="I163" i="54"/>
  <c r="I178" i="54"/>
  <c r="F169" i="54"/>
  <c r="G181" i="54"/>
  <c r="D175" i="54"/>
  <c r="C174" i="54"/>
  <c r="C13" i="54"/>
  <c r="C160" i="54" s="1"/>
  <c r="G171" i="54"/>
  <c r="G197" i="54"/>
  <c r="G183" i="54"/>
  <c r="G161" i="54"/>
  <c r="G163" i="54"/>
  <c r="G185" i="54"/>
  <c r="D247" i="54"/>
  <c r="G196" i="54"/>
  <c r="D246" i="54"/>
  <c r="I170" i="54"/>
  <c r="I193" i="54"/>
  <c r="G164" i="54"/>
  <c r="G170" i="54"/>
  <c r="I185" i="54"/>
  <c r="I169" i="54"/>
  <c r="G193" i="54"/>
  <c r="G198" i="54"/>
  <c r="G165" i="54"/>
  <c r="D250" i="54"/>
  <c r="D249" i="54"/>
  <c r="C249" i="54"/>
  <c r="E246" i="54"/>
  <c r="E251" i="54"/>
  <c r="C220" i="54"/>
  <c r="B246" i="54" s="1"/>
  <c r="K253" i="54" l="1"/>
  <c r="J253" i="54"/>
  <c r="I253" i="54"/>
  <c r="B253" i="54"/>
  <c r="H253" i="54"/>
  <c r="E253" i="54"/>
  <c r="C253" i="54"/>
  <c r="G253" i="54"/>
  <c r="F253" i="54"/>
  <c r="D253" i="54"/>
  <c r="E19" i="33" l="1"/>
  <c r="F19" i="33" s="1"/>
  <c r="H19" i="42" l="1"/>
  <c r="I19" i="42" s="1"/>
  <c r="F19" i="42"/>
  <c r="G19" i="42" s="1"/>
  <c r="D18" i="42"/>
  <c r="D18" i="4"/>
  <c r="I9" i="51" l="1"/>
  <c r="I220" i="51"/>
  <c r="H220" i="51"/>
  <c r="D220" i="51"/>
  <c r="L220" i="51"/>
  <c r="N220" i="51"/>
  <c r="F220" i="51"/>
  <c r="E220" i="51"/>
  <c r="M220" i="51"/>
  <c r="C220" i="51"/>
  <c r="J220" i="51"/>
  <c r="G220" i="51"/>
  <c r="K220" i="51"/>
  <c r="N219" i="51"/>
  <c r="F219" i="51"/>
  <c r="D219" i="51"/>
  <c r="E219" i="51"/>
  <c r="H219" i="51"/>
  <c r="L219" i="51"/>
  <c r="K219" i="51"/>
  <c r="C219" i="51"/>
  <c r="J219" i="51"/>
  <c r="I219" i="51"/>
  <c r="G219" i="51"/>
  <c r="M219" i="51"/>
  <c r="D8" i="51"/>
  <c r="K8" i="51"/>
  <c r="J8" i="51"/>
  <c r="N8" i="51"/>
  <c r="F9" i="51"/>
  <c r="G8" i="51"/>
  <c r="M9" i="51"/>
  <c r="F8" i="51"/>
  <c r="E9" i="51"/>
  <c r="G9" i="51"/>
  <c r="I8" i="51"/>
  <c r="H8" i="51"/>
  <c r="L8" i="51"/>
  <c r="L9" i="51"/>
  <c r="D9" i="51"/>
  <c r="K9" i="51"/>
  <c r="C9" i="51"/>
  <c r="H9" i="51"/>
  <c r="C8" i="51"/>
  <c r="M8" i="51"/>
  <c r="J9" i="51"/>
  <c r="E8" i="51"/>
  <c r="N9" i="51"/>
  <c r="H57" i="51" l="1"/>
  <c r="H75" i="51"/>
  <c r="H18" i="51"/>
  <c r="H42" i="51"/>
  <c r="H81" i="51"/>
  <c r="H93" i="51"/>
  <c r="H15" i="51"/>
  <c r="H39" i="51"/>
  <c r="H12" i="51"/>
  <c r="H24" i="51"/>
  <c r="H30" i="51"/>
  <c r="H48" i="51"/>
  <c r="H36" i="51"/>
  <c r="H54" i="51"/>
  <c r="H63" i="51"/>
  <c r="H72" i="51"/>
  <c r="H90" i="51"/>
  <c r="H78" i="51"/>
  <c r="H21" i="51"/>
  <c r="H45" i="51"/>
  <c r="H60" i="51"/>
  <c r="H87" i="51"/>
  <c r="H96" i="51"/>
  <c r="H114" i="51"/>
  <c r="H27" i="51"/>
  <c r="H33" i="51"/>
  <c r="H51" i="51"/>
  <c r="H69" i="51"/>
  <c r="H84" i="51"/>
  <c r="H102" i="51"/>
  <c r="H111" i="51"/>
  <c r="H123" i="51"/>
  <c r="H105" i="51"/>
  <c r="H99" i="51"/>
  <c r="H108" i="51"/>
  <c r="H132" i="51"/>
  <c r="H144" i="51"/>
  <c r="H150" i="51"/>
  <c r="H129" i="51"/>
  <c r="H120" i="51"/>
  <c r="H66" i="51"/>
  <c r="H117" i="51"/>
  <c r="H126" i="51"/>
  <c r="H141" i="51"/>
  <c r="H147" i="51"/>
  <c r="H138" i="51"/>
  <c r="H135" i="51"/>
  <c r="H226" i="51"/>
  <c r="H229" i="51"/>
  <c r="H232" i="51"/>
  <c r="H223" i="51"/>
  <c r="H238" i="51"/>
  <c r="H235" i="51"/>
  <c r="H241" i="51"/>
  <c r="D11" i="51"/>
  <c r="D26" i="51"/>
  <c r="D32" i="51"/>
  <c r="D50" i="51"/>
  <c r="D68" i="51"/>
  <c r="D83" i="51"/>
  <c r="D56" i="51"/>
  <c r="D74" i="51"/>
  <c r="D17" i="51"/>
  <c r="D41" i="51"/>
  <c r="D14" i="51"/>
  <c r="D38" i="51"/>
  <c r="D65" i="51"/>
  <c r="D23" i="51"/>
  <c r="D29" i="51"/>
  <c r="D47" i="51"/>
  <c r="D35" i="51"/>
  <c r="D53" i="51"/>
  <c r="D62" i="51"/>
  <c r="D71" i="51"/>
  <c r="D89" i="51"/>
  <c r="D77" i="51"/>
  <c r="D128" i="51"/>
  <c r="D140" i="51"/>
  <c r="D20" i="51"/>
  <c r="D44" i="51"/>
  <c r="D59" i="51"/>
  <c r="D86" i="51"/>
  <c r="D95" i="51"/>
  <c r="D113" i="51"/>
  <c r="D119" i="51"/>
  <c r="D92" i="51"/>
  <c r="D104" i="51"/>
  <c r="D137" i="51"/>
  <c r="D98" i="51"/>
  <c r="D101" i="51"/>
  <c r="D116" i="51"/>
  <c r="D125" i="51"/>
  <c r="D143" i="51"/>
  <c r="D149" i="51"/>
  <c r="D134" i="51"/>
  <c r="D110" i="51"/>
  <c r="D122" i="51"/>
  <c r="D80" i="51"/>
  <c r="D107" i="51"/>
  <c r="D131" i="51"/>
  <c r="D146" i="51"/>
  <c r="I226" i="51"/>
  <c r="I229" i="51"/>
  <c r="I232" i="51"/>
  <c r="I223" i="51"/>
  <c r="I238" i="51"/>
  <c r="I235" i="51"/>
  <c r="I241" i="51"/>
  <c r="F77" i="51"/>
  <c r="F79" i="51" s="1"/>
  <c r="F20" i="51"/>
  <c r="F22" i="51" s="1"/>
  <c r="F44" i="51"/>
  <c r="F46" i="51" s="1"/>
  <c r="F59" i="51"/>
  <c r="F61" i="51" s="1"/>
  <c r="F86" i="51"/>
  <c r="F88" i="51" s="1"/>
  <c r="F26" i="51"/>
  <c r="F28" i="51" s="1"/>
  <c r="F32" i="51"/>
  <c r="F34" i="51" s="1"/>
  <c r="F56" i="51"/>
  <c r="F58" i="51" s="1"/>
  <c r="F74" i="51"/>
  <c r="F76" i="51" s="1"/>
  <c r="F17" i="51"/>
  <c r="F19" i="51" s="1"/>
  <c r="F41" i="51"/>
  <c r="F43" i="51" s="1"/>
  <c r="F80" i="51"/>
  <c r="F82" i="51" s="1"/>
  <c r="F92" i="51"/>
  <c r="F94" i="51" s="1"/>
  <c r="F14" i="51"/>
  <c r="F16" i="51" s="1"/>
  <c r="F38" i="51"/>
  <c r="F40" i="51" s="1"/>
  <c r="F65" i="51"/>
  <c r="F67" i="51" s="1"/>
  <c r="F23" i="51"/>
  <c r="F25" i="51" s="1"/>
  <c r="F29" i="51"/>
  <c r="F31" i="51" s="1"/>
  <c r="F47" i="51"/>
  <c r="F49" i="51" s="1"/>
  <c r="F104" i="51"/>
  <c r="F106" i="51" s="1"/>
  <c r="F116" i="51"/>
  <c r="F118" i="51" s="1"/>
  <c r="F131" i="51"/>
  <c r="F133" i="51" s="1"/>
  <c r="F11" i="51"/>
  <c r="F13" i="51" s="1"/>
  <c r="F35" i="51"/>
  <c r="F37" i="51" s="1"/>
  <c r="F53" i="51"/>
  <c r="F55" i="51" s="1"/>
  <c r="F62" i="51"/>
  <c r="F64" i="51" s="1"/>
  <c r="F71" i="51"/>
  <c r="F73" i="51" s="1"/>
  <c r="F89" i="51"/>
  <c r="F91" i="51" s="1"/>
  <c r="F122" i="51"/>
  <c r="F124" i="51" s="1"/>
  <c r="F50" i="51"/>
  <c r="F52" i="51" s="1"/>
  <c r="F83" i="51"/>
  <c r="F85" i="51" s="1"/>
  <c r="F110" i="51"/>
  <c r="F112" i="51" s="1"/>
  <c r="F107" i="51"/>
  <c r="F109" i="51" s="1"/>
  <c r="F128" i="51"/>
  <c r="F130" i="51" s="1"/>
  <c r="F146" i="51"/>
  <c r="F148" i="51" s="1"/>
  <c r="F119" i="51"/>
  <c r="F121" i="51" s="1"/>
  <c r="F195" i="51" s="1"/>
  <c r="F98" i="51"/>
  <c r="F100" i="51" s="1"/>
  <c r="F140" i="51"/>
  <c r="F142" i="51" s="1"/>
  <c r="F95" i="51"/>
  <c r="F97" i="51" s="1"/>
  <c r="F101" i="51"/>
  <c r="F103" i="51" s="1"/>
  <c r="F125" i="51"/>
  <c r="F127" i="51" s="1"/>
  <c r="F143" i="51"/>
  <c r="F145" i="51" s="1"/>
  <c r="F149" i="51"/>
  <c r="F151" i="51" s="1"/>
  <c r="F68" i="51"/>
  <c r="F70" i="51" s="1"/>
  <c r="F113" i="51"/>
  <c r="F115" i="51" s="1"/>
  <c r="F137" i="51"/>
  <c r="F139" i="51" s="1"/>
  <c r="F134" i="51"/>
  <c r="F136" i="51" s="1"/>
  <c r="M222" i="51"/>
  <c r="M224" i="51" s="1"/>
  <c r="M234" i="51"/>
  <c r="M236" i="51" s="1"/>
  <c r="M237" i="51"/>
  <c r="M239" i="51" s="1"/>
  <c r="M240" i="51"/>
  <c r="M242" i="51" s="1"/>
  <c r="M225" i="51"/>
  <c r="M227" i="51" s="1"/>
  <c r="M228" i="51"/>
  <c r="M230" i="51" s="1"/>
  <c r="M231" i="51"/>
  <c r="M233" i="51" s="1"/>
  <c r="M229" i="51"/>
  <c r="M223" i="51"/>
  <c r="M232" i="51"/>
  <c r="M235" i="51"/>
  <c r="M238" i="51"/>
  <c r="M241" i="51"/>
  <c r="M226" i="51"/>
  <c r="D36" i="51"/>
  <c r="D37" i="51" s="1"/>
  <c r="D54" i="51"/>
  <c r="D63" i="51"/>
  <c r="D72" i="51"/>
  <c r="D73" i="51" s="1"/>
  <c r="D90" i="51"/>
  <c r="D78" i="51"/>
  <c r="D79" i="51" s="1"/>
  <c r="D21" i="51"/>
  <c r="D27" i="51"/>
  <c r="D33" i="51"/>
  <c r="D51" i="51"/>
  <c r="D69" i="51"/>
  <c r="D57" i="51"/>
  <c r="D75" i="51"/>
  <c r="D18" i="51"/>
  <c r="D42" i="51"/>
  <c r="D81" i="51"/>
  <c r="D15" i="51"/>
  <c r="D39" i="51"/>
  <c r="D66" i="51"/>
  <c r="D99" i="51"/>
  <c r="D12" i="51"/>
  <c r="D24" i="51"/>
  <c r="D30" i="51"/>
  <c r="D48" i="51"/>
  <c r="D49" i="51" s="1"/>
  <c r="D105" i="51"/>
  <c r="D117" i="51"/>
  <c r="D132" i="51"/>
  <c r="D133" i="51" s="1"/>
  <c r="D108" i="51"/>
  <c r="D129" i="51"/>
  <c r="D60" i="51"/>
  <c r="D61" i="51" s="1"/>
  <c r="D120" i="51"/>
  <c r="D121" i="51" s="1"/>
  <c r="D45" i="51"/>
  <c r="D87" i="51"/>
  <c r="D96" i="51"/>
  <c r="D97" i="51" s="1"/>
  <c r="D141" i="51"/>
  <c r="D147" i="51"/>
  <c r="D84" i="51"/>
  <c r="D114" i="51"/>
  <c r="D123" i="51"/>
  <c r="D138" i="51"/>
  <c r="D93" i="51"/>
  <c r="D135" i="51"/>
  <c r="D144" i="51"/>
  <c r="D145" i="51" s="1"/>
  <c r="D150" i="51"/>
  <c r="D151" i="51" s="1"/>
  <c r="D102" i="51"/>
  <c r="D103" i="51" s="1"/>
  <c r="D111" i="51"/>
  <c r="D126" i="51"/>
  <c r="D127" i="51" s="1"/>
  <c r="M24" i="51"/>
  <c r="M30" i="51"/>
  <c r="M48" i="51"/>
  <c r="M36" i="51"/>
  <c r="M54" i="51"/>
  <c r="M63" i="51"/>
  <c r="M72" i="51"/>
  <c r="M90" i="51"/>
  <c r="M21" i="51"/>
  <c r="M45" i="51"/>
  <c r="M60" i="51"/>
  <c r="M27" i="51"/>
  <c r="M33" i="51"/>
  <c r="M51" i="51"/>
  <c r="M69" i="51"/>
  <c r="M84" i="51"/>
  <c r="M57" i="51"/>
  <c r="M75" i="51"/>
  <c r="M18" i="51"/>
  <c r="M42" i="51"/>
  <c r="M81" i="51"/>
  <c r="M93" i="51"/>
  <c r="M108" i="51"/>
  <c r="M126" i="51"/>
  <c r="M135" i="51"/>
  <c r="M12" i="51"/>
  <c r="M15" i="51"/>
  <c r="M39" i="51"/>
  <c r="M66" i="51"/>
  <c r="M99" i="51"/>
  <c r="M120" i="51"/>
  <c r="M117" i="51"/>
  <c r="M141" i="51"/>
  <c r="M123" i="51"/>
  <c r="M78" i="51"/>
  <c r="M102" i="51"/>
  <c r="M147" i="51"/>
  <c r="M114" i="51"/>
  <c r="M138" i="51"/>
  <c r="M87" i="51"/>
  <c r="M132" i="51"/>
  <c r="M111" i="51"/>
  <c r="M96" i="51"/>
  <c r="M105" i="51"/>
  <c r="M129" i="51"/>
  <c r="M144" i="51"/>
  <c r="M150" i="51"/>
  <c r="G228" i="51"/>
  <c r="G230" i="51" s="1"/>
  <c r="G222" i="51"/>
  <c r="G224" i="51" s="1"/>
  <c r="G231" i="51"/>
  <c r="G233" i="51" s="1"/>
  <c r="G234" i="51"/>
  <c r="G236" i="51" s="1"/>
  <c r="G237" i="51"/>
  <c r="G239" i="51" s="1"/>
  <c r="G240" i="51"/>
  <c r="G242" i="51" s="1"/>
  <c r="G225" i="51"/>
  <c r="G227" i="51" s="1"/>
  <c r="D222" i="51"/>
  <c r="D237" i="51"/>
  <c r="D234" i="51"/>
  <c r="D240" i="51"/>
  <c r="D225" i="51"/>
  <c r="D228" i="51"/>
  <c r="D231" i="51"/>
  <c r="E229" i="51"/>
  <c r="E223" i="51"/>
  <c r="E232" i="51"/>
  <c r="E235" i="51"/>
  <c r="E238" i="51"/>
  <c r="E241" i="51"/>
  <c r="E226" i="51"/>
  <c r="E20" i="51"/>
  <c r="E22" i="51" s="1"/>
  <c r="E44" i="51"/>
  <c r="E46" i="51" s="1"/>
  <c r="E59" i="51"/>
  <c r="E61" i="51" s="1"/>
  <c r="E86" i="51"/>
  <c r="E88" i="51" s="1"/>
  <c r="E95" i="51"/>
  <c r="E97" i="51" s="1"/>
  <c r="E26" i="51"/>
  <c r="E28" i="51" s="1"/>
  <c r="E32" i="51"/>
  <c r="E34" i="51" s="1"/>
  <c r="E50" i="51"/>
  <c r="E52" i="51" s="1"/>
  <c r="E68" i="51"/>
  <c r="E70" i="51" s="1"/>
  <c r="E83" i="51"/>
  <c r="E85" i="51" s="1"/>
  <c r="E17" i="51"/>
  <c r="E19" i="51" s="1"/>
  <c r="E41" i="51"/>
  <c r="E43" i="51" s="1"/>
  <c r="E80" i="51"/>
  <c r="E82" i="51" s="1"/>
  <c r="E14" i="51"/>
  <c r="E16" i="51" s="1"/>
  <c r="E38" i="51"/>
  <c r="E40" i="51" s="1"/>
  <c r="E65" i="51"/>
  <c r="E67" i="51" s="1"/>
  <c r="E98" i="51"/>
  <c r="E100" i="51" s="1"/>
  <c r="E23" i="51"/>
  <c r="E25" i="51" s="1"/>
  <c r="E29" i="51"/>
  <c r="E31" i="51" s="1"/>
  <c r="E47" i="51"/>
  <c r="E49" i="51" s="1"/>
  <c r="E11" i="51"/>
  <c r="E13" i="51" s="1"/>
  <c r="E35" i="51"/>
  <c r="E37" i="51" s="1"/>
  <c r="E53" i="51"/>
  <c r="E55" i="51" s="1"/>
  <c r="E62" i="51"/>
  <c r="E64" i="51" s="1"/>
  <c r="E71" i="51"/>
  <c r="E73" i="51" s="1"/>
  <c r="E89" i="51"/>
  <c r="E91" i="51" s="1"/>
  <c r="E122" i="51"/>
  <c r="E124" i="51" s="1"/>
  <c r="E77" i="51"/>
  <c r="E79" i="51" s="1"/>
  <c r="E128" i="51"/>
  <c r="E130" i="51" s="1"/>
  <c r="E140" i="51"/>
  <c r="E142" i="51" s="1"/>
  <c r="E107" i="51"/>
  <c r="E109" i="51" s="1"/>
  <c r="E146" i="51"/>
  <c r="E148" i="51" s="1"/>
  <c r="E119" i="51"/>
  <c r="E121" i="51" s="1"/>
  <c r="E92" i="51"/>
  <c r="E94" i="51" s="1"/>
  <c r="E104" i="51"/>
  <c r="E106" i="51" s="1"/>
  <c r="E143" i="51"/>
  <c r="E145" i="51" s="1"/>
  <c r="E149" i="51"/>
  <c r="E151" i="51" s="1"/>
  <c r="E74" i="51"/>
  <c r="E76" i="51" s="1"/>
  <c r="E113" i="51"/>
  <c r="E115" i="51" s="1"/>
  <c r="E137" i="51"/>
  <c r="E139" i="51" s="1"/>
  <c r="E134" i="51"/>
  <c r="E136" i="51" s="1"/>
  <c r="E125" i="51"/>
  <c r="E127" i="51" s="1"/>
  <c r="E56" i="51"/>
  <c r="E58" i="51" s="1"/>
  <c r="E110" i="51"/>
  <c r="E112" i="51" s="1"/>
  <c r="E131" i="51"/>
  <c r="E133" i="51" s="1"/>
  <c r="E101" i="51"/>
  <c r="E103" i="51" s="1"/>
  <c r="E116" i="51"/>
  <c r="E118" i="51" s="1"/>
  <c r="L36" i="51"/>
  <c r="L54" i="51"/>
  <c r="L63" i="51"/>
  <c r="L72" i="51"/>
  <c r="L90" i="51"/>
  <c r="L78" i="51"/>
  <c r="L21" i="51"/>
  <c r="L27" i="51"/>
  <c r="L33" i="51"/>
  <c r="L51" i="51"/>
  <c r="L69" i="51"/>
  <c r="L57" i="51"/>
  <c r="L75" i="51"/>
  <c r="L18" i="51"/>
  <c r="L42" i="51"/>
  <c r="L81" i="51"/>
  <c r="L12" i="51"/>
  <c r="L15" i="51"/>
  <c r="L39" i="51"/>
  <c r="L66" i="51"/>
  <c r="L99" i="51"/>
  <c r="L24" i="51"/>
  <c r="L30" i="51"/>
  <c r="L48" i="51"/>
  <c r="L105" i="51"/>
  <c r="L117" i="51"/>
  <c r="L132" i="51"/>
  <c r="L93" i="51"/>
  <c r="L87" i="51"/>
  <c r="L102" i="51"/>
  <c r="L126" i="51"/>
  <c r="L147" i="51"/>
  <c r="L135" i="51"/>
  <c r="L45" i="51"/>
  <c r="L114" i="51"/>
  <c r="L123" i="51"/>
  <c r="L138" i="51"/>
  <c r="L60" i="51"/>
  <c r="L84" i="51"/>
  <c r="L111" i="51"/>
  <c r="L96" i="51"/>
  <c r="L108" i="51"/>
  <c r="L129" i="51"/>
  <c r="L144" i="51"/>
  <c r="L150" i="51"/>
  <c r="L120" i="51"/>
  <c r="L141" i="51"/>
  <c r="G11" i="51"/>
  <c r="G13" i="51" s="1"/>
  <c r="G35" i="51"/>
  <c r="G37" i="51" s="1"/>
  <c r="G53" i="51"/>
  <c r="G55" i="51" s="1"/>
  <c r="G62" i="51"/>
  <c r="G64" i="51" s="1"/>
  <c r="G71" i="51"/>
  <c r="G73" i="51" s="1"/>
  <c r="G89" i="51"/>
  <c r="G91" i="51" s="1"/>
  <c r="G77" i="51"/>
  <c r="G79" i="51" s="1"/>
  <c r="G20" i="51"/>
  <c r="G22" i="51" s="1"/>
  <c r="G44" i="51"/>
  <c r="G46" i="51" s="1"/>
  <c r="G26" i="51"/>
  <c r="G28" i="51" s="1"/>
  <c r="G32" i="51"/>
  <c r="G34" i="51" s="1"/>
  <c r="G50" i="51"/>
  <c r="G52" i="51" s="1"/>
  <c r="G68" i="51"/>
  <c r="G70" i="51" s="1"/>
  <c r="G56" i="51"/>
  <c r="G58" i="51" s="1"/>
  <c r="G74" i="51"/>
  <c r="G76" i="51" s="1"/>
  <c r="G17" i="51"/>
  <c r="G19" i="51" s="1"/>
  <c r="G41" i="51"/>
  <c r="G43" i="51" s="1"/>
  <c r="G80" i="51"/>
  <c r="G82" i="51" s="1"/>
  <c r="G14" i="51"/>
  <c r="G16" i="51" s="1"/>
  <c r="G38" i="51"/>
  <c r="G40" i="51" s="1"/>
  <c r="G65" i="51"/>
  <c r="G67" i="51" s="1"/>
  <c r="G98" i="51"/>
  <c r="G100" i="51" s="1"/>
  <c r="G23" i="51"/>
  <c r="G25" i="51" s="1"/>
  <c r="G29" i="51"/>
  <c r="G31" i="51" s="1"/>
  <c r="G47" i="51"/>
  <c r="G49" i="51" s="1"/>
  <c r="G104" i="51"/>
  <c r="G106" i="51" s="1"/>
  <c r="G116" i="51"/>
  <c r="G118" i="51" s="1"/>
  <c r="G131" i="51"/>
  <c r="G133" i="51" s="1"/>
  <c r="G86" i="51"/>
  <c r="G88" i="51" s="1"/>
  <c r="G83" i="51"/>
  <c r="G85" i="51" s="1"/>
  <c r="G110" i="51"/>
  <c r="G112" i="51" s="1"/>
  <c r="G107" i="51"/>
  <c r="G109" i="51" s="1"/>
  <c r="G128" i="51"/>
  <c r="G130" i="51" s="1"/>
  <c r="G146" i="51"/>
  <c r="G148" i="51" s="1"/>
  <c r="G59" i="51"/>
  <c r="G61" i="51" s="1"/>
  <c r="G92" i="51"/>
  <c r="G94" i="51" s="1"/>
  <c r="G119" i="51"/>
  <c r="G121" i="51" s="1"/>
  <c r="G95" i="51"/>
  <c r="G97" i="51" s="1"/>
  <c r="G101" i="51"/>
  <c r="G103" i="51" s="1"/>
  <c r="G125" i="51"/>
  <c r="G127" i="51" s="1"/>
  <c r="G143" i="51"/>
  <c r="G145" i="51" s="1"/>
  <c r="G149" i="51"/>
  <c r="G151" i="51" s="1"/>
  <c r="G113" i="51"/>
  <c r="G115" i="51" s="1"/>
  <c r="G122" i="51"/>
  <c r="G124" i="51" s="1"/>
  <c r="G137" i="51"/>
  <c r="G139" i="51" s="1"/>
  <c r="G134" i="51"/>
  <c r="G136" i="51" s="1"/>
  <c r="G140" i="51"/>
  <c r="G142" i="51" s="1"/>
  <c r="I228" i="51"/>
  <c r="I230" i="51" s="1"/>
  <c r="I222" i="51"/>
  <c r="I224" i="51" s="1"/>
  <c r="I231" i="51"/>
  <c r="I233" i="51" s="1"/>
  <c r="I234" i="51"/>
  <c r="I236" i="51" s="1"/>
  <c r="I237" i="51"/>
  <c r="I239" i="51" s="1"/>
  <c r="I240" i="51"/>
  <c r="I242" i="51" s="1"/>
  <c r="I225" i="51"/>
  <c r="I227" i="51" s="1"/>
  <c r="F225" i="51"/>
  <c r="F227" i="51" s="1"/>
  <c r="F240" i="51"/>
  <c r="F242" i="51" s="1"/>
  <c r="F222" i="51"/>
  <c r="F224" i="51" s="1"/>
  <c r="F231" i="51"/>
  <c r="F233" i="51" s="1"/>
  <c r="F234" i="51"/>
  <c r="F236" i="51" s="1"/>
  <c r="F237" i="51"/>
  <c r="F239" i="51" s="1"/>
  <c r="F228" i="51"/>
  <c r="F230" i="51" s="1"/>
  <c r="F229" i="51"/>
  <c r="F223" i="51"/>
  <c r="F232" i="51"/>
  <c r="F235" i="51"/>
  <c r="F238" i="51"/>
  <c r="F241" i="51"/>
  <c r="F226" i="51"/>
  <c r="J223" i="51"/>
  <c r="J235" i="51"/>
  <c r="J241" i="51"/>
  <c r="J226" i="51"/>
  <c r="J229" i="51"/>
  <c r="J232" i="51"/>
  <c r="J238" i="51"/>
  <c r="H228" i="51"/>
  <c r="H230" i="51" s="1"/>
  <c r="H222" i="51"/>
  <c r="H224" i="51" s="1"/>
  <c r="H231" i="51"/>
  <c r="H233" i="51" s="1"/>
  <c r="H234" i="51"/>
  <c r="H236" i="51" s="1"/>
  <c r="H237" i="51"/>
  <c r="H239" i="51" s="1"/>
  <c r="H240" i="51"/>
  <c r="H242" i="51" s="1"/>
  <c r="H225" i="51"/>
  <c r="H227" i="51" s="1"/>
  <c r="E222" i="51"/>
  <c r="E224" i="51" s="1"/>
  <c r="E234" i="51"/>
  <c r="E236" i="51" s="1"/>
  <c r="E231" i="51"/>
  <c r="E233" i="51" s="1"/>
  <c r="E237" i="51"/>
  <c r="E239" i="51" s="1"/>
  <c r="E240" i="51"/>
  <c r="E242" i="51" s="1"/>
  <c r="E225" i="51"/>
  <c r="E227" i="51" s="1"/>
  <c r="E228" i="51"/>
  <c r="E230" i="51" s="1"/>
  <c r="N12" i="51"/>
  <c r="N15" i="51"/>
  <c r="N39" i="51"/>
  <c r="N66" i="51"/>
  <c r="N24" i="51"/>
  <c r="N30" i="51"/>
  <c r="N48" i="51"/>
  <c r="N36" i="51"/>
  <c r="N78" i="51"/>
  <c r="N21" i="51"/>
  <c r="N45" i="51"/>
  <c r="N60" i="51"/>
  <c r="N87" i="51"/>
  <c r="N96" i="51"/>
  <c r="N27" i="51"/>
  <c r="N33" i="51"/>
  <c r="N51" i="51"/>
  <c r="N69" i="51"/>
  <c r="N84" i="51"/>
  <c r="N57" i="51"/>
  <c r="N75" i="51"/>
  <c r="N111" i="51"/>
  <c r="N120" i="51"/>
  <c r="N138" i="51"/>
  <c r="N18" i="51"/>
  <c r="N42" i="51"/>
  <c r="N81" i="51"/>
  <c r="N93" i="51"/>
  <c r="N108" i="51"/>
  <c r="N126" i="51"/>
  <c r="N135" i="51"/>
  <c r="N105" i="51"/>
  <c r="N63" i="51"/>
  <c r="N117" i="51"/>
  <c r="N141" i="51"/>
  <c r="N102" i="51"/>
  <c r="N99" i="51"/>
  <c r="N114" i="51"/>
  <c r="N123" i="51"/>
  <c r="N147" i="51"/>
  <c r="N54" i="51"/>
  <c r="N90" i="51"/>
  <c r="N132" i="51"/>
  <c r="N129" i="51"/>
  <c r="N144" i="51"/>
  <c r="N150" i="51"/>
  <c r="N72" i="51"/>
  <c r="J21" i="51"/>
  <c r="J45" i="51"/>
  <c r="J60" i="51"/>
  <c r="J87" i="51"/>
  <c r="J96" i="51"/>
  <c r="J27" i="51"/>
  <c r="J33" i="51"/>
  <c r="J51" i="51"/>
  <c r="J69" i="51"/>
  <c r="J84" i="51"/>
  <c r="J18" i="51"/>
  <c r="J42" i="51"/>
  <c r="J81" i="51"/>
  <c r="J12" i="51"/>
  <c r="J15" i="51"/>
  <c r="J39" i="51"/>
  <c r="J66" i="51"/>
  <c r="J99" i="51"/>
  <c r="J24" i="51"/>
  <c r="J30" i="51"/>
  <c r="J48" i="51"/>
  <c r="J36" i="51"/>
  <c r="J54" i="51"/>
  <c r="J63" i="51"/>
  <c r="J72" i="51"/>
  <c r="J90" i="51"/>
  <c r="J123" i="51"/>
  <c r="J78" i="51"/>
  <c r="J129" i="51"/>
  <c r="J141" i="51"/>
  <c r="J93" i="51"/>
  <c r="J102" i="51"/>
  <c r="J147" i="51"/>
  <c r="J57" i="51"/>
  <c r="J114" i="51"/>
  <c r="J138" i="51"/>
  <c r="J135" i="51"/>
  <c r="J108" i="51"/>
  <c r="J150" i="51"/>
  <c r="J111" i="51"/>
  <c r="J120" i="51"/>
  <c r="J105" i="51"/>
  <c r="J132" i="51"/>
  <c r="J75" i="51"/>
  <c r="J117" i="51"/>
  <c r="J126" i="51"/>
  <c r="J144" i="51"/>
  <c r="L11" i="51"/>
  <c r="L13" i="51" s="1"/>
  <c r="L26" i="51"/>
  <c r="L28" i="51" s="1"/>
  <c r="L32" i="51"/>
  <c r="L34" i="51" s="1"/>
  <c r="L50" i="51"/>
  <c r="L52" i="51" s="1"/>
  <c r="L68" i="51"/>
  <c r="L70" i="51" s="1"/>
  <c r="L83" i="51"/>
  <c r="L85" i="51" s="1"/>
  <c r="L56" i="51"/>
  <c r="L58" i="51" s="1"/>
  <c r="L74" i="51"/>
  <c r="L76" i="51" s="1"/>
  <c r="L17" i="51"/>
  <c r="L19" i="51" s="1"/>
  <c r="L41" i="51"/>
  <c r="L43" i="51" s="1"/>
  <c r="L14" i="51"/>
  <c r="L16" i="51" s="1"/>
  <c r="L38" i="51"/>
  <c r="L40" i="51" s="1"/>
  <c r="L65" i="51"/>
  <c r="L67" i="51" s="1"/>
  <c r="L23" i="51"/>
  <c r="L25" i="51" s="1"/>
  <c r="L29" i="51"/>
  <c r="L31" i="51" s="1"/>
  <c r="L47" i="51"/>
  <c r="L49" i="51" s="1"/>
  <c r="L35" i="51"/>
  <c r="L37" i="51" s="1"/>
  <c r="L53" i="51"/>
  <c r="L55" i="51" s="1"/>
  <c r="L62" i="51"/>
  <c r="L64" i="51" s="1"/>
  <c r="L71" i="51"/>
  <c r="L73" i="51" s="1"/>
  <c r="L77" i="51"/>
  <c r="L79" i="51" s="1"/>
  <c r="L128" i="51"/>
  <c r="L130" i="51" s="1"/>
  <c r="L140" i="51"/>
  <c r="L142" i="51" s="1"/>
  <c r="L20" i="51"/>
  <c r="L22" i="51" s="1"/>
  <c r="L44" i="51"/>
  <c r="L46" i="51" s="1"/>
  <c r="L59" i="51"/>
  <c r="L61" i="51" s="1"/>
  <c r="L86" i="51"/>
  <c r="L88" i="51" s="1"/>
  <c r="L95" i="51"/>
  <c r="L97" i="51" s="1"/>
  <c r="L113" i="51"/>
  <c r="L115" i="51" s="1"/>
  <c r="L101" i="51"/>
  <c r="L103" i="51" s="1"/>
  <c r="L116" i="51"/>
  <c r="L118" i="51" s="1"/>
  <c r="L125" i="51"/>
  <c r="L127" i="51" s="1"/>
  <c r="L89" i="51"/>
  <c r="L91" i="51" s="1"/>
  <c r="L137" i="51"/>
  <c r="L139" i="51" s="1"/>
  <c r="L134" i="51"/>
  <c r="L136" i="51" s="1"/>
  <c r="L143" i="51"/>
  <c r="L145" i="51" s="1"/>
  <c r="L149" i="51"/>
  <c r="L151" i="51" s="1"/>
  <c r="L92" i="51"/>
  <c r="L94" i="51" s="1"/>
  <c r="L122" i="51"/>
  <c r="L124" i="51" s="1"/>
  <c r="L80" i="51"/>
  <c r="L82" i="51" s="1"/>
  <c r="L107" i="51"/>
  <c r="L109" i="51" s="1"/>
  <c r="L131" i="51"/>
  <c r="L133" i="51" s="1"/>
  <c r="L119" i="51"/>
  <c r="L121" i="51" s="1"/>
  <c r="L110" i="51"/>
  <c r="L112" i="51" s="1"/>
  <c r="L98" i="51"/>
  <c r="L100" i="51" s="1"/>
  <c r="L104" i="51"/>
  <c r="L106" i="51" s="1"/>
  <c r="L146" i="51"/>
  <c r="L148" i="51" s="1"/>
  <c r="F15" i="51"/>
  <c r="F39" i="51"/>
  <c r="F66" i="51"/>
  <c r="F99" i="51"/>
  <c r="F12" i="51"/>
  <c r="F24" i="51"/>
  <c r="F30" i="51"/>
  <c r="F48" i="51"/>
  <c r="F36" i="51"/>
  <c r="F78" i="51"/>
  <c r="F21" i="51"/>
  <c r="F45" i="51"/>
  <c r="F60" i="51"/>
  <c r="F87" i="51"/>
  <c r="F96" i="51"/>
  <c r="F27" i="51"/>
  <c r="F33" i="51"/>
  <c r="F51" i="51"/>
  <c r="F69" i="51"/>
  <c r="F84" i="51"/>
  <c r="F57" i="51"/>
  <c r="F75" i="51"/>
  <c r="F111" i="51"/>
  <c r="F120" i="51"/>
  <c r="F138" i="51"/>
  <c r="F18" i="51"/>
  <c r="F42" i="51"/>
  <c r="F81" i="51"/>
  <c r="F93" i="51"/>
  <c r="F108" i="51"/>
  <c r="F126" i="51"/>
  <c r="F135" i="51"/>
  <c r="F63" i="51"/>
  <c r="F144" i="51"/>
  <c r="F150" i="51"/>
  <c r="F141" i="51"/>
  <c r="F147" i="51"/>
  <c r="F105" i="51"/>
  <c r="F129" i="51"/>
  <c r="F117" i="51"/>
  <c r="F72" i="51"/>
  <c r="F90" i="51"/>
  <c r="F54" i="51"/>
  <c r="F102" i="51"/>
  <c r="F114" i="51"/>
  <c r="F123" i="51"/>
  <c r="F132" i="51"/>
  <c r="J231" i="51"/>
  <c r="J233" i="51" s="1"/>
  <c r="J237" i="51"/>
  <c r="J239" i="51" s="1"/>
  <c r="J225" i="51"/>
  <c r="J227" i="51" s="1"/>
  <c r="J228" i="51"/>
  <c r="J230" i="51" s="1"/>
  <c r="J222" i="51"/>
  <c r="J224" i="51" s="1"/>
  <c r="J234" i="51"/>
  <c r="J236" i="51" s="1"/>
  <c r="J240" i="51"/>
  <c r="J242" i="51" s="1"/>
  <c r="N225" i="51"/>
  <c r="N227" i="51" s="1"/>
  <c r="N240" i="51"/>
  <c r="N242" i="51" s="1"/>
  <c r="N222" i="51"/>
  <c r="N224" i="51" s="1"/>
  <c r="N231" i="51"/>
  <c r="N233" i="51" s="1"/>
  <c r="N234" i="51"/>
  <c r="N236" i="51" s="1"/>
  <c r="N237" i="51"/>
  <c r="N239" i="51" s="1"/>
  <c r="N228" i="51"/>
  <c r="N230" i="51" s="1"/>
  <c r="N223" i="51"/>
  <c r="N232" i="51"/>
  <c r="N235" i="51"/>
  <c r="N238" i="51"/>
  <c r="N241" i="51"/>
  <c r="N226" i="51"/>
  <c r="N229" i="51"/>
  <c r="K56" i="51"/>
  <c r="K58" i="51" s="1"/>
  <c r="K74" i="51"/>
  <c r="K76" i="51" s="1"/>
  <c r="K17" i="51"/>
  <c r="K19" i="51" s="1"/>
  <c r="K41" i="51"/>
  <c r="K43" i="51" s="1"/>
  <c r="K80" i="51"/>
  <c r="K82" i="51" s="1"/>
  <c r="K92" i="51"/>
  <c r="K94" i="51" s="1"/>
  <c r="K14" i="51"/>
  <c r="K16" i="51" s="1"/>
  <c r="K38" i="51"/>
  <c r="K40" i="51" s="1"/>
  <c r="K23" i="51"/>
  <c r="K25" i="51" s="1"/>
  <c r="K29" i="51"/>
  <c r="K31" i="51" s="1"/>
  <c r="K47" i="51"/>
  <c r="K49" i="51" s="1"/>
  <c r="K11" i="51"/>
  <c r="K13" i="51" s="1"/>
  <c r="K35" i="51"/>
  <c r="K37" i="51" s="1"/>
  <c r="K53" i="51"/>
  <c r="K55" i="51" s="1"/>
  <c r="K62" i="51"/>
  <c r="K64" i="51" s="1"/>
  <c r="K71" i="51"/>
  <c r="K73" i="51" s="1"/>
  <c r="K89" i="51"/>
  <c r="K91" i="51" s="1"/>
  <c r="K77" i="51"/>
  <c r="K79" i="51" s="1"/>
  <c r="K20" i="51"/>
  <c r="K22" i="51" s="1"/>
  <c r="K44" i="51"/>
  <c r="K46" i="51" s="1"/>
  <c r="K59" i="51"/>
  <c r="K61" i="51" s="1"/>
  <c r="K86" i="51"/>
  <c r="K88" i="51" s="1"/>
  <c r="K95" i="51"/>
  <c r="K97" i="51" s="1"/>
  <c r="K113" i="51"/>
  <c r="K115" i="51" s="1"/>
  <c r="K26" i="51"/>
  <c r="K28" i="51" s="1"/>
  <c r="K32" i="51"/>
  <c r="K34" i="51" s="1"/>
  <c r="K50" i="51"/>
  <c r="K52" i="51" s="1"/>
  <c r="K68" i="51"/>
  <c r="K70" i="51" s="1"/>
  <c r="K83" i="51"/>
  <c r="K85" i="51" s="1"/>
  <c r="K101" i="51"/>
  <c r="K103" i="51" s="1"/>
  <c r="K116" i="51"/>
  <c r="K118" i="51" s="1"/>
  <c r="K140" i="51"/>
  <c r="K142" i="51" s="1"/>
  <c r="K131" i="51"/>
  <c r="K133" i="51" s="1"/>
  <c r="K137" i="51"/>
  <c r="K139" i="51" s="1"/>
  <c r="K134" i="51"/>
  <c r="K136" i="51" s="1"/>
  <c r="K143" i="51"/>
  <c r="K145" i="51" s="1"/>
  <c r="K149" i="51"/>
  <c r="K151" i="51" s="1"/>
  <c r="K65" i="51"/>
  <c r="K67" i="51" s="1"/>
  <c r="K110" i="51"/>
  <c r="K112" i="51" s="1"/>
  <c r="K122" i="51"/>
  <c r="K124" i="51" s="1"/>
  <c r="K107" i="51"/>
  <c r="K109" i="51" s="1"/>
  <c r="K119" i="51"/>
  <c r="K121" i="51" s="1"/>
  <c r="K98" i="51"/>
  <c r="K100" i="51" s="1"/>
  <c r="K104" i="51"/>
  <c r="K106" i="51" s="1"/>
  <c r="K128" i="51"/>
  <c r="K130" i="51" s="1"/>
  <c r="K146" i="51"/>
  <c r="K148" i="51" s="1"/>
  <c r="K125" i="51"/>
  <c r="K127" i="51" s="1"/>
  <c r="C18" i="51"/>
  <c r="C54" i="51"/>
  <c r="C126" i="51"/>
  <c r="C36" i="51"/>
  <c r="C114" i="51"/>
  <c r="C138" i="51"/>
  <c r="C21" i="51"/>
  <c r="C33" i="51"/>
  <c r="C96" i="51"/>
  <c r="C147" i="51"/>
  <c r="C99" i="51"/>
  <c r="C45" i="51"/>
  <c r="C57" i="51"/>
  <c r="C66" i="51"/>
  <c r="C78" i="51"/>
  <c r="C87" i="51"/>
  <c r="C108" i="51"/>
  <c r="C117" i="51"/>
  <c r="C129" i="51"/>
  <c r="C48" i="51"/>
  <c r="C60" i="51"/>
  <c r="C69" i="51"/>
  <c r="C81" i="51"/>
  <c r="C120" i="51"/>
  <c r="C150" i="51"/>
  <c r="C27" i="51"/>
  <c r="C39" i="51"/>
  <c r="C90" i="51"/>
  <c r="C102" i="51"/>
  <c r="C111" i="51"/>
  <c r="C132" i="51"/>
  <c r="C141" i="51"/>
  <c r="C15" i="51"/>
  <c r="C63" i="51"/>
  <c r="C93" i="51"/>
  <c r="C105" i="51"/>
  <c r="C144" i="51"/>
  <c r="C42" i="51"/>
  <c r="C135" i="51"/>
  <c r="C24" i="51"/>
  <c r="C51" i="51"/>
  <c r="C72" i="51"/>
  <c r="C123" i="51"/>
  <c r="C30" i="51"/>
  <c r="C84" i="51"/>
  <c r="C12" i="51"/>
  <c r="C75" i="51"/>
  <c r="K226" i="51"/>
  <c r="K241" i="51"/>
  <c r="K235" i="51"/>
  <c r="K238" i="51"/>
  <c r="K229" i="51"/>
  <c r="K223" i="51"/>
  <c r="K232" i="51"/>
  <c r="G18" i="51"/>
  <c r="G42" i="51"/>
  <c r="G81" i="51"/>
  <c r="G93" i="51"/>
  <c r="G15" i="51"/>
  <c r="G39" i="51"/>
  <c r="G66" i="51"/>
  <c r="G12" i="51"/>
  <c r="G24" i="51"/>
  <c r="G30" i="51"/>
  <c r="G36" i="51"/>
  <c r="G54" i="51"/>
  <c r="G63" i="51"/>
  <c r="G72" i="51"/>
  <c r="G78" i="51"/>
  <c r="G21" i="51"/>
  <c r="G45" i="51"/>
  <c r="G60" i="51"/>
  <c r="G87" i="51"/>
  <c r="G27" i="51"/>
  <c r="G33" i="51"/>
  <c r="G51" i="51"/>
  <c r="G69" i="51"/>
  <c r="G84" i="51"/>
  <c r="G102" i="51"/>
  <c r="G57" i="51"/>
  <c r="G75" i="51"/>
  <c r="G111" i="51"/>
  <c r="G120" i="51"/>
  <c r="G138" i="51"/>
  <c r="G114" i="51"/>
  <c r="G123" i="51"/>
  <c r="G99" i="51"/>
  <c r="G108" i="51"/>
  <c r="G132" i="51"/>
  <c r="G144" i="51"/>
  <c r="G150" i="51"/>
  <c r="G105" i="51"/>
  <c r="G129" i="51"/>
  <c r="G90" i="51"/>
  <c r="G96" i="51"/>
  <c r="G117" i="51"/>
  <c r="G126" i="51"/>
  <c r="G141" i="51"/>
  <c r="G147" i="51"/>
  <c r="G48" i="51"/>
  <c r="G135" i="51"/>
  <c r="L234" i="51"/>
  <c r="L236" i="51" s="1"/>
  <c r="L240" i="51"/>
  <c r="L242" i="51" s="1"/>
  <c r="L225" i="51"/>
  <c r="L227" i="51" s="1"/>
  <c r="L228" i="51"/>
  <c r="L230" i="51" s="1"/>
  <c r="L231" i="51"/>
  <c r="L233" i="51" s="1"/>
  <c r="L222" i="51"/>
  <c r="L224" i="51" s="1"/>
  <c r="L237" i="51"/>
  <c r="L239" i="51" s="1"/>
  <c r="C238" i="51"/>
  <c r="C226" i="51"/>
  <c r="C241" i="51"/>
  <c r="C229" i="51"/>
  <c r="C223" i="51"/>
  <c r="C232" i="51"/>
  <c r="C235" i="51"/>
  <c r="K78" i="51"/>
  <c r="K21" i="51"/>
  <c r="K45" i="51"/>
  <c r="K60" i="51"/>
  <c r="K87" i="51"/>
  <c r="K27" i="51"/>
  <c r="K33" i="51"/>
  <c r="K57" i="51"/>
  <c r="K75" i="51"/>
  <c r="K18" i="51"/>
  <c r="K42" i="51"/>
  <c r="K81" i="51"/>
  <c r="K93" i="51"/>
  <c r="K12" i="51"/>
  <c r="K15" i="51"/>
  <c r="K39" i="51"/>
  <c r="K66" i="51"/>
  <c r="K24" i="51"/>
  <c r="K30" i="51"/>
  <c r="K48" i="51"/>
  <c r="K105" i="51"/>
  <c r="K117" i="51"/>
  <c r="K132" i="51"/>
  <c r="K36" i="51"/>
  <c r="K54" i="51"/>
  <c r="K63" i="51"/>
  <c r="K72" i="51"/>
  <c r="K90" i="51"/>
  <c r="K123" i="51"/>
  <c r="K69" i="51"/>
  <c r="K102" i="51"/>
  <c r="K126" i="51"/>
  <c r="K147" i="51"/>
  <c r="K51" i="51"/>
  <c r="K114" i="51"/>
  <c r="K138" i="51"/>
  <c r="K135" i="51"/>
  <c r="K84" i="51"/>
  <c r="K99" i="51"/>
  <c r="K96" i="51"/>
  <c r="K108" i="51"/>
  <c r="K129" i="51"/>
  <c r="K144" i="51"/>
  <c r="K150" i="51"/>
  <c r="K120" i="51"/>
  <c r="K141" i="51"/>
  <c r="K111" i="51"/>
  <c r="M20" i="51"/>
  <c r="M22" i="51" s="1"/>
  <c r="M44" i="51"/>
  <c r="M46" i="51" s="1"/>
  <c r="M59" i="51"/>
  <c r="M61" i="51" s="1"/>
  <c r="M86" i="51"/>
  <c r="M88" i="51" s="1"/>
  <c r="M95" i="51"/>
  <c r="M97" i="51" s="1"/>
  <c r="M26" i="51"/>
  <c r="M28" i="51" s="1"/>
  <c r="M32" i="51"/>
  <c r="M34" i="51" s="1"/>
  <c r="M50" i="51"/>
  <c r="M52" i="51" s="1"/>
  <c r="M68" i="51"/>
  <c r="M70" i="51" s="1"/>
  <c r="M83" i="51"/>
  <c r="M85" i="51" s="1"/>
  <c r="M17" i="51"/>
  <c r="M19" i="51" s="1"/>
  <c r="M41" i="51"/>
  <c r="M43" i="51" s="1"/>
  <c r="M80" i="51"/>
  <c r="M82" i="51" s="1"/>
  <c r="M14" i="51"/>
  <c r="M16" i="51" s="1"/>
  <c r="M38" i="51"/>
  <c r="M40" i="51" s="1"/>
  <c r="M65" i="51"/>
  <c r="M67" i="51" s="1"/>
  <c r="M98" i="51"/>
  <c r="M100" i="51" s="1"/>
  <c r="M11" i="51"/>
  <c r="M13" i="51" s="1"/>
  <c r="M23" i="51"/>
  <c r="M25" i="51" s="1"/>
  <c r="M29" i="51"/>
  <c r="M31" i="51" s="1"/>
  <c r="M47" i="51"/>
  <c r="M49" i="51" s="1"/>
  <c r="M35" i="51"/>
  <c r="M37" i="51" s="1"/>
  <c r="M53" i="51"/>
  <c r="M55" i="51" s="1"/>
  <c r="M62" i="51"/>
  <c r="M64" i="51" s="1"/>
  <c r="M71" i="51"/>
  <c r="M73" i="51" s="1"/>
  <c r="M89" i="51"/>
  <c r="M91" i="51" s="1"/>
  <c r="M122" i="51"/>
  <c r="M124" i="51" s="1"/>
  <c r="M77" i="51"/>
  <c r="M79" i="51" s="1"/>
  <c r="M128" i="51"/>
  <c r="M130" i="51" s="1"/>
  <c r="M140" i="51"/>
  <c r="M142" i="51" s="1"/>
  <c r="M56" i="51"/>
  <c r="M58" i="51" s="1"/>
  <c r="M104" i="51"/>
  <c r="M106" i="51" s="1"/>
  <c r="M101" i="51"/>
  <c r="M103" i="51" s="1"/>
  <c r="M116" i="51"/>
  <c r="M118" i="51" s="1"/>
  <c r="M125" i="51"/>
  <c r="M127" i="51" s="1"/>
  <c r="M113" i="51"/>
  <c r="M115" i="51" s="1"/>
  <c r="M137" i="51"/>
  <c r="M139" i="51" s="1"/>
  <c r="M143" i="51"/>
  <c r="M145" i="51" s="1"/>
  <c r="M92" i="51"/>
  <c r="M94" i="51" s="1"/>
  <c r="M110" i="51"/>
  <c r="M112" i="51" s="1"/>
  <c r="M74" i="51"/>
  <c r="M76" i="51" s="1"/>
  <c r="M107" i="51"/>
  <c r="M109" i="51" s="1"/>
  <c r="M131" i="51"/>
  <c r="M133" i="51" s="1"/>
  <c r="M119" i="51"/>
  <c r="M121" i="51" s="1"/>
  <c r="M146" i="51"/>
  <c r="M148" i="51" s="1"/>
  <c r="M134" i="51"/>
  <c r="M136" i="51" s="1"/>
  <c r="M149" i="51"/>
  <c r="M151" i="51" s="1"/>
  <c r="H23" i="51"/>
  <c r="H25" i="51" s="1"/>
  <c r="H29" i="51"/>
  <c r="H31" i="51" s="1"/>
  <c r="H47" i="51"/>
  <c r="H49" i="51" s="1"/>
  <c r="H11" i="51"/>
  <c r="H13" i="51" s="1"/>
  <c r="H35" i="51"/>
  <c r="H37" i="51" s="1"/>
  <c r="H53" i="51"/>
  <c r="H55" i="51" s="1"/>
  <c r="H62" i="51"/>
  <c r="H64" i="51" s="1"/>
  <c r="H71" i="51"/>
  <c r="H73" i="51" s="1"/>
  <c r="H89" i="51"/>
  <c r="H91" i="51" s="1"/>
  <c r="H20" i="51"/>
  <c r="H22" i="51" s="1"/>
  <c r="H44" i="51"/>
  <c r="H46" i="51" s="1"/>
  <c r="H59" i="51"/>
  <c r="H61" i="51" s="1"/>
  <c r="H26" i="51"/>
  <c r="H28" i="51" s="1"/>
  <c r="H32" i="51"/>
  <c r="H34" i="51" s="1"/>
  <c r="H50" i="51"/>
  <c r="H52" i="51" s="1"/>
  <c r="H68" i="51"/>
  <c r="H70" i="51" s="1"/>
  <c r="H83" i="51"/>
  <c r="H85" i="51" s="1"/>
  <c r="H56" i="51"/>
  <c r="H58" i="51" s="1"/>
  <c r="H74" i="51"/>
  <c r="H76" i="51" s="1"/>
  <c r="H17" i="51"/>
  <c r="H19" i="51" s="1"/>
  <c r="H41" i="51"/>
  <c r="H43" i="51" s="1"/>
  <c r="H80" i="51"/>
  <c r="H82" i="51" s="1"/>
  <c r="H92" i="51"/>
  <c r="H94" i="51" s="1"/>
  <c r="H107" i="51"/>
  <c r="H109" i="51" s="1"/>
  <c r="H125" i="51"/>
  <c r="H127" i="51" s="1"/>
  <c r="H134" i="51"/>
  <c r="H136" i="51" s="1"/>
  <c r="H14" i="51"/>
  <c r="H16" i="51" s="1"/>
  <c r="H38" i="51"/>
  <c r="H40" i="51" s="1"/>
  <c r="H65" i="51"/>
  <c r="H67" i="51" s="1"/>
  <c r="H98" i="51"/>
  <c r="H100" i="51" s="1"/>
  <c r="H113" i="51"/>
  <c r="H115" i="51" s="1"/>
  <c r="H122" i="51"/>
  <c r="H124" i="51" s="1"/>
  <c r="H77" i="51"/>
  <c r="H79" i="51" s="1"/>
  <c r="H86" i="51"/>
  <c r="H88" i="51" s="1"/>
  <c r="H131" i="51"/>
  <c r="H133" i="51" s="1"/>
  <c r="H110" i="51"/>
  <c r="H112" i="51" s="1"/>
  <c r="H104" i="51"/>
  <c r="H106" i="51" s="1"/>
  <c r="H128" i="51"/>
  <c r="H130" i="51" s="1"/>
  <c r="H146" i="51"/>
  <c r="H148" i="51" s="1"/>
  <c r="H116" i="51"/>
  <c r="H118" i="51" s="1"/>
  <c r="H140" i="51"/>
  <c r="H142" i="51" s="1"/>
  <c r="H95" i="51"/>
  <c r="H97" i="51" s="1"/>
  <c r="H101" i="51"/>
  <c r="H103" i="51" s="1"/>
  <c r="H143" i="51"/>
  <c r="H145" i="51" s="1"/>
  <c r="H149" i="51"/>
  <c r="H151" i="51" s="1"/>
  <c r="H137" i="51"/>
  <c r="H139" i="51" s="1"/>
  <c r="H119" i="51"/>
  <c r="H121" i="51" s="1"/>
  <c r="N77" i="51"/>
  <c r="N79" i="51" s="1"/>
  <c r="N20" i="51"/>
  <c r="N22" i="51" s="1"/>
  <c r="N44" i="51"/>
  <c r="N46" i="51" s="1"/>
  <c r="N59" i="51"/>
  <c r="N61" i="51" s="1"/>
  <c r="N86" i="51"/>
  <c r="N88" i="51" s="1"/>
  <c r="N26" i="51"/>
  <c r="N28" i="51" s="1"/>
  <c r="N32" i="51"/>
  <c r="N34" i="51" s="1"/>
  <c r="N56" i="51"/>
  <c r="N58" i="51" s="1"/>
  <c r="N74" i="51"/>
  <c r="N76" i="51" s="1"/>
  <c r="N17" i="51"/>
  <c r="N19" i="51" s="1"/>
  <c r="N41" i="51"/>
  <c r="N43" i="51" s="1"/>
  <c r="N80" i="51"/>
  <c r="N82" i="51" s="1"/>
  <c r="N92" i="51"/>
  <c r="N94" i="51" s="1"/>
  <c r="N14" i="51"/>
  <c r="N16" i="51" s="1"/>
  <c r="N38" i="51"/>
  <c r="N40" i="51" s="1"/>
  <c r="N65" i="51"/>
  <c r="N67" i="51" s="1"/>
  <c r="N11" i="51"/>
  <c r="N13" i="51" s="1"/>
  <c r="N160" i="51" s="1"/>
  <c r="N23" i="51"/>
  <c r="N25" i="51" s="1"/>
  <c r="N29" i="51"/>
  <c r="N31" i="51" s="1"/>
  <c r="N47" i="51"/>
  <c r="N49" i="51" s="1"/>
  <c r="N104" i="51"/>
  <c r="N106" i="51" s="1"/>
  <c r="N116" i="51"/>
  <c r="N118" i="51" s="1"/>
  <c r="N131" i="51"/>
  <c r="N133" i="51" s="1"/>
  <c r="N35" i="51"/>
  <c r="N37" i="51" s="1"/>
  <c r="N53" i="51"/>
  <c r="N55" i="51" s="1"/>
  <c r="N62" i="51"/>
  <c r="N64" i="51" s="1"/>
  <c r="N71" i="51"/>
  <c r="N73" i="51" s="1"/>
  <c r="N89" i="51"/>
  <c r="N91" i="51" s="1"/>
  <c r="N122" i="51"/>
  <c r="N124" i="51" s="1"/>
  <c r="N98" i="51"/>
  <c r="N100" i="51" s="1"/>
  <c r="N119" i="51"/>
  <c r="N121" i="51" s="1"/>
  <c r="N50" i="51"/>
  <c r="N52" i="51" s="1"/>
  <c r="N95" i="51"/>
  <c r="N97" i="51" s="1"/>
  <c r="N140" i="51"/>
  <c r="N142" i="51" s="1"/>
  <c r="N146" i="51"/>
  <c r="N148" i="51" s="1"/>
  <c r="N113" i="51"/>
  <c r="N115" i="51" s="1"/>
  <c r="N83" i="51"/>
  <c r="N85" i="51" s="1"/>
  <c r="N101" i="51"/>
  <c r="N103" i="51" s="1"/>
  <c r="N125" i="51"/>
  <c r="N127" i="51" s="1"/>
  <c r="N134" i="51"/>
  <c r="N136" i="51" s="1"/>
  <c r="N143" i="51"/>
  <c r="N145" i="51" s="1"/>
  <c r="N149" i="51"/>
  <c r="N151" i="51" s="1"/>
  <c r="N110" i="51"/>
  <c r="N112" i="51" s="1"/>
  <c r="N137" i="51"/>
  <c r="N139" i="51" s="1"/>
  <c r="N68" i="51"/>
  <c r="N70" i="51" s="1"/>
  <c r="N107" i="51"/>
  <c r="N109" i="51" s="1"/>
  <c r="N128" i="51"/>
  <c r="N130" i="51" s="1"/>
  <c r="C234" i="51"/>
  <c r="C237" i="51"/>
  <c r="C225" i="51"/>
  <c r="C240" i="51"/>
  <c r="C242" i="51" s="1"/>
  <c r="C228" i="51"/>
  <c r="C230" i="51" s="1"/>
  <c r="C231" i="51"/>
  <c r="C222" i="51"/>
  <c r="L223" i="51"/>
  <c r="L232" i="51"/>
  <c r="L235" i="51"/>
  <c r="L238" i="51"/>
  <c r="L241" i="51"/>
  <c r="L226" i="51"/>
  <c r="L229" i="51"/>
  <c r="C41" i="51"/>
  <c r="C43" i="51" s="1"/>
  <c r="C74" i="51"/>
  <c r="C76" i="51" s="1"/>
  <c r="C113" i="51"/>
  <c r="C14" i="51"/>
  <c r="C16" i="51" s="1"/>
  <c r="C20" i="51"/>
  <c r="C22" i="51" s="1"/>
  <c r="C80" i="51"/>
  <c r="C82" i="51" s="1"/>
  <c r="C44" i="51"/>
  <c r="C46" i="51" s="1"/>
  <c r="C56" i="51"/>
  <c r="C58" i="51" s="1"/>
  <c r="C65" i="51"/>
  <c r="C67" i="51" s="1"/>
  <c r="C77" i="51"/>
  <c r="C79" i="51" s="1"/>
  <c r="C86" i="51"/>
  <c r="C88" i="51" s="1"/>
  <c r="C107" i="51"/>
  <c r="C109" i="51" s="1"/>
  <c r="C116" i="51"/>
  <c r="C118" i="51" s="1"/>
  <c r="C128" i="51"/>
  <c r="C130" i="51" s="1"/>
  <c r="C11" i="51"/>
  <c r="C23" i="51"/>
  <c r="C35" i="51"/>
  <c r="C37" i="51" s="1"/>
  <c r="C98" i="51"/>
  <c r="C100" i="51" s="1"/>
  <c r="C137" i="51"/>
  <c r="C139" i="51" s="1"/>
  <c r="C149" i="51"/>
  <c r="C151" i="51" s="1"/>
  <c r="C47" i="51"/>
  <c r="C119" i="51"/>
  <c r="C121" i="51" s="1"/>
  <c r="C195" i="51" s="1"/>
  <c r="C26" i="51"/>
  <c r="C28" i="51" s="1"/>
  <c r="C38" i="51"/>
  <c r="C40" i="51" s="1"/>
  <c r="C89" i="51"/>
  <c r="C91" i="51" s="1"/>
  <c r="C101" i="51"/>
  <c r="C110" i="51"/>
  <c r="C112" i="51" s="1"/>
  <c r="C131" i="51"/>
  <c r="C133" i="51" s="1"/>
  <c r="C140" i="51"/>
  <c r="C142" i="51" s="1"/>
  <c r="C68" i="51"/>
  <c r="C70" i="51" s="1"/>
  <c r="C50" i="51"/>
  <c r="C71" i="51"/>
  <c r="C122" i="51"/>
  <c r="C124" i="51" s="1"/>
  <c r="C134" i="51"/>
  <c r="C136" i="51" s="1"/>
  <c r="C95" i="51"/>
  <c r="C17" i="51"/>
  <c r="C19" i="51" s="1"/>
  <c r="C29" i="51"/>
  <c r="C31" i="51" s="1"/>
  <c r="C62" i="51"/>
  <c r="C64" i="51" s="1"/>
  <c r="C83" i="51"/>
  <c r="C92" i="51"/>
  <c r="C94" i="51" s="1"/>
  <c r="C104" i="51"/>
  <c r="C106" i="51" s="1"/>
  <c r="C143" i="51"/>
  <c r="C53" i="51"/>
  <c r="C55" i="51" s="1"/>
  <c r="C125" i="51"/>
  <c r="C127" i="51" s="1"/>
  <c r="C32" i="51"/>
  <c r="C34" i="51" s="1"/>
  <c r="C146" i="51"/>
  <c r="C148" i="51" s="1"/>
  <c r="C59" i="51"/>
  <c r="I14" i="51"/>
  <c r="I16" i="51" s="1"/>
  <c r="I38" i="51"/>
  <c r="I40" i="51" s="1"/>
  <c r="I65" i="51"/>
  <c r="I67" i="51" s="1"/>
  <c r="I98" i="51"/>
  <c r="I100" i="51" s="1"/>
  <c r="I23" i="51"/>
  <c r="I25" i="51" s="1"/>
  <c r="I29" i="51"/>
  <c r="I31" i="51" s="1"/>
  <c r="I47" i="51"/>
  <c r="I49" i="51" s="1"/>
  <c r="I11" i="51"/>
  <c r="I13" i="51" s="1"/>
  <c r="I35" i="51"/>
  <c r="I37" i="51" s="1"/>
  <c r="I77" i="51"/>
  <c r="I79" i="51" s="1"/>
  <c r="I20" i="51"/>
  <c r="I22" i="51" s="1"/>
  <c r="I44" i="51"/>
  <c r="I46" i="51" s="1"/>
  <c r="I59" i="51"/>
  <c r="I61" i="51" s="1"/>
  <c r="I86" i="51"/>
  <c r="I88" i="51" s="1"/>
  <c r="I95" i="51"/>
  <c r="I97" i="51" s="1"/>
  <c r="I26" i="51"/>
  <c r="I28" i="51" s="1"/>
  <c r="I32" i="51"/>
  <c r="I34" i="51" s="1"/>
  <c r="I50" i="51"/>
  <c r="I52" i="51" s="1"/>
  <c r="I68" i="51"/>
  <c r="I70" i="51" s="1"/>
  <c r="I83" i="51"/>
  <c r="I85" i="51" s="1"/>
  <c r="I56" i="51"/>
  <c r="I58" i="51" s="1"/>
  <c r="I175" i="51" s="1"/>
  <c r="I74" i="51"/>
  <c r="I76" i="51" s="1"/>
  <c r="I110" i="51"/>
  <c r="I112" i="51" s="1"/>
  <c r="I119" i="51"/>
  <c r="I121" i="51" s="1"/>
  <c r="I195" i="51" s="1"/>
  <c r="I137" i="51"/>
  <c r="I139" i="51" s="1"/>
  <c r="I17" i="51"/>
  <c r="I19" i="51" s="1"/>
  <c r="I41" i="51"/>
  <c r="I43" i="51" s="1"/>
  <c r="I80" i="51"/>
  <c r="I82" i="51" s="1"/>
  <c r="I92" i="51"/>
  <c r="I94" i="51" s="1"/>
  <c r="I107" i="51"/>
  <c r="I109" i="51" s="1"/>
  <c r="I125" i="51"/>
  <c r="I127" i="51" s="1"/>
  <c r="I134" i="51"/>
  <c r="I136" i="51" s="1"/>
  <c r="I89" i="51"/>
  <c r="I91" i="51" s="1"/>
  <c r="I101" i="51"/>
  <c r="I103" i="51" s="1"/>
  <c r="I113" i="51"/>
  <c r="I115" i="51" s="1"/>
  <c r="I122" i="51"/>
  <c r="I124" i="51" s="1"/>
  <c r="I128" i="51"/>
  <c r="I130" i="51" s="1"/>
  <c r="I71" i="51"/>
  <c r="I73" i="51" s="1"/>
  <c r="I131" i="51"/>
  <c r="I133" i="51" s="1"/>
  <c r="I53" i="51"/>
  <c r="I55" i="51" s="1"/>
  <c r="I104" i="51"/>
  <c r="I106" i="51" s="1"/>
  <c r="I116" i="51"/>
  <c r="I118" i="51" s="1"/>
  <c r="I140" i="51"/>
  <c r="I142" i="51" s="1"/>
  <c r="I146" i="51"/>
  <c r="I148" i="51" s="1"/>
  <c r="I62" i="51"/>
  <c r="I64" i="51" s="1"/>
  <c r="I143" i="51"/>
  <c r="I145" i="51" s="1"/>
  <c r="I149" i="51"/>
  <c r="I151" i="51" s="1"/>
  <c r="J17" i="51"/>
  <c r="J19" i="51" s="1"/>
  <c r="J41" i="51"/>
  <c r="J43" i="51" s="1"/>
  <c r="J80" i="51"/>
  <c r="J82" i="51" s="1"/>
  <c r="J92" i="51"/>
  <c r="J94" i="51" s="1"/>
  <c r="J14" i="51"/>
  <c r="J16" i="51" s="1"/>
  <c r="J38" i="51"/>
  <c r="J40" i="51" s="1"/>
  <c r="J65" i="51"/>
  <c r="J67" i="51" s="1"/>
  <c r="J23" i="51"/>
  <c r="J25" i="51" s="1"/>
  <c r="J29" i="51"/>
  <c r="J31" i="51" s="1"/>
  <c r="J11" i="51"/>
  <c r="J13" i="51" s="1"/>
  <c r="J35" i="51"/>
  <c r="J37" i="51" s="1"/>
  <c r="J53" i="51"/>
  <c r="J55" i="51" s="1"/>
  <c r="J62" i="51"/>
  <c r="J64" i="51" s="1"/>
  <c r="J71" i="51"/>
  <c r="J73" i="51" s="1"/>
  <c r="J77" i="51"/>
  <c r="J79" i="51" s="1"/>
  <c r="J20" i="51"/>
  <c r="J22" i="51" s="1"/>
  <c r="J44" i="51"/>
  <c r="J46" i="51" s="1"/>
  <c r="J59" i="51"/>
  <c r="J61" i="51" s="1"/>
  <c r="J86" i="51"/>
  <c r="J88" i="51" s="1"/>
  <c r="J26" i="51"/>
  <c r="J28" i="51" s="1"/>
  <c r="J32" i="51"/>
  <c r="J34" i="51" s="1"/>
  <c r="J50" i="51"/>
  <c r="J52" i="51" s="1"/>
  <c r="J68" i="51"/>
  <c r="J70" i="51" s="1"/>
  <c r="J83" i="51"/>
  <c r="J85" i="51" s="1"/>
  <c r="J101" i="51"/>
  <c r="J103" i="51" s="1"/>
  <c r="J56" i="51"/>
  <c r="J58" i="51" s="1"/>
  <c r="J74" i="51"/>
  <c r="J76" i="51" s="1"/>
  <c r="J110" i="51"/>
  <c r="J112" i="51" s="1"/>
  <c r="J119" i="51"/>
  <c r="J121" i="51" s="1"/>
  <c r="J195" i="51" s="1"/>
  <c r="J137" i="51"/>
  <c r="J139" i="51" s="1"/>
  <c r="J95" i="51"/>
  <c r="J97" i="51" s="1"/>
  <c r="J89" i="51"/>
  <c r="J91" i="51" s="1"/>
  <c r="J134" i="51"/>
  <c r="J136" i="51" s="1"/>
  <c r="J143" i="51"/>
  <c r="J145" i="51" s="1"/>
  <c r="J113" i="51"/>
  <c r="J115" i="51" s="1"/>
  <c r="J122" i="51"/>
  <c r="J124" i="51" s="1"/>
  <c r="J107" i="51"/>
  <c r="J109" i="51" s="1"/>
  <c r="J131" i="51"/>
  <c r="J133" i="51" s="1"/>
  <c r="J47" i="51"/>
  <c r="J49" i="51" s="1"/>
  <c r="J98" i="51"/>
  <c r="J100" i="51" s="1"/>
  <c r="J104" i="51"/>
  <c r="J106" i="51" s="1"/>
  <c r="J128" i="51"/>
  <c r="J130" i="51" s="1"/>
  <c r="J146" i="51"/>
  <c r="J148" i="51" s="1"/>
  <c r="J149" i="51"/>
  <c r="J151" i="51" s="1"/>
  <c r="J116" i="51"/>
  <c r="J118" i="51" s="1"/>
  <c r="J125" i="51"/>
  <c r="J127" i="51" s="1"/>
  <c r="J140" i="51"/>
  <c r="J142" i="51" s="1"/>
  <c r="K225" i="51"/>
  <c r="K227" i="51" s="1"/>
  <c r="K228" i="51"/>
  <c r="K230" i="51" s="1"/>
  <c r="K231" i="51"/>
  <c r="K233" i="51" s="1"/>
  <c r="K222" i="51"/>
  <c r="K224" i="51" s="1"/>
  <c r="K237" i="51"/>
  <c r="K239" i="51" s="1"/>
  <c r="K234" i="51"/>
  <c r="K236" i="51" s="1"/>
  <c r="K240" i="51"/>
  <c r="K242" i="51" s="1"/>
  <c r="G232" i="51"/>
  <c r="G238" i="51"/>
  <c r="G229" i="51"/>
  <c r="G223" i="51"/>
  <c r="G235" i="51"/>
  <c r="G241" i="51"/>
  <c r="G226" i="51"/>
  <c r="D223" i="51"/>
  <c r="D224" i="51" s="1"/>
  <c r="D232" i="51"/>
  <c r="D235" i="51"/>
  <c r="D236" i="51" s="1"/>
  <c r="D238" i="51"/>
  <c r="D241" i="51"/>
  <c r="D226" i="51"/>
  <c r="D229" i="51"/>
  <c r="E12" i="51"/>
  <c r="E24" i="51"/>
  <c r="E30" i="51"/>
  <c r="E48" i="51"/>
  <c r="E36" i="51"/>
  <c r="E54" i="51"/>
  <c r="E63" i="51"/>
  <c r="E72" i="51"/>
  <c r="E90" i="51"/>
  <c r="E21" i="51"/>
  <c r="E45" i="51"/>
  <c r="E60" i="51"/>
  <c r="E27" i="51"/>
  <c r="E33" i="51"/>
  <c r="E51" i="51"/>
  <c r="E69" i="51"/>
  <c r="E84" i="51"/>
  <c r="E57" i="51"/>
  <c r="E75" i="51"/>
  <c r="E18" i="51"/>
  <c r="E42" i="51"/>
  <c r="E81" i="51"/>
  <c r="E93" i="51"/>
  <c r="E108" i="51"/>
  <c r="E126" i="51"/>
  <c r="E135" i="51"/>
  <c r="E15" i="51"/>
  <c r="E39" i="51"/>
  <c r="E66" i="51"/>
  <c r="E99" i="51"/>
  <c r="E111" i="51"/>
  <c r="E105" i="51"/>
  <c r="E129" i="51"/>
  <c r="E78" i="51"/>
  <c r="E120" i="51"/>
  <c r="E87" i="51"/>
  <c r="E96" i="51"/>
  <c r="E117" i="51"/>
  <c r="E141" i="51"/>
  <c r="E147" i="51"/>
  <c r="E102" i="51"/>
  <c r="E114" i="51"/>
  <c r="E123" i="51"/>
  <c r="E138" i="51"/>
  <c r="E132" i="51"/>
  <c r="E144" i="51"/>
  <c r="E150" i="51"/>
  <c r="I12" i="51"/>
  <c r="I27" i="51"/>
  <c r="I33" i="51"/>
  <c r="I51" i="51"/>
  <c r="I69" i="51"/>
  <c r="I84" i="51"/>
  <c r="I57" i="51"/>
  <c r="I75" i="51"/>
  <c r="I18" i="51"/>
  <c r="I42" i="51"/>
  <c r="I15" i="51"/>
  <c r="I39" i="51"/>
  <c r="I66" i="51"/>
  <c r="I24" i="51"/>
  <c r="I30" i="51"/>
  <c r="I48" i="51"/>
  <c r="I36" i="51"/>
  <c r="I54" i="51"/>
  <c r="I63" i="51"/>
  <c r="I72" i="51"/>
  <c r="I78" i="51"/>
  <c r="I129" i="51"/>
  <c r="I141" i="51"/>
  <c r="I21" i="51"/>
  <c r="I45" i="51"/>
  <c r="I60" i="51"/>
  <c r="I87" i="51"/>
  <c r="I96" i="51"/>
  <c r="I114" i="51"/>
  <c r="I138" i="51"/>
  <c r="I135" i="51"/>
  <c r="I120" i="51"/>
  <c r="I111" i="51"/>
  <c r="I123" i="51"/>
  <c r="I99" i="51"/>
  <c r="I108" i="51"/>
  <c r="I132" i="51"/>
  <c r="I144" i="51"/>
  <c r="I150" i="51"/>
  <c r="I90" i="51"/>
  <c r="I105" i="51"/>
  <c r="I81" i="51"/>
  <c r="I93" i="51"/>
  <c r="I102" i="51"/>
  <c r="I117" i="51"/>
  <c r="I126" i="51"/>
  <c r="I147" i="51"/>
  <c r="I184" i="51"/>
  <c r="I171" i="51"/>
  <c r="E184" i="51"/>
  <c r="E195" i="51"/>
  <c r="K184" i="51"/>
  <c r="K173" i="51"/>
  <c r="K169" i="51"/>
  <c r="K195" i="51"/>
  <c r="L160" i="51"/>
  <c r="M160" i="51"/>
  <c r="F184" i="51"/>
  <c r="I163" i="51"/>
  <c r="C236" i="51" l="1"/>
  <c r="C13" i="51"/>
  <c r="C227" i="51"/>
  <c r="C52" i="51"/>
  <c r="D239" i="51"/>
  <c r="D112" i="51"/>
  <c r="D46" i="51"/>
  <c r="D28" i="51"/>
  <c r="D165" i="51" s="1"/>
  <c r="C61" i="51"/>
  <c r="C176" i="51" s="1"/>
  <c r="C85" i="51"/>
  <c r="C184" i="51" s="1"/>
  <c r="C49" i="51"/>
  <c r="C172" i="51" s="1"/>
  <c r="D136" i="51"/>
  <c r="D200" i="51" s="1"/>
  <c r="D106" i="51"/>
  <c r="D22" i="51"/>
  <c r="D19" i="51"/>
  <c r="D13" i="51"/>
  <c r="D160" i="51" s="1"/>
  <c r="D43" i="51"/>
  <c r="D170" i="51" s="1"/>
  <c r="D94" i="51"/>
  <c r="D142" i="51"/>
  <c r="D202" i="51" s="1"/>
  <c r="D76" i="51"/>
  <c r="C233" i="51"/>
  <c r="C73" i="51"/>
  <c r="D233" i="51"/>
  <c r="D148" i="51"/>
  <c r="D204" i="51" s="1"/>
  <c r="D130" i="51"/>
  <c r="D198" i="51" s="1"/>
  <c r="D31" i="51"/>
  <c r="D58" i="51"/>
  <c r="D175" i="51" s="1"/>
  <c r="C239" i="51"/>
  <c r="C97" i="51"/>
  <c r="D230" i="51"/>
  <c r="D115" i="51"/>
  <c r="D25" i="51"/>
  <c r="D85" i="51"/>
  <c r="D184" i="51" s="1"/>
  <c r="C115" i="51"/>
  <c r="C25" i="51"/>
  <c r="C164" i="51" s="1"/>
  <c r="D227" i="51"/>
  <c r="C251" i="51" s="1"/>
  <c r="D55" i="51"/>
  <c r="D109" i="51"/>
  <c r="D118" i="51"/>
  <c r="D91" i="51"/>
  <c r="D186" i="51" s="1"/>
  <c r="D67" i="51"/>
  <c r="D178" i="51" s="1"/>
  <c r="D70" i="51"/>
  <c r="C145" i="51"/>
  <c r="C203" i="51" s="1"/>
  <c r="C103" i="51"/>
  <c r="D242" i="51"/>
  <c r="D82" i="51"/>
  <c r="D88" i="51"/>
  <c r="D40" i="51"/>
  <c r="D169" i="51" s="1"/>
  <c r="D52" i="51"/>
  <c r="D173" i="51" s="1"/>
  <c r="D139" i="51"/>
  <c r="D124" i="51"/>
  <c r="D196" i="51" s="1"/>
  <c r="D100" i="51"/>
  <c r="D189" i="51" s="1"/>
  <c r="D64" i="51"/>
  <c r="D16" i="51"/>
  <c r="D34" i="51"/>
  <c r="G197" i="51"/>
  <c r="I162" i="51"/>
  <c r="I199" i="51"/>
  <c r="I166" i="51"/>
  <c r="I174" i="51"/>
  <c r="G171" i="51"/>
  <c r="G164" i="51"/>
  <c r="G201" i="51"/>
  <c r="F170" i="51"/>
  <c r="F179" i="51"/>
  <c r="F191" i="51"/>
  <c r="I172" i="51"/>
  <c r="I188" i="51"/>
  <c r="F178" i="51"/>
  <c r="K193" i="51"/>
  <c r="E205" i="51"/>
  <c r="E194" i="51"/>
  <c r="E169" i="51"/>
  <c r="C197" i="51"/>
  <c r="J182" i="51"/>
  <c r="G163" i="51"/>
  <c r="G200" i="51"/>
  <c r="G167" i="51"/>
  <c r="J184" i="51"/>
  <c r="C171" i="51"/>
  <c r="C187" i="51"/>
  <c r="F171" i="51"/>
  <c r="F181" i="51"/>
  <c r="F192" i="51"/>
  <c r="I198" i="51"/>
  <c r="I173" i="51"/>
  <c r="I181" i="51"/>
  <c r="I189" i="51"/>
  <c r="J161" i="51"/>
  <c r="K164" i="51"/>
  <c r="K167" i="51"/>
  <c r="K175" i="51"/>
  <c r="F180" i="51"/>
  <c r="N181" i="51"/>
  <c r="N187" i="51"/>
  <c r="N173" i="51"/>
  <c r="N186" i="51"/>
  <c r="N162" i="51"/>
  <c r="N202" i="51"/>
  <c r="N205" i="51"/>
  <c r="N185" i="51"/>
  <c r="N174" i="51"/>
  <c r="N188" i="51"/>
  <c r="N164" i="51"/>
  <c r="N195" i="51"/>
  <c r="N204" i="51"/>
  <c r="N167" i="51"/>
  <c r="N175" i="51"/>
  <c r="N189" i="51"/>
  <c r="N161" i="51"/>
  <c r="N196" i="51"/>
  <c r="N203" i="51"/>
  <c r="N168" i="51"/>
  <c r="N176" i="51"/>
  <c r="N190" i="51"/>
  <c r="N163" i="51"/>
  <c r="N183" i="51"/>
  <c r="N201" i="51"/>
  <c r="N169" i="51"/>
  <c r="N178" i="51"/>
  <c r="N191" i="51"/>
  <c r="G168" i="51"/>
  <c r="G176" i="51"/>
  <c r="N198" i="51"/>
  <c r="N166" i="51"/>
  <c r="N194" i="51"/>
  <c r="N170" i="51"/>
  <c r="N180" i="51"/>
  <c r="N192" i="51"/>
  <c r="N199" i="51"/>
  <c r="N177" i="51"/>
  <c r="N197" i="51"/>
  <c r="N171" i="51"/>
  <c r="N182" i="51"/>
  <c r="N200" i="51"/>
  <c r="N179" i="51"/>
  <c r="N165" i="51"/>
  <c r="N172" i="51"/>
  <c r="N184" i="51"/>
  <c r="N193" i="51"/>
  <c r="G184" i="51"/>
  <c r="G189" i="51"/>
  <c r="H169" i="51"/>
  <c r="H177" i="51"/>
  <c r="H164" i="51"/>
  <c r="H168" i="51"/>
  <c r="H181" i="51"/>
  <c r="H185" i="51"/>
  <c r="H189" i="51"/>
  <c r="M163" i="51"/>
  <c r="M200" i="51"/>
  <c r="M196" i="51"/>
  <c r="M167" i="51"/>
  <c r="M171" i="51"/>
  <c r="M175" i="51"/>
  <c r="M179" i="51"/>
  <c r="M187" i="51"/>
  <c r="M191" i="51"/>
  <c r="D166" i="51"/>
  <c r="D164" i="51"/>
  <c r="D201" i="51"/>
  <c r="D197" i="51"/>
  <c r="D172" i="51"/>
  <c r="D182" i="51"/>
  <c r="D190" i="51"/>
  <c r="D193" i="51"/>
  <c r="L172" i="51"/>
  <c r="L162" i="51"/>
  <c r="L204" i="51"/>
  <c r="L199" i="51"/>
  <c r="L195" i="51"/>
  <c r="L167" i="51"/>
  <c r="L175" i="51"/>
  <c r="L177" i="51"/>
  <c r="L181" i="51"/>
  <c r="L185" i="51"/>
  <c r="L189" i="51"/>
  <c r="H161" i="51"/>
  <c r="H205" i="51"/>
  <c r="H198" i="51"/>
  <c r="H194" i="51"/>
  <c r="H178" i="51"/>
  <c r="H186" i="51"/>
  <c r="H190" i="51"/>
  <c r="H193" i="51"/>
  <c r="M164" i="51"/>
  <c r="M202" i="51"/>
  <c r="M201" i="51"/>
  <c r="M197" i="51"/>
  <c r="M168" i="51"/>
  <c r="M172" i="51"/>
  <c r="M176" i="51"/>
  <c r="M180" i="51"/>
  <c r="M184" i="51"/>
  <c r="M188" i="51"/>
  <c r="M192" i="51"/>
  <c r="D161" i="51"/>
  <c r="D205" i="51"/>
  <c r="D194" i="51"/>
  <c r="D174" i="51"/>
  <c r="D179" i="51"/>
  <c r="D183" i="51"/>
  <c r="D187" i="51"/>
  <c r="D191" i="51"/>
  <c r="L176" i="51"/>
  <c r="L163" i="51"/>
  <c r="L203" i="51"/>
  <c r="L200" i="51"/>
  <c r="L196" i="51"/>
  <c r="L169" i="51"/>
  <c r="L170" i="51"/>
  <c r="L178" i="51"/>
  <c r="L182" i="51"/>
  <c r="L186" i="51"/>
  <c r="L190" i="51"/>
  <c r="L193" i="51"/>
  <c r="G205" i="51"/>
  <c r="G194" i="51"/>
  <c r="G165" i="51"/>
  <c r="G169" i="51"/>
  <c r="G173" i="51"/>
  <c r="G177" i="51"/>
  <c r="G181" i="51"/>
  <c r="G185" i="51"/>
  <c r="G191" i="51"/>
  <c r="H173" i="51"/>
  <c r="H162" i="51"/>
  <c r="H195" i="51"/>
  <c r="H172" i="51"/>
  <c r="H183" i="51"/>
  <c r="H187" i="51"/>
  <c r="H191" i="51"/>
  <c r="M161" i="51"/>
  <c r="M205" i="51"/>
  <c r="M198" i="51"/>
  <c r="M194" i="51"/>
  <c r="M169" i="51"/>
  <c r="M173" i="51"/>
  <c r="M177" i="51"/>
  <c r="M181" i="51"/>
  <c r="M185" i="51"/>
  <c r="M189" i="51"/>
  <c r="D167" i="51"/>
  <c r="D162" i="51"/>
  <c r="D199" i="51"/>
  <c r="D195" i="51"/>
  <c r="D168" i="51"/>
  <c r="D177" i="51"/>
  <c r="D188" i="51"/>
  <c r="D192" i="51"/>
  <c r="L166" i="51"/>
  <c r="L164" i="51"/>
  <c r="L202" i="51"/>
  <c r="L201" i="51"/>
  <c r="L197" i="51"/>
  <c r="L171" i="51"/>
  <c r="L174" i="51"/>
  <c r="L179" i="51"/>
  <c r="L183" i="51"/>
  <c r="L187" i="51"/>
  <c r="L191" i="51"/>
  <c r="G162" i="51"/>
  <c r="G199" i="51"/>
  <c r="G195" i="51"/>
  <c r="G166" i="51"/>
  <c r="G174" i="51"/>
  <c r="G182" i="51"/>
  <c r="G186" i="51"/>
  <c r="G192" i="51"/>
  <c r="H167" i="51"/>
  <c r="H175" i="51"/>
  <c r="H163" i="51"/>
  <c r="H200" i="51"/>
  <c r="H196" i="51"/>
  <c r="H166" i="51"/>
  <c r="H174" i="51"/>
  <c r="H180" i="51"/>
  <c r="H184" i="51"/>
  <c r="H188" i="51"/>
  <c r="M162" i="51"/>
  <c r="M204" i="51"/>
  <c r="M199" i="51"/>
  <c r="M195" i="51"/>
  <c r="M166" i="51"/>
  <c r="M170" i="51"/>
  <c r="M174" i="51"/>
  <c r="M178" i="51"/>
  <c r="M182" i="51"/>
  <c r="M186" i="51"/>
  <c r="M190" i="51"/>
  <c r="M193" i="51"/>
  <c r="D171" i="51"/>
  <c r="D163" i="51"/>
  <c r="D203" i="51"/>
  <c r="D181" i="51"/>
  <c r="D185" i="51"/>
  <c r="L168" i="51"/>
  <c r="L161" i="51"/>
  <c r="L205" i="51"/>
  <c r="L198" i="51"/>
  <c r="L194" i="51"/>
  <c r="L165" i="51"/>
  <c r="L173" i="51"/>
  <c r="L180" i="51"/>
  <c r="L184" i="51"/>
  <c r="L188" i="51"/>
  <c r="L192" i="51"/>
  <c r="I167" i="51"/>
  <c r="K185" i="51"/>
  <c r="K165" i="51"/>
  <c r="F197" i="51"/>
  <c r="M183" i="51"/>
  <c r="M165" i="51"/>
  <c r="E203" i="51"/>
  <c r="E166" i="51"/>
  <c r="C174" i="51"/>
  <c r="M203" i="51"/>
  <c r="E198" i="51"/>
  <c r="J178" i="51"/>
  <c r="G196" i="51"/>
  <c r="G187" i="51"/>
  <c r="J170" i="51"/>
  <c r="G183" i="51"/>
  <c r="G172" i="51"/>
  <c r="L254" i="51"/>
  <c r="L256" i="51"/>
  <c r="L250" i="51"/>
  <c r="K252" i="51"/>
  <c r="K255" i="51"/>
  <c r="L255" i="51"/>
  <c r="K254" i="51"/>
  <c r="L253" i="51"/>
  <c r="K253" i="51"/>
  <c r="K256" i="51"/>
  <c r="E170" i="51"/>
  <c r="J256" i="51"/>
  <c r="F172" i="51"/>
  <c r="F173" i="51"/>
  <c r="F163" i="51"/>
  <c r="E161" i="51"/>
  <c r="J253" i="51"/>
  <c r="F166" i="51"/>
  <c r="E179" i="51"/>
  <c r="C255" i="51"/>
  <c r="J203" i="51"/>
  <c r="J163" i="51"/>
  <c r="J199" i="51"/>
  <c r="J191" i="51"/>
  <c r="D180" i="51"/>
  <c r="H250" i="51"/>
  <c r="K198" i="51"/>
  <c r="K190" i="51"/>
  <c r="K179" i="51"/>
  <c r="K168" i="51"/>
  <c r="K161" i="51"/>
  <c r="K178" i="51"/>
  <c r="K172" i="51"/>
  <c r="G190" i="51"/>
  <c r="I191" i="51"/>
  <c r="I204" i="51"/>
  <c r="I177" i="51"/>
  <c r="I182" i="51"/>
  <c r="I168" i="51"/>
  <c r="I161" i="51"/>
  <c r="J250" i="51"/>
  <c r="F200" i="51"/>
  <c r="F162" i="51"/>
  <c r="E192" i="51"/>
  <c r="C196" i="51"/>
  <c r="C254" i="51"/>
  <c r="J205" i="51"/>
  <c r="J189" i="51"/>
  <c r="J201" i="51"/>
  <c r="J181" i="51"/>
  <c r="J197" i="51"/>
  <c r="G256" i="51"/>
  <c r="H252" i="51"/>
  <c r="K204" i="51"/>
  <c r="K174" i="51"/>
  <c r="K176" i="51"/>
  <c r="K205" i="51"/>
  <c r="K170" i="51"/>
  <c r="K189" i="51"/>
  <c r="K180" i="51"/>
  <c r="G204" i="51"/>
  <c r="G188" i="51"/>
  <c r="I187" i="51"/>
  <c r="I164" i="51"/>
  <c r="I185" i="51"/>
  <c r="I165" i="51"/>
  <c r="J252" i="51"/>
  <c r="J255" i="51"/>
  <c r="F190" i="51"/>
  <c r="E201" i="51"/>
  <c r="C189" i="51"/>
  <c r="J188" i="51"/>
  <c r="J177" i="51"/>
  <c r="J198" i="51"/>
  <c r="J179" i="51"/>
  <c r="J168" i="51"/>
  <c r="G250" i="51"/>
  <c r="K166" i="51"/>
  <c r="K163" i="51"/>
  <c r="K202" i="51"/>
  <c r="K160" i="51"/>
  <c r="H160" i="51"/>
  <c r="I170" i="51"/>
  <c r="I203" i="51"/>
  <c r="J251" i="51"/>
  <c r="J254" i="51"/>
  <c r="F174" i="51"/>
  <c r="E197" i="51"/>
  <c r="E167" i="51"/>
  <c r="J187" i="51"/>
  <c r="J175" i="51"/>
  <c r="J185" i="51"/>
  <c r="J176" i="51"/>
  <c r="J202" i="51"/>
  <c r="J193" i="51"/>
  <c r="J160" i="51"/>
  <c r="D176" i="51"/>
  <c r="H254" i="51"/>
  <c r="H253" i="51"/>
  <c r="K201" i="51"/>
  <c r="K200" i="51"/>
  <c r="K171" i="51"/>
  <c r="K162" i="51"/>
  <c r="K196" i="51"/>
  <c r="K187" i="51"/>
  <c r="I202" i="51"/>
  <c r="I160" i="51"/>
  <c r="I180" i="51"/>
  <c r="I169" i="51"/>
  <c r="I186" i="51"/>
  <c r="I200" i="51"/>
  <c r="G160" i="51"/>
  <c r="G170" i="51"/>
  <c r="I250" i="51"/>
  <c r="E160" i="51"/>
  <c r="E164" i="51"/>
  <c r="E168" i="51"/>
  <c r="E172" i="51"/>
  <c r="J165" i="51"/>
  <c r="J169" i="51"/>
  <c r="J173" i="51"/>
  <c r="J180" i="51"/>
  <c r="J196" i="51"/>
  <c r="G161" i="51"/>
  <c r="G175" i="51"/>
  <c r="E163" i="51"/>
  <c r="E171" i="51"/>
  <c r="E175" i="51"/>
  <c r="J164" i="51"/>
  <c r="J172" i="51"/>
  <c r="J194" i="51"/>
  <c r="C161" i="51"/>
  <c r="C165" i="51"/>
  <c r="C169" i="51"/>
  <c r="C173" i="51"/>
  <c r="C188" i="51"/>
  <c r="F160" i="51"/>
  <c r="F164" i="51"/>
  <c r="F168" i="51"/>
  <c r="F194" i="51"/>
  <c r="H179" i="51"/>
  <c r="C166" i="51"/>
  <c r="C170" i="51"/>
  <c r="C162" i="51"/>
  <c r="C181" i="51"/>
  <c r="C185" i="51"/>
  <c r="F161" i="51"/>
  <c r="F165" i="51"/>
  <c r="F169" i="51"/>
  <c r="H165" i="51"/>
  <c r="E165" i="51"/>
  <c r="E173" i="51"/>
  <c r="E190" i="51"/>
  <c r="E204" i="51"/>
  <c r="J162" i="51"/>
  <c r="J166" i="51"/>
  <c r="J174" i="51"/>
  <c r="J190" i="51"/>
  <c r="J200" i="51"/>
  <c r="C163" i="51"/>
  <c r="C167" i="51"/>
  <c r="C182" i="51"/>
  <c r="C190" i="51"/>
  <c r="H176" i="51"/>
  <c r="H170" i="51"/>
  <c r="H202" i="51"/>
  <c r="E162" i="51"/>
  <c r="E174" i="51"/>
  <c r="E182" i="51"/>
  <c r="J167" i="51"/>
  <c r="J171" i="51"/>
  <c r="J192" i="51"/>
  <c r="J186" i="51"/>
  <c r="C168" i="51"/>
  <c r="C175" i="51"/>
  <c r="C179" i="51"/>
  <c r="C191" i="51"/>
  <c r="F167" i="51"/>
  <c r="F175" i="51"/>
  <c r="F187" i="51"/>
  <c r="F198" i="51"/>
  <c r="H171" i="51"/>
  <c r="H182" i="51"/>
  <c r="H192" i="51"/>
  <c r="J183" i="51"/>
  <c r="J204" i="51"/>
  <c r="K191" i="51"/>
  <c r="K188" i="51"/>
  <c r="K192" i="51"/>
  <c r="K177" i="51"/>
  <c r="K199" i="51"/>
  <c r="K197" i="51"/>
  <c r="K182" i="51"/>
  <c r="K186" i="51"/>
  <c r="K183" i="51"/>
  <c r="K194" i="51"/>
  <c r="I251" i="51"/>
  <c r="K203" i="51"/>
  <c r="I253" i="51"/>
  <c r="I256" i="51"/>
  <c r="K181" i="51"/>
  <c r="I254" i="51"/>
  <c r="I183" i="51"/>
  <c r="I190" i="51"/>
  <c r="I197" i="51"/>
  <c r="I205" i="51"/>
  <c r="B254" i="51"/>
  <c r="H197" i="51"/>
  <c r="I194" i="51"/>
  <c r="C200" i="51"/>
  <c r="B253" i="51"/>
  <c r="G178" i="51"/>
  <c r="F183" i="51"/>
  <c r="C199" i="51"/>
  <c r="C192" i="51"/>
  <c r="H203" i="51"/>
  <c r="G179" i="51"/>
  <c r="E183" i="51"/>
  <c r="E191" i="51"/>
  <c r="F177" i="51"/>
  <c r="F199" i="51"/>
  <c r="I196" i="51"/>
  <c r="C202" i="51"/>
  <c r="C183" i="51"/>
  <c r="C204" i="51"/>
  <c r="H204" i="51"/>
  <c r="G180" i="51"/>
  <c r="G198" i="51"/>
  <c r="E176" i="51"/>
  <c r="E199" i="51"/>
  <c r="F193" i="51"/>
  <c r="F185" i="51"/>
  <c r="C177" i="51"/>
  <c r="E177" i="51"/>
  <c r="E185" i="51"/>
  <c r="E200" i="51"/>
  <c r="F186" i="51"/>
  <c r="F201" i="51"/>
  <c r="C194" i="51"/>
  <c r="I178" i="51"/>
  <c r="C205" i="51"/>
  <c r="B251" i="51"/>
  <c r="E178" i="51"/>
  <c r="E186" i="51"/>
  <c r="E193" i="51"/>
  <c r="F176" i="51"/>
  <c r="F188" i="51"/>
  <c r="F202" i="51"/>
  <c r="I192" i="51"/>
  <c r="C178" i="51"/>
  <c r="C186" i="51"/>
  <c r="B255" i="51"/>
  <c r="H199" i="51"/>
  <c r="G193" i="51"/>
  <c r="E187" i="51"/>
  <c r="E202" i="51"/>
  <c r="F203" i="51"/>
  <c r="I176" i="51"/>
  <c r="C193" i="51"/>
  <c r="C198" i="51"/>
  <c r="B252" i="51"/>
  <c r="G202" i="51"/>
  <c r="E180" i="51"/>
  <c r="E188" i="51"/>
  <c r="F196" i="51"/>
  <c r="F204" i="51"/>
  <c r="I179" i="51"/>
  <c r="I193" i="51"/>
  <c r="I201" i="51"/>
  <c r="C180" i="51"/>
  <c r="C201" i="51"/>
  <c r="B256" i="51"/>
  <c r="H201" i="51"/>
  <c r="G203" i="51"/>
  <c r="E181" i="51"/>
  <c r="E189" i="51"/>
  <c r="E196" i="51"/>
  <c r="F182" i="51"/>
  <c r="F189" i="51"/>
  <c r="F205" i="51"/>
  <c r="I255" i="51"/>
  <c r="M250" i="51"/>
  <c r="M256" i="51"/>
  <c r="I252" i="51"/>
  <c r="K251" i="51"/>
  <c r="M251" i="51"/>
  <c r="M254" i="51"/>
  <c r="L252" i="51"/>
  <c r="L251" i="51"/>
  <c r="M255" i="51"/>
  <c r="M253" i="51"/>
  <c r="K250" i="51"/>
  <c r="M252" i="51"/>
  <c r="C224" i="51"/>
  <c r="B250" i="51" s="1"/>
  <c r="C160" i="51"/>
  <c r="E18" i="45"/>
  <c r="F18" i="45" s="1"/>
  <c r="G18" i="45"/>
  <c r="H18" i="45" s="1"/>
  <c r="D18" i="45"/>
  <c r="D18" i="44"/>
  <c r="G18" i="44"/>
  <c r="H18" i="44" s="1"/>
  <c r="F18" i="44"/>
  <c r="E18" i="44"/>
  <c r="AC19" i="17"/>
  <c r="AD19" i="17" s="1"/>
  <c r="AA19" i="17"/>
  <c r="AB19" i="17" s="1"/>
  <c r="Y19" i="17"/>
  <c r="Z19" i="17" s="1"/>
  <c r="W19" i="17"/>
  <c r="X19" i="17" s="1"/>
  <c r="U19" i="17"/>
  <c r="V19" i="17" s="1"/>
  <c r="S19" i="17"/>
  <c r="T19" i="17" s="1"/>
  <c r="Q19" i="17"/>
  <c r="R19" i="17" s="1"/>
  <c r="I18" i="43"/>
  <c r="K18" i="43" s="1"/>
  <c r="M18" i="43" s="1"/>
  <c r="O18" i="43" s="1"/>
  <c r="D18" i="43"/>
  <c r="E18" i="43" s="1"/>
  <c r="CA5" i="4"/>
  <c r="BZ5" i="4"/>
  <c r="BY5" i="4"/>
  <c r="BX5" i="4"/>
  <c r="BW5" i="4"/>
  <c r="BV5" i="4"/>
  <c r="BU5" i="4"/>
  <c r="BT5" i="4"/>
  <c r="U18" i="4"/>
  <c r="V18" i="4" s="1"/>
  <c r="W18" i="4"/>
  <c r="X18" i="4" s="1"/>
  <c r="D24" i="24"/>
  <c r="M257" i="51" l="1"/>
  <c r="K257" i="51"/>
  <c r="L257" i="51"/>
  <c r="I257" i="51"/>
  <c r="J257" i="51"/>
  <c r="B257" i="51"/>
  <c r="H255" i="51"/>
  <c r="G252" i="51"/>
  <c r="H251" i="51"/>
  <c r="G251" i="51"/>
  <c r="G254" i="51"/>
  <c r="H256" i="51"/>
  <c r="G255" i="51"/>
  <c r="G253" i="51"/>
  <c r="D255" i="51"/>
  <c r="C253" i="51"/>
  <c r="D250" i="51"/>
  <c r="E255" i="51"/>
  <c r="D254" i="51"/>
  <c r="F250" i="51"/>
  <c r="E251" i="51"/>
  <c r="E250" i="51"/>
  <c r="D253" i="51"/>
  <c r="F251" i="51"/>
  <c r="F252" i="51"/>
  <c r="E256" i="51"/>
  <c r="C252" i="51"/>
  <c r="D256" i="51"/>
  <c r="F254" i="51"/>
  <c r="F253" i="51"/>
  <c r="F256" i="51"/>
  <c r="E253" i="51"/>
  <c r="E252" i="51"/>
  <c r="D251" i="51"/>
  <c r="E254" i="51"/>
  <c r="D252" i="51"/>
  <c r="F255" i="51"/>
  <c r="C256" i="51"/>
  <c r="C250" i="51"/>
  <c r="H257" i="51" l="1"/>
  <c r="C257" i="51"/>
  <c r="F257" i="51"/>
  <c r="G257" i="51"/>
  <c r="D257" i="51"/>
  <c r="E257" i="5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CP_Data" description="Connection to the 'CP_Data' query in the workbook." type="5" refreshedVersion="0" background="1">
    <dbPr connection="Provider=Microsoft.Mashup.OleDb.1;Data Source=$Workbook$;Location=CP_Data;Extended Properties=&quot;&quot;" command="SELECT * FROM [CP_Data]"/>
  </connection>
  <connection id="2" xr16:uid="{00000000-0015-0000-FFFF-FFFF01000000}" keepAlive="1" name="Query - CYP_Data" description="Connection to the 'CYP_Data' query in the workbook." type="5" refreshedVersion="0" background="1">
    <dbPr connection="Provider=Microsoft.Mashup.OleDb.1;Data Source=$Workbook$;Location=CYP_Data;Extended Properties=&quot;&quot;" command="SELECT * FROM [CYP_Data]"/>
  </connection>
  <connection id="3" xr16:uid="{00000000-0015-0000-FFFF-FFFF02000000}" keepAlive="1" name="Query - DEM_Data" description="Connection to the 'DEM_Data' query in the workbook." type="5" refreshedVersion="0" background="1">
    <dbPr connection="Provider=Microsoft.Mashup.OleDb.1;Data Source=$Workbook$;Location=DEM_Data;Extended Properties=&quot;&quot;" command="SELECT * FROM [DEM_Data]"/>
  </connection>
  <connection id="4" xr16:uid="{6AD39467-DF34-41AE-B045-E124C0C8CA0F}" keepAlive="1" name="Query - DFWMP_Data" description="Connection to the 'DFWMP_Data' query in the workbook." type="5" refreshedVersion="0" background="1">
    <dbPr connection="Provider=Microsoft.Mashup.OleDb.1;Data Source=$Workbook$;Location=DFWMP_Data;Extended Properties=&quot;&quot;" command="SELECT * FROM [DFWMP_Data]"/>
  </connection>
  <connection id="5" xr16:uid="{00000000-0015-0000-FFFF-FFFF09000000}" keepAlive="1" name="Query - Diabetes_Full" description="Connection to the 'Diabetes_Full' query in the workbook." type="5" refreshedVersion="7" background="1" saveData="1">
    <dbPr connection="Provider=Microsoft.Mashup.OleDb.1;Data Source=$Workbook$;Location=Diabetes_Full;Extended Properties=&quot;&quot;" command="SELECT * FROM [Diabetes_Full]"/>
  </connection>
  <connection id="6" xr16:uid="{00000000-0015-0000-FFFF-FFFF03000000}" keepAlive="1" name="Query - GD_Data" description="Connection to the 'GD_Data' query in the workbook." type="5" refreshedVersion="0" background="1">
    <dbPr connection="Provider=Microsoft.Mashup.OleDb.1;Data Source=$Workbook$;Location=GD_Data;Extended Properties=&quot;&quot;" command="SELECT * FROM [GD_Data]"/>
  </connection>
  <connection id="7" xr16:uid="{E9FA21EE-C615-4260-AC43-65E5E79D5BC0}" keepAlive="1" name="Query - LCD_Data" description="Connection to the 'LCD_Data' query in the workbook." type="5" refreshedVersion="0" background="1">
    <dbPr connection="Provider=Microsoft.Mashup.OleDb.1;Data Source=$Workbook$;Location=LCD_Data;Extended Properties=&quot;&quot;" command="SELECT * FROM [LCD_Data]"/>
  </connection>
  <connection id="8" xr16:uid="{00000000-0015-0000-FFFF-FFFF04000000}" keepAlive="1" name="Query - MM_Data" description="Connection to the 'MM_Data' query in the workbook." type="5" refreshedVersion="0" background="1">
    <dbPr connection="Provider=Microsoft.Mashup.OleDb.1;Data Source=$Workbook$;Location=MM_Data;Extended Properties=&quot;&quot;" command="SELECT * FROM [MM_Data]"/>
  </connection>
  <connection id="9" xr16:uid="{00000000-0015-0000-FFFF-FFFF05000000}" keepAlive="1" name="Query - PC_Data" description="Connection to the 'PC_Data' query in the workbook." type="5" refreshedVersion="0" background="1">
    <dbPr connection="Provider=Microsoft.Mashup.OleDb.1;Data Source=$Workbook$;Location=PC_Data;Extended Properties=&quot;&quot;" command="SELECT * FROM [PC_Data]"/>
  </connection>
  <connection id="10" xr16:uid="{00000000-0015-0000-FFFF-FFFF06000000}" keepAlive="1" name="Query - PD_Data" description="Connection to the 'PD_Data' query in the workbook." type="5" refreshedVersion="0" background="1">
    <dbPr connection="Provider=Microsoft.Mashup.OleDb.1;Data Source=$Workbook$;Location=PD_Data;Extended Properties=&quot;&quot;" command="SELECT * FROM [PD_Data]"/>
  </connection>
  <connection id="11" xr16:uid="{00000000-0015-0000-FFFF-FFFF07000000}" keepAlive="1" name="Query - SEP_Data" description="Connection to the 'SEP_Data' query in the workbook." type="5" refreshedVersion="0" background="1">
    <dbPr connection="Provider=Microsoft.Mashup.OleDb.1;Data Source=$Workbook$;Location=SEP_Data;Extended Properties=&quot;&quot;" command="SELECT * FROM [SEP_Data]"/>
  </connection>
  <connection id="12" xr16:uid="{E6EA5C0F-3199-4985-8D4E-8F93BD4CCAA1}" keepAlive="1" name="Query - T2_Data" description="Connection to the 'T2_Data' query in the workbook." type="5" refreshedVersion="0" background="1">
    <dbPr connection="Provider=Microsoft.Mashup.OleDb.1;Data Source=$Workbook$;Location=T2_Data;Extended Properties=&quot;&quot;" command="SELECT * FROM [T2_Data]"/>
  </connection>
  <connection id="13" xr16:uid="{F55C6F1D-2F8F-4543-A5EC-BCE00FE3EF41}" keepAlive="1" name="Query - TT_New_Data" description="Connection to the 'TT_New_Data' query in the workbook." type="5" refreshedVersion="0" background="1">
    <dbPr connection="Provider=Microsoft.Mashup.OleDb.1;Data Source=$Workbook$;Location=TT_New_Data;Extended Properties=&quot;&quot;" command="SELECT * FROM [TT_New_Data]"/>
  </connection>
  <connection id="14" xr16:uid="{00000000-0015-0000-FFFF-FFFF08000000}" keepAlive="1" name="Query - TT_Old_Data" description="Connection to the 'TT_Old_Data' query in the workbook." type="5" refreshedVersion="0" background="1">
    <dbPr connection="Provider=Microsoft.Mashup.OleDb.1;Data Source=$Workbook$;Location=TT_Old_Data;Extended Properties=&quot;&quot;" command="SELECT * FROM [TT_Old_Data]"/>
  </connection>
</connections>
</file>

<file path=xl/sharedStrings.xml><?xml version="1.0" encoding="utf-8"?>
<sst xmlns="http://schemas.openxmlformats.org/spreadsheetml/2006/main" count="9948" uniqueCount="1660">
  <si>
    <t>Locality</t>
  </si>
  <si>
    <t>SubLocality</t>
  </si>
  <si>
    <t>Practice</t>
  </si>
  <si>
    <t>Practice ID</t>
  </si>
  <si>
    <t>Rel_D</t>
  </si>
  <si>
    <t>{00-00} Current Listsize</t>
  </si>
  <si>
    <t>{STP-00} Total Diabetes Register</t>
  </si>
  <si>
    <t>{CP-10} All Diabetes - BP recorded (last 15m)</t>
  </si>
  <si>
    <t>{CP-11} All Diabetes - Cholesterol recorded (last 15m)</t>
  </si>
  <si>
    <t>{CP-12} All Diabetes - HbAc1 recorded (last 15m)</t>
  </si>
  <si>
    <t>{CP-13} All Diabetes - BMI recorded (last 15m)</t>
  </si>
  <si>
    <t>{CP-14} All Diabetes - Serum Creatinine (last 15m)</t>
  </si>
  <si>
    <t>{CP-15} All Diabetes - Microalbuminuria (last 15m)</t>
  </si>
  <si>
    <t>{CP-16} All Diabetes - Foot Risk (last 15m)</t>
  </si>
  <si>
    <t>{CP-17} All Diabetes - Digital Retinal Screen/Retinal Screener (last 15m)</t>
  </si>
  <si>
    <t>{CP-18} All Diabetes - Smoking Status recorded (15m)</t>
  </si>
  <si>
    <t>{CP-19} Type 1 - BP recorded (last 15m)</t>
  </si>
  <si>
    <t>{CP-20} Type 1 - Cholesterol recorded (last 15m)</t>
  </si>
  <si>
    <t>{CP-21} Type 1 - HbAc1 recorded (last 15m)</t>
  </si>
  <si>
    <t>{CP-22} Type 1 - BMI recorded (last 15m)</t>
  </si>
  <si>
    <t>{CP-23} Type 1 - Serum Creatinine (last 15m)</t>
  </si>
  <si>
    <t>{CP-24} Type 1 - Microalbuminuria (last 15m)</t>
  </si>
  <si>
    <t>{CP-25} Type 1 - Foot Risk (last 15m)</t>
  </si>
  <si>
    <t>{CP-26} Type 1 - Digital Retinal Screen/Retinal Screener (last 15m)</t>
  </si>
  <si>
    <t>{CP-27} Type 1 - Smoking Status recorded (15m)</t>
  </si>
  <si>
    <t>{CP-28} Type 2 - BP recorded (last 15m)</t>
  </si>
  <si>
    <t>{CP-29} Type 2 - Cholesterol recorded (last 15m)</t>
  </si>
  <si>
    <t>{CP-30} Type 2 - HbAc1 recorded (last 15m)</t>
  </si>
  <si>
    <t>{CP-31} Type 2 - BMI recorded (last 15m)</t>
  </si>
  <si>
    <t>{CP-32} Type 2 - Serum Creatinine (last 15m)</t>
  </si>
  <si>
    <t>{CP-33} Type 2 - Microalbuminuria (last 15m)</t>
  </si>
  <si>
    <t>{CP-34} Type 2 - Foot Risk (last 15m)</t>
  </si>
  <si>
    <t>{CP-35} Type 2 - Digital Retinal Screen/Retinal Screener (last 15m)</t>
  </si>
  <si>
    <t>{CP-36} Type 2 - Smoking Status recorded (15m)</t>
  </si>
  <si>
    <t>{CP-T018} All Diabetes - Current Smokers</t>
  </si>
  <si>
    <t>{CP-T019} All Diabetes - Current Smokers Given Smoking Advice</t>
  </si>
  <si>
    <t>{CP-T027} Type 1 - Current Smokers</t>
  </si>
  <si>
    <t>{CP-T028} Type 1 - Current Smokers Given Smoking Advice</t>
  </si>
  <si>
    <t>{CP-T036} Type 2 - Current Smokers</t>
  </si>
  <si>
    <t>{CP-T037} Type 2 - Current Smokers Given Smoking Advice</t>
  </si>
  <si>
    <t>{FR-05} All Diabetes - High Foot Risk Recorded (15m)</t>
  </si>
  <si>
    <t>{FR-07} All Diabetes - Low Foot Risk Recorded (15m)</t>
  </si>
  <si>
    <t>{FR-08} Type 1 - High Foot Risk Recorded (15m)</t>
  </si>
  <si>
    <t>{FR-09} Type 1 - Moderate Foot Risk Recorded (15m)</t>
  </si>
  <si>
    <t>{FR-10} Type 1 - Low Foot Risk Recorded (15m)</t>
  </si>
  <si>
    <t>{FR-11} Type 2 - High Foot Risk Recorded (15m)</t>
  </si>
  <si>
    <t>{FR-12} Type 2 - Moderate Foot Risk Recorded (15m)</t>
  </si>
  <si>
    <t>{FR-13} Type 2 - Low Foot Risk Recorded (15m)</t>
  </si>
  <si>
    <t>{MM-01} Diabetes and CKD</t>
  </si>
  <si>
    <t>{MM-02} Diabetes and Stroke or CHD</t>
  </si>
  <si>
    <t>{MM-03} Diabetes and Depression</t>
  </si>
  <si>
    <t>{MM-04} Diabetes and SMI</t>
  </si>
  <si>
    <t>{MM-05} Diabetes and Learning Disability</t>
  </si>
  <si>
    <t>{PC-010} Preconception Advice (15m)</t>
  </si>
  <si>
    <t>{PC-011} Referred to preconception clinic (15m)</t>
  </si>
  <si>
    <t>{PC-020} Preconception Advice (15m)</t>
  </si>
  <si>
    <t>{PC-021} Referred to preconception clinic (15m)</t>
  </si>
  <si>
    <t>{PC-022} Folic Acid (12m)</t>
  </si>
  <si>
    <t>{PC-023} Prescribed ACE/ARB (6m) or Statins (12m)</t>
  </si>
  <si>
    <t>{PC-023a} 15Yr-30Yrs: Prescribed ACE/ARB (6m) or Statins (12m)</t>
  </si>
  <si>
    <t>{PC-024} HbA1c recorded (15m)</t>
  </si>
  <si>
    <t>{PC-024a} Latest HbA1c &lt;48mol/mmol (15m)</t>
  </si>
  <si>
    <t>{PC-024b} Latest HbA1c &lt;= 86mol/mmol (15m)</t>
  </si>
  <si>
    <t>{PC-024c} Latest HbA1c &gt;86mol/mmol (15m)</t>
  </si>
  <si>
    <t>{STP-01} Type 1 Diabetes &amp; LADA</t>
  </si>
  <si>
    <t>{STP-02} Type 2 Diabetes &amp; MODY</t>
  </si>
  <si>
    <t>{TT-10} All Patients - BP recorded (last 15m)</t>
  </si>
  <si>
    <t>{TT-11} All Patients - BP controlled &lt;=140/80 (last 15m)</t>
  </si>
  <si>
    <t>{TT-12} All Patients - HbA1c recorded (last 15m)</t>
  </si>
  <si>
    <t>{TT-13} All Patients - HbA1c &lt;=48mmol (last 15m)</t>
  </si>
  <si>
    <t>{TT-14} All Patients - HbA1c &lt;=86mmol (last 15m)</t>
  </si>
  <si>
    <t>{TT-15} All Patients - HbA1c controlled &lt;=58mmol (last 15m)</t>
  </si>
  <si>
    <t>{TT-20} Type 1 - BP recorded (last 15m)</t>
  </si>
  <si>
    <t>{TT-21} Type 1 - BP controlled &lt;=140/80 (last 15m)</t>
  </si>
  <si>
    <t>{TT-22} Type 1 - HbA1c recorded (last 15m)</t>
  </si>
  <si>
    <t>{TT-23} Type 1 - HbA1c &lt;=48mmol (last 15m)</t>
  </si>
  <si>
    <t>{TT-24} Type 1 - HbA1c &lt;=86mmol (last 15m)</t>
  </si>
  <si>
    <t>{TT-25} Type 1 - HbA1c controlled &lt;=58mmol (last 15m)</t>
  </si>
  <si>
    <t>{TT-28} Type 1 - BP, HbA1c and Cholesterol recorded</t>
  </si>
  <si>
    <t>{TT-30} Type 2 - BP recorded (last 15m)</t>
  </si>
  <si>
    <t>{TT-31} Type 2 - BP controlled &lt;=140/80 (last 15m)</t>
  </si>
  <si>
    <t>{TT-32} Type 2 - HbA1c recorded (last 15m)</t>
  </si>
  <si>
    <t>{TT-33} Type 2 - HbA1c &lt;=48mmol (last 15m)</t>
  </si>
  <si>
    <t>{TT-34} Type 2 - HbA1c &lt;=86mmol (last 15m)</t>
  </si>
  <si>
    <t>{TT-35} Type 2 - HbA1c controlled &lt;=58mmol (last 15m)</t>
  </si>
  <si>
    <t>{DEM-01} Ethnicity groupings</t>
  </si>
  <si>
    <t>{DEM-01} Type 1 Diabetes</t>
  </si>
  <si>
    <t>{DEM-02} Type 2 Diabetes</t>
  </si>
  <si>
    <t>{DEM-03} No Type Diabetes</t>
  </si>
  <si>
    <t>{DEM-e01} White</t>
  </si>
  <si>
    <t>{DEM-e02} South Asian</t>
  </si>
  <si>
    <t>{DEM-e03} Black</t>
  </si>
  <si>
    <t>{DEM-e06} Ethnicity Not Recorded</t>
  </si>
  <si>
    <t>{DEM-04} Place of care recorded (2 years)</t>
  </si>
  <si>
    <t>{DEM-004} GP Care (2 years)</t>
  </si>
  <si>
    <t>{DEM-0040} Hospital Care (2 years)</t>
  </si>
  <si>
    <t>{DEM-05} Place of care recorded (Ever)</t>
  </si>
  <si>
    <t>{DEM-005} GP Care (Ever)</t>
  </si>
  <si>
    <t>{DEM-0050} Hospital Care (Ever)</t>
  </si>
  <si>
    <t>{GD-01} Current Gestational Diabetes</t>
  </si>
  <si>
    <t>{GD-02} History of Gestational Diabetes</t>
  </si>
  <si>
    <t>{GD-03} Subsequent diabetes diagnosis</t>
  </si>
  <si>
    <t>{PD-01} Currently eligible but already referred to NDPP</t>
  </si>
  <si>
    <t>{PD-02} Referral to NDPP declined</t>
  </si>
  <si>
    <t>{PD-04} Valid referrals to NDPP (1m)</t>
  </si>
  <si>
    <t>{PD-06} Valid referrals to NDPP (12m)</t>
  </si>
  <si>
    <t>{STP-NDPP-00} Eligible for NDPP referral</t>
  </si>
  <si>
    <t>{SEP-01} Referral to structured education</t>
  </si>
  <si>
    <t>{SEP-02} Attended structured education</t>
  </si>
  <si>
    <t>{SEP-03} Declined structured education</t>
  </si>
  <si>
    <t>{CYP-01} Diabetes aged under 16</t>
  </si>
  <si>
    <t>{CYP-04} Aged &lt;12</t>
  </si>
  <si>
    <t>{CYP-05} HbA1c recorded (last 15m)</t>
  </si>
  <si>
    <t>{CYP-06} HbA1c &lt;48mmol (last 15m)</t>
  </si>
  <si>
    <t>{CYP-07} Diabetes aged 16-25</t>
  </si>
  <si>
    <t>Month</t>
  </si>
  <si>
    <t>Barking</t>
  </si>
  <si>
    <t>Central</t>
  </si>
  <si>
    <t>April</t>
  </si>
  <si>
    <t>East</t>
  </si>
  <si>
    <t>August</t>
  </si>
  <si>
    <t>May</t>
  </si>
  <si>
    <t>June</t>
  </si>
  <si>
    <t>July</t>
  </si>
  <si>
    <t>September</t>
  </si>
  <si>
    <t>October</t>
  </si>
  <si>
    <t>Redbridge</t>
  </si>
  <si>
    <t>Loxford</t>
  </si>
  <si>
    <t>East One</t>
  </si>
  <si>
    <t>West</t>
  </si>
  <si>
    <t>Tower Hamlets</t>
  </si>
  <si>
    <t>Tower Network</t>
  </si>
  <si>
    <t>North</t>
  </si>
  <si>
    <t>Newham</t>
  </si>
  <si>
    <t>Docklands</t>
  </si>
  <si>
    <t>NewCross Alliance</t>
  </si>
  <si>
    <t>West One</t>
  </si>
  <si>
    <t>Central 1</t>
  </si>
  <si>
    <t>City &amp; Hackney</t>
  </si>
  <si>
    <t>Clissold Park (NW2)</t>
  </si>
  <si>
    <t>Barretts Grove Surgery</t>
  </si>
  <si>
    <t>F84636</t>
  </si>
  <si>
    <t>Barton House Health Centre</t>
  </si>
  <si>
    <t>F84008</t>
  </si>
  <si>
    <t>Poplar and Limehouse Network</t>
  </si>
  <si>
    <t>Brooke Road Surgery</t>
  </si>
  <si>
    <t>F84694</t>
  </si>
  <si>
    <t>Waltham Forest</t>
  </si>
  <si>
    <t>Leyton Collaborative</t>
  </si>
  <si>
    <t>Somerford Grove Practice</t>
  </si>
  <si>
    <t>F84033</t>
  </si>
  <si>
    <t>Hackney Downs (NE2)</t>
  </si>
  <si>
    <t>Clapton Surgery</t>
  </si>
  <si>
    <t>F84668</t>
  </si>
  <si>
    <t>Elm Practice</t>
  </si>
  <si>
    <t>F84685</t>
  </si>
  <si>
    <t>Healy Medical Centre</t>
  </si>
  <si>
    <t>F84720</t>
  </si>
  <si>
    <t>Rosewood Practice</t>
  </si>
  <si>
    <t>F84711</t>
  </si>
  <si>
    <t>The Gadvhi Practice</t>
  </si>
  <si>
    <t>F84080</t>
  </si>
  <si>
    <t>The Nightingale Practice</t>
  </si>
  <si>
    <t>F84018</t>
  </si>
  <si>
    <t>Newham Central</t>
  </si>
  <si>
    <t>The Riverside Practice</t>
  </si>
  <si>
    <t>F84619</t>
  </si>
  <si>
    <t>North East 1</t>
  </si>
  <si>
    <t>Hackney Marshes (SE1)</t>
  </si>
  <si>
    <t>Athena Medical Centre</t>
  </si>
  <si>
    <t>F84060</t>
  </si>
  <si>
    <t>Kingsmead Healthcare</t>
  </si>
  <si>
    <t>F84015</t>
  </si>
  <si>
    <t>Latimer Health Centre</t>
  </si>
  <si>
    <t>F84719</t>
  </si>
  <si>
    <t>Stratford</t>
  </si>
  <si>
    <t>Lower Clapton Group Practice</t>
  </si>
  <si>
    <t>F84003</t>
  </si>
  <si>
    <t>The Lea Surgery</t>
  </si>
  <si>
    <t>F84105</t>
  </si>
  <si>
    <t>London Fields (SW1)</t>
  </si>
  <si>
    <t>Beechwood Medical Centre</t>
  </si>
  <si>
    <t>F84038</t>
  </si>
  <si>
    <t>Dalston Practice</t>
  </si>
  <si>
    <t>F84063</t>
  </si>
  <si>
    <t>Seven Kings</t>
  </si>
  <si>
    <t>London Fields Medical Centre</t>
  </si>
  <si>
    <t>F84021</t>
  </si>
  <si>
    <t>Queensbridge Group Practice</t>
  </si>
  <si>
    <t>F84117</t>
  </si>
  <si>
    <t>Richmond Road Medical Centre</t>
  </si>
  <si>
    <t>F84035</t>
  </si>
  <si>
    <t>The Sandringham Practice</t>
  </si>
  <si>
    <t>F84621</t>
  </si>
  <si>
    <t>Shoreditch Park &amp; City (SW2)</t>
  </si>
  <si>
    <t>De Beauvoir Surgery</t>
  </si>
  <si>
    <t>F84072</t>
  </si>
  <si>
    <t>Shoreditch Park Surgery</t>
  </si>
  <si>
    <t>F84635</t>
  </si>
  <si>
    <t>The Hoxton Surgery</t>
  </si>
  <si>
    <t>F84692</t>
  </si>
  <si>
    <t>The Lawson Practice</t>
  </si>
  <si>
    <t>F84096</t>
  </si>
  <si>
    <t>The Neaman Practice</t>
  </si>
  <si>
    <t>F84640</t>
  </si>
  <si>
    <t>Springfield Park (NE1)</t>
  </si>
  <si>
    <t>Cranwich Road Surgery</t>
  </si>
  <si>
    <t>F84686</t>
  </si>
  <si>
    <t>Spring Hill Practice</t>
  </si>
  <si>
    <t>Y03049</t>
  </si>
  <si>
    <t>Stamford Hill Surgery</t>
  </si>
  <si>
    <t>F84013</t>
  </si>
  <si>
    <t>Well Street Common (SE2)</t>
  </si>
  <si>
    <t>Elsdale Street Surgery</t>
  </si>
  <si>
    <t>F84601</t>
  </si>
  <si>
    <t>The Well Street Surgery</t>
  </si>
  <si>
    <t>F84069</t>
  </si>
  <si>
    <t>The Wick Health Centre</t>
  </si>
  <si>
    <t>F84620</t>
  </si>
  <si>
    <t>Trowbridge Surgery</t>
  </si>
  <si>
    <t>Y00403</t>
  </si>
  <si>
    <t>North Newham</t>
  </si>
  <si>
    <t>Woodberry Wetlands (NW1)</t>
  </si>
  <si>
    <t>Allerton Road Medical Centre</t>
  </si>
  <si>
    <t>F84716</t>
  </si>
  <si>
    <t>South One Newham</t>
  </si>
  <si>
    <t>Cedar Practice</t>
  </si>
  <si>
    <t>F84036</t>
  </si>
  <si>
    <t>Statham Grove Surgery</t>
  </si>
  <si>
    <t>F84115</t>
  </si>
  <si>
    <t>The Heron Practice</t>
  </si>
  <si>
    <t>F84119</t>
  </si>
  <si>
    <t>Havering</t>
  </si>
  <si>
    <t>Havering Crest</t>
  </si>
  <si>
    <t>The Greenhouse</t>
  </si>
  <si>
    <t>F84632</t>
  </si>
  <si>
    <t>Havering Marshall</t>
  </si>
  <si>
    <t>Havering North</t>
  </si>
  <si>
    <t>Mile End East and Bromley by Bow Network</t>
  </si>
  <si>
    <t>Havering South</t>
  </si>
  <si>
    <t>The One Network</t>
  </si>
  <si>
    <t>North East 2</t>
  </si>
  <si>
    <t>Forest Integrated Health</t>
  </si>
  <si>
    <t>Walthamstow West</t>
  </si>
  <si>
    <t>North West 2</t>
  </si>
  <si>
    <t>Fairlop</t>
  </si>
  <si>
    <t>Cranbrook</t>
  </si>
  <si>
    <t>Chingford E4</t>
  </si>
  <si>
    <t>Wanstead &amp; Woodford</t>
  </si>
  <si>
    <t>East End Health Network</t>
  </si>
  <si>
    <t>Healthy Island Network</t>
  </si>
  <si>
    <t>Central Walthamstow</t>
  </si>
  <si>
    <t>South Leytonstone</t>
  </si>
  <si>
    <t>Chingford/ Walthamstow</t>
  </si>
  <si>
    <t>Demographics</t>
  </si>
  <si>
    <t xml:space="preserve">Preconception Advice </t>
  </si>
  <si>
    <t>Care Processes</t>
  </si>
  <si>
    <t>Foot Risk</t>
  </si>
  <si>
    <t>CEG Website:</t>
  </si>
  <si>
    <t>http://www.blizard.qmul.ac.uk/ceg-home.html</t>
  </si>
  <si>
    <t>Children &amp; Young People</t>
  </si>
  <si>
    <t>Multimorbidity</t>
  </si>
  <si>
    <t>NDPP Pre-Diabetes</t>
  </si>
  <si>
    <t>Column Labels</t>
  </si>
  <si>
    <t>Diabetes Type</t>
  </si>
  <si>
    <t>Grand Total</t>
  </si>
  <si>
    <t>Type 1 %</t>
  </si>
  <si>
    <t>Type 2 %</t>
  </si>
  <si>
    <t>No Type %</t>
  </si>
  <si>
    <t>Sept</t>
  </si>
  <si>
    <t>Oct</t>
  </si>
  <si>
    <t>Nov</t>
  </si>
  <si>
    <t>Dec</t>
  </si>
  <si>
    <t>Jan</t>
  </si>
  <si>
    <t>Feb</t>
  </si>
  <si>
    <t>March</t>
  </si>
  <si>
    <t>Ethnicity</t>
  </si>
  <si>
    <t>White %</t>
  </si>
  <si>
    <t>South Asian %</t>
  </si>
  <si>
    <t>Black %</t>
  </si>
  <si>
    <t>Other %</t>
  </si>
  <si>
    <t>Not Stated %</t>
  </si>
  <si>
    <t>Not Recorded %</t>
  </si>
  <si>
    <t>Place of Care - 2 Years</t>
  </si>
  <si>
    <t>Place of Care - Ever</t>
  </si>
  <si>
    <t>Row Labels</t>
  </si>
  <si>
    <t xml:space="preserve">Current Listsize {00-00} </t>
  </si>
  <si>
    <t>Type 1 Diabetes</t>
  </si>
  <si>
    <t>% Type 1</t>
  </si>
  <si>
    <t>Type 2 Diabetes {DEM-02}</t>
  </si>
  <si>
    <t>% Type 2</t>
  </si>
  <si>
    <t>No Type Diabetes {DEM-03}</t>
  </si>
  <si>
    <t>% No Type</t>
  </si>
  <si>
    <t>White {DEM-e01}</t>
  </si>
  <si>
    <t>% White</t>
  </si>
  <si>
    <t>South Asian {DEM-e02}</t>
  </si>
  <si>
    <t>% South Asian</t>
  </si>
  <si>
    <t>Black {DEM-e03}</t>
  </si>
  <si>
    <t>% Black</t>
  </si>
  <si>
    <t>% Other</t>
  </si>
  <si>
    <t>Ethnicity Not Recorded {DEM-e06}</t>
  </si>
  <si>
    <t>Place of care recorded (2 years) {DEM-04}</t>
  </si>
  <si>
    <t>GP Care (2 years) {DEM-004}</t>
  </si>
  <si>
    <t>% GP - 2 Years</t>
  </si>
  <si>
    <t>Hospital Care (2 years) {DEM-0040}</t>
  </si>
  <si>
    <t>% Hospital - 2 Years</t>
  </si>
  <si>
    <t>Place of care recorded (Ever) {DEM-05}</t>
  </si>
  <si>
    <t>GP Care (Ever) {DEM-005}</t>
  </si>
  <si>
    <t>%Hospital - Ever</t>
  </si>
  <si>
    <t>Hospital Care (Ever) {DEM-0050}</t>
  </si>
  <si>
    <t>Sublocality</t>
  </si>
  <si>
    <t>Barking and Dagenham</t>
  </si>
  <si>
    <t xml:space="preserve">North Newham </t>
  </si>
  <si>
    <t xml:space="preserve">Bow Health </t>
  </si>
  <si>
    <t>Preconception Advice</t>
  </si>
  <si>
    <t>Num</t>
  </si>
  <si>
    <t>Denom</t>
  </si>
  <si>
    <t>On Contraception - Preconception Advice (15m)</t>
  </si>
  <si>
    <t>No Contraception - Preconception Advice (15m)</t>
  </si>
  <si>
    <t>Folic Acid (12m)</t>
  </si>
  <si>
    <t>Prescribed ACE/ARB (6m) or Statins (12m)</t>
  </si>
  <si>
    <t>HbA1c recorded (15m)</t>
  </si>
  <si>
    <t>Latest HbA1c &gt;86mol/mmol (15m)</t>
  </si>
  <si>
    <t>Treatment Targets - All Diabetes</t>
  </si>
  <si>
    <t>All Diabetes - BP recorded (last 15m)</t>
  </si>
  <si>
    <t>All Diabetes - BP controlled &lt;=140/80 (last 15m)</t>
  </si>
  <si>
    <t>All Diabetes - HbA1c recorded (last 15m)</t>
  </si>
  <si>
    <t>All Diabetes - HbA1c &lt;=48mmol (last 15m)</t>
  </si>
  <si>
    <t>All Diabetes - HbA1c &lt;=86mmol (last 15m)</t>
  </si>
  <si>
    <t>All Diabetes - HbA1c controlled &lt;=58mmol (last 15m)</t>
  </si>
  <si>
    <t>All Diabetes - Cholesterol recorded (15m)</t>
  </si>
  <si>
    <t>All Diabetes - Cholesterol controlled &lt;5mmol (last 15m)</t>
  </si>
  <si>
    <t>All Diabetes - BP, HbA1c and Cholesterol recorded</t>
  </si>
  <si>
    <t>Type 1 - BP recorded (last 15m)</t>
  </si>
  <si>
    <t>Type 1 - BP controlled &lt;=140/80 (last 15m)</t>
  </si>
  <si>
    <t>Type 1 - HbA1c recorded (last 15m)</t>
  </si>
  <si>
    <t>Type 1 - HbA1c &lt;=48mmol (last 15m)</t>
  </si>
  <si>
    <t>Type 1 - HbA1c &lt;=86mmol (last 15m)</t>
  </si>
  <si>
    <t>Type 1 - HbA1c controlled &lt;=58mmol (last 15m)</t>
  </si>
  <si>
    <t>Type 1 - Cholesterol recorded (15m)</t>
  </si>
  <si>
    <t>Type 1 - Cholesterol controlled &lt;5mmol (last 15m)</t>
  </si>
  <si>
    <t>Type 1 - BP, HbA1c and Cholesterol recorded</t>
  </si>
  <si>
    <t>Type 1 - BP, HbA1c and Cholesterol controlled</t>
  </si>
  <si>
    <t>Type 2 - BP recorded (last 15m)</t>
  </si>
  <si>
    <t>Type 2 - BP controlled &lt;=140/80 (last 15m)</t>
  </si>
  <si>
    <t>Type 2 - HbA1c recorded (last 15m)</t>
  </si>
  <si>
    <t>Type 2 - HbA1c &lt;=48mmol (last 15m)</t>
  </si>
  <si>
    <t>Type 2 - HbA1c &lt;=86mmol (last 15m)</t>
  </si>
  <si>
    <t>Type 2 - HbA1c controlled &lt;=58mmol (last 15m)</t>
  </si>
  <si>
    <t>Type 2 - Cholesterol recorded (15m)</t>
  </si>
  <si>
    <t>Type 2 - Cholesterol controlled &lt;5mmol (last 15m)</t>
  </si>
  <si>
    <t>Type 2 - BP, HbA1c and Cholesterol recorded</t>
  </si>
  <si>
    <t>Type 2 - BP, HbA1c and Cholesterol controlled</t>
  </si>
  <si>
    <t>CYP</t>
  </si>
  <si>
    <t>All Diabetes - High Foot Risk Recorded (15m)</t>
  </si>
  <si>
    <t>All Diabetes - Moderate Foot Risk Recorded (15m)</t>
  </si>
  <si>
    <t>All Diabetes - Low Foot Risk Recorded (15m)</t>
  </si>
  <si>
    <t>Type 1 - High Foot Risk Recorded (15m)</t>
  </si>
  <si>
    <t>Type 1 - Moderate Foot Risk Recorded (15m)</t>
  </si>
  <si>
    <t>Type 1 - Low Foot Risk Recorded (15m)</t>
  </si>
  <si>
    <t>Type 2 - High Foot Risk Recorded (15m)</t>
  </si>
  <si>
    <t>Type 2 - Moderate Foot Risk Recorded (15m)</t>
  </si>
  <si>
    <t>Type 2 - Low Foot Risk Recorded (15m)</t>
  </si>
  <si>
    <t>Diabetes and CKD</t>
  </si>
  <si>
    <t>Diabetes and Stroke or CHD</t>
  </si>
  <si>
    <t>Diabetes and Depression</t>
  </si>
  <si>
    <t>Diabetes and SMI</t>
  </si>
  <si>
    <t>Diabetes and Learning Disability</t>
  </si>
  <si>
    <t>Gestational Diabetes</t>
  </si>
  <si>
    <t>Subsequent diabetes diagnosis</t>
  </si>
  <si>
    <t>NDPP</t>
  </si>
  <si>
    <t>Currently eligible but already referred to NDPP</t>
  </si>
  <si>
    <t>Referral to NDPP declined</t>
  </si>
  <si>
    <t>Currently eligible + Not referred or declined yet</t>
  </si>
  <si>
    <t>SEP</t>
  </si>
  <si>
    <t>Referral to structured education</t>
  </si>
  <si>
    <t>Attended structured education</t>
  </si>
  <si>
    <t>Declined structured education</t>
  </si>
  <si>
    <t>Precon Advice PCN Detail Matrix</t>
  </si>
  <si>
    <t>Trend_Preconception Advice On Contraception</t>
  </si>
  <si>
    <t>November</t>
  </si>
  <si>
    <t>December</t>
  </si>
  <si>
    <t>January</t>
  </si>
  <si>
    <t>February</t>
  </si>
  <si>
    <t>%</t>
  </si>
  <si>
    <t>Graph - PCN Detail %</t>
  </si>
  <si>
    <t>PCNs</t>
  </si>
  <si>
    <t>Precon Advice Borough Summary Detail Matrix</t>
  </si>
  <si>
    <t>Column1</t>
  </si>
  <si>
    <t>Column2</t>
  </si>
  <si>
    <t>Column3</t>
  </si>
  <si>
    <t>Column4</t>
  </si>
  <si>
    <t>Column5</t>
  </si>
  <si>
    <t>Column6</t>
  </si>
  <si>
    <t>Column7</t>
  </si>
  <si>
    <t>Column8</t>
  </si>
  <si>
    <t>Column9</t>
  </si>
  <si>
    <t>Column10</t>
  </si>
  <si>
    <t>Column11</t>
  </si>
  <si>
    <t>Column12</t>
  </si>
  <si>
    <t>Column13</t>
  </si>
  <si>
    <t>Column14</t>
  </si>
  <si>
    <t>Graph -Borough Summary %</t>
  </si>
  <si>
    <t>Borough</t>
  </si>
  <si>
    <t>NEL</t>
  </si>
  <si>
    <t>On Contraception</t>
  </si>
  <si>
    <t>Not Using Contraception</t>
  </si>
  <si>
    <t>Prescribed ACE/ARB/Statins</t>
  </si>
  <si>
    <t xml:space="preserve">HbA1c  </t>
  </si>
  <si>
    <t>Sum of {PC-010} Preconception Advice (15m)</t>
  </si>
  <si>
    <t>%PC-010</t>
  </si>
  <si>
    <t>Sum of {PC-011} Referred to preconception clinic (15m)</t>
  </si>
  <si>
    <t>%PC-011</t>
  </si>
  <si>
    <t>Sum of {PC-02} %</t>
  </si>
  <si>
    <t>Sum of {PC-020} Preconception Advice (15m)</t>
  </si>
  <si>
    <t>%PC-020</t>
  </si>
  <si>
    <t>Sum of {PC-021} Referred to preconception clinic (15m)</t>
  </si>
  <si>
    <t>%PC-021</t>
  </si>
  <si>
    <t>Sum of {PC-022} Folic Acid (12m)</t>
  </si>
  <si>
    <t>%PC-022</t>
  </si>
  <si>
    <t>Sum of {PC-023} Prescribed ACE/ARB (6m) or Statins (12m)</t>
  </si>
  <si>
    <t>%PC-023</t>
  </si>
  <si>
    <t>Sum of {PC-023a} 15Yr-30Yrs: Prescribed ACE/ARB (6m) or Statins (12m)</t>
  </si>
  <si>
    <t>%PC-023a</t>
  </si>
  <si>
    <t>%PC-023b</t>
  </si>
  <si>
    <t>Sum of {PC-024} HbA1c recorded (15m)</t>
  </si>
  <si>
    <t>%PC-024</t>
  </si>
  <si>
    <t>Sum of {PC-024a} Latest HbA1c &lt;48mol/mmol (15m)</t>
  </si>
  <si>
    <t>%PC-24a</t>
  </si>
  <si>
    <t>Sum of {PC-024b} Latest HbA1c &lt;= 86mol/mmol (15m)</t>
  </si>
  <si>
    <t>%PC-24b</t>
  </si>
  <si>
    <t>Sum of {PC-024c} Latest HbA1c &gt;86mol/mmol (15m)</t>
  </si>
  <si>
    <t>%PC-24c</t>
  </si>
  <si>
    <t>Total Diabetes Register</t>
  </si>
  <si>
    <t>Type 1 Diabetes &amp; LADA</t>
  </si>
  <si>
    <t>Type 2 Diabetes &amp; MODY</t>
  </si>
  <si>
    <t>Sum of {TT-10} All Patients - BP recorded (last 15m)</t>
  </si>
  <si>
    <t>% All Patients - BP recorded (last 15m)</t>
  </si>
  <si>
    <t>Sum of {TT-11} All Patients - BP controlled &lt;=140/80 (last 15m)</t>
  </si>
  <si>
    <t>% All Patients - BP controlled &lt;=140/80 (last 15m)</t>
  </si>
  <si>
    <t>Sum of {TT-12} All Patients - HbA1c recorded (last 15m)</t>
  </si>
  <si>
    <t>% All Patients - HbA1c recorded (last 15m)</t>
  </si>
  <si>
    <t>Sum of {TT-13} All Patients - HbA1c &lt;=48mmol (last 15m)</t>
  </si>
  <si>
    <t>% All Patients - HbA1c &lt;=48mmol (last 15m)</t>
  </si>
  <si>
    <t>Sum of {TT-14} All Patients - HbA1c &lt;=86mmol (last 15m)</t>
  </si>
  <si>
    <t>% All Patients - HbA1c &lt;=86mmol (last 15m)</t>
  </si>
  <si>
    <t>Sum of {TT-15} All Patients - HbA1c controlled &lt;=58mmol (last 15m)</t>
  </si>
  <si>
    <t>% All Patients - HbA1c  &lt;=58mmol (last 15m)</t>
  </si>
  <si>
    <t>% All Patients - Chol recorded (15m)</t>
  </si>
  <si>
    <t>% All Patients - Chol controlled &lt;5mmol (last 15m)</t>
  </si>
  <si>
    <t>% All Patients - BP, HbA1c &amp; Chol recorded</t>
  </si>
  <si>
    <t>% All Patients - BP, HbA1C and cholesterol {TT-19}</t>
  </si>
  <si>
    <t>Sum of {TT-20} Type 1 - BP recorded (last 15m)</t>
  </si>
  <si>
    <t>% Type 1 - BP recorded (last 15m)</t>
  </si>
  <si>
    <t>Sum of {TT-21} Type 1 - BP controlled &lt;=140/80 (last 15m)</t>
  </si>
  <si>
    <t>% Type 1 - BP controlled &lt;=140/80 (last 15m)</t>
  </si>
  <si>
    <t>Sum of {TT-22} Type 1 - HbA1c recorded (last 15m)</t>
  </si>
  <si>
    <t>% Type 1 HbAc1 recorded {TT-22}</t>
  </si>
  <si>
    <t>Sum of {TT-23} Type 1 - HbA1c &lt;=48mmol (last 15m)</t>
  </si>
  <si>
    <t>% Type 1 - HbA1c &lt;=48mmol (last 15m)</t>
  </si>
  <si>
    <t>Sum of {TT-24} Type 1 - HbA1c &lt;=86mmol (last 15m)</t>
  </si>
  <si>
    <t>% Type 1 - HbA1c &lt;=86mmol (last 15m)</t>
  </si>
  <si>
    <t>Sum of {TT-25} Type 1 - HbA1c controlled &lt;=58mmol (last 15m)</t>
  </si>
  <si>
    <t>% Type 1 - HbA1c &lt;=58mmol (last 15m)</t>
  </si>
  <si>
    <t>% Type 1 - Chol recorded (15m)</t>
  </si>
  <si>
    <t>% Type 1 - Chol controlled &lt;5mmol (last 15m)</t>
  </si>
  <si>
    <t>% Type 1 - BP, HbA1c &amp; Chol recorded</t>
  </si>
  <si>
    <t>% Type 1 - BP, HbA1c &amp; Chol controlled</t>
  </si>
  <si>
    <t>Sum of {TT-30} Type 2 - BP recorded (last 15m)</t>
  </si>
  <si>
    <t>% Type 2 - BP recorded (last 15m)</t>
  </si>
  <si>
    <t>Sum of {TT-31} Type 2 - BP controlled &lt;=140/80 (last 15m)</t>
  </si>
  <si>
    <t>% Type 2 - BP controlled &lt;=140/80 (last 15m)</t>
  </si>
  <si>
    <t>Sum of {TT-32} Type 2 - HbA1c recorded (last 15m)</t>
  </si>
  <si>
    <t>% Type 2 - HbA1c recorded (last 15m)</t>
  </si>
  <si>
    <t>Sum of {TT-33} Type 2 - HbA1c &lt;=48mmol (last 15m)</t>
  </si>
  <si>
    <t>% Type 2 - HbA1c &lt;=48mmol (last 15m)</t>
  </si>
  <si>
    <t>Sum of {TT-34} Type 2 - HbA1c &lt;=86mmol (last 15m)</t>
  </si>
  <si>
    <t>% Type 2 - HbA1c &lt;=86mmol (last 15m)</t>
  </si>
  <si>
    <t>Sum of {TT-35} Type 2 - HbA1c controlled &lt;=58mmol (last 15m)</t>
  </si>
  <si>
    <t>% Type 2 - HbA1c &lt;=58mmol (last 15m)</t>
  </si>
  <si>
    <t>% Type 2 - Chol recorded (15m)</t>
  </si>
  <si>
    <t>% Type 2 - Chol controlled (15m)</t>
  </si>
  <si>
    <t>% Type 2 - BP, HbA1c &amp; Chol recorded</t>
  </si>
  <si>
    <t>% Type 2 - BP, HbA1c &amp; Chol controlled</t>
  </si>
  <si>
    <t>Care Processes PCN Detail Matrix</t>
  </si>
  <si>
    <t>Care Processes Borough Summary Detail Matrix</t>
  </si>
  <si>
    <t>STP Diabetes: Care Processes</t>
  </si>
  <si>
    <t>Type 1</t>
  </si>
  <si>
    <t>Type 2</t>
  </si>
  <si>
    <t>%{CP-88a-AD}</t>
  </si>
  <si>
    <t>%{CP-88-AD}</t>
  </si>
  <si>
    <t>%{CP-99-AD}</t>
  </si>
  <si>
    <t>Sum of {CP-10} All Diabetes - BP recorded (last 15m)</t>
  </si>
  <si>
    <t>%{CP-10}</t>
  </si>
  <si>
    <t>Sum of {CP-11} All Diabetes - Cholesterol recorded (last 15m)</t>
  </si>
  <si>
    <t>%{CP-11}</t>
  </si>
  <si>
    <t>Sum of {CP-12} All Diabetes - HbAc1 recorded (last 15m)</t>
  </si>
  <si>
    <t>%{CP-12}</t>
  </si>
  <si>
    <t>Sum of {CP-13} All Diabetes - BMI recorded (last 15m)</t>
  </si>
  <si>
    <t>%{CP-13}</t>
  </si>
  <si>
    <t>Sum of {CP-14} All Diabetes - Serum Creatinine (last 15m)</t>
  </si>
  <si>
    <t>%{CP-14}</t>
  </si>
  <si>
    <t>Sum of {CP-15} All Diabetes - Microalbuminuria (last 15m)</t>
  </si>
  <si>
    <t>%{CP-15}</t>
  </si>
  <si>
    <t>Sum of {CP-16} All Diabetes - Foot Risk (last 15m)</t>
  </si>
  <si>
    <t>%{CP-16}</t>
  </si>
  <si>
    <t>Sum of {CP-18} All Diabetes - Smoking Status recorded (15m)</t>
  </si>
  <si>
    <t>%{CP-18}</t>
  </si>
  <si>
    <t>Sum of {CP-17} All Diabetes - Digital Retinal Screen/Retinal Screener (last 15m)</t>
  </si>
  <si>
    <t>%{CP-17}</t>
  </si>
  <si>
    <t>%{CP-88a-T1}</t>
  </si>
  <si>
    <t>%{CP-88-T1}</t>
  </si>
  <si>
    <t>%{CP-99-T1}</t>
  </si>
  <si>
    <t>Sum of {CP-19} Type 1 - BP recorded (last 15m)</t>
  </si>
  <si>
    <t>%{CP-19}</t>
  </si>
  <si>
    <t>Sum of {CP-20} Type 1 - Cholesterol recorded (last 15m)</t>
  </si>
  <si>
    <t>%{CP-20}</t>
  </si>
  <si>
    <t>Sum of {CP-21} Type 1 - HbAc1 recorded (last 15m)</t>
  </si>
  <si>
    <t>%{CP-21}</t>
  </si>
  <si>
    <t>Sum of {CP-22} Type 1 - BMI recorded (last 15m)</t>
  </si>
  <si>
    <t>%{CP-22}</t>
  </si>
  <si>
    <t>Sum of {CP-23} Type 1 - Serum Creatinine (last 15m)</t>
  </si>
  <si>
    <t>%{CP-23}</t>
  </si>
  <si>
    <t>Sum of {CP-24} Type 1 - Microalbuminuria (last 15m)</t>
  </si>
  <si>
    <t>%{CP-24}</t>
  </si>
  <si>
    <t>Sum of {CP-25} Type 1 - Foot Risk (last 15m)</t>
  </si>
  <si>
    <t>%{CP-25}</t>
  </si>
  <si>
    <t>Sum of {CP-27} Type 1 - Smoking Status recorded (15m)</t>
  </si>
  <si>
    <t>%{CP-27}</t>
  </si>
  <si>
    <t>Sum of {CP-26} Type 1 - Digital Retinal Screen/Retinal Screener (last 15m)</t>
  </si>
  <si>
    <t>%{CP-26}</t>
  </si>
  <si>
    <t>%{CP-88a-T2}</t>
  </si>
  <si>
    <t>%{CP-88-T2}</t>
  </si>
  <si>
    <t>%{CP-99-T2}</t>
  </si>
  <si>
    <t>Sum of {CP-28} Type 2 - BP recorded (last 15m)</t>
  </si>
  <si>
    <t>%{CP-28}</t>
  </si>
  <si>
    <t>Sum of {CP-29} Type 2 - Cholesterol recorded (last 15m)</t>
  </si>
  <si>
    <t>%{CP-29}</t>
  </si>
  <si>
    <t>Sum of {CP-30} Type 2 - HbAc1 recorded (last 15m)</t>
  </si>
  <si>
    <t>%{CP-30}</t>
  </si>
  <si>
    <t>Sum of {CP-31} Type 2 - BMI recorded (last 15m)</t>
  </si>
  <si>
    <t>%{CP-31}</t>
  </si>
  <si>
    <t>Sum of {CP-32} Type 2 - Serum Creatinine (last 15m)</t>
  </si>
  <si>
    <t>%{CP-32}</t>
  </si>
  <si>
    <t>Sum of {CP-33} Type 2 - Microalbuminuria (last 15m)</t>
  </si>
  <si>
    <t>%{CP-33}</t>
  </si>
  <si>
    <t>Sum of {CP-34} Type 2 - Foot Risk (last 15m)</t>
  </si>
  <si>
    <t>%{CP-34}</t>
  </si>
  <si>
    <t>Sum of {CP-36} Type 2 - Smoking Status recorded (15m)</t>
  </si>
  <si>
    <t>%{CP-36}</t>
  </si>
  <si>
    <t>Sum of {CP-35} Type 2 - Digital Retinal Screen/Retinal Screener (last 15m)</t>
  </si>
  <si>
    <t>%{CP-35}</t>
  </si>
  <si>
    <t>Contents!A1</t>
  </si>
  <si>
    <t>Contents Page</t>
  </si>
  <si>
    <t>STP Diabetes: Children &amp; Young People</t>
  </si>
  <si>
    <t>Sum of {CYP-01} Diabetes aged under 16</t>
  </si>
  <si>
    <t>Sum of CYP-01 %</t>
  </si>
  <si>
    <t>Sum of CYP-02 %</t>
  </si>
  <si>
    <t>Sum of CYP-03 %</t>
  </si>
  <si>
    <t>Sum of CYP-04 %</t>
  </si>
  <si>
    <t>Sum of CYP-05 %</t>
  </si>
  <si>
    <t>Sum of CYP-06 %</t>
  </si>
  <si>
    <t>Sum of CYP-07 %</t>
  </si>
  <si>
    <t>Sum of CYP-08 %</t>
  </si>
  <si>
    <t>Sum of CYP-09 %</t>
  </si>
  <si>
    <t>LOCALITY</t>
  </si>
  <si>
    <t>Sum of {MM-01} Diabetes and CKD</t>
  </si>
  <si>
    <t>Sum of {MM-01} %</t>
  </si>
  <si>
    <t>Sum of {MM-02} Diabetes and Stroke or CHD</t>
  </si>
  <si>
    <t>Sum of {MM-02} %</t>
  </si>
  <si>
    <t>Sum of {MM-03} Diabetes and Depression</t>
  </si>
  <si>
    <t>Sum of {MM-03} %</t>
  </si>
  <si>
    <t>Sum of {MM-04} Diabetes and SMI</t>
  </si>
  <si>
    <t>Sum of {MM-04} %</t>
  </si>
  <si>
    <t>Sum of {MM-05} Diabetes and Learning Disability</t>
  </si>
  <si>
    <t>Sum of {MM-05} %</t>
  </si>
  <si>
    <t>Sum of {00-00} Current               Listsize</t>
  </si>
  <si>
    <t>Sum of {GD-01} Current Gestational Diabetes</t>
  </si>
  <si>
    <t>Sum of {GD-02} History of Gestational Diabetes</t>
  </si>
  <si>
    <t>Sum of {GD-03} Subsequent diabetes diagnosis</t>
  </si>
  <si>
    <t>Sum of {GD-03} %</t>
  </si>
  <si>
    <t>Sum of {STP-NDPP-00} Eligible for NDPP referral</t>
  </si>
  <si>
    <t>Sum of {PD-01} Already referred to NDPP</t>
  </si>
  <si>
    <t>Sum of {PD-02} Referral to NDPP declined</t>
  </si>
  <si>
    <t>Sum of {SEP-01} Referral to structured education</t>
  </si>
  <si>
    <t>Sum of {SEP-02} Attended structured education</t>
  </si>
  <si>
    <t>Sum of {SEP-03} Declined structured education</t>
  </si>
  <si>
    <t>Indicators</t>
  </si>
  <si>
    <t xml:space="preserve">Child &amp; Young </t>
  </si>
  <si>
    <t>Becontree Medical Centre</t>
  </si>
  <si>
    <t>F82677</t>
  </si>
  <si>
    <t>Marks Gate Medical Practice</t>
  </si>
  <si>
    <t>F82604</t>
  </si>
  <si>
    <t>Tulasi Medical Centre</t>
  </si>
  <si>
    <t>F82660</t>
  </si>
  <si>
    <t>Broad Street Medical Centre</t>
  </si>
  <si>
    <t>Y01719</t>
  </si>
  <si>
    <t>Church Elm Lane Medical Practice</t>
  </si>
  <si>
    <t>F82005</t>
  </si>
  <si>
    <t>Halbutt Street Surgery</t>
  </si>
  <si>
    <t>F82001</t>
  </si>
  <si>
    <t>Porters Avenue Doctors Surgery</t>
  </si>
  <si>
    <t>Y02575</t>
  </si>
  <si>
    <t>Parkview Medical Practice</t>
  </si>
  <si>
    <t>F82679</t>
  </si>
  <si>
    <t>Laburnum Health centre</t>
  </si>
  <si>
    <t>F82051</t>
  </si>
  <si>
    <t>Abbey Medical centre</t>
  </si>
  <si>
    <t>F82625</t>
  </si>
  <si>
    <t>Aurora Medcare</t>
  </si>
  <si>
    <t>F82042</t>
  </si>
  <si>
    <t>Barking Medical  Group Practice</t>
  </si>
  <si>
    <t>F82018</t>
  </si>
  <si>
    <t>Ripple Road Medical Centre</t>
  </si>
  <si>
    <t>F82650</t>
  </si>
  <si>
    <t>The White House</t>
  </si>
  <si>
    <t>F82612</t>
  </si>
  <si>
    <t>First Avenue Surgery</t>
  </si>
  <si>
    <t>F82003</t>
  </si>
  <si>
    <t>Valence Medical Centre</t>
  </si>
  <si>
    <t>F82038</t>
  </si>
  <si>
    <t>Dr Alkaisy Surgery</t>
  </si>
  <si>
    <t>F82678</t>
  </si>
  <si>
    <t>St Albans Surgery</t>
  </si>
  <si>
    <t>F82017</t>
  </si>
  <si>
    <t>The Surgery (Dr Ola)</t>
  </si>
  <si>
    <t>F82621</t>
  </si>
  <si>
    <t>Gables Surgery</t>
  </si>
  <si>
    <t>F82642</t>
  </si>
  <si>
    <t>Oval Road Practice</t>
  </si>
  <si>
    <t>Y01795</t>
  </si>
  <si>
    <t>Heathway Medical Centre</t>
  </si>
  <si>
    <t>F82634</t>
  </si>
  <si>
    <t>Hedgemans Surgery</t>
  </si>
  <si>
    <t>F82015</t>
  </si>
  <si>
    <t>Shifa Medical Practice</t>
  </si>
  <si>
    <t>Y01280</t>
  </si>
  <si>
    <t>Dr Gupta &amp; Partner</t>
  </si>
  <si>
    <t>F82647</t>
  </si>
  <si>
    <t>Five Elms</t>
  </si>
  <si>
    <t>F82012</t>
  </si>
  <si>
    <t>Green Lane Surgery</t>
  </si>
  <si>
    <t>F82661</t>
  </si>
  <si>
    <t>Julia Engwell Surgery</t>
  </si>
  <si>
    <t>F82025</t>
  </si>
  <si>
    <t>The Surgery</t>
  </si>
  <si>
    <t>F86040</t>
  </si>
  <si>
    <t>Victoria Medical Centre</t>
  </si>
  <si>
    <t>F82034</t>
  </si>
  <si>
    <t>John Smith House</t>
  </si>
  <si>
    <t>F82040</t>
  </si>
  <si>
    <t>Billet Lane Medical Centre</t>
  </si>
  <si>
    <t>F82675</t>
  </si>
  <si>
    <t>Brentwood Road Surgery (Dr Marks)</t>
  </si>
  <si>
    <t>F82663</t>
  </si>
  <si>
    <t>Chadwell Heath Health Centre - The Upstairs Surgery (Dr Hamilton-Smith)</t>
  </si>
  <si>
    <t>F82019</t>
  </si>
  <si>
    <t>High Street Surgery (Dr Pervez)</t>
  </si>
  <si>
    <t>F82023</t>
  </si>
  <si>
    <t>Rush Green Medical Centre (Dr Poologanathan &amp; Partners)</t>
  </si>
  <si>
    <t>F82039</t>
  </si>
  <si>
    <t>Rush Green Medical Centre (Dr Sanomi)</t>
  </si>
  <si>
    <t>F82031</t>
  </si>
  <si>
    <t>St Edwards Surgery</t>
  </si>
  <si>
    <t>F82011</t>
  </si>
  <si>
    <t>The Modern Medical Centre</t>
  </si>
  <si>
    <t>F82638</t>
  </si>
  <si>
    <t>North Street Medical Care</t>
  </si>
  <si>
    <t>F82009</t>
  </si>
  <si>
    <t>The New Medical Centre</t>
  </si>
  <si>
    <t>F82021</t>
  </si>
  <si>
    <t>Western Road Medical Centre</t>
  </si>
  <si>
    <t>F82013</t>
  </si>
  <si>
    <t>Central Park Surgery (Dr Kakad)</t>
  </si>
  <si>
    <t>F82016</t>
  </si>
  <si>
    <t>F82686</t>
  </si>
  <si>
    <t>Chase Cross Medical Centre (Dr Kulendran)</t>
  </si>
  <si>
    <t>F82630</t>
  </si>
  <si>
    <t>Dr N K Gupta Surgery</t>
  </si>
  <si>
    <t>F82610</t>
  </si>
  <si>
    <t>Harold Hill Health Centre (Dr Kuchhai)</t>
  </si>
  <si>
    <t>F82014</t>
  </si>
  <si>
    <t>Ingrebourne Medical Centre</t>
  </si>
  <si>
    <t>F82648</t>
  </si>
  <si>
    <t>Y02973</t>
  </si>
  <si>
    <t>Lynwood Medical Centre</t>
  </si>
  <si>
    <t>F82030</t>
  </si>
  <si>
    <t>Oak Lodge Surgery (Dr Chowdhury)</t>
  </si>
  <si>
    <t>F82045</t>
  </si>
  <si>
    <t>Petersfield Surgery</t>
  </si>
  <si>
    <t>F82010</t>
  </si>
  <si>
    <t>Straight Road Doctors Surgery (Dr Prasad)</t>
  </si>
  <si>
    <t>F82671</t>
  </si>
  <si>
    <t>The Greenwood Practice</t>
  </si>
  <si>
    <t>F82007</t>
  </si>
  <si>
    <t>The Robins Surgery</t>
  </si>
  <si>
    <t>Y00312</t>
  </si>
  <si>
    <t>Avon Road Surgery (Cranham Health Centre)</t>
  </si>
  <si>
    <t>F82674</t>
  </si>
  <si>
    <t>Berwick Surgery</t>
  </si>
  <si>
    <t>F82649</t>
  </si>
  <si>
    <t>Cranham Village Surgery (Dr C Dahs &amp; Dr IP Humberstone Surgery)</t>
  </si>
  <si>
    <t>F82006</t>
  </si>
  <si>
    <t>Haiderian Medical Centre</t>
  </si>
  <si>
    <t>F82002</t>
  </si>
  <si>
    <t>Harlow Road Surgery (Dr N Tariq)</t>
  </si>
  <si>
    <t>F82619</t>
  </si>
  <si>
    <t>Hornchurch Healthcare</t>
  </si>
  <si>
    <t>F82055</t>
  </si>
  <si>
    <t>Maylands Health Care</t>
  </si>
  <si>
    <t>F82008</t>
  </si>
  <si>
    <t>Rainham Health Centre</t>
  </si>
  <si>
    <t>F82627</t>
  </si>
  <si>
    <t>South Hornchurch Medical Practice</t>
  </si>
  <si>
    <t>F82607</t>
  </si>
  <si>
    <t>Sutton Ave surgery (P M Patel)</t>
  </si>
  <si>
    <t>F82609</t>
  </si>
  <si>
    <t>The Rosewood Medical Centre</t>
  </si>
  <si>
    <t>F82022</t>
  </si>
  <si>
    <t>The Surgery (Dr Rahman)</t>
  </si>
  <si>
    <t>F82666</t>
  </si>
  <si>
    <t>The Upminster Bridge Surgery (Dr O'Moore)</t>
  </si>
  <si>
    <t>F82624</t>
  </si>
  <si>
    <t>Upminster Medical Centre</t>
  </si>
  <si>
    <t>F82053</t>
  </si>
  <si>
    <t>F82028</t>
  </si>
  <si>
    <t>Boleyn Medical Centre</t>
  </si>
  <si>
    <t>F84050</t>
  </si>
  <si>
    <t>Greengate Medical Practice</t>
  </si>
  <si>
    <t>F84053</t>
  </si>
  <si>
    <t>Market Street Health Group</t>
  </si>
  <si>
    <t>F84004</t>
  </si>
  <si>
    <t>Newham Medical Centre</t>
  </si>
  <si>
    <t>F84669</t>
  </si>
  <si>
    <t>St Bartholomew Surgery</t>
  </si>
  <si>
    <t>F84010</t>
  </si>
  <si>
    <t>The Azad Practice</t>
  </si>
  <si>
    <t>F84735</t>
  </si>
  <si>
    <t>The Project Surgery</t>
  </si>
  <si>
    <t>F84124</t>
  </si>
  <si>
    <t>Royal Docks Medical Centre</t>
  </si>
  <si>
    <t>F84717</t>
  </si>
  <si>
    <t>Y02928</t>
  </si>
  <si>
    <t>Tollgate Health Centre</t>
  </si>
  <si>
    <t>F84093</t>
  </si>
  <si>
    <t>Abbey Road Medical Practice</t>
  </si>
  <si>
    <t>F84111</t>
  </si>
  <si>
    <t>Carpenter's Practice</t>
  </si>
  <si>
    <t>F84749</t>
  </si>
  <si>
    <t>Liberty Bridge Road</t>
  </si>
  <si>
    <t>Y04273</t>
  </si>
  <si>
    <t>Balaam Street Practice</t>
  </si>
  <si>
    <t>F84681</t>
  </si>
  <si>
    <t>Essex Lodge</t>
  </si>
  <si>
    <t>F84052</t>
  </si>
  <si>
    <t>Lucas Avenue Surgery</t>
  </si>
  <si>
    <t>F84642</t>
  </si>
  <si>
    <t>Birchdale Road Medical Practice</t>
  </si>
  <si>
    <t>F84641</t>
  </si>
  <si>
    <t>Dr CM Patel</t>
  </si>
  <si>
    <t>F84660</t>
  </si>
  <si>
    <t>Plashet Medical Centre</t>
  </si>
  <si>
    <t>F84088</t>
  </si>
  <si>
    <t>Sangam Surgery</t>
  </si>
  <si>
    <t>F84658</t>
  </si>
  <si>
    <t>The Manor Park Practice</t>
  </si>
  <si>
    <t>F84729</t>
  </si>
  <si>
    <t>Westbury Road Medical Practice</t>
  </si>
  <si>
    <t>F84670</t>
  </si>
  <si>
    <t>F84741</t>
  </si>
  <si>
    <t>E12 Medical Practice</t>
  </si>
  <si>
    <t>F84739</t>
  </si>
  <si>
    <t>Lathom Medical Centre</t>
  </si>
  <si>
    <t>F84070</t>
  </si>
  <si>
    <t>Shrewsbury Road Surgery</t>
  </si>
  <si>
    <t>F84006</t>
  </si>
  <si>
    <t>The Summit Practice</t>
  </si>
  <si>
    <t>F84742</t>
  </si>
  <si>
    <t>Wordsworth Health Centre</t>
  </si>
  <si>
    <t>F84074</t>
  </si>
  <si>
    <t>Claremont Clinic</t>
  </si>
  <si>
    <t>F84097</t>
  </si>
  <si>
    <t>E7 Health - First 4 Health Group</t>
  </si>
  <si>
    <t>F84672</t>
  </si>
  <si>
    <t>Woodgrange Medical Practice</t>
  </si>
  <si>
    <t>F84724</t>
  </si>
  <si>
    <t>F84077</t>
  </si>
  <si>
    <t>East End Medical Centre</t>
  </si>
  <si>
    <t>F84677</t>
  </si>
  <si>
    <t>Stratford Health Centre</t>
  </si>
  <si>
    <t>F84022</t>
  </si>
  <si>
    <t>The Forest Practice</t>
  </si>
  <si>
    <t>F84086</t>
  </si>
  <si>
    <t>Upton Lane Medical Centre</t>
  </si>
  <si>
    <t>F84014</t>
  </si>
  <si>
    <t>Cumberland Road Medical Practice</t>
  </si>
  <si>
    <t>F84657</t>
  </si>
  <si>
    <t>Custom House Surgery</t>
  </si>
  <si>
    <t>F84047</t>
  </si>
  <si>
    <t>Dr Ruiz – St Lukes Medical Centre</t>
  </si>
  <si>
    <t>F84666</t>
  </si>
  <si>
    <t>Glen Road Medical Centre</t>
  </si>
  <si>
    <t>F84092</t>
  </si>
  <si>
    <t>Star Lane Medical Centre</t>
  </si>
  <si>
    <t>F84017</t>
  </si>
  <si>
    <t>F84730</t>
  </si>
  <si>
    <t>First4Health Church Road</t>
  </si>
  <si>
    <t>F84121</t>
  </si>
  <si>
    <t>Newham Transitional Team</t>
  </si>
  <si>
    <t>F84740</t>
  </si>
  <si>
    <t>Stratford Village Surgery</t>
  </si>
  <si>
    <t>F84009</t>
  </si>
  <si>
    <t>Balfour Road Surgery</t>
  </si>
  <si>
    <t>F86042</t>
  </si>
  <si>
    <t>Cranbrook Surgery</t>
  </si>
  <si>
    <t>F86698</t>
  </si>
  <si>
    <t>Drive Surgery</t>
  </si>
  <si>
    <t>F86652</t>
  </si>
  <si>
    <t>Gants Hill Medical Centre</t>
  </si>
  <si>
    <t>F86008</t>
  </si>
  <si>
    <t>Granville Medical Centre</t>
  </si>
  <si>
    <t>Y00918</t>
  </si>
  <si>
    <t>Redbridge Surgery</t>
  </si>
  <si>
    <t>F86703</t>
  </si>
  <si>
    <t>St Clements Surgery</t>
  </si>
  <si>
    <t>F86702</t>
  </si>
  <si>
    <t>Eastern Avenue Medical Centre</t>
  </si>
  <si>
    <t>F86083</t>
  </si>
  <si>
    <t>Fencepiece Road Medical Practice</t>
  </si>
  <si>
    <t>F86707</t>
  </si>
  <si>
    <t>Forest Edge Practice</t>
  </si>
  <si>
    <t>F86007</t>
  </si>
  <si>
    <t>Fullwell Avenue Surgery</t>
  </si>
  <si>
    <t>F86612</t>
  </si>
  <si>
    <t>Hainault Surgery</t>
  </si>
  <si>
    <t>F86085</t>
  </si>
  <si>
    <t>Heathcote Primary Care Centre</t>
  </si>
  <si>
    <t>F86624</t>
  </si>
  <si>
    <t>Kenwood Medical Centre</t>
  </si>
  <si>
    <t>F86081</t>
  </si>
  <si>
    <t>The Willows Practice</t>
  </si>
  <si>
    <t>F86057</t>
  </si>
  <si>
    <t>Ilford Medical Centre</t>
  </si>
  <si>
    <t>F86022</t>
  </si>
  <si>
    <t>Mathukias Surgery</t>
  </si>
  <si>
    <t>F86692</t>
  </si>
  <si>
    <t>The Practice Loxford</t>
  </si>
  <si>
    <t>Y02987</t>
  </si>
  <si>
    <t>Fullwell Cross Medical Centre</t>
  </si>
  <si>
    <t>F86010</t>
  </si>
  <si>
    <t>Newbury Group Practice</t>
  </si>
  <si>
    <t>F86060</t>
  </si>
  <si>
    <t>Castleton Road Surgery</t>
  </si>
  <si>
    <t>F86642</t>
  </si>
  <si>
    <t>Chadwell Heath Surgery</t>
  </si>
  <si>
    <t>F86028</t>
  </si>
  <si>
    <t>Doctor's House</t>
  </si>
  <si>
    <t>Y00090</t>
  </si>
  <si>
    <t>Goodmayes Medical Centre</t>
  </si>
  <si>
    <t>F86087</t>
  </si>
  <si>
    <t>Green Lane, Goodmayes Medical practice</t>
  </si>
  <si>
    <t>F86034</t>
  </si>
  <si>
    <t>Seven Kings Practice</t>
  </si>
  <si>
    <t>F86637</t>
  </si>
  <si>
    <t>The Palms Medical Centre</t>
  </si>
  <si>
    <t>F86009</t>
  </si>
  <si>
    <t>Clayhall Clinic</t>
  </si>
  <si>
    <t>F86691</t>
  </si>
  <si>
    <t>Elmhurst Practice</t>
  </si>
  <si>
    <t>F86064</t>
  </si>
  <si>
    <t>Glebelands Practice</t>
  </si>
  <si>
    <t>F86020</t>
  </si>
  <si>
    <t>Queen Mary Practice</t>
  </si>
  <si>
    <t>F86658</t>
  </si>
  <si>
    <t>Rydal Practice</t>
  </si>
  <si>
    <t>F86012</t>
  </si>
  <si>
    <t>Shrubberies Medical Centre</t>
  </si>
  <si>
    <t>F86641</t>
  </si>
  <si>
    <t>Southdene Surgery</t>
  </si>
  <si>
    <t>F86066</t>
  </si>
  <si>
    <t>The Evergreen Practice</t>
  </si>
  <si>
    <t>F86023</t>
  </si>
  <si>
    <t>Wanstead Place Surgery</t>
  </si>
  <si>
    <t>F86032</t>
  </si>
  <si>
    <t>Grove Road Surgery (Dr Shah)</t>
  </si>
  <si>
    <t>F84055</t>
  </si>
  <si>
    <t>Harley Grove Medical Centre</t>
  </si>
  <si>
    <t>F84044</t>
  </si>
  <si>
    <t>Ruston Street Clinic (Dr Amin)</t>
  </si>
  <si>
    <t>F84030</t>
  </si>
  <si>
    <t>St Stephens Health Centre</t>
  </si>
  <si>
    <t>F84034</t>
  </si>
  <si>
    <t>The Tredegar Practice</t>
  </si>
  <si>
    <t>F84696</t>
  </si>
  <si>
    <t>Albion Health Centre</t>
  </si>
  <si>
    <t>F84012</t>
  </si>
  <si>
    <t>Blithehale Medical Centre</t>
  </si>
  <si>
    <t>F84718</t>
  </si>
  <si>
    <t>Spitalfields Practice</t>
  </si>
  <si>
    <t>F84081</t>
  </si>
  <si>
    <t>Barkantine Practice</t>
  </si>
  <si>
    <t>F84747</t>
  </si>
  <si>
    <t>Docklands Medical Centre</t>
  </si>
  <si>
    <t>F84656</t>
  </si>
  <si>
    <t>Island Health</t>
  </si>
  <si>
    <t>F84710</t>
  </si>
  <si>
    <t>Island Medical Centre</t>
  </si>
  <si>
    <t>F84647</t>
  </si>
  <si>
    <t>Merchant Street (Dr Rana)</t>
  </si>
  <si>
    <t>F84118</t>
  </si>
  <si>
    <t>St Andrews Health Centre</t>
  </si>
  <si>
    <t>Y03023</t>
  </si>
  <si>
    <t>St Pauls Way Medical Centre</t>
  </si>
  <si>
    <t>F84714</t>
  </si>
  <si>
    <t>Stroudley Walk Centre</t>
  </si>
  <si>
    <t>F84676</t>
  </si>
  <si>
    <t>F84122</t>
  </si>
  <si>
    <t>Aberfeldy Practice</t>
  </si>
  <si>
    <t>F84698</t>
  </si>
  <si>
    <t>Chrisp Street Health Centre</t>
  </si>
  <si>
    <t>F84062</t>
  </si>
  <si>
    <t>Gough Walk (Dr Selvan)</t>
  </si>
  <si>
    <t>F84025</t>
  </si>
  <si>
    <t>Limehouse Practice (Gill Street)</t>
  </si>
  <si>
    <t>F84054</t>
  </si>
  <si>
    <t>Bethnal Green Health Centre</t>
  </si>
  <si>
    <t>F84083</t>
  </si>
  <si>
    <t>Globe Town Surgery</t>
  </si>
  <si>
    <t>F84123</t>
  </si>
  <si>
    <t>Strouts Place Medical Centre</t>
  </si>
  <si>
    <t>F84051</t>
  </si>
  <si>
    <t>The Mission Practice</t>
  </si>
  <si>
    <t>F84016</t>
  </si>
  <si>
    <t>F84114</t>
  </si>
  <si>
    <t>Harford Health Centre</t>
  </si>
  <si>
    <t>F84087</t>
  </si>
  <si>
    <t>Jubilee Street Practice</t>
  </si>
  <si>
    <t>F84031</t>
  </si>
  <si>
    <t>St Katharine Docks Practice</t>
  </si>
  <si>
    <t>F84731</t>
  </si>
  <si>
    <t>Wapping Group Practice</t>
  </si>
  <si>
    <t>F84079</t>
  </si>
  <si>
    <t>F84039</t>
  </si>
  <si>
    <t>F86001</t>
  </si>
  <si>
    <t>Addison Road Medical Practice</t>
  </si>
  <si>
    <t>F86607</t>
  </si>
  <si>
    <t>Claremont Medical Centre</t>
  </si>
  <si>
    <t>F86708</t>
  </si>
  <si>
    <t>Dr Dhital Practice</t>
  </si>
  <si>
    <t>F86086</t>
  </si>
  <si>
    <t>Waltham Forest Community &amp; Family Health Services Ltd</t>
  </si>
  <si>
    <t>F86644</t>
  </si>
  <si>
    <t>Chingford Medical Practice</t>
  </si>
  <si>
    <t>Y01291</t>
  </si>
  <si>
    <t>Churchill Medical Centre</t>
  </si>
  <si>
    <t>F86627</t>
  </si>
  <si>
    <t>Old Church Surgery</t>
  </si>
  <si>
    <t>F86616</t>
  </si>
  <si>
    <t>The Ridgeway Surgery</t>
  </si>
  <si>
    <t>F86078</t>
  </si>
  <si>
    <t>F86005</t>
  </si>
  <si>
    <t>Dr Shantir Practice</t>
  </si>
  <si>
    <t>F86626</t>
  </si>
  <si>
    <t>Kings Head Medical Practice</t>
  </si>
  <si>
    <t>F86700</t>
  </si>
  <si>
    <t>Larkshall Medical Centre</t>
  </si>
  <si>
    <t>F86664</t>
  </si>
  <si>
    <t>Lime Tree &amp; Sinnott Healthcare Ltd</t>
  </si>
  <si>
    <t>Y01839</t>
  </si>
  <si>
    <t>The Bailey Practice</t>
  </si>
  <si>
    <t>F86689</t>
  </si>
  <si>
    <t>F86044</t>
  </si>
  <si>
    <t>Francis Road Medical Centre</t>
  </si>
  <si>
    <t>F86696</t>
  </si>
  <si>
    <t>Hampton Medical Centre</t>
  </si>
  <si>
    <t>F86712</t>
  </si>
  <si>
    <t>Lime Tree Surgery</t>
  </si>
  <si>
    <t>F86650</t>
  </si>
  <si>
    <t>The Allum Medical Centre</t>
  </si>
  <si>
    <t>F86036</t>
  </si>
  <si>
    <t>The Lyndhurst Surgery</t>
  </si>
  <si>
    <t>F86088</t>
  </si>
  <si>
    <t>Sma Medical Centre</t>
  </si>
  <si>
    <t>F86038</t>
  </si>
  <si>
    <t>The Manor Practice</t>
  </si>
  <si>
    <t>F86011</t>
  </si>
  <si>
    <t>Green Man Medical Centre</t>
  </si>
  <si>
    <t>F86621</t>
  </si>
  <si>
    <t>High Road Surgery</t>
  </si>
  <si>
    <t>F86045</t>
  </si>
  <si>
    <t>Kiyani Medical Practice</t>
  </si>
  <si>
    <t>F86701</t>
  </si>
  <si>
    <t>LL Medical Care (Agarwal &amp; Agrwal Practice)</t>
  </si>
  <si>
    <t>F86625</t>
  </si>
  <si>
    <t>The Harrow Road Surgery</t>
  </si>
  <si>
    <t>F86666</t>
  </si>
  <si>
    <t>The Langthorne Sharma Family Practice</t>
  </si>
  <si>
    <t>F86705</t>
  </si>
  <si>
    <t>Grove Surgery</t>
  </si>
  <si>
    <t>F86062</t>
  </si>
  <si>
    <t>Higham Hill Medical Centre</t>
  </si>
  <si>
    <t>F86679</t>
  </si>
  <si>
    <t>Queens Road Medical Centre</t>
  </si>
  <si>
    <t>F86030</t>
  </si>
  <si>
    <t>Seymour Medical Centre</t>
  </si>
  <si>
    <t>F86006</t>
  </si>
  <si>
    <t>St James Medical Practice Ltd</t>
  </si>
  <si>
    <t>F86058</t>
  </si>
  <si>
    <t>Faircross Health Centre</t>
  </si>
  <si>
    <t>F82027</t>
  </si>
  <si>
    <t>AbbaMoor Surgery</t>
  </si>
  <si>
    <t>F82670</t>
  </si>
  <si>
    <t>Aldersbrook Medical Centre</t>
  </si>
  <si>
    <t>F86731</t>
  </si>
  <si>
    <t>Health E1</t>
  </si>
  <si>
    <t>F84733</t>
  </si>
  <si>
    <t>% GP Care - Ever</t>
  </si>
  <si>
    <t>%DEM-e05</t>
  </si>
  <si>
    <t>%DEM-e06</t>
  </si>
  <si>
    <t>Kings Park Surgery</t>
  </si>
  <si>
    <t>Wood Lane Medical Centre</t>
  </si>
  <si>
    <t>E16 Health</t>
  </si>
  <si>
    <t>Dr Sathyajith Surgery</t>
  </si>
  <si>
    <t>The Vicarage Lane Surgery</t>
  </si>
  <si>
    <t>City Square Medical Group</t>
  </si>
  <si>
    <t>Bow Health</t>
  </si>
  <si>
    <t>Goodman’s Field Health Centre</t>
  </si>
  <si>
    <t>NEL Total</t>
  </si>
  <si>
    <t>v1.2</t>
  </si>
  <si>
    <t>Checking EMIS for Newham CYP June numbers</t>
  </si>
  <si>
    <t>[CYP] tab:</t>
  </si>
  <si>
    <t>Graph titles corrected</t>
  </si>
  <si>
    <t xml:space="preserve">[All] tabs: </t>
  </si>
  <si>
    <t>'Grand Total' changed to 'NEL Total'</t>
  </si>
  <si>
    <t>Colour of NEL average on graphs  changed to red</t>
  </si>
  <si>
    <t>Detail' removed from 'PCN Detail' on graph headings</t>
  </si>
  <si>
    <t>[Demographics] tab:</t>
  </si>
  <si>
    <t>Numbers corrected so that 'Type 1', 'Type 2' and 'No Type' in Newham all add up to 'Total Diabetes Register</t>
  </si>
  <si>
    <t>Under 12 Yrs: HbA1c recorded (last 15m)</t>
  </si>
  <si>
    <t>Under 12 Yrs: HbA1c &lt;48mmol (last 15m)</t>
  </si>
  <si>
    <t>Pts' removed from graph drop-down list</t>
  </si>
  <si>
    <t>Diabetes Aged &lt; 16</t>
  </si>
  <si>
    <t>Table heading from 'Under 16 Yrs' to '&lt;16 Yrs'</t>
  </si>
  <si>
    <t>[MultiMorb] tab:</t>
  </si>
  <si>
    <t>Learning Disabilities' heading changed to 'Diabetes and Learning Disabilities'</t>
  </si>
  <si>
    <t>Grand Total' row in table filled with colour</t>
  </si>
  <si>
    <t>[PreCon Advice] tab:</t>
  </si>
  <si>
    <t>Referral to Preconception Clinic' removed from graphs as activity shows low activity</t>
  </si>
  <si>
    <t>[Care Processes Recorded] Tab:</t>
  </si>
  <si>
    <t>Type 2 Diabetes' section in table moved to the left to cover correct section</t>
  </si>
  <si>
    <t>Type 1 &amp; LADA' and 'Type 2 &amp; MODY' metrics added into table</t>
  </si>
  <si>
    <t>Not Yet Referred</t>
  </si>
  <si>
    <t>[Pre-Diabetes] tab:</t>
  </si>
  <si>
    <t xml:space="preserve"> 'Not referred or declined yet' heading changed to 'Not referred yet'  table</t>
  </si>
  <si>
    <t>[Foot Risk] tab:</t>
  </si>
  <si>
    <t>PCN activity in graphs for Waltham Forest &amp; Redbridge coming through</t>
  </si>
  <si>
    <t>Newly Diagnosed Diabetes (last 15m) % corrected</t>
  </si>
  <si>
    <t>{CYP-02} HbA1c recorded (last 15m)</t>
  </si>
  <si>
    <t>{CYP-03} HbA1c &lt;=58mmol (last 15m)</t>
  </si>
  <si>
    <t>{CYP-08} HbA1c recorded (last 15m)</t>
  </si>
  <si>
    <t>{CYP-09} HbA1c &lt;=58mmol (last 15m)</t>
  </si>
  <si>
    <t>Sum of {CYP-02} HbA1c recorded (last 15m)</t>
  </si>
  <si>
    <t>Sum of {CYP-03} HbA1c &lt;=58mmol (last 15m)</t>
  </si>
  <si>
    <t>Under 16 Yrs: HbA1c recorded (last 15m)</t>
  </si>
  <si>
    <t>Under 16 Yrs: HbA1c &lt;=58mmol (last 15m)</t>
  </si>
  <si>
    <t>16 - 25 Yrs: {CYP-08} HbA1c recorded (last 15m)</t>
  </si>
  <si>
    <t>16 - 25 Yrs: HbA1c &lt;=58mmol (last 15m)</t>
  </si>
  <si>
    <t>Structured Eduction Programme</t>
  </si>
  <si>
    <t>NEL Diabetes: Preconception Advice</t>
  </si>
  <si>
    <t>North East London Diabetes: Contents Page</t>
  </si>
  <si>
    <t>NEL Diabetes: Demographics</t>
  </si>
  <si>
    <t>NEL Diabetes: Care Processes</t>
  </si>
  <si>
    <t>NEL Diabetes: Foot Risk</t>
  </si>
  <si>
    <t>NEL Diabetes: Children &amp; Young People</t>
  </si>
  <si>
    <t>NEL Diabetes: Multimorbidity</t>
  </si>
  <si>
    <t>NEL Diabetes: Gestational Diabetes</t>
  </si>
  <si>
    <t>NEL Diabetes: NDPP Pre-Diabetes</t>
  </si>
  <si>
    <t>NEL Diabetes: Structured Education Programme</t>
  </si>
  <si>
    <t>*EMIS Practices Data Only</t>
  </si>
  <si>
    <t>v1.3</t>
  </si>
  <si>
    <t>Metric titles added to % headers</t>
  </si>
  <si>
    <t>{STP-SEP-01} Type 1 - Newly Diag. Diabetes (last 15m)</t>
  </si>
  <si>
    <t>{STP-SEP-02} Type 2 - Newly Diag. Diabetes (last 15m)</t>
  </si>
  <si>
    <t>{TT-16} All Patients - Chol recorded (15m)</t>
  </si>
  <si>
    <t>{TT-17} All Patients - Chol controlled &lt;5mmol (last 15m)</t>
  </si>
  <si>
    <t>{TT-18} All Patients - BP, HbA1c and Chol recorded</t>
  </si>
  <si>
    <t>{TT-26} Type 1 - Chol recorded (15m)</t>
  </si>
  <si>
    <t>{TT-27} Type 1 - Chol controlled &lt;5mmol (last 15m)</t>
  </si>
  <si>
    <t>{TT-28} Type 1 - BP, HbA1c and Chol recorded</t>
  </si>
  <si>
    <t>{TT-29} Type 1 - BP, HbA1c and Chol controlled</t>
  </si>
  <si>
    <t>{TT-36} Type 2 - Chol recorded (15m)</t>
  </si>
  <si>
    <t>{TT-37} Type 2 - Chol controlled &lt;5mmol (last 15m)</t>
  </si>
  <si>
    <t>{TT-38} Type 2 - BP, HbA1c and Chol recorded</t>
  </si>
  <si>
    <t>{TT-39} Type 2 - BP, HbA1c and Chol controlled</t>
  </si>
  <si>
    <t>{CP88-AD} All Diabetes: =&gt;12 Yrs &amp; Care Proc recorded: 8 of 8 (15m)</t>
  </si>
  <si>
    <t>{CP88-T1} Type 1: =&gt;12 Yrs &amp; Care Proc recorded: 8 of 8 (15m)</t>
  </si>
  <si>
    <t>{CP88-T2} Type 2: =&gt;12 Yrs &amp; Care Proc recorded: 8 of 8 (15m)</t>
  </si>
  <si>
    <t>{CP88a-AD} All Diabetes: &lt;12 Yrs &amp; Care Proc recorded: 1 of 1 (15m)</t>
  </si>
  <si>
    <t>{CP88a-T1} Type 1: &lt;12 Yrs &amp; Care Proc recorded: 1 of 1 (15m)</t>
  </si>
  <si>
    <t>{CP88a-T2} Type 2: &lt;12 Yrs &amp; Care Proc recorded: 1 of 1 (15m)</t>
  </si>
  <si>
    <t>{CP99-AD} All Diabetes: =&gt;12 &amp; Care Proc recorded: 9 of 9 (15m)</t>
  </si>
  <si>
    <t>{CP99-T1} Type 1: =&gt;12 &amp; Care Proc recorded: 9 of 9 (15m)</t>
  </si>
  <si>
    <t>{CP99-T2} Type 2: =&gt;12 &amp; Care Proc recorded: 9 of 9 (15m)</t>
  </si>
  <si>
    <t>{TT-19} All Patients - BP, HbA1c and Chol controlled</t>
  </si>
  <si>
    <t>All Diabetes: =&gt;12 Yrs &amp; Care Proc recorded: 8 of 8 (15m)</t>
  </si>
  <si>
    <t>All Diabetes: =&gt;12 &amp; Care Proc recorded: 9 of 9 (15m)</t>
  </si>
  <si>
    <t>Type 1: =&gt;12 Yrs &amp; Care Proc recorded: 8 of 8 (15m)</t>
  </si>
  <si>
    <t>Type 1: =&gt;12 &amp; Care Proc recorded: 9 of 9 (15m)</t>
  </si>
  <si>
    <t>Type 2: =&gt;12 Yrs &amp; Care Proc recorded: 8 of 8 (15m)</t>
  </si>
  <si>
    <t>Type 2: =&gt;12 &amp; Care Proc recorded: 9 of 9 (15m)</t>
  </si>
  <si>
    <t>Sum of {CP88a-AD} All Diabetes: &lt;12 Yrs &amp; Care Proc recorded: 1 of 1 (15m)</t>
  </si>
  <si>
    <t>Sum of {CP88-AD} All Diabetes: =&gt;12 Yrs &amp; Care Proc recorded: 8 of 8 (15m)</t>
  </si>
  <si>
    <t>Sum of {CP88a-T1} Type 1: &lt;12 Yrs &amp; Care Proc recorded: 1 of 1 (15m)</t>
  </si>
  <si>
    <t>Sum of {CP88-T1} Type 1: =&gt;12 Yrs &amp; Care Proc recorded: 8 of 8 (15m)</t>
  </si>
  <si>
    <t>Sum of {CP88-T2} Type 2: =&gt;12 Yrs &amp; Care Proc recorded: 8 of 8 (15m)</t>
  </si>
  <si>
    <t>Sum of {CP88a-T2} Type 2: &lt;12 Yrs &amp; Care Proc recorded: 1 of 1 (15m)</t>
  </si>
  <si>
    <t>Sum of {CP99-AD} All Diabetes: =&gt;12 &amp; Care Proc recorded: 9 of 9 (15m)</t>
  </si>
  <si>
    <t>Sum of {CP99-T1} Type 1: =&gt;12 &amp; Care Proc recorded: 9 of 9 (15m)</t>
  </si>
  <si>
    <t>Sum of {CP99-T2} Type 2: =&gt;12 &amp; Care Proc recorded: 9 of 9 (15m)</t>
  </si>
  <si>
    <t>Type 1 - Newly Diag. Diabetes (last 15m)</t>
  </si>
  <si>
    <t>Type 2 - Newly Diag. Diabetes (last 15m)</t>
  </si>
  <si>
    <t>F8 Number added</t>
  </si>
  <si>
    <t>Sum of {TT-16} All Patients - Chol recorded (15m)</t>
  </si>
  <si>
    <t>Sum of {TT-17} All Patients - Chol controlled &lt;5mmol (last 15m)</t>
  </si>
  <si>
    <t>Sum of {TT-18} All Patients - BP, HbA1c and Chol recorded</t>
  </si>
  <si>
    <t>Sum of {TT-19} All Patients - BP, HbA1c and Chol controlled</t>
  </si>
  <si>
    <t>Sum of {TT-26} Type 1 - Chol recorded (15m)</t>
  </si>
  <si>
    <t>Sum of {TT-27} Type 1 - Chol controlled &lt;5mmol (last 15m)</t>
  </si>
  <si>
    <t>Sum of {TT-28} Type 1 - BP, HbA1c and Chol recorded</t>
  </si>
  <si>
    <t>Sum of {TT-29} Type 1 - BP, HbA1c and Chol controlled</t>
  </si>
  <si>
    <t>Sum of {TT-36} Type 2 - Chol recorded (15m)</t>
  </si>
  <si>
    <t>Sum of {TT-37} Type 2 - Chol controlled &lt;5mmol (last 15m)</t>
  </si>
  <si>
    <t>Sum of {TT-38} Type 2 - BP, HbA1c and Chol recorded</t>
  </si>
  <si>
    <t>Sum of {TT-39} Type 2 - BP, HbA1c and Chol controlled</t>
  </si>
  <si>
    <t>All Diabetes - Newly Diag. Diabetes (last 15m)</t>
  </si>
  <si>
    <t>v1.4</t>
  </si>
  <si>
    <t>Order of months in slicer corrected</t>
  </si>
  <si>
    <t>Newham Vicarage Practice</t>
  </si>
  <si>
    <t>{FR-01} All Diabetes: Foot Risk Recorded (15m)</t>
  </si>
  <si>
    <t>{FR-02} All Diabetes - High Foot Risk Recorded (15m)</t>
  </si>
  <si>
    <t>{FR-03} All Diabetes - Moderate Foot Risk Recorded (15m)</t>
  </si>
  <si>
    <t>{FR-04} All Diabetes - Low Foot Risk Recorded (15m)</t>
  </si>
  <si>
    <t>{FR-05} Type 1: Foot Risk Recorded (15m)</t>
  </si>
  <si>
    <t>{FR-06} Type 1 - High Foot Risk Recorded (15m)</t>
  </si>
  <si>
    <t>{FR-07} Type 1 - Moderate Foot Risk Recorded (15m)</t>
  </si>
  <si>
    <t>{FR-08} Type 1 - Low Foot Risk Recorded (15m)</t>
  </si>
  <si>
    <t>{FR-09} Type 2: Foot Risk Recorded (15m)</t>
  </si>
  <si>
    <t>{FR-10} Type 2 - High Foot Risk Recorded (15m)</t>
  </si>
  <si>
    <t>{FR-11} Type 2 - Moderate Foot Risk Recorded (15m)</t>
  </si>
  <si>
    <t>{FR-12} Type 2 - Low Foot Risk Recorded (15m)</t>
  </si>
  <si>
    <t>{MM-01a} Diabetes and CKD (stage 4-5}</t>
  </si>
  <si>
    <t>{PC-00} Diabetic women (excluding sterilisation, hysterectomy etc) aged 15-45 Yr</t>
  </si>
  <si>
    <t>{PC-01} Diabetic women 15-45 currently using contraception</t>
  </si>
  <si>
    <t>{PC-02} Diabetic women aged 15-45 not currently using contraception</t>
  </si>
  <si>
    <t>{PC-023b} 31Yr-45Yrs: Prescribed ACE/ARB (6m) or Statins (12m)</t>
  </si>
  <si>
    <t>{DR-00} Total Diabetes Register</t>
  </si>
  <si>
    <t>{TR-00} Type Recorded</t>
  </si>
  <si>
    <t>{TRN-00} No Type Recorded</t>
  </si>
  <si>
    <t>{DEM-e04} Mixed</t>
  </si>
  <si>
    <t>{DEM-e05} Other</t>
  </si>
  <si>
    <t>{DEM-e07} Ethnicity Not Stated</t>
  </si>
  <si>
    <t>{DEM-00-15} All Diabetes - 0-15 Yrs</t>
  </si>
  <si>
    <t>{DEM-00-39} All Diabetes - 16-39 Yrs</t>
  </si>
  <si>
    <t>{DEM-00-64} All Diabetes - 40-64 Yrs</t>
  </si>
  <si>
    <t>{DEM-00-65+} All Diabetes - 65+ Yrs</t>
  </si>
  <si>
    <t>{DEM-01-15} Type 1 - 0-15 Yrs</t>
  </si>
  <si>
    <t>{DEM-01-39} Type 1 - 16-39 Yrs</t>
  </si>
  <si>
    <t>{DEM-01-64} Type 1 - 40-64 Yrs</t>
  </si>
  <si>
    <t>{DEM-01-65+} Type 1 - 65+ Yrs</t>
  </si>
  <si>
    <t>{DEM-02-15} Type 2 - 0-15 Yrs</t>
  </si>
  <si>
    <t>{DEM-02-39} Type 2 - 16-39 Yrs</t>
  </si>
  <si>
    <t>{DEM-02-64} Type 2 - 40-64 Yrs</t>
  </si>
  <si>
    <t>{DEM-02-65+} Type 2 - 65+ Yrs</t>
  </si>
  <si>
    <t>XX Place /Bromley-by-Bow</t>
  </si>
  <si>
    <t>The Firs</t>
  </si>
  <si>
    <t>The Penryhn Surgery</t>
  </si>
  <si>
    <t>Crawley Road Medical Centre</t>
  </si>
  <si>
    <t>Practice &amp; F8 No.</t>
  </si>
  <si>
    <t>Becontree Medical Centre F82677</t>
  </si>
  <si>
    <t>Marks Gate Medical Practice F82604</t>
  </si>
  <si>
    <t>Tulasi Medical Centre F82660</t>
  </si>
  <si>
    <t>Broad Street Medical Centre Y01719</t>
  </si>
  <si>
    <t>Church Elm Lane Medical Practice F82005</t>
  </si>
  <si>
    <t>Halbutt Street Surgery F82001</t>
  </si>
  <si>
    <t>Porters Avenue Doctors Surgery Y02575</t>
  </si>
  <si>
    <t>Dr Alkaisy Surgery F82678</t>
  </si>
  <si>
    <t>First Avenue Surgery F82003</t>
  </si>
  <si>
    <t>Heathway Medical Centre F82634</t>
  </si>
  <si>
    <t>Hedgemans Surgery F82015</t>
  </si>
  <si>
    <t>Parkview Medical Practice F82679</t>
  </si>
  <si>
    <t>St Albans Surgery F82017</t>
  </si>
  <si>
    <t>The Surgery (Dr Ola) F82621</t>
  </si>
  <si>
    <t>Five Elms F82012</t>
  </si>
  <si>
    <t>Faircross Health Centre F82027</t>
  </si>
  <si>
    <t>Gables Surgery F82642</t>
  </si>
  <si>
    <t>Green Lane Surgery F82661</t>
  </si>
  <si>
    <t>Julia Engwell Surgery F82025</t>
  </si>
  <si>
    <t>Laburnum Health centre F82051</t>
  </si>
  <si>
    <t>Oval Road Practice Y01795</t>
  </si>
  <si>
    <t>The Surgery F86040</t>
  </si>
  <si>
    <t>Valence Medical Centre F82038</t>
  </si>
  <si>
    <t>Abbey Medical centre F82625</t>
  </si>
  <si>
    <t>Aurora Medcare F82042</t>
  </si>
  <si>
    <t>Shifa Medical Practice Y01280</t>
  </si>
  <si>
    <t>Victoria Medical Centre F82034</t>
  </si>
  <si>
    <t>Barking Medical  Group Practice F82018</t>
  </si>
  <si>
    <t>Dr Gupta &amp; Partner F82647</t>
  </si>
  <si>
    <t>John Smith House F82040</t>
  </si>
  <si>
    <t>Ripple Road Medical Centre F82650</t>
  </si>
  <si>
    <t>The White House F82612</t>
  </si>
  <si>
    <t>Barretts Grove Surgery F84636</t>
  </si>
  <si>
    <t>Barton House Health Centre F84008</t>
  </si>
  <si>
    <t>Brooke Road Surgery F84694</t>
  </si>
  <si>
    <t>Somerford Grove Practice F84033</t>
  </si>
  <si>
    <t>Clapton Surgery F84668</t>
  </si>
  <si>
    <t>Elm Practice F84685</t>
  </si>
  <si>
    <t>Healy Medical Centre F84720</t>
  </si>
  <si>
    <t>Rosewood Practice F84711</t>
  </si>
  <si>
    <t>The Gadvhi Practice F84080</t>
  </si>
  <si>
    <t>The Nightingale Practice F84018</t>
  </si>
  <si>
    <t>The Riverside Practice F84619</t>
  </si>
  <si>
    <t>Athena Medical Centre F84060</t>
  </si>
  <si>
    <t>Kingsmead Healthcare F84015</t>
  </si>
  <si>
    <t>Latimer Health Centre F84719</t>
  </si>
  <si>
    <t>Lower Clapton Group Practice F84003</t>
  </si>
  <si>
    <t>The Lea Surgery F84105</t>
  </si>
  <si>
    <t>Beechwood Medical Centre F84038</t>
  </si>
  <si>
    <t>Dalston Practice F84063</t>
  </si>
  <si>
    <t>London Fields Medical Centre F84021</t>
  </si>
  <si>
    <t>Queensbridge Group Practice F84117</t>
  </si>
  <si>
    <t>Richmond Road Medical Centre F84035</t>
  </si>
  <si>
    <t>The Sandringham Practice F84621</t>
  </si>
  <si>
    <t>De Beauvoir Surgery F84072</t>
  </si>
  <si>
    <t>Shoreditch Park Surgery F84635</t>
  </si>
  <si>
    <t>The Hoxton Surgery F84692</t>
  </si>
  <si>
    <t>The Lawson Practice F84096</t>
  </si>
  <si>
    <t>The Neaman Practice F84640</t>
  </si>
  <si>
    <t>Cranwich Road Surgery F84686</t>
  </si>
  <si>
    <t>Spring Hill Practice Y03049</t>
  </si>
  <si>
    <t>Stamford Hill Surgery F84013</t>
  </si>
  <si>
    <t>Elsdale Street Surgery F84601</t>
  </si>
  <si>
    <t>The Well Street Surgery F84069</t>
  </si>
  <si>
    <t>The Greenhouse F84632</t>
  </si>
  <si>
    <t>The Wick Health Centre F84620</t>
  </si>
  <si>
    <t>Trowbridge Surgery Y00403</t>
  </si>
  <si>
    <t>Allerton Road Medical Centre F84716</t>
  </si>
  <si>
    <t>Cedar Practice F84036</t>
  </si>
  <si>
    <t>Statham Grove Surgery F84115</t>
  </si>
  <si>
    <t>The Heron Practice F84119</t>
  </si>
  <si>
    <t>Billet Lane Medical Centre F82675</t>
  </si>
  <si>
    <t>Brentwood Road Surgery (Dr Marks) F82663</t>
  </si>
  <si>
    <t>Chadwell Heath Health Centre - The Upstairs Surgery (Dr Hamilton-Smith) F82019</t>
  </si>
  <si>
    <t>High Street Surgery (Dr Pervez) F82023</t>
  </si>
  <si>
    <t>Rush Green Medical Centre (Dr Poologanathan &amp; Partners) F82039</t>
  </si>
  <si>
    <t>Rush Green Medical Centre (Dr Sanomi) F82031</t>
  </si>
  <si>
    <t>St Edwards Surgery F82011</t>
  </si>
  <si>
    <t>The Modern Medical Centre F82638</t>
  </si>
  <si>
    <t>North Street Medical Care F82009</t>
  </si>
  <si>
    <t>The New Medical Centre F82021</t>
  </si>
  <si>
    <t>Western Road Medical Centre F82013</t>
  </si>
  <si>
    <t>Central Park Surgery (Dr Kakad) F82016</t>
  </si>
  <si>
    <t>AbbaMoor Surgery F82670</t>
  </si>
  <si>
    <t>Chase Cross Medical Centre (Dr Kulendran) F82630</t>
  </si>
  <si>
    <t>Dr N K Gupta Surgery F82610</t>
  </si>
  <si>
    <t>Harold Hill Health Centre (Dr Kuchhai) F82014</t>
  </si>
  <si>
    <t>Ingrebourne Medical Centre F82648</t>
  </si>
  <si>
    <t>Kings Park Surgery Y02973</t>
  </si>
  <si>
    <t>Lynwood Medical Centre F82030</t>
  </si>
  <si>
    <t>Oak Lodge Surgery (Dr Chowdhury) F82045</t>
  </si>
  <si>
    <t>Petersfield Surgery F82010</t>
  </si>
  <si>
    <t>Straight Road Doctors Surgery (Dr Prasad) F82671</t>
  </si>
  <si>
    <t>The Greenwood Practice F82007</t>
  </si>
  <si>
    <t>The Robins Surgery Y00312</t>
  </si>
  <si>
    <t>Avon Road Surgery (Cranham Health Centre) F82674</t>
  </si>
  <si>
    <t>Berwick Surgery F82649</t>
  </si>
  <si>
    <t>Cranham Village Surgery (Dr C Dahs &amp; Dr IP Humberstone Surgery) F82006</t>
  </si>
  <si>
    <t>Haiderian Medical Centre F82002</t>
  </si>
  <si>
    <t>Harlow Road Surgery (Dr N Tariq) F82619</t>
  </si>
  <si>
    <t>Hornchurch Healthcare F82055</t>
  </si>
  <si>
    <t>Maylands Health Care F82008</t>
  </si>
  <si>
    <t>Rainham Health Centre F82627</t>
  </si>
  <si>
    <t>South Hornchurch Medical Practice F82607</t>
  </si>
  <si>
    <t>Sutton Ave surgery (P M Patel) F82609</t>
  </si>
  <si>
    <t>The Rosewood Medical Centre F82022</t>
  </si>
  <si>
    <t>The Surgery (Dr Rahman) F82666</t>
  </si>
  <si>
    <t>The Upminster Bridge Surgery (Dr O'Moore) F82624</t>
  </si>
  <si>
    <t>Upminster Medical Centre F82053</t>
  </si>
  <si>
    <t>Wood Lane Medical Centre F82028</t>
  </si>
  <si>
    <t>Boleyn Medical Centre F84050</t>
  </si>
  <si>
    <t>Greengate Medical Practice F84053</t>
  </si>
  <si>
    <t>Market Street Health Group F84004</t>
  </si>
  <si>
    <t>Newham Medical Centre F84669</t>
  </si>
  <si>
    <t>St Bartholomew Surgery F84010</t>
  </si>
  <si>
    <t>The Azad Practice F84735</t>
  </si>
  <si>
    <t>The Project Surgery F84124</t>
  </si>
  <si>
    <t>E16 Health Y02928</t>
  </si>
  <si>
    <t>Royal Docks Medical Centre F84717</t>
  </si>
  <si>
    <t>Tollgate Health Centre F84093</t>
  </si>
  <si>
    <t>Balaam Street Practice F84681</t>
  </si>
  <si>
    <t>Carpenter's Practice F84749</t>
  </si>
  <si>
    <t>Essex Lodge F84052</t>
  </si>
  <si>
    <t>Lucas Avenue Surgery F84642</t>
  </si>
  <si>
    <t>Birchdale Road Medical Practice F84641</t>
  </si>
  <si>
    <t>Dr CM Patel F84660</t>
  </si>
  <si>
    <t>Plashet Medical Centre F84088</t>
  </si>
  <si>
    <t>Sangam Surgery F84658</t>
  </si>
  <si>
    <t>The Manor Park Practice F84729</t>
  </si>
  <si>
    <t>Westbury Road Medical Practice F84670</t>
  </si>
  <si>
    <t>E12 Medical Practice F84739</t>
  </si>
  <si>
    <t>Dr Sathyajith Surgery F84741</t>
  </si>
  <si>
    <t>Lathom Medical Centre F84070</t>
  </si>
  <si>
    <t>Shrewsbury Road Surgery F84006</t>
  </si>
  <si>
    <t>The Summit Practice F84742</t>
  </si>
  <si>
    <t>Wordsworth Health Centre F84074</t>
  </si>
  <si>
    <t>Claremont Clinic F84097</t>
  </si>
  <si>
    <t>E7 Health - First 4 Health Group F84672</t>
  </si>
  <si>
    <t>Woodgrange Medical Practice F84724</t>
  </si>
  <si>
    <t>East End Medical Centre F84677</t>
  </si>
  <si>
    <t>Newham Vicarage Practice F84077</t>
  </si>
  <si>
    <t>Stratford Health Centre F84022</t>
  </si>
  <si>
    <t>The Forest Practice F84086</t>
  </si>
  <si>
    <t>Upton Lane Medical Centre F84014</t>
  </si>
  <si>
    <t>Cumberland Road Medical Practice F84657</t>
  </si>
  <si>
    <t>Custom House Surgery F84047</t>
  </si>
  <si>
    <t>Dr Ruiz – St Lukes Medical Centre F84666</t>
  </si>
  <si>
    <t>Glen Road Medical Centre F84092</t>
  </si>
  <si>
    <t>Star Lane Medical Centre F84017</t>
  </si>
  <si>
    <t>Abbey Road Medical Practice F84111</t>
  </si>
  <si>
    <t>First4Health Church Road F84121</t>
  </si>
  <si>
    <t>Liberty Bridge Road Y04273</t>
  </si>
  <si>
    <t>Newham Transitional Team F84740</t>
  </si>
  <si>
    <t>Stratford Village Surgery F84009</t>
  </si>
  <si>
    <t>The Vicarage Lane Surgery F84730</t>
  </si>
  <si>
    <t>Balfour Road Surgery F86042</t>
  </si>
  <si>
    <t>Cranbrook Surgery F86698</t>
  </si>
  <si>
    <t>Drive Surgery F86652</t>
  </si>
  <si>
    <t>Gants Hill Medical Centre F86008</t>
  </si>
  <si>
    <t>Granville Medical Centre Y00918</t>
  </si>
  <si>
    <t>Redbridge Surgery F86703</t>
  </si>
  <si>
    <t>St Clements Surgery F86702</t>
  </si>
  <si>
    <t>Eastern Avenue Medical Centre F86083</t>
  </si>
  <si>
    <t>Fencepiece Road Medical Practice F86707</t>
  </si>
  <si>
    <t>Forest Edge Practice F86007</t>
  </si>
  <si>
    <t>Fullwell Avenue Surgery F86612</t>
  </si>
  <si>
    <t>Heathcote Primary Care Centre F86624</t>
  </si>
  <si>
    <t>Kenwood Medical Centre F86081</t>
  </si>
  <si>
    <t>The Willows Practice F86057</t>
  </si>
  <si>
    <t>Ilford Medical Centre F86022</t>
  </si>
  <si>
    <t>Mathukias Surgery F86692</t>
  </si>
  <si>
    <t>The Practice Loxford Y02987</t>
  </si>
  <si>
    <t>Fullwell Cross Medical Centre F86010</t>
  </si>
  <si>
    <t>Hainault Surgery F86085</t>
  </si>
  <si>
    <t>Newbury Group Practice F86060</t>
  </si>
  <si>
    <t>Castleton Road Surgery F86642</t>
  </si>
  <si>
    <t>Chadwell Heath Surgery F86028</t>
  </si>
  <si>
    <t>Doctor's House Y00090</t>
  </si>
  <si>
    <t>Goodmayes Medical Centre F86087</t>
  </si>
  <si>
    <t>Green Lane, Goodmayes Medical practice F86034</t>
  </si>
  <si>
    <t>Seven Kings Practice F86637</t>
  </si>
  <si>
    <t>The Palms Medical Centre F86009</t>
  </si>
  <si>
    <t>Clayhall Clinic F86691</t>
  </si>
  <si>
    <t>Aldersbrook Medical Centre F86731</t>
  </si>
  <si>
    <t>Elmhurst Practice F86064</t>
  </si>
  <si>
    <t>Glebelands Practice F86020</t>
  </si>
  <si>
    <t>Queen Mary Practice F86658</t>
  </si>
  <si>
    <t>Rydal Practice F86012</t>
  </si>
  <si>
    <t>Shrubberies Medical Centre F86641</t>
  </si>
  <si>
    <t>Southdene Surgery F86066</t>
  </si>
  <si>
    <t>The Evergreen Practice F86023</t>
  </si>
  <si>
    <t>Wanstead Place Surgery F86032</t>
  </si>
  <si>
    <t>Grove Road Surgery (Dr Shah) F84055</t>
  </si>
  <si>
    <t>Harley Grove Medical Centre F84044</t>
  </si>
  <si>
    <t>Ruston Street Clinic (Dr Amin) F84030</t>
  </si>
  <si>
    <t>St Stephens Health Centre F84034</t>
  </si>
  <si>
    <t>The Tredegar Practice F84696</t>
  </si>
  <si>
    <t>Albion Health Centre F84012</t>
  </si>
  <si>
    <t>Blithehale Medical Centre F84718</t>
  </si>
  <si>
    <t>Spitalfields Practice F84081</t>
  </si>
  <si>
    <t>Health E1 F84733</t>
  </si>
  <si>
    <t>Barkantine Practice F84747</t>
  </si>
  <si>
    <t>Docklands Medical Centre F84656</t>
  </si>
  <si>
    <t>Island Health F84710</t>
  </si>
  <si>
    <t>Island Medical Centre F84647</t>
  </si>
  <si>
    <t>Merchant Street (Dr Rana) F84118</t>
  </si>
  <si>
    <t>St Andrews Health Centre Y03023</t>
  </si>
  <si>
    <t>St Pauls Way Medical Centre F84714</t>
  </si>
  <si>
    <t>Stroudley Walk Centre F84676</t>
  </si>
  <si>
    <t>XX Place /Bromley-by-Bow F84122</t>
  </si>
  <si>
    <t>Aberfeldy Practice F84698</t>
  </si>
  <si>
    <t>Chrisp Street Health Centre F84062</t>
  </si>
  <si>
    <t>Gough Walk (Dr Selvan) F84025</t>
  </si>
  <si>
    <t>Limehouse Practice (Gill Street) F84054</t>
  </si>
  <si>
    <t>Bethnal Green Health Centre F84083</t>
  </si>
  <si>
    <t>Globe Town Surgery F84123</t>
  </si>
  <si>
    <t>Strouts Place Medical Centre F84051</t>
  </si>
  <si>
    <t>The Mission Practice F84016</t>
  </si>
  <si>
    <t>City Square Medical Group F84114</t>
  </si>
  <si>
    <t>Goodman’s Field Health Centre F84039</t>
  </si>
  <si>
    <t>Harford Health Centre F84087</t>
  </si>
  <si>
    <t>Jubilee Street Practice F84031</t>
  </si>
  <si>
    <t>St Katharine Docks Practice F84731</t>
  </si>
  <si>
    <t>Wapping Group Practice F84079</t>
  </si>
  <si>
    <t>The Firs F86001</t>
  </si>
  <si>
    <t>Addison Road Medical Practice F86607</t>
  </si>
  <si>
    <t>Claremont Medical Centre F86708</t>
  </si>
  <si>
    <t>Dr Dhital Practice F86086</t>
  </si>
  <si>
    <t>Waltham Forest Community &amp; Family Health Services Ltd F86644</t>
  </si>
  <si>
    <t>Chingford Medical Practice Y01291</t>
  </si>
  <si>
    <t>Churchill Medical Centre F86627</t>
  </si>
  <si>
    <t>Old Church Surgery F86616</t>
  </si>
  <si>
    <t>The Ridgeway Surgery F86078</t>
  </si>
  <si>
    <t>The Penryhn Surgery F86005</t>
  </si>
  <si>
    <t>Dr Shantir Practice F86626</t>
  </si>
  <si>
    <t>Kings Head Medical Practice F86700</t>
  </si>
  <si>
    <t>Larkshall Medical Centre F86664</t>
  </si>
  <si>
    <t>Lime Tree &amp; Sinnott Healthcare Ltd Y01839</t>
  </si>
  <si>
    <t>The Bailey Practice F86689</t>
  </si>
  <si>
    <t>Crawley Road Medical Centre F86044</t>
  </si>
  <si>
    <t>Francis Road Medical Centre F86696</t>
  </si>
  <si>
    <t>Hampton Medical Centre F86712</t>
  </si>
  <si>
    <t>Lime Tree Surgery F86650</t>
  </si>
  <si>
    <t>The Allum Medical Centre F86036</t>
  </si>
  <si>
    <t>The Lyndhurst Surgery F86088</t>
  </si>
  <si>
    <t>Sma Medical Centre F86038</t>
  </si>
  <si>
    <t>The Manor Practice F86011</t>
  </si>
  <si>
    <t>Green Man Medical Centre F86621</t>
  </si>
  <si>
    <t>High Road Surgery F86045</t>
  </si>
  <si>
    <t>Kiyani Medical Practice F86701</t>
  </si>
  <si>
    <t>LL Medical Care (Agarwal &amp; Agrwal Practice) F86625</t>
  </si>
  <si>
    <t>The Harrow Road Surgery F86666</t>
  </si>
  <si>
    <t>The Langthorne Sharma Family Practice F86705</t>
  </si>
  <si>
    <t>Grove Surgery F86062</t>
  </si>
  <si>
    <t>Higham Hill Medical Centre F86679</t>
  </si>
  <si>
    <t>Queens Road Medical Centre F86030</t>
  </si>
  <si>
    <t>Seymour Medical Centre F86006</t>
  </si>
  <si>
    <t>St James Medical Practice Ltd F86058</t>
  </si>
  <si>
    <t>Sum of {DR-00} Total Diabetes Register</t>
  </si>
  <si>
    <t>Sum of {DEM-e04} Mixed</t>
  </si>
  <si>
    <t>Sum of {DEM-e05} Other</t>
  </si>
  <si>
    <t>Sum of {DEM-e07} Ethnicity Not Stated</t>
  </si>
  <si>
    <t>Sum of % DEM-e07</t>
  </si>
  <si>
    <t>Mixed</t>
  </si>
  <si>
    <t>Mixed %</t>
  </si>
  <si>
    <t>Sum of {PC-01} Diabetic women 15-45 currently using contraception</t>
  </si>
  <si>
    <t>Sum of {PC-02} Diabetic women aged 15-45 not currently using contraception</t>
  </si>
  <si>
    <t>Sum of {PC-023b} 31Yr-45Yrs: Prescribed ACE/ARB (6m) or Statins (12m)</t>
  </si>
  <si>
    <t>Sum of {PC-00} Diabetic women (excluding sterilisation, hysterectomy etc) aged 15-45 Yr</t>
  </si>
  <si>
    <t>Diabetic women aged 15-45*</t>
  </si>
  <si>
    <t>*(Exc sterilisation, hysterectomy etc)</t>
  </si>
  <si>
    <t>Sum of % PC-01</t>
  </si>
  <si>
    <t>Diabetic women aged 15-45 On Contraception</t>
  </si>
  <si>
    <t>NEL Diabetes: Ages</t>
  </si>
  <si>
    <t>Sum of % DEM-00-15</t>
  </si>
  <si>
    <t>Sum of % DEM-00-39</t>
  </si>
  <si>
    <t>Sum of % DEM-00-64</t>
  </si>
  <si>
    <t>Sum of % DEM-00-65+</t>
  </si>
  <si>
    <t>Sum of % DEM-T1-15</t>
  </si>
  <si>
    <t>Sum of % DEM-T1-39</t>
  </si>
  <si>
    <t>Sum of % DEM-T1-64</t>
  </si>
  <si>
    <t>Sum of % DEM-T1-65+</t>
  </si>
  <si>
    <t>Sum of {DEM-02} Type 2 Diabetes</t>
  </si>
  <si>
    <t>Sum of {DEM-01} Type 1 Diabetes</t>
  </si>
  <si>
    <t>Sum of {DEM-00-15} All Diabetes - 0-15 Yrs</t>
  </si>
  <si>
    <t>Sum of {DEM-00-39} All Diabetes - 16-39 Yrs</t>
  </si>
  <si>
    <t>Sum of {DEM-00-64} All Diabetes - 40-64 Yrs</t>
  </si>
  <si>
    <t>Sum of {DEM-00-65+} All Diabetes - 65+ Yrs</t>
  </si>
  <si>
    <t>Sum of {DEM-01-15} Type 1 - 0-15 Yrs</t>
  </si>
  <si>
    <t>Sum of {DEM-01-39} Type 1 - 16-39 Yrs</t>
  </si>
  <si>
    <t>Sum of {DEM-01-64} Type 1 - 40-64 Yrs</t>
  </si>
  <si>
    <t>Sum of {DEM-01-65+} Type 1 - 65+ Yrs</t>
  </si>
  <si>
    <t>Sum of {DEM-02-15} Type 2 - 0-15 Yrs</t>
  </si>
  <si>
    <t>Sum of {DEM-02-39} Type 2 - 16-39 Yrs</t>
  </si>
  <si>
    <t>Sum of {DEM-02-64} Type 2 - 40-64 Yrs</t>
  </si>
  <si>
    <t>Sum of {DEM-02-65+} Type 2 - 65+ Yrs</t>
  </si>
  <si>
    <t>Sum of % DEM-T2-15</t>
  </si>
  <si>
    <t>Sum of % DEM-T2-39</t>
  </si>
  <si>
    <t>Sum of % DEM-T2-64</t>
  </si>
  <si>
    <t>Sum of % DEM-T2-65+</t>
  </si>
  <si>
    <t>All Diabetes</t>
  </si>
  <si>
    <t>0 - 15 Yrs %</t>
  </si>
  <si>
    <t>16 - 39 Yrs %</t>
  </si>
  <si>
    <t>40 - 64 Yrs %</t>
  </si>
  <si>
    <t>65+ Yrs %</t>
  </si>
  <si>
    <t>40 -64 Yrs %</t>
  </si>
  <si>
    <t>0 -15 Yrs %</t>
  </si>
  <si>
    <t>65 Yrs %</t>
  </si>
  <si>
    <t>Type 2 Diabetes</t>
  </si>
  <si>
    <t>NEL Diabetes: Old Treatment Targets</t>
  </si>
  <si>
    <t>NEL Diabetes: New Treatment Targets</t>
  </si>
  <si>
    <t>{TT- 40} All Diabetes - Primary prevention</t>
  </si>
  <si>
    <t>{TT- 41} All Diabetes - Secondary prevention</t>
  </si>
  <si>
    <t>{TT- 42} All Diabetes - Combined prevention</t>
  </si>
  <si>
    <t>{TT- 43} Type 1 - Primary prevention</t>
  </si>
  <si>
    <t>{TT- 44} Type 1 - Secondary prevention</t>
  </si>
  <si>
    <t>{TT- 45} Type 1 - Combined prevention</t>
  </si>
  <si>
    <t>{TT- 46} Type 2 - Primary prevention</t>
  </si>
  <si>
    <t>{TT- 47} Type 2 - Secondary prevention</t>
  </si>
  <si>
    <t>{TT- 48} Type 2 - Combined prevention</t>
  </si>
  <si>
    <t>{T2-01} Type 2 &amp; Not On Insulin</t>
  </si>
  <si>
    <t>{LCD-00} Low Calorie Diets Eligibility</t>
  </si>
  <si>
    <t>{LCD-01} LCD Programme Invitation Referred</t>
  </si>
  <si>
    <t>{LCD-02} LCD Programme Invitation Declined</t>
  </si>
  <si>
    <t>{DWMP-00} DWMP Eligibility</t>
  </si>
  <si>
    <t>{DWMP-01} Patients with Diabetes Referred to DWMP</t>
  </si>
  <si>
    <t>{DWMP-02} Patients with Hypertension Referred to DWMP</t>
  </si>
  <si>
    <t>{DWMP-03} Patients with Diabetes &amp; Hypertension Referred to DWMP</t>
  </si>
  <si>
    <t>Sum of {TT- 40} All Diabetes - Primary prevention</t>
  </si>
  <si>
    <t>Sum of % {TT-40}</t>
  </si>
  <si>
    <t>Sum of {TT- 41} All Diabetes - Secondary prevention</t>
  </si>
  <si>
    <t>Sum of {TT- 42} All Diabetes - Combined prevention</t>
  </si>
  <si>
    <t>Sum of {TT- 43} Type 1 - Primary prevention</t>
  </si>
  <si>
    <t>Sum of {TT- 44} Type 1 - Secondary prevention</t>
  </si>
  <si>
    <t>Sum of {TT- 45} Type 1 - Combined prevention</t>
  </si>
  <si>
    <t>Sum of {TT- 46} Type 2 - Primary prevention</t>
  </si>
  <si>
    <t>Sum of {TT- 47} Type 2 - Secondary prevention</t>
  </si>
  <si>
    <t>Sum of {TT- 48} Type 2 - Combined prevention</t>
  </si>
  <si>
    <t>Sum of % {TT-41}</t>
  </si>
  <si>
    <t>Sum of % {TT-42}</t>
  </si>
  <si>
    <t>Sum of % {TT-43}</t>
  </si>
  <si>
    <t>Sum of % {TT-44}</t>
  </si>
  <si>
    <t>Sum of % {TT-45}</t>
  </si>
  <si>
    <t>Sum of % {TT-46}</t>
  </si>
  <si>
    <t>Sum of % {TT-47}</t>
  </si>
  <si>
    <t>Sum of % {TT-48}</t>
  </si>
  <si>
    <t>Sum of % {FR-05}</t>
  </si>
  <si>
    <t>Sum of % {FR-04}</t>
  </si>
  <si>
    <t>Sum of % {FR-03}</t>
  </si>
  <si>
    <t>Sum of % {FR-02}</t>
  </si>
  <si>
    <t>Sum of % {FR-01}</t>
  </si>
  <si>
    <t>Sum of % {FR-06}</t>
  </si>
  <si>
    <t>Sum of % {FR-07}</t>
  </si>
  <si>
    <t>Sum of % {FR-08}</t>
  </si>
  <si>
    <t>Sum of % {FR-09}</t>
  </si>
  <si>
    <t>Sum of {FR-01} All Diabetes: Foot Risk Recorded (15m)</t>
  </si>
  <si>
    <t>Sum of {FR-02} All Diabetes - High Foot Risk Recorded (15m)</t>
  </si>
  <si>
    <t>Sum of {FR-03} All Diabetes - Moderate Foot Risk Recorded (15m)</t>
  </si>
  <si>
    <t>Sum of {FR-04} All Diabetes - Low Foot Risk Recorded (15m)</t>
  </si>
  <si>
    <t>Sum of {FR-05} Type 1: Foot Risk Recorded (15m)</t>
  </si>
  <si>
    <t>Sum of {FR-06} Type 1 - High Foot Risk Recorded (15m)</t>
  </si>
  <si>
    <t>Sum of {FR-07} Type 1 - Moderate Foot Risk Recorded (15m)</t>
  </si>
  <si>
    <t>Sum of {FR-08} Type 1 - Low Foot Risk Recorded (15m)</t>
  </si>
  <si>
    <t>Sum of {FR-09} Type 2: Foot Risk Recorded (15m)</t>
  </si>
  <si>
    <t>Sum of {FR-10} Type 2 - High Foot Risk Recorded (15m)</t>
  </si>
  <si>
    <t>Sum of {FR-11} Type 2 - Moderate Foot Risk Recorded (15m)</t>
  </si>
  <si>
    <t>Sum of {FR-12} Type 2 - Low Foot Risk Recorded (15m)</t>
  </si>
  <si>
    <t>Sum of % {FR-11}</t>
  </si>
  <si>
    <t>Sum of % {FR-12</t>
  </si>
  <si>
    <t>Sum of % {FR-10}</t>
  </si>
  <si>
    <t>NEL Diabetes: Type 2 Diabetes</t>
  </si>
  <si>
    <t>NEL Diabetes: Low Calorie Diet</t>
  </si>
  <si>
    <t>NEL Diabetes: Digital First Weight Management Programme</t>
  </si>
  <si>
    <t>{CYP-04} HbA1c &gt; 86mmol (last 15m)</t>
  </si>
  <si>
    <t>{CYP-05} Diabetes aged &lt;12</t>
  </si>
  <si>
    <t>{CYP-06} HbA1c recorded (last 15m)</t>
  </si>
  <si>
    <t>{CYP-07} HbA1c &lt;48mmol (last 15m)</t>
  </si>
  <si>
    <t>{CYP-08} Diabetes aged 16-25</t>
  </si>
  <si>
    <t>{CYP-09} HbA1c recorded (last 15m)</t>
  </si>
  <si>
    <t>{CYP-10} HbA1c &lt;=58mmol (last 15m)</t>
  </si>
  <si>
    <t>{CYP-11} HbA1c &gt;86mmol (last 15m)</t>
  </si>
  <si>
    <t>{CYP-12} Diabetes aged 16-25: Type 1</t>
  </si>
  <si>
    <t>{CYP-13} Diabetes aged 16-25: Type 2</t>
  </si>
  <si>
    <t>{CYP-14} Diabetes aged 0-25</t>
  </si>
  <si>
    <t>{CYP-15} Freestyle Libre (12m)</t>
  </si>
  <si>
    <t>Sum of {CYP-04} HbA1c &gt; 86mmol (last 15m)</t>
  </si>
  <si>
    <t>Sum of {CYP-05} Diabetes aged &lt;12</t>
  </si>
  <si>
    <t>Sum of {CYP-06} HbA1c recorded (last 15m)</t>
  </si>
  <si>
    <t>Sum of {CYP-07} HbA1c &lt;48mmol (last 15m)</t>
  </si>
  <si>
    <t>Sum of {CYP-08} Diabetes aged 16-25</t>
  </si>
  <si>
    <t>Sum of {CYP-09} HbA1c recorded (last 15m)</t>
  </si>
  <si>
    <t>Sum of {CYP-10} HbA1c &lt;=58mmol (last 15m)</t>
  </si>
  <si>
    <t>Sum of {CYP-12} Diabetes aged 16-25: Type 1</t>
  </si>
  <si>
    <t>Sum of {CYP-11} HbA1c &gt;86mmol (last 15m)</t>
  </si>
  <si>
    <t>Sum of {CYP-13} Diabetes aged 16-25: Type 2</t>
  </si>
  <si>
    <t>Sum of {CYP-14} Diabetes aged 0-25</t>
  </si>
  <si>
    <t>Sum of {CYP-15} Freestyle Libre (12m)</t>
  </si>
  <si>
    <t>Sum of CYP-10 %</t>
  </si>
  <si>
    <t>Sum of CYP-11 %</t>
  </si>
  <si>
    <t>Sum of CYP-12 %</t>
  </si>
  <si>
    <t>Sum of CYP-13 %</t>
  </si>
  <si>
    <t>Sum of CYP-14 %</t>
  </si>
  <si>
    <t>Sum of CYP-15 %</t>
  </si>
  <si>
    <t>Diabetes aged &lt;12</t>
  </si>
  <si>
    <t>Diabetes aged 16-25</t>
  </si>
  <si>
    <t>Diabetes aged 0-25</t>
  </si>
  <si>
    <t>Sum of {MM-01a} Diabetes and CKD (stage 4-5}</t>
  </si>
  <si>
    <t>Sum of {MM-01a} %</t>
  </si>
  <si>
    <t>Sum of % {PD-01}</t>
  </si>
  <si>
    <t>Sum of % {PD-02}</t>
  </si>
  <si>
    <t>{PD-03} Currently eligible + Not referred or declined yet</t>
  </si>
  <si>
    <t>{PD-05} Non-diabetic Hyperglycaemia Without NDH code</t>
  </si>
  <si>
    <t>{PD-07} Patients with Learning Disability</t>
  </si>
  <si>
    <t>{PD-08} Patients with SMI</t>
  </si>
  <si>
    <t>{PD-09a} 16-39 Yrs</t>
  </si>
  <si>
    <t>{PD-09b} 40-64 Yrs</t>
  </si>
  <si>
    <t>{PD-09c} 65+Yrs</t>
  </si>
  <si>
    <t>Sum of % {PD-03}</t>
  </si>
  <si>
    <t>Sum of % {PD-04}</t>
  </si>
  <si>
    <t>Sum of % {PD-05}</t>
  </si>
  <si>
    <t>Sum of % {PD-06}</t>
  </si>
  <si>
    <t>Sum of {PD-03} Currently eligible + Not referred or declined yet</t>
  </si>
  <si>
    <t>Sum of {PD-04} Valid referrals to NDPP (1m)</t>
  </si>
  <si>
    <t>Sum of {PD-05} Non-diabetic Hyperglycaemia Without NDH code</t>
  </si>
  <si>
    <t>Sum of {PD-06} Valid referrals to NDPP (12m)</t>
  </si>
  <si>
    <t>Sum of {PD-07} Patients with Learning Disability</t>
  </si>
  <si>
    <t>Sum of {PD-08} Patients with SMI</t>
  </si>
  <si>
    <t>Sum of {PD-09a} 16-39 Yrs</t>
  </si>
  <si>
    <t>Sum of {PD-09c} 65+Yrs</t>
  </si>
  <si>
    <t>Sum of % {PD-07}</t>
  </si>
  <si>
    <t>Sum of % {PD-08}</t>
  </si>
  <si>
    <t>Sum of % {PD-09a}</t>
  </si>
  <si>
    <t>Sum of % {PD-09b}</t>
  </si>
  <si>
    <t>Sum of % {PD-09c}</t>
  </si>
  <si>
    <t>Sum of {PD-09b} 40-64 Yrs</t>
  </si>
  <si>
    <t>Eligible for NDPP referral</t>
  </si>
  <si>
    <t>{SEP-00} Newly Diagnosed Diabetes (last 15m)</t>
  </si>
  <si>
    <t>{SEP-04} Type 1 - Newly Diagnosed Diabetes (last 15m)</t>
  </si>
  <si>
    <t>{SEP-05} Type 2 - Newly Diagnosed Diabetes (last 15m)</t>
  </si>
  <si>
    <t>Sum of % {SEP-01}</t>
  </si>
  <si>
    <t>Sum of % {SEP-02}</t>
  </si>
  <si>
    <t>Sum of % {SEP-03}</t>
  </si>
  <si>
    <t>Sum of % {SEP-04}</t>
  </si>
  <si>
    <t>Sum of {SEP-04} Type 1 - Newly Diagnosed Diabetes (last 15m)</t>
  </si>
  <si>
    <t>Sum of {SEP-05} Type 2 - Newly Diagnosed Diabetes (last 15m)</t>
  </si>
  <si>
    <t>Sum of {SEP-00} Newly Diagnosed Diabetes (last 15m)</t>
  </si>
  <si>
    <t>Sum of % {SEP-05}</t>
  </si>
  <si>
    <t>{SEP-06} No Type - Newly Diagnosed Diabetes (last 15m)</t>
  </si>
  <si>
    <t>Sum of {SEP-06} No Type - Newly Diagnosed Diabetes (last 15m)</t>
  </si>
  <si>
    <t>Sum of % {SEP-06}</t>
  </si>
  <si>
    <t>Sum of % T2-01</t>
  </si>
  <si>
    <t>Sum of {T2-01} Type 2 &amp; Not On Insulin</t>
  </si>
  <si>
    <t>Sum of % LCD-01</t>
  </si>
  <si>
    <t>Sum of % LCD-02</t>
  </si>
  <si>
    <t>Sum of {LCD-00} Low Calorie Diets Eligibility</t>
  </si>
  <si>
    <t>Sum of {LCD-01} LCD Programme Invitation Referred</t>
  </si>
  <si>
    <t>Sum of {LCD-02} LCD Programme Invitation Declined</t>
  </si>
  <si>
    <t>Sum of % DFWMP-01</t>
  </si>
  <si>
    <t>Sum of % DFWMP-02</t>
  </si>
  <si>
    <t>Sum of % DFWMP-03</t>
  </si>
  <si>
    <t>Sum of {DWMP-00} DWMP Eligibility</t>
  </si>
  <si>
    <t>Sum of {DWMP-01} Patients with Diabetes Referred to DWMP</t>
  </si>
  <si>
    <t>Sum of {DWMP-02} Patients with Hypertension Referred to DWMP</t>
  </si>
  <si>
    <t>Sum of {DWMP-03} Patients with Diabetes &amp; Hypertension Referred to DWMP</t>
  </si>
  <si>
    <t>Old Treatment Targets</t>
  </si>
  <si>
    <t>New Treatment Targets</t>
  </si>
  <si>
    <t>Low Calorie Diet</t>
  </si>
  <si>
    <t>DFWMP</t>
  </si>
  <si>
    <t>Ashton Gardens Surgery</t>
  </si>
  <si>
    <t>Ashton Gardens Surgery F82686</t>
  </si>
  <si>
    <t>v2.1</t>
  </si>
  <si>
    <t>Month slicer removed and replaced with a Rel_D Slicer to show date rather than month</t>
  </si>
  <si>
    <t>Content page updated with "Old Treatment Targets", "New Treatment Targets", "Type 2 Diabetes", "Low Calorie Diet" and "DFWMP"</t>
  </si>
  <si>
    <t>All tabs have the updated contect page shortcuts link</t>
  </si>
  <si>
    <t>{STP-03} No Type Diabetes</t>
  </si>
  <si>
    <t>Min of {00-00} Current Listsize</t>
  </si>
  <si>
    <t>v2.2</t>
  </si>
  <si>
    <t>Power Query Updated Merge queries</t>
  </si>
  <si>
    <t>(All)</t>
  </si>
  <si>
    <t>LCD</t>
  </si>
  <si>
    <t>DWMP</t>
  </si>
  <si>
    <t>Trend charts formula corrected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</si>
</sst>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
    <numFmt numFmtId="165" formatCode="dd/mm/yyyy;@"/>
  </numFmts>
  <fonts count="30" x14ac:knownFonts="1">
    <font>
      <sz val="11"/>
      <color theme="1"/>
      <name val="Calibri"/>
      <family val="2"/>
      <scheme val="minor"/>
    </font>
    <font>
      <b/>
      <sz val="20"/>
      <color theme="1"/>
      <name val="Calibri"/>
      <family val="2"/>
      <scheme val="minor"/>
    </font>
    <font>
      <b/>
      <sz val="11"/>
      <color theme="1"/>
      <name val="Calibri"/>
      <family val="2"/>
      <scheme val="minor"/>
    </font>
    <font>
      <b/>
      <sz val="14"/>
      <color theme="1"/>
      <name val="Calibri"/>
      <family val="2"/>
      <scheme val="minor"/>
    </font>
    <font>
      <sz val="8"/>
      <name val="Calibri"/>
      <family val="2"/>
      <scheme val="minor"/>
    </font>
    <font>
      <sz val="11"/>
      <color theme="1"/>
      <name val="Calibri"/>
      <family val="2"/>
      <scheme val="minor"/>
    </font>
    <font>
      <b/>
      <sz val="13"/>
      <color theme="1"/>
      <name val="Calibri"/>
      <family val="2"/>
      <scheme val="minor"/>
    </font>
    <font>
      <b/>
      <sz val="11"/>
      <name val="Calibri"/>
      <family val="2"/>
      <scheme val="minor"/>
    </font>
    <font>
      <u/>
      <sz val="11"/>
      <color theme="10"/>
      <name val="Calibri"/>
      <family val="2"/>
      <scheme val="minor"/>
    </font>
    <font>
      <sz val="11"/>
      <name val="Calibri"/>
      <family val="2"/>
      <scheme val="minor"/>
    </font>
    <font>
      <b/>
      <sz val="12"/>
      <color theme="1"/>
      <name val="Calibri"/>
      <family val="2"/>
      <scheme val="minor"/>
    </font>
    <font>
      <u/>
      <sz val="11"/>
      <color theme="0"/>
      <name val="Calibri"/>
      <family val="2"/>
      <scheme val="minor"/>
    </font>
    <font>
      <b/>
      <sz val="11"/>
      <color theme="0"/>
      <name val="Calibri"/>
      <family val="2"/>
      <scheme val="minor"/>
    </font>
    <font>
      <sz val="11"/>
      <color theme="0"/>
      <name val="Calibri"/>
      <family val="2"/>
      <scheme val="minor"/>
    </font>
    <font>
      <b/>
      <sz val="18"/>
      <color theme="1"/>
      <name val="Calibri"/>
      <family val="2"/>
      <scheme val="minor"/>
    </font>
    <font>
      <b/>
      <sz val="20"/>
      <color theme="0"/>
      <name val="Calibri"/>
      <family val="2"/>
      <scheme val="minor"/>
    </font>
    <font>
      <b/>
      <sz val="9"/>
      <color theme="1"/>
      <name val="Calibri"/>
      <family val="2"/>
      <scheme val="minor"/>
    </font>
    <font>
      <b/>
      <sz val="10"/>
      <color theme="1"/>
      <name val="Calibri"/>
      <family val="2"/>
      <scheme val="minor"/>
    </font>
    <font>
      <b/>
      <sz val="10"/>
      <color theme="4" tint="-0.249977111117893"/>
      <name val="Calibri"/>
      <family val="2"/>
      <scheme val="minor"/>
    </font>
    <font>
      <b/>
      <sz val="10"/>
      <name val="Calibri"/>
      <family val="2"/>
      <scheme val="minor"/>
    </font>
    <font>
      <b/>
      <sz val="10"/>
      <color theme="4" tint="-0.499984740745262"/>
      <name val="Calibri"/>
      <family val="2"/>
      <scheme val="minor"/>
    </font>
    <font>
      <i/>
      <sz val="10"/>
      <name val="Calibri"/>
      <family val="2"/>
      <scheme val="minor"/>
    </font>
    <font>
      <b/>
      <sz val="16"/>
      <color theme="1"/>
      <name val="Calibri"/>
      <family val="2"/>
      <scheme val="minor"/>
    </font>
    <font>
      <sz val="11"/>
      <color rgb="FF1F497D"/>
      <name val="Calibri"/>
      <family val="2"/>
      <scheme val="minor"/>
    </font>
    <font>
      <sz val="11"/>
      <color theme="4" tint="-0.249977111117893"/>
      <name val="Calibri"/>
      <family val="2"/>
      <scheme val="minor"/>
    </font>
    <font>
      <b/>
      <sz val="10"/>
      <color theme="4" tint="-0.499984740745262"/>
      <name val="Calibri"/>
      <family val="2"/>
      <scheme val="minor"/>
    </font>
    <font>
      <b/>
      <sz val="10"/>
      <name val="Calibri"/>
      <family val="2"/>
      <scheme val="minor"/>
    </font>
    <font>
      <b/>
      <sz val="16"/>
      <color theme="1"/>
      <name val="Arial"/>
      <family val="2"/>
    </font>
    <font>
      <b/>
      <sz val="18"/>
      <name val="Calibri"/>
      <family val="2"/>
      <scheme val="minor"/>
    </font>
    <font>
      <b/>
      <sz val="10"/>
      <color rgb="FF000000"/>
      <name val="Calibri"/>
      <family val="2"/>
      <scheme val="minor"/>
    </font>
  </fonts>
  <fills count="39">
    <fill>
      <patternFill patternType="none"/>
    </fill>
    <fill>
      <patternFill patternType="gray125"/>
    </fill>
    <fill>
      <patternFill patternType="solid">
        <fgColor theme="5" tint="0.39997558519241921"/>
        <bgColor indexed="64"/>
      </patternFill>
    </fill>
    <fill>
      <patternFill patternType="solid">
        <fgColor theme="5" tint="0.59999389629810485"/>
        <bgColor indexed="64"/>
      </patternFill>
    </fill>
    <fill>
      <patternFill patternType="solid">
        <fgColor theme="5" tint="0.79998168889431442"/>
        <bgColor theme="4" tint="0.79998168889431442"/>
      </patternFill>
    </fill>
    <fill>
      <patternFill patternType="solid">
        <fgColor theme="5" tint="0.79998168889431442"/>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rgb="FFFFFF00"/>
        <bgColor indexed="64"/>
      </patternFill>
    </fill>
    <fill>
      <patternFill patternType="solid">
        <fgColor rgb="FFCC66FF"/>
        <bgColor indexed="64"/>
      </patternFill>
    </fill>
    <fill>
      <patternFill patternType="solid">
        <fgColor rgb="FFCC99FF"/>
        <bgColor indexed="64"/>
      </patternFill>
    </fill>
    <fill>
      <patternFill patternType="solid">
        <fgColor rgb="FFCCCCFF"/>
        <bgColor indexed="64"/>
      </patternFill>
    </fill>
    <fill>
      <patternFill patternType="solid">
        <fgColor rgb="FFFFFF99"/>
        <bgColor indexed="64"/>
      </patternFill>
    </fill>
    <fill>
      <patternFill patternType="solid">
        <fgColor rgb="FFFFFFCC"/>
        <bgColor indexed="64"/>
      </patternFill>
    </fill>
    <fill>
      <patternFill patternType="solid">
        <fgColor theme="4" tint="0.79998168889431442"/>
        <bgColor theme="4" tint="0.79998168889431442"/>
      </patternFill>
    </fill>
    <fill>
      <patternFill patternType="solid">
        <fgColor rgb="FFFFFF99"/>
        <bgColor theme="5" tint="0.79998168889431442"/>
      </patternFill>
    </fill>
    <fill>
      <patternFill patternType="solid">
        <fgColor rgb="FFFFFFCC"/>
        <bgColor theme="5" tint="0.79998168889431442"/>
      </patternFill>
    </fill>
    <fill>
      <patternFill patternType="solid">
        <fgColor theme="8" tint="-0.499984740745262"/>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0" tint="-0.499984740745262"/>
        <bgColor indexed="64"/>
      </patternFill>
    </fill>
    <fill>
      <patternFill patternType="solid">
        <fgColor theme="5"/>
        <bgColor theme="4" tint="0.79998168889431442"/>
      </patternFill>
    </fill>
    <fill>
      <patternFill patternType="solid">
        <fgColor theme="5"/>
        <bgColor indexed="64"/>
      </patternFill>
    </fill>
    <fill>
      <patternFill patternType="solid">
        <fgColor theme="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bgColor theme="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9"/>
        <bgColor indexed="64"/>
      </patternFill>
    </fill>
    <fill>
      <patternFill patternType="solid">
        <fgColor rgb="FFFFFF00"/>
        <bgColor theme="5" tint="0.39997558519241921"/>
      </patternFill>
    </fill>
    <fill>
      <patternFill patternType="solid">
        <fgColor theme="0"/>
        <bgColor indexed="64"/>
      </patternFill>
    </fill>
    <fill>
      <patternFill patternType="solid">
        <fgColor rgb="FFFFFF00"/>
        <bgColor theme="5" tint="0.79998168889431442"/>
      </patternFill>
    </fill>
    <fill>
      <patternFill patternType="solid">
        <fgColor theme="8" tint="0.59999389629810485"/>
        <bgColor indexed="64"/>
      </patternFill>
    </fill>
  </fills>
  <borders count="24">
    <border>
      <left/>
      <right/>
      <top/>
      <bottom/>
      <diagonal/>
    </border>
    <border>
      <left/>
      <right/>
      <top/>
      <bottom style="thin">
        <color theme="4" tint="0.39997558519241921"/>
      </bottom>
      <diagonal/>
    </border>
    <border>
      <left/>
      <right/>
      <top/>
      <bottom style="thin">
        <color theme="5" tint="0.39997558519241921"/>
      </bottom>
      <diagonal/>
    </border>
    <border>
      <left/>
      <right style="thin">
        <color indexed="64"/>
      </right>
      <top/>
      <bottom/>
      <diagonal/>
    </border>
    <border>
      <left style="thin">
        <color indexed="64"/>
      </left>
      <right/>
      <top/>
      <bottom/>
      <diagonal/>
    </border>
    <border>
      <left/>
      <right/>
      <top/>
      <bottom style="thin">
        <color theme="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theme="4" tint="0.39997558519241921"/>
      </top>
      <bottom style="thin">
        <color theme="4" tint="0.39997558519241921"/>
      </bottom>
      <diagonal/>
    </border>
    <border>
      <left style="thin">
        <color indexed="64"/>
      </left>
      <right style="thin">
        <color indexed="64"/>
      </right>
      <top/>
      <bottom/>
      <diagonal/>
    </border>
    <border>
      <left style="thin">
        <color theme="4" tint="0.39997558519241921"/>
      </left>
      <right/>
      <top/>
      <bottom style="thin">
        <color theme="4" tint="0.39997558519241921"/>
      </bottom>
      <diagonal/>
    </border>
    <border>
      <left/>
      <right style="thin">
        <color theme="4" tint="0.39997558519241921"/>
      </right>
      <top/>
      <bottom style="thin">
        <color theme="4" tint="0.39997558519241921"/>
      </bottom>
      <diagonal/>
    </border>
    <border>
      <left/>
      <right style="thin">
        <color theme="7"/>
      </right>
      <top/>
      <bottom/>
      <diagonal/>
    </border>
    <border>
      <left/>
      <right/>
      <top style="thin">
        <color theme="4" tint="0.39997558519241921"/>
      </top>
      <bottom/>
      <diagonal/>
    </border>
    <border>
      <left style="thin">
        <color theme="1" tint="0.249977111117893"/>
      </left>
      <right/>
      <top/>
      <bottom/>
      <diagonal/>
    </border>
    <border>
      <left/>
      <right style="thin">
        <color theme="1" tint="0.249977111117893"/>
      </right>
      <top/>
      <bottom/>
      <diagonal/>
    </border>
    <border>
      <left/>
      <right/>
      <top style="thin">
        <color theme="0"/>
      </top>
      <bottom/>
      <diagonal/>
    </border>
    <border>
      <left/>
      <right style="thin">
        <color theme="8" tint="-0.249977111117893"/>
      </right>
      <top/>
      <bottom/>
      <diagonal/>
    </border>
    <border>
      <left/>
      <right style="thin">
        <color theme="8" tint="-0.249977111117893"/>
      </right>
      <top/>
      <bottom style="thin">
        <color theme="4" tint="0.39997558519241921"/>
      </bottom>
      <diagonal/>
    </border>
    <border>
      <left style="thin">
        <color theme="8" tint="-0.249977111117893"/>
      </left>
      <right/>
      <top/>
      <bottom/>
      <diagonal/>
    </border>
    <border>
      <left style="thin">
        <color theme="8" tint="-0.249977111117893"/>
      </left>
      <right/>
      <top/>
      <bottom style="thin">
        <color theme="4" tint="0.39997558519241921"/>
      </bottom>
      <diagonal/>
    </border>
  </borders>
  <cellStyleXfs count="3">
    <xf numFmtId="0" fontId="0" fillId="0" borderId="0"/>
    <xf numFmtId="9" fontId="5" fillId="0" borderId="0" applyFont="0" applyFill="0" applyBorder="0" applyAlignment="0" applyProtection="0"/>
    <xf numFmtId="0" fontId="8" fillId="0" borderId="0" applyNumberFormat="0" applyFill="0" applyBorder="0" applyAlignment="0" applyProtection="0"/>
  </cellStyleXfs>
  <cellXfs count="397">
    <xf numFmtId="0" fontId="0" fillId="0" borderId="0" xfId="0"/>
    <xf numFmtId="0" fontId="0" fillId="0" borderId="0" xfId="0" pivotButton="1"/>
    <xf numFmtId="0" fontId="0" fillId="0" borderId="0" xfId="0" applyAlignment="1">
      <alignment horizontal="left"/>
    </xf>
    <xf numFmtId="10" fontId="0" fillId="0" borderId="0" xfId="0" applyNumberFormat="1"/>
    <xf numFmtId="0" fontId="1" fillId="2" borderId="0" xfId="0" applyFont="1" applyFill="1"/>
    <xf numFmtId="0" fontId="3" fillId="3" borderId="0" xfId="0" applyFont="1" applyFill="1" applyAlignment="1">
      <alignment horizontal="center" vertical="center"/>
    </xf>
    <xf numFmtId="14" fontId="0" fillId="0" borderId="0" xfId="0" applyNumberFormat="1"/>
    <xf numFmtId="0" fontId="6" fillId="3" borderId="0" xfId="0" applyFont="1" applyFill="1" applyAlignment="1">
      <alignment horizontal="left" vertical="center" wrapText="1"/>
    </xf>
    <xf numFmtId="9" fontId="1" fillId="2" borderId="0" xfId="1" applyFont="1" applyFill="1"/>
    <xf numFmtId="9" fontId="0" fillId="0" borderId="0" xfId="1" applyFont="1" applyBorder="1"/>
    <xf numFmtId="9" fontId="0" fillId="0" borderId="0" xfId="1" applyFont="1"/>
    <xf numFmtId="0" fontId="1" fillId="2" borderId="0" xfId="0" applyFont="1" applyFill="1" applyAlignment="1">
      <alignment vertical="center"/>
    </xf>
    <xf numFmtId="9" fontId="0" fillId="0" borderId="0" xfId="1" applyFont="1" applyAlignment="1">
      <alignment vertical="top" wrapText="1"/>
    </xf>
    <xf numFmtId="0" fontId="0" fillId="0" borderId="0" xfId="0" pivotButton="1" applyAlignment="1">
      <alignment vertical="center"/>
    </xf>
    <xf numFmtId="10" fontId="0" fillId="0" borderId="0" xfId="0" pivotButton="1" applyNumberFormat="1"/>
    <xf numFmtId="10" fontId="0" fillId="0" borderId="0" xfId="1" applyNumberFormat="1" applyFont="1"/>
    <xf numFmtId="0" fontId="1" fillId="6" borderId="0" xfId="0" applyFont="1" applyFill="1"/>
    <xf numFmtId="0" fontId="10" fillId="5" borderId="2" xfId="0" applyFont="1" applyFill="1" applyBorder="1" applyAlignment="1">
      <alignment horizontal="left" vertical="center" wrapText="1"/>
    </xf>
    <xf numFmtId="0" fontId="1" fillId="5" borderId="0" xfId="0" applyFont="1" applyFill="1"/>
    <xf numFmtId="0" fontId="11" fillId="5" borderId="0" xfId="2" applyFont="1" applyFill="1" applyAlignment="1">
      <alignment vertical="center"/>
    </xf>
    <xf numFmtId="0" fontId="2" fillId="0" borderId="0" xfId="0" applyFont="1"/>
    <xf numFmtId="0" fontId="0" fillId="0" borderId="0" xfId="0" applyAlignment="1">
      <alignment horizontal="left" vertical="top" wrapText="1"/>
    </xf>
    <xf numFmtId="164" fontId="0" fillId="0" borderId="0" xfId="1" applyNumberFormat="1" applyFont="1"/>
    <xf numFmtId="2" fontId="0" fillId="0" borderId="0" xfId="1" applyNumberFormat="1" applyFont="1"/>
    <xf numFmtId="10" fontId="0" fillId="0" borderId="0" xfId="1" applyNumberFormat="1" applyFont="1" applyAlignment="1">
      <alignment horizontal="left" vertical="top" wrapText="1"/>
    </xf>
    <xf numFmtId="0" fontId="2" fillId="9" borderId="0" xfId="0" applyFont="1" applyFill="1" applyAlignment="1">
      <alignment horizontal="left" vertical="top" wrapText="1"/>
    </xf>
    <xf numFmtId="164" fontId="0" fillId="0" borderId="0" xfId="0" pivotButton="1" applyNumberFormat="1"/>
    <xf numFmtId="0" fontId="0" fillId="11" borderId="0" xfId="0" applyFill="1"/>
    <xf numFmtId="0" fontId="0" fillId="9" borderId="0" xfId="0" applyFill="1" applyAlignment="1">
      <alignment horizontal="left" vertical="top" wrapText="1"/>
    </xf>
    <xf numFmtId="10" fontId="0" fillId="8" borderId="0" xfId="0" applyNumberFormat="1" applyFill="1" applyAlignment="1">
      <alignment horizontal="left" vertical="top" wrapText="1"/>
    </xf>
    <xf numFmtId="10" fontId="0" fillId="9" borderId="0" xfId="0" applyNumberFormat="1" applyFill="1" applyAlignment="1">
      <alignment horizontal="left" vertical="top" wrapText="1"/>
    </xf>
    <xf numFmtId="0" fontId="0" fillId="0" borderId="0" xfId="0" applyAlignment="1">
      <alignment wrapText="1"/>
    </xf>
    <xf numFmtId="0" fontId="0" fillId="15" borderId="0" xfId="0" applyFill="1" applyAlignment="1">
      <alignment horizontal="left"/>
    </xf>
    <xf numFmtId="0" fontId="2" fillId="15" borderId="0" xfId="0" applyFont="1" applyFill="1" applyAlignment="1">
      <alignment horizontal="left" vertical="top" wrapText="1"/>
    </xf>
    <xf numFmtId="0" fontId="2" fillId="16" borderId="0" xfId="0" applyFont="1" applyFill="1" applyAlignment="1">
      <alignment horizontal="left" vertical="top" wrapText="1"/>
    </xf>
    <xf numFmtId="0" fontId="8" fillId="0" borderId="0" xfId="2" applyAlignment="1">
      <alignment horizontal="center"/>
    </xf>
    <xf numFmtId="0" fontId="0" fillId="0" borderId="0" xfId="0" applyAlignment="1">
      <alignment vertical="top" wrapText="1"/>
    </xf>
    <xf numFmtId="164" fontId="0" fillId="15" borderId="0" xfId="0" applyNumberFormat="1" applyFill="1" applyAlignment="1">
      <alignment horizontal="center"/>
    </xf>
    <xf numFmtId="0" fontId="0" fillId="0" borderId="0" xfId="0" applyAlignment="1">
      <alignment vertical="top"/>
    </xf>
    <xf numFmtId="0" fontId="0" fillId="0" borderId="0" xfId="1" applyNumberFormat="1" applyFont="1" applyAlignment="1">
      <alignment horizontal="left" vertical="top" wrapText="1"/>
    </xf>
    <xf numFmtId="0" fontId="5" fillId="7" borderId="0" xfId="1" applyNumberFormat="1" applyFont="1" applyFill="1" applyAlignment="1">
      <alignment horizontal="left" vertical="top" wrapText="1"/>
    </xf>
    <xf numFmtId="0" fontId="5" fillId="7" borderId="0" xfId="0" applyFont="1" applyFill="1" applyAlignment="1">
      <alignment horizontal="left" vertical="top" wrapText="1"/>
    </xf>
    <xf numFmtId="0" fontId="5" fillId="7" borderId="0" xfId="0" applyFont="1" applyFill="1"/>
    <xf numFmtId="10" fontId="7" fillId="7" borderId="0" xfId="1" applyNumberFormat="1" applyFont="1" applyFill="1" applyAlignment="1">
      <alignment horizontal="left" vertical="top" wrapText="1"/>
    </xf>
    <xf numFmtId="0" fontId="0" fillId="0" borderId="0" xfId="0" applyAlignment="1">
      <alignment horizontal="left" wrapText="1"/>
    </xf>
    <xf numFmtId="0" fontId="1" fillId="2" borderId="0" xfId="1" applyNumberFormat="1" applyFont="1" applyFill="1" applyBorder="1" applyAlignment="1">
      <alignment vertical="top" wrapText="1"/>
    </xf>
    <xf numFmtId="0" fontId="0" fillId="15" borderId="0" xfId="0" applyFill="1" applyAlignment="1">
      <alignment vertical="top" wrapText="1"/>
    </xf>
    <xf numFmtId="0" fontId="7" fillId="7" borderId="0" xfId="1" applyNumberFormat="1" applyFont="1" applyFill="1" applyAlignment="1">
      <alignment horizontal="left" vertical="center" wrapText="1"/>
    </xf>
    <xf numFmtId="10" fontId="2" fillId="8" borderId="0" xfId="1" applyNumberFormat="1" applyFont="1" applyFill="1" applyAlignment="1">
      <alignment vertical="top" wrapText="1"/>
    </xf>
    <xf numFmtId="10" fontId="9" fillId="7" borderId="0" xfId="0" applyNumberFormat="1" applyFont="1" applyFill="1" applyAlignment="1">
      <alignment horizontal="left" vertical="top" wrapText="1"/>
    </xf>
    <xf numFmtId="10" fontId="9" fillId="8" borderId="0" xfId="0" applyNumberFormat="1" applyFont="1" applyFill="1" applyAlignment="1">
      <alignment horizontal="left" vertical="top" wrapText="1"/>
    </xf>
    <xf numFmtId="0" fontId="7" fillId="8" borderId="0" xfId="1" applyNumberFormat="1" applyFont="1" applyFill="1" applyAlignment="1">
      <alignment horizontal="left" vertical="center" wrapText="1"/>
    </xf>
    <xf numFmtId="10" fontId="7" fillId="7" borderId="0" xfId="1" applyNumberFormat="1" applyFont="1" applyFill="1" applyAlignment="1">
      <alignment vertical="top" wrapText="1"/>
    </xf>
    <xf numFmtId="0" fontId="7" fillId="9" borderId="0" xfId="1" applyNumberFormat="1" applyFont="1" applyFill="1" applyAlignment="1">
      <alignment horizontal="left" vertical="center" wrapText="1"/>
    </xf>
    <xf numFmtId="164" fontId="1" fillId="2" borderId="0" xfId="1" applyNumberFormat="1" applyFont="1" applyFill="1"/>
    <xf numFmtId="164" fontId="0" fillId="0" borderId="0" xfId="1" applyNumberFormat="1" applyFont="1" applyBorder="1"/>
    <xf numFmtId="164" fontId="2" fillId="0" borderId="3" xfId="0" applyNumberFormat="1" applyFont="1" applyBorder="1"/>
    <xf numFmtId="164" fontId="2" fillId="0" borderId="3" xfId="0" applyNumberFormat="1" applyFont="1" applyBorder="1" applyAlignment="1">
      <alignment horizontal="center"/>
    </xf>
    <xf numFmtId="0" fontId="0" fillId="0" borderId="0" xfId="1" applyNumberFormat="1" applyFont="1"/>
    <xf numFmtId="164" fontId="2" fillId="0" borderId="0" xfId="0" applyNumberFormat="1" applyFont="1" applyAlignment="1">
      <alignment horizontal="center"/>
    </xf>
    <xf numFmtId="164" fontId="2" fillId="0" borderId="0" xfId="0" applyNumberFormat="1" applyFont="1"/>
    <xf numFmtId="164" fontId="0" fillId="0" borderId="0" xfId="0" applyNumberFormat="1"/>
    <xf numFmtId="0" fontId="2" fillId="7" borderId="0" xfId="0" applyFont="1" applyFill="1" applyAlignment="1">
      <alignment horizontal="left" vertical="top" wrapText="1"/>
    </xf>
    <xf numFmtId="0" fontId="2" fillId="7" borderId="0" xfId="0" applyFont="1" applyFill="1" applyAlignment="1">
      <alignment horizontal="left" vertical="top"/>
    </xf>
    <xf numFmtId="0" fontId="2" fillId="8" borderId="0" xfId="0" applyFont="1" applyFill="1" applyAlignment="1">
      <alignment horizontal="left" vertical="top"/>
    </xf>
    <xf numFmtId="0" fontId="2" fillId="9" borderId="0" xfId="0" applyFont="1" applyFill="1" applyAlignment="1">
      <alignment horizontal="left" vertical="top"/>
    </xf>
    <xf numFmtId="0" fontId="2" fillId="8" borderId="0" xfId="0" applyFont="1" applyFill="1" applyAlignment="1">
      <alignment horizontal="left" vertical="top" wrapText="1"/>
    </xf>
    <xf numFmtId="164" fontId="1" fillId="2" borderId="0" xfId="1" applyNumberFormat="1" applyFont="1" applyFill="1" applyBorder="1"/>
    <xf numFmtId="164" fontId="0" fillId="0" borderId="0" xfId="0" applyNumberFormat="1" applyAlignment="1">
      <alignment vertical="top" wrapText="1"/>
    </xf>
    <xf numFmtId="9" fontId="0" fillId="25" borderId="5" xfId="1" applyFont="1" applyFill="1" applyBorder="1" applyAlignment="1">
      <alignment vertical="top" wrapText="1"/>
    </xf>
    <xf numFmtId="0" fontId="7" fillId="24" borderId="5" xfId="1" applyNumberFormat="1" applyFont="1" applyFill="1" applyBorder="1" applyAlignment="1">
      <alignment vertical="top"/>
    </xf>
    <xf numFmtId="0" fontId="0" fillId="0" borderId="0" xfId="1" applyNumberFormat="1" applyFont="1" applyAlignment="1">
      <alignment vertical="top" wrapText="1"/>
    </xf>
    <xf numFmtId="0" fontId="2" fillId="21" borderId="0" xfId="0" applyFont="1" applyFill="1" applyAlignment="1">
      <alignment horizontal="center" vertical="center" wrapText="1"/>
    </xf>
    <xf numFmtId="0" fontId="14" fillId="21" borderId="0" xfId="0" applyFont="1" applyFill="1" applyAlignment="1">
      <alignment vertical="center" wrapText="1"/>
    </xf>
    <xf numFmtId="0" fontId="14" fillId="26" borderId="0" xfId="0" applyFont="1" applyFill="1" applyAlignment="1">
      <alignment horizontal="left" vertical="center"/>
    </xf>
    <xf numFmtId="0" fontId="14" fillId="27" borderId="0" xfId="0" applyFont="1" applyFill="1" applyAlignment="1">
      <alignment vertical="center"/>
    </xf>
    <xf numFmtId="0" fontId="16" fillId="27" borderId="0" xfId="0" applyFont="1" applyFill="1" applyAlignment="1">
      <alignment horizontal="left" vertical="center" wrapText="1"/>
    </xf>
    <xf numFmtId="164" fontId="1" fillId="2" borderId="0" xfId="1" applyNumberFormat="1" applyFont="1" applyFill="1" applyBorder="1" applyAlignment="1">
      <alignment vertical="top" wrapText="1"/>
    </xf>
    <xf numFmtId="164" fontId="0" fillId="25" borderId="5" xfId="1" applyNumberFormat="1" applyFont="1" applyFill="1" applyBorder="1" applyAlignment="1">
      <alignment vertical="top" wrapText="1"/>
    </xf>
    <xf numFmtId="164" fontId="0" fillId="0" borderId="0" xfId="1" applyNumberFormat="1" applyFont="1" applyAlignment="1">
      <alignment vertical="top" wrapText="1"/>
    </xf>
    <xf numFmtId="14" fontId="17" fillId="6" borderId="6" xfId="0" applyNumberFormat="1" applyFont="1" applyFill="1" applyBorder="1" applyAlignment="1">
      <alignment vertical="center"/>
    </xf>
    <xf numFmtId="14" fontId="17" fillId="6" borderId="0" xfId="0" applyNumberFormat="1" applyFont="1" applyFill="1"/>
    <xf numFmtId="0" fontId="18" fillId="29" borderId="7" xfId="0" applyFont="1" applyFill="1" applyBorder="1" applyAlignment="1">
      <alignment vertical="center"/>
    </xf>
    <xf numFmtId="14" fontId="19" fillId="29" borderId="8" xfId="0" applyNumberFormat="1" applyFont="1" applyFill="1" applyBorder="1" applyAlignment="1">
      <alignment horizontal="left"/>
    </xf>
    <xf numFmtId="14" fontId="19" fillId="6" borderId="8" xfId="0" applyNumberFormat="1" applyFont="1" applyFill="1" applyBorder="1" applyAlignment="1">
      <alignment horizontal="left"/>
    </xf>
    <xf numFmtId="0" fontId="20" fillId="0" borderId="6" xfId="0" applyFont="1" applyBorder="1" applyAlignment="1">
      <alignment horizontal="right" vertical="top" wrapText="1"/>
    </xf>
    <xf numFmtId="14" fontId="17" fillId="30" borderId="0" xfId="0" applyNumberFormat="1" applyFont="1" applyFill="1"/>
    <xf numFmtId="0" fontId="19" fillId="29" borderId="8" xfId="0" applyFont="1" applyFill="1" applyBorder="1" applyAlignment="1">
      <alignment horizontal="right" vertical="center"/>
    </xf>
    <xf numFmtId="0" fontId="19" fillId="29" borderId="9" xfId="0" applyFont="1" applyFill="1" applyBorder="1" applyAlignment="1">
      <alignment horizontal="right" vertical="center"/>
    </xf>
    <xf numFmtId="0" fontId="21" fillId="29" borderId="8" xfId="0" applyFont="1" applyFill="1" applyBorder="1" applyAlignment="1">
      <alignment horizontal="right" vertical="center"/>
    </xf>
    <xf numFmtId="0" fontId="2" fillId="6" borderId="8" xfId="0" applyFont="1" applyFill="1" applyBorder="1" applyAlignment="1">
      <alignment horizontal="center" vertical="center" wrapText="1"/>
    </xf>
    <xf numFmtId="0" fontId="0" fillId="0" borderId="0" xfId="0" applyAlignment="1">
      <alignment vertical="center"/>
    </xf>
    <xf numFmtId="14" fontId="17" fillId="30" borderId="0" xfId="0" applyNumberFormat="1" applyFont="1" applyFill="1" applyAlignment="1">
      <alignment horizontal="left"/>
    </xf>
    <xf numFmtId="0" fontId="19" fillId="29" borderId="8" xfId="0" applyFont="1" applyFill="1" applyBorder="1" applyAlignment="1">
      <alignment horizontal="left" vertical="center"/>
    </xf>
    <xf numFmtId="0" fontId="19" fillId="29" borderId="9" xfId="0" applyFont="1" applyFill="1" applyBorder="1" applyAlignment="1">
      <alignment horizontal="left" vertical="center"/>
    </xf>
    <xf numFmtId="0" fontId="21" fillId="29" borderId="8" xfId="0" applyFont="1" applyFill="1" applyBorder="1" applyAlignment="1">
      <alignment horizontal="left" vertical="center"/>
    </xf>
    <xf numFmtId="164" fontId="20" fillId="0" borderId="6" xfId="1" applyNumberFormat="1" applyFont="1" applyFill="1" applyBorder="1" applyAlignment="1">
      <alignment horizontal="right" vertical="top" wrapText="1"/>
    </xf>
    <xf numFmtId="164" fontId="5" fillId="0" borderId="0" xfId="1" applyNumberFormat="1" applyFont="1" applyBorder="1"/>
    <xf numFmtId="164" fontId="5" fillId="0" borderId="0" xfId="1" applyNumberFormat="1" applyFont="1"/>
    <xf numFmtId="164" fontId="20" fillId="0" borderId="6" xfId="1" applyNumberFormat="1" applyFont="1" applyBorder="1" applyAlignment="1">
      <alignment horizontal="right" vertical="top" wrapText="1"/>
    </xf>
    <xf numFmtId="0" fontId="2" fillId="0" borderId="0" xfId="1" applyNumberFormat="1" applyFont="1"/>
    <xf numFmtId="164" fontId="2" fillId="0" borderId="0" xfId="1" applyNumberFormat="1" applyFont="1"/>
    <xf numFmtId="0" fontId="19" fillId="29" borderId="4" xfId="0" applyFont="1" applyFill="1" applyBorder="1" applyAlignment="1">
      <alignment horizontal="left" vertical="center"/>
    </xf>
    <xf numFmtId="164" fontId="20" fillId="0" borderId="10" xfId="1" applyNumberFormat="1" applyFont="1" applyBorder="1" applyAlignment="1">
      <alignment horizontal="right" vertical="top" wrapText="1"/>
    </xf>
    <xf numFmtId="0" fontId="24" fillId="17" borderId="11" xfId="0" applyFont="1" applyFill="1" applyBorder="1"/>
    <xf numFmtId="0" fontId="24" fillId="0" borderId="11" xfId="0" applyFont="1" applyBorder="1"/>
    <xf numFmtId="0" fontId="23" fillId="17" borderId="11" xfId="0" applyFont="1" applyFill="1" applyBorder="1"/>
    <xf numFmtId="0" fontId="1" fillId="2" borderId="0" xfId="0" applyFont="1" applyFill="1" applyAlignment="1">
      <alignment horizontal="left"/>
    </xf>
    <xf numFmtId="164" fontId="25" fillId="29" borderId="9" xfId="1" applyNumberFormat="1" applyFont="1" applyFill="1" applyBorder="1" applyAlignment="1">
      <alignment horizontal="right" vertical="top" wrapText="1"/>
    </xf>
    <xf numFmtId="164" fontId="25" fillId="29" borderId="10" xfId="1" applyNumberFormat="1" applyFont="1" applyFill="1" applyBorder="1" applyAlignment="1">
      <alignment horizontal="right" vertical="top" wrapText="1"/>
    </xf>
    <xf numFmtId="14" fontId="26" fillId="29" borderId="12" xfId="0" applyNumberFormat="1" applyFont="1" applyFill="1" applyBorder="1" applyAlignment="1">
      <alignment horizontal="left"/>
    </xf>
    <xf numFmtId="164" fontId="25" fillId="0" borderId="6" xfId="1" applyNumberFormat="1" applyFont="1" applyBorder="1" applyAlignment="1">
      <alignment horizontal="right" vertical="top" wrapText="1"/>
    </xf>
    <xf numFmtId="0" fontId="26" fillId="29" borderId="4" xfId="0" applyFont="1" applyFill="1" applyBorder="1" applyAlignment="1">
      <alignment horizontal="left" vertical="center"/>
    </xf>
    <xf numFmtId="0" fontId="26" fillId="29" borderId="9" xfId="0" applyFont="1" applyFill="1" applyBorder="1" applyAlignment="1">
      <alignment horizontal="left" vertical="center"/>
    </xf>
    <xf numFmtId="0" fontId="21" fillId="29" borderId="7" xfId="0" applyFont="1" applyFill="1" applyBorder="1" applyAlignment="1">
      <alignment horizontal="left" vertical="center"/>
    </xf>
    <xf numFmtId="0" fontId="21" fillId="29" borderId="7" xfId="0" applyFont="1" applyFill="1" applyBorder="1" applyAlignment="1">
      <alignment horizontal="right" vertical="center"/>
    </xf>
    <xf numFmtId="0" fontId="0" fillId="0" borderId="0" xfId="0" applyAlignment="1">
      <alignment horizontal="left" vertical="top"/>
    </xf>
    <xf numFmtId="0" fontId="12" fillId="31" borderId="13" xfId="0" applyFont="1" applyFill="1" applyBorder="1" applyAlignment="1">
      <alignment horizontal="left" vertical="top"/>
    </xf>
    <xf numFmtId="0" fontId="12" fillId="31" borderId="1" xfId="0" applyFont="1" applyFill="1" applyBorder="1" applyAlignment="1">
      <alignment vertical="center"/>
    </xf>
    <xf numFmtId="0" fontId="12" fillId="31" borderId="14" xfId="0" applyFont="1" applyFill="1" applyBorder="1"/>
    <xf numFmtId="0" fontId="0" fillId="0" borderId="11" xfId="0" applyBorder="1"/>
    <xf numFmtId="0" fontId="12" fillId="31" borderId="1" xfId="0" applyFont="1" applyFill="1" applyBorder="1" applyAlignment="1">
      <alignment horizontal="left" vertical="top"/>
    </xf>
    <xf numFmtId="0" fontId="0" fillId="0" borderId="18" xfId="0" applyBorder="1"/>
    <xf numFmtId="0" fontId="0" fillId="0" borderId="16" xfId="0" applyBorder="1"/>
    <xf numFmtId="10" fontId="7" fillId="7" borderId="0" xfId="1" applyNumberFormat="1" applyFont="1" applyFill="1" applyAlignment="1">
      <alignment horizontal="left" vertical="center" wrapText="1"/>
    </xf>
    <xf numFmtId="0" fontId="2" fillId="27" borderId="0" xfId="0" applyFont="1" applyFill="1" applyAlignment="1">
      <alignment horizontal="left" vertical="center" wrapText="1"/>
    </xf>
    <xf numFmtId="164" fontId="25" fillId="0" borderId="10" xfId="1" applyNumberFormat="1" applyFont="1" applyBorder="1" applyAlignment="1">
      <alignment horizontal="right" vertical="top" wrapText="1"/>
    </xf>
    <xf numFmtId="0" fontId="11" fillId="2" borderId="0" xfId="2" applyNumberFormat="1" applyFont="1" applyFill="1" applyAlignment="1">
      <alignment vertical="center"/>
    </xf>
    <xf numFmtId="0" fontId="9" fillId="0" borderId="0" xfId="1" applyNumberFormat="1" applyFont="1" applyAlignment="1">
      <alignment horizontal="left" vertical="top" wrapText="1"/>
    </xf>
    <xf numFmtId="10" fontId="9" fillId="0" borderId="0" xfId="1" applyNumberFormat="1" applyFont="1" applyAlignment="1">
      <alignment horizontal="left" vertical="top" wrapText="1"/>
    </xf>
    <xf numFmtId="0" fontId="0" fillId="0" borderId="0" xfId="0" applyNumberFormat="1"/>
    <xf numFmtId="0" fontId="0" fillId="7" borderId="0" xfId="0" applyNumberFormat="1" applyFont="1" applyFill="1" applyAlignment="1">
      <alignment horizontal="left" vertical="top" wrapText="1"/>
    </xf>
    <xf numFmtId="10" fontId="0" fillId="7" borderId="0" xfId="0" applyNumberFormat="1" applyFont="1" applyFill="1" applyAlignment="1">
      <alignment horizontal="left" vertical="top" wrapText="1"/>
    </xf>
    <xf numFmtId="0" fontId="9" fillId="8" borderId="0" xfId="0" applyNumberFormat="1" applyFont="1" applyFill="1" applyAlignment="1">
      <alignment horizontal="left" vertical="top" wrapText="1"/>
    </xf>
    <xf numFmtId="0" fontId="0" fillId="9" borderId="0" xfId="0" applyNumberFormat="1" applyFill="1" applyAlignment="1">
      <alignment horizontal="left" vertical="top" wrapText="1"/>
    </xf>
    <xf numFmtId="0" fontId="0" fillId="0" borderId="0" xfId="0" applyNumberFormat="1" applyAlignment="1">
      <alignment vertical="top" wrapText="1"/>
    </xf>
    <xf numFmtId="0" fontId="2" fillId="0" borderId="0" xfId="0" pivotButton="1" applyFont="1" applyBorder="1" applyAlignment="1">
      <alignment vertical="top" wrapText="1"/>
    </xf>
    <xf numFmtId="0" fontId="2" fillId="0" borderId="0" xfId="0" applyFont="1" applyBorder="1" applyAlignment="1">
      <alignment horizontal="left"/>
    </xf>
    <xf numFmtId="0" fontId="2" fillId="0" borderId="0" xfId="0" applyNumberFormat="1" applyFont="1" applyAlignment="1">
      <alignment horizontal="center"/>
    </xf>
    <xf numFmtId="0" fontId="0" fillId="0" borderId="0" xfId="0" applyBorder="1"/>
    <xf numFmtId="0" fontId="0" fillId="0" borderId="19" xfId="0" applyBorder="1" applyAlignment="1">
      <alignment horizontal="left"/>
    </xf>
    <xf numFmtId="0" fontId="0" fillId="0" borderId="0" xfId="0" quotePrefix="1"/>
    <xf numFmtId="0" fontId="28" fillId="23" borderId="0" xfId="0" applyFont="1" applyFill="1" applyAlignment="1">
      <alignment vertical="center"/>
    </xf>
    <xf numFmtId="0" fontId="0" fillId="0" borderId="0" xfId="1" applyNumberFormat="1" applyFont="1" applyBorder="1"/>
    <xf numFmtId="10" fontId="4" fillId="0" borderId="0" xfId="1" applyNumberFormat="1" applyFont="1" applyAlignment="1">
      <alignment horizontal="left" vertical="top" wrapText="1"/>
    </xf>
    <xf numFmtId="0" fontId="29" fillId="0" borderId="0" xfId="0" applyFont="1" applyAlignment="1">
      <alignment horizontal="center" vertical="center"/>
    </xf>
    <xf numFmtId="0" fontId="2" fillId="0" borderId="0" xfId="0" applyFont="1" applyAlignment="1">
      <alignment vertical="center"/>
    </xf>
    <xf numFmtId="0" fontId="2" fillId="0" borderId="0" xfId="0" applyFont="1" applyAlignment="1">
      <alignment wrapText="1"/>
    </xf>
    <xf numFmtId="164" fontId="7" fillId="22" borderId="0" xfId="1" applyNumberFormat="1" applyFont="1" applyFill="1" applyAlignment="1">
      <alignment horizontal="left" vertical="center" wrapText="1"/>
    </xf>
    <xf numFmtId="164" fontId="2" fillId="0" borderId="12" xfId="0" applyNumberFormat="1" applyFont="1" applyBorder="1" applyAlignment="1">
      <alignment horizontal="center"/>
    </xf>
    <xf numFmtId="164" fontId="2" fillId="0" borderId="12" xfId="0" applyNumberFormat="1" applyFont="1" applyBorder="1"/>
    <xf numFmtId="0" fontId="9" fillId="11" borderId="0" xfId="0" applyFont="1" applyFill="1"/>
    <xf numFmtId="0" fontId="2" fillId="27" borderId="0" xfId="0" applyFont="1" applyFill="1" applyAlignment="1">
      <alignment horizontal="left" vertical="top" wrapText="1"/>
    </xf>
    <xf numFmtId="164" fontId="2" fillId="27" borderId="0" xfId="1" applyNumberFormat="1" applyFont="1" applyFill="1" applyAlignment="1">
      <alignment horizontal="left" vertical="top" wrapText="1"/>
    </xf>
    <xf numFmtId="164" fontId="20" fillId="29" borderId="9" xfId="1" applyNumberFormat="1" applyFont="1" applyFill="1" applyBorder="1" applyAlignment="1">
      <alignment horizontal="right" vertical="top" wrapText="1"/>
    </xf>
    <xf numFmtId="164" fontId="20" fillId="29" borderId="6" xfId="1" applyNumberFormat="1" applyFont="1" applyFill="1" applyBorder="1" applyAlignment="1">
      <alignment horizontal="right" vertical="top" wrapText="1"/>
    </xf>
    <xf numFmtId="0" fontId="1" fillId="2" borderId="0" xfId="0" applyNumberFormat="1" applyFont="1" applyFill="1"/>
    <xf numFmtId="0" fontId="0" fillId="0" borderId="0" xfId="0" applyNumberFormat="1" applyAlignment="1">
      <alignment horizontal="left" wrapText="1"/>
    </xf>
    <xf numFmtId="1" fontId="2" fillId="15" borderId="0" xfId="0" applyNumberFormat="1" applyFont="1" applyFill="1" applyAlignment="1">
      <alignment horizontal="left" vertical="top" wrapText="1"/>
    </xf>
    <xf numFmtId="1" fontId="0" fillId="0" borderId="0" xfId="0" applyNumberFormat="1" applyAlignment="1">
      <alignment horizontal="left" wrapText="1"/>
    </xf>
    <xf numFmtId="1" fontId="2" fillId="16" borderId="0" xfId="0" applyNumberFormat="1" applyFont="1" applyFill="1" applyAlignment="1">
      <alignment horizontal="left" vertical="top" wrapText="1"/>
    </xf>
    <xf numFmtId="10" fontId="0" fillId="7" borderId="0" xfId="0" applyNumberFormat="1" applyFill="1" applyAlignment="1">
      <alignment horizontal="left" vertical="top" wrapText="1"/>
    </xf>
    <xf numFmtId="0" fontId="0" fillId="0" borderId="0" xfId="0" applyNumberFormat="1" applyAlignment="1">
      <alignment horizontal="left" vertical="top" wrapText="1"/>
    </xf>
    <xf numFmtId="0" fontId="0" fillId="7" borderId="0" xfId="0" applyNumberFormat="1" applyFill="1" applyAlignment="1">
      <alignment horizontal="left" vertical="top" wrapText="1"/>
    </xf>
    <xf numFmtId="0" fontId="2" fillId="0" borderId="0" xfId="0" applyNumberFormat="1" applyFont="1"/>
    <xf numFmtId="10" fontId="2" fillId="9" borderId="0" xfId="1" applyNumberFormat="1" applyFont="1" applyFill="1" applyAlignment="1">
      <alignment vertical="top" wrapText="1"/>
    </xf>
    <xf numFmtId="0" fontId="12" fillId="34" borderId="0" xfId="1" applyNumberFormat="1" applyFont="1" applyFill="1" applyAlignment="1">
      <alignment horizontal="left" vertical="top" wrapText="1"/>
    </xf>
    <xf numFmtId="10" fontId="13" fillId="34" borderId="0" xfId="1" applyNumberFormat="1" applyFont="1" applyFill="1" applyAlignment="1">
      <alignment horizontal="left" vertical="top" wrapText="1"/>
    </xf>
    <xf numFmtId="10" fontId="12" fillId="34" borderId="0" xfId="1" applyNumberFormat="1" applyFont="1" applyFill="1" applyAlignment="1">
      <alignment horizontal="left" vertical="top" wrapText="1"/>
    </xf>
    <xf numFmtId="0" fontId="12" fillId="34" borderId="0" xfId="1" applyNumberFormat="1" applyFont="1" applyFill="1" applyAlignment="1">
      <alignment horizontal="left" vertical="center" wrapText="1"/>
    </xf>
    <xf numFmtId="0" fontId="13" fillId="34" borderId="0" xfId="0" applyNumberFormat="1" applyFont="1" applyFill="1" applyAlignment="1">
      <alignment horizontal="left" vertical="top" wrapText="1"/>
    </xf>
    <xf numFmtId="10" fontId="13" fillId="34" borderId="0" xfId="0" applyNumberFormat="1" applyFont="1" applyFill="1" applyAlignment="1">
      <alignment horizontal="left" vertical="top" wrapText="1"/>
    </xf>
    <xf numFmtId="0" fontId="12" fillId="34" borderId="0" xfId="0" applyNumberFormat="1" applyFont="1" applyFill="1" applyAlignment="1">
      <alignment horizontal="left"/>
    </xf>
    <xf numFmtId="0" fontId="0" fillId="7" borderId="0" xfId="0" applyFill="1" applyAlignment="1">
      <alignment horizontal="left" vertical="top" wrapText="1"/>
    </xf>
    <xf numFmtId="0" fontId="7" fillId="7" borderId="0" xfId="1" applyNumberFormat="1" applyFont="1" applyFill="1" applyAlignment="1">
      <alignment vertical="top" wrapText="1"/>
    </xf>
    <xf numFmtId="10" fontId="12" fillId="34" borderId="0" xfId="1" applyNumberFormat="1" applyFont="1" applyFill="1" applyAlignment="1">
      <alignment horizontal="left" vertical="top" wrapText="1"/>
    </xf>
    <xf numFmtId="0" fontId="7" fillId="24" borderId="0" xfId="1" applyNumberFormat="1" applyFont="1" applyFill="1" applyBorder="1" applyAlignment="1">
      <alignment vertical="top" wrapText="1"/>
    </xf>
    <xf numFmtId="164" fontId="0" fillId="0" borderId="0" xfId="0" applyNumberFormat="1" applyAlignment="1">
      <alignment vertical="top"/>
    </xf>
    <xf numFmtId="10" fontId="0" fillId="0" borderId="0" xfId="0" applyNumberFormat="1" applyAlignment="1">
      <alignment horizontal="left" vertical="top" wrapText="1"/>
    </xf>
    <xf numFmtId="0" fontId="12" fillId="34" borderId="0" xfId="0" applyNumberFormat="1" applyFont="1" applyFill="1" applyAlignment="1">
      <alignment horizontal="left" vertical="top"/>
    </xf>
    <xf numFmtId="0" fontId="12" fillId="7" borderId="0" xfId="1" applyNumberFormat="1" applyFont="1" applyFill="1" applyAlignment="1">
      <alignment horizontal="left" vertical="center" wrapText="1"/>
    </xf>
    <xf numFmtId="10" fontId="7" fillId="9" borderId="0" xfId="1" applyNumberFormat="1" applyFont="1" applyFill="1" applyAlignment="1">
      <alignment vertical="top" wrapText="1"/>
    </xf>
    <xf numFmtId="0" fontId="0" fillId="36" borderId="0" xfId="0" applyFill="1"/>
    <xf numFmtId="10" fontId="2" fillId="36" borderId="0" xfId="1" applyNumberFormat="1" applyFont="1" applyFill="1" applyAlignment="1">
      <alignment vertical="top" wrapText="1"/>
    </xf>
    <xf numFmtId="0" fontId="7" fillId="36" borderId="0" xfId="1" applyNumberFormat="1" applyFont="1" applyFill="1" applyAlignment="1">
      <alignment horizontal="left" vertical="center" wrapText="1"/>
    </xf>
    <xf numFmtId="0" fontId="0" fillId="0" borderId="0" xfId="0" applyAlignment="1">
      <alignment horizontal="left" indent="1"/>
    </xf>
    <xf numFmtId="0" fontId="0" fillId="0" borderId="0" xfId="0" applyAlignment="1">
      <alignment horizontal="left" indent="2"/>
    </xf>
    <xf numFmtId="0" fontId="4" fillId="0" borderId="0" xfId="1" applyNumberFormat="1" applyFont="1" applyAlignment="1">
      <alignment horizontal="left" vertical="top" wrapText="1"/>
    </xf>
    <xf numFmtId="0" fontId="5" fillId="7" borderId="0" xfId="0" applyNumberFormat="1" applyFont="1" applyFill="1"/>
    <xf numFmtId="0" fontId="2" fillId="9" borderId="0" xfId="1" applyNumberFormat="1" applyFont="1" applyFill="1" applyAlignment="1">
      <alignment vertical="top" wrapText="1"/>
    </xf>
    <xf numFmtId="10" fontId="0" fillId="0" borderId="0" xfId="0" applyNumberFormat="1" applyFont="1"/>
    <xf numFmtId="164" fontId="0" fillId="0" borderId="0" xfId="0" applyNumberFormat="1" applyFont="1"/>
    <xf numFmtId="0" fontId="2" fillId="15" borderId="1" xfId="0" applyFont="1" applyFill="1" applyBorder="1" applyAlignment="1">
      <alignment horizontal="left" wrapText="1"/>
    </xf>
    <xf numFmtId="0" fontId="2" fillId="15" borderId="1" xfId="0" applyNumberFormat="1" applyFont="1" applyFill="1" applyBorder="1" applyAlignment="1">
      <alignment horizontal="left" wrapText="1"/>
    </xf>
    <xf numFmtId="1" fontId="2" fillId="15" borderId="1" xfId="0" applyNumberFormat="1" applyFont="1" applyFill="1" applyBorder="1" applyAlignment="1">
      <alignment horizontal="left" wrapText="1"/>
    </xf>
    <xf numFmtId="0" fontId="0" fillId="15" borderId="0" xfId="0" applyFill="1" applyAlignment="1">
      <alignment horizontal="left" indent="1"/>
    </xf>
    <xf numFmtId="0" fontId="2" fillId="15" borderId="0" xfId="0" applyFont="1" applyFill="1" applyBorder="1" applyAlignment="1">
      <alignment horizontal="left" vertical="top" wrapText="1"/>
    </xf>
    <xf numFmtId="164" fontId="0" fillId="15" borderId="0" xfId="0" applyNumberFormat="1" applyFill="1" applyBorder="1" applyAlignment="1">
      <alignment horizontal="center"/>
    </xf>
    <xf numFmtId="0" fontId="2" fillId="15" borderId="21" xfId="0" applyFont="1" applyFill="1" applyBorder="1" applyAlignment="1">
      <alignment horizontal="left" wrapText="1"/>
    </xf>
    <xf numFmtId="0" fontId="2" fillId="16" borderId="0" xfId="0" applyFont="1" applyFill="1" applyBorder="1" applyAlignment="1">
      <alignment horizontal="left" vertical="top" wrapText="1"/>
    </xf>
    <xf numFmtId="0" fontId="0" fillId="0" borderId="0" xfId="0" applyNumberFormat="1" applyAlignment="1">
      <alignment horizontal="left" vertical="top"/>
    </xf>
    <xf numFmtId="0" fontId="0" fillId="0" borderId="0" xfId="0" applyNumberFormat="1" applyAlignment="1">
      <alignment horizontal="left"/>
    </xf>
    <xf numFmtId="0" fontId="1" fillId="2" borderId="0" xfId="0" applyNumberFormat="1" applyFont="1" applyFill="1" applyAlignment="1">
      <alignment horizontal="left"/>
    </xf>
    <xf numFmtId="0" fontId="2" fillId="15" borderId="0" xfId="0" applyNumberFormat="1" applyFont="1" applyFill="1" applyBorder="1" applyAlignment="1">
      <alignment horizontal="left" vertical="top" wrapText="1"/>
    </xf>
    <xf numFmtId="1" fontId="1" fillId="2" borderId="0" xfId="0" applyNumberFormat="1" applyFont="1" applyFill="1" applyAlignment="1">
      <alignment horizontal="left"/>
    </xf>
    <xf numFmtId="1" fontId="0" fillId="0" borderId="0" xfId="0" applyNumberFormat="1" applyAlignment="1">
      <alignment horizontal="left"/>
    </xf>
    <xf numFmtId="1" fontId="0" fillId="0" borderId="0" xfId="0" applyNumberFormat="1" applyAlignment="1">
      <alignment horizontal="left" vertical="top"/>
    </xf>
    <xf numFmtId="1" fontId="0" fillId="15" borderId="0" xfId="0" applyNumberFormat="1" applyFill="1" applyAlignment="1">
      <alignment horizontal="left"/>
    </xf>
    <xf numFmtId="164" fontId="0" fillId="15" borderId="0" xfId="0" applyNumberFormat="1" applyFill="1" applyAlignment="1">
      <alignment horizontal="left"/>
    </xf>
    <xf numFmtId="0" fontId="2" fillId="16" borderId="22" xfId="0" applyNumberFormat="1" applyFont="1" applyFill="1" applyBorder="1" applyAlignment="1">
      <alignment horizontal="left" vertical="top" wrapText="1"/>
    </xf>
    <xf numFmtId="164" fontId="0" fillId="16" borderId="0" xfId="0" applyNumberFormat="1" applyFill="1" applyBorder="1" applyAlignment="1">
      <alignment horizontal="left"/>
    </xf>
    <xf numFmtId="164" fontId="0" fillId="16" borderId="0" xfId="0" applyNumberFormat="1" applyFill="1" applyAlignment="1">
      <alignment horizontal="left"/>
    </xf>
    <xf numFmtId="1" fontId="0" fillId="16" borderId="0" xfId="0" applyNumberFormat="1" applyFill="1" applyAlignment="1">
      <alignment horizontal="left"/>
    </xf>
    <xf numFmtId="0" fontId="2" fillId="15" borderId="1" xfId="0" applyFont="1" applyFill="1" applyBorder="1" applyAlignment="1">
      <alignment horizontal="left" vertical="center" wrapText="1"/>
    </xf>
    <xf numFmtId="1" fontId="2" fillId="15" borderId="1" xfId="0" applyNumberFormat="1" applyFont="1" applyFill="1" applyBorder="1" applyAlignment="1">
      <alignment horizontal="left" vertical="center" wrapText="1"/>
    </xf>
    <xf numFmtId="0" fontId="2" fillId="11" borderId="0" xfId="0" applyNumberFormat="1" applyFont="1" applyFill="1" applyAlignment="1">
      <alignment horizontal="left" vertical="top" wrapText="1"/>
    </xf>
    <xf numFmtId="0" fontId="2" fillId="11" borderId="0" xfId="0" applyFont="1" applyFill="1" applyAlignment="1">
      <alignment horizontal="left" vertical="top" wrapText="1"/>
    </xf>
    <xf numFmtId="0" fontId="2" fillId="11" borderId="20" xfId="0" applyFont="1" applyFill="1" applyBorder="1" applyAlignment="1">
      <alignment horizontal="left" vertical="top" wrapText="1"/>
    </xf>
    <xf numFmtId="0" fontId="0" fillId="11" borderId="0" xfId="0" applyNumberFormat="1" applyFill="1" applyAlignment="1">
      <alignment horizontal="left" vertical="top"/>
    </xf>
    <xf numFmtId="0" fontId="0" fillId="11" borderId="0" xfId="0" applyNumberFormat="1" applyFill="1" applyAlignment="1">
      <alignment horizontal="left"/>
    </xf>
    <xf numFmtId="164" fontId="0" fillId="11" borderId="0" xfId="0" applyNumberFormat="1" applyFill="1" applyAlignment="1">
      <alignment horizontal="left" vertical="center"/>
    </xf>
    <xf numFmtId="164" fontId="0" fillId="11" borderId="0" xfId="0" applyNumberFormat="1" applyFill="1" applyAlignment="1">
      <alignment horizontal="left"/>
    </xf>
    <xf numFmtId="0" fontId="0" fillId="15" borderId="0" xfId="0" applyFill="1" applyAlignment="1">
      <alignment vertical="top"/>
    </xf>
    <xf numFmtId="0" fontId="0" fillId="15" borderId="4" xfId="0" applyNumberFormat="1" applyFill="1" applyBorder="1" applyAlignment="1">
      <alignment horizontal="left" vertical="top"/>
    </xf>
    <xf numFmtId="1" fontId="0" fillId="15" borderId="0" xfId="0" applyNumberFormat="1" applyFill="1" applyAlignment="1">
      <alignment horizontal="left" vertical="top"/>
    </xf>
    <xf numFmtId="0" fontId="0" fillId="15" borderId="4" xfId="0" applyNumberFormat="1" applyFill="1" applyBorder="1" applyAlignment="1">
      <alignment horizontal="left"/>
    </xf>
    <xf numFmtId="0" fontId="0" fillId="16" borderId="22" xfId="0" applyNumberFormat="1" applyFill="1" applyBorder="1" applyAlignment="1">
      <alignment horizontal="left" vertical="top"/>
    </xf>
    <xf numFmtId="1" fontId="0" fillId="16" borderId="0" xfId="0" applyNumberFormat="1" applyFill="1" applyAlignment="1">
      <alignment horizontal="left" vertical="top"/>
    </xf>
    <xf numFmtId="0" fontId="0" fillId="16" borderId="22" xfId="0" applyNumberFormat="1" applyFill="1" applyBorder="1" applyAlignment="1">
      <alignment horizontal="left"/>
    </xf>
    <xf numFmtId="9" fontId="1" fillId="2" borderId="0" xfId="1" applyFont="1" applyFill="1" applyAlignment="1">
      <alignment horizontal="left"/>
    </xf>
    <xf numFmtId="9" fontId="0" fillId="0" borderId="0" xfId="1" applyFont="1" applyAlignment="1">
      <alignment horizontal="left" wrapText="1"/>
    </xf>
    <xf numFmtId="9" fontId="0" fillId="0" borderId="0" xfId="1" applyFont="1" applyAlignment="1">
      <alignment horizontal="left" vertical="top"/>
    </xf>
    <xf numFmtId="9" fontId="2" fillId="15" borderId="1" xfId="1" applyFont="1" applyFill="1" applyBorder="1" applyAlignment="1">
      <alignment horizontal="left" wrapText="1"/>
    </xf>
    <xf numFmtId="9" fontId="0" fillId="0" borderId="0" xfId="1" applyFont="1" applyAlignment="1">
      <alignment horizontal="left"/>
    </xf>
    <xf numFmtId="0" fontId="0" fillId="11" borderId="0" xfId="0" applyFill="1" applyAlignment="1">
      <alignment horizontal="left"/>
    </xf>
    <xf numFmtId="0" fontId="2" fillId="15" borderId="0" xfId="0" applyNumberFormat="1" applyFont="1" applyFill="1" applyAlignment="1">
      <alignment horizontal="left" vertical="top" wrapText="1"/>
    </xf>
    <xf numFmtId="0" fontId="0" fillId="15" borderId="0" xfId="0" applyNumberFormat="1" applyFill="1" applyAlignment="1">
      <alignment horizontal="left"/>
    </xf>
    <xf numFmtId="0" fontId="2" fillId="16" borderId="0" xfId="0" applyNumberFormat="1" applyFont="1" applyFill="1" applyAlignment="1">
      <alignment horizontal="left" vertical="top" wrapText="1"/>
    </xf>
    <xf numFmtId="9" fontId="2" fillId="16" borderId="0" xfId="1" applyFont="1" applyFill="1" applyAlignment="1">
      <alignment horizontal="left" vertical="top" wrapText="1"/>
    </xf>
    <xf numFmtId="0" fontId="0" fillId="16" borderId="0" xfId="0" applyNumberFormat="1" applyFill="1" applyAlignment="1">
      <alignment horizontal="left"/>
    </xf>
    <xf numFmtId="0" fontId="0" fillId="16" borderId="0" xfId="0" applyFill="1" applyAlignment="1">
      <alignment horizontal="left"/>
    </xf>
    <xf numFmtId="0" fontId="0" fillId="15" borderId="0" xfId="0" applyFont="1" applyFill="1" applyAlignment="1">
      <alignment horizontal="left" vertical="center"/>
    </xf>
    <xf numFmtId="0" fontId="2" fillId="11" borderId="22" xfId="0" applyNumberFormat="1" applyFont="1" applyFill="1" applyBorder="1" applyAlignment="1">
      <alignment horizontal="left" vertical="top" wrapText="1"/>
    </xf>
    <xf numFmtId="0" fontId="2" fillId="11" borderId="0" xfId="0" applyNumberFormat="1" applyFont="1" applyFill="1" applyBorder="1" applyAlignment="1">
      <alignment horizontal="left" vertical="top" wrapText="1"/>
    </xf>
    <xf numFmtId="0" fontId="0" fillId="11" borderId="22" xfId="0" applyNumberFormat="1" applyFill="1" applyBorder="1" applyAlignment="1">
      <alignment horizontal="left"/>
    </xf>
    <xf numFmtId="0" fontId="0" fillId="11" borderId="0" xfId="0" applyNumberFormat="1" applyFill="1" applyBorder="1" applyAlignment="1">
      <alignment horizontal="left"/>
    </xf>
    <xf numFmtId="0" fontId="2" fillId="15" borderId="22" xfId="0" applyNumberFormat="1" applyFont="1" applyFill="1" applyBorder="1" applyAlignment="1">
      <alignment horizontal="left" vertical="top" wrapText="1"/>
    </xf>
    <xf numFmtId="0" fontId="0" fillId="15" borderId="22" xfId="0" applyNumberFormat="1" applyFill="1" applyBorder="1" applyAlignment="1">
      <alignment horizontal="left" vertical="top"/>
    </xf>
    <xf numFmtId="0" fontId="0" fillId="15" borderId="0" xfId="0" applyNumberFormat="1" applyFill="1" applyBorder="1" applyAlignment="1">
      <alignment horizontal="left"/>
    </xf>
    <xf numFmtId="0" fontId="0" fillId="15" borderId="22" xfId="0" applyNumberFormat="1" applyFill="1" applyBorder="1" applyAlignment="1">
      <alignment horizontal="left"/>
    </xf>
    <xf numFmtId="0" fontId="2" fillId="16" borderId="0" xfId="0" applyNumberFormat="1" applyFont="1" applyFill="1" applyBorder="1" applyAlignment="1">
      <alignment horizontal="left" vertical="top" wrapText="1"/>
    </xf>
    <xf numFmtId="0" fontId="0" fillId="16" borderId="0" xfId="0" applyNumberFormat="1" applyFill="1" applyBorder="1" applyAlignment="1">
      <alignment horizontal="left"/>
    </xf>
    <xf numFmtId="0" fontId="0" fillId="15" borderId="0" xfId="0" applyFont="1" applyFill="1" applyAlignment="1">
      <alignment horizontal="left" vertical="center" indent="1"/>
    </xf>
    <xf numFmtId="0" fontId="0" fillId="0" borderId="0" xfId="0" applyFont="1" applyAlignment="1">
      <alignment horizontal="left" vertical="center" indent="2"/>
    </xf>
    <xf numFmtId="0" fontId="0" fillId="0" borderId="0" xfId="0" applyFont="1" applyAlignment="1">
      <alignment horizontal="left" vertical="center"/>
    </xf>
    <xf numFmtId="164" fontId="7" fillId="38" borderId="0" xfId="1" applyNumberFormat="1" applyFont="1" applyFill="1" applyAlignment="1">
      <alignment horizontal="left" vertical="center" wrapText="1"/>
    </xf>
    <xf numFmtId="9" fontId="9" fillId="0" borderId="0" xfId="1" applyFont="1" applyAlignment="1">
      <alignment horizontal="left" vertical="top" wrapText="1"/>
    </xf>
    <xf numFmtId="9" fontId="12" fillId="20" borderId="0" xfId="1" applyFont="1" applyFill="1" applyAlignment="1">
      <alignment horizontal="left" vertical="top" wrapText="1"/>
    </xf>
    <xf numFmtId="9" fontId="7" fillId="22" borderId="0" xfId="1" applyFont="1" applyFill="1" applyAlignment="1">
      <alignment horizontal="left" vertical="center" wrapText="1"/>
    </xf>
    <xf numFmtId="9" fontId="7" fillId="38" borderId="0" xfId="1" applyFont="1" applyFill="1" applyAlignment="1">
      <alignment horizontal="left" vertical="center" wrapText="1"/>
    </xf>
    <xf numFmtId="0" fontId="12" fillId="20" borderId="0" xfId="0" applyFont="1" applyFill="1" applyAlignment="1">
      <alignment horizontal="left" vertical="top"/>
    </xf>
    <xf numFmtId="9" fontId="12" fillId="20" borderId="0" xfId="1" applyFont="1" applyFill="1" applyAlignment="1">
      <alignment horizontal="left" vertical="top"/>
    </xf>
    <xf numFmtId="0" fontId="7" fillId="22" borderId="0" xfId="0" applyFont="1" applyFill="1" applyAlignment="1">
      <alignment horizontal="left" vertical="top"/>
    </xf>
    <xf numFmtId="9" fontId="7" fillId="22" borderId="0" xfId="1" applyFont="1" applyFill="1" applyAlignment="1">
      <alignment horizontal="left" vertical="top"/>
    </xf>
    <xf numFmtId="0" fontId="2" fillId="38" borderId="0" xfId="1" applyNumberFormat="1" applyFont="1" applyFill="1" applyAlignment="1">
      <alignment horizontal="left" vertical="top"/>
    </xf>
    <xf numFmtId="0" fontId="2" fillId="38" borderId="0" xfId="0" applyFont="1" applyFill="1" applyAlignment="1">
      <alignment horizontal="left" vertical="top"/>
    </xf>
    <xf numFmtId="9" fontId="2" fillId="38" borderId="0" xfId="1" applyFont="1" applyFill="1" applyAlignment="1">
      <alignment horizontal="left" vertical="top"/>
    </xf>
    <xf numFmtId="0" fontId="0" fillId="38" borderId="0" xfId="0" applyFill="1" applyAlignment="1">
      <alignment horizontal="left"/>
    </xf>
    <xf numFmtId="9" fontId="0" fillId="38" borderId="0" xfId="1" applyFont="1" applyFill="1" applyAlignment="1">
      <alignment horizontal="left"/>
    </xf>
    <xf numFmtId="0" fontId="12" fillId="20" borderId="0" xfId="0" applyFont="1" applyFill="1" applyAlignment="1">
      <alignment horizontal="left" vertical="top" wrapText="1"/>
    </xf>
    <xf numFmtId="0" fontId="7" fillId="22" borderId="0" xfId="0" applyFont="1" applyFill="1" applyAlignment="1">
      <alignment horizontal="left" vertical="top" wrapText="1"/>
    </xf>
    <xf numFmtId="0" fontId="7" fillId="38" borderId="0" xfId="0" applyFont="1" applyFill="1" applyAlignment="1">
      <alignment horizontal="left" vertical="top" wrapText="1"/>
    </xf>
    <xf numFmtId="0" fontId="0" fillId="0" borderId="0" xfId="0" pivotButton="1" applyAlignment="1">
      <alignment horizontal="left"/>
    </xf>
    <xf numFmtId="164" fontId="0" fillId="0" borderId="0" xfId="0" applyNumberFormat="1" applyAlignment="1">
      <alignment horizontal="left"/>
    </xf>
    <xf numFmtId="164" fontId="2" fillId="7" borderId="0" xfId="1" applyNumberFormat="1" applyFont="1" applyFill="1" applyBorder="1" applyAlignment="1">
      <alignment horizontal="left" vertical="top" wrapText="1"/>
    </xf>
    <xf numFmtId="164" fontId="2" fillId="8" borderId="0" xfId="1" applyNumberFormat="1" applyFont="1" applyFill="1" applyBorder="1" applyAlignment="1">
      <alignment horizontal="left" vertical="top" wrapText="1"/>
    </xf>
    <xf numFmtId="164" fontId="2" fillId="9" borderId="0" xfId="1" applyNumberFormat="1" applyFont="1" applyFill="1" applyBorder="1" applyAlignment="1">
      <alignment horizontal="left" vertical="top" wrapText="1"/>
    </xf>
    <xf numFmtId="9" fontId="2" fillId="9" borderId="0" xfId="1" applyFont="1" applyFill="1" applyBorder="1" applyAlignment="1">
      <alignment horizontal="left" vertical="top" wrapText="1"/>
    </xf>
    <xf numFmtId="0" fontId="0" fillId="7" borderId="0" xfId="0" applyFill="1" applyAlignment="1">
      <alignment horizontal="left"/>
    </xf>
    <xf numFmtId="164" fontId="0" fillId="7" borderId="0" xfId="1" applyNumberFormat="1" applyFont="1" applyFill="1" applyBorder="1" applyAlignment="1">
      <alignment horizontal="left"/>
    </xf>
    <xf numFmtId="164" fontId="2" fillId="8" borderId="0" xfId="1" applyNumberFormat="1" applyFont="1" applyFill="1" applyBorder="1" applyAlignment="1">
      <alignment horizontal="left"/>
    </xf>
    <xf numFmtId="164" fontId="0" fillId="8" borderId="0" xfId="1" applyNumberFormat="1" applyFont="1" applyFill="1" applyBorder="1" applyAlignment="1">
      <alignment horizontal="left"/>
    </xf>
    <xf numFmtId="164" fontId="2" fillId="9" borderId="0" xfId="1" applyNumberFormat="1" applyFont="1" applyFill="1" applyBorder="1" applyAlignment="1">
      <alignment horizontal="left"/>
    </xf>
    <xf numFmtId="164" fontId="0" fillId="9" borderId="0" xfId="1" applyNumberFormat="1" applyFont="1" applyFill="1" applyBorder="1" applyAlignment="1">
      <alignment horizontal="left"/>
    </xf>
    <xf numFmtId="0" fontId="0" fillId="9" borderId="0" xfId="0" applyFill="1" applyAlignment="1">
      <alignment horizontal="left"/>
    </xf>
    <xf numFmtId="9" fontId="0" fillId="9" borderId="0" xfId="1" applyFont="1" applyFill="1" applyAlignment="1">
      <alignment horizontal="left"/>
    </xf>
    <xf numFmtId="0" fontId="2" fillId="9" borderId="0" xfId="0" applyFont="1" applyFill="1" applyAlignment="1">
      <alignment horizontal="left"/>
    </xf>
    <xf numFmtId="0" fontId="0" fillId="7" borderId="0" xfId="0" applyFill="1" applyBorder="1" applyAlignment="1">
      <alignment horizontal="left"/>
    </xf>
    <xf numFmtId="164" fontId="0" fillId="7" borderId="0" xfId="0" applyNumberFormat="1" applyFill="1" applyBorder="1" applyAlignment="1">
      <alignment horizontal="left"/>
    </xf>
    <xf numFmtId="0" fontId="0" fillId="8" borderId="0" xfId="0" applyFill="1" applyAlignment="1">
      <alignment horizontal="left"/>
    </xf>
    <xf numFmtId="164" fontId="0" fillId="8" borderId="0" xfId="0" applyNumberFormat="1" applyFill="1" applyBorder="1" applyAlignment="1">
      <alignment horizontal="left"/>
    </xf>
    <xf numFmtId="164" fontId="0" fillId="9" borderId="0" xfId="0" applyNumberFormat="1" applyFill="1" applyBorder="1" applyAlignment="1">
      <alignment horizontal="left"/>
    </xf>
    <xf numFmtId="0" fontId="0" fillId="7" borderId="19" xfId="0" applyNumberFormat="1" applyFill="1" applyBorder="1" applyAlignment="1">
      <alignment horizontal="left"/>
    </xf>
    <xf numFmtId="0" fontId="0" fillId="7" borderId="0" xfId="0" applyNumberFormat="1" applyFill="1" applyBorder="1" applyAlignment="1">
      <alignment horizontal="left"/>
    </xf>
    <xf numFmtId="0" fontId="0" fillId="8" borderId="0" xfId="0" applyNumberFormat="1" applyFill="1" applyBorder="1" applyAlignment="1">
      <alignment horizontal="left"/>
    </xf>
    <xf numFmtId="164" fontId="0" fillId="8" borderId="4" xfId="0" applyNumberFormat="1" applyFill="1" applyBorder="1" applyAlignment="1">
      <alignment horizontal="left"/>
    </xf>
    <xf numFmtId="0" fontId="0" fillId="9" borderId="0" xfId="0" applyNumberFormat="1" applyFill="1" applyBorder="1" applyAlignment="1">
      <alignment horizontal="left"/>
    </xf>
    <xf numFmtId="0" fontId="0" fillId="0" borderId="0" xfId="0" applyNumberFormat="1" applyBorder="1" applyAlignment="1">
      <alignment horizontal="left"/>
    </xf>
    <xf numFmtId="164" fontId="0" fillId="0" borderId="0" xfId="0" applyNumberFormat="1" applyBorder="1" applyAlignment="1">
      <alignment horizontal="left"/>
    </xf>
    <xf numFmtId="0" fontId="7" fillId="23" borderId="0" xfId="0" applyFont="1" applyFill="1" applyAlignment="1">
      <alignment horizontal="left" vertical="top" wrapText="1"/>
    </xf>
    <xf numFmtId="9" fontId="7" fillId="23" borderId="0" xfId="1" applyFont="1" applyFill="1" applyAlignment="1">
      <alignment horizontal="left" vertical="top" wrapText="1"/>
    </xf>
    <xf numFmtId="0" fontId="12" fillId="0" borderId="0" xfId="0" applyFont="1" applyAlignment="1">
      <alignment horizontal="left"/>
    </xf>
    <xf numFmtId="0" fontId="2" fillId="26" borderId="0" xfId="0" applyFont="1" applyFill="1" applyAlignment="1">
      <alignment vertical="top" wrapText="1"/>
    </xf>
    <xf numFmtId="0" fontId="9" fillId="36" borderId="0" xfId="0" applyFont="1" applyFill="1"/>
    <xf numFmtId="9" fontId="2" fillId="26" borderId="0" xfId="1" applyFont="1" applyFill="1" applyAlignment="1">
      <alignment vertical="top" wrapText="1"/>
    </xf>
    <xf numFmtId="9" fontId="2" fillId="27" borderId="0" xfId="1" applyFont="1" applyFill="1" applyAlignment="1">
      <alignment horizontal="left" vertical="center" wrapText="1"/>
    </xf>
    <xf numFmtId="9" fontId="2" fillId="27" borderId="0" xfId="1" applyFont="1" applyFill="1" applyAlignment="1">
      <alignment horizontal="left" vertical="top" wrapText="1"/>
    </xf>
    <xf numFmtId="0" fontId="2" fillId="27" borderId="0" xfId="0" applyFont="1" applyFill="1" applyAlignment="1">
      <alignment vertical="top" wrapText="1"/>
    </xf>
    <xf numFmtId="0" fontId="1" fillId="36" borderId="0" xfId="0" applyFont="1" applyFill="1"/>
    <xf numFmtId="0" fontId="7" fillId="6" borderId="8" xfId="2" applyFont="1" applyFill="1" applyBorder="1" applyAlignment="1">
      <alignment horizontal="center" vertical="center" wrapText="1"/>
    </xf>
    <xf numFmtId="0" fontId="0" fillId="0" borderId="0" xfId="0" applyAlignment="1"/>
    <xf numFmtId="0" fontId="0" fillId="0" borderId="0" xfId="0" applyBorder="1" applyAlignment="1"/>
    <xf numFmtId="164" fontId="1" fillId="36" borderId="0" xfId="1" applyNumberFormat="1" applyFont="1" applyFill="1" applyBorder="1" applyAlignment="1">
      <alignment vertical="top" wrapText="1"/>
    </xf>
    <xf numFmtId="0" fontId="1" fillId="36" borderId="0" xfId="1" applyNumberFormat="1" applyFont="1" applyFill="1" applyBorder="1" applyAlignment="1">
      <alignment vertical="top" wrapText="1"/>
    </xf>
    <xf numFmtId="0" fontId="1" fillId="36" borderId="0" xfId="1" applyNumberFormat="1" applyFont="1" applyFill="1" applyBorder="1" applyAlignment="1">
      <alignment horizontal="left" vertical="top" wrapText="1"/>
    </xf>
    <xf numFmtId="0" fontId="1" fillId="36" borderId="0" xfId="0" applyFont="1" applyFill="1" applyAlignment="1">
      <alignment horizontal="left"/>
    </xf>
    <xf numFmtId="0" fontId="1" fillId="36" borderId="0" xfId="0" applyNumberFormat="1" applyFont="1" applyFill="1" applyAlignment="1">
      <alignment horizontal="left"/>
    </xf>
    <xf numFmtId="164" fontId="1" fillId="36" borderId="0" xfId="1" applyNumberFormat="1" applyFont="1" applyFill="1"/>
    <xf numFmtId="9" fontId="1" fillId="36" borderId="0" xfId="1" applyFont="1" applyFill="1"/>
    <xf numFmtId="164" fontId="1" fillId="36" borderId="0" xfId="1" applyNumberFormat="1" applyFont="1" applyFill="1" applyBorder="1"/>
    <xf numFmtId="9" fontId="1" fillId="36" borderId="0" xfId="1" applyFont="1" applyFill="1" applyAlignment="1">
      <alignment horizontal="left"/>
    </xf>
    <xf numFmtId="0" fontId="1" fillId="36" borderId="0" xfId="0" applyFont="1" applyFill="1" applyAlignment="1">
      <alignment vertical="center"/>
    </xf>
    <xf numFmtId="0" fontId="0" fillId="11" borderId="0" xfId="0" applyNumberFormat="1" applyFill="1"/>
    <xf numFmtId="10" fontId="0" fillId="16" borderId="0" xfId="0" applyNumberFormat="1" applyFill="1" applyAlignment="1">
      <alignment horizontal="left"/>
    </xf>
    <xf numFmtId="10" fontId="0" fillId="0" borderId="0" xfId="0" applyNumberFormat="1" applyAlignment="1">
      <alignment horizontal="left"/>
    </xf>
    <xf numFmtId="10" fontId="0" fillId="9" borderId="0" xfId="0" applyNumberFormat="1" applyFill="1" applyBorder="1" applyAlignment="1">
      <alignment horizontal="left"/>
    </xf>
    <xf numFmtId="10" fontId="0" fillId="0" borderId="0" xfId="0" applyNumberFormat="1" applyBorder="1" applyAlignment="1">
      <alignment horizontal="left"/>
    </xf>
    <xf numFmtId="9" fontId="0" fillId="0" borderId="0" xfId="0" applyNumberFormat="1"/>
    <xf numFmtId="0" fontId="17" fillId="21" borderId="0" xfId="0" applyFont="1" applyFill="1" applyAlignment="1">
      <alignment horizontal="left" vertical="center" wrapText="1"/>
    </xf>
    <xf numFmtId="0" fontId="17" fillId="21" borderId="0" xfId="0" applyFont="1" applyFill="1" applyAlignment="1">
      <alignment horizontal="center" vertical="center" wrapText="1"/>
    </xf>
    <xf numFmtId="0" fontId="9" fillId="26" borderId="0" xfId="0" applyFont="1" applyFill="1"/>
    <xf numFmtId="0" fontId="7" fillId="26" borderId="0" xfId="0" applyFont="1" applyFill="1"/>
    <xf numFmtId="9" fontId="9" fillId="26" borderId="0" xfId="1" applyFont="1" applyFill="1"/>
    <xf numFmtId="0" fontId="0" fillId="0" borderId="6" xfId="0" applyFont="1" applyBorder="1" applyAlignment="1">
      <alignment horizontal="right" vertical="top" wrapText="1"/>
    </xf>
    <xf numFmtId="0" fontId="0" fillId="19" borderId="0" xfId="0" applyNumberFormat="1" applyFont="1" applyFill="1" applyAlignment="1">
      <alignment horizontal="left" wrapText="1"/>
    </xf>
    <xf numFmtId="0" fontId="0" fillId="19" borderId="0" xfId="0" applyNumberFormat="1" applyFont="1" applyFill="1" applyAlignment="1">
      <alignment horizontal="left" vertical="top" wrapText="1"/>
    </xf>
    <xf numFmtId="0" fontId="0" fillId="18" borderId="0" xfId="0" applyNumberFormat="1" applyFont="1" applyFill="1" applyAlignment="1">
      <alignment horizontal="left" wrapText="1"/>
    </xf>
    <xf numFmtId="0" fontId="0" fillId="18" borderId="0" xfId="0" applyNumberFormat="1" applyFont="1" applyFill="1" applyAlignment="1">
      <alignment horizontal="left" vertical="top" wrapText="1"/>
    </xf>
    <xf numFmtId="0" fontId="0" fillId="18" borderId="0" xfId="0" applyNumberFormat="1" applyFont="1" applyFill="1" applyBorder="1" applyAlignment="1">
      <alignment horizontal="left" wrapText="1"/>
    </xf>
    <xf numFmtId="0" fontId="0" fillId="18" borderId="0" xfId="0" applyNumberFormat="1" applyFont="1" applyFill="1" applyBorder="1" applyAlignment="1">
      <alignment horizontal="left" vertical="top" wrapText="1"/>
    </xf>
    <xf numFmtId="0" fontId="0" fillId="19" borderId="0" xfId="0" applyNumberFormat="1" applyFont="1" applyFill="1" applyBorder="1" applyAlignment="1">
      <alignment horizontal="left" wrapText="1"/>
    </xf>
    <xf numFmtId="0" fontId="0" fillId="19" borderId="0" xfId="0" applyNumberFormat="1" applyFont="1" applyFill="1" applyBorder="1" applyAlignment="1">
      <alignment horizontal="left" vertical="top" wrapText="1"/>
    </xf>
    <xf numFmtId="0" fontId="0" fillId="37" borderId="0" xfId="0" applyNumberFormat="1" applyFont="1" applyFill="1" applyAlignment="1">
      <alignment horizontal="left" wrapText="1"/>
    </xf>
    <xf numFmtId="164" fontId="0" fillId="37" borderId="0" xfId="0" applyNumberFormat="1" applyFont="1" applyFill="1" applyAlignment="1">
      <alignment horizontal="left" wrapText="1"/>
    </xf>
    <xf numFmtId="164" fontId="0" fillId="35" borderId="20" xfId="0" applyNumberFormat="1" applyFont="1" applyFill="1" applyBorder="1" applyAlignment="1">
      <alignment horizontal="left"/>
    </xf>
    <xf numFmtId="0" fontId="0" fillId="37" borderId="0" xfId="0" applyNumberFormat="1" applyFont="1" applyFill="1" applyAlignment="1">
      <alignment horizontal="left" vertical="top" wrapText="1"/>
    </xf>
    <xf numFmtId="0" fontId="0" fillId="37" borderId="0" xfId="0" applyFont="1" applyFill="1" applyAlignment="1">
      <alignment horizontal="left" vertical="top" wrapText="1"/>
    </xf>
    <xf numFmtId="0" fontId="0" fillId="35" borderId="20" xfId="0" applyFont="1" applyFill="1" applyBorder="1" applyAlignment="1">
      <alignment horizontal="left" vertical="top"/>
    </xf>
    <xf numFmtId="0" fontId="2" fillId="9" borderId="0" xfId="0" applyFont="1" applyFill="1" applyAlignment="1">
      <alignment horizontal="left" vertical="top" wrapText="1" indent="1"/>
    </xf>
    <xf numFmtId="9" fontId="20" fillId="0" borderId="6" xfId="1" applyFont="1" applyBorder="1" applyAlignment="1">
      <alignment horizontal="right" vertical="top" wrapText="1"/>
    </xf>
    <xf numFmtId="0" fontId="20" fillId="0" borderId="0" xfId="0" applyFont="1" applyBorder="1" applyAlignment="1">
      <alignment horizontal="right" vertical="top" wrapText="1"/>
    </xf>
    <xf numFmtId="164" fontId="20" fillId="0" borderId="0" xfId="1" applyNumberFormat="1" applyFont="1" applyFill="1" applyBorder="1" applyAlignment="1">
      <alignment horizontal="right" vertical="top" wrapText="1"/>
    </xf>
    <xf numFmtId="165" fontId="0" fillId="11" borderId="0" xfId="0" applyNumberFormat="1" applyFill="1"/>
    <xf numFmtId="165" fontId="0" fillId="0" borderId="0" xfId="0" applyNumberFormat="1"/>
    <xf numFmtId="0" fontId="0" fillId="0" borderId="0" xfId="0" applyAlignment="1">
      <alignment horizontal="center"/>
    </xf>
    <xf numFmtId="0" fontId="1" fillId="6" borderId="0" xfId="0" applyFont="1" applyFill="1" applyAlignment="1">
      <alignment horizontal="center" vertical="center"/>
    </xf>
    <xf numFmtId="10" fontId="2" fillId="9" borderId="0" xfId="1" applyNumberFormat="1" applyFont="1" applyFill="1" applyAlignment="1">
      <alignment horizontal="left" vertical="top" wrapText="1"/>
    </xf>
    <xf numFmtId="10" fontId="12" fillId="34" borderId="0" xfId="1" applyNumberFormat="1" applyFont="1" applyFill="1" applyAlignment="1">
      <alignment horizontal="left" vertical="top" wrapText="1"/>
    </xf>
    <xf numFmtId="0" fontId="1" fillId="2" borderId="0" xfId="0" applyFont="1" applyFill="1" applyAlignment="1">
      <alignment horizontal="left" vertical="center"/>
    </xf>
    <xf numFmtId="0" fontId="1" fillId="9" borderId="0" xfId="0" applyFont="1" applyFill="1" applyAlignment="1">
      <alignment horizontal="center" vertical="center" wrapText="1"/>
    </xf>
    <xf numFmtId="10" fontId="7" fillId="8" borderId="0" xfId="1" applyNumberFormat="1" applyFont="1" applyFill="1" applyAlignment="1">
      <alignment horizontal="left" vertical="top" wrapText="1"/>
    </xf>
    <xf numFmtId="10" fontId="7" fillId="9" borderId="0" xfId="1" applyNumberFormat="1" applyFont="1" applyFill="1" applyAlignment="1">
      <alignment horizontal="left" vertical="top" wrapText="1"/>
    </xf>
    <xf numFmtId="0" fontId="12" fillId="7" borderId="0" xfId="1" applyNumberFormat="1" applyFont="1" applyFill="1" applyAlignment="1">
      <alignment horizontal="left" vertical="top" wrapText="1"/>
    </xf>
    <xf numFmtId="9" fontId="1" fillId="4" borderId="0" xfId="1" applyFont="1" applyFill="1" applyBorder="1" applyAlignment="1">
      <alignment horizontal="center" vertical="center"/>
    </xf>
    <xf numFmtId="9" fontId="1" fillId="4" borderId="5" xfId="1" applyFont="1" applyFill="1" applyBorder="1" applyAlignment="1">
      <alignment horizontal="center" vertical="center"/>
    </xf>
    <xf numFmtId="0" fontId="22" fillId="3" borderId="4" xfId="0" applyFont="1" applyFill="1" applyBorder="1" applyAlignment="1">
      <alignment horizontal="center" vertical="center" wrapText="1"/>
    </xf>
    <xf numFmtId="0" fontId="22" fillId="3" borderId="0" xfId="0" applyFont="1" applyFill="1" applyAlignment="1">
      <alignment horizontal="center" vertical="center" wrapText="1"/>
    </xf>
    <xf numFmtId="0" fontId="27" fillId="28" borderId="0" xfId="0" applyFont="1" applyFill="1" applyAlignment="1">
      <alignment horizontal="center" vertical="center" wrapText="1"/>
    </xf>
    <xf numFmtId="0" fontId="27" fillId="28" borderId="15" xfId="0" applyFont="1" applyFill="1" applyBorder="1" applyAlignment="1">
      <alignment horizontal="center" vertical="center" wrapText="1"/>
    </xf>
    <xf numFmtId="0" fontId="1" fillId="15" borderId="0" xfId="0" applyFont="1" applyFill="1" applyAlignment="1">
      <alignment horizontal="center" vertical="center"/>
    </xf>
    <xf numFmtId="0" fontId="1" fillId="15" borderId="1" xfId="0" applyFont="1" applyFill="1" applyBorder="1" applyAlignment="1">
      <alignment horizontal="center" vertical="center"/>
    </xf>
    <xf numFmtId="0" fontId="2" fillId="15" borderId="23" xfId="0" applyFont="1" applyFill="1" applyBorder="1" applyAlignment="1">
      <alignment horizontal="left" vertical="center" wrapText="1"/>
    </xf>
    <xf numFmtId="0" fontId="2" fillId="15" borderId="1" xfId="0" applyFont="1" applyFill="1" applyBorder="1" applyAlignment="1">
      <alignment horizontal="left" vertical="center" wrapText="1"/>
    </xf>
    <xf numFmtId="0" fontId="2" fillId="15" borderId="1" xfId="0" applyNumberFormat="1" applyFont="1" applyFill="1" applyBorder="1" applyAlignment="1">
      <alignment horizontal="left" vertical="center" wrapText="1"/>
    </xf>
    <xf numFmtId="0" fontId="2" fillId="15" borderId="23" xfId="0" applyNumberFormat="1" applyFont="1" applyFill="1" applyBorder="1" applyAlignment="1">
      <alignment horizontal="left" vertical="center" wrapText="1"/>
    </xf>
    <xf numFmtId="0" fontId="2" fillId="14" borderId="4" xfId="0" applyFont="1" applyFill="1" applyBorder="1" applyAlignment="1">
      <alignment horizontal="left" vertical="top" wrapText="1"/>
    </xf>
    <xf numFmtId="164" fontId="2" fillId="14" borderId="3" xfId="1" applyNumberFormat="1" applyFont="1" applyFill="1" applyBorder="1" applyAlignment="1">
      <alignment horizontal="left" vertical="center" wrapText="1"/>
    </xf>
    <xf numFmtId="0" fontId="2" fillId="12" borderId="4" xfId="0" applyFont="1" applyFill="1" applyBorder="1" applyAlignment="1">
      <alignment horizontal="left" vertical="top" wrapText="1"/>
    </xf>
    <xf numFmtId="164" fontId="2" fillId="13" borderId="4" xfId="1" applyNumberFormat="1" applyFont="1" applyFill="1" applyBorder="1" applyAlignment="1">
      <alignment horizontal="left" vertical="top" wrapText="1"/>
    </xf>
    <xf numFmtId="164" fontId="2" fillId="14" borderId="3" xfId="1" applyNumberFormat="1" applyFont="1" applyFill="1" applyBorder="1" applyAlignment="1">
      <alignment horizontal="left" vertical="top" wrapText="1"/>
    </xf>
    <xf numFmtId="164" fontId="2" fillId="14" borderId="12" xfId="1" applyNumberFormat="1" applyFont="1" applyFill="1" applyBorder="1" applyAlignment="1">
      <alignment horizontal="left" vertical="top" wrapText="1"/>
    </xf>
    <xf numFmtId="164" fontId="2" fillId="13" borderId="3" xfId="1" applyNumberFormat="1" applyFont="1" applyFill="1" applyBorder="1" applyAlignment="1">
      <alignment horizontal="left" vertical="top" wrapText="1"/>
    </xf>
    <xf numFmtId="0" fontId="2" fillId="13" borderId="4" xfId="0" applyFont="1" applyFill="1" applyBorder="1" applyAlignment="1">
      <alignment horizontal="left" vertical="top" wrapText="1"/>
    </xf>
    <xf numFmtId="0" fontId="2" fillId="12" borderId="0" xfId="0" applyFont="1" applyFill="1" applyBorder="1" applyAlignment="1">
      <alignment horizontal="left" vertical="top" wrapText="1"/>
    </xf>
    <xf numFmtId="0" fontId="2" fillId="12" borderId="4" xfId="0" applyFont="1" applyFill="1" applyBorder="1" applyAlignment="1">
      <alignment horizontal="center" vertical="top" wrapText="1"/>
    </xf>
    <xf numFmtId="0" fontId="22" fillId="32" borderId="17" xfId="0" applyFont="1" applyFill="1" applyBorder="1" applyAlignment="1">
      <alignment horizontal="center" vertical="center" wrapText="1"/>
    </xf>
    <xf numFmtId="0" fontId="22" fillId="32" borderId="0" xfId="0" applyFont="1" applyFill="1" applyAlignment="1">
      <alignment horizontal="center" vertical="center" wrapText="1"/>
    </xf>
    <xf numFmtId="0" fontId="14" fillId="12" borderId="3" xfId="0" applyFont="1" applyFill="1" applyBorder="1" applyAlignment="1">
      <alignment horizontal="center" vertical="center"/>
    </xf>
    <xf numFmtId="0" fontId="22" fillId="6" borderId="0" xfId="0" applyFont="1" applyFill="1" applyAlignment="1">
      <alignment horizontal="center" vertical="center" wrapText="1"/>
    </xf>
    <xf numFmtId="0" fontId="15" fillId="20" borderId="0" xfId="0" applyFont="1" applyFill="1" applyAlignment="1">
      <alignment horizontal="left" vertical="center" wrapText="1"/>
    </xf>
    <xf numFmtId="0" fontId="15" fillId="10" borderId="0" xfId="0" applyFont="1" applyFill="1" applyAlignment="1">
      <alignment horizontal="left" vertical="center" wrapText="1"/>
    </xf>
    <xf numFmtId="0" fontId="22" fillId="8" borderId="0" xfId="0" applyFont="1" applyFill="1" applyAlignment="1">
      <alignment horizontal="center" vertical="center" wrapText="1"/>
    </xf>
    <xf numFmtId="0" fontId="22" fillId="32" borderId="0" xfId="0" applyFont="1" applyFill="1" applyAlignment="1">
      <alignment horizontal="center" vertical="center"/>
    </xf>
    <xf numFmtId="0" fontId="22" fillId="6" borderId="0" xfId="0" applyFont="1" applyFill="1" applyAlignment="1">
      <alignment horizontal="center" vertical="center"/>
    </xf>
    <xf numFmtId="0" fontId="22" fillId="33" borderId="0" xfId="0" applyFont="1" applyFill="1" applyAlignment="1">
      <alignment horizontal="center" vertical="center" wrapText="1"/>
    </xf>
    <xf numFmtId="0" fontId="22" fillId="28" borderId="0" xfId="0" applyFont="1" applyFill="1" applyAlignment="1">
      <alignment horizontal="center" vertical="center"/>
    </xf>
    <xf numFmtId="0" fontId="2" fillId="27" borderId="0" xfId="0" applyFont="1" applyFill="1" applyAlignment="1">
      <alignment horizontal="left" vertical="top" wrapText="1"/>
    </xf>
  </cellXfs>
  <cellStyles count="3">
    <cellStyle name="Hyperlink" xfId="2" builtinId="8"/>
    <cellStyle name="Normal" xfId="0" builtinId="0"/>
    <cellStyle name="Percent" xfId="1" builtinId="5"/>
  </cellStyles>
  <dxfs count="2933">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14" formatCode="0.00%"/>
    </dxf>
    <dxf>
      <numFmt numFmtId="164" formatCode="0.0%"/>
    </dxf>
    <dxf>
      <numFmt numFmtId="164" formatCode="0.0%"/>
    </dxf>
    <dxf>
      <border>
        <left style="thin">
          <color indexed="64"/>
        </left>
      </border>
    </dxf>
    <dxf>
      <border>
        <left style="thin">
          <color indexed="64"/>
        </left>
      </border>
    </dxf>
    <dxf>
      <border>
        <right style="thin">
          <color indexed="64"/>
        </right>
      </border>
    </dxf>
    <dxf>
      <border>
        <right style="thin">
          <color indexed="64"/>
        </right>
      </border>
    </dxf>
    <dxf>
      <numFmt numFmtId="164" formatCode="0.0%"/>
    </dxf>
    <dxf>
      <numFmt numFmtId="164" formatCode="0.0%"/>
    </dxf>
    <dxf>
      <border>
        <right style="thin">
          <color indexed="64"/>
        </right>
      </border>
    </dxf>
    <dxf>
      <border>
        <left style="thin">
          <color indexed="64"/>
        </left>
      </border>
    </dxf>
    <dxf>
      <border>
        <right style="thin">
          <color indexed="64"/>
        </right>
      </border>
    </dxf>
    <dxf>
      <border>
        <left style="thin">
          <color indexed="64"/>
        </left>
      </border>
    </dxf>
    <dxf>
      <border>
        <right style="thin">
          <color indexed="64"/>
        </right>
      </border>
    </dxf>
    <dxf>
      <border>
        <left/>
        <right/>
      </border>
    </dxf>
    <dxf>
      <border>
        <left/>
        <right/>
      </border>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border>
        <top style="thin">
          <color theme="0"/>
        </top>
      </border>
    </dxf>
    <dxf>
      <border>
        <left/>
      </border>
    </dxf>
    <dxf>
      <border>
        <left/>
      </border>
    </dxf>
    <dxf>
      <border>
        <top style="thin">
          <color theme="0"/>
        </top>
      </border>
    </dxf>
    <dxf>
      <border>
        <left/>
      </border>
    </dxf>
    <dxf>
      <fill>
        <patternFill>
          <bgColor theme="9" tint="0.39997558519241921"/>
        </patternFill>
      </fill>
    </dxf>
    <dxf>
      <fill>
        <patternFill>
          <bgColor theme="9" tint="0.39997558519241921"/>
        </patternFill>
      </fill>
    </dxf>
    <dxf>
      <fill>
        <patternFill>
          <bgColor theme="9" tint="0.59999389629810485"/>
        </patternFill>
      </fill>
    </dxf>
    <dxf>
      <fill>
        <patternFill>
          <bgColor theme="9" tint="0.59999389629810485"/>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alignment horizontal="left"/>
    </dxf>
    <dxf>
      <alignment horizontal="left"/>
    </dxf>
    <dxf>
      <numFmt numFmtId="14" formatCode="0.00%"/>
    </dxf>
    <dxf>
      <numFmt numFmtId="14" formatCode="0.00%"/>
    </dxf>
    <dxf>
      <numFmt numFmtId="14" formatCode="0.00%"/>
    </dxf>
    <dxf>
      <numFmt numFmtId="14" formatCode="0.00%"/>
    </dxf>
    <dxf>
      <numFmt numFmtId="14" formatCode="0.00%"/>
    </dxf>
    <dxf>
      <numFmt numFmtId="14" formatCode="0.00%"/>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66" formatCode="0.000"/>
    </dxf>
    <dxf>
      <numFmt numFmtId="14" formatCode="0.00%"/>
    </dxf>
    <dxf>
      <numFmt numFmtId="14" formatCode="0.00%"/>
    </dxf>
    <dxf>
      <border>
        <left/>
        <right/>
      </border>
    </dxf>
    <dxf>
      <border>
        <left/>
        <right/>
      </border>
    </dxf>
    <dxf>
      <border>
        <left/>
        <right/>
      </border>
    </dxf>
    <dxf>
      <border>
        <left/>
        <right/>
      </border>
    </dxf>
    <dxf>
      <border>
        <left/>
        <right/>
      </border>
    </dxf>
    <dxf>
      <border>
        <left/>
        <right/>
      </border>
    </dxf>
    <dxf>
      <border>
        <left/>
        <right/>
      </border>
    </dxf>
    <dxf>
      <border>
        <left/>
        <right/>
      </border>
    </dxf>
    <dxf>
      <border>
        <left/>
        <right/>
      </border>
    </dxf>
    <dxf>
      <border>
        <left/>
        <right/>
      </border>
    </dxf>
    <dxf>
      <font>
        <b/>
      </font>
    </dxf>
    <dxf>
      <font>
        <b/>
      </font>
    </dxf>
    <dxf>
      <font>
        <b/>
      </font>
    </dxf>
    <dxf>
      <font>
        <b/>
      </font>
    </dxf>
    <dxf>
      <font>
        <b/>
      </font>
    </dxf>
    <dxf>
      <font>
        <b/>
      </font>
    </dxf>
    <dxf>
      <font>
        <b/>
      </font>
    </dxf>
    <dxf>
      <font>
        <b/>
      </font>
    </dxf>
    <dxf>
      <alignment vertical="top"/>
    </dxf>
    <dxf>
      <alignment wrapText="1"/>
    </dxf>
    <dxf>
      <alignment horizontal="center"/>
    </dxf>
    <dxf>
      <font>
        <b/>
      </font>
    </dxf>
    <dxf>
      <font>
        <b/>
      </font>
    </dxf>
    <dxf>
      <font>
        <b/>
      </font>
    </dxf>
    <dxf>
      <font>
        <b/>
      </font>
    </dxf>
    <dxf>
      <font>
        <b/>
      </font>
    </dxf>
    <dxf>
      <alignment wrapText="1"/>
    </dxf>
    <dxf>
      <alignment vertical="top"/>
    </dxf>
    <dxf>
      <numFmt numFmtId="0" formatCode="General"/>
    </dxf>
    <dxf>
      <numFmt numFmtId="0" formatCode="General"/>
    </dxf>
    <dxf>
      <border>
        <left style="thin">
          <color indexed="64"/>
        </left>
      </border>
    </dxf>
    <dxf>
      <border>
        <left style="thin">
          <color indexed="64"/>
        </left>
      </border>
    </dxf>
    <dxf>
      <border>
        <right style="thin">
          <color indexed="64"/>
        </right>
      </border>
    </dxf>
    <dxf>
      <border>
        <right style="thin">
          <color indexed="64"/>
        </right>
      </border>
    </dxf>
    <dxf>
      <numFmt numFmtId="164" formatCode="0.0%"/>
    </dxf>
    <dxf>
      <numFmt numFmtId="164" formatCode="0.0%"/>
    </dxf>
    <dxf>
      <border>
        <right style="thin">
          <color indexed="64"/>
        </right>
      </border>
    </dxf>
    <dxf>
      <border>
        <right style="thin">
          <color indexed="64"/>
        </right>
      </border>
    </dxf>
    <dxf>
      <numFmt numFmtId="164" formatCode="0.0%"/>
    </dxf>
    <dxf>
      <numFmt numFmtId="164" formatCode="0.0%"/>
    </dxf>
    <dxf>
      <border>
        <right style="thin">
          <color indexed="64"/>
        </right>
      </border>
    </dxf>
    <dxf>
      <border>
        <right style="thin">
          <color indexed="64"/>
        </right>
      </border>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3" formatCode="0%"/>
    </dxf>
    <dxf>
      <numFmt numFmtId="164" formatCode="0.0%"/>
    </dxf>
    <dxf>
      <numFmt numFmtId="14" formatCode="0.00%"/>
    </dxf>
    <dxf>
      <numFmt numFmtId="164" formatCode="0.0%"/>
    </dxf>
    <dxf>
      <numFmt numFmtId="35" formatCode="_-* #,##0.00_-;\-* #,##0.00_-;_-* &quot;-&quot;??_-;_-@_-"/>
    </dxf>
    <dxf>
      <numFmt numFmtId="35" formatCode="_-* #,##0.00_-;\-* #,##0.00_-;_-* &quot;-&quot;??_-;_-@_-"/>
    </dxf>
    <dxf>
      <numFmt numFmtId="13" formatCode="0%"/>
    </dxf>
    <dxf>
      <numFmt numFmtId="164" formatCode="0.0%"/>
    </dxf>
    <dxf>
      <numFmt numFmtId="164" formatCode="0.0%"/>
    </dxf>
    <dxf>
      <numFmt numFmtId="164" formatCode="0.0%"/>
    </dxf>
    <dxf>
      <alignment wrapText="1"/>
    </dxf>
    <dxf>
      <numFmt numFmtId="14" formatCode="0.00%"/>
    </dxf>
    <dxf>
      <alignment horizontal="center"/>
    </dxf>
    <dxf>
      <fill>
        <patternFill patternType="solid">
          <bgColor rgb="FFFFFF99"/>
        </patternFill>
      </fill>
    </dxf>
    <dxf>
      <fill>
        <patternFill patternType="solid">
          <bgColor rgb="FFFFFF99"/>
        </patternFill>
      </fill>
    </dxf>
    <dxf>
      <fill>
        <patternFill patternType="solid">
          <bgColor rgb="FFFFFF99"/>
        </patternFill>
      </fill>
    </dxf>
    <dxf>
      <fill>
        <patternFill>
          <bgColor rgb="FFFFFF99"/>
        </patternFill>
      </fill>
    </dxf>
    <dxf>
      <numFmt numFmtId="164" formatCode="0.0%"/>
    </dxf>
    <dxf>
      <alignment vertical="top"/>
    </dxf>
    <dxf>
      <alignment vertical="top"/>
    </dxf>
    <dxf>
      <border>
        <left style="thin">
          <color indexed="64"/>
        </left>
      </border>
    </dxf>
    <dxf>
      <border>
        <left style="thin">
          <color indexed="64"/>
        </left>
      </border>
    </dxf>
    <dxf>
      <border>
        <left style="thin">
          <color theme="8" tint="-0.249977111117893"/>
        </left>
      </border>
    </dxf>
    <dxf>
      <border>
        <left style="thin">
          <color theme="8" tint="-0.249977111117893"/>
        </left>
      </border>
    </dxf>
    <dxf>
      <numFmt numFmtId="0" formatCode="General"/>
    </dxf>
    <dxf>
      <numFmt numFmtId="0" formatCode="General"/>
    </dxf>
    <dxf>
      <alignment horizontal="left"/>
    </dxf>
    <dxf>
      <alignment horizontal="left"/>
    </dxf>
    <dxf>
      <numFmt numFmtId="0" formatCode="General"/>
    </dxf>
    <dxf>
      <numFmt numFmtId="0" formatCode="General"/>
    </dxf>
    <dxf>
      <alignment horizontal="left"/>
    </dxf>
    <dxf>
      <alignment horizontal="left"/>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0" formatCode="General"/>
    </dxf>
    <dxf>
      <numFmt numFmtId="0" formatCode="General"/>
    </dxf>
    <dxf>
      <alignment horizontal="general"/>
    </dxf>
    <dxf>
      <alignment horizontal="general"/>
    </dxf>
    <dxf>
      <numFmt numFmtId="0" formatCode="General"/>
    </dxf>
    <dxf>
      <numFmt numFmtId="0" formatCode="General"/>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alignment horizontal="left"/>
    </dxf>
    <dxf>
      <alignment horizontal="left"/>
    </dxf>
    <dxf>
      <alignment horizontal="left"/>
    </dxf>
    <dxf>
      <fill>
        <patternFill>
          <bgColor rgb="FFFFFF00"/>
        </patternFill>
      </fill>
    </dxf>
    <dxf>
      <fill>
        <patternFill>
          <bgColor rgb="FFFFFF00"/>
        </patternFill>
      </fill>
    </dxf>
    <dxf>
      <fill>
        <patternFill>
          <bgColor rgb="FFFFFF99"/>
        </patternFill>
      </fill>
    </dxf>
    <dxf>
      <fill>
        <patternFill>
          <bgColor rgb="FFFFFF99"/>
        </patternFill>
      </fill>
    </dxf>
    <dxf>
      <fill>
        <patternFill>
          <bgColor rgb="FFFFFFCC"/>
        </patternFill>
      </fill>
    </dxf>
    <dxf>
      <fill>
        <patternFill>
          <bgColor rgb="FFFFFFCC"/>
        </patternFill>
      </fill>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alignment horizontal="general" indent="0"/>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numFmt numFmtId="14" formatCode="0.00%"/>
    </dxf>
    <dxf>
      <numFmt numFmtId="14" formatCode="0.00%"/>
    </dxf>
    <dxf>
      <alignment horizontal="center"/>
    </dxf>
    <dxf>
      <alignment wrapText="1"/>
    </dxf>
    <dxf>
      <alignment vertical="top"/>
    </dxf>
    <dxf>
      <alignment horizontal="left"/>
    </dxf>
    <dxf>
      <fill>
        <patternFill patternType="solid">
          <bgColor rgb="FFFFFF65"/>
        </patternFill>
      </fill>
    </dxf>
    <dxf>
      <fill>
        <patternFill patternType="solid">
          <bgColor rgb="FFFFFF65"/>
        </patternFill>
      </fill>
    </dxf>
    <dxf>
      <fill>
        <patternFill patternType="solid">
          <bgColor rgb="FFFFFF99"/>
        </patternFill>
      </fill>
    </dxf>
    <dxf>
      <fill>
        <patternFill patternType="solid">
          <bgColor rgb="FFFFFF99"/>
        </patternFill>
      </fill>
    </dxf>
    <dxf>
      <fill>
        <patternFill patternType="solid">
          <bgColor rgb="FFFFFFCC"/>
        </patternFill>
      </fill>
    </dxf>
    <dxf>
      <fill>
        <patternFill patternType="solid">
          <bgColor rgb="FFFFFFCC"/>
        </patternFill>
      </fill>
    </dxf>
    <dxf>
      <fill>
        <patternFill patternType="solid">
          <bgColor rgb="FFFFFF99"/>
        </patternFill>
      </fill>
    </dxf>
    <dxf>
      <fill>
        <patternFill patternType="solid">
          <bgColor rgb="FFFFFF99"/>
        </patternFill>
      </fill>
    </dxf>
    <dxf>
      <fill>
        <patternFill patternType="solid">
          <bgColor rgb="FFFFFF99"/>
        </patternFill>
      </fill>
    </dxf>
    <dxf>
      <fill>
        <patternFill>
          <bgColor rgb="FFFFFF99"/>
        </patternFill>
      </fill>
    </dxf>
    <dxf>
      <font>
        <b/>
      </font>
    </dxf>
    <dxf>
      <alignment vertical="top"/>
    </dxf>
    <dxf>
      <numFmt numFmtId="164" formatCode="0.0%"/>
    </dxf>
    <dxf>
      <alignment vertical="top"/>
    </dxf>
    <dxf>
      <alignment vertical="top"/>
    </dxf>
    <dxf>
      <alignment wrapText="1"/>
    </dxf>
    <dxf>
      <alignment wrapText="1"/>
    </dxf>
    <dxf>
      <alignment wrapText="1"/>
    </dxf>
    <dxf>
      <alignment wrapText="1"/>
    </dxf>
    <dxf>
      <alignment vertical="center"/>
    </dxf>
    <dxf>
      <alignment vertical="center"/>
    </dxf>
    <dxf>
      <numFmt numFmtId="0" formatCode="General"/>
    </dxf>
    <dxf>
      <numFmt numFmtId="0" formatCode="General"/>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sz val="20"/>
      </font>
      <fill>
        <patternFill>
          <fgColor theme="5" tint="0.39997558519241921"/>
        </patternFill>
      </fill>
      <alignment horizontal="general" vertical="bottom" textRotation="0" wrapText="0" indent="0" justifyLastLine="0" shrinkToFit="0" readingOrder="0"/>
    </dxf>
    <dxf>
      <font>
        <b/>
        <sz val="20"/>
      </font>
      <fill>
        <patternFill>
          <f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ill>
        <patternFill>
          <bgColor rgb="FFFFFF65"/>
        </patternFill>
      </fill>
    </dxf>
    <dxf>
      <fill>
        <patternFill>
          <bgColor rgb="FFFFFF65"/>
        </patternFill>
      </fill>
    </dxf>
    <dxf>
      <fill>
        <patternFill>
          <bgColor rgb="FFFFFF99"/>
        </patternFill>
      </fill>
    </dxf>
    <dxf>
      <fill>
        <patternFill>
          <bgColor rgb="FFFFFF99"/>
        </patternFill>
      </fill>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ill>
        <patternFill>
          <bgColor rgb="FFFFFF65"/>
        </patternFill>
      </fill>
    </dxf>
    <dxf>
      <fill>
        <patternFill>
          <bgColor rgb="FFFFFF65"/>
        </patternFill>
      </fill>
    </dxf>
    <dxf>
      <fill>
        <patternFill>
          <bgColor rgb="FFFFFF99"/>
        </patternFill>
      </fill>
    </dxf>
    <dxf>
      <fill>
        <patternFill>
          <bgColor rgb="FFFFFF99"/>
        </patternFill>
      </fill>
    </dxf>
    <dxf>
      <fill>
        <patternFill>
          <bgColor rgb="FFFFFFCC"/>
        </patternFill>
      </fill>
    </dxf>
    <dxf>
      <fill>
        <patternFill>
          <bgColor rgb="FFFFFFCC"/>
        </patternFill>
      </fill>
    </dxf>
    <dxf>
      <alignment vertical="top"/>
    </dxf>
    <dxf>
      <alignment vertical="top"/>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alignment horizontal="left"/>
    </dxf>
    <dxf>
      <alignment horizontal="left"/>
    </dxf>
    <dxf>
      <alignment horizontal="left"/>
    </dxf>
    <dxf>
      <alignment horizontal="left"/>
    </dxf>
    <dxf>
      <alignment horizontal="left"/>
    </dxf>
    <dxf>
      <alignment horizontal="left"/>
    </dxf>
    <dxf>
      <alignment horizontal="left"/>
    </dxf>
    <dxf>
      <alignment horizontal="lef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ill>
        <patternFill>
          <bgColor rgb="FFFFFF99"/>
        </patternFill>
      </fill>
    </dxf>
    <dxf>
      <fill>
        <patternFill>
          <bgColor rgb="FFFFFF99"/>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ill>
        <patternFill>
          <bgColor theme="5" tint="0.79998168889431442"/>
        </patternFill>
      </fill>
    </dxf>
    <dxf>
      <fill>
        <patternFill>
          <bgColor rgb="FFFFFF00"/>
        </patternFill>
      </fill>
    </dxf>
    <dxf>
      <fill>
        <patternFill>
          <bgColor rgb="FFFFFF65"/>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fill>
        <patternFill>
          <bgColor rgb="FFFFFF65"/>
        </patternFill>
      </fill>
    </dxf>
    <dxf>
      <fill>
        <patternFill>
          <bgColor rgb="FFFFFF99"/>
        </patternFill>
      </fill>
    </dxf>
    <dxf>
      <fill>
        <patternFill>
          <bgColor rgb="FFFFFFCC"/>
        </patternFill>
      </fill>
    </dxf>
    <dxf>
      <alignment vertical="top"/>
    </dxf>
    <dxf>
      <alignment vertical="top"/>
    </dxf>
    <dxf>
      <alignment vertical="top"/>
    </dxf>
    <dxf>
      <border>
        <left style="thin">
          <color indexed="64"/>
        </left>
      </border>
    </dxf>
    <dxf>
      <border>
        <left style="thin">
          <color indexed="64"/>
        </left>
      </border>
    </dxf>
    <dxf>
      <border>
        <right style="thin">
          <color theme="8" tint="-0.249977111117893"/>
        </right>
      </border>
    </dxf>
    <dxf>
      <border>
        <right style="thin">
          <color theme="8" tint="-0.249977111117893"/>
        </right>
      </border>
    </dxf>
    <dxf>
      <border>
        <left style="thin">
          <color theme="8" tint="-0.249977111117893"/>
        </left>
      </border>
    </dxf>
    <dxf>
      <border>
        <left style="thin">
          <color theme="8" tint="-0.249977111117893"/>
        </left>
      </border>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alignment horizontal="left"/>
    </dxf>
    <dxf>
      <alignment horizontal="left"/>
    </dxf>
    <dxf>
      <fill>
        <patternFill>
          <bgColor rgb="FFFFFF00"/>
        </patternFill>
      </fill>
    </dxf>
    <dxf>
      <fill>
        <patternFill>
          <bgColor rgb="FFFFFF00"/>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alignment wrapText="1"/>
    </dxf>
    <dxf>
      <alignment vertical="top"/>
    </dxf>
    <dxf>
      <alignment vertical="center"/>
    </dxf>
    <dxf>
      <numFmt numFmtId="164" formatCode="0.0%"/>
    </dxf>
    <dxf>
      <numFmt numFmtId="0" formatCode="General"/>
    </dxf>
    <dxf>
      <numFmt numFmtId="0" formatCode="General"/>
    </dxf>
    <dxf>
      <numFmt numFmtId="0" formatCode="General"/>
    </dxf>
    <dxf>
      <numFmt numFmtId="0" formatCode="General"/>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alignment vertical="top"/>
    </dxf>
    <dxf>
      <numFmt numFmtId="0" formatCode="General"/>
    </dxf>
    <dxf>
      <numFmt numFmtId="0" formatCode="General"/>
    </dxf>
    <dxf>
      <numFmt numFmtId="0" formatCode="General"/>
    </dxf>
    <dxf>
      <numFmt numFmtId="0" formatCode="General"/>
    </dxf>
    <dxf>
      <numFmt numFmtId="14" formatCode="0.00%"/>
    </dxf>
    <dxf>
      <alignment vertical="top"/>
    </dxf>
    <dxf>
      <alignment vertical="top"/>
    </dxf>
    <dxf>
      <alignment vertical="top"/>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vertical="top"/>
    </dxf>
    <dxf>
      <alignment vertical="top"/>
    </dxf>
    <dxf>
      <alignment vertical="top"/>
    </dxf>
    <dxf>
      <alignment vertical="top"/>
    </dxf>
    <dxf>
      <alignment horizontal="left"/>
    </dxf>
    <dxf>
      <alignment horizontal="left"/>
    </dxf>
    <dxf>
      <alignment horizontal="left"/>
    </dxf>
    <dxf>
      <alignment horizontal="left"/>
    </dxf>
    <dxf>
      <alignment horizontal="left"/>
    </dxf>
    <dxf>
      <alignment wrapText="1"/>
    </dxf>
    <dxf>
      <alignment wrapText="1"/>
    </dxf>
    <dxf>
      <alignment wrapText="1"/>
    </dxf>
    <dxf>
      <alignment wrapText="1"/>
    </dxf>
    <dxf>
      <alignment wrapText="1"/>
    </dxf>
    <dxf>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numFmt numFmtId="0" formatCode="General"/>
    </dxf>
    <dxf>
      <numFmt numFmtId="0" formatCode="General"/>
    </dxf>
    <dxf>
      <fill>
        <patternFill>
          <bgColor theme="9" tint="-0.249977111117893"/>
        </patternFill>
      </fill>
    </dxf>
    <dxf>
      <fill>
        <patternFill>
          <bgColor theme="9" tint="-0.249977111117893"/>
        </patternFill>
      </fill>
    </dxf>
    <dxf>
      <font>
        <color theme="0"/>
      </font>
    </dxf>
    <dxf>
      <font>
        <color theme="0"/>
      </font>
    </dxf>
    <dxf>
      <numFmt numFmtId="0" formatCode="General"/>
    </dxf>
    <dxf>
      <numFmt numFmtId="0" formatCode="General"/>
    </dxf>
    <dxf>
      <font>
        <b/>
        <sz val="20"/>
      </font>
      <fill>
        <patternFill patternType="solid">
          <fgColor indexed="64"/>
          <bgColor theme="5" tint="0.39997558519241921"/>
        </patternFill>
      </fill>
      <alignment horizontal="general" vertical="bottom" textRotation="0" wrapText="0" indent="0" justifyLastLine="0" shrinkToFit="0" readingOrder="0"/>
    </dxf>
    <dxf>
      <font>
        <b/>
        <sz val="20"/>
      </font>
      <fill>
        <patternFill patternType="solid">
          <fgColor indexed="64"/>
          <bgColor theme="5" tint="0.39997558519241921"/>
        </patternFill>
      </fill>
      <alignment horizontal="general" vertical="bottom" textRotation="0" wrapText="0" indent="0" justifyLastLine="0" shrinkToFit="0" readingOrder="0"/>
    </dxf>
    <dxf>
      <fill>
        <patternFill>
          <bgColor theme="9"/>
        </patternFill>
      </fill>
    </dxf>
    <dxf>
      <fill>
        <patternFill>
          <bgColor theme="9"/>
        </patternFill>
      </fill>
    </dxf>
    <dxf>
      <font>
        <color theme="0"/>
      </font>
    </dxf>
    <dxf>
      <font>
        <color theme="0"/>
      </font>
    </dxf>
    <dxf>
      <font>
        <sz val="11"/>
      </font>
    </dxf>
    <dxf>
      <font>
        <sz val="11"/>
      </font>
    </dxf>
    <dxf>
      <alignment horizontal="left"/>
    </dxf>
    <dxf>
      <alignment horizontal="left"/>
    </dxf>
    <dxf>
      <alignment vertical="top"/>
    </dxf>
    <dxf>
      <alignment vertical="top"/>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4" formatCode="0.00%"/>
    </dxf>
    <dxf>
      <numFmt numFmtId="14" formatCode="0.00%"/>
    </dxf>
    <dxf>
      <numFmt numFmtId="164" formatCode="0.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64" formatCode="0.0%"/>
    </dxf>
    <dxf>
      <numFmt numFmtId="164" formatCode="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4" formatCode="0.00%"/>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4" formatCode="0.00%"/>
    </dxf>
    <dxf>
      <numFmt numFmtId="14" formatCode="0.00%"/>
    </dxf>
    <dxf>
      <numFmt numFmtId="14" formatCode="0.00%"/>
    </dxf>
    <dxf>
      <numFmt numFmtId="14" formatCode="0.00%"/>
    </dxf>
    <dxf>
      <numFmt numFmtId="14" formatCode="0.00%"/>
    </dxf>
    <dxf>
      <numFmt numFmtId="14" formatCode="0.00%"/>
    </dxf>
    <dxf>
      <alignment horizontal="left"/>
    </dxf>
    <dxf>
      <alignment horizontal="left"/>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59999389629810485"/>
        </patternFill>
      </fill>
    </dxf>
    <dxf>
      <fill>
        <patternFill>
          <bgColor theme="9" tint="0.59999389629810485"/>
        </patternFill>
      </fill>
    </dxf>
    <dxf>
      <fill>
        <patternFill>
          <bgColor theme="9" tint="0.39997558519241921"/>
        </patternFill>
      </fill>
    </dxf>
    <dxf>
      <fill>
        <patternFill>
          <bgColor theme="9" tint="0.39997558519241921"/>
        </patternFill>
      </fill>
    </dxf>
    <dxf>
      <border>
        <left/>
      </border>
    </dxf>
    <dxf>
      <border>
        <top style="thin">
          <color theme="0"/>
        </top>
      </border>
    </dxf>
    <dxf>
      <border>
        <left/>
      </border>
    </dxf>
    <dxf>
      <border>
        <left/>
      </border>
    </dxf>
    <dxf>
      <border>
        <top style="thin">
          <color theme="0"/>
        </top>
      </border>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border>
        <right/>
      </border>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border>
        <left/>
        <right/>
      </border>
    </dxf>
    <dxf>
      <border>
        <left/>
        <right/>
      </border>
    </dxf>
    <dxf>
      <border>
        <right style="thin">
          <color indexed="64"/>
        </right>
      </border>
    </dxf>
    <dxf>
      <border>
        <left style="thin">
          <color indexed="64"/>
        </left>
      </border>
    </dxf>
    <dxf>
      <border>
        <right style="thin">
          <color indexed="64"/>
        </right>
      </border>
    </dxf>
    <dxf>
      <border>
        <left style="thin">
          <color indexed="64"/>
        </left>
      </border>
    </dxf>
    <dxf>
      <border>
        <right style="thin">
          <color indexed="64"/>
        </right>
      </border>
    </dxf>
    <dxf>
      <numFmt numFmtId="164" formatCode="0.0%"/>
    </dxf>
    <dxf>
      <numFmt numFmtId="164" formatCode="0.0%"/>
    </dxf>
    <dxf>
      <border>
        <right style="thin">
          <color indexed="64"/>
        </right>
      </border>
    </dxf>
    <dxf>
      <border>
        <right style="thin">
          <color indexed="64"/>
        </right>
      </border>
    </dxf>
    <dxf>
      <border>
        <left style="thin">
          <color indexed="64"/>
        </left>
      </border>
    </dxf>
    <dxf>
      <border>
        <left style="thin">
          <color indexed="64"/>
        </left>
      </border>
    </dxf>
    <dxf>
      <numFmt numFmtId="164" formatCode="0.0%"/>
    </dxf>
    <dxf>
      <numFmt numFmtId="164" formatCode="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4" formatCode="0.00%"/>
    </dxf>
    <dxf>
      <numFmt numFmtId="166" formatCode="0.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alignment wrapText="1"/>
    </dxf>
    <dxf>
      <numFmt numFmtId="164" formatCode="0.0%"/>
    </dxf>
    <dxf>
      <numFmt numFmtId="164" formatCode="0.0%"/>
    </dxf>
    <dxf>
      <numFmt numFmtId="164" formatCode="0.0%"/>
    </dxf>
    <dxf>
      <numFmt numFmtId="13" formatCode="0%"/>
    </dxf>
    <dxf>
      <numFmt numFmtId="35" formatCode="_-* #,##0.00_-;\-* #,##0.00_-;_-* &quot;-&quot;??_-;_-@_-"/>
    </dxf>
    <dxf>
      <numFmt numFmtId="35" formatCode="_-* #,##0.00_-;\-* #,##0.00_-;_-* &quot;-&quot;??_-;_-@_-"/>
    </dxf>
    <dxf>
      <numFmt numFmtId="164" formatCode="0.0%"/>
    </dxf>
    <dxf>
      <numFmt numFmtId="14" formatCode="0.00%"/>
    </dxf>
    <dxf>
      <numFmt numFmtId="164" formatCode="0.0%"/>
    </dxf>
    <dxf>
      <numFmt numFmtId="13" formatCode="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border>
        <right style="thin">
          <color indexed="64"/>
        </right>
      </border>
    </dxf>
    <dxf>
      <border>
        <right style="thin">
          <color indexed="64"/>
        </right>
      </border>
    </dxf>
    <dxf>
      <numFmt numFmtId="164" formatCode="0.0%"/>
    </dxf>
    <dxf>
      <numFmt numFmtId="164" formatCode="0.0%"/>
    </dxf>
    <dxf>
      <border>
        <right style="thin">
          <color indexed="64"/>
        </right>
      </border>
    </dxf>
    <dxf>
      <border>
        <right style="thin">
          <color indexed="64"/>
        </right>
      </border>
    </dxf>
    <dxf>
      <numFmt numFmtId="164" formatCode="0.0%"/>
    </dxf>
    <dxf>
      <numFmt numFmtId="164" formatCode="0.0%"/>
    </dxf>
    <dxf>
      <border>
        <right style="thin">
          <color indexed="64"/>
        </right>
      </border>
    </dxf>
    <dxf>
      <border>
        <right style="thin">
          <color indexed="64"/>
        </right>
      </border>
    </dxf>
    <dxf>
      <border>
        <left style="thin">
          <color indexed="64"/>
        </left>
      </border>
    </dxf>
    <dxf>
      <border>
        <left style="thin">
          <color indexed="64"/>
        </left>
      </border>
    </dxf>
    <dxf>
      <numFmt numFmtId="0" formatCode="General"/>
    </dxf>
    <dxf>
      <numFmt numFmtId="0" formatCode="General"/>
    </dxf>
    <dxf>
      <alignment vertical="top"/>
    </dxf>
    <dxf>
      <alignment wrapText="1"/>
    </dxf>
    <dxf>
      <font>
        <b/>
      </font>
    </dxf>
    <dxf>
      <font>
        <b/>
      </font>
    </dxf>
    <dxf>
      <font>
        <b/>
      </font>
    </dxf>
    <dxf>
      <font>
        <b/>
      </font>
    </dxf>
    <dxf>
      <font>
        <b/>
      </font>
    </dxf>
    <dxf>
      <alignment horizontal="center"/>
    </dxf>
    <dxf>
      <alignment wrapText="1"/>
    </dxf>
    <dxf>
      <alignment vertical="top"/>
    </dxf>
    <dxf>
      <font>
        <b/>
      </font>
    </dxf>
    <dxf>
      <font>
        <b/>
      </font>
    </dxf>
    <dxf>
      <font>
        <b/>
      </font>
    </dxf>
    <dxf>
      <font>
        <b/>
      </font>
    </dxf>
    <dxf>
      <font>
        <b/>
      </font>
    </dxf>
    <dxf>
      <font>
        <b/>
      </font>
    </dxf>
    <dxf>
      <font>
        <b/>
      </font>
    </dxf>
    <dxf>
      <font>
        <b/>
      </font>
    </dxf>
    <dxf>
      <border>
        <left/>
        <right/>
      </border>
    </dxf>
    <dxf>
      <border>
        <left/>
        <right/>
      </border>
    </dxf>
    <dxf>
      <border>
        <left/>
        <right/>
      </border>
    </dxf>
    <dxf>
      <border>
        <left/>
        <right/>
      </border>
    </dxf>
    <dxf>
      <border>
        <left/>
        <right/>
      </border>
    </dxf>
    <dxf>
      <border>
        <left/>
        <right/>
      </border>
    </dxf>
    <dxf>
      <border>
        <left/>
        <right/>
      </border>
    </dxf>
    <dxf>
      <border>
        <left/>
        <right/>
      </border>
    </dxf>
    <dxf>
      <border>
        <left/>
        <right/>
      </border>
    </dxf>
    <dxf>
      <border>
        <left/>
        <right/>
      </border>
    </dxf>
    <dxf>
      <numFmt numFmtId="14" formatCode="0.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14" formatCode="0.00%"/>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border>
        <left style="thin">
          <color theme="8" tint="-0.249977111117893"/>
        </left>
      </border>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general" indent="0"/>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sz val="11"/>
      </font>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ont>
        <b/>
        <sz val="20"/>
      </font>
      <alignment horizontal="center" vertical="center"/>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00"/>
        </patternFill>
      </fill>
    </dxf>
    <dxf>
      <fill>
        <patternFill>
          <bgColor rgb="FFFFFF00"/>
        </patternFill>
      </fill>
    </dxf>
    <dxf>
      <alignment horizontal="left"/>
    </dxf>
    <dxf>
      <alignment horizontal="left"/>
    </dxf>
    <dxf>
      <alignment horizontal="left"/>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numFmt numFmtId="0" formatCode="General"/>
    </dxf>
    <dxf>
      <numFmt numFmtId="0" formatCode="General"/>
    </dxf>
    <dxf>
      <alignment horizontal="general"/>
    </dxf>
    <dxf>
      <alignment horizontal="general"/>
    </dxf>
    <dxf>
      <numFmt numFmtId="0" formatCode="General"/>
    </dxf>
    <dxf>
      <numFmt numFmtId="0" formatCode="General"/>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alignment horizontal="left"/>
    </dxf>
    <dxf>
      <alignment horizontal="left"/>
    </dxf>
    <dxf>
      <numFmt numFmtId="0" formatCode="General"/>
    </dxf>
    <dxf>
      <numFmt numFmtId="0" formatCode="General"/>
    </dxf>
    <dxf>
      <alignment horizontal="left"/>
    </dxf>
    <dxf>
      <alignment horizontal="left"/>
    </dxf>
    <dxf>
      <numFmt numFmtId="0" formatCode="General"/>
    </dxf>
    <dxf>
      <numFmt numFmtId="0" formatCode="General"/>
    </dxf>
    <dxf>
      <border>
        <left style="thin">
          <color theme="8" tint="-0.249977111117893"/>
        </left>
      </border>
    </dxf>
    <dxf>
      <border>
        <left style="thin">
          <color theme="8" tint="-0.249977111117893"/>
        </left>
      </border>
    </dxf>
    <dxf>
      <border>
        <left style="thin">
          <color indexed="64"/>
        </left>
      </border>
    </dxf>
    <dxf>
      <border>
        <left style="thin">
          <color indexed="64"/>
        </left>
      </border>
    </dxf>
    <dxf>
      <alignment vertical="top"/>
    </dxf>
    <dxf>
      <alignment vertical="top"/>
    </dxf>
    <dxf>
      <numFmt numFmtId="164" formatCode="0.0%"/>
    </dxf>
    <dxf>
      <fill>
        <patternFill>
          <bgColor rgb="FFFFFF99"/>
        </patternFill>
      </fill>
    </dxf>
    <dxf>
      <fill>
        <patternFill patternType="solid">
          <bgColor rgb="FFFFFF99"/>
        </patternFill>
      </fill>
    </dxf>
    <dxf>
      <fill>
        <patternFill patternType="solid">
          <bgColor rgb="FFFFFF99"/>
        </patternFill>
      </fill>
    </dxf>
    <dxf>
      <fill>
        <patternFill patternType="solid">
          <bgColor rgb="FFFFFF99"/>
        </patternFill>
      </fill>
    </dxf>
    <dxf>
      <alignment horizontal="center"/>
    </dxf>
    <dxf>
      <numFmt numFmtId="14" formatCode="0.00%"/>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00"/>
        </patternFill>
      </fill>
    </dxf>
    <dxf>
      <fill>
        <patternFill>
          <bgColor rgb="FFFFFF00"/>
        </patternFill>
      </fill>
    </dxf>
    <dxf>
      <alignment horizontal="left"/>
    </dxf>
    <dxf>
      <alignment horizontal="left"/>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alignment horizontal="left"/>
    </dxf>
    <dxf>
      <alignment horizontal="left"/>
    </dxf>
    <dxf>
      <alignment horizontal="left"/>
    </dxf>
    <dxf>
      <alignment horizontal="left"/>
    </dxf>
    <dxf>
      <numFmt numFmtId="0" formatCode="General"/>
    </dxf>
    <dxf>
      <numFmt numFmtId="0" formatCode="General"/>
    </dxf>
    <dxf>
      <border>
        <left style="thin">
          <color theme="8" tint="-0.249977111117893"/>
        </left>
      </border>
    </dxf>
    <dxf>
      <border>
        <left style="thin">
          <color theme="8" tint="-0.249977111117893"/>
        </left>
      </border>
    </dxf>
    <dxf>
      <border>
        <right style="thin">
          <color theme="8" tint="-0.249977111117893"/>
        </right>
      </border>
    </dxf>
    <dxf>
      <border>
        <right style="thin">
          <color theme="8" tint="-0.249977111117893"/>
        </right>
      </border>
    </dxf>
    <dxf>
      <border>
        <left style="thin">
          <color indexed="64"/>
        </left>
      </border>
    </dxf>
    <dxf>
      <border>
        <left style="thin">
          <color indexed="64"/>
        </left>
      </border>
    </dxf>
    <dxf>
      <alignment vertical="top"/>
    </dxf>
    <dxf>
      <alignment vertical="top"/>
    </dxf>
    <dxf>
      <alignment vertical="top"/>
    </dxf>
    <dxf>
      <fill>
        <patternFill>
          <bgColor rgb="FFFFFFCC"/>
        </patternFill>
      </fill>
    </dxf>
    <dxf>
      <fill>
        <patternFill>
          <bgColor rgb="FFFFFF99"/>
        </patternFill>
      </fill>
    </dxf>
    <dxf>
      <fill>
        <patternFill>
          <bgColor rgb="FFFFFF65"/>
        </patternFill>
      </fill>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ill>
        <patternFill>
          <bgColor rgb="FFFFFF65"/>
        </patternFill>
      </fill>
    </dxf>
    <dxf>
      <fill>
        <patternFill>
          <bgColor rgb="FFFFFF00"/>
        </patternFill>
      </fill>
    </dxf>
    <dxf>
      <fill>
        <patternFill>
          <bgColor theme="5" tint="0.79998168889431442"/>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ill>
        <patternFill>
          <bgColor rgb="FFFFFF99"/>
        </patternFill>
      </fill>
    </dxf>
    <dxf>
      <fill>
        <patternFill>
          <bgColor rgb="FFFFFF99"/>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alignment vertical="top"/>
    </dxf>
    <dxf>
      <alignment vertical="top"/>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65"/>
        </patternFill>
      </fill>
    </dxf>
    <dxf>
      <fill>
        <patternFill>
          <bgColor rgb="FFFFFF65"/>
        </patternFill>
      </fill>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ill>
        <patternFill>
          <bgColor rgb="FFFFFF99"/>
        </patternFill>
      </fill>
    </dxf>
    <dxf>
      <fill>
        <patternFill>
          <bgColor rgb="FFFFFF99"/>
        </patternFill>
      </fill>
    </dxf>
    <dxf>
      <fill>
        <patternFill>
          <bgColor rgb="FFFFFF65"/>
        </patternFill>
      </fill>
    </dxf>
    <dxf>
      <fill>
        <patternFill>
          <bgColor rgb="FFFFFF65"/>
        </patternFill>
      </fill>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sz val="20"/>
      </font>
      <fill>
        <patternFill>
          <fgColor theme="5" tint="0.39997558519241921"/>
        </patternFill>
      </fill>
      <alignment horizontal="general" vertical="bottom" textRotation="0" wrapText="0" indent="0" justifyLastLine="0" shrinkToFit="0" readingOrder="0"/>
    </dxf>
    <dxf>
      <font>
        <b/>
        <sz val="20"/>
      </font>
      <fill>
        <patternFill>
          <f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font>
        <b val="0"/>
        <i val="0"/>
        <strike val="0"/>
        <condense val="0"/>
        <extend val="0"/>
        <outline val="0"/>
        <shadow val="0"/>
        <u val="none"/>
        <vertAlign val="baseline"/>
        <sz val="11"/>
        <color theme="1"/>
        <name val="Calibri"/>
        <scheme val="minor"/>
      </font>
      <fill>
        <patternFill>
          <fgColor theme="5" tint="0.79998168889431442"/>
        </patternFill>
      </fill>
      <alignment horizontal="left" wrapText="1"/>
    </dxf>
    <dxf>
      <numFmt numFmtId="0" formatCode="General"/>
    </dxf>
    <dxf>
      <numFmt numFmtId="0" formatCode="General"/>
    </dxf>
    <dxf>
      <alignment vertical="center"/>
    </dxf>
    <dxf>
      <alignment vertical="center"/>
    </dxf>
    <dxf>
      <alignment wrapText="1"/>
    </dxf>
    <dxf>
      <alignment wrapText="1"/>
    </dxf>
    <dxf>
      <alignment wrapText="1"/>
    </dxf>
    <dxf>
      <alignment wrapText="1"/>
    </dxf>
    <dxf>
      <alignment vertical="top"/>
    </dxf>
    <dxf>
      <alignment vertical="top"/>
    </dxf>
    <dxf>
      <numFmt numFmtId="164" formatCode="0.0%"/>
    </dxf>
    <dxf>
      <alignment vertical="top"/>
    </dxf>
    <dxf>
      <font>
        <b/>
      </font>
    </dxf>
    <dxf>
      <fill>
        <patternFill>
          <bgColor rgb="FFFFFF99"/>
        </patternFill>
      </fill>
    </dxf>
    <dxf>
      <fill>
        <patternFill patternType="solid">
          <bgColor rgb="FFFFFF99"/>
        </patternFill>
      </fill>
    </dxf>
    <dxf>
      <fill>
        <patternFill patternType="solid">
          <bgColor rgb="FFFFFF99"/>
        </patternFill>
      </fill>
    </dxf>
    <dxf>
      <fill>
        <patternFill patternType="solid">
          <bgColor rgb="FFFFFF99"/>
        </patternFill>
      </fill>
    </dxf>
    <dxf>
      <fill>
        <patternFill patternType="solid">
          <bgColor rgb="FFFFFFCC"/>
        </patternFill>
      </fill>
    </dxf>
    <dxf>
      <fill>
        <patternFill patternType="solid">
          <bgColor rgb="FFFFFFCC"/>
        </patternFill>
      </fill>
    </dxf>
    <dxf>
      <fill>
        <patternFill patternType="solid">
          <bgColor rgb="FFFFFF99"/>
        </patternFill>
      </fill>
    </dxf>
    <dxf>
      <fill>
        <patternFill patternType="solid">
          <bgColor rgb="FFFFFF99"/>
        </patternFill>
      </fill>
    </dxf>
    <dxf>
      <fill>
        <patternFill patternType="solid">
          <bgColor rgb="FFFFFF65"/>
        </patternFill>
      </fill>
    </dxf>
    <dxf>
      <fill>
        <patternFill patternType="solid">
          <bgColor rgb="FFFFFF65"/>
        </patternFill>
      </fill>
    </dxf>
    <dxf>
      <alignment horizontal="left"/>
    </dxf>
    <dxf>
      <alignment vertical="top"/>
    </dxf>
    <dxf>
      <alignment wrapText="1"/>
    </dxf>
    <dxf>
      <alignment horizontal="center"/>
    </dxf>
    <dxf>
      <numFmt numFmtId="14" formatCode="0.00%"/>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rgb="FF000000"/>
        </bottom>
      </border>
    </dxf>
    <dxf>
      <font>
        <b/>
        <i val="0"/>
        <strike val="0"/>
        <condense val="0"/>
        <extend val="0"/>
        <outline val="0"/>
        <shadow val="0"/>
        <u val="none"/>
        <vertAlign val="baseline"/>
        <sz val="10"/>
        <color rgb="FF203764"/>
        <name val="Calibri"/>
        <scheme val="none"/>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indexed="64"/>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righ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border outline="0">
        <bottom style="thin">
          <color indexed="64"/>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dxf>
    <dxf>
      <font>
        <b/>
        <i val="0"/>
        <strike val="0"/>
        <condense val="0"/>
        <extend val="0"/>
        <outline val="0"/>
        <shadow val="0"/>
        <u val="none"/>
        <vertAlign val="baseline"/>
        <sz val="10"/>
        <color theme="1"/>
        <name val="Calibri"/>
        <scheme val="minor"/>
      </font>
      <numFmt numFmtId="19" formatCode="dd/mm/yyyy"/>
      <fill>
        <patternFill patternType="solid">
          <fgColor indexed="64"/>
          <bgColor theme="4" tint="0.59999389629810485"/>
        </patternFill>
      </fill>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Calibri"/>
        <scheme val="minor"/>
      </font>
      <fill>
        <patternFill patternType="solid">
          <fgColor indexed="64"/>
          <bgColor theme="4" tint="0.79998168889431442"/>
        </patternFill>
      </fill>
      <alignment horizontal="left" vertical="center" textRotation="0" wrapText="0" indent="0" justifyLastLine="0" shrinkToFit="0" readingOrder="0"/>
      <border diagonalUp="0" diagonalDown="0">
        <left style="thin">
          <color indexed="64"/>
        </left>
        <right/>
        <top/>
        <bottom style="thin">
          <color indexed="64"/>
        </bottom>
        <vertical/>
        <horizontal/>
      </border>
    </dxf>
    <dxf>
      <font>
        <b/>
        <i val="0"/>
        <strike val="0"/>
        <condense val="0"/>
        <extend val="0"/>
        <outline val="0"/>
        <shadow val="0"/>
        <u val="none"/>
        <vertAlign val="baseline"/>
        <sz val="10"/>
        <color theme="4" tint="-0.499984740745262"/>
        <name val="Calibri"/>
        <scheme val="minor"/>
      </font>
      <numFmt numFmtId="164" formatCode="0.0%"/>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border outline="0">
        <bottom style="thin">
          <color indexed="64"/>
        </bottom>
      </border>
    </dxf>
    <dxf>
      <font>
        <b/>
        <i val="0"/>
        <strike val="0"/>
        <condense val="0"/>
        <extend val="0"/>
        <outline val="0"/>
        <shadow val="0"/>
        <u val="none"/>
        <vertAlign val="baseline"/>
        <sz val="10"/>
        <color theme="4" tint="-0.499984740745262"/>
        <name val="Calibri"/>
        <scheme val="minor"/>
      </font>
      <alignment horizontal="right" vertical="top" textRotation="0" wrapText="1" indent="0" justifyLastLine="0" shrinkToFit="0" readingOrder="0"/>
    </dxf>
    <dxf>
      <font>
        <b/>
        <i val="0"/>
        <strike val="0"/>
        <condense val="0"/>
        <extend val="0"/>
        <outline val="0"/>
        <shadow val="0"/>
        <u val="none"/>
        <vertAlign val="baseline"/>
        <sz val="10"/>
        <color auto="1"/>
        <name val="Calibri"/>
        <scheme val="minor"/>
      </font>
      <numFmt numFmtId="19" formatCode="dd/mm/yyyy"/>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indexed="64"/>
        </left>
        <right style="thin">
          <color indexed="64"/>
        </right>
        <top/>
        <bottom/>
      </border>
    </dxf>
    <dxf>
      <numFmt numFmtId="0" formatCode="General"/>
    </dxf>
    <dxf>
      <numFmt numFmtId="0" formatCode="General"/>
    </dxf>
    <dxf>
      <numFmt numFmtId="0" formatCode="General"/>
    </dxf>
    <dxf>
      <numFmt numFmtId="0" formatCode="General"/>
    </dxf>
    <dxf>
      <alignment vertical="top"/>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0" formatCode="General"/>
    </dxf>
    <dxf>
      <numFmt numFmtId="0" formatCode="General"/>
    </dxf>
    <dxf>
      <numFmt numFmtId="0" formatCode="General"/>
    </dxf>
    <dxf>
      <numFmt numFmtId="0" formatCode="General"/>
    </dxf>
    <dxf>
      <numFmt numFmtId="164" formatCode="0.0%"/>
    </dxf>
    <dxf>
      <alignment vertical="center"/>
    </dxf>
    <dxf>
      <alignment vertical="top"/>
    </dxf>
    <dxf>
      <alignment wrapText="1"/>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bottom style="thin">
          <color theme="4" tint="0.39997558519241921"/>
        </bottom>
      </border>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border outline="0">
        <top style="thin">
          <color theme="4" tint="0.39997558519241921"/>
        </top>
      </border>
    </dxf>
    <dxf>
      <alignment horizontal="general" vertical="bottom" textRotation="0" wrapText="0" indent="0" justifyLastLine="0" shrinkToFit="0" readingOrder="0"/>
    </dxf>
    <dxf>
      <border outline="0">
        <bottom style="thin">
          <color theme="4" tint="0.39997558519241921"/>
        </bottom>
      </border>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textRotation="0" wrapText="0" indent="0" justifyLastLine="0" shrinkToFit="0" readingOrder="0"/>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alignment vertical="top"/>
    </dxf>
    <dxf>
      <alignment vertical="top"/>
    </dxf>
    <dxf>
      <alignment horizontal="left"/>
    </dxf>
    <dxf>
      <alignment horizontal="left"/>
    </dxf>
    <dxf>
      <font>
        <sz val="11"/>
      </font>
    </dxf>
    <dxf>
      <font>
        <sz val="11"/>
      </font>
    </dxf>
    <dxf>
      <font>
        <color theme="0"/>
      </font>
    </dxf>
    <dxf>
      <font>
        <color theme="0"/>
      </font>
    </dxf>
    <dxf>
      <fill>
        <patternFill>
          <bgColor theme="9"/>
        </patternFill>
      </fill>
    </dxf>
    <dxf>
      <fill>
        <patternFill>
          <bgColor theme="9"/>
        </patternFill>
      </fill>
    </dxf>
    <dxf>
      <font>
        <b/>
        <sz val="20"/>
      </font>
      <fill>
        <patternFill patternType="solid">
          <fgColor indexed="64"/>
          <bgColor theme="5" tint="0.39997558519241921"/>
        </patternFill>
      </fill>
      <alignment horizontal="general" vertical="bottom" textRotation="0" wrapText="0" indent="0" justifyLastLine="0" shrinkToFit="0" readingOrder="0"/>
    </dxf>
    <dxf>
      <font>
        <b/>
        <sz val="20"/>
      </font>
      <fill>
        <patternFill patternType="solid">
          <fgColor indexed="64"/>
          <bgColor theme="5" tint="0.39997558519241921"/>
        </patternFill>
      </fill>
      <alignment horizontal="general" vertical="bottom" textRotation="0" wrapText="0" indent="0" justifyLastLine="0" shrinkToFit="0" readingOrder="0"/>
    </dxf>
    <dxf>
      <numFmt numFmtId="0" formatCode="General"/>
    </dxf>
    <dxf>
      <numFmt numFmtId="0" formatCode="General"/>
    </dxf>
    <dxf>
      <font>
        <color theme="0"/>
      </font>
    </dxf>
    <dxf>
      <font>
        <color theme="0"/>
      </font>
    </dxf>
    <dxf>
      <fill>
        <patternFill>
          <bgColor theme="9" tint="-0.249977111117893"/>
        </patternFill>
      </fill>
    </dxf>
    <dxf>
      <fill>
        <patternFill>
          <bgColor theme="9" tint="-0.249977111117893"/>
        </patternFill>
      </fill>
    </dxf>
    <dxf>
      <numFmt numFmtId="0" formatCode="General"/>
    </dxf>
    <dxf>
      <numFmt numFmtId="0" formatCode="Genera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ill>
        <patternFill patternType="solid">
          <fgColor indexed="64"/>
          <bgColor theme="9" tint="0.79998168889431442"/>
        </patternFill>
      </fill>
    </dxf>
    <dxf>
      <alignment wrapText="1"/>
    </dxf>
    <dxf>
      <alignment wrapText="1"/>
    </dxf>
    <dxf>
      <alignment wrapText="1"/>
    </dxf>
    <dxf>
      <alignment wrapText="1"/>
    </dxf>
    <dxf>
      <alignment wrapText="1"/>
    </dxf>
    <dxf>
      <alignment horizontal="left"/>
    </dxf>
    <dxf>
      <alignment horizontal="left"/>
    </dxf>
    <dxf>
      <alignment horizontal="left"/>
    </dxf>
    <dxf>
      <alignment horizontal="left"/>
    </dxf>
    <dxf>
      <alignment horizontal="left"/>
    </dxf>
    <dxf>
      <alignment vertical="top"/>
    </dxf>
    <dxf>
      <alignment vertical="top"/>
    </dxf>
    <dxf>
      <alignment vertical="top"/>
    </dxf>
    <dxf>
      <alignment vertical="top"/>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vertical="top"/>
    </dxf>
    <dxf>
      <alignment vertical="top"/>
    </dxf>
    <dxf>
      <alignment vertical="top"/>
    </dxf>
    <dxf>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4" formatCode="0.00%"/>
    </dxf>
    <dxf>
      <alignment horizontal="lef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theme="1"/>
        <name val="Calibri"/>
        <scheme val="minor"/>
      </font>
      <numFmt numFmtId="2" formatCode="0.00"/>
    </dxf>
    <dxf>
      <numFmt numFmtId="164" formatCode="0.0%"/>
    </dxf>
    <dxf>
      <numFmt numFmtId="14" formatCode="0.00%"/>
    </dxf>
    <dxf>
      <numFmt numFmtId="14" formatCode="0.00%"/>
    </dxf>
    <dxf>
      <numFmt numFmtId="164" formatCode="0.0%"/>
    </dxf>
    <dxf>
      <numFmt numFmtId="164" formatCode="0.0%"/>
    </dxf>
    <dxf>
      <numFmt numFmtId="164" formatCode="0.0%"/>
    </dxf>
    <dxf>
      <numFmt numFmtId="164" formatCode="0.0%"/>
    </dxf>
    <dxf>
      <numFmt numFmtId="14" formatCode="0.00%"/>
    </dxf>
    <dxf>
      <numFmt numFmtId="14" formatCode="0.00%"/>
    </dxf>
    <dxf>
      <numFmt numFmtId="164" formatCode="0.0%"/>
    </dxf>
    <dxf>
      <numFmt numFmtId="164" formatCode="0.0%"/>
    </dxf>
    <dxf>
      <numFmt numFmtId="164" formatCode="0.0%"/>
    </dxf>
    <dxf>
      <numFmt numFmtId="164" formatCode="0.0%"/>
    </dxf>
    <dxf>
      <numFmt numFmtId="14" formatCode="0.00%"/>
    </dxf>
    <dxf>
      <numFmt numFmtId="0" formatCode="General"/>
    </dxf>
    <dxf>
      <numFmt numFmtId="0" formatCode="General"/>
    </dxf>
    <dxf>
      <fill>
        <patternFill>
          <bgColor theme="9" tint="0.39997558519241921"/>
        </patternFill>
      </fill>
    </dxf>
    <dxf>
      <fill>
        <patternFill>
          <bgColor theme="9" tint="0.39997558519241921"/>
        </patternFill>
      </fill>
    </dxf>
    <dxf>
      <alignment horizontal="left"/>
    </dxf>
    <dxf>
      <alignment horizontal="left"/>
    </dxf>
    <dxf>
      <font>
        <sz val="11"/>
      </font>
    </dxf>
    <dxf>
      <font>
        <sz val="11"/>
      </font>
    </dxf>
    <dxf>
      <font>
        <color theme="0"/>
      </font>
    </dxf>
    <dxf>
      <font>
        <color theme="0"/>
      </font>
    </dxf>
    <dxf>
      <fill>
        <patternFill>
          <bgColor theme="9"/>
        </patternFill>
      </fill>
    </dxf>
    <dxf>
      <fill>
        <patternFill>
          <bgColor theme="9"/>
        </patternFill>
      </fill>
    </dxf>
    <dxf>
      <fill>
        <patternFill patternType="solid">
          <fgColor indexed="64"/>
          <bgColor theme="9" tint="0.39997558519241921"/>
        </patternFill>
      </fill>
    </dxf>
    <dxf>
      <fill>
        <patternFill patternType="solid">
          <fgColor indexed="64"/>
          <bgColor theme="9" tint="0.39997558519241921"/>
        </patternFill>
      </fill>
    </dxf>
    <dxf>
      <fill>
        <patternFill patternType="solid">
          <fgColor indexed="64"/>
          <bgColor theme="9" tint="0.39997558519241921"/>
        </patternFill>
      </fill>
    </dxf>
    <dxf>
      <fill>
        <patternFill patternType="solid">
          <fgColor indexed="64"/>
          <bgColor theme="9" tint="0.39997558519241921"/>
        </patternFill>
      </fill>
    </dxf>
    <dxf>
      <font>
        <b/>
        <sz val="20"/>
      </font>
      <fill>
        <patternFill patternType="solid">
          <fgColor indexed="64"/>
          <bgColor theme="5" tint="0.39997558519241921"/>
        </patternFill>
      </fill>
      <alignment horizontal="general" vertical="bottom" textRotation="0" wrapText="0" indent="0" justifyLastLine="0" shrinkToFit="0" readingOrder="0"/>
    </dxf>
    <dxf>
      <font>
        <b/>
        <sz val="20"/>
      </font>
      <fill>
        <patternFill patternType="solid">
          <fgColor indexed="64"/>
          <bgColor theme="5" tint="0.39997558519241921"/>
        </patternFill>
      </fill>
      <alignment horizontal="general" vertical="bottom" textRotation="0" wrapText="0" indent="0" justifyLastLine="0" shrinkToFit="0" readingOrder="0"/>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64" formatCode="0.0%"/>
    </dxf>
    <dxf>
      <font>
        <color theme="0"/>
      </font>
    </dxf>
    <dxf>
      <font>
        <color theme="0"/>
      </font>
    </dxf>
    <dxf>
      <fill>
        <patternFill>
          <bgColor theme="9" tint="-0.249977111117893"/>
        </patternFill>
      </fill>
    </dxf>
    <dxf>
      <fill>
        <patternFill>
          <bgColor theme="9" tint="-0.249977111117893"/>
        </patternFill>
      </fill>
    </dxf>
    <dxf>
      <numFmt numFmtId="0" formatCode="General"/>
    </dxf>
    <dxf>
      <numFmt numFmtId="0" formatCode="General"/>
    </dxf>
    <dxf>
      <fill>
        <patternFill>
          <bgColor theme="9" tint="0.59999389629810485"/>
        </patternFill>
      </fill>
    </dxf>
    <dxf>
      <fill>
        <patternFill>
          <bgColor theme="9" tint="0.59999389629810485"/>
        </patternFill>
      </fill>
    </dxf>
    <dxf>
      <fill>
        <patternFill>
          <bgColor theme="9" tint="0.79998168889431442"/>
        </patternFill>
      </fill>
    </dxf>
    <dxf>
      <fill>
        <patternFill>
          <bgColor theme="9" tint="0.79998168889431442"/>
        </patternFill>
      </fill>
    </dxf>
    <dxf>
      <fill>
        <patternFill>
          <bgColor theme="9" tint="0.39997558519241921"/>
        </patternFill>
      </fill>
    </dxf>
    <dxf>
      <fill>
        <patternFill>
          <bgColor theme="9" tint="0.39997558519241921"/>
        </patternFill>
      </fill>
    </dxf>
    <dxf>
      <font>
        <color auto="1"/>
      </font>
    </dxf>
    <dxf>
      <font>
        <color auto="1"/>
      </font>
    </dxf>
    <dxf>
      <font>
        <color auto="1"/>
      </font>
    </dxf>
    <dxf>
      <font>
        <color auto="1"/>
      </font>
    </dxf>
    <dxf>
      <font>
        <color theme="0"/>
      </font>
    </dxf>
    <dxf>
      <font>
        <color theme="0"/>
      </font>
    </dxf>
    <dxf>
      <fill>
        <patternFill>
          <bgColor theme="9" tint="-0.249977111117893"/>
        </patternFill>
      </fill>
    </dxf>
    <dxf>
      <fill>
        <patternFill>
          <bgColor theme="9" tint="-0.249977111117893"/>
        </patternFill>
      </fill>
    </dxf>
    <dxf>
      <fill>
        <patternFill>
          <bgColor theme="9" tint="0.59999389629810485"/>
        </patternFill>
      </fill>
    </dxf>
    <dxf>
      <fill>
        <patternFill>
          <bgColor theme="9" tint="0.59999389629810485"/>
        </patternFill>
      </fill>
    </dxf>
    <dxf>
      <font>
        <color theme="1"/>
      </font>
    </dxf>
    <dxf>
      <font>
        <color theme="1"/>
      </font>
    </dxf>
    <dxf>
      <fill>
        <patternFill>
          <bgColor theme="9" tint="0.39997558519241921"/>
        </patternFill>
      </fill>
    </dxf>
    <dxf>
      <fill>
        <patternFill>
          <bgColor theme="9" tint="0.39997558519241921"/>
        </patternFill>
      </fill>
    </dxf>
    <dxf>
      <font>
        <color theme="0"/>
      </font>
    </dxf>
    <dxf>
      <font>
        <color theme="0"/>
      </font>
    </dxf>
    <dxf>
      <fill>
        <patternFill>
          <bgColor theme="9" tint="-0.249977111117893"/>
        </patternFill>
      </fill>
    </dxf>
    <dxf>
      <fill>
        <patternFill>
          <bgColor theme="9" tint="-0.249977111117893"/>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0.0%"/>
    </dxf>
    <dxf>
      <numFmt numFmtId="164" formatCode="0.0%"/>
    </dxf>
    <dxf>
      <numFmt numFmtId="14" formatCode="0.00%"/>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ont>
        <b/>
      </font>
      <fill>
        <patternFill patternType="solid">
          <fgColor indexed="64"/>
          <bgColor theme="9" tint="0.79998168889431442"/>
        </patternFill>
      </fill>
    </dxf>
    <dxf>
      <fill>
        <patternFill patternType="solid">
          <fgColor indexed="64"/>
          <bgColor theme="9" tint="0.79998168889431442"/>
        </patternFill>
      </fill>
    </dxf>
    <dxf>
      <font>
        <color theme="0"/>
      </font>
      <fill>
        <patternFill patternType="solid">
          <fgColor indexed="64"/>
          <bgColor theme="9" tint="-0.249977111117893"/>
        </patternFill>
      </fill>
    </dxf>
    <dxf>
      <font>
        <color theme="0"/>
      </font>
      <numFmt numFmtId="14" formatCode="0.00%"/>
      <fill>
        <patternFill patternType="solid">
          <fgColor indexed="64"/>
          <bgColor theme="9" tint="-0.249977111117893"/>
        </patternFill>
      </fill>
    </dxf>
    <dxf>
      <alignment wrapText="1"/>
    </dxf>
    <dxf>
      <alignment wrapText="1"/>
    </dxf>
    <dxf>
      <alignment wrapText="1"/>
    </dxf>
    <dxf>
      <alignment wrapText="1"/>
    </dxf>
    <dxf>
      <alignment wrapText="1"/>
    </dxf>
    <dxf>
      <alignment wrapText="1"/>
    </dxf>
    <dxf>
      <alignment horizontal="left"/>
    </dxf>
    <dxf>
      <alignment horizontal="left"/>
    </dxf>
    <dxf>
      <alignment horizontal="left"/>
    </dxf>
    <dxf>
      <alignment horizontal="left"/>
    </dxf>
    <dxf>
      <alignment horizontal="left"/>
    </dxf>
    <dxf>
      <alignment horizontal="left"/>
    </dxf>
    <dxf>
      <alignment vertical="top"/>
    </dxf>
    <dxf>
      <alignment vertical="top"/>
    </dxf>
    <dxf>
      <alignment vertical="top"/>
    </dxf>
    <dxf>
      <alignment vertical="top"/>
    </dxf>
    <dxf>
      <alignment vertical="top"/>
    </dxf>
    <dxf>
      <alignment vertical="top"/>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vertical="top"/>
    </dxf>
    <dxf>
      <alignment vertical="top"/>
    </dxf>
    <dxf>
      <alignment vertical="top"/>
    </dxf>
    <dxf>
      <font>
        <color theme="0"/>
      </font>
    </dxf>
    <dxf>
      <font>
        <color theme="0"/>
      </font>
    </dxf>
    <dxf>
      <fill>
        <patternFill>
          <bgColor theme="9" tint="-0.249977111117893"/>
        </patternFill>
      </fill>
    </dxf>
    <dxf>
      <fill>
        <patternFill>
          <bgColor theme="9" tint="-0.249977111117893"/>
        </patternFill>
      </fill>
    </dxf>
    <dxf>
      <fill>
        <patternFill>
          <bgColor theme="9" tint="0.39997558519241921"/>
        </patternFill>
      </fill>
    </dxf>
    <dxf>
      <fill>
        <patternFill>
          <bgColor theme="9" tint="0.39997558519241921"/>
        </patternFill>
      </fill>
    </dxf>
    <dxf>
      <fill>
        <patternFill>
          <bgColor theme="9" tint="0.59999389629810485"/>
        </patternFill>
      </fill>
    </dxf>
    <dxf>
      <fill>
        <patternFill>
          <bgColor theme="9" tint="0.59999389629810485"/>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39997558519241921"/>
        </patternFill>
      </fill>
    </dxf>
    <dxf>
      <fill>
        <patternFill patternType="solid">
          <bgColor theme="9" tint="0.39997558519241921"/>
        </patternFill>
      </fill>
    </dxf>
    <dxf>
      <numFmt numFmtId="14" formatCode="0.00%"/>
    </dxf>
    <dxf>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numFmt numFmtId="14" formatCode="0.00%"/>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64" formatCode="0.0%"/>
    </dxf>
    <dxf>
      <font>
        <b val="0"/>
        <i val="0"/>
        <strike val="0"/>
        <condense val="0"/>
        <extend val="0"/>
        <outline val="0"/>
        <shadow val="0"/>
        <u val="none"/>
        <vertAlign val="baseline"/>
        <sz val="11"/>
        <color theme="1"/>
        <name val="Calibri"/>
        <scheme val="minor"/>
      </font>
      <numFmt numFmtId="14" formatCode="0.00%"/>
    </dxf>
    <dxf>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2" formatCode="0.00"/>
    </dxf>
    <dxf>
      <numFmt numFmtId="14" formatCode="0.00%"/>
    </dxf>
    <dxf>
      <numFmt numFmtId="164" formatCode="0.0%"/>
    </dxf>
    <dxf>
      <numFmt numFmtId="164" formatCode="0.0%"/>
    </dxf>
    <dxf>
      <numFmt numFmtId="164" formatCode="0.0%"/>
    </dxf>
    <dxf>
      <numFmt numFmtId="164" formatCode="0.0%"/>
    </dxf>
    <dxf>
      <numFmt numFmtId="14" formatCode="0.00%"/>
    </dxf>
    <dxf>
      <numFmt numFmtId="165" formatCode="dd/mm/yyyy;@"/>
    </dxf>
  </dxfs>
  <tableStyles count="1" defaultTableStyle="TableStyleMedium2" defaultPivotStyle="PivotStyleLight16">
    <tableStyle name="PivotTable Style 1" table="0" count="0" xr9:uid="{00000000-0011-0000-FFFF-FFFF00000000}"/>
  </tableStyles>
  <colors>
    <mruColors>
      <color rgb="FFD6F2D6"/>
      <color rgb="FF99CCFF"/>
      <color rgb="FFFFFFCC"/>
      <color rgb="FFFFFF99"/>
      <color rgb="FFFFFF65"/>
      <color rgb="FFCC00FF"/>
      <color rgb="FFFFEEB7"/>
      <color rgb="FFCCCCFF"/>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microsoft.com/office/2007/relationships/slicerCache" Target="slicerCaches/slicerCache5.xml"/><Relationship Id="rId47" Type="http://schemas.microsoft.com/office/2007/relationships/slicerCache" Target="slicerCaches/slicerCache10.xml"/><Relationship Id="rId63" Type="http://schemas.microsoft.com/office/2007/relationships/slicerCache" Target="slicerCaches/slicerCache26.xml"/><Relationship Id="rId68" Type="http://schemas.microsoft.com/office/2007/relationships/slicerCache" Target="slicerCaches/slicerCache31.xml"/><Relationship Id="rId84" Type="http://schemas.openxmlformats.org/officeDocument/2006/relationships/sharedStrings" Target="sharedStrings.xml"/><Relationship Id="rId89" Type="http://schemas.openxmlformats.org/officeDocument/2006/relationships/customXml" Target="../customXml/item4.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pivotCacheDefinition" Target="pivotCache/pivotCacheDefinition1.xml"/><Relationship Id="rId53" Type="http://schemas.microsoft.com/office/2007/relationships/slicerCache" Target="slicerCaches/slicerCache16.xml"/><Relationship Id="rId58" Type="http://schemas.microsoft.com/office/2007/relationships/slicerCache" Target="slicerCaches/slicerCache21.xml"/><Relationship Id="rId74" Type="http://schemas.microsoft.com/office/2007/relationships/slicerCache" Target="slicerCaches/slicerCache37.xml"/><Relationship Id="rId79" Type="http://schemas.microsoft.com/office/2007/relationships/slicerCache" Target="slicerCaches/slicerCache42.xml"/><Relationship Id="rId5" Type="http://schemas.openxmlformats.org/officeDocument/2006/relationships/worksheet" Target="worksheets/sheet5.xml"/><Relationship Id="rId90" Type="http://schemas.openxmlformats.org/officeDocument/2006/relationships/customXml" Target="../customXml/item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microsoft.com/office/2007/relationships/slicerCache" Target="slicerCaches/slicerCache6.xml"/><Relationship Id="rId48" Type="http://schemas.microsoft.com/office/2007/relationships/slicerCache" Target="slicerCaches/slicerCache11.xml"/><Relationship Id="rId56" Type="http://schemas.microsoft.com/office/2007/relationships/slicerCache" Target="slicerCaches/slicerCache19.xml"/><Relationship Id="rId64" Type="http://schemas.microsoft.com/office/2007/relationships/slicerCache" Target="slicerCaches/slicerCache27.xml"/><Relationship Id="rId69" Type="http://schemas.microsoft.com/office/2007/relationships/slicerCache" Target="slicerCaches/slicerCache32.xml"/><Relationship Id="rId77" Type="http://schemas.microsoft.com/office/2007/relationships/slicerCache" Target="slicerCaches/slicerCache40.xml"/><Relationship Id="rId8" Type="http://schemas.openxmlformats.org/officeDocument/2006/relationships/worksheet" Target="worksheets/sheet8.xml"/><Relationship Id="rId51" Type="http://schemas.microsoft.com/office/2007/relationships/slicerCache" Target="slicerCaches/slicerCache14.xml"/><Relationship Id="rId72" Type="http://schemas.microsoft.com/office/2007/relationships/slicerCache" Target="slicerCaches/slicerCache35.xml"/><Relationship Id="rId80" Type="http://schemas.microsoft.com/office/2007/relationships/slicerCache" Target="slicerCaches/slicerCache43.xml"/><Relationship Id="rId85"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microsoft.com/office/2007/relationships/slicerCache" Target="slicerCaches/slicerCache1.xml"/><Relationship Id="rId46" Type="http://schemas.microsoft.com/office/2007/relationships/slicerCache" Target="slicerCaches/slicerCache9.xml"/><Relationship Id="rId59" Type="http://schemas.microsoft.com/office/2007/relationships/slicerCache" Target="slicerCaches/slicerCache22.xml"/><Relationship Id="rId67" Type="http://schemas.microsoft.com/office/2007/relationships/slicerCache" Target="slicerCaches/slicerCache30.xml"/><Relationship Id="rId20" Type="http://schemas.openxmlformats.org/officeDocument/2006/relationships/worksheet" Target="worksheets/sheet20.xml"/><Relationship Id="rId41" Type="http://schemas.microsoft.com/office/2007/relationships/slicerCache" Target="slicerCaches/slicerCache4.xml"/><Relationship Id="rId54" Type="http://schemas.microsoft.com/office/2007/relationships/slicerCache" Target="slicerCaches/slicerCache17.xml"/><Relationship Id="rId62" Type="http://schemas.microsoft.com/office/2007/relationships/slicerCache" Target="slicerCaches/slicerCache25.xml"/><Relationship Id="rId70" Type="http://schemas.microsoft.com/office/2007/relationships/slicerCache" Target="slicerCaches/slicerCache33.xml"/><Relationship Id="rId75" Type="http://schemas.microsoft.com/office/2007/relationships/slicerCache" Target="slicerCaches/slicerCache38.xml"/><Relationship Id="rId83" Type="http://schemas.openxmlformats.org/officeDocument/2006/relationships/styles" Target="styles.xml"/><Relationship Id="rId88"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1.xml"/><Relationship Id="rId49" Type="http://schemas.microsoft.com/office/2007/relationships/slicerCache" Target="slicerCaches/slicerCache12.xml"/><Relationship Id="rId57" Type="http://schemas.microsoft.com/office/2007/relationships/slicerCache" Target="slicerCaches/slicerCache20.xml"/><Relationship Id="rId10" Type="http://schemas.openxmlformats.org/officeDocument/2006/relationships/worksheet" Target="worksheets/sheet10.xml"/><Relationship Id="rId31" Type="http://schemas.openxmlformats.org/officeDocument/2006/relationships/worksheet" Target="worksheets/sheet31.xml"/><Relationship Id="rId44" Type="http://schemas.microsoft.com/office/2007/relationships/slicerCache" Target="slicerCaches/slicerCache7.xml"/><Relationship Id="rId52" Type="http://schemas.microsoft.com/office/2007/relationships/slicerCache" Target="slicerCaches/slicerCache15.xml"/><Relationship Id="rId60" Type="http://schemas.microsoft.com/office/2007/relationships/slicerCache" Target="slicerCaches/slicerCache23.xml"/><Relationship Id="rId65" Type="http://schemas.microsoft.com/office/2007/relationships/slicerCache" Target="slicerCaches/slicerCache28.xml"/><Relationship Id="rId73" Type="http://schemas.microsoft.com/office/2007/relationships/slicerCache" Target="slicerCaches/slicerCache36.xml"/><Relationship Id="rId78" Type="http://schemas.microsoft.com/office/2007/relationships/slicerCache" Target="slicerCaches/slicerCache41.xml"/><Relationship Id="rId81" Type="http://schemas.openxmlformats.org/officeDocument/2006/relationships/theme" Target="theme/theme1.xml"/><Relationship Id="rId86"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microsoft.com/office/2007/relationships/slicerCache" Target="slicerCaches/slicerCache2.xml"/><Relationship Id="rId34" Type="http://schemas.openxmlformats.org/officeDocument/2006/relationships/worksheet" Target="worksheets/sheet34.xml"/><Relationship Id="rId50" Type="http://schemas.microsoft.com/office/2007/relationships/slicerCache" Target="slicerCaches/slicerCache13.xml"/><Relationship Id="rId55" Type="http://schemas.microsoft.com/office/2007/relationships/slicerCache" Target="slicerCaches/slicerCache18.xml"/><Relationship Id="rId76" Type="http://schemas.microsoft.com/office/2007/relationships/slicerCache" Target="slicerCaches/slicerCache39.xml"/><Relationship Id="rId7" Type="http://schemas.openxmlformats.org/officeDocument/2006/relationships/worksheet" Target="worksheets/sheet7.xml"/><Relationship Id="rId71" Type="http://schemas.microsoft.com/office/2007/relationships/slicerCache" Target="slicerCaches/slicerCache34.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microsoft.com/office/2007/relationships/slicerCache" Target="slicerCaches/slicerCache3.xml"/><Relationship Id="rId45" Type="http://schemas.microsoft.com/office/2007/relationships/slicerCache" Target="slicerCaches/slicerCache8.xml"/><Relationship Id="rId66" Type="http://schemas.microsoft.com/office/2007/relationships/slicerCache" Target="slicerCaches/slicerCache29.xml"/><Relationship Id="rId87" Type="http://schemas.openxmlformats.org/officeDocument/2006/relationships/customXml" Target="../customXml/item2.xml"/><Relationship Id="rId61" Type="http://schemas.microsoft.com/office/2007/relationships/slicerCache" Target="slicerCaches/slicerCache24.xml"/><Relationship Id="rId82" Type="http://schemas.openxmlformats.org/officeDocument/2006/relationships/connections" Target="connections.xml"/><Relationship Id="rId19" Type="http://schemas.openxmlformats.org/officeDocument/2006/relationships/worksheet" Target="worksheets/sheet19.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7.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8.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21.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22.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3.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4.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5.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6.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7.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8.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9.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30.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31.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32.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3.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4.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5.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6.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7.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8.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9.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40.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41.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42.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3.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4.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5.xml.rels><?xml version="1.0" encoding="UTF-8" standalone="yes"?>
<Relationships xmlns="http://schemas.openxmlformats.org/package/2006/relationships"><Relationship Id="rId2" Type="http://schemas.microsoft.com/office/2011/relationships/chartColorStyle" Target="colors42.xml"/><Relationship Id="rId1" Type="http://schemas.microsoft.com/office/2011/relationships/chartStyle" Target="style42.xml"/></Relationships>
</file>

<file path=xl/charts/_rels/chart46.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a:t>Diabetes Type</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tx>
            <c:strRef>
              <c:f>'Trend_Charts-Demo'!$C$12</c:f>
              <c:strCache>
                <c:ptCount val="1"/>
                <c:pt idx="0">
                  <c:v>Grand Total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FEC5-4CDE-81B5-6660BA9F8EAB}"/>
              </c:ext>
            </c:extLst>
          </c:dPt>
          <c:dLbls>
            <c:dLbl>
              <c:idx val="0"/>
              <c:layout>
                <c:manualLayout>
                  <c:x val="0.11222462817147856"/>
                  <c:y val="2.4305920093321668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EC5-4CDE-81B5-6660BA9F8EAB}"/>
                </c:ext>
              </c:extLst>
            </c:dLbl>
            <c:dLbl>
              <c:idx val="2"/>
              <c:layout>
                <c:manualLayout>
                  <c:x val="-0.10293438320209974"/>
                  <c:y val="8.9738261883931386E-3"/>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FEC5-4CDE-81B5-6660BA9F8EAB}"/>
                </c:ext>
              </c:extLst>
            </c:dLbl>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clip" horzOverflow="clip" vert="horz" wrap="square" lIns="36576" tIns="18288" rIns="36576" bIns="18288"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15:spPr xmlns:c15="http://schemas.microsoft.com/office/drawing/2012/chart">
                  <a:prstGeom prst="wedgeRectCallout">
                    <a:avLst/>
                  </a:prstGeom>
                  <a:pattFill prst="pct75">
                    <a:fgClr>
                      <a:schemeClr val="dk1">
                        <a:lumMod val="75000"/>
                        <a:lumOff val="25000"/>
                      </a:schemeClr>
                    </a:fgClr>
                    <a:bgClr>
                      <a:schemeClr val="dk1">
                        <a:lumMod val="65000"/>
                        <a:lumOff val="35000"/>
                      </a:schemeClr>
                    </a:bgClr>
                  </a:pattFill>
                  <a:ln>
                    <a:noFill/>
                  </a:ln>
                </c15:spPr>
              </c:ext>
            </c:extLst>
          </c:dLbls>
          <c:cat>
            <c:strRef>
              <c:f>'Trend_Charts-Demo'!$B$13:$B$15</c:f>
              <c:strCache>
                <c:ptCount val="3"/>
                <c:pt idx="0">
                  <c:v>Type 1 %</c:v>
                </c:pt>
                <c:pt idx="1">
                  <c:v>Type 2 %</c:v>
                </c:pt>
                <c:pt idx="2">
                  <c:v>No Type %</c:v>
                </c:pt>
              </c:strCache>
            </c:strRef>
          </c:cat>
          <c:val>
            <c:numRef>
              <c:f>'Trend_Charts-Demo'!$C$13:$C$15</c:f>
              <c:numCache>
                <c:formatCode>0.00%</c:formatCode>
                <c:ptCount val="3"/>
                <c:pt idx="0">
                  <c:v>4.4790055524273162E-2</c:v>
                </c:pt>
                <c:pt idx="1">
                  <c:v>0.94285062616269544</c:v>
                </c:pt>
                <c:pt idx="2">
                  <c:v>1.2359318313031454E-2</c:v>
                </c:pt>
              </c:numCache>
            </c:numRef>
          </c:val>
          <c:extLst>
            <c:ext xmlns:c16="http://schemas.microsoft.com/office/drawing/2014/chart" uri="{C3380CC4-5D6E-409C-BE32-E72D297353CC}">
              <c16:uniqueId val="{00000006-FEC5-4CDE-81B5-6660BA9F8EAB}"/>
            </c:ext>
          </c:extLst>
        </c:ser>
        <c:ser>
          <c:idx val="1"/>
          <c:order val="1"/>
          <c:tx>
            <c:strRef>
              <c:f>'Trend_Charts-Demo'!$D$12</c:f>
              <c:strCache>
                <c:ptCount val="1"/>
                <c:pt idx="0">
                  <c:v>April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8-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A-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C-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'Trend_Charts-Demo'!$D$13:$D$15</c:f>
              <c:numCache>
                <c:formatCode>0.00%</c:formatCode>
                <c:ptCount val="3"/>
                <c:pt idx="0" formatCode="0.0%">
                  <c:v>#N/A</c:v>
                </c:pt>
                <c:pt idx="1">
                  <c:v>#N/A</c:v>
                </c:pt>
                <c:pt idx="2">
                  <c:v>#N/A</c:v>
                </c:pt>
              </c:numCache>
            </c:numRef>
          </c:val>
          <c:extLst>
            <c:ext xmlns:c16="http://schemas.microsoft.com/office/drawing/2014/chart" uri="{C3380CC4-5D6E-409C-BE32-E72D297353CC}">
              <c16:uniqueId val="{0000000D-FEC5-4CDE-81B5-6660BA9F8EAB}"/>
            </c:ext>
          </c:extLst>
        </c:ser>
        <c:ser>
          <c:idx val="2"/>
          <c:order val="2"/>
          <c:tx>
            <c:strRef>
              <c:f>'Trend_Charts-Demo'!$E$12</c:f>
              <c:strCache>
                <c:ptCount val="1"/>
                <c:pt idx="0">
                  <c:v>May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F-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1-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3-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'Trend_Charts-Demo'!$E$13:$E$15</c:f>
              <c:numCache>
                <c:formatCode>0.00%</c:formatCode>
                <c:ptCount val="3"/>
                <c:pt idx="0" formatCode="0.0%">
                  <c:v>#N/A</c:v>
                </c:pt>
                <c:pt idx="1">
                  <c:v>#N/A</c:v>
                </c:pt>
                <c:pt idx="2">
                  <c:v>#N/A</c:v>
                </c:pt>
              </c:numCache>
            </c:numRef>
          </c:val>
          <c:extLst>
            <c:ext xmlns:c16="http://schemas.microsoft.com/office/drawing/2014/chart" uri="{C3380CC4-5D6E-409C-BE32-E72D297353CC}">
              <c16:uniqueId val="{00000014-FEC5-4CDE-81B5-6660BA9F8EAB}"/>
            </c:ext>
          </c:extLst>
        </c:ser>
        <c:ser>
          <c:idx val="3"/>
          <c:order val="3"/>
          <c:tx>
            <c:strRef>
              <c:f>'Trend_Charts-Demo'!$F$12</c:f>
              <c:strCache>
                <c:ptCount val="1"/>
                <c:pt idx="0">
                  <c:v>June</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6-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8-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A-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'Trend_Charts-Demo'!$F$13:$F$15</c:f>
              <c:numCache>
                <c:formatCode>0.00%</c:formatCode>
                <c:ptCount val="3"/>
                <c:pt idx="0" formatCode="0.0%">
                  <c:v>#N/A</c:v>
                </c:pt>
                <c:pt idx="1">
                  <c:v>#N/A</c:v>
                </c:pt>
                <c:pt idx="2">
                  <c:v>#N/A</c:v>
                </c:pt>
              </c:numCache>
            </c:numRef>
          </c:val>
          <c:extLst>
            <c:ext xmlns:c16="http://schemas.microsoft.com/office/drawing/2014/chart" uri="{C3380CC4-5D6E-409C-BE32-E72D297353CC}">
              <c16:uniqueId val="{0000001B-FEC5-4CDE-81B5-6660BA9F8EAB}"/>
            </c:ext>
          </c:extLst>
        </c:ser>
        <c:ser>
          <c:idx val="4"/>
          <c:order val="4"/>
          <c:tx>
            <c:strRef>
              <c:f>'Trend_Charts-Demo'!$G$12</c:f>
              <c:strCache>
                <c:ptCount val="1"/>
                <c:pt idx="0">
                  <c:v>July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D-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F-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1-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'Trend_Charts-Demo'!$G$13:$G$15</c:f>
              <c:numCache>
                <c:formatCode>0.00%</c:formatCode>
                <c:ptCount val="3"/>
                <c:pt idx="0" formatCode="0.0%">
                  <c:v>#N/A</c:v>
                </c:pt>
                <c:pt idx="1">
                  <c:v>#N/A</c:v>
                </c:pt>
                <c:pt idx="2">
                  <c:v>#N/A</c:v>
                </c:pt>
              </c:numCache>
            </c:numRef>
          </c:val>
          <c:extLst>
            <c:ext xmlns:c16="http://schemas.microsoft.com/office/drawing/2014/chart" uri="{C3380CC4-5D6E-409C-BE32-E72D297353CC}">
              <c16:uniqueId val="{00000022-FEC5-4CDE-81B5-6660BA9F8EAB}"/>
            </c:ext>
          </c:extLst>
        </c:ser>
        <c:ser>
          <c:idx val="5"/>
          <c:order val="5"/>
          <c:tx>
            <c:strRef>
              <c:f>'Trend_Charts-Demo'!$H$12</c:f>
              <c:strCache>
                <c:ptCount val="1"/>
                <c:pt idx="0">
                  <c:v>August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4-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6-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8-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'Trend_Charts-Demo'!$H$13:$H$15</c:f>
              <c:numCache>
                <c:formatCode>0.00%</c:formatCode>
                <c:ptCount val="3"/>
                <c:pt idx="0" formatCode="0.0%">
                  <c:v>#N/A</c:v>
                </c:pt>
                <c:pt idx="1">
                  <c:v>#N/A</c:v>
                </c:pt>
                <c:pt idx="2">
                  <c:v>#N/A</c:v>
                </c:pt>
              </c:numCache>
            </c:numRef>
          </c:val>
          <c:extLst>
            <c:ext xmlns:c16="http://schemas.microsoft.com/office/drawing/2014/chart" uri="{C3380CC4-5D6E-409C-BE32-E72D297353CC}">
              <c16:uniqueId val="{00000029-FEC5-4CDE-81B5-6660BA9F8EAB}"/>
            </c:ext>
          </c:extLst>
        </c:ser>
        <c:ser>
          <c:idx val="6"/>
          <c:order val="6"/>
          <c:tx>
            <c:strRef>
              <c:f>'Trend_Charts-Demo'!$I$12</c:f>
              <c:strCache>
                <c:ptCount val="1"/>
                <c:pt idx="0">
                  <c:v>Sept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B-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D-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F-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'Trend_Charts-Demo'!$I$13:$I$15</c:f>
              <c:numCache>
                <c:formatCode>0.00%</c:formatCode>
                <c:ptCount val="3"/>
                <c:pt idx="0" formatCode="0.0%">
                  <c:v>#N/A</c:v>
                </c:pt>
                <c:pt idx="1">
                  <c:v>#N/A</c:v>
                </c:pt>
                <c:pt idx="2">
                  <c:v>#N/A</c:v>
                </c:pt>
              </c:numCache>
            </c:numRef>
          </c:val>
          <c:extLst>
            <c:ext xmlns:c16="http://schemas.microsoft.com/office/drawing/2014/chart" uri="{C3380CC4-5D6E-409C-BE32-E72D297353CC}">
              <c16:uniqueId val="{00000030-FEC5-4CDE-81B5-6660BA9F8EAB}"/>
            </c:ext>
          </c:extLst>
        </c:ser>
        <c:ser>
          <c:idx val="7"/>
          <c:order val="7"/>
          <c:tx>
            <c:strRef>
              <c:f>'Trend_Charts-Demo'!$J$12</c:f>
              <c:strCache>
                <c:ptCount val="1"/>
                <c:pt idx="0">
                  <c:v>Oct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2-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4-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6-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'Trend_Charts-Demo'!$J$13:$J$15</c:f>
              <c:numCache>
                <c:formatCode>0.00%</c:formatCode>
                <c:ptCount val="3"/>
                <c:pt idx="0" formatCode="0.0%">
                  <c:v>#N/A</c:v>
                </c:pt>
                <c:pt idx="1">
                  <c:v>#N/A</c:v>
                </c:pt>
                <c:pt idx="2">
                  <c:v>#N/A</c:v>
                </c:pt>
              </c:numCache>
            </c:numRef>
          </c:val>
          <c:extLst>
            <c:ext xmlns:c16="http://schemas.microsoft.com/office/drawing/2014/chart" uri="{C3380CC4-5D6E-409C-BE32-E72D297353CC}">
              <c16:uniqueId val="{00000037-FEC5-4CDE-81B5-6660BA9F8EAB}"/>
            </c:ext>
          </c:extLst>
        </c:ser>
        <c:ser>
          <c:idx val="8"/>
          <c:order val="8"/>
          <c:tx>
            <c:strRef>
              <c:f>'Trend_Charts-Demo'!$K$12</c:f>
              <c:strCache>
                <c:ptCount val="1"/>
                <c:pt idx="0">
                  <c:v>Nov</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9-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B-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D-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'Trend_Charts-Demo'!$K$13:$K$15</c:f>
              <c:numCache>
                <c:formatCode>0.00%</c:formatCode>
                <c:ptCount val="3"/>
                <c:pt idx="0" formatCode="0.0%">
                  <c:v>#N/A</c:v>
                </c:pt>
                <c:pt idx="1">
                  <c:v>#N/A</c:v>
                </c:pt>
                <c:pt idx="2">
                  <c:v>#N/A</c:v>
                </c:pt>
              </c:numCache>
            </c:numRef>
          </c:val>
          <c:extLst>
            <c:ext xmlns:c16="http://schemas.microsoft.com/office/drawing/2014/chart" uri="{C3380CC4-5D6E-409C-BE32-E72D297353CC}">
              <c16:uniqueId val="{0000003E-FEC5-4CDE-81B5-6660BA9F8EAB}"/>
            </c:ext>
          </c:extLst>
        </c:ser>
        <c:ser>
          <c:idx val="9"/>
          <c:order val="9"/>
          <c:tx>
            <c:strRef>
              <c:f>'Trend_Charts-Demo'!$L$12</c:f>
              <c:strCache>
                <c:ptCount val="1"/>
                <c:pt idx="0">
                  <c:v>Dec</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0-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2-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4-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'Trend_Charts-Demo'!$L$13:$L$15</c:f>
              <c:numCache>
                <c:formatCode>0.00%</c:formatCode>
                <c:ptCount val="3"/>
                <c:pt idx="0" formatCode="0.0%">
                  <c:v>#N/A</c:v>
                </c:pt>
                <c:pt idx="1">
                  <c:v>#N/A</c:v>
                </c:pt>
                <c:pt idx="2">
                  <c:v>#N/A</c:v>
                </c:pt>
              </c:numCache>
            </c:numRef>
          </c:val>
          <c:extLst>
            <c:ext xmlns:c16="http://schemas.microsoft.com/office/drawing/2014/chart" uri="{C3380CC4-5D6E-409C-BE32-E72D297353CC}">
              <c16:uniqueId val="{00000045-FEC5-4CDE-81B5-6660BA9F8EAB}"/>
            </c:ext>
          </c:extLst>
        </c:ser>
        <c:ser>
          <c:idx val="10"/>
          <c:order val="10"/>
          <c:tx>
            <c:strRef>
              <c:f>'Trend_Charts-Demo'!$M$12</c:f>
              <c:strCache>
                <c:ptCount val="1"/>
                <c:pt idx="0">
                  <c:v>Jan</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7-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9-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B-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'Trend_Charts-Demo'!$M$13:$M$15</c:f>
              <c:numCache>
                <c:formatCode>0.00%</c:formatCode>
                <c:ptCount val="3"/>
                <c:pt idx="0" formatCode="0.0%">
                  <c:v>#N/A</c:v>
                </c:pt>
                <c:pt idx="1">
                  <c:v>#N/A</c:v>
                </c:pt>
                <c:pt idx="2">
                  <c:v>#N/A</c:v>
                </c:pt>
              </c:numCache>
            </c:numRef>
          </c:val>
          <c:extLst>
            <c:ext xmlns:c16="http://schemas.microsoft.com/office/drawing/2014/chart" uri="{C3380CC4-5D6E-409C-BE32-E72D297353CC}">
              <c16:uniqueId val="{0000004C-FEC5-4CDE-81B5-6660BA9F8EAB}"/>
            </c:ext>
          </c:extLst>
        </c:ser>
        <c:ser>
          <c:idx val="11"/>
          <c:order val="11"/>
          <c:tx>
            <c:strRef>
              <c:f>'Trend_Charts-Demo'!$N$12</c:f>
              <c:strCache>
                <c:ptCount val="1"/>
                <c:pt idx="0">
                  <c:v>Feb</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E-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0-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2-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'Trend_Charts-Demo'!$N$13:$N$15</c:f>
              <c:numCache>
                <c:formatCode>0.00%</c:formatCode>
                <c:ptCount val="3"/>
                <c:pt idx="0" formatCode="0.0%">
                  <c:v>#N/A</c:v>
                </c:pt>
                <c:pt idx="1">
                  <c:v>#N/A</c:v>
                </c:pt>
                <c:pt idx="2">
                  <c:v>#N/A</c:v>
                </c:pt>
              </c:numCache>
            </c:numRef>
          </c:val>
          <c:extLst>
            <c:ext xmlns:c16="http://schemas.microsoft.com/office/drawing/2014/chart" uri="{C3380CC4-5D6E-409C-BE32-E72D297353CC}">
              <c16:uniqueId val="{00000053-FEC5-4CDE-81B5-6660BA9F8EAB}"/>
            </c:ext>
          </c:extLst>
        </c:ser>
        <c:ser>
          <c:idx val="12"/>
          <c:order val="12"/>
          <c:tx>
            <c:strRef>
              <c:f>'Trend_Charts-Demo'!$O$12</c:f>
              <c:strCache>
                <c:ptCount val="1"/>
                <c:pt idx="0">
                  <c:v>March</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5-FEC5-4CDE-81B5-6660BA9F8EA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7-FEC5-4CDE-81B5-6660BA9F8EA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9-FEC5-4CDE-81B5-6660BA9F8EAB}"/>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'Trend_Charts-Demo'!$B$13:$B$15</c:f>
              <c:strCache>
                <c:ptCount val="3"/>
                <c:pt idx="0">
                  <c:v>Type 1 %</c:v>
                </c:pt>
                <c:pt idx="1">
                  <c:v>Type 2 %</c:v>
                </c:pt>
                <c:pt idx="2">
                  <c:v>No Type %</c:v>
                </c:pt>
              </c:strCache>
            </c:strRef>
          </c:cat>
          <c:val>
            <c:numRef>
              <c:f>'Trend_Charts-Demo'!$O$13:$O$15</c:f>
              <c:numCache>
                <c:formatCode>0.00%</c:formatCode>
                <c:ptCount val="3"/>
                <c:pt idx="0" formatCode="0.0%">
                  <c:v>#N/A</c:v>
                </c:pt>
                <c:pt idx="1">
                  <c:v>#N/A</c:v>
                </c:pt>
                <c:pt idx="2">
                  <c:v>#N/A</c:v>
                </c:pt>
              </c:numCache>
            </c:numRef>
          </c:val>
          <c:extLst>
            <c:ext xmlns:c16="http://schemas.microsoft.com/office/drawing/2014/chart" uri="{C3380CC4-5D6E-409C-BE32-E72D297353CC}">
              <c16:uniqueId val="{0000005A-FEC5-4CDE-81B5-6660BA9F8EAB}"/>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GB"/>
              <a:t>Ethnicity</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tx>
            <c:strRef>
              <c:f>'Trend_Charts-Demo'!$C$36</c:f>
              <c:strCache>
                <c:ptCount val="1"/>
                <c:pt idx="0">
                  <c:v>Grand Total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9-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B-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D-E137-4E74-93E2-DA3A9574DA95}"/>
              </c:ext>
            </c:extLst>
          </c:dPt>
          <c:dLbls>
            <c:dLbl>
              <c:idx val="0"/>
              <c:layout>
                <c:manualLayout>
                  <c:x val="1.1812773403324584E-2"/>
                  <c:y val="0.18472896149078658"/>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82D-4AA3-9539-6864696D8F0B}"/>
                </c:ext>
              </c:extLst>
            </c:dLbl>
            <c:dLbl>
              <c:idx val="1"/>
              <c:layout>
                <c:manualLayout>
                  <c:x val="-2.0439195100612425E-2"/>
                  <c:y val="-3.5054260293093963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82D-4AA3-9539-6864696D8F0B}"/>
                </c:ext>
              </c:extLst>
            </c:dLbl>
            <c:dLbl>
              <c:idx val="2"/>
              <c:layout>
                <c:manualLayout>
                  <c:x val="-3.9298775153105876E-2"/>
                  <c:y val="3.0653760384033005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982D-4AA3-9539-6864696D8F0B}"/>
                </c:ext>
              </c:extLst>
            </c:dLbl>
            <c:dLbl>
              <c:idx val="3"/>
              <c:layout>
                <c:manualLayout>
                  <c:x val="-4.6846237970253717E-2"/>
                  <c:y val="2.5316478811203896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7-982D-4AA3-9539-6864696D8F0B}"/>
                </c:ext>
              </c:extLst>
            </c:dLbl>
            <c:dLbl>
              <c:idx val="4"/>
              <c:layout>
                <c:manualLayout>
                  <c:x val="-8.0519028871391077E-2"/>
                  <c:y val="1.851175524031641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9-982D-4AA3-9539-6864696D8F0B}"/>
                </c:ext>
              </c:extLst>
            </c:dLbl>
            <c:dLbl>
              <c:idx val="5"/>
              <c:layout>
                <c:manualLayout>
                  <c:x val="-6.8854111986001748E-2"/>
                  <c:y val="-5.5134149897929426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B-982D-4AA3-9539-6864696D8F0B}"/>
                </c:ext>
              </c:extLst>
            </c:dLbl>
            <c:dLbl>
              <c:idx val="6"/>
              <c:layout>
                <c:manualLayout>
                  <c:x val="1.8895669291338582E-2"/>
                  <c:y val="-1.5389149694422916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D-E137-4E74-93E2-DA3A9574DA95}"/>
                </c:ext>
              </c:extLst>
            </c:dLbl>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clip" horzOverflow="clip"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pattFill prst="pct75">
                    <a:fgClr>
                      <a:schemeClr val="dk1">
                        <a:lumMod val="75000"/>
                        <a:lumOff val="25000"/>
                      </a:schemeClr>
                    </a:fgClr>
                    <a:bgClr>
                      <a:schemeClr val="dk1">
                        <a:lumMod val="65000"/>
                        <a:lumOff val="35000"/>
                      </a:schemeClr>
                    </a:bgClr>
                  </a:pattFill>
                  <a:ln>
                    <a:noFill/>
                  </a:ln>
                </c15:spPr>
              </c:ext>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'Trend_Charts-Demo'!$C$37:$C$43</c:f>
              <c:numCache>
                <c:formatCode>0.00%</c:formatCode>
                <c:ptCount val="7"/>
                <c:pt idx="0">
                  <c:v>0.28121369361150117</c:v>
                </c:pt>
                <c:pt idx="1">
                  <c:v>0.42854902743426537</c:v>
                </c:pt>
                <c:pt idx="2">
                  <c:v>0.16223209003627967</c:v>
                </c:pt>
                <c:pt idx="3">
                  <c:v>3.8909757018938125E-2</c:v>
                </c:pt>
                <c:pt idx="4">
                  <c:v>3.8909757018938125E-2</c:v>
                </c:pt>
                <c:pt idx="5">
                  <c:v>1.6771324100670712E-2</c:v>
                </c:pt>
                <c:pt idx="6">
                  <c:v>6.9216459133707303E-2</c:v>
                </c:pt>
              </c:numCache>
            </c:numRef>
          </c:val>
          <c:extLst>
            <c:ext xmlns:c16="http://schemas.microsoft.com/office/drawing/2014/chart" uri="{C3380CC4-5D6E-409C-BE32-E72D297353CC}">
              <c16:uniqueId val="{0000000C-982D-4AA3-9539-6864696D8F0B}"/>
            </c:ext>
          </c:extLst>
        </c:ser>
        <c:ser>
          <c:idx val="1"/>
          <c:order val="1"/>
          <c:tx>
            <c:strRef>
              <c:f>'Trend_Charts-Demo'!$D$36</c:f>
              <c:strCache>
                <c:ptCount val="1"/>
                <c:pt idx="0">
                  <c:v>April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E-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0-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2-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4-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6-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8-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B-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'Trend_Charts-Demo'!$D$37:$D$43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19-982D-4AA3-9539-6864696D8F0B}"/>
            </c:ext>
          </c:extLst>
        </c:ser>
        <c:ser>
          <c:idx val="2"/>
          <c:order val="2"/>
          <c:tx>
            <c:strRef>
              <c:f>'Trend_Charts-Demo'!$E$36</c:f>
              <c:strCache>
                <c:ptCount val="1"/>
                <c:pt idx="0">
                  <c:v>May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B-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D-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F-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1-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3-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5-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9-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'Trend_Charts-Demo'!$E$37:$E$43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26-982D-4AA3-9539-6864696D8F0B}"/>
            </c:ext>
          </c:extLst>
        </c:ser>
        <c:ser>
          <c:idx val="3"/>
          <c:order val="3"/>
          <c:tx>
            <c:strRef>
              <c:f>'Trend_Charts-Demo'!$F$36</c:f>
              <c:strCache>
                <c:ptCount val="1"/>
                <c:pt idx="0">
                  <c:v>June</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8-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A-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C-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E-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0-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2-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7-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'Trend_Charts-Demo'!$F$37:$F$43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33-982D-4AA3-9539-6864696D8F0B}"/>
            </c:ext>
          </c:extLst>
        </c:ser>
        <c:ser>
          <c:idx val="4"/>
          <c:order val="4"/>
          <c:tx>
            <c:strRef>
              <c:f>'Trend_Charts-Demo'!$G$36</c:f>
              <c:strCache>
                <c:ptCount val="1"/>
                <c:pt idx="0">
                  <c:v>July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5-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7-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9-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B-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D-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F-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5-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'Trend_Charts-Demo'!$G$37:$G$43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40-982D-4AA3-9539-6864696D8F0B}"/>
            </c:ext>
          </c:extLst>
        </c:ser>
        <c:ser>
          <c:idx val="5"/>
          <c:order val="5"/>
          <c:tx>
            <c:strRef>
              <c:f>'Trend_Charts-Demo'!$H$36</c:f>
              <c:strCache>
                <c:ptCount val="1"/>
                <c:pt idx="0">
                  <c:v>August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2-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4-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6-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8-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A-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C-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3-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'Trend_Charts-Demo'!$H$37:$H$43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4D-982D-4AA3-9539-6864696D8F0B}"/>
            </c:ext>
          </c:extLst>
        </c:ser>
        <c:ser>
          <c:idx val="6"/>
          <c:order val="6"/>
          <c:tx>
            <c:strRef>
              <c:f>'Trend_Charts-Demo'!$I$36</c:f>
              <c:strCache>
                <c:ptCount val="1"/>
                <c:pt idx="0">
                  <c:v>Sept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F-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1-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3-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5-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7-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9-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1-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'Trend_Charts-Demo'!$I$37:$I$43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5A-982D-4AA3-9539-6864696D8F0B}"/>
            </c:ext>
          </c:extLst>
        </c:ser>
        <c:ser>
          <c:idx val="7"/>
          <c:order val="7"/>
          <c:tx>
            <c:strRef>
              <c:f>'Trend_Charts-Demo'!$J$36</c:f>
              <c:strCache>
                <c:ptCount val="1"/>
                <c:pt idx="0">
                  <c:v>Oct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C-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E-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0-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2-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4-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6-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F-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'Trend_Charts-Demo'!$J$37:$J$43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67-982D-4AA3-9539-6864696D8F0B}"/>
            </c:ext>
          </c:extLst>
        </c:ser>
        <c:ser>
          <c:idx val="8"/>
          <c:order val="8"/>
          <c:tx>
            <c:strRef>
              <c:f>'Trend_Charts-Demo'!$K$36</c:f>
              <c:strCache>
                <c:ptCount val="1"/>
                <c:pt idx="0">
                  <c:v>Nov</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9-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B-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D-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F-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1-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3-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D-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'Trend_Charts-Demo'!$K$37:$K$43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74-982D-4AA3-9539-6864696D8F0B}"/>
            </c:ext>
          </c:extLst>
        </c:ser>
        <c:ser>
          <c:idx val="9"/>
          <c:order val="9"/>
          <c:tx>
            <c:strRef>
              <c:f>'Trend_Charts-Demo'!$L$36</c:f>
              <c:strCache>
                <c:ptCount val="1"/>
                <c:pt idx="0">
                  <c:v>Dec</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6-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8-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A-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C-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7E-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0-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B-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'Trend_Charts-Demo'!$L$37:$L$43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81-982D-4AA3-9539-6864696D8F0B}"/>
            </c:ext>
          </c:extLst>
        </c:ser>
        <c:ser>
          <c:idx val="10"/>
          <c:order val="10"/>
          <c:tx>
            <c:strRef>
              <c:f>'Trend_Charts-Demo'!$M$36</c:f>
              <c:strCache>
                <c:ptCount val="1"/>
                <c:pt idx="0">
                  <c:v>Jan</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3-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5-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7-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9-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B-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8D-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9-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'Trend_Charts-Demo'!$M$37:$M$43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8E-982D-4AA3-9539-6864696D8F0B}"/>
            </c:ext>
          </c:extLst>
        </c:ser>
        <c:ser>
          <c:idx val="11"/>
          <c:order val="11"/>
          <c:tx>
            <c:strRef>
              <c:f>'Trend_Charts-Demo'!$N$36</c:f>
              <c:strCache>
                <c:ptCount val="1"/>
                <c:pt idx="0">
                  <c:v>Feb</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0-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2-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4-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6-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8-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A-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A7-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'Trend_Charts-Demo'!$N$37:$N$43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9B-982D-4AA3-9539-6864696D8F0B}"/>
            </c:ext>
          </c:extLst>
        </c:ser>
        <c:ser>
          <c:idx val="12"/>
          <c:order val="12"/>
          <c:tx>
            <c:strRef>
              <c:f>'Trend_Charts-Demo'!$O$36</c:f>
              <c:strCache>
                <c:ptCount val="1"/>
                <c:pt idx="0">
                  <c:v>March</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D-982D-4AA3-9539-6864696D8F0B}"/>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9F-982D-4AA3-9539-6864696D8F0B}"/>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A1-982D-4AA3-9539-6864696D8F0B}"/>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A3-982D-4AA3-9539-6864696D8F0B}"/>
              </c:ext>
            </c:extLst>
          </c:dPt>
          <c:dPt>
            <c:idx val="4"/>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A5-982D-4AA3-9539-6864696D8F0B}"/>
              </c:ext>
            </c:extLst>
          </c:dPt>
          <c:dPt>
            <c:idx val="5"/>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A7-982D-4AA3-9539-6864696D8F0B}"/>
              </c:ext>
            </c:extLst>
          </c:dPt>
          <c:dPt>
            <c:idx val="6"/>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B5-E137-4E74-93E2-DA3A9574DA95}"/>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'Trend_Charts-Demo'!$B$37:$B$43</c:f>
              <c:strCache>
                <c:ptCount val="7"/>
                <c:pt idx="0">
                  <c:v>White %</c:v>
                </c:pt>
                <c:pt idx="1">
                  <c:v>South Asian %</c:v>
                </c:pt>
                <c:pt idx="2">
                  <c:v>Black %</c:v>
                </c:pt>
                <c:pt idx="3">
                  <c:v>Mixed</c:v>
                </c:pt>
                <c:pt idx="4">
                  <c:v>Other %</c:v>
                </c:pt>
                <c:pt idx="5">
                  <c:v>Not Stated %</c:v>
                </c:pt>
                <c:pt idx="6">
                  <c:v>Not Recorded %</c:v>
                </c:pt>
              </c:strCache>
            </c:strRef>
          </c:cat>
          <c:val>
            <c:numRef>
              <c:f>'Trend_Charts-Demo'!$O$37:$O$43</c:f>
              <c:numCache>
                <c:formatCode>0.00%</c:formatCode>
                <c:ptCount val="7"/>
                <c:pt idx="0">
                  <c:v>#N/A</c:v>
                </c:pt>
                <c:pt idx="1">
                  <c:v>#N/A</c:v>
                </c:pt>
                <c:pt idx="2">
                  <c:v>#N/A</c:v>
                </c:pt>
                <c:pt idx="3">
                  <c:v>#N/A</c:v>
                </c:pt>
                <c:pt idx="4">
                  <c:v>#N/A</c:v>
                </c:pt>
                <c:pt idx="5">
                  <c:v>#N/A</c:v>
                </c:pt>
                <c:pt idx="6">
                  <c:v>#N/A</c:v>
                </c:pt>
              </c:numCache>
            </c:numRef>
          </c:val>
          <c:extLst>
            <c:ext xmlns:c16="http://schemas.microsoft.com/office/drawing/2014/chart" uri="{C3380CC4-5D6E-409C-BE32-E72D297353CC}">
              <c16:uniqueId val="{000000A8-982D-4AA3-9539-6864696D8F0B}"/>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a:t>All Diabetes</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tx>
            <c:strRef>
              <c:f>'Trend_Charts-Age'!$C$12</c:f>
              <c:strCache>
                <c:ptCount val="1"/>
                <c:pt idx="0">
                  <c:v>Grand Total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31FF-43D2-855C-2279430E97C4}"/>
              </c:ext>
            </c:extLst>
          </c:dPt>
          <c:dLbls>
            <c:dLbl>
              <c:idx val="0"/>
              <c:layout>
                <c:manualLayout>
                  <c:x val="0.11222462817147856"/>
                  <c:y val="2.4305920093321668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1C4-4A86-B609-6CB3664CC2C1}"/>
                </c:ext>
              </c:extLst>
            </c:dLbl>
            <c:dLbl>
              <c:idx val="2"/>
              <c:layout>
                <c:manualLayout>
                  <c:x val="-0.10293438320209974"/>
                  <c:y val="8.9738261883931386E-3"/>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31C4-4A86-B609-6CB3664CC2C1}"/>
                </c:ext>
              </c:extLst>
            </c:dLbl>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clip" horzOverflow="clip" vert="horz" wrap="square" lIns="36576" tIns="18288" rIns="36576" bIns="18288"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15:spPr xmlns:c15="http://schemas.microsoft.com/office/drawing/2012/chart">
                  <a:prstGeom prst="wedgeRectCallout">
                    <a:avLst/>
                  </a:prstGeom>
                  <a:pattFill prst="pct75">
                    <a:fgClr>
                      <a:schemeClr val="dk1">
                        <a:lumMod val="75000"/>
                        <a:lumOff val="25000"/>
                      </a:schemeClr>
                    </a:fgClr>
                    <a:bgClr>
                      <a:schemeClr val="dk1">
                        <a:lumMod val="65000"/>
                        <a:lumOff val="35000"/>
                      </a:schemeClr>
                    </a:bgClr>
                  </a:pattFill>
                  <a:ln>
                    <a:noFill/>
                  </a:ln>
                </c15:spPr>
              </c:ext>
            </c:extLst>
          </c:dLbls>
          <c:cat>
            <c:strRef>
              <c:f>'Trend_Charts-Age'!$B$13:$B$16</c:f>
              <c:strCache>
                <c:ptCount val="4"/>
                <c:pt idx="0">
                  <c:v>0 - 15 Yrs %</c:v>
                </c:pt>
                <c:pt idx="1">
                  <c:v>16 - 39 Yrs %</c:v>
                </c:pt>
                <c:pt idx="2">
                  <c:v>40 - 64 Yrs %</c:v>
                </c:pt>
                <c:pt idx="3">
                  <c:v>65+ Yrs %</c:v>
                </c:pt>
              </c:strCache>
            </c:strRef>
          </c:cat>
          <c:val>
            <c:numRef>
              <c:f>'Trend_Charts-Age'!$C$13:$C$16</c:f>
              <c:numCache>
                <c:formatCode>0.00%</c:formatCode>
                <c:ptCount val="4"/>
                <c:pt idx="0">
                  <c:v>5.6664694687773966E-3</c:v>
                </c:pt>
                <c:pt idx="1">
                  <c:v>7.3414635884788915E-2</c:v>
                </c:pt>
                <c:pt idx="2">
                  <c:v>0.52833591116116296</c:v>
                </c:pt>
                <c:pt idx="3">
                  <c:v>0.39258298348527076</c:v>
                </c:pt>
              </c:numCache>
            </c:numRef>
          </c:val>
          <c:extLst>
            <c:ext xmlns:c16="http://schemas.microsoft.com/office/drawing/2014/chart" uri="{C3380CC4-5D6E-409C-BE32-E72D297353CC}">
              <c16:uniqueId val="{00000006-31C4-4A86-B609-6CB3664CC2C1}"/>
            </c:ext>
          </c:extLst>
        </c:ser>
        <c:ser>
          <c:idx val="1"/>
          <c:order val="1"/>
          <c:tx>
            <c:strRef>
              <c:f>'Trend_Charts-Age'!$D$12</c:f>
              <c:strCache>
                <c:ptCount val="1"/>
                <c:pt idx="0">
                  <c:v>April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8-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A-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C-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'Trend_Charts-Age'!$D$13:$D$16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0D-31C4-4A86-B609-6CB3664CC2C1}"/>
            </c:ext>
          </c:extLst>
        </c:ser>
        <c:ser>
          <c:idx val="2"/>
          <c:order val="2"/>
          <c:tx>
            <c:strRef>
              <c:f>'Trend_Charts-Age'!$E$12</c:f>
              <c:strCache>
                <c:ptCount val="1"/>
                <c:pt idx="0">
                  <c:v>May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F-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1-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3-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'Trend_Charts-Age'!$E$13:$E$16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14-31C4-4A86-B609-6CB3664CC2C1}"/>
            </c:ext>
          </c:extLst>
        </c:ser>
        <c:ser>
          <c:idx val="3"/>
          <c:order val="3"/>
          <c:tx>
            <c:strRef>
              <c:f>'Trend_Charts-Age'!$F$12</c:f>
              <c:strCache>
                <c:ptCount val="1"/>
                <c:pt idx="0">
                  <c:v>June</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6-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8-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A-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'Trend_Charts-Age'!$F$13:$F$16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1B-31C4-4A86-B609-6CB3664CC2C1}"/>
            </c:ext>
          </c:extLst>
        </c:ser>
        <c:ser>
          <c:idx val="4"/>
          <c:order val="4"/>
          <c:tx>
            <c:strRef>
              <c:f>'Trend_Charts-Age'!$G$12</c:f>
              <c:strCache>
                <c:ptCount val="1"/>
                <c:pt idx="0">
                  <c:v>July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D-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F-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1-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'Trend_Charts-Age'!$G$13:$G$16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22-31C4-4A86-B609-6CB3664CC2C1}"/>
            </c:ext>
          </c:extLst>
        </c:ser>
        <c:ser>
          <c:idx val="5"/>
          <c:order val="5"/>
          <c:tx>
            <c:strRef>
              <c:f>'Trend_Charts-Age'!$H$12</c:f>
              <c:strCache>
                <c:ptCount val="1"/>
                <c:pt idx="0">
                  <c:v>August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4-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6-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8-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'Trend_Charts-Age'!$H$13:$H$16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29-31C4-4A86-B609-6CB3664CC2C1}"/>
            </c:ext>
          </c:extLst>
        </c:ser>
        <c:ser>
          <c:idx val="6"/>
          <c:order val="6"/>
          <c:tx>
            <c:strRef>
              <c:f>'Trend_Charts-Age'!$I$12</c:f>
              <c:strCache>
                <c:ptCount val="1"/>
                <c:pt idx="0">
                  <c:v>Sept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B-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D-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F-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'Trend_Charts-Age'!$I$13:$I$16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30-31C4-4A86-B609-6CB3664CC2C1}"/>
            </c:ext>
          </c:extLst>
        </c:ser>
        <c:ser>
          <c:idx val="7"/>
          <c:order val="7"/>
          <c:tx>
            <c:strRef>
              <c:f>'Trend_Charts-Age'!$J$12</c:f>
              <c:strCache>
                <c:ptCount val="1"/>
                <c:pt idx="0">
                  <c:v>Oct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2-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4-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6-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'Trend_Charts-Age'!$J$13:$J$16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37-31C4-4A86-B609-6CB3664CC2C1}"/>
            </c:ext>
          </c:extLst>
        </c:ser>
        <c:ser>
          <c:idx val="8"/>
          <c:order val="8"/>
          <c:tx>
            <c:strRef>
              <c:f>'Trend_Charts-Age'!$K$12</c:f>
              <c:strCache>
                <c:ptCount val="1"/>
                <c:pt idx="0">
                  <c:v>Nov</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9-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B-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D-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'Trend_Charts-Age'!$K$13:$K$16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3E-31C4-4A86-B609-6CB3664CC2C1}"/>
            </c:ext>
          </c:extLst>
        </c:ser>
        <c:ser>
          <c:idx val="9"/>
          <c:order val="9"/>
          <c:tx>
            <c:strRef>
              <c:f>'Trend_Charts-Age'!$L$12</c:f>
              <c:strCache>
                <c:ptCount val="1"/>
                <c:pt idx="0">
                  <c:v>Dec</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0-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2-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4-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'Trend_Charts-Age'!$L$13:$L$16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45-31C4-4A86-B609-6CB3664CC2C1}"/>
            </c:ext>
          </c:extLst>
        </c:ser>
        <c:ser>
          <c:idx val="10"/>
          <c:order val="10"/>
          <c:tx>
            <c:strRef>
              <c:f>'Trend_Charts-Age'!$M$12</c:f>
              <c:strCache>
                <c:ptCount val="1"/>
                <c:pt idx="0">
                  <c:v>Jan</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7-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9-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B-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'Trend_Charts-Age'!$M$13:$M$16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4C-31C4-4A86-B609-6CB3664CC2C1}"/>
            </c:ext>
          </c:extLst>
        </c:ser>
        <c:ser>
          <c:idx val="11"/>
          <c:order val="11"/>
          <c:tx>
            <c:strRef>
              <c:f>'Trend_Charts-Age'!$N$12</c:f>
              <c:strCache>
                <c:ptCount val="1"/>
                <c:pt idx="0">
                  <c:v>Feb</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E-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0-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2-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F-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'Trend_Charts-Age'!$N$13:$N$16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53-31C4-4A86-B609-6CB3664CC2C1}"/>
            </c:ext>
          </c:extLst>
        </c:ser>
        <c:ser>
          <c:idx val="12"/>
          <c:order val="12"/>
          <c:tx>
            <c:strRef>
              <c:f>'Trend_Charts-Age'!$O$12</c:f>
              <c:strCache>
                <c:ptCount val="1"/>
                <c:pt idx="0">
                  <c:v>March</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5-31C4-4A86-B609-6CB3664CC2C1}"/>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7-31C4-4A86-B609-6CB3664CC2C1}"/>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9-31C4-4A86-B609-6CB3664CC2C1}"/>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7-31FF-43D2-855C-2279430E97C4}"/>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'Trend_Charts-Age'!$B$13:$B$16</c:f>
              <c:strCache>
                <c:ptCount val="4"/>
                <c:pt idx="0">
                  <c:v>0 - 15 Yrs %</c:v>
                </c:pt>
                <c:pt idx="1">
                  <c:v>16 - 39 Yrs %</c:v>
                </c:pt>
                <c:pt idx="2">
                  <c:v>40 - 64 Yrs %</c:v>
                </c:pt>
                <c:pt idx="3">
                  <c:v>65+ Yrs %</c:v>
                </c:pt>
              </c:strCache>
            </c:strRef>
          </c:cat>
          <c:val>
            <c:numRef>
              <c:f>'Trend_Charts-Age'!$O$13:$O$16</c:f>
              <c:numCache>
                <c:formatCode>0.00%</c:formatCode>
                <c:ptCount val="4"/>
                <c:pt idx="0" formatCode="0.0%">
                  <c:v>#N/A</c:v>
                </c:pt>
                <c:pt idx="1">
                  <c:v>#N/A</c:v>
                </c:pt>
                <c:pt idx="2">
                  <c:v>#N/A</c:v>
                </c:pt>
                <c:pt idx="3" formatCode="0.0%">
                  <c:v>#N/A</c:v>
                </c:pt>
              </c:numCache>
            </c:numRef>
          </c:val>
          <c:extLst>
            <c:ext xmlns:c16="http://schemas.microsoft.com/office/drawing/2014/chart" uri="{C3380CC4-5D6E-409C-BE32-E72D297353CC}">
              <c16:uniqueId val="{0000005A-31C4-4A86-B609-6CB3664CC2C1}"/>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a:t>Type 1</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tx>
            <c:strRef>
              <c:f>'Trend_Charts-Age'!$C$33</c:f>
              <c:strCache>
                <c:ptCount val="1"/>
                <c:pt idx="0">
                  <c:v>Grand Total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1783-4FA4-825A-1AF572E9A36D}"/>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1783-4FA4-825A-1AF572E9A36D}"/>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1783-4FA4-825A-1AF572E9A36D}"/>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1783-4FA4-825A-1AF572E9A36D}"/>
              </c:ext>
            </c:extLst>
          </c:dPt>
          <c:dLbls>
            <c:dLbl>
              <c:idx val="0"/>
              <c:layout>
                <c:manualLayout>
                  <c:x val="2.475371828521435E-2"/>
                  <c:y val="6.6422385173942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1783-4FA4-825A-1AF572E9A36D}"/>
                </c:ext>
              </c:extLst>
            </c:dLbl>
            <c:dLbl>
              <c:idx val="1"/>
              <c:layout>
                <c:manualLayout>
                  <c:x val="-6.0960848643919534E-2"/>
                  <c:y val="-4.836167295692119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1783-4FA4-825A-1AF572E9A36D}"/>
                </c:ext>
              </c:extLst>
            </c:dLbl>
            <c:dLbl>
              <c:idx val="2"/>
              <c:layout>
                <c:manualLayout>
                  <c:x val="-1.7464785651793539E-2"/>
                  <c:y val="-5.5225196468497557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1783-4FA4-825A-1AF572E9A36D}"/>
                </c:ext>
              </c:extLst>
            </c:dLbl>
            <c:dLbl>
              <c:idx val="3"/>
              <c:layout>
                <c:manualLayout>
                  <c:x val="-3.2631671041119859E-2"/>
                  <c:y val="-8.0128614826792779E-4"/>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7-1783-4FA4-825A-1AF572E9A36D}"/>
                </c:ext>
              </c:extLst>
            </c:dLbl>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clip" horzOverflow="clip"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pattFill prst="pct75">
                    <a:fgClr>
                      <a:schemeClr val="dk1">
                        <a:lumMod val="75000"/>
                        <a:lumOff val="25000"/>
                      </a:schemeClr>
                    </a:fgClr>
                    <a:bgClr>
                      <a:schemeClr val="dk1">
                        <a:lumMod val="65000"/>
                        <a:lumOff val="35000"/>
                      </a:schemeClr>
                    </a:bgClr>
                  </a:pattFill>
                  <a:ln>
                    <a:noFill/>
                  </a:ln>
                </c15:spPr>
              </c:ext>
            </c:extLst>
          </c:dLbls>
          <c:cat>
            <c:strRef>
              <c:f>'Trend_Charts-Age'!$B$34:$B$37</c:f>
              <c:strCache>
                <c:ptCount val="4"/>
                <c:pt idx="0">
                  <c:v>0 - 15 Yrs %</c:v>
                </c:pt>
                <c:pt idx="1">
                  <c:v>16 - 39 Yrs %</c:v>
                </c:pt>
                <c:pt idx="2">
                  <c:v>40 -64 Yrs %</c:v>
                </c:pt>
                <c:pt idx="3">
                  <c:v>65+ Yrs %</c:v>
                </c:pt>
              </c:strCache>
            </c:strRef>
          </c:cat>
          <c:val>
            <c:numRef>
              <c:f>'Trend_Charts-Age'!$C$34:$C$37</c:f>
              <c:numCache>
                <c:formatCode>0.00%</c:formatCode>
                <c:ptCount val="4"/>
                <c:pt idx="0">
                  <c:v>9.9618077657542964E-2</c:v>
                </c:pt>
                <c:pt idx="1">
                  <c:v>0.4801082113303628</c:v>
                </c:pt>
                <c:pt idx="2">
                  <c:v>0.33306810948440485</c:v>
                </c:pt>
                <c:pt idx="3">
                  <c:v>8.1476766390833857E-2</c:v>
                </c:pt>
              </c:numCache>
            </c:numRef>
          </c:val>
          <c:extLst>
            <c:ext xmlns:c16="http://schemas.microsoft.com/office/drawing/2014/chart" uri="{C3380CC4-5D6E-409C-BE32-E72D297353CC}">
              <c16:uniqueId val="{0000000E-1783-4FA4-825A-1AF572E9A36D}"/>
            </c:ext>
          </c:extLst>
        </c:ser>
        <c:ser>
          <c:idx val="1"/>
          <c:order val="1"/>
          <c:tx>
            <c:strRef>
              <c:f>'Trend_Charts-Age'!$D$33</c:f>
              <c:strCache>
                <c:ptCount val="1"/>
                <c:pt idx="0">
                  <c:v>April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'Trend_Charts-Age'!$D$34:$D$37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4-1783-4FA4-825A-1AF572E9A36D}"/>
            </c:ext>
          </c:extLst>
        </c:ser>
        <c:ser>
          <c:idx val="2"/>
          <c:order val="2"/>
          <c:tx>
            <c:strRef>
              <c:f>'Trend_Charts-Age'!$E$33</c:f>
              <c:strCache>
                <c:ptCount val="1"/>
                <c:pt idx="0">
                  <c:v>May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'Trend_Charts-Age'!$E$34:$E$37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5-1783-4FA4-825A-1AF572E9A36D}"/>
            </c:ext>
          </c:extLst>
        </c:ser>
        <c:ser>
          <c:idx val="3"/>
          <c:order val="3"/>
          <c:tx>
            <c:strRef>
              <c:f>'Trend_Charts-Age'!$F$33</c:f>
              <c:strCache>
                <c:ptCount val="1"/>
                <c:pt idx="0">
                  <c:v>June</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'Trend_Charts-Age'!$F$34:$F$37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6-1783-4FA4-825A-1AF572E9A36D}"/>
            </c:ext>
          </c:extLst>
        </c:ser>
        <c:ser>
          <c:idx val="4"/>
          <c:order val="4"/>
          <c:tx>
            <c:strRef>
              <c:f>'Trend_Charts-Age'!$G$33</c:f>
              <c:strCache>
                <c:ptCount val="1"/>
                <c:pt idx="0">
                  <c:v>July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'Trend_Charts-Age'!$G$34:$G$37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7-1783-4FA4-825A-1AF572E9A36D}"/>
            </c:ext>
          </c:extLst>
        </c:ser>
        <c:ser>
          <c:idx val="5"/>
          <c:order val="5"/>
          <c:tx>
            <c:strRef>
              <c:f>'Trend_Charts-Age'!$H$33</c:f>
              <c:strCache>
                <c:ptCount val="1"/>
                <c:pt idx="0">
                  <c:v>August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2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'Trend_Charts-Age'!$H$34:$H$37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8-1783-4FA4-825A-1AF572E9A36D}"/>
            </c:ext>
          </c:extLst>
        </c:ser>
        <c:ser>
          <c:idx val="6"/>
          <c:order val="6"/>
          <c:tx>
            <c:strRef>
              <c:f>'Trend_Charts-Age'!$I$33</c:f>
              <c:strCache>
                <c:ptCount val="1"/>
                <c:pt idx="0">
                  <c:v>Sept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'Trend_Charts-Age'!$I$34:$I$37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9-1783-4FA4-825A-1AF572E9A36D}"/>
            </c:ext>
          </c:extLst>
        </c:ser>
        <c:ser>
          <c:idx val="7"/>
          <c:order val="7"/>
          <c:tx>
            <c:strRef>
              <c:f>'Trend_Charts-Age'!$J$33</c:f>
              <c:strCache>
                <c:ptCount val="1"/>
                <c:pt idx="0">
                  <c:v>Oct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3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'Trend_Charts-Age'!$J$34:$J$37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A-1783-4FA4-825A-1AF572E9A36D}"/>
            </c:ext>
          </c:extLst>
        </c:ser>
        <c:ser>
          <c:idx val="8"/>
          <c:order val="8"/>
          <c:tx>
            <c:strRef>
              <c:f>'Trend_Charts-Age'!$K$33</c:f>
              <c:strCache>
                <c:ptCount val="1"/>
                <c:pt idx="0">
                  <c:v>Nov</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'Trend_Charts-Age'!$K$34:$K$37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B-1783-4FA4-825A-1AF572E9A36D}"/>
            </c:ext>
          </c:extLst>
        </c:ser>
        <c:ser>
          <c:idx val="9"/>
          <c:order val="9"/>
          <c:tx>
            <c:strRef>
              <c:f>'Trend_Charts-Age'!$L$33</c:f>
              <c:strCache>
                <c:ptCount val="1"/>
                <c:pt idx="0">
                  <c:v>Dec</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4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'Trend_Charts-Age'!$L$34:$L$37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C-1783-4FA4-825A-1AF572E9A36D}"/>
            </c:ext>
          </c:extLst>
        </c:ser>
        <c:ser>
          <c:idx val="10"/>
          <c:order val="10"/>
          <c:tx>
            <c:strRef>
              <c:f>'Trend_Charts-Age'!$M$33</c:f>
              <c:strCache>
                <c:ptCount val="1"/>
                <c:pt idx="0">
                  <c:v>Jan</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'Trend_Charts-Age'!$M$34:$M$37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D-1783-4FA4-825A-1AF572E9A36D}"/>
            </c:ext>
          </c:extLst>
        </c:ser>
        <c:ser>
          <c:idx val="11"/>
          <c:order val="11"/>
          <c:tx>
            <c:strRef>
              <c:f>'Trend_Charts-Age'!$N$33</c:f>
              <c:strCache>
                <c:ptCount val="1"/>
                <c:pt idx="0">
                  <c:v>Feb</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9-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B-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D-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5F-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'Trend_Charts-Age'!$N$34:$N$37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E-1783-4FA4-825A-1AF572E9A36D}"/>
            </c:ext>
          </c:extLst>
        </c:ser>
        <c:ser>
          <c:idx val="12"/>
          <c:order val="12"/>
          <c:tx>
            <c:strRef>
              <c:f>'Trend_Charts-Age'!$O$33</c:f>
              <c:strCache>
                <c:ptCount val="1"/>
                <c:pt idx="0">
                  <c:v>March</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1-2A59-498E-A0E9-DF6340C5C887}"/>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3-2A59-498E-A0E9-DF6340C5C887}"/>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5-2A59-498E-A0E9-DF6340C5C887}"/>
              </c:ext>
            </c:extLst>
          </c:dPt>
          <c:dPt>
            <c:idx val="3"/>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67-2A59-498E-A0E9-DF6340C5C887}"/>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'Trend_Charts-Age'!$B$34:$B$37</c:f>
              <c:strCache>
                <c:ptCount val="4"/>
                <c:pt idx="0">
                  <c:v>0 - 15 Yrs %</c:v>
                </c:pt>
                <c:pt idx="1">
                  <c:v>16 - 39 Yrs %</c:v>
                </c:pt>
                <c:pt idx="2">
                  <c:v>40 -64 Yrs %</c:v>
                </c:pt>
                <c:pt idx="3">
                  <c:v>65+ Yrs %</c:v>
                </c:pt>
              </c:strCache>
            </c:strRef>
          </c:cat>
          <c:val>
            <c:numRef>
              <c:f>'Trend_Charts-Age'!$O$34:$O$37</c:f>
              <c:numCache>
                <c:formatCode>0.00%</c:formatCode>
                <c:ptCount val="4"/>
                <c:pt idx="0">
                  <c:v>#N/A</c:v>
                </c:pt>
                <c:pt idx="1">
                  <c:v>#N/A</c:v>
                </c:pt>
                <c:pt idx="2">
                  <c:v>#N/A</c:v>
                </c:pt>
                <c:pt idx="3">
                  <c:v>#N/A</c:v>
                </c:pt>
              </c:numCache>
            </c:numRef>
          </c:val>
          <c:extLst>
            <c:ext xmlns:c16="http://schemas.microsoft.com/office/drawing/2014/chart" uri="{C3380CC4-5D6E-409C-BE32-E72D297353CC}">
              <c16:uniqueId val="{000000CF-1783-4FA4-825A-1AF572E9A36D}"/>
            </c:ext>
          </c:extLst>
        </c:ser>
        <c:dLbls>
          <c:dLblPos val="ctr"/>
          <c:showLegendKey val="0"/>
          <c:showVal val="0"/>
          <c:showCatName val="0"/>
          <c:showSerName val="0"/>
          <c:showPercent val="1"/>
          <c:showBubbleSize val="0"/>
          <c:showLeaderLines val="0"/>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a:t>Type 2</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tx>
            <c:strRef>
              <c:f>'Trend_Charts-Age'!$C$54</c:f>
              <c:strCache>
                <c:ptCount val="1"/>
                <c:pt idx="0">
                  <c:v>Grand Total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3EC5-4A97-9832-E633F15D37BD}"/>
              </c:ext>
            </c:extLst>
          </c:dPt>
          <c:dLbls>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clip" horzOverflow="clip"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pattFill prst="pct75">
                    <a:fgClr>
                      <a:schemeClr val="dk1">
                        <a:lumMod val="75000"/>
                        <a:lumOff val="25000"/>
                      </a:schemeClr>
                    </a:fgClr>
                    <a:bgClr>
                      <a:schemeClr val="dk1">
                        <a:lumMod val="65000"/>
                        <a:lumOff val="35000"/>
                      </a:schemeClr>
                    </a:bgClr>
                  </a:pattFill>
                  <a:ln>
                    <a:noFill/>
                  </a:ln>
                </c15:spPr>
              </c:ext>
            </c:extLst>
          </c:dLbls>
          <c:cat>
            <c:strRef>
              <c:f>'Trend_Charts-Age'!$B$55:$B$58</c:f>
              <c:strCache>
                <c:ptCount val="4"/>
                <c:pt idx="0">
                  <c:v>0 - 15 Yrs %</c:v>
                </c:pt>
                <c:pt idx="1">
                  <c:v>16 - 39 Yrs %</c:v>
                </c:pt>
                <c:pt idx="2">
                  <c:v>40 -64 Yrs %</c:v>
                </c:pt>
                <c:pt idx="3">
                  <c:v>65+ Yrs %</c:v>
                </c:pt>
              </c:strCache>
            </c:strRef>
          </c:cat>
          <c:val>
            <c:numRef>
              <c:f>'Trend_Charts-Age'!$C$55:$C$58</c:f>
              <c:numCache>
                <c:formatCode>0.00%</c:formatCode>
                <c:ptCount val="4"/>
                <c:pt idx="0">
                  <c:v>3.0994625078431521E-4</c:v>
                </c:pt>
                <c:pt idx="1">
                  <c:v>5.1224287690598044E-2</c:v>
                </c:pt>
                <c:pt idx="2">
                  <c:v>0.53427929937027996</c:v>
                </c:pt>
                <c:pt idx="3">
                  <c:v>0.40745836514692207</c:v>
                </c:pt>
              </c:numCache>
            </c:numRef>
          </c:val>
          <c:extLst>
            <c:ext xmlns:c16="http://schemas.microsoft.com/office/drawing/2014/chart" uri="{C3380CC4-5D6E-409C-BE32-E72D297353CC}">
              <c16:uniqueId val="{00000008-3EC5-4A97-9832-E633F15D37BD}"/>
            </c:ext>
          </c:extLst>
        </c:ser>
        <c:dLbls>
          <c:dLblPos val="ctr"/>
          <c:showLegendKey val="0"/>
          <c:showVal val="0"/>
          <c:showCatName val="0"/>
          <c:showSerName val="0"/>
          <c:showPercent val="1"/>
          <c:showBubbleSize val="0"/>
          <c:showLeaderLines val="0"/>
        </c:dLbls>
        <c:firstSliceAng val="0"/>
        <c:extLst>
          <c:ext xmlns:c15="http://schemas.microsoft.com/office/drawing/2012/chart" uri="{02D57815-91ED-43cb-92C2-25804820EDAC}">
            <c15:filteredPieSeries>
              <c15:ser>
                <c:idx val="1"/>
                <c:order val="1"/>
                <c:tx>
                  <c:strRef>
                    <c:extLst>
                      <c:ext uri="{02D57815-91ED-43cb-92C2-25804820EDAC}">
                        <c15:formulaRef>
                          <c15:sqref>'Trend_Charts-Age'!$D$54</c15:sqref>
                        </c15:formulaRef>
                      </c:ext>
                    </c:extLst>
                    <c:strCache>
                      <c:ptCount val="1"/>
                      <c:pt idx="0">
                        <c:v>April</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A-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C-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E-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0-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uri="{CE6537A1-D6FC-4f65-9D91-7224C49458BB}"/>
                  </c:extLst>
                </c:dLbls>
                <c:cat>
                  <c:strRef>
                    <c:extLst>
                      <c:ex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uri="{02D57815-91ED-43cb-92C2-25804820EDAC}">
                        <c15:formulaRef>
                          <c15:sqref>'Trend_Charts-Age'!$D$55:$D$58</c15:sqref>
                        </c15:formulaRef>
                      </c:ext>
                    </c:extLst>
                    <c:numCache>
                      <c:formatCode>0.00%</c:formatCode>
                      <c:ptCount val="4"/>
                      <c:pt idx="0">
                        <c:v>#N/A</c:v>
                      </c:pt>
                      <c:pt idx="1">
                        <c:v>#N/A</c:v>
                      </c:pt>
                      <c:pt idx="2">
                        <c:v>#N/A</c:v>
                      </c:pt>
                      <c:pt idx="3">
                        <c:v>#N/A</c:v>
                      </c:pt>
                    </c:numCache>
                  </c:numRef>
                </c:val>
                <c:extLst>
                  <c:ext xmlns:c16="http://schemas.microsoft.com/office/drawing/2014/chart" uri="{C3380CC4-5D6E-409C-BE32-E72D297353CC}">
                    <c16:uniqueId val="{00000011-3EC5-4A97-9832-E633F15D37BD}"/>
                  </c:ext>
                </c:extLst>
              </c15:ser>
            </c15:filteredPieSeries>
            <c15:filteredPieSeries>
              <c15:ser>
                <c:idx val="2"/>
                <c:order val="2"/>
                <c:tx>
                  <c:strRef>
                    <c:extLst>
                      <c:ext xmlns:c15="http://schemas.microsoft.com/office/drawing/2012/chart" uri="{02D57815-91ED-43cb-92C2-25804820EDAC}">
                        <c15:formulaRef>
                          <c15:sqref>'Trend_Charts-Age'!$E$54</c15:sqref>
                        </c15:formulaRef>
                      </c:ext>
                    </c:extLst>
                    <c:strCache>
                      <c:ptCount val="1"/>
                      <c:pt idx="0">
                        <c:v>May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3-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5-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7-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9-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'Trend_Charts-Age'!$E$55:$E$58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1A-3EC5-4A97-9832-E633F15D37BD}"/>
                  </c:ext>
                </c:extLst>
              </c15:ser>
            </c15:filteredPieSeries>
            <c15:filteredPieSeries>
              <c15:ser>
                <c:idx val="3"/>
                <c:order val="3"/>
                <c:tx>
                  <c:strRef>
                    <c:extLst>
                      <c:ext xmlns:c15="http://schemas.microsoft.com/office/drawing/2012/chart" uri="{02D57815-91ED-43cb-92C2-25804820EDAC}">
                        <c15:formulaRef>
                          <c15:sqref>'Trend_Charts-Age'!$F$54</c15:sqref>
                        </c15:formulaRef>
                      </c:ext>
                    </c:extLst>
                    <c:strCache>
                      <c:ptCount val="1"/>
                      <c:pt idx="0">
                        <c:v>June</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C-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1E-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0-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2-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'Trend_Charts-Age'!$F$55:$F$58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23-3EC5-4A97-9832-E633F15D37BD}"/>
                  </c:ext>
                </c:extLst>
              </c15:ser>
            </c15:filteredPieSeries>
            <c15:filteredPieSeries>
              <c15:ser>
                <c:idx val="4"/>
                <c:order val="4"/>
                <c:tx>
                  <c:strRef>
                    <c:extLst>
                      <c:ext xmlns:c15="http://schemas.microsoft.com/office/drawing/2012/chart" uri="{02D57815-91ED-43cb-92C2-25804820EDAC}">
                        <c15:formulaRef>
                          <c15:sqref>'Trend_Charts-Age'!$G$54</c15:sqref>
                        </c15:formulaRef>
                      </c:ext>
                    </c:extLst>
                    <c:strCache>
                      <c:ptCount val="1"/>
                      <c:pt idx="0">
                        <c:v>July</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5-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7-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9-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B-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'Trend_Charts-Age'!$G$55:$G$58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2C-3EC5-4A97-9832-E633F15D37BD}"/>
                  </c:ext>
                </c:extLst>
              </c15:ser>
            </c15:filteredPieSeries>
            <c15:filteredPieSeries>
              <c15:ser>
                <c:idx val="5"/>
                <c:order val="5"/>
                <c:tx>
                  <c:strRef>
                    <c:extLst>
                      <c:ext xmlns:c15="http://schemas.microsoft.com/office/drawing/2012/chart" uri="{02D57815-91ED-43cb-92C2-25804820EDAC}">
                        <c15:formulaRef>
                          <c15:sqref>'Trend_Charts-Age'!$H$54</c15:sqref>
                        </c15:formulaRef>
                      </c:ext>
                    </c:extLst>
                    <c:strCache>
                      <c:ptCount val="1"/>
                      <c:pt idx="0">
                        <c:v>August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2E-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0-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2-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4-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'Trend_Charts-Age'!$H$55:$H$58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35-3EC5-4A97-9832-E633F15D37BD}"/>
                  </c:ext>
                </c:extLst>
              </c15:ser>
            </c15:filteredPieSeries>
            <c15:filteredPieSeries>
              <c15:ser>
                <c:idx val="6"/>
                <c:order val="6"/>
                <c:tx>
                  <c:strRef>
                    <c:extLst>
                      <c:ext xmlns:c15="http://schemas.microsoft.com/office/drawing/2012/chart" uri="{02D57815-91ED-43cb-92C2-25804820EDAC}">
                        <c15:formulaRef>
                          <c15:sqref>'Trend_Charts-Age'!$I$54</c15:sqref>
                        </c15:formulaRef>
                      </c:ext>
                    </c:extLst>
                    <c:strCache>
                      <c:ptCount val="1"/>
                      <c:pt idx="0">
                        <c:v>Sept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7-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9-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B-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3D-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'Trend_Charts-Age'!$I$55:$I$58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3E-3EC5-4A97-9832-E633F15D37BD}"/>
                  </c:ext>
                </c:extLst>
              </c15:ser>
            </c15:filteredPieSeries>
            <c15:filteredPieSeries>
              <c15:ser>
                <c:idx val="7"/>
                <c:order val="7"/>
                <c:tx>
                  <c:strRef>
                    <c:extLst>
                      <c:ext xmlns:c15="http://schemas.microsoft.com/office/drawing/2012/chart" uri="{02D57815-91ED-43cb-92C2-25804820EDAC}">
                        <c15:formulaRef>
                          <c15:sqref>'Trend_Charts-Age'!$J$54</c15:sqref>
                        </c15:formulaRef>
                      </c:ext>
                    </c:extLst>
                    <c:strCache>
                      <c:ptCount val="1"/>
                      <c:pt idx="0">
                        <c:v>Oct</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0-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2-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4-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6-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'Trend_Charts-Age'!$J$55:$J$58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47-3EC5-4A97-9832-E633F15D37BD}"/>
                  </c:ext>
                </c:extLst>
              </c15:ser>
            </c15:filteredPieSeries>
            <c15:filteredPieSeries>
              <c15:ser>
                <c:idx val="8"/>
                <c:order val="8"/>
                <c:tx>
                  <c:strRef>
                    <c:extLst>
                      <c:ext xmlns:c15="http://schemas.microsoft.com/office/drawing/2012/chart" uri="{02D57815-91ED-43cb-92C2-25804820EDAC}">
                        <c15:formulaRef>
                          <c15:sqref>'Trend_Charts-Age'!$K$54</c15:sqref>
                        </c15:formulaRef>
                      </c:ext>
                    </c:extLst>
                    <c:strCache>
                      <c:ptCount val="1"/>
                      <c:pt idx="0">
                        <c:v>Nov</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9-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B-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D-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4F-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'Trend_Charts-Age'!$K$55:$K$58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50-3EC5-4A97-9832-E633F15D37BD}"/>
                  </c:ext>
                </c:extLst>
              </c15:ser>
            </c15:filteredPieSeries>
            <c15:filteredPieSeries>
              <c15:ser>
                <c:idx val="9"/>
                <c:order val="9"/>
                <c:tx>
                  <c:strRef>
                    <c:extLst>
                      <c:ext xmlns:c15="http://schemas.microsoft.com/office/drawing/2012/chart" uri="{02D57815-91ED-43cb-92C2-25804820EDAC}">
                        <c15:formulaRef>
                          <c15:sqref>'Trend_Charts-Age'!$L$54</c15:sqref>
                        </c15:formulaRef>
                      </c:ext>
                    </c:extLst>
                    <c:strCache>
                      <c:ptCount val="1"/>
                      <c:pt idx="0">
                        <c:v>Dec</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2-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4-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6-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8-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'Trend_Charts-Age'!$L$55:$L$58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59-3EC5-4A97-9832-E633F15D37BD}"/>
                  </c:ext>
                </c:extLst>
              </c15:ser>
            </c15:filteredPieSeries>
            <c15:filteredPieSeries>
              <c15:ser>
                <c:idx val="10"/>
                <c:order val="10"/>
                <c:tx>
                  <c:strRef>
                    <c:extLst>
                      <c:ext xmlns:c15="http://schemas.microsoft.com/office/drawing/2012/chart" uri="{02D57815-91ED-43cb-92C2-25804820EDAC}">
                        <c15:formulaRef>
                          <c15:sqref>'Trend_Charts-Age'!$M$54</c15:sqref>
                        </c15:formulaRef>
                      </c:ext>
                    </c:extLst>
                    <c:strCache>
                      <c:ptCount val="1"/>
                      <c:pt idx="0">
                        <c:v>Jan</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B-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D-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5F-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1-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'Trend_Charts-Age'!$M$55:$M$58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62-3EC5-4A97-9832-E633F15D37BD}"/>
                  </c:ext>
                </c:extLst>
              </c15:ser>
            </c15:filteredPieSeries>
            <c15:filteredPieSeries>
              <c15:ser>
                <c:idx val="11"/>
                <c:order val="11"/>
                <c:tx>
                  <c:strRef>
                    <c:extLst>
                      <c:ext xmlns:c15="http://schemas.microsoft.com/office/drawing/2012/chart" uri="{02D57815-91ED-43cb-92C2-25804820EDAC}">
                        <c15:formulaRef>
                          <c15:sqref>'Trend_Charts-Age'!$N$54</c15:sqref>
                        </c15:formulaRef>
                      </c:ext>
                    </c:extLst>
                    <c:strCache>
                      <c:ptCount val="1"/>
                      <c:pt idx="0">
                        <c:v>Feb</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4-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6-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8-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A-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'Trend_Charts-Age'!$N$55:$N$58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6B-3EC5-4A97-9832-E633F15D37BD}"/>
                  </c:ext>
                </c:extLst>
              </c15:ser>
            </c15:filteredPieSeries>
            <c15:filteredPieSeries>
              <c15:ser>
                <c:idx val="12"/>
                <c:order val="12"/>
                <c:tx>
                  <c:strRef>
                    <c:extLst>
                      <c:ext xmlns:c15="http://schemas.microsoft.com/office/drawing/2012/chart" uri="{02D57815-91ED-43cb-92C2-25804820EDAC}">
                        <c15:formulaRef>
                          <c15:sqref>'Trend_Charts-Age'!$O$54</c15:sqref>
                        </c15:formulaRef>
                      </c:ext>
                    </c:extLst>
                    <c:strCache>
                      <c:ptCount val="1"/>
                      <c:pt idx="0">
                        <c:v>March</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D-3EC5-4A97-9832-E633F15D37BD}"/>
                    </c:ext>
                  </c:extLst>
                </c:dPt>
                <c:dPt>
                  <c:idx val="1"/>
                  <c:bubble3D val="0"/>
                  <c:spPr>
                    <a:solidFill>
                      <a:schemeClr val="accent2"/>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6F-3EC5-4A97-9832-E633F15D37BD}"/>
                    </c:ext>
                  </c:extLst>
                </c:dPt>
                <c:dPt>
                  <c:idx val="2"/>
                  <c:bubble3D val="0"/>
                  <c:spPr>
                    <a:solidFill>
                      <a:schemeClr val="accent3"/>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71-3EC5-4A97-9832-E633F15D37BD}"/>
                    </c:ext>
                  </c:extLst>
                </c:dPt>
                <c:dPt>
                  <c:idx val="3"/>
                  <c:bubble3D val="0"/>
                  <c:spPr>
                    <a:solidFill>
                      <a:schemeClr val="accent4"/>
                    </a:solidFill>
                    <a:ln>
                      <a:noFill/>
                    </a:ln>
                    <a:effectLst>
                      <a:outerShdw blurRad="254000" sx="102000" sy="102000" algn="ctr" rotWithShape="0">
                        <a:prstClr val="black">
                          <a:alpha val="20000"/>
                        </a:prstClr>
                      </a:outerShdw>
                    </a:effectLst>
                  </c:spPr>
                  <c:extLst xmlns:c15="http://schemas.microsoft.com/office/drawing/2012/chart">
                    <c:ext xmlns:c16="http://schemas.microsoft.com/office/drawing/2014/chart" uri="{C3380CC4-5D6E-409C-BE32-E72D297353CC}">
                      <c16:uniqueId val="{00000073-3EC5-4A97-9832-E633F15D37BD}"/>
                    </c:ext>
                  </c:extLst>
                </c:dPt>
                <c:dLbls>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xmlns:c15="http://schemas.microsoft.com/office/drawing/2012/chart">
                    <c:ext xmlns:c15="http://schemas.microsoft.com/office/drawing/2012/chart" uri="{CE6537A1-D6FC-4f65-9D91-7224C49458BB}"/>
                  </c:extLst>
                </c:dLbls>
                <c:cat>
                  <c:strRef>
                    <c:extLst>
                      <c:ext xmlns:c15="http://schemas.microsoft.com/office/drawing/2012/chart" uri="{02D57815-91ED-43cb-92C2-25804820EDAC}">
                        <c15:formulaRef>
                          <c15:sqref>'Trend_Charts-Age'!$B$55:$B$58</c15:sqref>
                        </c15:formulaRef>
                      </c:ext>
                    </c:extLst>
                    <c:strCache>
                      <c:ptCount val="4"/>
                      <c:pt idx="0">
                        <c:v>0 - 15 Yrs %</c:v>
                      </c:pt>
                      <c:pt idx="1">
                        <c:v>16 - 39 Yrs %</c:v>
                      </c:pt>
                      <c:pt idx="2">
                        <c:v>40 -64 Yrs %</c:v>
                      </c:pt>
                      <c:pt idx="3">
                        <c:v>65+ Yrs %</c:v>
                      </c:pt>
                    </c:strCache>
                  </c:strRef>
                </c:cat>
                <c:val>
                  <c:numRef>
                    <c:extLst>
                      <c:ext xmlns:c15="http://schemas.microsoft.com/office/drawing/2012/chart" uri="{02D57815-91ED-43cb-92C2-25804820EDAC}">
                        <c15:formulaRef>
                          <c15:sqref>'Trend_Charts-Age'!$O$55:$O$58</c15:sqref>
                        </c15:formulaRef>
                      </c:ext>
                    </c:extLst>
                    <c:numCache>
                      <c:formatCode>0.00%</c:formatCode>
                      <c:ptCount val="4"/>
                      <c:pt idx="0">
                        <c:v>#N/A</c:v>
                      </c:pt>
                      <c:pt idx="1">
                        <c:v>#N/A</c:v>
                      </c:pt>
                      <c:pt idx="2">
                        <c:v>#N/A</c:v>
                      </c:pt>
                      <c:pt idx="3">
                        <c:v>#N/A</c:v>
                      </c:pt>
                    </c:numCache>
                  </c:numRef>
                </c:val>
                <c:extLst xmlns:c15="http://schemas.microsoft.com/office/drawing/2012/chart">
                  <c:ext xmlns:c16="http://schemas.microsoft.com/office/drawing/2014/chart" uri="{C3380CC4-5D6E-409C-BE32-E72D297353CC}">
                    <c16:uniqueId val="{00000074-3EC5-4A97-9832-E633F15D37BD}"/>
                  </c:ext>
                </c:extLst>
              </c15:ser>
            </c15:filteredPieSeries>
          </c:ext>
        </c:extLst>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PreCon Advice - Trend_Charts'!$A$250</c:f>
              <c:strCache>
                <c:ptCount val="1"/>
                <c:pt idx="0">
                  <c:v>Barking</c:v>
                </c:pt>
              </c:strCache>
            </c:strRef>
          </c:tx>
          <c:spPr>
            <a:ln w="28575" cap="rnd">
              <a:solidFill>
                <a:schemeClr val="accent1"/>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Trend_Charts'!$B$250:$M$250</c:f>
              <c:numCache>
                <c:formatCode>0.0%</c:formatCode>
                <c:ptCount val="12"/>
                <c:pt idx="0">
                  <c:v>3.0973451327433628E-2</c:v>
                </c:pt>
                <c:pt idx="1">
                  <c:v>3.6036036036036036E-2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C82A-4083-AEA2-077BFFBD9EA2}"/>
            </c:ext>
          </c:extLst>
        </c:ser>
        <c:ser>
          <c:idx val="1"/>
          <c:order val="1"/>
          <c:tx>
            <c:strRef>
              <c:f>'% PreCon Advice - Trend_Charts'!$A$251</c:f>
              <c:strCache>
                <c:ptCount val="1"/>
                <c:pt idx="0">
                  <c:v>City &amp; Hackney</c:v>
                </c:pt>
              </c:strCache>
            </c:strRef>
          </c:tx>
          <c:spPr>
            <a:ln w="28575" cap="rnd">
              <a:solidFill>
                <a:srgbClr val="7030A0"/>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Trend_Charts'!$B$251:$M$251</c:f>
              <c:numCache>
                <c:formatCode>0.0%</c:formatCode>
                <c:ptCount val="12"/>
                <c:pt idx="0">
                  <c:v>0.19607843137254902</c:v>
                </c:pt>
                <c:pt idx="1">
                  <c:v>0.21463414634146341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C82A-4083-AEA2-077BFFBD9EA2}"/>
            </c:ext>
          </c:extLst>
        </c:ser>
        <c:ser>
          <c:idx val="2"/>
          <c:order val="2"/>
          <c:tx>
            <c:strRef>
              <c:f>'% PreCon Advice - Trend_Charts'!$A$252</c:f>
              <c:strCache>
                <c:ptCount val="1"/>
                <c:pt idx="0">
                  <c:v>Havering</c:v>
                </c:pt>
              </c:strCache>
            </c:strRef>
          </c:tx>
          <c:spPr>
            <a:ln w="28575" cap="rnd">
              <a:solidFill>
                <a:schemeClr val="accent3"/>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Trend_Charts'!$B$252:$M$252</c:f>
              <c:numCache>
                <c:formatCode>0.0%</c:formatCode>
                <c:ptCount val="12"/>
                <c:pt idx="0">
                  <c:v>2.4154589371980676E-2</c:v>
                </c:pt>
                <c:pt idx="1">
                  <c:v>2.9126213592233011E-2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C82A-4083-AEA2-077BFFBD9EA2}"/>
            </c:ext>
          </c:extLst>
        </c:ser>
        <c:ser>
          <c:idx val="3"/>
          <c:order val="3"/>
          <c:tx>
            <c:strRef>
              <c:f>'% PreCon Advice - Trend_Charts'!$A$253</c:f>
              <c:strCache>
                <c:ptCount val="1"/>
                <c:pt idx="0">
                  <c:v>Newham</c:v>
                </c:pt>
              </c:strCache>
            </c:strRef>
          </c:tx>
          <c:spPr>
            <a:ln w="28575" cap="rnd">
              <a:solidFill>
                <a:schemeClr val="accent4"/>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Trend_Charts'!$B$253:$M$253</c:f>
              <c:numCache>
                <c:formatCode>0.0%</c:formatCode>
                <c:ptCount val="12"/>
                <c:pt idx="0">
                  <c:v>0.22134387351778656</c:v>
                </c:pt>
                <c:pt idx="1">
                  <c:v>0.22465208747514911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C82A-4083-AEA2-077BFFBD9EA2}"/>
            </c:ext>
          </c:extLst>
        </c:ser>
        <c:ser>
          <c:idx val="4"/>
          <c:order val="4"/>
          <c:tx>
            <c:strRef>
              <c:f>'% PreCon Advice - Trend_Charts'!$A$254</c:f>
              <c:strCache>
                <c:ptCount val="1"/>
                <c:pt idx="0">
                  <c:v>Redbridge</c:v>
                </c:pt>
              </c:strCache>
            </c:strRef>
          </c:tx>
          <c:spPr>
            <a:ln w="28575" cap="rnd">
              <a:solidFill>
                <a:schemeClr val="accent5"/>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Trend_Charts'!$B$254:$M$254</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C82A-4083-AEA2-077BFFBD9EA2}"/>
            </c:ext>
          </c:extLst>
        </c:ser>
        <c:ser>
          <c:idx val="5"/>
          <c:order val="5"/>
          <c:tx>
            <c:strRef>
              <c:f>'% PreCon Advice - Trend_Charts'!$A$255</c:f>
              <c:strCache>
                <c:ptCount val="1"/>
                <c:pt idx="0">
                  <c:v>Tower Hamlets</c:v>
                </c:pt>
              </c:strCache>
            </c:strRef>
          </c:tx>
          <c:spPr>
            <a:ln w="28575" cap="rnd">
              <a:solidFill>
                <a:schemeClr val="accent6"/>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Trend_Charts'!$B$255:$M$255</c:f>
              <c:numCache>
                <c:formatCode>0.0%</c:formatCode>
                <c:ptCount val="12"/>
                <c:pt idx="0">
                  <c:v>4.60431654676259E-2</c:v>
                </c:pt>
                <c:pt idx="1">
                  <c:v>5.3521126760563378E-2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C82A-4083-AEA2-077BFFBD9EA2}"/>
            </c:ext>
          </c:extLst>
        </c:ser>
        <c:ser>
          <c:idx val="6"/>
          <c:order val="6"/>
          <c:tx>
            <c:strRef>
              <c:f>'% PreCon Advice - Trend_Charts'!$A$256</c:f>
              <c:strCache>
                <c:ptCount val="1"/>
                <c:pt idx="0">
                  <c:v>Waltham Forest</c:v>
                </c:pt>
              </c:strCache>
            </c:strRef>
          </c:tx>
          <c:spPr>
            <a:ln w="28575" cap="rnd">
              <a:solidFill>
                <a:schemeClr val="accent1">
                  <a:lumMod val="60000"/>
                </a:schemeClr>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Trend_Charts'!$B$256:$M$256</c:f>
              <c:numCache>
                <c:formatCode>0.0%</c:formatCode>
                <c:ptCount val="12"/>
                <c:pt idx="0">
                  <c:v>3.2786885245901641E-2</c:v>
                </c:pt>
                <c:pt idx="1">
                  <c:v>3.2258064516129031E-2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C82A-4083-AEA2-077BFFBD9EA2}"/>
            </c:ext>
          </c:extLst>
        </c:ser>
        <c:ser>
          <c:idx val="7"/>
          <c:order val="7"/>
          <c:tx>
            <c:strRef>
              <c:f>'% PreCon Advice - Trend_Charts'!$A$257</c:f>
              <c:strCache>
                <c:ptCount val="1"/>
                <c:pt idx="0">
                  <c:v>NEL</c:v>
                </c:pt>
              </c:strCache>
            </c:strRef>
          </c:tx>
          <c:spPr>
            <a:ln w="28575" cap="rnd">
              <a:solidFill>
                <a:srgbClr val="FF0000"/>
              </a:solidFill>
              <a:round/>
            </a:ln>
            <a:effectLst/>
          </c:spPr>
          <c:marker>
            <c:symbol val="none"/>
          </c:marker>
          <c:cat>
            <c:strRef>
              <c:f>'% PreCon Advice - Trend_Charts'!$B$249:$M$249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Trend_Charts'!$B$257:$M$257</c:f>
              <c:numCache>
                <c:formatCode>0.0%</c:formatCode>
                <c:ptCount val="12"/>
                <c:pt idx="0">
                  <c:v>7.8768628043325364E-2</c:v>
                </c:pt>
                <c:pt idx="1">
                  <c:v>8.4318239245939147E-2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2737-44FE-A8F1-70792AC1E54D}"/>
            </c:ext>
          </c:extLst>
        </c:ser>
        <c:dLbls>
          <c:showLegendKey val="0"/>
          <c:showVal val="0"/>
          <c:showCatName val="0"/>
          <c:showSerName val="0"/>
          <c:showPercent val="0"/>
          <c:showBubbleSize val="0"/>
        </c:dLbls>
        <c:smooth val="0"/>
        <c:axId val="432356192"/>
        <c:axId val="432360128"/>
      </c:lineChart>
      <c:catAx>
        <c:axId val="4323561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2360128"/>
        <c:crosses val="autoZero"/>
        <c:auto val="1"/>
        <c:lblAlgn val="ctr"/>
        <c:lblOffset val="100"/>
        <c:noMultiLvlLbl val="0"/>
      </c:catAx>
      <c:valAx>
        <c:axId val="4323601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235619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PreCon Advice - Trend_Charts'!$B$160</c:f>
              <c:strCache>
                <c:ptCount val="1"/>
                <c:pt idx="0">
                  <c:v>East</c:v>
                </c:pt>
              </c:strCache>
            </c:strRef>
          </c:tx>
          <c:spPr>
            <a:ln w="28575" cap="rnd">
              <a:solidFill>
                <a:schemeClr val="accent1"/>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Trend_Charts'!$C$160:$N$160</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C97F-4720-B4F1-B7F28A7AAEC6}"/>
            </c:ext>
          </c:extLst>
        </c:ser>
        <c:ser>
          <c:idx val="1"/>
          <c:order val="1"/>
          <c:tx>
            <c:strRef>
              <c:f>'% PreCon Advice - Trend_Charts'!$B$161</c:f>
              <c:strCache>
                <c:ptCount val="1"/>
                <c:pt idx="0">
                  <c:v>East One</c:v>
                </c:pt>
              </c:strCache>
            </c:strRef>
          </c:tx>
          <c:spPr>
            <a:ln w="28575" cap="rnd">
              <a:solidFill>
                <a:schemeClr val="accent2"/>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Trend_Charts'!$C$161:$N$161</c:f>
              <c:numCache>
                <c:formatCode>0.0%</c:formatCode>
                <c:ptCount val="12"/>
                <c:pt idx="0">
                  <c:v>2.7777777777777776E-2</c:v>
                </c:pt>
                <c:pt idx="1">
                  <c:v>2.7777777777777776E-2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C97F-4720-B4F1-B7F28A7AAEC6}"/>
            </c:ext>
          </c:extLst>
        </c:ser>
        <c:ser>
          <c:idx val="2"/>
          <c:order val="2"/>
          <c:tx>
            <c:strRef>
              <c:f>'% PreCon Advice - Trend_Charts'!$B$162</c:f>
              <c:strCache>
                <c:ptCount val="1"/>
                <c:pt idx="0">
                  <c:v>West</c:v>
                </c:pt>
              </c:strCache>
            </c:strRef>
          </c:tx>
          <c:spPr>
            <a:ln w="28575" cap="rnd">
              <a:solidFill>
                <a:schemeClr val="accent3"/>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Trend_Charts'!$C$162:$N$162</c:f>
              <c:numCache>
                <c:formatCode>0.0%</c:formatCode>
                <c:ptCount val="12"/>
                <c:pt idx="0">
                  <c:v>0.10256410256410256</c:v>
                </c:pt>
                <c:pt idx="1">
                  <c:v>0.10526315789473684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C97F-4720-B4F1-B7F28A7AAEC6}"/>
            </c:ext>
          </c:extLst>
        </c:ser>
        <c:ser>
          <c:idx val="3"/>
          <c:order val="3"/>
          <c:tx>
            <c:strRef>
              <c:f>'% PreCon Advice - Trend_Charts'!$B$163</c:f>
              <c:strCache>
                <c:ptCount val="1"/>
                <c:pt idx="0">
                  <c:v>West One</c:v>
                </c:pt>
              </c:strCache>
            </c:strRef>
          </c:tx>
          <c:spPr>
            <a:ln w="28575" cap="rnd">
              <a:solidFill>
                <a:schemeClr val="accent4"/>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Trend_Charts'!$C$163:$N$163</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C97F-4720-B4F1-B7F28A7AAEC6}"/>
            </c:ext>
          </c:extLst>
        </c:ser>
        <c:ser>
          <c:idx val="4"/>
          <c:order val="4"/>
          <c:tx>
            <c:strRef>
              <c:f>'% PreCon Advice - Trend_Charts'!$B$164</c:f>
              <c:strCache>
                <c:ptCount val="1"/>
                <c:pt idx="0">
                  <c:v>North</c:v>
                </c:pt>
              </c:strCache>
            </c:strRef>
          </c:tx>
          <c:spPr>
            <a:ln w="28575" cap="rnd">
              <a:solidFill>
                <a:schemeClr val="accent5"/>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Trend_Charts'!$C$164:$N$164</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C97F-4720-B4F1-B7F28A7AAEC6}"/>
            </c:ext>
          </c:extLst>
        </c:ser>
        <c:ser>
          <c:idx val="5"/>
          <c:order val="5"/>
          <c:tx>
            <c:strRef>
              <c:f>'% PreCon Advice - Trend_Charts'!$B$165</c:f>
              <c:strCache>
                <c:ptCount val="1"/>
                <c:pt idx="0">
                  <c:v>Central</c:v>
                </c:pt>
              </c:strCache>
            </c:strRef>
          </c:tx>
          <c:spPr>
            <a:ln w="28575" cap="rnd">
              <a:solidFill>
                <a:schemeClr val="accent6"/>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Trend_Charts'!$C$165:$N$165</c:f>
              <c:numCache>
                <c:formatCode>0.0%</c:formatCode>
                <c:ptCount val="12"/>
                <c:pt idx="0">
                  <c:v>4.4444444444444446E-2</c:v>
                </c:pt>
                <c:pt idx="1">
                  <c:v>6.8181818181818177E-2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C97F-4720-B4F1-B7F28A7AAEC6}"/>
            </c:ext>
          </c:extLst>
        </c:ser>
        <c:ser>
          <c:idx val="6"/>
          <c:order val="6"/>
          <c:tx>
            <c:strRef>
              <c:f>'% PreCon Advice - Trend_Charts'!$B$166</c:f>
              <c:strCache>
                <c:ptCount val="1"/>
                <c:pt idx="0">
                  <c:v>Springfield Park (NE1)</c:v>
                </c:pt>
              </c:strCache>
            </c:strRef>
          </c:tx>
          <c:spPr>
            <a:ln w="28575" cap="rnd">
              <a:solidFill>
                <a:schemeClr val="accent1">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Trend_Charts'!$C$166:$N$166</c:f>
              <c:numCache>
                <c:formatCode>0.0%</c:formatCode>
                <c:ptCount val="12"/>
                <c:pt idx="0">
                  <c:v>0</c:v>
                </c:pt>
                <c:pt idx="1">
                  <c:v>3.5714285714285712E-2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C97F-4720-B4F1-B7F28A7AAEC6}"/>
            </c:ext>
          </c:extLst>
        </c:ser>
        <c:ser>
          <c:idx val="7"/>
          <c:order val="7"/>
          <c:tx>
            <c:strRef>
              <c:f>'% PreCon Advice - Trend_Charts'!$B$167</c:f>
              <c:strCache>
                <c:ptCount val="1"/>
                <c:pt idx="0">
                  <c:v>Hackney Downs (NE2)</c:v>
                </c:pt>
              </c:strCache>
            </c:strRef>
          </c:tx>
          <c:spPr>
            <a:ln w="28575" cap="rnd">
              <a:solidFill>
                <a:schemeClr val="accent2">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Trend_Charts'!$C$167:$N$167</c:f>
              <c:numCache>
                <c:formatCode>0.0%</c:formatCode>
                <c:ptCount val="12"/>
                <c:pt idx="0">
                  <c:v>0.21052631578947367</c:v>
                </c:pt>
                <c:pt idx="1">
                  <c:v>0.26315789473684209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C97F-4720-B4F1-B7F28A7AAEC6}"/>
            </c:ext>
          </c:extLst>
        </c:ser>
        <c:ser>
          <c:idx val="8"/>
          <c:order val="8"/>
          <c:tx>
            <c:strRef>
              <c:f>'% PreCon Advice - Trend_Charts'!$B$168</c:f>
              <c:strCache>
                <c:ptCount val="1"/>
                <c:pt idx="0">
                  <c:v>Woodberry Wetlands (NW1)</c:v>
                </c:pt>
              </c:strCache>
            </c:strRef>
          </c:tx>
          <c:spPr>
            <a:ln w="28575" cap="rnd">
              <a:solidFill>
                <a:schemeClr val="accent3">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Trend_Charts'!$C$168:$N$168</c:f>
              <c:numCache>
                <c:formatCode>0.0%</c:formatCode>
                <c:ptCount val="12"/>
                <c:pt idx="0">
                  <c:v>0.25</c:v>
                </c:pt>
                <c:pt idx="1">
                  <c:v>0.25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C97F-4720-B4F1-B7F28A7AAEC6}"/>
            </c:ext>
          </c:extLst>
        </c:ser>
        <c:ser>
          <c:idx val="9"/>
          <c:order val="9"/>
          <c:tx>
            <c:strRef>
              <c:f>'% PreCon Advice - Trend_Charts'!$B$169</c:f>
              <c:strCache>
                <c:ptCount val="1"/>
                <c:pt idx="0">
                  <c:v>Clissold Park (NW2)</c:v>
                </c:pt>
              </c:strCache>
            </c:strRef>
          </c:tx>
          <c:spPr>
            <a:ln w="28575" cap="rnd">
              <a:solidFill>
                <a:schemeClr val="accent4">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Trend_Charts'!$C$169:$N$169</c:f>
              <c:numCache>
                <c:formatCode>0.0%</c:formatCode>
                <c:ptCount val="12"/>
                <c:pt idx="0">
                  <c:v>0.29166666666666669</c:v>
                </c:pt>
                <c:pt idx="1">
                  <c:v>0.32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C97F-4720-B4F1-B7F28A7AAEC6}"/>
            </c:ext>
          </c:extLst>
        </c:ser>
        <c:ser>
          <c:idx val="10"/>
          <c:order val="10"/>
          <c:tx>
            <c:strRef>
              <c:f>'% PreCon Advice - Trend_Charts'!$B$170</c:f>
              <c:strCache>
                <c:ptCount val="1"/>
                <c:pt idx="0">
                  <c:v>Hackney Marshes (SE1)</c:v>
                </c:pt>
              </c:strCache>
            </c:strRef>
          </c:tx>
          <c:spPr>
            <a:ln w="28575" cap="rnd">
              <a:solidFill>
                <a:schemeClr val="accent5">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Trend_Charts'!$C$170:$N$170</c:f>
              <c:numCache>
                <c:formatCode>0.0%</c:formatCode>
                <c:ptCount val="12"/>
                <c:pt idx="0">
                  <c:v>0.3235294117647059</c:v>
                </c:pt>
                <c:pt idx="1">
                  <c:v>0.36363636363636365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C97F-4720-B4F1-B7F28A7AAEC6}"/>
            </c:ext>
          </c:extLst>
        </c:ser>
        <c:ser>
          <c:idx val="11"/>
          <c:order val="11"/>
          <c:tx>
            <c:strRef>
              <c:f>'% PreCon Advice - Trend_Charts'!$B$171</c:f>
              <c:strCache>
                <c:ptCount val="1"/>
                <c:pt idx="0">
                  <c:v>Well Street Common (SE2)</c:v>
                </c:pt>
              </c:strCache>
            </c:strRef>
          </c:tx>
          <c:spPr>
            <a:ln w="28575" cap="rnd">
              <a:solidFill>
                <a:schemeClr val="accent6">
                  <a:lumMod val="6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Trend_Charts'!$C$171:$N$171</c:f>
              <c:numCache>
                <c:formatCode>0.0%</c:formatCode>
                <c:ptCount val="12"/>
                <c:pt idx="0">
                  <c:v>9.5238095238095233E-2</c:v>
                </c:pt>
                <c:pt idx="1">
                  <c:v>8.6956521739130432E-2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C97F-4720-B4F1-B7F28A7AAEC6}"/>
            </c:ext>
          </c:extLst>
        </c:ser>
        <c:ser>
          <c:idx val="12"/>
          <c:order val="12"/>
          <c:tx>
            <c:strRef>
              <c:f>'% PreCon Advice - Trend_Charts'!$B$172</c:f>
              <c:strCache>
                <c:ptCount val="1"/>
                <c:pt idx="0">
                  <c:v>London Fields (SW1)</c:v>
                </c:pt>
              </c:strCache>
            </c:strRef>
          </c:tx>
          <c:spPr>
            <a:ln w="28575" cap="rnd">
              <a:solidFill>
                <a:schemeClr val="accent1">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Trend_Charts'!$C$172:$N$172</c:f>
              <c:numCache>
                <c:formatCode>0.0%</c:formatCode>
                <c:ptCount val="12"/>
                <c:pt idx="0">
                  <c:v>0.22580645161290322</c:v>
                </c:pt>
                <c:pt idx="1">
                  <c:v>0.22580645161290322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C97F-4720-B4F1-B7F28A7AAEC6}"/>
            </c:ext>
          </c:extLst>
        </c:ser>
        <c:ser>
          <c:idx val="13"/>
          <c:order val="13"/>
          <c:tx>
            <c:strRef>
              <c:f>'% PreCon Advice - Trend_Charts'!$B$173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Trend_Charts'!$C$173:$N$173</c:f>
              <c:numCache>
                <c:formatCode>0.0%</c:formatCode>
                <c:ptCount val="12"/>
                <c:pt idx="0">
                  <c:v>0.16666666666666666</c:v>
                </c:pt>
                <c:pt idx="1">
                  <c:v>0.16666666666666666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C97F-4720-B4F1-B7F28A7AAEC6}"/>
            </c:ext>
          </c:extLst>
        </c:ser>
        <c:ser>
          <c:idx val="14"/>
          <c:order val="14"/>
          <c:tx>
            <c:strRef>
              <c:f>'% PreCon Advice - Trend_Charts'!$B$174</c:f>
              <c:strCache>
                <c:ptCount val="1"/>
                <c:pt idx="0">
                  <c:v>Havering Crest</c:v>
                </c:pt>
              </c:strCache>
            </c:strRef>
          </c:tx>
          <c:spPr>
            <a:ln w="28575" cap="rnd">
              <a:solidFill>
                <a:schemeClr val="accent3">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Trend_Charts'!$C$174:$N$174</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C97F-4720-B4F1-B7F28A7AAEC6}"/>
            </c:ext>
          </c:extLst>
        </c:ser>
        <c:ser>
          <c:idx val="15"/>
          <c:order val="15"/>
          <c:tx>
            <c:strRef>
              <c:f>'% PreCon Advice - Trend_Charts'!$B$175</c:f>
              <c:strCache>
                <c:ptCount val="1"/>
                <c:pt idx="0">
                  <c:v>Havering Marshall</c:v>
                </c:pt>
              </c:strCache>
            </c:strRef>
          </c:tx>
          <c:spPr>
            <a:ln w="28575" cap="rnd">
              <a:solidFill>
                <a:schemeClr val="accent4">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Trend_Charts'!$C$175:$N$175</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C97F-4720-B4F1-B7F28A7AAEC6}"/>
            </c:ext>
          </c:extLst>
        </c:ser>
        <c:ser>
          <c:idx val="16"/>
          <c:order val="16"/>
          <c:tx>
            <c:strRef>
              <c:f>'% PreCon Advice - Trend_Charts'!$B$176</c:f>
              <c:strCache>
                <c:ptCount val="1"/>
                <c:pt idx="0">
                  <c:v>Havering North</c:v>
                </c:pt>
              </c:strCache>
            </c:strRef>
          </c:tx>
          <c:spPr>
            <a:ln w="28575" cap="rnd">
              <a:solidFill>
                <a:schemeClr val="accent5">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Trend_Charts'!$C$176:$N$176</c:f>
              <c:numCache>
                <c:formatCode>0.0%</c:formatCode>
                <c:ptCount val="12"/>
                <c:pt idx="0">
                  <c:v>6.25E-2</c:v>
                </c:pt>
                <c:pt idx="1">
                  <c:v>6.5573770491803282E-2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C97F-4720-B4F1-B7F28A7AAEC6}"/>
            </c:ext>
          </c:extLst>
        </c:ser>
        <c:ser>
          <c:idx val="17"/>
          <c:order val="17"/>
          <c:tx>
            <c:strRef>
              <c:f>'% PreCon Advice - Trend_Charts'!$B$177</c:f>
              <c:strCache>
                <c:ptCount val="1"/>
                <c:pt idx="0">
                  <c:v>Havering South</c:v>
                </c:pt>
              </c:strCache>
            </c:strRef>
          </c:tx>
          <c:spPr>
            <a:ln w="28575" cap="rnd">
              <a:solidFill>
                <a:schemeClr val="accent6">
                  <a:lumMod val="80000"/>
                  <a:lumOff val="2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Trend_Charts'!$C$177:$N$177</c:f>
              <c:numCache>
                <c:formatCode>0.0%</c:formatCode>
                <c:ptCount val="12"/>
                <c:pt idx="0">
                  <c:v>1.4084507042253521E-2</c:v>
                </c:pt>
                <c:pt idx="1">
                  <c:v>2.6666666666666668E-2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C97F-4720-B4F1-B7F28A7AAEC6}"/>
            </c:ext>
          </c:extLst>
        </c:ser>
        <c:ser>
          <c:idx val="18"/>
          <c:order val="18"/>
          <c:tx>
            <c:strRef>
              <c:f>'% PreCon Advice - Trend_Charts'!$B$178</c:f>
              <c:strCache>
                <c:ptCount val="1"/>
                <c:pt idx="0">
                  <c:v>South One Newham</c:v>
                </c:pt>
              </c:strCache>
            </c:strRef>
          </c:tx>
          <c:spPr>
            <a:ln w="28575" cap="rnd">
              <a:solidFill>
                <a:schemeClr val="accent1">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Trend_Charts'!$C$178:$N$178</c:f>
              <c:numCache>
                <c:formatCode>0.0%</c:formatCode>
                <c:ptCount val="12"/>
                <c:pt idx="0">
                  <c:v>3.8461538461538464E-2</c:v>
                </c:pt>
                <c:pt idx="1">
                  <c:v>3.5714285714285712E-2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C97F-4720-B4F1-B7F28A7AAEC6}"/>
            </c:ext>
          </c:extLst>
        </c:ser>
        <c:ser>
          <c:idx val="19"/>
          <c:order val="19"/>
          <c:tx>
            <c:strRef>
              <c:f>'% PreCon Advice - Trend_Charts'!$B$179</c:f>
              <c:strCache>
                <c:ptCount val="1"/>
                <c:pt idx="0">
                  <c:v>Docklands</c:v>
                </c:pt>
              </c:strCache>
            </c:strRef>
          </c:tx>
          <c:spPr>
            <a:ln w="28575" cap="rnd">
              <a:solidFill>
                <a:schemeClr val="accent2">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Trend_Charts'!$C$179:$N$179</c:f>
              <c:numCache>
                <c:formatCode>0.0%</c:formatCode>
                <c:ptCount val="12"/>
                <c:pt idx="0">
                  <c:v>2.1276595744680851E-2</c:v>
                </c:pt>
                <c:pt idx="1">
                  <c:v>2.1276595744680851E-2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C97F-4720-B4F1-B7F28A7AAEC6}"/>
            </c:ext>
          </c:extLst>
        </c:ser>
        <c:ser>
          <c:idx val="20"/>
          <c:order val="20"/>
          <c:tx>
            <c:strRef>
              <c:f>'% PreCon Advice - Trend_Charts'!$B$180</c:f>
              <c:strCache>
                <c:ptCount val="1"/>
                <c:pt idx="0">
                  <c:v>Central 1</c:v>
                </c:pt>
              </c:strCache>
            </c:strRef>
          </c:tx>
          <c:spPr>
            <a:ln w="28575" cap="rnd">
              <a:solidFill>
                <a:schemeClr val="accent3">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Trend_Charts'!$C$180:$N$180</c:f>
              <c:numCache>
                <c:formatCode>0.0%</c:formatCode>
                <c:ptCount val="12"/>
                <c:pt idx="0">
                  <c:v>0.27835051546391754</c:v>
                </c:pt>
                <c:pt idx="1">
                  <c:v>0.27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C97F-4720-B4F1-B7F28A7AAEC6}"/>
            </c:ext>
          </c:extLst>
        </c:ser>
        <c:ser>
          <c:idx val="21"/>
          <c:order val="21"/>
          <c:tx>
            <c:strRef>
              <c:f>'% PreCon Advice - Trend_Charts'!$B$181</c:f>
              <c:strCache>
                <c:ptCount val="1"/>
                <c:pt idx="0">
                  <c:v>Newham Central</c:v>
                </c:pt>
              </c:strCache>
            </c:strRef>
          </c:tx>
          <c:spPr>
            <a:ln w="28575" cap="rnd">
              <a:solidFill>
                <a:schemeClr val="accent4">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Trend_Charts'!$C$181:$N$181</c:f>
              <c:numCache>
                <c:formatCode>0.0%</c:formatCode>
                <c:ptCount val="12"/>
                <c:pt idx="0">
                  <c:v>2.2727272727272728E-2</c:v>
                </c:pt>
                <c:pt idx="1">
                  <c:v>2.3809523809523808E-2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C97F-4720-B4F1-B7F28A7AAEC6}"/>
            </c:ext>
          </c:extLst>
        </c:ser>
        <c:ser>
          <c:idx val="22"/>
          <c:order val="22"/>
          <c:tx>
            <c:strRef>
              <c:f>'% PreCon Advice - Trend_Charts'!$B$182</c:f>
              <c:strCache>
                <c:ptCount val="1"/>
                <c:pt idx="0">
                  <c:v>North East 1</c:v>
                </c:pt>
              </c:strCache>
            </c:strRef>
          </c:tx>
          <c:spPr>
            <a:ln w="28575" cap="rnd">
              <a:solidFill>
                <a:schemeClr val="accent5">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Trend_Charts'!$C$182:$N$182</c:f>
              <c:numCache>
                <c:formatCode>0.0%</c:formatCode>
                <c:ptCount val="12"/>
                <c:pt idx="0">
                  <c:v>3.125E-2</c:v>
                </c:pt>
                <c:pt idx="1">
                  <c:v>3.2258064516129031E-2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C97F-4720-B4F1-B7F28A7AAEC6}"/>
            </c:ext>
          </c:extLst>
        </c:ser>
        <c:ser>
          <c:idx val="23"/>
          <c:order val="23"/>
          <c:tx>
            <c:strRef>
              <c:f>'% PreCon Advice - Trend_Charts'!$B$183</c:f>
              <c:strCache>
                <c:ptCount val="1"/>
                <c:pt idx="0">
                  <c:v>North East 2</c:v>
                </c:pt>
              </c:strCache>
            </c:strRef>
          </c:tx>
          <c:spPr>
            <a:ln w="28575" cap="rnd">
              <a:solidFill>
                <a:schemeClr val="accent6">
                  <a:lumMod val="8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Trend_Charts'!$C$183:$N$183</c:f>
              <c:numCache>
                <c:formatCode>0.0%</c:formatCode>
                <c:ptCount val="12"/>
                <c:pt idx="0">
                  <c:v>0.59340659340659341</c:v>
                </c:pt>
                <c:pt idx="1">
                  <c:v>0.58241758241758246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C97F-4720-B4F1-B7F28A7AAEC6}"/>
            </c:ext>
          </c:extLst>
        </c:ser>
        <c:ser>
          <c:idx val="24"/>
          <c:order val="24"/>
          <c:tx>
            <c:strRef>
              <c:f>'% PreCon Advice - Trend_Charts'!$B$184</c:f>
              <c:strCache>
                <c:ptCount val="1"/>
                <c:pt idx="0">
                  <c:v>North Newham </c:v>
                </c:pt>
              </c:strCache>
            </c:strRef>
          </c:tx>
          <c:spPr>
            <a:ln w="28575" cap="rnd">
              <a:solidFill>
                <a:schemeClr val="accent1">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Trend_Charts'!$C$184:$N$184</c:f>
              <c:numCache>
                <c:formatCode>0.0%</c:formatCode>
                <c:ptCount val="12"/>
                <c:pt idx="0">
                  <c:v>4.3478260869565216E-2</c:v>
                </c:pt>
                <c:pt idx="1">
                  <c:v>6.9767441860465115E-2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C97F-4720-B4F1-B7F28A7AAEC6}"/>
            </c:ext>
          </c:extLst>
        </c:ser>
        <c:ser>
          <c:idx val="25"/>
          <c:order val="25"/>
          <c:tx>
            <c:strRef>
              <c:f>'% PreCon Advice - Trend_Charts'!$B$185</c:f>
              <c:strCache>
                <c:ptCount val="1"/>
                <c:pt idx="0">
                  <c:v>Stratford</c:v>
                </c:pt>
              </c:strCache>
            </c:strRef>
          </c:tx>
          <c:spPr>
            <a:ln w="28575" cap="rnd">
              <a:solidFill>
                <a:schemeClr val="accent2">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Trend_Charts'!$C$185:$N$185</c:f>
              <c:numCache>
                <c:formatCode>0.0%</c:formatCode>
                <c:ptCount val="12"/>
                <c:pt idx="0">
                  <c:v>0.24242424242424243</c:v>
                </c:pt>
                <c:pt idx="1">
                  <c:v>0.25806451612903225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C97F-4720-B4F1-B7F28A7AAEC6}"/>
            </c:ext>
          </c:extLst>
        </c:ser>
        <c:ser>
          <c:idx val="26"/>
          <c:order val="26"/>
          <c:tx>
            <c:strRef>
              <c:f>'% PreCon Advice - Trend_Charts'!$B$186</c:f>
              <c:strCache>
                <c:ptCount val="1"/>
                <c:pt idx="0">
                  <c:v>North West 2</c:v>
                </c:pt>
              </c:strCache>
            </c:strRef>
          </c:tx>
          <c:spPr>
            <a:ln w="28575" cap="rnd">
              <a:solidFill>
                <a:schemeClr val="accent3">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Trend_Charts'!$C$186:$N$186</c:f>
              <c:numCache>
                <c:formatCode>0.0%</c:formatCode>
                <c:ptCount val="12"/>
                <c:pt idx="0">
                  <c:v>0.25806451612903225</c:v>
                </c:pt>
                <c:pt idx="1">
                  <c:v>0.29032258064516131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C97F-4720-B4F1-B7F28A7AAEC6}"/>
            </c:ext>
          </c:extLst>
        </c:ser>
        <c:ser>
          <c:idx val="27"/>
          <c:order val="27"/>
          <c:tx>
            <c:strRef>
              <c:f>'% PreCon Advice - Trend_Charts'!$B$187</c:f>
              <c:strCache>
                <c:ptCount val="1"/>
                <c:pt idx="0">
                  <c:v>Cranbrook</c:v>
                </c:pt>
              </c:strCache>
            </c:strRef>
          </c:tx>
          <c:spPr>
            <a:ln w="28575" cap="rnd">
              <a:solidFill>
                <a:schemeClr val="accent4">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Trend_Charts'!$C$187:$N$187</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C97F-4720-B4F1-B7F28A7AAEC6}"/>
            </c:ext>
          </c:extLst>
        </c:ser>
        <c:ser>
          <c:idx val="28"/>
          <c:order val="28"/>
          <c:tx>
            <c:strRef>
              <c:f>'% PreCon Advice - Trend_Charts'!$B$188</c:f>
              <c:strCache>
                <c:ptCount val="1"/>
                <c:pt idx="0">
                  <c:v>Fairlop</c:v>
                </c:pt>
              </c:strCache>
            </c:strRef>
          </c:tx>
          <c:spPr>
            <a:ln w="28575" cap="rnd">
              <a:solidFill>
                <a:schemeClr val="accent5">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Trend_Charts'!$C$188:$N$188</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C97F-4720-B4F1-B7F28A7AAEC6}"/>
            </c:ext>
          </c:extLst>
        </c:ser>
        <c:ser>
          <c:idx val="29"/>
          <c:order val="29"/>
          <c:tx>
            <c:strRef>
              <c:f>'% PreCon Advice - Trend_Charts'!$B$189</c:f>
              <c:strCache>
                <c:ptCount val="1"/>
                <c:pt idx="0">
                  <c:v>Seven Kings</c:v>
                </c:pt>
              </c:strCache>
            </c:strRef>
          </c:tx>
          <c:spPr>
            <a:ln w="28575" cap="rnd">
              <a:solidFill>
                <a:schemeClr val="accent6">
                  <a:lumMod val="60000"/>
                  <a:lumOff val="4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Trend_Charts'!$C$189:$N$189</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C97F-4720-B4F1-B7F28A7AAEC6}"/>
            </c:ext>
          </c:extLst>
        </c:ser>
        <c:ser>
          <c:idx val="30"/>
          <c:order val="30"/>
          <c:tx>
            <c:strRef>
              <c:f>'% PreCon Advice - Trend_Charts'!$B$190</c:f>
              <c:strCache>
                <c:ptCount val="1"/>
                <c:pt idx="0">
                  <c:v>Wanstead &amp; Woodford</c:v>
                </c:pt>
              </c:strCache>
            </c:strRef>
          </c:tx>
          <c:spPr>
            <a:ln w="28575" cap="rnd">
              <a:solidFill>
                <a:schemeClr val="accent1">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Trend_Charts'!$C$190:$N$190</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C97F-4720-B4F1-B7F28A7AAEC6}"/>
            </c:ext>
          </c:extLst>
        </c:ser>
        <c:ser>
          <c:idx val="31"/>
          <c:order val="31"/>
          <c:tx>
            <c:strRef>
              <c:f>'% PreCon Advice - Trend_Charts'!$B$191</c:f>
              <c:strCache>
                <c:ptCount val="1"/>
                <c:pt idx="0">
                  <c:v>Loxford</c:v>
                </c:pt>
              </c:strCache>
            </c:strRef>
          </c:tx>
          <c:spPr>
            <a:ln w="28575" cap="rnd">
              <a:solidFill>
                <a:schemeClr val="accent2">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Trend_Charts'!$C$191:$N$191</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C97F-4720-B4F1-B7F28A7AAEC6}"/>
            </c:ext>
          </c:extLst>
        </c:ser>
        <c:ser>
          <c:idx val="32"/>
          <c:order val="32"/>
          <c:tx>
            <c:strRef>
              <c:f>'% PreCon Advice - Trend_Charts'!$B$192</c:f>
              <c:strCache>
                <c:ptCount val="1"/>
                <c:pt idx="0">
                  <c:v>NewCross Alliance</c:v>
                </c:pt>
              </c:strCache>
            </c:strRef>
          </c:tx>
          <c:spPr>
            <a:ln w="28575" cap="rnd">
              <a:solidFill>
                <a:schemeClr val="accent3">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Trend_Charts'!$C$192:$N$192</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C97F-4720-B4F1-B7F28A7AAEC6}"/>
            </c:ext>
          </c:extLst>
        </c:ser>
        <c:ser>
          <c:idx val="33"/>
          <c:order val="33"/>
          <c:tx>
            <c:strRef>
              <c:f>'% PreCon Advice - Trend_Charts'!$B$193</c:f>
              <c:strCache>
                <c:ptCount val="1"/>
                <c:pt idx="0">
                  <c:v>East End Health Network</c:v>
                </c:pt>
              </c:strCache>
            </c:strRef>
          </c:tx>
          <c:spPr>
            <a:ln w="28575" cap="rnd">
              <a:solidFill>
                <a:schemeClr val="accent4">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Trend_Charts'!$C$193:$N$193</c:f>
              <c:numCache>
                <c:formatCode>0.0%</c:formatCode>
                <c:ptCount val="12"/>
                <c:pt idx="0">
                  <c:v>1.1764705882352941E-2</c:v>
                </c:pt>
                <c:pt idx="1">
                  <c:v>2.3255813953488372E-2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C97F-4720-B4F1-B7F28A7AAEC6}"/>
            </c:ext>
          </c:extLst>
        </c:ser>
        <c:ser>
          <c:idx val="34"/>
          <c:order val="34"/>
          <c:tx>
            <c:strRef>
              <c:f>'% PreCon Advice - Trend_Charts'!$B$194</c:f>
              <c:strCache>
                <c:ptCount val="1"/>
                <c:pt idx="0">
                  <c:v>Tower Network</c:v>
                </c:pt>
              </c:strCache>
            </c:strRef>
          </c:tx>
          <c:spPr>
            <a:ln w="28575" cap="rnd">
              <a:solidFill>
                <a:schemeClr val="accent5">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Trend_Charts'!$C$194:$N$194</c:f>
              <c:numCache>
                <c:formatCode>0.0%</c:formatCode>
                <c:ptCount val="12"/>
                <c:pt idx="0">
                  <c:v>6.6225165562913912E-2</c:v>
                </c:pt>
                <c:pt idx="1">
                  <c:v>7.0512820512820512E-2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C97F-4720-B4F1-B7F28A7AAEC6}"/>
            </c:ext>
          </c:extLst>
        </c:ser>
        <c:ser>
          <c:idx val="35"/>
          <c:order val="35"/>
          <c:tx>
            <c:strRef>
              <c:f>'% PreCon Advice - Trend_Charts'!$B$195</c:f>
              <c:strCache>
                <c:ptCount val="1"/>
                <c:pt idx="0">
                  <c:v>Bow Health</c:v>
                </c:pt>
              </c:strCache>
            </c:strRef>
          </c:tx>
          <c:spPr>
            <a:ln w="28575" cap="rnd">
              <a:solidFill>
                <a:schemeClr val="accent6">
                  <a:lumMod val="5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Trend_Charts'!$C$195:$N$195</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C97F-4720-B4F1-B7F28A7AAEC6}"/>
            </c:ext>
          </c:extLst>
        </c:ser>
        <c:ser>
          <c:idx val="36"/>
          <c:order val="36"/>
          <c:tx>
            <c:strRef>
              <c:f>'% PreCon Advice - Trend_Charts'!$B$196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Trend_Charts'!$C$196:$N$196</c:f>
              <c:numCache>
                <c:formatCode>0.0%</c:formatCode>
                <c:ptCount val="12"/>
                <c:pt idx="0">
                  <c:v>8.2089552238805971E-2</c:v>
                </c:pt>
                <c:pt idx="1">
                  <c:v>7.9710144927536225E-2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C97F-4720-B4F1-B7F28A7AAEC6}"/>
            </c:ext>
          </c:extLst>
        </c:ser>
        <c:ser>
          <c:idx val="37"/>
          <c:order val="37"/>
          <c:tx>
            <c:strRef>
              <c:f>'% PreCon Advice - Trend_Charts'!$B$197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Trend_Charts'!$C$197:$N$197</c:f>
              <c:numCache>
                <c:formatCode>0.0%</c:formatCode>
                <c:ptCount val="12"/>
                <c:pt idx="0">
                  <c:v>1.6666666666666666E-2</c:v>
                </c:pt>
                <c:pt idx="1">
                  <c:v>4.9180327868852458E-2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C97F-4720-B4F1-B7F28A7AAEC6}"/>
            </c:ext>
          </c:extLst>
        </c:ser>
        <c:ser>
          <c:idx val="38"/>
          <c:order val="38"/>
          <c:tx>
            <c:strRef>
              <c:f>'% PreCon Advice - Trend_Charts'!$B$198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Trend_Charts'!$C$198:$N$198</c:f>
              <c:numCache>
                <c:formatCode>0.0%</c:formatCode>
                <c:ptCount val="12"/>
                <c:pt idx="0">
                  <c:v>5.6179775280898875E-2</c:v>
                </c:pt>
                <c:pt idx="1">
                  <c:v>5.6179775280898875E-2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C97F-4720-B4F1-B7F28A7AAEC6}"/>
            </c:ext>
          </c:extLst>
        </c:ser>
        <c:ser>
          <c:idx val="39"/>
          <c:order val="39"/>
          <c:tx>
            <c:strRef>
              <c:f>'% PreCon Advice - Trend_Charts'!$B$199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Trend_Charts'!$C$199:$N$199</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C97F-4720-B4F1-B7F28A7AAEC6}"/>
            </c:ext>
          </c:extLst>
        </c:ser>
        <c:ser>
          <c:idx val="40"/>
          <c:order val="40"/>
          <c:tx>
            <c:strRef>
              <c:f>'% PreCon Advice - Trend_Charts'!$B$200</c:f>
              <c:strCache>
                <c:ptCount val="1"/>
                <c:pt idx="0">
                  <c:v>Chingford E4</c:v>
                </c:pt>
              </c:strCache>
            </c:strRef>
          </c:tx>
          <c:spPr>
            <a:ln w="28575" cap="rnd">
              <a:solidFill>
                <a:schemeClr val="accent5">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Trend_Charts'!$C$200:$N$200</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C97F-4720-B4F1-B7F28A7AAEC6}"/>
            </c:ext>
          </c:extLst>
        </c:ser>
        <c:ser>
          <c:idx val="41"/>
          <c:order val="41"/>
          <c:tx>
            <c:strRef>
              <c:f>'% PreCon Advice - Trend_Charts'!$B$201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Trend_Charts'!$C$201:$N$201</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C97F-4720-B4F1-B7F28A7AAEC6}"/>
            </c:ext>
          </c:extLst>
        </c:ser>
        <c:ser>
          <c:idx val="42"/>
          <c:order val="42"/>
          <c:tx>
            <c:strRef>
              <c:f>'% PreCon Advice - Trend_Charts'!$B$202</c:f>
              <c:strCache>
                <c:ptCount val="1"/>
                <c:pt idx="0">
                  <c:v>Forest Integrated Health</c:v>
                </c:pt>
              </c:strCache>
            </c:strRef>
          </c:tx>
          <c:spPr>
            <a:ln w="28575" cap="rnd">
              <a:solidFill>
                <a:schemeClr val="accent1">
                  <a:lumMod val="7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Trend_Charts'!$C$202:$N$202</c:f>
              <c:numCache>
                <c:formatCode>0.0%</c:formatCode>
                <c:ptCount val="12"/>
                <c:pt idx="0">
                  <c:v>0.19047619047619047</c:v>
                </c:pt>
                <c:pt idx="1">
                  <c:v>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C97F-4720-B4F1-B7F28A7AAEC6}"/>
            </c:ext>
          </c:extLst>
        </c:ser>
        <c:ser>
          <c:idx val="43"/>
          <c:order val="43"/>
          <c:tx>
            <c:strRef>
              <c:f>'% PreCon Advice - Trend_Charts'!$B$203</c:f>
              <c:strCache>
                <c:ptCount val="1"/>
                <c:pt idx="0">
                  <c:v>South Leytonstone</c:v>
                </c:pt>
              </c:strCache>
            </c:strRef>
          </c:tx>
          <c:spPr>
            <a:ln w="28575" cap="rnd">
              <a:solidFill>
                <a:schemeClr val="accent2">
                  <a:lumMod val="7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Trend_Charts'!$C$203:$N$203</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C97F-4720-B4F1-B7F28A7AAEC6}"/>
            </c:ext>
          </c:extLst>
        </c:ser>
        <c:ser>
          <c:idx val="44"/>
          <c:order val="44"/>
          <c:tx>
            <c:strRef>
              <c:f>'% PreCon Advice - Trend_Charts'!$B$204</c:f>
              <c:strCache>
                <c:ptCount val="1"/>
                <c:pt idx="0">
                  <c:v>Central Walthamstow</c:v>
                </c:pt>
              </c:strCache>
            </c:strRef>
          </c:tx>
          <c:spPr>
            <a:ln w="28575" cap="rnd">
              <a:solidFill>
                <a:schemeClr val="accent3">
                  <a:lumMod val="7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Trend_Charts'!$C$204:$N$204</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C97F-4720-B4F1-B7F28A7AAEC6}"/>
            </c:ext>
          </c:extLst>
        </c:ser>
        <c:ser>
          <c:idx val="45"/>
          <c:order val="45"/>
          <c:tx>
            <c:strRef>
              <c:f>'% PreCon Advice - Trend_Charts'!$B$205</c:f>
              <c:strCache>
                <c:ptCount val="1"/>
                <c:pt idx="0">
                  <c:v>Walthamstow West</c:v>
                </c:pt>
              </c:strCache>
            </c:strRef>
          </c:tx>
          <c:spPr>
            <a:ln w="28575" cap="rnd">
              <a:solidFill>
                <a:schemeClr val="accent4">
                  <a:lumMod val="70000"/>
                </a:schemeClr>
              </a:solidFill>
              <a:round/>
            </a:ln>
            <a:effectLst/>
          </c:spPr>
          <c:marker>
            <c:symbol val="none"/>
          </c:marker>
          <c:cat>
            <c:strRef>
              <c:f>'% PreCon Advice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PreCon Advice - Trend_Charts'!$C$205:$N$205</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C97F-4720-B4F1-B7F28A7AAEC6}"/>
            </c:ext>
          </c:extLst>
        </c:ser>
        <c:dLbls>
          <c:showLegendKey val="0"/>
          <c:showVal val="0"/>
          <c:showCatName val="0"/>
          <c:showSerName val="0"/>
          <c:showPercent val="0"/>
          <c:showBubbleSize val="0"/>
        </c:dLbls>
        <c:smooth val="0"/>
        <c:axId val="1126359432"/>
        <c:axId val="1126354512"/>
      </c:lineChart>
      <c:catAx>
        <c:axId val="11263594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26354512"/>
        <c:crosses val="autoZero"/>
        <c:auto val="1"/>
        <c:lblAlgn val="ctr"/>
        <c:lblOffset val="100"/>
        <c:noMultiLvlLbl val="0"/>
      </c:catAx>
      <c:valAx>
        <c:axId val="11263545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26359432"/>
        <c:crosses val="autoZero"/>
        <c:crossBetween val="between"/>
      </c:valAx>
      <c:spPr>
        <a:noFill/>
        <a:ln>
          <a:noFill/>
        </a:ln>
        <a:effectLst/>
      </c:spPr>
    </c:plotArea>
    <c:legend>
      <c:legendPos val="r"/>
      <c:layout>
        <c:manualLayout>
          <c:xMode val="edge"/>
          <c:yMode val="edge"/>
          <c:x val="0.72499999999999998"/>
          <c:y val="0.17497338874307378"/>
          <c:w val="0.25833333333333336"/>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TreatTar All - Trend_Charts'!$A$246</c:f>
              <c:strCache>
                <c:ptCount val="1"/>
                <c:pt idx="0">
                  <c:v>Barking</c:v>
                </c:pt>
              </c:strCache>
            </c:strRef>
          </c:tx>
          <c:spPr>
            <a:ln w="28575" cap="rnd">
              <a:solidFill>
                <a:schemeClr val="accent1"/>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Trend_Charts'!$B$246:$M$246</c:f>
              <c:numCache>
                <c:formatCode>0.0%</c:formatCode>
                <c:ptCount val="12"/>
                <c:pt idx="0">
                  <c:v>0.94426724861507472</c:v>
                </c:pt>
                <c:pt idx="1">
                  <c:v>0.94312365857685321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2458-4A63-BCB9-B52BF7B7D9FE}"/>
            </c:ext>
          </c:extLst>
        </c:ser>
        <c:ser>
          <c:idx val="1"/>
          <c:order val="1"/>
          <c:tx>
            <c:strRef>
              <c:f>'% TreatTar All - Trend_Charts'!$A$247</c:f>
              <c:strCache>
                <c:ptCount val="1"/>
                <c:pt idx="0">
                  <c:v>City &amp; Hackney</c:v>
                </c:pt>
              </c:strCache>
            </c:strRef>
          </c:tx>
          <c:spPr>
            <a:ln w="28575" cap="rnd">
              <a:solidFill>
                <a:schemeClr val="accent2"/>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Trend_Charts'!$B$247:$M$247</c:f>
              <c:numCache>
                <c:formatCode>0.0%</c:formatCode>
                <c:ptCount val="12"/>
                <c:pt idx="0">
                  <c:v>0.88313701177929327</c:v>
                </c:pt>
                <c:pt idx="1">
                  <c:v>0.87504735924831401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2458-4A63-BCB9-B52BF7B7D9FE}"/>
            </c:ext>
          </c:extLst>
        </c:ser>
        <c:ser>
          <c:idx val="2"/>
          <c:order val="2"/>
          <c:tx>
            <c:strRef>
              <c:f>'% TreatTar All - Trend_Charts'!$A$248</c:f>
              <c:strCache>
                <c:ptCount val="1"/>
                <c:pt idx="0">
                  <c:v>Havering</c:v>
                </c:pt>
              </c:strCache>
            </c:strRef>
          </c:tx>
          <c:spPr>
            <a:ln w="28575" cap="rnd">
              <a:solidFill>
                <a:schemeClr val="accent3"/>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Trend_Charts'!$B$248:$M$248</c:f>
              <c:numCache>
                <c:formatCode>0.0%</c:formatCode>
                <c:ptCount val="12"/>
                <c:pt idx="0">
                  <c:v>0.93500338524035209</c:v>
                </c:pt>
                <c:pt idx="1">
                  <c:v>0.93725782414307002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2458-4A63-BCB9-B52BF7B7D9FE}"/>
            </c:ext>
          </c:extLst>
        </c:ser>
        <c:ser>
          <c:idx val="3"/>
          <c:order val="3"/>
          <c:tx>
            <c:strRef>
              <c:f>'% TreatTar All - Trend_Charts'!$A$249</c:f>
              <c:strCache>
                <c:ptCount val="1"/>
                <c:pt idx="0">
                  <c:v>Newham</c:v>
                </c:pt>
              </c:strCache>
            </c:strRef>
          </c:tx>
          <c:spPr>
            <a:ln w="28575" cap="rnd">
              <a:solidFill>
                <a:schemeClr val="accent4"/>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Trend_Charts'!$B$249:$M$249</c:f>
              <c:numCache>
                <c:formatCode>0.0%</c:formatCode>
                <c:ptCount val="12"/>
                <c:pt idx="0">
                  <c:v>0.93161604605675907</c:v>
                </c:pt>
                <c:pt idx="1">
                  <c:v>0.93062316524841138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2458-4A63-BCB9-B52BF7B7D9FE}"/>
            </c:ext>
          </c:extLst>
        </c:ser>
        <c:ser>
          <c:idx val="4"/>
          <c:order val="4"/>
          <c:tx>
            <c:strRef>
              <c:f>'% TreatTar All - Trend_Charts'!$A$250</c:f>
              <c:strCache>
                <c:ptCount val="1"/>
                <c:pt idx="0">
                  <c:v>Redbridge</c:v>
                </c:pt>
              </c:strCache>
            </c:strRef>
          </c:tx>
          <c:spPr>
            <a:ln w="28575" cap="rnd">
              <a:solidFill>
                <a:schemeClr val="accent5"/>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Trend_Charts'!$B$250:$M$250</c:f>
              <c:numCache>
                <c:formatCode>0.0%</c:formatCode>
                <c:ptCount val="12"/>
                <c:pt idx="0">
                  <c:v>0.94538237924865831</c:v>
                </c:pt>
                <c:pt idx="1">
                  <c:v>0.94568166402893961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2458-4A63-BCB9-B52BF7B7D9FE}"/>
            </c:ext>
          </c:extLst>
        </c:ser>
        <c:ser>
          <c:idx val="5"/>
          <c:order val="5"/>
          <c:tx>
            <c:strRef>
              <c:f>'% TreatTar All - Trend_Charts'!$A$251</c:f>
              <c:strCache>
                <c:ptCount val="1"/>
                <c:pt idx="0">
                  <c:v>Tower Hamlets</c:v>
                </c:pt>
              </c:strCache>
            </c:strRef>
          </c:tx>
          <c:spPr>
            <a:ln w="28575" cap="rnd">
              <a:solidFill>
                <a:schemeClr val="accent6"/>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Trend_Charts'!$B$251:$M$251</c:f>
              <c:numCache>
                <c:formatCode>0.0%</c:formatCode>
                <c:ptCount val="12"/>
                <c:pt idx="0">
                  <c:v>0.93660662405578154</c:v>
                </c:pt>
                <c:pt idx="1">
                  <c:v>0.93662777396476782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2458-4A63-BCB9-B52BF7B7D9FE}"/>
            </c:ext>
          </c:extLst>
        </c:ser>
        <c:ser>
          <c:idx val="6"/>
          <c:order val="6"/>
          <c:tx>
            <c:strRef>
              <c:f>'% TreatTar All - Trend_Charts'!$A$252</c:f>
              <c:strCache>
                <c:ptCount val="1"/>
                <c:pt idx="0">
                  <c:v>Waltham Forest</c:v>
                </c:pt>
              </c:strCache>
            </c:strRef>
          </c:tx>
          <c:spPr>
            <a:ln w="28575" cap="rnd">
              <a:solidFill>
                <a:schemeClr val="accent1">
                  <a:lumMod val="60000"/>
                </a:schemeClr>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Trend_Charts'!$B$252:$M$252</c:f>
              <c:numCache>
                <c:formatCode>0.0%</c:formatCode>
                <c:ptCount val="12"/>
                <c:pt idx="0">
                  <c:v>0.93151152860802733</c:v>
                </c:pt>
                <c:pt idx="1">
                  <c:v>0.92873446614253108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2458-4A63-BCB9-B52BF7B7D9FE}"/>
            </c:ext>
          </c:extLst>
        </c:ser>
        <c:ser>
          <c:idx val="7"/>
          <c:order val="7"/>
          <c:tx>
            <c:strRef>
              <c:f>'% TreatTar All - Trend_Charts'!$A$253</c:f>
              <c:strCache>
                <c:ptCount val="1"/>
                <c:pt idx="0">
                  <c:v>NEL</c:v>
                </c:pt>
              </c:strCache>
            </c:strRef>
          </c:tx>
          <c:spPr>
            <a:ln w="28575" cap="rnd">
              <a:solidFill>
                <a:srgbClr val="FF0000"/>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Trend_Charts'!$B$253:$M$253</c:f>
              <c:numCache>
                <c:formatCode>0.0%</c:formatCode>
                <c:ptCount val="12"/>
                <c:pt idx="0">
                  <c:v>0.92964631765770656</c:v>
                </c:pt>
                <c:pt idx="1">
                  <c:v>0.92815655876469816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2458-4A63-BCB9-B52BF7B7D9FE}"/>
            </c:ext>
          </c:extLst>
        </c:ser>
        <c:dLbls>
          <c:showLegendKey val="0"/>
          <c:showVal val="0"/>
          <c:showCatName val="0"/>
          <c:showSerName val="0"/>
          <c:showPercent val="0"/>
          <c:showBubbleSize val="0"/>
        </c:dLbls>
        <c:smooth val="0"/>
        <c:axId val="1171059472"/>
        <c:axId val="1171063736"/>
      </c:lineChart>
      <c:catAx>
        <c:axId val="1171059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1063736"/>
        <c:crosses val="autoZero"/>
        <c:auto val="1"/>
        <c:lblAlgn val="ctr"/>
        <c:lblOffset val="100"/>
        <c:noMultiLvlLbl val="0"/>
      </c:catAx>
      <c:valAx>
        <c:axId val="117106373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105947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1609492563429571"/>
          <c:y val="0.17171296296296296"/>
          <c:w val="0.61446062992125983"/>
          <c:h val="0.58479950422863813"/>
        </c:manualLayout>
      </c:layout>
      <c:lineChart>
        <c:grouping val="standard"/>
        <c:varyColors val="0"/>
        <c:ser>
          <c:idx val="0"/>
          <c:order val="0"/>
          <c:tx>
            <c:strRef>
              <c:f>'% TreatTar All - Trend_Charts'!$B$160</c:f>
              <c:strCache>
                <c:ptCount val="1"/>
                <c:pt idx="0">
                  <c:v>East</c:v>
                </c:pt>
              </c:strCache>
            </c:strRef>
          </c:tx>
          <c:spPr>
            <a:ln w="28575" cap="rnd">
              <a:solidFill>
                <a:schemeClr val="accent1"/>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Trend_Charts'!$C$160:$N$160</c:f>
              <c:numCache>
                <c:formatCode>0.0%</c:formatCode>
                <c:ptCount val="12"/>
                <c:pt idx="0">
                  <c:v>0.95838359469240053</c:v>
                </c:pt>
                <c:pt idx="1">
                  <c:v>0.958407605466429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CC90-42B0-A7F5-48616AFE46E5}"/>
            </c:ext>
          </c:extLst>
        </c:ser>
        <c:ser>
          <c:idx val="1"/>
          <c:order val="1"/>
          <c:tx>
            <c:strRef>
              <c:f>'% TreatTar All - Trend_Charts'!$B$161</c:f>
              <c:strCache>
                <c:ptCount val="1"/>
                <c:pt idx="0">
                  <c:v>East One</c:v>
                </c:pt>
              </c:strCache>
            </c:strRef>
          </c:tx>
          <c:spPr>
            <a:ln w="28575" cap="rnd">
              <a:solidFill>
                <a:schemeClr val="accent2"/>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Trend_Charts'!$C$161:$N$161</c:f>
              <c:numCache>
                <c:formatCode>0.0%</c:formatCode>
                <c:ptCount val="12"/>
                <c:pt idx="0">
                  <c:v>0.97160883280757093</c:v>
                </c:pt>
                <c:pt idx="1">
                  <c:v>0.96994167788245855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CC90-42B0-A7F5-48616AFE46E5}"/>
            </c:ext>
          </c:extLst>
        </c:ser>
        <c:ser>
          <c:idx val="2"/>
          <c:order val="2"/>
          <c:tx>
            <c:strRef>
              <c:f>'% TreatTar All - Trend_Charts'!$B$162</c:f>
              <c:strCache>
                <c:ptCount val="1"/>
                <c:pt idx="0">
                  <c:v>West</c:v>
                </c:pt>
              </c:strCache>
            </c:strRef>
          </c:tx>
          <c:spPr>
            <a:ln w="28575" cap="rnd">
              <a:solidFill>
                <a:schemeClr val="accent3"/>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Trend_Charts'!$C$162:$N$162</c:f>
              <c:numCache>
                <c:formatCode>0.0%</c:formatCode>
                <c:ptCount val="12"/>
                <c:pt idx="0">
                  <c:v>0.96539589442815255</c:v>
                </c:pt>
                <c:pt idx="1">
                  <c:v>0.96695652173913038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CC90-42B0-A7F5-48616AFE46E5}"/>
            </c:ext>
          </c:extLst>
        </c:ser>
        <c:ser>
          <c:idx val="3"/>
          <c:order val="3"/>
          <c:tx>
            <c:strRef>
              <c:f>'% TreatTar All - Trend_Charts'!$B$163</c:f>
              <c:strCache>
                <c:ptCount val="1"/>
                <c:pt idx="0">
                  <c:v>West One</c:v>
                </c:pt>
              </c:strCache>
            </c:strRef>
          </c:tx>
          <c:spPr>
            <a:ln w="28575" cap="rnd">
              <a:solidFill>
                <a:schemeClr val="accent4"/>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Trend_Charts'!$C$163:$N$163</c:f>
              <c:numCache>
                <c:formatCode>0.0%</c:formatCode>
                <c:ptCount val="12"/>
                <c:pt idx="0">
                  <c:v>0.92287351256059935</c:v>
                </c:pt>
                <c:pt idx="1">
                  <c:v>0.9159407665505227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CC90-42B0-A7F5-48616AFE46E5}"/>
            </c:ext>
          </c:extLst>
        </c:ser>
        <c:ser>
          <c:idx val="4"/>
          <c:order val="4"/>
          <c:tx>
            <c:strRef>
              <c:f>'% TreatTar All - Trend_Charts'!$B$164</c:f>
              <c:strCache>
                <c:ptCount val="1"/>
                <c:pt idx="0">
                  <c:v>North</c:v>
                </c:pt>
              </c:strCache>
            </c:strRef>
          </c:tx>
          <c:spPr>
            <a:ln w="28575" cap="rnd">
              <a:solidFill>
                <a:schemeClr val="accent5"/>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Trend_Charts'!$C$164:$N$164</c:f>
              <c:numCache>
                <c:formatCode>0.0%</c:formatCode>
                <c:ptCount val="12"/>
                <c:pt idx="0">
                  <c:v>0.95404913557779802</c:v>
                </c:pt>
                <c:pt idx="1">
                  <c:v>0.95267309377738829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CC90-42B0-A7F5-48616AFE46E5}"/>
            </c:ext>
          </c:extLst>
        </c:ser>
        <c:ser>
          <c:idx val="5"/>
          <c:order val="5"/>
          <c:tx>
            <c:strRef>
              <c:f>'% TreatTar All - Trend_Charts'!$B$165</c:f>
              <c:strCache>
                <c:ptCount val="1"/>
                <c:pt idx="0">
                  <c:v>Central</c:v>
                </c:pt>
              </c:strCache>
            </c:strRef>
          </c:tx>
          <c:spPr>
            <a:ln w="28575" cap="rnd">
              <a:solidFill>
                <a:schemeClr val="accent6"/>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Trend_Charts'!$C$165:$N$165</c:f>
              <c:numCache>
                <c:formatCode>0.0%</c:formatCode>
                <c:ptCount val="12"/>
                <c:pt idx="0">
                  <c:v>0.8943699731903485</c:v>
                </c:pt>
                <c:pt idx="1">
                  <c:v>0.89784096893101628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CC90-42B0-A7F5-48616AFE46E5}"/>
            </c:ext>
          </c:extLst>
        </c:ser>
        <c:ser>
          <c:idx val="6"/>
          <c:order val="6"/>
          <c:tx>
            <c:strRef>
              <c:f>'% TreatTar All - Trend_Charts'!$B$166</c:f>
              <c:strCache>
                <c:ptCount val="1"/>
                <c:pt idx="0">
                  <c:v>Springfield Park (NE1)</c:v>
                </c:pt>
              </c:strCache>
            </c:strRef>
          </c:tx>
          <c:spPr>
            <a:ln w="28575" cap="rnd">
              <a:solidFill>
                <a:schemeClr val="accent1">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Trend_Charts'!$C$166:$N$166</c:f>
              <c:numCache>
                <c:formatCode>0.0%</c:formatCode>
                <c:ptCount val="12"/>
                <c:pt idx="0">
                  <c:v>0.90317331163547598</c:v>
                </c:pt>
                <c:pt idx="1">
                  <c:v>0.90064102564102566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CC90-42B0-A7F5-48616AFE46E5}"/>
            </c:ext>
          </c:extLst>
        </c:ser>
        <c:ser>
          <c:idx val="7"/>
          <c:order val="7"/>
          <c:tx>
            <c:strRef>
              <c:f>'% TreatTar All - Trend_Charts'!$B$167</c:f>
              <c:strCache>
                <c:ptCount val="1"/>
                <c:pt idx="0">
                  <c:v>Hackney Downs (NE2)</c:v>
                </c:pt>
              </c:strCache>
            </c:strRef>
          </c:tx>
          <c:spPr>
            <a:ln w="28575" cap="rnd">
              <a:solidFill>
                <a:schemeClr val="accent2">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Trend_Charts'!$C$167:$N$167</c:f>
              <c:numCache>
                <c:formatCode>0.0%</c:formatCode>
                <c:ptCount val="12"/>
                <c:pt idx="0">
                  <c:v>0.89443872296601445</c:v>
                </c:pt>
                <c:pt idx="1">
                  <c:v>0.88447837150127229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CC90-42B0-A7F5-48616AFE46E5}"/>
            </c:ext>
          </c:extLst>
        </c:ser>
        <c:ser>
          <c:idx val="8"/>
          <c:order val="8"/>
          <c:tx>
            <c:strRef>
              <c:f>'% TreatTar All - Trend_Charts'!$B$168</c:f>
              <c:strCache>
                <c:ptCount val="1"/>
                <c:pt idx="0">
                  <c:v>Woodberry Wetlands (NW1)</c:v>
                </c:pt>
              </c:strCache>
            </c:strRef>
          </c:tx>
          <c:spPr>
            <a:ln w="28575" cap="rnd">
              <a:solidFill>
                <a:schemeClr val="accent3">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Trend_Charts'!$C$168:$N$168</c:f>
              <c:numCache>
                <c:formatCode>0.0%</c:formatCode>
                <c:ptCount val="12"/>
                <c:pt idx="0">
                  <c:v>0.89294403892944041</c:v>
                </c:pt>
                <c:pt idx="1">
                  <c:v>0.88301282051282048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CC90-42B0-A7F5-48616AFE46E5}"/>
            </c:ext>
          </c:extLst>
        </c:ser>
        <c:ser>
          <c:idx val="9"/>
          <c:order val="9"/>
          <c:tx>
            <c:strRef>
              <c:f>'% TreatTar All - Trend_Charts'!$B$169</c:f>
              <c:strCache>
                <c:ptCount val="1"/>
                <c:pt idx="0">
                  <c:v>Clissold Park (NW2)</c:v>
                </c:pt>
              </c:strCache>
            </c:strRef>
          </c:tx>
          <c:spPr>
            <a:ln w="28575" cap="rnd">
              <a:solidFill>
                <a:schemeClr val="accent4">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Trend_Charts'!$C$169:$N$169</c:f>
              <c:numCache>
                <c:formatCode>0.0%</c:formatCode>
                <c:ptCount val="12"/>
                <c:pt idx="0">
                  <c:v>0.90307167235494878</c:v>
                </c:pt>
                <c:pt idx="1">
                  <c:v>0.9050203527815468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CC90-42B0-A7F5-48616AFE46E5}"/>
            </c:ext>
          </c:extLst>
        </c:ser>
        <c:ser>
          <c:idx val="10"/>
          <c:order val="10"/>
          <c:tx>
            <c:strRef>
              <c:f>'% TreatTar All - Trend_Charts'!$B$170</c:f>
              <c:strCache>
                <c:ptCount val="1"/>
                <c:pt idx="0">
                  <c:v>Hackney Marshes (SE1)</c:v>
                </c:pt>
              </c:strCache>
            </c:strRef>
          </c:tx>
          <c:spPr>
            <a:ln w="28575" cap="rnd">
              <a:solidFill>
                <a:schemeClr val="accent5">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Trend_Charts'!$C$170:$N$170</c:f>
              <c:numCache>
                <c:formatCode>0.0%</c:formatCode>
                <c:ptCount val="12"/>
                <c:pt idx="0">
                  <c:v>0.85285433070866146</c:v>
                </c:pt>
                <c:pt idx="1">
                  <c:v>0.83615560640732267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CC90-42B0-A7F5-48616AFE46E5}"/>
            </c:ext>
          </c:extLst>
        </c:ser>
        <c:ser>
          <c:idx val="11"/>
          <c:order val="11"/>
          <c:tx>
            <c:strRef>
              <c:f>'% TreatTar All - Trend_Charts'!$B$171</c:f>
              <c:strCache>
                <c:ptCount val="1"/>
                <c:pt idx="0">
                  <c:v>Well Street Common (SE2)</c:v>
                </c:pt>
              </c:strCache>
            </c:strRef>
          </c:tx>
          <c:spPr>
            <a:ln w="28575" cap="rnd">
              <a:solidFill>
                <a:schemeClr val="accent6">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Trend_Charts'!$C$171:$N$171</c:f>
              <c:numCache>
                <c:formatCode>0.0%</c:formatCode>
                <c:ptCount val="12"/>
                <c:pt idx="0">
                  <c:v>0.86977715877437323</c:v>
                </c:pt>
                <c:pt idx="1">
                  <c:v>0.86332417582417587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CC90-42B0-A7F5-48616AFE46E5}"/>
            </c:ext>
          </c:extLst>
        </c:ser>
        <c:ser>
          <c:idx val="12"/>
          <c:order val="12"/>
          <c:tx>
            <c:strRef>
              <c:f>'% TreatTar All - Trend_Charts'!$B$172</c:f>
              <c:strCache>
                <c:ptCount val="1"/>
                <c:pt idx="0">
                  <c:v>London Fields (SW1)</c:v>
                </c:pt>
              </c:strCache>
            </c:strRef>
          </c:tx>
          <c:spPr>
            <a:ln w="28575" cap="rnd">
              <a:solidFill>
                <a:schemeClr val="accent1">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Trend_Charts'!$C$172:$N$172</c:f>
              <c:numCache>
                <c:formatCode>0.0%</c:formatCode>
                <c:ptCount val="12"/>
                <c:pt idx="0">
                  <c:v>0.91696938245978199</c:v>
                </c:pt>
                <c:pt idx="1">
                  <c:v>0.91128205128205131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CC90-42B0-A7F5-48616AFE46E5}"/>
            </c:ext>
          </c:extLst>
        </c:ser>
        <c:ser>
          <c:idx val="13"/>
          <c:order val="13"/>
          <c:tx>
            <c:strRef>
              <c:f>'% TreatTar All - Trend_Charts'!$B$173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Trend_Charts'!$C$173:$N$173</c:f>
              <c:numCache>
                <c:formatCode>0.0%</c:formatCode>
                <c:ptCount val="12"/>
                <c:pt idx="0">
                  <c:v>0.83902439024390241</c:v>
                </c:pt>
                <c:pt idx="1">
                  <c:v>0.83123877917414724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CC90-42B0-A7F5-48616AFE46E5}"/>
            </c:ext>
          </c:extLst>
        </c:ser>
        <c:ser>
          <c:idx val="14"/>
          <c:order val="14"/>
          <c:tx>
            <c:strRef>
              <c:f>'% TreatTar All - Trend_Charts'!$B$174</c:f>
              <c:strCache>
                <c:ptCount val="1"/>
                <c:pt idx="0">
                  <c:v>Havering Crest</c:v>
                </c:pt>
              </c:strCache>
            </c:strRef>
          </c:tx>
          <c:spPr>
            <a:ln w="28575" cap="rnd">
              <a:solidFill>
                <a:schemeClr val="accent3">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Trend_Charts'!$C$174:$N$174</c:f>
              <c:numCache>
                <c:formatCode>0.0%</c:formatCode>
                <c:ptCount val="12"/>
                <c:pt idx="0">
                  <c:v>0.96797474064050515</c:v>
                </c:pt>
                <c:pt idx="1">
                  <c:v>0.96785714285714286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CC90-42B0-A7F5-48616AFE46E5}"/>
            </c:ext>
          </c:extLst>
        </c:ser>
        <c:ser>
          <c:idx val="15"/>
          <c:order val="15"/>
          <c:tx>
            <c:strRef>
              <c:f>'% TreatTar All - Trend_Charts'!$B$175</c:f>
              <c:strCache>
                <c:ptCount val="1"/>
                <c:pt idx="0">
                  <c:v>Havering Marshall</c:v>
                </c:pt>
              </c:strCache>
            </c:strRef>
          </c:tx>
          <c:spPr>
            <a:ln w="28575" cap="rnd">
              <a:solidFill>
                <a:schemeClr val="accent4">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Trend_Charts'!$C$175:$N$175</c:f>
              <c:numCache>
                <c:formatCode>0.0%</c:formatCode>
                <c:ptCount val="12"/>
                <c:pt idx="0">
                  <c:v>0.85495403472931564</c:v>
                </c:pt>
                <c:pt idx="1">
                  <c:v>0.86257606490872207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CC90-42B0-A7F5-48616AFE46E5}"/>
            </c:ext>
          </c:extLst>
        </c:ser>
        <c:ser>
          <c:idx val="16"/>
          <c:order val="16"/>
          <c:tx>
            <c:strRef>
              <c:f>'% TreatTar All - Trend_Charts'!$B$176</c:f>
              <c:strCache>
                <c:ptCount val="1"/>
                <c:pt idx="0">
                  <c:v>Havering North</c:v>
                </c:pt>
              </c:strCache>
            </c:strRef>
          </c:tx>
          <c:spPr>
            <a:ln w="28575" cap="rnd">
              <a:solidFill>
                <a:schemeClr val="accent5">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Trend_Charts'!$C$176:$N$176</c:f>
              <c:numCache>
                <c:formatCode>0.0%</c:formatCode>
                <c:ptCount val="12"/>
                <c:pt idx="0">
                  <c:v>0.95758521988030187</c:v>
                </c:pt>
                <c:pt idx="1">
                  <c:v>0.96009268795056646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CC90-42B0-A7F5-48616AFE46E5}"/>
            </c:ext>
          </c:extLst>
        </c:ser>
        <c:ser>
          <c:idx val="17"/>
          <c:order val="17"/>
          <c:tx>
            <c:strRef>
              <c:f>'% TreatTar All - Trend_Charts'!$B$177</c:f>
              <c:strCache>
                <c:ptCount val="1"/>
                <c:pt idx="0">
                  <c:v>Havering South</c:v>
                </c:pt>
              </c:strCache>
            </c:strRef>
          </c:tx>
          <c:spPr>
            <a:ln w="28575" cap="rnd">
              <a:solidFill>
                <a:schemeClr val="accent6">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Trend_Charts'!$C$177:$N$177</c:f>
              <c:numCache>
                <c:formatCode>0.0%</c:formatCode>
                <c:ptCount val="12"/>
                <c:pt idx="0">
                  <c:v>0.93440758293838866</c:v>
                </c:pt>
                <c:pt idx="1">
                  <c:v>0.9353869271224643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CC90-42B0-A7F5-48616AFE46E5}"/>
            </c:ext>
          </c:extLst>
        </c:ser>
        <c:ser>
          <c:idx val="18"/>
          <c:order val="18"/>
          <c:tx>
            <c:strRef>
              <c:f>'% TreatTar All - Trend_Charts'!$B$178</c:f>
              <c:strCache>
                <c:ptCount val="1"/>
                <c:pt idx="0">
                  <c:v>South One Newham</c:v>
                </c:pt>
              </c:strCache>
            </c:strRef>
          </c:tx>
          <c:spPr>
            <a:ln w="28575" cap="rnd">
              <a:solidFill>
                <a:schemeClr val="accent1">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Trend_Charts'!$C$178:$N$178</c:f>
              <c:numCache>
                <c:formatCode>0.0%</c:formatCode>
                <c:ptCount val="12"/>
                <c:pt idx="0">
                  <c:v>0.92707493956486708</c:v>
                </c:pt>
                <c:pt idx="1">
                  <c:v>0.92619334135579623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CC90-42B0-A7F5-48616AFE46E5}"/>
            </c:ext>
          </c:extLst>
        </c:ser>
        <c:ser>
          <c:idx val="19"/>
          <c:order val="19"/>
          <c:tx>
            <c:strRef>
              <c:f>'% TreatTar All - Trend_Charts'!$B$179</c:f>
              <c:strCache>
                <c:ptCount val="1"/>
                <c:pt idx="0">
                  <c:v>Docklands</c:v>
                </c:pt>
              </c:strCache>
            </c:strRef>
          </c:tx>
          <c:spPr>
            <a:ln w="28575" cap="rnd">
              <a:solidFill>
                <a:schemeClr val="accent2">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Trend_Charts'!$C$179:$N$179</c:f>
              <c:numCache>
                <c:formatCode>0.0%</c:formatCode>
                <c:ptCount val="12"/>
                <c:pt idx="0">
                  <c:v>0.9330413016270338</c:v>
                </c:pt>
                <c:pt idx="1">
                  <c:v>0.93101305158483527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CC90-42B0-A7F5-48616AFE46E5}"/>
            </c:ext>
          </c:extLst>
        </c:ser>
        <c:ser>
          <c:idx val="20"/>
          <c:order val="20"/>
          <c:tx>
            <c:strRef>
              <c:f>'% TreatTar All - Trend_Charts'!$B$180</c:f>
              <c:strCache>
                <c:ptCount val="1"/>
                <c:pt idx="0">
                  <c:v>Central 1</c:v>
                </c:pt>
              </c:strCache>
            </c:strRef>
          </c:tx>
          <c:spPr>
            <a:ln w="28575" cap="rnd">
              <a:solidFill>
                <a:schemeClr val="accent3">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Trend_Charts'!$C$180:$N$180</c:f>
              <c:numCache>
                <c:formatCode>0.0%</c:formatCode>
                <c:ptCount val="12"/>
                <c:pt idx="0">
                  <c:v>0.93930041152263377</c:v>
                </c:pt>
                <c:pt idx="1">
                  <c:v>0.93988180150804967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CC90-42B0-A7F5-48616AFE46E5}"/>
            </c:ext>
          </c:extLst>
        </c:ser>
        <c:ser>
          <c:idx val="21"/>
          <c:order val="21"/>
          <c:tx>
            <c:strRef>
              <c:f>'% TreatTar All - Trend_Charts'!$B$181</c:f>
              <c:strCache>
                <c:ptCount val="1"/>
                <c:pt idx="0">
                  <c:v>Newham Central</c:v>
                </c:pt>
              </c:strCache>
            </c:strRef>
          </c:tx>
          <c:spPr>
            <a:ln w="28575" cap="rnd">
              <a:solidFill>
                <a:schemeClr val="accent4">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Trend_Charts'!$C$181:$N$181</c:f>
              <c:numCache>
                <c:formatCode>0.0%</c:formatCode>
                <c:ptCount val="12"/>
                <c:pt idx="0">
                  <c:v>0.91711229946524064</c:v>
                </c:pt>
                <c:pt idx="1">
                  <c:v>0.91510845175766642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CC90-42B0-A7F5-48616AFE46E5}"/>
            </c:ext>
          </c:extLst>
        </c:ser>
        <c:ser>
          <c:idx val="22"/>
          <c:order val="22"/>
          <c:tx>
            <c:strRef>
              <c:f>'% TreatTar All - Trend_Charts'!$B$182</c:f>
              <c:strCache>
                <c:ptCount val="1"/>
                <c:pt idx="0">
                  <c:v>North East 1</c:v>
                </c:pt>
              </c:strCache>
            </c:strRef>
          </c:tx>
          <c:spPr>
            <a:ln w="28575" cap="rnd">
              <a:solidFill>
                <a:schemeClr val="accent5">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Trend_Charts'!$C$182:$N$182</c:f>
              <c:numCache>
                <c:formatCode>0.0%</c:formatCode>
                <c:ptCount val="12"/>
                <c:pt idx="0">
                  <c:v>0.94202412868632712</c:v>
                </c:pt>
                <c:pt idx="1">
                  <c:v>0.93959731543624159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CC90-42B0-A7F5-48616AFE46E5}"/>
            </c:ext>
          </c:extLst>
        </c:ser>
        <c:ser>
          <c:idx val="23"/>
          <c:order val="23"/>
          <c:tx>
            <c:strRef>
              <c:f>'% TreatTar All - Trend_Charts'!$B$183</c:f>
              <c:strCache>
                <c:ptCount val="1"/>
                <c:pt idx="0">
                  <c:v>North East 2</c:v>
                </c:pt>
              </c:strCache>
            </c:strRef>
          </c:tx>
          <c:spPr>
            <a:ln w="28575" cap="rnd">
              <a:solidFill>
                <a:schemeClr val="accent6">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Trend_Charts'!$C$183:$N$183</c:f>
              <c:numCache>
                <c:formatCode>0.0%</c:formatCode>
                <c:ptCount val="12"/>
                <c:pt idx="0">
                  <c:v>0.93919730833934145</c:v>
                </c:pt>
                <c:pt idx="1">
                  <c:v>0.93681187170895164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CC90-42B0-A7F5-48616AFE46E5}"/>
            </c:ext>
          </c:extLst>
        </c:ser>
        <c:ser>
          <c:idx val="24"/>
          <c:order val="24"/>
          <c:tx>
            <c:strRef>
              <c:f>'% TreatTar All - Trend_Charts'!$B$184</c:f>
              <c:strCache>
                <c:ptCount val="1"/>
                <c:pt idx="0">
                  <c:v>North Newham</c:v>
                </c:pt>
              </c:strCache>
            </c:strRef>
          </c:tx>
          <c:spPr>
            <a:ln w="28575" cap="rnd">
              <a:solidFill>
                <a:schemeClr val="accent1">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Trend_Charts'!$C$184:$N$184</c:f>
              <c:numCache>
                <c:formatCode>0.0%</c:formatCode>
                <c:ptCount val="12"/>
                <c:pt idx="0">
                  <c:v>0.94691535150645623</c:v>
                </c:pt>
                <c:pt idx="1">
                  <c:v>0.94523135033050043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CC90-42B0-A7F5-48616AFE46E5}"/>
            </c:ext>
          </c:extLst>
        </c:ser>
        <c:ser>
          <c:idx val="25"/>
          <c:order val="25"/>
          <c:tx>
            <c:strRef>
              <c:f>'% TreatTar All - Trend_Charts'!$B$185</c:f>
              <c:strCache>
                <c:ptCount val="1"/>
                <c:pt idx="0">
                  <c:v>Stratford</c:v>
                </c:pt>
              </c:strCache>
            </c:strRef>
          </c:tx>
          <c:spPr>
            <a:ln w="28575" cap="rnd">
              <a:solidFill>
                <a:schemeClr val="accent2">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Trend_Charts'!$C$185:$N$185</c:f>
              <c:numCache>
                <c:formatCode>0.0%</c:formatCode>
                <c:ptCount val="12"/>
                <c:pt idx="0">
                  <c:v>0.9098700580591651</c:v>
                </c:pt>
                <c:pt idx="1">
                  <c:v>0.91137279206693522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CC90-42B0-A7F5-48616AFE46E5}"/>
            </c:ext>
          </c:extLst>
        </c:ser>
        <c:ser>
          <c:idx val="26"/>
          <c:order val="26"/>
          <c:tx>
            <c:strRef>
              <c:f>'% TreatTar All - Trend_Charts'!$B$186</c:f>
              <c:strCache>
                <c:ptCount val="1"/>
                <c:pt idx="0">
                  <c:v>North West 2</c:v>
                </c:pt>
              </c:strCache>
            </c:strRef>
          </c:tx>
          <c:spPr>
            <a:ln w="28575" cap="rnd">
              <a:solidFill>
                <a:schemeClr val="accent3">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Trend_Charts'!$C$186:$N$186</c:f>
              <c:numCache>
                <c:formatCode>0.0%</c:formatCode>
                <c:ptCount val="12"/>
                <c:pt idx="0">
                  <c:v>0.92926284437825768</c:v>
                </c:pt>
                <c:pt idx="1">
                  <c:v>0.9251376146788991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CC90-42B0-A7F5-48616AFE46E5}"/>
            </c:ext>
          </c:extLst>
        </c:ser>
        <c:ser>
          <c:idx val="27"/>
          <c:order val="27"/>
          <c:tx>
            <c:strRef>
              <c:f>'% TreatTar All - Trend_Charts'!$B$187</c:f>
              <c:strCache>
                <c:ptCount val="1"/>
                <c:pt idx="0">
                  <c:v>Cranbrook</c:v>
                </c:pt>
              </c:strCache>
            </c:strRef>
          </c:tx>
          <c:spPr>
            <a:ln w="28575" cap="rnd">
              <a:solidFill>
                <a:schemeClr val="accent4">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Trend_Charts'!$C$187:$N$187</c:f>
              <c:numCache>
                <c:formatCode>0.0%</c:formatCode>
                <c:ptCount val="12"/>
                <c:pt idx="0">
                  <c:v>0.96908850726552176</c:v>
                </c:pt>
                <c:pt idx="1">
                  <c:v>0.96792396792396795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CC90-42B0-A7F5-48616AFE46E5}"/>
            </c:ext>
          </c:extLst>
        </c:ser>
        <c:ser>
          <c:idx val="28"/>
          <c:order val="28"/>
          <c:tx>
            <c:strRef>
              <c:f>'% TreatTar All - Trend_Charts'!$B$188</c:f>
              <c:strCache>
                <c:ptCount val="1"/>
                <c:pt idx="0">
                  <c:v>Fairlop</c:v>
                </c:pt>
              </c:strCache>
            </c:strRef>
          </c:tx>
          <c:spPr>
            <a:ln w="28575" cap="rnd">
              <a:solidFill>
                <a:schemeClr val="accent5">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Trend_Charts'!$C$188:$N$188</c:f>
              <c:numCache>
                <c:formatCode>0.0%</c:formatCode>
                <c:ptCount val="12"/>
                <c:pt idx="0">
                  <c:v>0.9652466367713004</c:v>
                </c:pt>
                <c:pt idx="1">
                  <c:v>0.96666666666666667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CC90-42B0-A7F5-48616AFE46E5}"/>
            </c:ext>
          </c:extLst>
        </c:ser>
        <c:ser>
          <c:idx val="29"/>
          <c:order val="29"/>
          <c:tx>
            <c:strRef>
              <c:f>'% TreatTar All - Trend_Charts'!$B$189</c:f>
              <c:strCache>
                <c:ptCount val="1"/>
                <c:pt idx="0">
                  <c:v>Seven Kings</c:v>
                </c:pt>
              </c:strCache>
            </c:strRef>
          </c:tx>
          <c:spPr>
            <a:ln w="28575" cap="rnd">
              <a:solidFill>
                <a:schemeClr val="accent6">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Trend_Charts'!$C$189:$N$189</c:f>
              <c:numCache>
                <c:formatCode>0.0%</c:formatCode>
                <c:ptCount val="12"/>
                <c:pt idx="0">
                  <c:v>0.96446700507614214</c:v>
                </c:pt>
                <c:pt idx="1">
                  <c:v>0.96591619762351466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CC90-42B0-A7F5-48616AFE46E5}"/>
            </c:ext>
          </c:extLst>
        </c:ser>
        <c:ser>
          <c:idx val="30"/>
          <c:order val="30"/>
          <c:tx>
            <c:strRef>
              <c:f>'% TreatTar All - Trend_Charts'!$B$190</c:f>
              <c:strCache>
                <c:ptCount val="1"/>
                <c:pt idx="0">
                  <c:v>Wanstead &amp; Woodford</c:v>
                </c:pt>
              </c:strCache>
            </c:strRef>
          </c:tx>
          <c:spPr>
            <a:ln w="28575" cap="rnd">
              <a:solidFill>
                <a:schemeClr val="accent1">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Trend_Charts'!$C$190:$N$190</c:f>
              <c:numCache>
                <c:formatCode>0.0%</c:formatCode>
                <c:ptCount val="12"/>
                <c:pt idx="0">
                  <c:v>0.94188703885079983</c:v>
                </c:pt>
                <c:pt idx="1">
                  <c:v>0.94191674733785091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CC90-42B0-A7F5-48616AFE46E5}"/>
            </c:ext>
          </c:extLst>
        </c:ser>
        <c:ser>
          <c:idx val="31"/>
          <c:order val="31"/>
          <c:tx>
            <c:strRef>
              <c:f>'% TreatTar All - Trend_Charts'!$B$191</c:f>
              <c:strCache>
                <c:ptCount val="1"/>
                <c:pt idx="0">
                  <c:v>Loxford</c:v>
                </c:pt>
              </c:strCache>
            </c:strRef>
          </c:tx>
          <c:spPr>
            <a:ln w="28575" cap="rnd">
              <a:solidFill>
                <a:schemeClr val="accent2">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Trend_Charts'!$C$191:$N$191</c:f>
              <c:numCache>
                <c:formatCode>0.0%</c:formatCode>
                <c:ptCount val="12"/>
                <c:pt idx="0">
                  <c:v>0.91068630523346916</c:v>
                </c:pt>
                <c:pt idx="1">
                  <c:v>0.91044313603966531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CC90-42B0-A7F5-48616AFE46E5}"/>
            </c:ext>
          </c:extLst>
        </c:ser>
        <c:ser>
          <c:idx val="32"/>
          <c:order val="32"/>
          <c:tx>
            <c:strRef>
              <c:f>'% TreatTar All - Trend_Charts'!$B$192</c:f>
              <c:strCache>
                <c:ptCount val="1"/>
                <c:pt idx="0">
                  <c:v>NewCross Alliance</c:v>
                </c:pt>
              </c:strCache>
            </c:strRef>
          </c:tx>
          <c:spPr>
            <a:ln w="28575" cap="rnd">
              <a:solidFill>
                <a:schemeClr val="accent3">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Trend_Charts'!$C$192:$N$192</c:f>
              <c:numCache>
                <c:formatCode>0.0%</c:formatCode>
                <c:ptCount val="12"/>
                <c:pt idx="0">
                  <c:v>0.90499752597723904</c:v>
                </c:pt>
                <c:pt idx="1">
                  <c:v>0.91194669205140411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CC90-42B0-A7F5-48616AFE46E5}"/>
            </c:ext>
          </c:extLst>
        </c:ser>
        <c:ser>
          <c:idx val="33"/>
          <c:order val="33"/>
          <c:tx>
            <c:strRef>
              <c:f>'% TreatTar All - Trend_Charts'!$B$193</c:f>
              <c:strCache>
                <c:ptCount val="1"/>
                <c:pt idx="0">
                  <c:v>East End Health Network</c:v>
                </c:pt>
              </c:strCache>
            </c:strRef>
          </c:tx>
          <c:spPr>
            <a:ln w="28575" cap="rnd">
              <a:solidFill>
                <a:schemeClr val="accent4">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Trend_Charts'!$C$193:$N$193</c:f>
              <c:numCache>
                <c:formatCode>0.0%</c:formatCode>
                <c:ptCount val="12"/>
                <c:pt idx="0">
                  <c:v>0.94094488188976377</c:v>
                </c:pt>
                <c:pt idx="1">
                  <c:v>0.93780369290573373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CC90-42B0-A7F5-48616AFE46E5}"/>
            </c:ext>
          </c:extLst>
        </c:ser>
        <c:ser>
          <c:idx val="34"/>
          <c:order val="34"/>
          <c:tx>
            <c:strRef>
              <c:f>'% TreatTar All - Trend_Charts'!$B$194</c:f>
              <c:strCache>
                <c:ptCount val="1"/>
                <c:pt idx="0">
                  <c:v>Tower Network</c:v>
                </c:pt>
              </c:strCache>
            </c:strRef>
          </c:tx>
          <c:spPr>
            <a:ln w="28575" cap="rnd">
              <a:solidFill>
                <a:schemeClr val="accent5">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Trend_Charts'!$C$194:$N$194</c:f>
              <c:numCache>
                <c:formatCode>0.0%</c:formatCode>
                <c:ptCount val="12"/>
                <c:pt idx="0">
                  <c:v>0.93983957219251335</c:v>
                </c:pt>
                <c:pt idx="1">
                  <c:v>0.94078802553378826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CC90-42B0-A7F5-48616AFE46E5}"/>
            </c:ext>
          </c:extLst>
        </c:ser>
        <c:ser>
          <c:idx val="35"/>
          <c:order val="35"/>
          <c:tx>
            <c:strRef>
              <c:f>'% TreatTar All - Trend_Charts'!$B$195</c:f>
              <c:strCache>
                <c:ptCount val="1"/>
                <c:pt idx="0">
                  <c:v>Bow Health</c:v>
                </c:pt>
              </c:strCache>
            </c:strRef>
          </c:tx>
          <c:spPr>
            <a:ln w="28575" cap="rnd">
              <a:solidFill>
                <a:schemeClr val="accent6">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Trend_Charts'!$C$195:$N$195</c:f>
              <c:numCache>
                <c:formatCode>0.0%</c:formatCode>
                <c:ptCount val="12"/>
                <c:pt idx="0">
                  <c:v>0.92515337423312882</c:v>
                </c:pt>
                <c:pt idx="1">
                  <c:v>0.9298140371925615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CC90-42B0-A7F5-48616AFE46E5}"/>
            </c:ext>
          </c:extLst>
        </c:ser>
        <c:ser>
          <c:idx val="36"/>
          <c:order val="36"/>
          <c:tx>
            <c:strRef>
              <c:f>'% TreatTar All - Trend_Charts'!$B$196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Trend_Charts'!$C$196:$N$196</c:f>
              <c:numCache>
                <c:formatCode>0.0%</c:formatCode>
                <c:ptCount val="12"/>
                <c:pt idx="0">
                  <c:v>0.94349315068493156</c:v>
                </c:pt>
                <c:pt idx="1">
                  <c:v>0.93892617449664428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CC90-42B0-A7F5-48616AFE46E5}"/>
            </c:ext>
          </c:extLst>
        </c:ser>
        <c:ser>
          <c:idx val="37"/>
          <c:order val="37"/>
          <c:tx>
            <c:strRef>
              <c:f>'% TreatTar All - Trend_Charts'!$B$197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Trend_Charts'!$C$197:$N$197</c:f>
              <c:numCache>
                <c:formatCode>0.0%</c:formatCode>
                <c:ptCount val="12"/>
                <c:pt idx="0">
                  <c:v>0.92943854324734443</c:v>
                </c:pt>
                <c:pt idx="1">
                  <c:v>0.92854442344045374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CC90-42B0-A7F5-48616AFE46E5}"/>
            </c:ext>
          </c:extLst>
        </c:ser>
        <c:ser>
          <c:idx val="38"/>
          <c:order val="38"/>
          <c:tx>
            <c:strRef>
              <c:f>'% TreatTar All - Trend_Charts'!$B$198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Trend_Charts'!$C$198:$N$198</c:f>
              <c:numCache>
                <c:formatCode>0.0%</c:formatCode>
                <c:ptCount val="12"/>
                <c:pt idx="0">
                  <c:v>0.93939393939393945</c:v>
                </c:pt>
                <c:pt idx="1">
                  <c:v>0.9407158836689038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CC90-42B0-A7F5-48616AFE46E5}"/>
            </c:ext>
          </c:extLst>
        </c:ser>
        <c:ser>
          <c:idx val="39"/>
          <c:order val="39"/>
          <c:tx>
            <c:strRef>
              <c:f>'% TreatTar All - Trend_Charts'!$B$199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Trend_Charts'!$C$199:$N$199</c:f>
              <c:numCache>
                <c:formatCode>0.0%</c:formatCode>
                <c:ptCount val="12"/>
                <c:pt idx="0">
                  <c:v>0.93302540415704383</c:v>
                </c:pt>
                <c:pt idx="1">
                  <c:v>0.92609699769053122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CC90-42B0-A7F5-48616AFE46E5}"/>
            </c:ext>
          </c:extLst>
        </c:ser>
        <c:ser>
          <c:idx val="40"/>
          <c:order val="40"/>
          <c:tx>
            <c:strRef>
              <c:f>'% TreatTar All - Trend_Charts'!$B$200</c:f>
              <c:strCache>
                <c:ptCount val="1"/>
                <c:pt idx="0">
                  <c:v>Chingford E4</c:v>
                </c:pt>
              </c:strCache>
            </c:strRef>
          </c:tx>
          <c:spPr>
            <a:ln w="28575" cap="rnd">
              <a:solidFill>
                <a:schemeClr val="accent5">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Trend_Charts'!$C$200:$N$200</c:f>
              <c:numCache>
                <c:formatCode>0.0%</c:formatCode>
                <c:ptCount val="12"/>
                <c:pt idx="0">
                  <c:v>0.93571861734384476</c:v>
                </c:pt>
                <c:pt idx="1">
                  <c:v>0.93373134328358209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CC90-42B0-A7F5-48616AFE46E5}"/>
            </c:ext>
          </c:extLst>
        </c:ser>
        <c:ser>
          <c:idx val="41"/>
          <c:order val="41"/>
          <c:tx>
            <c:strRef>
              <c:f>'% TreatTar All - Trend_Charts'!$B$201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Trend_Charts'!$C$201:$N$201</c:f>
              <c:numCache>
                <c:formatCode>0.0%</c:formatCode>
                <c:ptCount val="12"/>
                <c:pt idx="0">
                  <c:v>0.91370967741935483</c:v>
                </c:pt>
                <c:pt idx="1">
                  <c:v>0.909967845659164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CC90-42B0-A7F5-48616AFE46E5}"/>
            </c:ext>
          </c:extLst>
        </c:ser>
        <c:ser>
          <c:idx val="42"/>
          <c:order val="42"/>
          <c:tx>
            <c:strRef>
              <c:f>'% TreatTar All - Trend_Charts'!$B$202</c:f>
              <c:strCache>
                <c:ptCount val="1"/>
                <c:pt idx="0">
                  <c:v>Forest Integrated Health</c:v>
                </c:pt>
              </c:strCache>
            </c:strRef>
          </c:tx>
          <c:spPr>
            <a:ln w="28575" cap="rnd">
              <a:solidFill>
                <a:schemeClr val="accent1">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Trend_Charts'!$C$202:$N$202</c:f>
              <c:numCache>
                <c:formatCode>0.0%</c:formatCode>
                <c:ptCount val="12"/>
                <c:pt idx="0">
                  <c:v>0.94018330921369997</c:v>
                </c:pt>
                <c:pt idx="1">
                  <c:v>0.93862987630827788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CC90-42B0-A7F5-48616AFE46E5}"/>
            </c:ext>
          </c:extLst>
        </c:ser>
        <c:ser>
          <c:idx val="43"/>
          <c:order val="43"/>
          <c:tx>
            <c:strRef>
              <c:f>'% TreatTar All - Trend_Charts'!$B$203</c:f>
              <c:strCache>
                <c:ptCount val="1"/>
                <c:pt idx="0">
                  <c:v>South Leytonstone</c:v>
                </c:pt>
              </c:strCache>
            </c:strRef>
          </c:tx>
          <c:spPr>
            <a:ln w="28575" cap="rnd">
              <a:solidFill>
                <a:schemeClr val="accent2">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Trend_Charts'!$C$203:$N$203</c:f>
              <c:numCache>
                <c:formatCode>0.0%</c:formatCode>
                <c:ptCount val="12"/>
                <c:pt idx="0">
                  <c:v>0.94285714285714284</c:v>
                </c:pt>
                <c:pt idx="1">
                  <c:v>0.93960826985854184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CC90-42B0-A7F5-48616AFE46E5}"/>
            </c:ext>
          </c:extLst>
        </c:ser>
        <c:ser>
          <c:idx val="44"/>
          <c:order val="44"/>
          <c:tx>
            <c:strRef>
              <c:f>'% TreatTar All - Trend_Charts'!$B$204</c:f>
              <c:strCache>
                <c:ptCount val="1"/>
                <c:pt idx="0">
                  <c:v>Central Walthamstow</c:v>
                </c:pt>
              </c:strCache>
            </c:strRef>
          </c:tx>
          <c:spPr>
            <a:ln w="28575" cap="rnd">
              <a:solidFill>
                <a:schemeClr val="accent3">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Trend_Charts'!$C$204:$N$204</c:f>
              <c:numCache>
                <c:formatCode>0.0%</c:formatCode>
                <c:ptCount val="12"/>
                <c:pt idx="0">
                  <c:v>0.90083632019115889</c:v>
                </c:pt>
                <c:pt idx="1">
                  <c:v>0.89582107121836374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CC90-42B0-A7F5-48616AFE46E5}"/>
            </c:ext>
          </c:extLst>
        </c:ser>
        <c:ser>
          <c:idx val="45"/>
          <c:order val="45"/>
          <c:tx>
            <c:strRef>
              <c:f>'% TreatTar All - Trend_Charts'!$B$205</c:f>
              <c:strCache>
                <c:ptCount val="1"/>
                <c:pt idx="0">
                  <c:v>Walthamstow West</c:v>
                </c:pt>
              </c:strCache>
            </c:strRef>
          </c:tx>
          <c:spPr>
            <a:ln w="28575" cap="rnd">
              <a:solidFill>
                <a:schemeClr val="accent4">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Trend_Charts'!$C$205:$N$205</c:f>
              <c:numCache>
                <c:formatCode>0.0%</c:formatCode>
                <c:ptCount val="12"/>
                <c:pt idx="0">
                  <c:v>0.9447570332480818</c:v>
                </c:pt>
                <c:pt idx="1">
                  <c:v>0.9457403651115619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CC90-42B0-A7F5-48616AFE46E5}"/>
            </c:ext>
          </c:extLst>
        </c:ser>
        <c:dLbls>
          <c:showLegendKey val="0"/>
          <c:showVal val="0"/>
          <c:showCatName val="0"/>
          <c:showSerName val="0"/>
          <c:showPercent val="0"/>
          <c:showBubbleSize val="0"/>
        </c:dLbls>
        <c:smooth val="0"/>
        <c:axId val="570567840"/>
        <c:axId val="570568496"/>
      </c:lineChart>
      <c:catAx>
        <c:axId val="5705678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568496"/>
        <c:crosses val="autoZero"/>
        <c:auto val="1"/>
        <c:lblAlgn val="ctr"/>
        <c:lblOffset val="100"/>
        <c:noMultiLvlLbl val="0"/>
      </c:catAx>
      <c:valAx>
        <c:axId val="57056849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567840"/>
        <c:crosses val="autoZero"/>
        <c:crossBetween val="between"/>
      </c:valAx>
      <c:spPr>
        <a:noFill/>
        <a:ln>
          <a:noFill/>
        </a:ln>
        <a:effectLst/>
      </c:spPr>
    </c:plotArea>
    <c:legend>
      <c:legendPos val="r"/>
      <c:layout>
        <c:manualLayout>
          <c:xMode val="edge"/>
          <c:yMode val="edge"/>
          <c:x val="0.74722222222222223"/>
          <c:y val="0.17497338874307378"/>
          <c:w val="0.2361111111111111"/>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TreatTar All - Trend_Charts'!$A$246</c:f>
              <c:strCache>
                <c:ptCount val="1"/>
                <c:pt idx="0">
                  <c:v>Barking</c:v>
                </c:pt>
              </c:strCache>
            </c:strRef>
          </c:tx>
          <c:spPr>
            <a:ln w="28575" cap="rnd">
              <a:solidFill>
                <a:schemeClr val="accent1"/>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Trend_Charts'!$B$246:$M$246</c:f>
              <c:numCache>
                <c:formatCode>0.0%</c:formatCode>
                <c:ptCount val="12"/>
                <c:pt idx="0">
                  <c:v>0.94426724861507472</c:v>
                </c:pt>
                <c:pt idx="1">
                  <c:v>0.94312365857685321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A2B4-48CE-B255-4F3AFDF52072}"/>
            </c:ext>
          </c:extLst>
        </c:ser>
        <c:ser>
          <c:idx val="1"/>
          <c:order val="1"/>
          <c:tx>
            <c:strRef>
              <c:f>'% TreatTar All - Trend_Charts'!$A$247</c:f>
              <c:strCache>
                <c:ptCount val="1"/>
                <c:pt idx="0">
                  <c:v>City &amp; Hackney</c:v>
                </c:pt>
              </c:strCache>
            </c:strRef>
          </c:tx>
          <c:spPr>
            <a:ln w="28575" cap="rnd">
              <a:solidFill>
                <a:schemeClr val="accent2"/>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Trend_Charts'!$B$247:$M$247</c:f>
              <c:numCache>
                <c:formatCode>0.0%</c:formatCode>
                <c:ptCount val="12"/>
                <c:pt idx="0">
                  <c:v>0.88313701177929327</c:v>
                </c:pt>
                <c:pt idx="1">
                  <c:v>0.87504735924831401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A2B4-48CE-B255-4F3AFDF52072}"/>
            </c:ext>
          </c:extLst>
        </c:ser>
        <c:ser>
          <c:idx val="2"/>
          <c:order val="2"/>
          <c:tx>
            <c:strRef>
              <c:f>'% TreatTar All - Trend_Charts'!$A$248</c:f>
              <c:strCache>
                <c:ptCount val="1"/>
                <c:pt idx="0">
                  <c:v>Havering</c:v>
                </c:pt>
              </c:strCache>
            </c:strRef>
          </c:tx>
          <c:spPr>
            <a:ln w="28575" cap="rnd">
              <a:solidFill>
                <a:schemeClr val="accent3"/>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Trend_Charts'!$B$248:$M$248</c:f>
              <c:numCache>
                <c:formatCode>0.0%</c:formatCode>
                <c:ptCount val="12"/>
                <c:pt idx="0">
                  <c:v>0.93500338524035209</c:v>
                </c:pt>
                <c:pt idx="1">
                  <c:v>0.93725782414307002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A2B4-48CE-B255-4F3AFDF52072}"/>
            </c:ext>
          </c:extLst>
        </c:ser>
        <c:ser>
          <c:idx val="3"/>
          <c:order val="3"/>
          <c:tx>
            <c:strRef>
              <c:f>'% TreatTar All - Trend_Charts'!$A$249</c:f>
              <c:strCache>
                <c:ptCount val="1"/>
                <c:pt idx="0">
                  <c:v>Newham</c:v>
                </c:pt>
              </c:strCache>
            </c:strRef>
          </c:tx>
          <c:spPr>
            <a:ln w="28575" cap="rnd">
              <a:solidFill>
                <a:schemeClr val="accent4"/>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Trend_Charts'!$B$249:$M$249</c:f>
              <c:numCache>
                <c:formatCode>0.0%</c:formatCode>
                <c:ptCount val="12"/>
                <c:pt idx="0">
                  <c:v>0.93161604605675907</c:v>
                </c:pt>
                <c:pt idx="1">
                  <c:v>0.93062316524841138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A2B4-48CE-B255-4F3AFDF52072}"/>
            </c:ext>
          </c:extLst>
        </c:ser>
        <c:ser>
          <c:idx val="4"/>
          <c:order val="4"/>
          <c:tx>
            <c:strRef>
              <c:f>'% TreatTar All - Trend_Charts'!$A$250</c:f>
              <c:strCache>
                <c:ptCount val="1"/>
                <c:pt idx="0">
                  <c:v>Redbridge</c:v>
                </c:pt>
              </c:strCache>
            </c:strRef>
          </c:tx>
          <c:spPr>
            <a:ln w="28575" cap="rnd">
              <a:solidFill>
                <a:schemeClr val="accent5"/>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Trend_Charts'!$B$250:$M$250</c:f>
              <c:numCache>
                <c:formatCode>0.0%</c:formatCode>
                <c:ptCount val="12"/>
                <c:pt idx="0">
                  <c:v>0.94538237924865831</c:v>
                </c:pt>
                <c:pt idx="1">
                  <c:v>0.94568166402893961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A2B4-48CE-B255-4F3AFDF52072}"/>
            </c:ext>
          </c:extLst>
        </c:ser>
        <c:ser>
          <c:idx val="5"/>
          <c:order val="5"/>
          <c:tx>
            <c:strRef>
              <c:f>'% TreatTar All - Trend_Charts'!$A$251</c:f>
              <c:strCache>
                <c:ptCount val="1"/>
                <c:pt idx="0">
                  <c:v>Tower Hamlets</c:v>
                </c:pt>
              </c:strCache>
            </c:strRef>
          </c:tx>
          <c:spPr>
            <a:ln w="28575" cap="rnd">
              <a:solidFill>
                <a:schemeClr val="accent6"/>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Trend_Charts'!$B$251:$M$251</c:f>
              <c:numCache>
                <c:formatCode>0.0%</c:formatCode>
                <c:ptCount val="12"/>
                <c:pt idx="0">
                  <c:v>0.93660662405578154</c:v>
                </c:pt>
                <c:pt idx="1">
                  <c:v>0.93662777396476782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A2B4-48CE-B255-4F3AFDF52072}"/>
            </c:ext>
          </c:extLst>
        </c:ser>
        <c:ser>
          <c:idx val="6"/>
          <c:order val="6"/>
          <c:tx>
            <c:strRef>
              <c:f>'% TreatTar All - Trend_Charts'!$A$252</c:f>
              <c:strCache>
                <c:ptCount val="1"/>
                <c:pt idx="0">
                  <c:v>Waltham Forest</c:v>
                </c:pt>
              </c:strCache>
            </c:strRef>
          </c:tx>
          <c:spPr>
            <a:ln w="28575" cap="rnd">
              <a:solidFill>
                <a:schemeClr val="accent1">
                  <a:lumMod val="60000"/>
                </a:schemeClr>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Trend_Charts'!$B$252:$M$252</c:f>
              <c:numCache>
                <c:formatCode>0.0%</c:formatCode>
                <c:ptCount val="12"/>
                <c:pt idx="0">
                  <c:v>0.93151152860802733</c:v>
                </c:pt>
                <c:pt idx="1">
                  <c:v>0.92873446614253108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A2B4-48CE-B255-4F3AFDF52072}"/>
            </c:ext>
          </c:extLst>
        </c:ser>
        <c:ser>
          <c:idx val="7"/>
          <c:order val="7"/>
          <c:tx>
            <c:strRef>
              <c:f>'% TreatTar All - Trend_Charts'!$A$253</c:f>
              <c:strCache>
                <c:ptCount val="1"/>
                <c:pt idx="0">
                  <c:v>NEL</c:v>
                </c:pt>
              </c:strCache>
            </c:strRef>
          </c:tx>
          <c:spPr>
            <a:ln w="28575" cap="rnd">
              <a:solidFill>
                <a:srgbClr val="FF0000"/>
              </a:solidFill>
              <a:round/>
            </a:ln>
            <a:effectLst/>
          </c:spPr>
          <c:marker>
            <c:symbol val="none"/>
          </c:marker>
          <c:cat>
            <c:strRef>
              <c:f>'% TreatTar All - Trend_Charts'!$B$245:$M$245</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Trend_Charts'!$B$253:$M$253</c:f>
              <c:numCache>
                <c:formatCode>0.0%</c:formatCode>
                <c:ptCount val="12"/>
                <c:pt idx="0">
                  <c:v>0.92964631765770656</c:v>
                </c:pt>
                <c:pt idx="1">
                  <c:v>0.92815655876469816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A2B4-48CE-B255-4F3AFDF52072}"/>
            </c:ext>
          </c:extLst>
        </c:ser>
        <c:dLbls>
          <c:showLegendKey val="0"/>
          <c:showVal val="0"/>
          <c:showCatName val="0"/>
          <c:showSerName val="0"/>
          <c:showPercent val="0"/>
          <c:showBubbleSize val="0"/>
        </c:dLbls>
        <c:smooth val="0"/>
        <c:axId val="1171059472"/>
        <c:axId val="1171063736"/>
      </c:lineChart>
      <c:catAx>
        <c:axId val="1171059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1063736"/>
        <c:crosses val="autoZero"/>
        <c:auto val="1"/>
        <c:lblAlgn val="ctr"/>
        <c:lblOffset val="100"/>
        <c:noMultiLvlLbl val="0"/>
      </c:catAx>
      <c:valAx>
        <c:axId val="117106373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105947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1609492563429571"/>
          <c:y val="0.17171296296296296"/>
          <c:w val="0.61446062992125983"/>
          <c:h val="0.58479950422863813"/>
        </c:manualLayout>
      </c:layout>
      <c:lineChart>
        <c:grouping val="standard"/>
        <c:varyColors val="0"/>
        <c:ser>
          <c:idx val="0"/>
          <c:order val="0"/>
          <c:tx>
            <c:strRef>
              <c:f>'% TreatTar All - Trend_Charts'!$B$160</c:f>
              <c:strCache>
                <c:ptCount val="1"/>
                <c:pt idx="0">
                  <c:v>East</c:v>
                </c:pt>
              </c:strCache>
            </c:strRef>
          </c:tx>
          <c:spPr>
            <a:ln w="28575" cap="rnd">
              <a:solidFill>
                <a:schemeClr val="accent1"/>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Trend_Charts'!$C$160:$N$160</c:f>
              <c:numCache>
                <c:formatCode>0.0%</c:formatCode>
                <c:ptCount val="12"/>
                <c:pt idx="0">
                  <c:v>0.95838359469240053</c:v>
                </c:pt>
                <c:pt idx="1">
                  <c:v>0.958407605466429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07CE-49BD-91D5-975F44EFB601}"/>
            </c:ext>
          </c:extLst>
        </c:ser>
        <c:ser>
          <c:idx val="1"/>
          <c:order val="1"/>
          <c:tx>
            <c:strRef>
              <c:f>'% TreatTar All - Trend_Charts'!$B$161</c:f>
              <c:strCache>
                <c:ptCount val="1"/>
                <c:pt idx="0">
                  <c:v>East One</c:v>
                </c:pt>
              </c:strCache>
            </c:strRef>
          </c:tx>
          <c:spPr>
            <a:ln w="28575" cap="rnd">
              <a:solidFill>
                <a:schemeClr val="accent2"/>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Trend_Charts'!$C$161:$N$161</c:f>
              <c:numCache>
                <c:formatCode>0.0%</c:formatCode>
                <c:ptCount val="12"/>
                <c:pt idx="0">
                  <c:v>0.97160883280757093</c:v>
                </c:pt>
                <c:pt idx="1">
                  <c:v>0.96994167788245855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07CE-49BD-91D5-975F44EFB601}"/>
            </c:ext>
          </c:extLst>
        </c:ser>
        <c:ser>
          <c:idx val="2"/>
          <c:order val="2"/>
          <c:tx>
            <c:strRef>
              <c:f>'% TreatTar All - Trend_Charts'!$B$162</c:f>
              <c:strCache>
                <c:ptCount val="1"/>
                <c:pt idx="0">
                  <c:v>West</c:v>
                </c:pt>
              </c:strCache>
            </c:strRef>
          </c:tx>
          <c:spPr>
            <a:ln w="28575" cap="rnd">
              <a:solidFill>
                <a:schemeClr val="accent3"/>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Trend_Charts'!$C$162:$N$162</c:f>
              <c:numCache>
                <c:formatCode>0.0%</c:formatCode>
                <c:ptCount val="12"/>
                <c:pt idx="0">
                  <c:v>0.96539589442815255</c:v>
                </c:pt>
                <c:pt idx="1">
                  <c:v>0.96695652173913038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07CE-49BD-91D5-975F44EFB601}"/>
            </c:ext>
          </c:extLst>
        </c:ser>
        <c:ser>
          <c:idx val="3"/>
          <c:order val="3"/>
          <c:tx>
            <c:strRef>
              <c:f>'% TreatTar All - Trend_Charts'!$B$163</c:f>
              <c:strCache>
                <c:ptCount val="1"/>
                <c:pt idx="0">
                  <c:v>West One</c:v>
                </c:pt>
              </c:strCache>
            </c:strRef>
          </c:tx>
          <c:spPr>
            <a:ln w="28575" cap="rnd">
              <a:solidFill>
                <a:schemeClr val="accent4"/>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Trend_Charts'!$C$163:$N$163</c:f>
              <c:numCache>
                <c:formatCode>0.0%</c:formatCode>
                <c:ptCount val="12"/>
                <c:pt idx="0">
                  <c:v>0.92287351256059935</c:v>
                </c:pt>
                <c:pt idx="1">
                  <c:v>0.9159407665505227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07CE-49BD-91D5-975F44EFB601}"/>
            </c:ext>
          </c:extLst>
        </c:ser>
        <c:ser>
          <c:idx val="4"/>
          <c:order val="4"/>
          <c:tx>
            <c:strRef>
              <c:f>'% TreatTar All - Trend_Charts'!$B$164</c:f>
              <c:strCache>
                <c:ptCount val="1"/>
                <c:pt idx="0">
                  <c:v>North</c:v>
                </c:pt>
              </c:strCache>
            </c:strRef>
          </c:tx>
          <c:spPr>
            <a:ln w="28575" cap="rnd">
              <a:solidFill>
                <a:schemeClr val="accent5"/>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Trend_Charts'!$C$164:$N$164</c:f>
              <c:numCache>
                <c:formatCode>0.0%</c:formatCode>
                <c:ptCount val="12"/>
                <c:pt idx="0">
                  <c:v>0.95404913557779802</c:v>
                </c:pt>
                <c:pt idx="1">
                  <c:v>0.95267309377738829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07CE-49BD-91D5-975F44EFB601}"/>
            </c:ext>
          </c:extLst>
        </c:ser>
        <c:ser>
          <c:idx val="5"/>
          <c:order val="5"/>
          <c:tx>
            <c:strRef>
              <c:f>'% TreatTar All - Trend_Charts'!$B$165</c:f>
              <c:strCache>
                <c:ptCount val="1"/>
                <c:pt idx="0">
                  <c:v>Central</c:v>
                </c:pt>
              </c:strCache>
            </c:strRef>
          </c:tx>
          <c:spPr>
            <a:ln w="28575" cap="rnd">
              <a:solidFill>
                <a:schemeClr val="accent6"/>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Trend_Charts'!$C$165:$N$165</c:f>
              <c:numCache>
                <c:formatCode>0.0%</c:formatCode>
                <c:ptCount val="12"/>
                <c:pt idx="0">
                  <c:v>0.8943699731903485</c:v>
                </c:pt>
                <c:pt idx="1">
                  <c:v>0.89784096893101628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07CE-49BD-91D5-975F44EFB601}"/>
            </c:ext>
          </c:extLst>
        </c:ser>
        <c:ser>
          <c:idx val="6"/>
          <c:order val="6"/>
          <c:tx>
            <c:strRef>
              <c:f>'% TreatTar All - Trend_Charts'!$B$166</c:f>
              <c:strCache>
                <c:ptCount val="1"/>
                <c:pt idx="0">
                  <c:v>Springfield Park (NE1)</c:v>
                </c:pt>
              </c:strCache>
            </c:strRef>
          </c:tx>
          <c:spPr>
            <a:ln w="28575" cap="rnd">
              <a:solidFill>
                <a:schemeClr val="accent1">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Trend_Charts'!$C$166:$N$166</c:f>
              <c:numCache>
                <c:formatCode>0.0%</c:formatCode>
                <c:ptCount val="12"/>
                <c:pt idx="0">
                  <c:v>0.90317331163547598</c:v>
                </c:pt>
                <c:pt idx="1">
                  <c:v>0.90064102564102566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07CE-49BD-91D5-975F44EFB601}"/>
            </c:ext>
          </c:extLst>
        </c:ser>
        <c:ser>
          <c:idx val="7"/>
          <c:order val="7"/>
          <c:tx>
            <c:strRef>
              <c:f>'% TreatTar All - Trend_Charts'!$B$167</c:f>
              <c:strCache>
                <c:ptCount val="1"/>
                <c:pt idx="0">
                  <c:v>Hackney Downs (NE2)</c:v>
                </c:pt>
              </c:strCache>
            </c:strRef>
          </c:tx>
          <c:spPr>
            <a:ln w="28575" cap="rnd">
              <a:solidFill>
                <a:schemeClr val="accent2">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Trend_Charts'!$C$167:$N$167</c:f>
              <c:numCache>
                <c:formatCode>0.0%</c:formatCode>
                <c:ptCount val="12"/>
                <c:pt idx="0">
                  <c:v>0.89443872296601445</c:v>
                </c:pt>
                <c:pt idx="1">
                  <c:v>0.88447837150127229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07CE-49BD-91D5-975F44EFB601}"/>
            </c:ext>
          </c:extLst>
        </c:ser>
        <c:ser>
          <c:idx val="8"/>
          <c:order val="8"/>
          <c:tx>
            <c:strRef>
              <c:f>'% TreatTar All - Trend_Charts'!$B$168</c:f>
              <c:strCache>
                <c:ptCount val="1"/>
                <c:pt idx="0">
                  <c:v>Woodberry Wetlands (NW1)</c:v>
                </c:pt>
              </c:strCache>
            </c:strRef>
          </c:tx>
          <c:spPr>
            <a:ln w="28575" cap="rnd">
              <a:solidFill>
                <a:schemeClr val="accent3">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Trend_Charts'!$C$168:$N$168</c:f>
              <c:numCache>
                <c:formatCode>0.0%</c:formatCode>
                <c:ptCount val="12"/>
                <c:pt idx="0">
                  <c:v>0.89294403892944041</c:v>
                </c:pt>
                <c:pt idx="1">
                  <c:v>0.88301282051282048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07CE-49BD-91D5-975F44EFB601}"/>
            </c:ext>
          </c:extLst>
        </c:ser>
        <c:ser>
          <c:idx val="9"/>
          <c:order val="9"/>
          <c:tx>
            <c:strRef>
              <c:f>'% TreatTar All - Trend_Charts'!$B$169</c:f>
              <c:strCache>
                <c:ptCount val="1"/>
                <c:pt idx="0">
                  <c:v>Clissold Park (NW2)</c:v>
                </c:pt>
              </c:strCache>
            </c:strRef>
          </c:tx>
          <c:spPr>
            <a:ln w="28575" cap="rnd">
              <a:solidFill>
                <a:schemeClr val="accent4">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Trend_Charts'!$C$169:$N$169</c:f>
              <c:numCache>
                <c:formatCode>0.0%</c:formatCode>
                <c:ptCount val="12"/>
                <c:pt idx="0">
                  <c:v>0.90307167235494878</c:v>
                </c:pt>
                <c:pt idx="1">
                  <c:v>0.9050203527815468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07CE-49BD-91D5-975F44EFB601}"/>
            </c:ext>
          </c:extLst>
        </c:ser>
        <c:ser>
          <c:idx val="10"/>
          <c:order val="10"/>
          <c:tx>
            <c:strRef>
              <c:f>'% TreatTar All - Trend_Charts'!$B$170</c:f>
              <c:strCache>
                <c:ptCount val="1"/>
                <c:pt idx="0">
                  <c:v>Hackney Marshes (SE1)</c:v>
                </c:pt>
              </c:strCache>
            </c:strRef>
          </c:tx>
          <c:spPr>
            <a:ln w="28575" cap="rnd">
              <a:solidFill>
                <a:schemeClr val="accent5">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Trend_Charts'!$C$170:$N$170</c:f>
              <c:numCache>
                <c:formatCode>0.0%</c:formatCode>
                <c:ptCount val="12"/>
                <c:pt idx="0">
                  <c:v>0.85285433070866146</c:v>
                </c:pt>
                <c:pt idx="1">
                  <c:v>0.83615560640732267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07CE-49BD-91D5-975F44EFB601}"/>
            </c:ext>
          </c:extLst>
        </c:ser>
        <c:ser>
          <c:idx val="11"/>
          <c:order val="11"/>
          <c:tx>
            <c:strRef>
              <c:f>'% TreatTar All - Trend_Charts'!$B$171</c:f>
              <c:strCache>
                <c:ptCount val="1"/>
                <c:pt idx="0">
                  <c:v>Well Street Common (SE2)</c:v>
                </c:pt>
              </c:strCache>
            </c:strRef>
          </c:tx>
          <c:spPr>
            <a:ln w="28575" cap="rnd">
              <a:solidFill>
                <a:schemeClr val="accent6">
                  <a:lumMod val="6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Trend_Charts'!$C$171:$N$171</c:f>
              <c:numCache>
                <c:formatCode>0.0%</c:formatCode>
                <c:ptCount val="12"/>
                <c:pt idx="0">
                  <c:v>0.86977715877437323</c:v>
                </c:pt>
                <c:pt idx="1">
                  <c:v>0.86332417582417587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07CE-49BD-91D5-975F44EFB601}"/>
            </c:ext>
          </c:extLst>
        </c:ser>
        <c:ser>
          <c:idx val="12"/>
          <c:order val="12"/>
          <c:tx>
            <c:strRef>
              <c:f>'% TreatTar All - Trend_Charts'!$B$172</c:f>
              <c:strCache>
                <c:ptCount val="1"/>
                <c:pt idx="0">
                  <c:v>London Fields (SW1)</c:v>
                </c:pt>
              </c:strCache>
            </c:strRef>
          </c:tx>
          <c:spPr>
            <a:ln w="28575" cap="rnd">
              <a:solidFill>
                <a:schemeClr val="accent1">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Trend_Charts'!$C$172:$N$172</c:f>
              <c:numCache>
                <c:formatCode>0.0%</c:formatCode>
                <c:ptCount val="12"/>
                <c:pt idx="0">
                  <c:v>0.91696938245978199</c:v>
                </c:pt>
                <c:pt idx="1">
                  <c:v>0.91128205128205131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07CE-49BD-91D5-975F44EFB601}"/>
            </c:ext>
          </c:extLst>
        </c:ser>
        <c:ser>
          <c:idx val="13"/>
          <c:order val="13"/>
          <c:tx>
            <c:strRef>
              <c:f>'% TreatTar All - Trend_Charts'!$B$173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Trend_Charts'!$C$173:$N$173</c:f>
              <c:numCache>
                <c:formatCode>0.0%</c:formatCode>
                <c:ptCount val="12"/>
                <c:pt idx="0">
                  <c:v>0.83902439024390241</c:v>
                </c:pt>
                <c:pt idx="1">
                  <c:v>0.83123877917414724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07CE-49BD-91D5-975F44EFB601}"/>
            </c:ext>
          </c:extLst>
        </c:ser>
        <c:ser>
          <c:idx val="14"/>
          <c:order val="14"/>
          <c:tx>
            <c:strRef>
              <c:f>'% TreatTar All - Trend_Charts'!$B$174</c:f>
              <c:strCache>
                <c:ptCount val="1"/>
                <c:pt idx="0">
                  <c:v>Havering Crest</c:v>
                </c:pt>
              </c:strCache>
            </c:strRef>
          </c:tx>
          <c:spPr>
            <a:ln w="28575" cap="rnd">
              <a:solidFill>
                <a:schemeClr val="accent3">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Trend_Charts'!$C$174:$N$174</c:f>
              <c:numCache>
                <c:formatCode>0.0%</c:formatCode>
                <c:ptCount val="12"/>
                <c:pt idx="0">
                  <c:v>0.96797474064050515</c:v>
                </c:pt>
                <c:pt idx="1">
                  <c:v>0.96785714285714286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07CE-49BD-91D5-975F44EFB601}"/>
            </c:ext>
          </c:extLst>
        </c:ser>
        <c:ser>
          <c:idx val="15"/>
          <c:order val="15"/>
          <c:tx>
            <c:strRef>
              <c:f>'% TreatTar All - Trend_Charts'!$B$175</c:f>
              <c:strCache>
                <c:ptCount val="1"/>
                <c:pt idx="0">
                  <c:v>Havering Marshall</c:v>
                </c:pt>
              </c:strCache>
            </c:strRef>
          </c:tx>
          <c:spPr>
            <a:ln w="28575" cap="rnd">
              <a:solidFill>
                <a:schemeClr val="accent4">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Trend_Charts'!$C$175:$N$175</c:f>
              <c:numCache>
                <c:formatCode>0.0%</c:formatCode>
                <c:ptCount val="12"/>
                <c:pt idx="0">
                  <c:v>0.85495403472931564</c:v>
                </c:pt>
                <c:pt idx="1">
                  <c:v>0.86257606490872207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07CE-49BD-91D5-975F44EFB601}"/>
            </c:ext>
          </c:extLst>
        </c:ser>
        <c:ser>
          <c:idx val="16"/>
          <c:order val="16"/>
          <c:tx>
            <c:strRef>
              <c:f>'% TreatTar All - Trend_Charts'!$B$176</c:f>
              <c:strCache>
                <c:ptCount val="1"/>
                <c:pt idx="0">
                  <c:v>Havering North</c:v>
                </c:pt>
              </c:strCache>
            </c:strRef>
          </c:tx>
          <c:spPr>
            <a:ln w="28575" cap="rnd">
              <a:solidFill>
                <a:schemeClr val="accent5">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Trend_Charts'!$C$176:$N$176</c:f>
              <c:numCache>
                <c:formatCode>0.0%</c:formatCode>
                <c:ptCount val="12"/>
                <c:pt idx="0">
                  <c:v>0.95758521988030187</c:v>
                </c:pt>
                <c:pt idx="1">
                  <c:v>0.96009268795056646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07CE-49BD-91D5-975F44EFB601}"/>
            </c:ext>
          </c:extLst>
        </c:ser>
        <c:ser>
          <c:idx val="17"/>
          <c:order val="17"/>
          <c:tx>
            <c:strRef>
              <c:f>'% TreatTar All - Trend_Charts'!$B$177</c:f>
              <c:strCache>
                <c:ptCount val="1"/>
                <c:pt idx="0">
                  <c:v>Havering South</c:v>
                </c:pt>
              </c:strCache>
            </c:strRef>
          </c:tx>
          <c:spPr>
            <a:ln w="28575" cap="rnd">
              <a:solidFill>
                <a:schemeClr val="accent6">
                  <a:lumMod val="80000"/>
                  <a:lumOff val="2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Trend_Charts'!$C$177:$N$177</c:f>
              <c:numCache>
                <c:formatCode>0.0%</c:formatCode>
                <c:ptCount val="12"/>
                <c:pt idx="0">
                  <c:v>0.93440758293838866</c:v>
                </c:pt>
                <c:pt idx="1">
                  <c:v>0.9353869271224643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07CE-49BD-91D5-975F44EFB601}"/>
            </c:ext>
          </c:extLst>
        </c:ser>
        <c:ser>
          <c:idx val="18"/>
          <c:order val="18"/>
          <c:tx>
            <c:strRef>
              <c:f>'% TreatTar All - Trend_Charts'!$B$178</c:f>
              <c:strCache>
                <c:ptCount val="1"/>
                <c:pt idx="0">
                  <c:v>South One Newham</c:v>
                </c:pt>
              </c:strCache>
            </c:strRef>
          </c:tx>
          <c:spPr>
            <a:ln w="28575" cap="rnd">
              <a:solidFill>
                <a:schemeClr val="accent1">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Trend_Charts'!$C$178:$N$178</c:f>
              <c:numCache>
                <c:formatCode>0.0%</c:formatCode>
                <c:ptCount val="12"/>
                <c:pt idx="0">
                  <c:v>0.92707493956486708</c:v>
                </c:pt>
                <c:pt idx="1">
                  <c:v>0.92619334135579623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07CE-49BD-91D5-975F44EFB601}"/>
            </c:ext>
          </c:extLst>
        </c:ser>
        <c:ser>
          <c:idx val="19"/>
          <c:order val="19"/>
          <c:tx>
            <c:strRef>
              <c:f>'% TreatTar All - Trend_Charts'!$B$179</c:f>
              <c:strCache>
                <c:ptCount val="1"/>
                <c:pt idx="0">
                  <c:v>Docklands</c:v>
                </c:pt>
              </c:strCache>
            </c:strRef>
          </c:tx>
          <c:spPr>
            <a:ln w="28575" cap="rnd">
              <a:solidFill>
                <a:schemeClr val="accent2">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Trend_Charts'!$C$179:$N$179</c:f>
              <c:numCache>
                <c:formatCode>0.0%</c:formatCode>
                <c:ptCount val="12"/>
                <c:pt idx="0">
                  <c:v>0.9330413016270338</c:v>
                </c:pt>
                <c:pt idx="1">
                  <c:v>0.93101305158483527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07CE-49BD-91D5-975F44EFB601}"/>
            </c:ext>
          </c:extLst>
        </c:ser>
        <c:ser>
          <c:idx val="20"/>
          <c:order val="20"/>
          <c:tx>
            <c:strRef>
              <c:f>'% TreatTar All - Trend_Charts'!$B$180</c:f>
              <c:strCache>
                <c:ptCount val="1"/>
                <c:pt idx="0">
                  <c:v>Central 1</c:v>
                </c:pt>
              </c:strCache>
            </c:strRef>
          </c:tx>
          <c:spPr>
            <a:ln w="28575" cap="rnd">
              <a:solidFill>
                <a:schemeClr val="accent3">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Trend_Charts'!$C$180:$N$180</c:f>
              <c:numCache>
                <c:formatCode>0.0%</c:formatCode>
                <c:ptCount val="12"/>
                <c:pt idx="0">
                  <c:v>0.93930041152263377</c:v>
                </c:pt>
                <c:pt idx="1">
                  <c:v>0.93988180150804967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07CE-49BD-91D5-975F44EFB601}"/>
            </c:ext>
          </c:extLst>
        </c:ser>
        <c:ser>
          <c:idx val="21"/>
          <c:order val="21"/>
          <c:tx>
            <c:strRef>
              <c:f>'% TreatTar All - Trend_Charts'!$B$181</c:f>
              <c:strCache>
                <c:ptCount val="1"/>
                <c:pt idx="0">
                  <c:v>Newham Central</c:v>
                </c:pt>
              </c:strCache>
            </c:strRef>
          </c:tx>
          <c:spPr>
            <a:ln w="28575" cap="rnd">
              <a:solidFill>
                <a:schemeClr val="accent4">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Trend_Charts'!$C$181:$N$181</c:f>
              <c:numCache>
                <c:formatCode>0.0%</c:formatCode>
                <c:ptCount val="12"/>
                <c:pt idx="0">
                  <c:v>0.91711229946524064</c:v>
                </c:pt>
                <c:pt idx="1">
                  <c:v>0.91510845175766642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07CE-49BD-91D5-975F44EFB601}"/>
            </c:ext>
          </c:extLst>
        </c:ser>
        <c:ser>
          <c:idx val="22"/>
          <c:order val="22"/>
          <c:tx>
            <c:strRef>
              <c:f>'% TreatTar All - Trend_Charts'!$B$182</c:f>
              <c:strCache>
                <c:ptCount val="1"/>
                <c:pt idx="0">
                  <c:v>North East 1</c:v>
                </c:pt>
              </c:strCache>
            </c:strRef>
          </c:tx>
          <c:spPr>
            <a:ln w="28575" cap="rnd">
              <a:solidFill>
                <a:schemeClr val="accent5">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Trend_Charts'!$C$182:$N$182</c:f>
              <c:numCache>
                <c:formatCode>0.0%</c:formatCode>
                <c:ptCount val="12"/>
                <c:pt idx="0">
                  <c:v>0.94202412868632712</c:v>
                </c:pt>
                <c:pt idx="1">
                  <c:v>0.93959731543624159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07CE-49BD-91D5-975F44EFB601}"/>
            </c:ext>
          </c:extLst>
        </c:ser>
        <c:ser>
          <c:idx val="23"/>
          <c:order val="23"/>
          <c:tx>
            <c:strRef>
              <c:f>'% TreatTar All - Trend_Charts'!$B$183</c:f>
              <c:strCache>
                <c:ptCount val="1"/>
                <c:pt idx="0">
                  <c:v>North East 2</c:v>
                </c:pt>
              </c:strCache>
            </c:strRef>
          </c:tx>
          <c:spPr>
            <a:ln w="28575" cap="rnd">
              <a:solidFill>
                <a:schemeClr val="accent6">
                  <a:lumMod val="8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Trend_Charts'!$C$183:$N$183</c:f>
              <c:numCache>
                <c:formatCode>0.0%</c:formatCode>
                <c:ptCount val="12"/>
                <c:pt idx="0">
                  <c:v>0.93919730833934145</c:v>
                </c:pt>
                <c:pt idx="1">
                  <c:v>0.93681187170895164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07CE-49BD-91D5-975F44EFB601}"/>
            </c:ext>
          </c:extLst>
        </c:ser>
        <c:ser>
          <c:idx val="24"/>
          <c:order val="24"/>
          <c:tx>
            <c:strRef>
              <c:f>'% TreatTar All - Trend_Charts'!$B$184</c:f>
              <c:strCache>
                <c:ptCount val="1"/>
                <c:pt idx="0">
                  <c:v>North Newham</c:v>
                </c:pt>
              </c:strCache>
            </c:strRef>
          </c:tx>
          <c:spPr>
            <a:ln w="28575" cap="rnd">
              <a:solidFill>
                <a:schemeClr val="accent1">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Trend_Charts'!$C$184:$N$184</c:f>
              <c:numCache>
                <c:formatCode>0.0%</c:formatCode>
                <c:ptCount val="12"/>
                <c:pt idx="0">
                  <c:v>0.94691535150645623</c:v>
                </c:pt>
                <c:pt idx="1">
                  <c:v>0.94523135033050043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07CE-49BD-91D5-975F44EFB601}"/>
            </c:ext>
          </c:extLst>
        </c:ser>
        <c:ser>
          <c:idx val="25"/>
          <c:order val="25"/>
          <c:tx>
            <c:strRef>
              <c:f>'% TreatTar All - Trend_Charts'!$B$185</c:f>
              <c:strCache>
                <c:ptCount val="1"/>
                <c:pt idx="0">
                  <c:v>Stratford</c:v>
                </c:pt>
              </c:strCache>
            </c:strRef>
          </c:tx>
          <c:spPr>
            <a:ln w="28575" cap="rnd">
              <a:solidFill>
                <a:schemeClr val="accent2">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Trend_Charts'!$C$185:$N$185</c:f>
              <c:numCache>
                <c:formatCode>0.0%</c:formatCode>
                <c:ptCount val="12"/>
                <c:pt idx="0">
                  <c:v>0.9098700580591651</c:v>
                </c:pt>
                <c:pt idx="1">
                  <c:v>0.91137279206693522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07CE-49BD-91D5-975F44EFB601}"/>
            </c:ext>
          </c:extLst>
        </c:ser>
        <c:ser>
          <c:idx val="26"/>
          <c:order val="26"/>
          <c:tx>
            <c:strRef>
              <c:f>'% TreatTar All - Trend_Charts'!$B$186</c:f>
              <c:strCache>
                <c:ptCount val="1"/>
                <c:pt idx="0">
                  <c:v>North West 2</c:v>
                </c:pt>
              </c:strCache>
            </c:strRef>
          </c:tx>
          <c:spPr>
            <a:ln w="28575" cap="rnd">
              <a:solidFill>
                <a:schemeClr val="accent3">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Trend_Charts'!$C$186:$N$186</c:f>
              <c:numCache>
                <c:formatCode>0.0%</c:formatCode>
                <c:ptCount val="12"/>
                <c:pt idx="0">
                  <c:v>0.92926284437825768</c:v>
                </c:pt>
                <c:pt idx="1">
                  <c:v>0.9251376146788991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07CE-49BD-91D5-975F44EFB601}"/>
            </c:ext>
          </c:extLst>
        </c:ser>
        <c:ser>
          <c:idx val="27"/>
          <c:order val="27"/>
          <c:tx>
            <c:strRef>
              <c:f>'% TreatTar All - Trend_Charts'!$B$187</c:f>
              <c:strCache>
                <c:ptCount val="1"/>
                <c:pt idx="0">
                  <c:v>Cranbrook</c:v>
                </c:pt>
              </c:strCache>
            </c:strRef>
          </c:tx>
          <c:spPr>
            <a:ln w="28575" cap="rnd">
              <a:solidFill>
                <a:schemeClr val="accent4">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Trend_Charts'!$C$187:$N$187</c:f>
              <c:numCache>
                <c:formatCode>0.0%</c:formatCode>
                <c:ptCount val="12"/>
                <c:pt idx="0">
                  <c:v>0.96908850726552176</c:v>
                </c:pt>
                <c:pt idx="1">
                  <c:v>0.96792396792396795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07CE-49BD-91D5-975F44EFB601}"/>
            </c:ext>
          </c:extLst>
        </c:ser>
        <c:ser>
          <c:idx val="28"/>
          <c:order val="28"/>
          <c:tx>
            <c:strRef>
              <c:f>'% TreatTar All - Trend_Charts'!$B$188</c:f>
              <c:strCache>
                <c:ptCount val="1"/>
                <c:pt idx="0">
                  <c:v>Fairlop</c:v>
                </c:pt>
              </c:strCache>
            </c:strRef>
          </c:tx>
          <c:spPr>
            <a:ln w="28575" cap="rnd">
              <a:solidFill>
                <a:schemeClr val="accent5">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Trend_Charts'!$C$188:$N$188</c:f>
              <c:numCache>
                <c:formatCode>0.0%</c:formatCode>
                <c:ptCount val="12"/>
                <c:pt idx="0">
                  <c:v>0.9652466367713004</c:v>
                </c:pt>
                <c:pt idx="1">
                  <c:v>0.96666666666666667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07CE-49BD-91D5-975F44EFB601}"/>
            </c:ext>
          </c:extLst>
        </c:ser>
        <c:ser>
          <c:idx val="29"/>
          <c:order val="29"/>
          <c:tx>
            <c:strRef>
              <c:f>'% TreatTar All - Trend_Charts'!$B$189</c:f>
              <c:strCache>
                <c:ptCount val="1"/>
                <c:pt idx="0">
                  <c:v>Seven Kings</c:v>
                </c:pt>
              </c:strCache>
            </c:strRef>
          </c:tx>
          <c:spPr>
            <a:ln w="28575" cap="rnd">
              <a:solidFill>
                <a:schemeClr val="accent6">
                  <a:lumMod val="60000"/>
                  <a:lumOff val="4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Trend_Charts'!$C$189:$N$189</c:f>
              <c:numCache>
                <c:formatCode>0.0%</c:formatCode>
                <c:ptCount val="12"/>
                <c:pt idx="0">
                  <c:v>0.96446700507614214</c:v>
                </c:pt>
                <c:pt idx="1">
                  <c:v>0.96591619762351466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07CE-49BD-91D5-975F44EFB601}"/>
            </c:ext>
          </c:extLst>
        </c:ser>
        <c:ser>
          <c:idx val="30"/>
          <c:order val="30"/>
          <c:tx>
            <c:strRef>
              <c:f>'% TreatTar All - Trend_Charts'!$B$190</c:f>
              <c:strCache>
                <c:ptCount val="1"/>
                <c:pt idx="0">
                  <c:v>Wanstead &amp; Woodford</c:v>
                </c:pt>
              </c:strCache>
            </c:strRef>
          </c:tx>
          <c:spPr>
            <a:ln w="28575" cap="rnd">
              <a:solidFill>
                <a:schemeClr val="accent1">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Trend_Charts'!$C$190:$N$190</c:f>
              <c:numCache>
                <c:formatCode>0.0%</c:formatCode>
                <c:ptCount val="12"/>
                <c:pt idx="0">
                  <c:v>0.94188703885079983</c:v>
                </c:pt>
                <c:pt idx="1">
                  <c:v>0.94191674733785091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07CE-49BD-91D5-975F44EFB601}"/>
            </c:ext>
          </c:extLst>
        </c:ser>
        <c:ser>
          <c:idx val="31"/>
          <c:order val="31"/>
          <c:tx>
            <c:strRef>
              <c:f>'% TreatTar All - Trend_Charts'!$B$191</c:f>
              <c:strCache>
                <c:ptCount val="1"/>
                <c:pt idx="0">
                  <c:v>Loxford</c:v>
                </c:pt>
              </c:strCache>
            </c:strRef>
          </c:tx>
          <c:spPr>
            <a:ln w="28575" cap="rnd">
              <a:solidFill>
                <a:schemeClr val="accent2">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Trend_Charts'!$C$191:$N$191</c:f>
              <c:numCache>
                <c:formatCode>0.0%</c:formatCode>
                <c:ptCount val="12"/>
                <c:pt idx="0">
                  <c:v>0.91068630523346916</c:v>
                </c:pt>
                <c:pt idx="1">
                  <c:v>0.91044313603966531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07CE-49BD-91D5-975F44EFB601}"/>
            </c:ext>
          </c:extLst>
        </c:ser>
        <c:ser>
          <c:idx val="32"/>
          <c:order val="32"/>
          <c:tx>
            <c:strRef>
              <c:f>'% TreatTar All - Trend_Charts'!$B$192</c:f>
              <c:strCache>
                <c:ptCount val="1"/>
                <c:pt idx="0">
                  <c:v>NewCross Alliance</c:v>
                </c:pt>
              </c:strCache>
            </c:strRef>
          </c:tx>
          <c:spPr>
            <a:ln w="28575" cap="rnd">
              <a:solidFill>
                <a:schemeClr val="accent3">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Trend_Charts'!$C$192:$N$192</c:f>
              <c:numCache>
                <c:formatCode>0.0%</c:formatCode>
                <c:ptCount val="12"/>
                <c:pt idx="0">
                  <c:v>0.90499752597723904</c:v>
                </c:pt>
                <c:pt idx="1">
                  <c:v>0.91194669205140411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07CE-49BD-91D5-975F44EFB601}"/>
            </c:ext>
          </c:extLst>
        </c:ser>
        <c:ser>
          <c:idx val="33"/>
          <c:order val="33"/>
          <c:tx>
            <c:strRef>
              <c:f>'% TreatTar All - Trend_Charts'!$B$193</c:f>
              <c:strCache>
                <c:ptCount val="1"/>
                <c:pt idx="0">
                  <c:v>East End Health Network</c:v>
                </c:pt>
              </c:strCache>
            </c:strRef>
          </c:tx>
          <c:spPr>
            <a:ln w="28575" cap="rnd">
              <a:solidFill>
                <a:schemeClr val="accent4">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Trend_Charts'!$C$193:$N$193</c:f>
              <c:numCache>
                <c:formatCode>0.0%</c:formatCode>
                <c:ptCount val="12"/>
                <c:pt idx="0">
                  <c:v>0.94094488188976377</c:v>
                </c:pt>
                <c:pt idx="1">
                  <c:v>0.93780369290573373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07CE-49BD-91D5-975F44EFB601}"/>
            </c:ext>
          </c:extLst>
        </c:ser>
        <c:ser>
          <c:idx val="34"/>
          <c:order val="34"/>
          <c:tx>
            <c:strRef>
              <c:f>'% TreatTar All - Trend_Charts'!$B$194</c:f>
              <c:strCache>
                <c:ptCount val="1"/>
                <c:pt idx="0">
                  <c:v>Tower Network</c:v>
                </c:pt>
              </c:strCache>
            </c:strRef>
          </c:tx>
          <c:spPr>
            <a:ln w="28575" cap="rnd">
              <a:solidFill>
                <a:schemeClr val="accent5">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Trend_Charts'!$C$194:$N$194</c:f>
              <c:numCache>
                <c:formatCode>0.0%</c:formatCode>
                <c:ptCount val="12"/>
                <c:pt idx="0">
                  <c:v>0.93983957219251335</c:v>
                </c:pt>
                <c:pt idx="1">
                  <c:v>0.94078802553378826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07CE-49BD-91D5-975F44EFB601}"/>
            </c:ext>
          </c:extLst>
        </c:ser>
        <c:ser>
          <c:idx val="35"/>
          <c:order val="35"/>
          <c:tx>
            <c:strRef>
              <c:f>'% TreatTar All - Trend_Charts'!$B$195</c:f>
              <c:strCache>
                <c:ptCount val="1"/>
                <c:pt idx="0">
                  <c:v>Bow Health</c:v>
                </c:pt>
              </c:strCache>
            </c:strRef>
          </c:tx>
          <c:spPr>
            <a:ln w="28575" cap="rnd">
              <a:solidFill>
                <a:schemeClr val="accent6">
                  <a:lumMod val="5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Trend_Charts'!$C$195:$N$195</c:f>
              <c:numCache>
                <c:formatCode>0.0%</c:formatCode>
                <c:ptCount val="12"/>
                <c:pt idx="0">
                  <c:v>0.92515337423312882</c:v>
                </c:pt>
                <c:pt idx="1">
                  <c:v>0.9298140371925615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07CE-49BD-91D5-975F44EFB601}"/>
            </c:ext>
          </c:extLst>
        </c:ser>
        <c:ser>
          <c:idx val="36"/>
          <c:order val="36"/>
          <c:tx>
            <c:strRef>
              <c:f>'% TreatTar All - Trend_Charts'!$B$196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Trend_Charts'!$C$196:$N$196</c:f>
              <c:numCache>
                <c:formatCode>0.0%</c:formatCode>
                <c:ptCount val="12"/>
                <c:pt idx="0">
                  <c:v>0.94349315068493156</c:v>
                </c:pt>
                <c:pt idx="1">
                  <c:v>0.93892617449664428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07CE-49BD-91D5-975F44EFB601}"/>
            </c:ext>
          </c:extLst>
        </c:ser>
        <c:ser>
          <c:idx val="37"/>
          <c:order val="37"/>
          <c:tx>
            <c:strRef>
              <c:f>'% TreatTar All - Trend_Charts'!$B$197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Trend_Charts'!$C$197:$N$197</c:f>
              <c:numCache>
                <c:formatCode>0.0%</c:formatCode>
                <c:ptCount val="12"/>
                <c:pt idx="0">
                  <c:v>0.92943854324734443</c:v>
                </c:pt>
                <c:pt idx="1">
                  <c:v>0.92854442344045374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07CE-49BD-91D5-975F44EFB601}"/>
            </c:ext>
          </c:extLst>
        </c:ser>
        <c:ser>
          <c:idx val="38"/>
          <c:order val="38"/>
          <c:tx>
            <c:strRef>
              <c:f>'% TreatTar All - Trend_Charts'!$B$198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Trend_Charts'!$C$198:$N$198</c:f>
              <c:numCache>
                <c:formatCode>0.0%</c:formatCode>
                <c:ptCount val="12"/>
                <c:pt idx="0">
                  <c:v>0.93939393939393945</c:v>
                </c:pt>
                <c:pt idx="1">
                  <c:v>0.9407158836689038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07CE-49BD-91D5-975F44EFB601}"/>
            </c:ext>
          </c:extLst>
        </c:ser>
        <c:ser>
          <c:idx val="39"/>
          <c:order val="39"/>
          <c:tx>
            <c:strRef>
              <c:f>'% TreatTar All - Trend_Charts'!$B$199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Trend_Charts'!$C$199:$N$199</c:f>
              <c:numCache>
                <c:formatCode>0.0%</c:formatCode>
                <c:ptCount val="12"/>
                <c:pt idx="0">
                  <c:v>0.93302540415704383</c:v>
                </c:pt>
                <c:pt idx="1">
                  <c:v>0.92609699769053122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07CE-49BD-91D5-975F44EFB601}"/>
            </c:ext>
          </c:extLst>
        </c:ser>
        <c:ser>
          <c:idx val="40"/>
          <c:order val="40"/>
          <c:tx>
            <c:strRef>
              <c:f>'% TreatTar All - Trend_Charts'!$B$200</c:f>
              <c:strCache>
                <c:ptCount val="1"/>
                <c:pt idx="0">
                  <c:v>Chingford E4</c:v>
                </c:pt>
              </c:strCache>
            </c:strRef>
          </c:tx>
          <c:spPr>
            <a:ln w="28575" cap="rnd">
              <a:solidFill>
                <a:schemeClr val="accent5">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Trend_Charts'!$C$200:$N$200</c:f>
              <c:numCache>
                <c:formatCode>0.0%</c:formatCode>
                <c:ptCount val="12"/>
                <c:pt idx="0">
                  <c:v>0.93571861734384476</c:v>
                </c:pt>
                <c:pt idx="1">
                  <c:v>0.93373134328358209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07CE-49BD-91D5-975F44EFB601}"/>
            </c:ext>
          </c:extLst>
        </c:ser>
        <c:ser>
          <c:idx val="41"/>
          <c:order val="41"/>
          <c:tx>
            <c:strRef>
              <c:f>'% TreatTar All - Trend_Charts'!$B$201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Trend_Charts'!$C$201:$N$201</c:f>
              <c:numCache>
                <c:formatCode>0.0%</c:formatCode>
                <c:ptCount val="12"/>
                <c:pt idx="0">
                  <c:v>0.91370967741935483</c:v>
                </c:pt>
                <c:pt idx="1">
                  <c:v>0.909967845659164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07CE-49BD-91D5-975F44EFB601}"/>
            </c:ext>
          </c:extLst>
        </c:ser>
        <c:ser>
          <c:idx val="42"/>
          <c:order val="42"/>
          <c:tx>
            <c:strRef>
              <c:f>'% TreatTar All - Trend_Charts'!$B$202</c:f>
              <c:strCache>
                <c:ptCount val="1"/>
                <c:pt idx="0">
                  <c:v>Forest Integrated Health</c:v>
                </c:pt>
              </c:strCache>
            </c:strRef>
          </c:tx>
          <c:spPr>
            <a:ln w="28575" cap="rnd">
              <a:solidFill>
                <a:schemeClr val="accent1">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Trend_Charts'!$C$202:$N$202</c:f>
              <c:numCache>
                <c:formatCode>0.0%</c:formatCode>
                <c:ptCount val="12"/>
                <c:pt idx="0">
                  <c:v>0.94018330921369997</c:v>
                </c:pt>
                <c:pt idx="1">
                  <c:v>0.93862987630827788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07CE-49BD-91D5-975F44EFB601}"/>
            </c:ext>
          </c:extLst>
        </c:ser>
        <c:ser>
          <c:idx val="43"/>
          <c:order val="43"/>
          <c:tx>
            <c:strRef>
              <c:f>'% TreatTar All - Trend_Charts'!$B$203</c:f>
              <c:strCache>
                <c:ptCount val="1"/>
                <c:pt idx="0">
                  <c:v>South Leytonstone</c:v>
                </c:pt>
              </c:strCache>
            </c:strRef>
          </c:tx>
          <c:spPr>
            <a:ln w="28575" cap="rnd">
              <a:solidFill>
                <a:schemeClr val="accent2">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Trend_Charts'!$C$203:$N$203</c:f>
              <c:numCache>
                <c:formatCode>0.0%</c:formatCode>
                <c:ptCount val="12"/>
                <c:pt idx="0">
                  <c:v>0.94285714285714284</c:v>
                </c:pt>
                <c:pt idx="1">
                  <c:v>0.93960826985854184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07CE-49BD-91D5-975F44EFB601}"/>
            </c:ext>
          </c:extLst>
        </c:ser>
        <c:ser>
          <c:idx val="44"/>
          <c:order val="44"/>
          <c:tx>
            <c:strRef>
              <c:f>'% TreatTar All - Trend_Charts'!$B$204</c:f>
              <c:strCache>
                <c:ptCount val="1"/>
                <c:pt idx="0">
                  <c:v>Central Walthamstow</c:v>
                </c:pt>
              </c:strCache>
            </c:strRef>
          </c:tx>
          <c:spPr>
            <a:ln w="28575" cap="rnd">
              <a:solidFill>
                <a:schemeClr val="accent3">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Trend_Charts'!$C$204:$N$204</c:f>
              <c:numCache>
                <c:formatCode>0.0%</c:formatCode>
                <c:ptCount val="12"/>
                <c:pt idx="0">
                  <c:v>0.90083632019115889</c:v>
                </c:pt>
                <c:pt idx="1">
                  <c:v>0.89582107121836374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07CE-49BD-91D5-975F44EFB601}"/>
            </c:ext>
          </c:extLst>
        </c:ser>
        <c:ser>
          <c:idx val="45"/>
          <c:order val="45"/>
          <c:tx>
            <c:strRef>
              <c:f>'% TreatTar All - Trend_Charts'!$B$205</c:f>
              <c:strCache>
                <c:ptCount val="1"/>
                <c:pt idx="0">
                  <c:v>Walthamstow West</c:v>
                </c:pt>
              </c:strCache>
            </c:strRef>
          </c:tx>
          <c:spPr>
            <a:ln w="28575" cap="rnd">
              <a:solidFill>
                <a:schemeClr val="accent4">
                  <a:lumMod val="70000"/>
                </a:schemeClr>
              </a:solidFill>
              <a:round/>
            </a:ln>
            <a:effectLst/>
          </c:spPr>
          <c:marker>
            <c:symbol val="none"/>
          </c:marker>
          <c:cat>
            <c:strRef>
              <c:f>'% TreatTar All - Trend_Charts'!$C$159:$N$159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TreatTar All - Trend_Charts'!$C$205:$N$205</c:f>
              <c:numCache>
                <c:formatCode>0.0%</c:formatCode>
                <c:ptCount val="12"/>
                <c:pt idx="0">
                  <c:v>0.9447570332480818</c:v>
                </c:pt>
                <c:pt idx="1">
                  <c:v>0.9457403651115619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07CE-49BD-91D5-975F44EFB601}"/>
            </c:ext>
          </c:extLst>
        </c:ser>
        <c:dLbls>
          <c:showLegendKey val="0"/>
          <c:showVal val="0"/>
          <c:showCatName val="0"/>
          <c:showSerName val="0"/>
          <c:showPercent val="0"/>
          <c:showBubbleSize val="0"/>
        </c:dLbls>
        <c:smooth val="0"/>
        <c:axId val="570567840"/>
        <c:axId val="570568496"/>
      </c:lineChart>
      <c:catAx>
        <c:axId val="5705678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568496"/>
        <c:crosses val="autoZero"/>
        <c:auto val="1"/>
        <c:lblAlgn val="ctr"/>
        <c:lblOffset val="100"/>
        <c:noMultiLvlLbl val="0"/>
      </c:catAx>
      <c:valAx>
        <c:axId val="57056849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567840"/>
        <c:crosses val="autoZero"/>
        <c:crossBetween val="between"/>
      </c:valAx>
      <c:spPr>
        <a:noFill/>
        <a:ln>
          <a:noFill/>
        </a:ln>
        <a:effectLst/>
      </c:spPr>
    </c:plotArea>
    <c:legend>
      <c:legendPos val="r"/>
      <c:layout>
        <c:manualLayout>
          <c:xMode val="edge"/>
          <c:yMode val="edge"/>
          <c:x val="0.74722222222222223"/>
          <c:y val="0.17497338874307378"/>
          <c:w val="0.2361111111111111"/>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Borough</a:t>
            </a:r>
            <a:r>
              <a:rPr lang="en-GB" b="1" baseline="0"/>
              <a:t> Summary</a:t>
            </a:r>
            <a:endParaRPr lang="en-GB"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CareProcess - Trend_Chart'!$A$250</c:f>
              <c:strCache>
                <c:ptCount val="1"/>
                <c:pt idx="0">
                  <c:v>Barking</c:v>
                </c:pt>
              </c:strCache>
            </c:strRef>
          </c:tx>
          <c:spPr>
            <a:ln w="28575" cap="rnd">
              <a:solidFill>
                <a:schemeClr val="accent1"/>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Trend_Chart'!$B$250:$M$250</c:f>
              <c:numCache>
                <c:formatCode>0.0%</c:formatCode>
                <c:ptCount val="12"/>
                <c:pt idx="0">
                  <c:v>0.54011042546281263</c:v>
                </c:pt>
                <c:pt idx="1">
                  <c:v>0.55120850789558495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385E-44B7-8D53-A59C463BC25C}"/>
            </c:ext>
          </c:extLst>
        </c:ser>
        <c:ser>
          <c:idx val="1"/>
          <c:order val="1"/>
          <c:tx>
            <c:strRef>
              <c:f>'% CareProcess - Trend_Chart'!$A$251</c:f>
              <c:strCache>
                <c:ptCount val="1"/>
                <c:pt idx="0">
                  <c:v>City &amp; Hackney</c:v>
                </c:pt>
              </c:strCache>
            </c:strRef>
          </c:tx>
          <c:spPr>
            <a:ln w="28575" cap="rnd">
              <a:solidFill>
                <a:schemeClr val="accent2"/>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Trend_Chart'!$B$251:$M$251</c:f>
              <c:numCache>
                <c:formatCode>0.0%</c:formatCode>
                <c:ptCount val="12"/>
                <c:pt idx="0">
                  <c:v>0.53044704728030911</c:v>
                </c:pt>
                <c:pt idx="1">
                  <c:v>0.55719083969465644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385E-44B7-8D53-A59C463BC25C}"/>
            </c:ext>
          </c:extLst>
        </c:ser>
        <c:ser>
          <c:idx val="2"/>
          <c:order val="2"/>
          <c:tx>
            <c:strRef>
              <c:f>'% CareProcess - Trend_Chart'!$A$252</c:f>
              <c:strCache>
                <c:ptCount val="1"/>
                <c:pt idx="0">
                  <c:v>Havering</c:v>
                </c:pt>
              </c:strCache>
            </c:strRef>
          </c:tx>
          <c:spPr>
            <a:ln w="28575" cap="rnd">
              <a:solidFill>
                <a:schemeClr val="accent3"/>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Trend_Chart'!$B$252:$M$252</c:f>
              <c:numCache>
                <c:formatCode>0.0%</c:formatCode>
                <c:ptCount val="12"/>
                <c:pt idx="0">
                  <c:v>0.4728168535507985</c:v>
                </c:pt>
                <c:pt idx="1">
                  <c:v>0.4821569734613213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385E-44B7-8D53-A59C463BC25C}"/>
            </c:ext>
          </c:extLst>
        </c:ser>
        <c:ser>
          <c:idx val="3"/>
          <c:order val="3"/>
          <c:tx>
            <c:strRef>
              <c:f>'% CareProcess - Trend_Chart'!$A$253</c:f>
              <c:strCache>
                <c:ptCount val="1"/>
                <c:pt idx="0">
                  <c:v>Newham</c:v>
                </c:pt>
              </c:strCache>
            </c:strRef>
          </c:tx>
          <c:spPr>
            <a:ln w="28575" cap="rnd">
              <a:solidFill>
                <a:schemeClr val="accent4"/>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Trend_Chart'!$B$253:$M$253</c:f>
              <c:numCache>
                <c:formatCode>0.0%</c:formatCode>
                <c:ptCount val="12"/>
                <c:pt idx="0">
                  <c:v>0.62659074644512902</c:v>
                </c:pt>
                <c:pt idx="1">
                  <c:v>0.64259212677650612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385E-44B7-8D53-A59C463BC25C}"/>
            </c:ext>
          </c:extLst>
        </c:ser>
        <c:ser>
          <c:idx val="4"/>
          <c:order val="4"/>
          <c:tx>
            <c:strRef>
              <c:f>'% CareProcess - Trend_Chart'!$A$254</c:f>
              <c:strCache>
                <c:ptCount val="1"/>
                <c:pt idx="0">
                  <c:v>Redbridge</c:v>
                </c:pt>
              </c:strCache>
            </c:strRef>
          </c:tx>
          <c:spPr>
            <a:ln w="28575" cap="rnd">
              <a:solidFill>
                <a:schemeClr val="accent5"/>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Trend_Chart'!$B$254:$M$254</c:f>
              <c:numCache>
                <c:formatCode>0.0%</c:formatCode>
                <c:ptCount val="12"/>
                <c:pt idx="0">
                  <c:v>0.52024401265250786</c:v>
                </c:pt>
                <c:pt idx="1">
                  <c:v>0.53643961179007904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385E-44B7-8D53-A59C463BC25C}"/>
            </c:ext>
          </c:extLst>
        </c:ser>
        <c:ser>
          <c:idx val="5"/>
          <c:order val="5"/>
          <c:tx>
            <c:strRef>
              <c:f>'% CareProcess - Trend_Chart'!$A$255</c:f>
              <c:strCache>
                <c:ptCount val="1"/>
                <c:pt idx="0">
                  <c:v>Tower Hamlets</c:v>
                </c:pt>
              </c:strCache>
            </c:strRef>
          </c:tx>
          <c:spPr>
            <a:ln w="28575" cap="rnd">
              <a:solidFill>
                <a:schemeClr val="accent6"/>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Trend_Chart'!$B$255:$M$255</c:f>
              <c:numCache>
                <c:formatCode>0.0%</c:formatCode>
                <c:ptCount val="12"/>
                <c:pt idx="0">
                  <c:v>0.58865617892342681</c:v>
                </c:pt>
                <c:pt idx="1">
                  <c:v>0.60601921627731725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385E-44B7-8D53-A59C463BC25C}"/>
            </c:ext>
          </c:extLst>
        </c:ser>
        <c:ser>
          <c:idx val="6"/>
          <c:order val="6"/>
          <c:tx>
            <c:strRef>
              <c:f>'% CareProcess - Trend_Chart'!$A$256</c:f>
              <c:strCache>
                <c:ptCount val="1"/>
                <c:pt idx="0">
                  <c:v>Waltham Forest</c:v>
                </c:pt>
              </c:strCache>
            </c:strRef>
          </c:tx>
          <c:spPr>
            <a:ln w="28575" cap="rnd">
              <a:solidFill>
                <a:schemeClr val="accent1">
                  <a:lumMod val="60000"/>
                </a:schemeClr>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Trend_Chart'!$B$256:$M$256</c:f>
              <c:numCache>
                <c:formatCode>0.0%</c:formatCode>
                <c:ptCount val="12"/>
                <c:pt idx="0">
                  <c:v>0.37207936300744027</c:v>
                </c:pt>
                <c:pt idx="1">
                  <c:v>0.38164470695138575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385E-44B7-8D53-A59C463BC25C}"/>
            </c:ext>
          </c:extLst>
        </c:ser>
        <c:ser>
          <c:idx val="7"/>
          <c:order val="7"/>
          <c:tx>
            <c:strRef>
              <c:f>'% CareProcess - Trend_Chart'!$A$257</c:f>
              <c:strCache>
                <c:ptCount val="1"/>
                <c:pt idx="0">
                  <c:v>NEL</c:v>
                </c:pt>
              </c:strCache>
            </c:strRef>
          </c:tx>
          <c:spPr>
            <a:ln w="28575" cap="rnd">
              <a:solidFill>
                <a:srgbClr val="FF0000"/>
              </a:solidFill>
              <a:round/>
            </a:ln>
            <a:effectLst/>
          </c:spPr>
          <c:marker>
            <c:symbol val="none"/>
          </c:marker>
          <c:cat>
            <c:strRef>
              <c:f>'% CareProcess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Trend_Chart'!$B$257:$M$257</c:f>
              <c:numCache>
                <c:formatCode>0.0%</c:formatCode>
                <c:ptCount val="12"/>
                <c:pt idx="0">
                  <c:v>0.52156351818891777</c:v>
                </c:pt>
                <c:pt idx="1">
                  <c:v>0.53675028326383589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385E-44B7-8D53-A59C463BC25C}"/>
            </c:ext>
          </c:extLst>
        </c:ser>
        <c:dLbls>
          <c:showLegendKey val="0"/>
          <c:showVal val="0"/>
          <c:showCatName val="0"/>
          <c:showSerName val="0"/>
          <c:showPercent val="0"/>
          <c:showBubbleSize val="0"/>
        </c:dLbls>
        <c:smooth val="0"/>
        <c:axId val="886097496"/>
        <c:axId val="886098152"/>
      </c:lineChart>
      <c:catAx>
        <c:axId val="8860974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6098152"/>
        <c:crosses val="autoZero"/>
        <c:auto val="1"/>
        <c:lblAlgn val="ctr"/>
        <c:lblOffset val="100"/>
        <c:noMultiLvlLbl val="0"/>
      </c:catAx>
      <c:valAx>
        <c:axId val="8860981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609749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342825896762904"/>
          <c:y val="0.17171296296296296"/>
          <c:w val="0.60212729658792652"/>
          <c:h val="0.58479950422863813"/>
        </c:manualLayout>
      </c:layout>
      <c:lineChart>
        <c:grouping val="standard"/>
        <c:varyColors val="0"/>
        <c:ser>
          <c:idx val="0"/>
          <c:order val="0"/>
          <c:tx>
            <c:strRef>
              <c:f>'% CareProcess - Trend_Chart'!$B$160</c:f>
              <c:strCache>
                <c:ptCount val="1"/>
                <c:pt idx="0">
                  <c:v>East</c:v>
                </c:pt>
              </c:strCache>
            </c:strRef>
          </c:tx>
          <c:spPr>
            <a:ln w="28575" cap="rnd">
              <a:solidFill>
                <a:schemeClr val="accent1"/>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Trend_Chart'!$C$160:$N$160</c:f>
              <c:numCache>
                <c:formatCode>0.0%</c:formatCode>
                <c:ptCount val="12"/>
                <c:pt idx="0">
                  <c:v>0.52425812529439475</c:v>
                </c:pt>
                <c:pt idx="1">
                  <c:v>0.53342683496961196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E7F1-450A-AC26-3CB15B47D75D}"/>
            </c:ext>
          </c:extLst>
        </c:ser>
        <c:ser>
          <c:idx val="1"/>
          <c:order val="1"/>
          <c:tx>
            <c:strRef>
              <c:f>'% CareProcess - Trend_Chart'!$B$161</c:f>
              <c:strCache>
                <c:ptCount val="1"/>
                <c:pt idx="0">
                  <c:v>East One</c:v>
                </c:pt>
              </c:strCache>
            </c:strRef>
          </c:tx>
          <c:spPr>
            <a:ln w="28575" cap="rnd">
              <a:solidFill>
                <a:schemeClr val="accent2"/>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Trend_Chart'!$C$161:$N$161</c:f>
              <c:numCache>
                <c:formatCode>0.0%</c:formatCode>
                <c:ptCount val="12"/>
                <c:pt idx="0">
                  <c:v>0.65121412803532008</c:v>
                </c:pt>
                <c:pt idx="1">
                  <c:v>0.64421669106881407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E7F1-450A-AC26-3CB15B47D75D}"/>
            </c:ext>
          </c:extLst>
        </c:ser>
        <c:ser>
          <c:idx val="2"/>
          <c:order val="2"/>
          <c:tx>
            <c:strRef>
              <c:f>'% CareProcess - Trend_Chart'!$B$162</c:f>
              <c:strCache>
                <c:ptCount val="1"/>
                <c:pt idx="0">
                  <c:v>West</c:v>
                </c:pt>
              </c:strCache>
            </c:strRef>
          </c:tx>
          <c:spPr>
            <a:ln w="28575" cap="rnd">
              <a:solidFill>
                <a:schemeClr val="accent3"/>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Trend_Chart'!$C$162:$N$162</c:f>
              <c:numCache>
                <c:formatCode>0.0%</c:formatCode>
                <c:ptCount val="12"/>
                <c:pt idx="0">
                  <c:v>0.625</c:v>
                </c:pt>
                <c:pt idx="1">
                  <c:v>0.63057620817843862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E7F1-450A-AC26-3CB15B47D75D}"/>
            </c:ext>
          </c:extLst>
        </c:ser>
        <c:ser>
          <c:idx val="3"/>
          <c:order val="3"/>
          <c:tx>
            <c:strRef>
              <c:f>'% CareProcess - Trend_Chart'!$B$163</c:f>
              <c:strCache>
                <c:ptCount val="1"/>
                <c:pt idx="0">
                  <c:v>West One</c:v>
                </c:pt>
              </c:strCache>
            </c:strRef>
          </c:tx>
          <c:spPr>
            <a:ln w="28575" cap="rnd">
              <a:solidFill>
                <a:schemeClr val="accent4"/>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Trend_Chart'!$C$163:$N$163</c:f>
              <c:numCache>
                <c:formatCode>0.0%</c:formatCode>
                <c:ptCount val="12"/>
                <c:pt idx="0">
                  <c:v>0.64004376367614879</c:v>
                </c:pt>
                <c:pt idx="1">
                  <c:v>0.65868697859992742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E7F1-450A-AC26-3CB15B47D75D}"/>
            </c:ext>
          </c:extLst>
        </c:ser>
        <c:ser>
          <c:idx val="4"/>
          <c:order val="4"/>
          <c:tx>
            <c:strRef>
              <c:f>'% CareProcess - Trend_Chart'!$B$164</c:f>
              <c:strCache>
                <c:ptCount val="1"/>
                <c:pt idx="0">
                  <c:v>North</c:v>
                </c:pt>
              </c:strCache>
            </c:strRef>
          </c:tx>
          <c:spPr>
            <a:ln w="28575" cap="rnd">
              <a:solidFill>
                <a:schemeClr val="accent5"/>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Trend_Chart'!$C$164:$N$164</c:f>
              <c:numCache>
                <c:formatCode>0.0%</c:formatCode>
                <c:ptCount val="12"/>
                <c:pt idx="0">
                  <c:v>0.36600891152132398</c:v>
                </c:pt>
                <c:pt idx="1">
                  <c:v>0.38737040527803956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E7F1-450A-AC26-3CB15B47D75D}"/>
            </c:ext>
          </c:extLst>
        </c:ser>
        <c:ser>
          <c:idx val="5"/>
          <c:order val="5"/>
          <c:tx>
            <c:strRef>
              <c:f>'% CareProcess - Trend_Chart'!$B$165</c:f>
              <c:strCache>
                <c:ptCount val="1"/>
                <c:pt idx="0">
                  <c:v>Central</c:v>
                </c:pt>
              </c:strCache>
            </c:strRef>
          </c:tx>
          <c:spPr>
            <a:ln w="28575" cap="rnd">
              <a:solidFill>
                <a:schemeClr val="accent6"/>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Trend_Chart'!$C$165:$N$165</c:f>
              <c:numCache>
                <c:formatCode>0.0%</c:formatCode>
                <c:ptCount val="12"/>
                <c:pt idx="0">
                  <c:v>0.46991290577988915</c:v>
                </c:pt>
                <c:pt idx="1">
                  <c:v>0.48785266457680249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E7F1-450A-AC26-3CB15B47D75D}"/>
            </c:ext>
          </c:extLst>
        </c:ser>
        <c:ser>
          <c:idx val="6"/>
          <c:order val="6"/>
          <c:tx>
            <c:strRef>
              <c:f>'% CareProcess - Trend_Chart'!$B$166</c:f>
              <c:strCache>
                <c:ptCount val="1"/>
                <c:pt idx="0">
                  <c:v>Springfield Park (NE1)</c:v>
                </c:pt>
              </c:strCache>
            </c:strRef>
          </c:tx>
          <c:spPr>
            <a:ln w="28575" cap="rnd">
              <a:solidFill>
                <a:schemeClr val="accent1">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Trend_Chart'!$C$166:$N$166</c:f>
            </c:numRef>
          </c:val>
          <c:smooth val="0"/>
          <c:extLst>
            <c:ext xmlns:c16="http://schemas.microsoft.com/office/drawing/2014/chart" uri="{C3380CC4-5D6E-409C-BE32-E72D297353CC}">
              <c16:uniqueId val="{00000006-E7F1-450A-AC26-3CB15B47D75D}"/>
            </c:ext>
          </c:extLst>
        </c:ser>
        <c:ser>
          <c:idx val="7"/>
          <c:order val="7"/>
          <c:tx>
            <c:strRef>
              <c:f>'% CareProcess - Trend_Chart'!$B$167</c:f>
              <c:strCache>
                <c:ptCount val="1"/>
                <c:pt idx="0">
                  <c:v>Hackney Downs (NE2)</c:v>
                </c:pt>
              </c:strCache>
            </c:strRef>
          </c:tx>
          <c:spPr>
            <a:ln w="28575" cap="rnd">
              <a:solidFill>
                <a:schemeClr val="accent2">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Trend_Chart'!$C$167:$N$167</c:f>
            </c:numRef>
          </c:val>
          <c:smooth val="0"/>
          <c:extLst>
            <c:ext xmlns:c16="http://schemas.microsoft.com/office/drawing/2014/chart" uri="{C3380CC4-5D6E-409C-BE32-E72D297353CC}">
              <c16:uniqueId val="{00000007-E7F1-450A-AC26-3CB15B47D75D}"/>
            </c:ext>
          </c:extLst>
        </c:ser>
        <c:ser>
          <c:idx val="8"/>
          <c:order val="8"/>
          <c:tx>
            <c:strRef>
              <c:f>'% CareProcess - Trend_Chart'!$B$168</c:f>
              <c:strCache>
                <c:ptCount val="1"/>
                <c:pt idx="0">
                  <c:v>Woodberry Wetlands (NW1)</c:v>
                </c:pt>
              </c:strCache>
            </c:strRef>
          </c:tx>
          <c:spPr>
            <a:ln w="28575" cap="rnd">
              <a:solidFill>
                <a:schemeClr val="accent3">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Trend_Chart'!$C$168:$N$168</c:f>
            </c:numRef>
          </c:val>
          <c:smooth val="0"/>
          <c:extLst>
            <c:ext xmlns:c16="http://schemas.microsoft.com/office/drawing/2014/chart" uri="{C3380CC4-5D6E-409C-BE32-E72D297353CC}">
              <c16:uniqueId val="{00000008-E7F1-450A-AC26-3CB15B47D75D}"/>
            </c:ext>
          </c:extLst>
        </c:ser>
        <c:ser>
          <c:idx val="9"/>
          <c:order val="9"/>
          <c:tx>
            <c:strRef>
              <c:f>'% CareProcess - Trend_Chart'!$B$169</c:f>
              <c:strCache>
                <c:ptCount val="1"/>
                <c:pt idx="0">
                  <c:v>Clissold Park (NW2)</c:v>
                </c:pt>
              </c:strCache>
            </c:strRef>
          </c:tx>
          <c:spPr>
            <a:ln w="28575" cap="rnd">
              <a:solidFill>
                <a:schemeClr val="accent4">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Trend_Chart'!$C$169:$N$169</c:f>
            </c:numRef>
          </c:val>
          <c:smooth val="0"/>
          <c:extLst>
            <c:ext xmlns:c16="http://schemas.microsoft.com/office/drawing/2014/chart" uri="{C3380CC4-5D6E-409C-BE32-E72D297353CC}">
              <c16:uniqueId val="{00000009-E7F1-450A-AC26-3CB15B47D75D}"/>
            </c:ext>
          </c:extLst>
        </c:ser>
        <c:ser>
          <c:idx val="10"/>
          <c:order val="10"/>
          <c:tx>
            <c:strRef>
              <c:f>'% CareProcess - Trend_Chart'!$B$170</c:f>
              <c:strCache>
                <c:ptCount val="1"/>
                <c:pt idx="0">
                  <c:v>Hackney Marshes (SE1)</c:v>
                </c:pt>
              </c:strCache>
            </c:strRef>
          </c:tx>
          <c:spPr>
            <a:ln w="28575" cap="rnd">
              <a:solidFill>
                <a:schemeClr val="accent5">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Trend_Chart'!$C$170:$N$170</c:f>
            </c:numRef>
          </c:val>
          <c:smooth val="0"/>
          <c:extLst>
            <c:ext xmlns:c16="http://schemas.microsoft.com/office/drawing/2014/chart" uri="{C3380CC4-5D6E-409C-BE32-E72D297353CC}">
              <c16:uniqueId val="{0000000A-E7F1-450A-AC26-3CB15B47D75D}"/>
            </c:ext>
          </c:extLst>
        </c:ser>
        <c:ser>
          <c:idx val="11"/>
          <c:order val="11"/>
          <c:tx>
            <c:strRef>
              <c:f>'% CareProcess - Trend_Chart'!$B$171</c:f>
              <c:strCache>
                <c:ptCount val="1"/>
                <c:pt idx="0">
                  <c:v>Well Street Common (SE2)</c:v>
                </c:pt>
              </c:strCache>
            </c:strRef>
          </c:tx>
          <c:spPr>
            <a:ln w="28575" cap="rnd">
              <a:solidFill>
                <a:schemeClr val="accent6">
                  <a:lumMod val="6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Trend_Chart'!$C$171:$N$171</c:f>
            </c:numRef>
          </c:val>
          <c:smooth val="0"/>
          <c:extLst>
            <c:ext xmlns:c16="http://schemas.microsoft.com/office/drawing/2014/chart" uri="{C3380CC4-5D6E-409C-BE32-E72D297353CC}">
              <c16:uniqueId val="{0000000B-E7F1-450A-AC26-3CB15B47D75D}"/>
            </c:ext>
          </c:extLst>
        </c:ser>
        <c:ser>
          <c:idx val="12"/>
          <c:order val="12"/>
          <c:tx>
            <c:strRef>
              <c:f>'% CareProcess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Trend_Chart'!$C$172:$N$172</c:f>
            </c:numRef>
          </c:val>
          <c:smooth val="0"/>
          <c:extLst>
            <c:ext xmlns:c16="http://schemas.microsoft.com/office/drawing/2014/chart" uri="{C3380CC4-5D6E-409C-BE32-E72D297353CC}">
              <c16:uniqueId val="{0000000C-E7F1-450A-AC26-3CB15B47D75D}"/>
            </c:ext>
          </c:extLst>
        </c:ser>
        <c:ser>
          <c:idx val="13"/>
          <c:order val="13"/>
          <c:tx>
            <c:strRef>
              <c:f>'% CareProcess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Trend_Chart'!$C$173:$N$173</c:f>
            </c:numRef>
          </c:val>
          <c:smooth val="0"/>
          <c:extLst>
            <c:ext xmlns:c16="http://schemas.microsoft.com/office/drawing/2014/chart" uri="{C3380CC4-5D6E-409C-BE32-E72D297353CC}">
              <c16:uniqueId val="{0000000D-E7F1-450A-AC26-3CB15B47D75D}"/>
            </c:ext>
          </c:extLst>
        </c:ser>
        <c:ser>
          <c:idx val="14"/>
          <c:order val="14"/>
          <c:tx>
            <c:strRef>
              <c:f>'% CareProcess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Trend_Chart'!$C$174:$N$174</c:f>
            </c:numRef>
          </c:val>
          <c:smooth val="0"/>
          <c:extLst>
            <c:ext xmlns:c16="http://schemas.microsoft.com/office/drawing/2014/chart" uri="{C3380CC4-5D6E-409C-BE32-E72D297353CC}">
              <c16:uniqueId val="{0000000E-E7F1-450A-AC26-3CB15B47D75D}"/>
            </c:ext>
          </c:extLst>
        </c:ser>
        <c:ser>
          <c:idx val="15"/>
          <c:order val="15"/>
          <c:tx>
            <c:strRef>
              <c:f>'% CareProcess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Trend_Chart'!$C$175:$N$175</c:f>
            </c:numRef>
          </c:val>
          <c:smooth val="0"/>
          <c:extLst>
            <c:ext xmlns:c16="http://schemas.microsoft.com/office/drawing/2014/chart" uri="{C3380CC4-5D6E-409C-BE32-E72D297353CC}">
              <c16:uniqueId val="{0000000F-E7F1-450A-AC26-3CB15B47D75D}"/>
            </c:ext>
          </c:extLst>
        </c:ser>
        <c:ser>
          <c:idx val="16"/>
          <c:order val="16"/>
          <c:tx>
            <c:strRef>
              <c:f>'% CareProcess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Trend_Chart'!$C$176:$N$176</c:f>
            </c:numRef>
          </c:val>
          <c:smooth val="0"/>
          <c:extLst>
            <c:ext xmlns:c16="http://schemas.microsoft.com/office/drawing/2014/chart" uri="{C3380CC4-5D6E-409C-BE32-E72D297353CC}">
              <c16:uniqueId val="{00000010-E7F1-450A-AC26-3CB15B47D75D}"/>
            </c:ext>
          </c:extLst>
        </c:ser>
        <c:ser>
          <c:idx val="17"/>
          <c:order val="17"/>
          <c:tx>
            <c:strRef>
              <c:f>'% CareProcess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Trend_Chart'!$C$177:$N$177</c:f>
            </c:numRef>
          </c:val>
          <c:smooth val="0"/>
          <c:extLst>
            <c:ext xmlns:c16="http://schemas.microsoft.com/office/drawing/2014/chart" uri="{C3380CC4-5D6E-409C-BE32-E72D297353CC}">
              <c16:uniqueId val="{00000011-E7F1-450A-AC26-3CB15B47D75D}"/>
            </c:ext>
          </c:extLst>
        </c:ser>
        <c:ser>
          <c:idx val="18"/>
          <c:order val="18"/>
          <c:tx>
            <c:strRef>
              <c:f>'% CareProcess - Trend_Chart'!$B$178</c:f>
              <c:strCache>
                <c:ptCount val="1"/>
                <c:pt idx="0">
                  <c:v>South One Newham</c:v>
                </c:pt>
              </c:strCache>
            </c:strRef>
          </c:tx>
          <c:spPr>
            <a:ln w="28575" cap="rnd">
              <a:solidFill>
                <a:schemeClr val="accent1">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Trend_Chart'!$C$178:$N$178</c:f>
            </c:numRef>
          </c:val>
          <c:smooth val="0"/>
          <c:extLst>
            <c:ext xmlns:c16="http://schemas.microsoft.com/office/drawing/2014/chart" uri="{C3380CC4-5D6E-409C-BE32-E72D297353CC}">
              <c16:uniqueId val="{00000012-E7F1-450A-AC26-3CB15B47D75D}"/>
            </c:ext>
          </c:extLst>
        </c:ser>
        <c:ser>
          <c:idx val="19"/>
          <c:order val="19"/>
          <c:tx>
            <c:strRef>
              <c:f>'% CareProcess - Trend_Chart'!$B$179</c:f>
              <c:strCache>
                <c:ptCount val="1"/>
                <c:pt idx="0">
                  <c:v>Docklands</c:v>
                </c:pt>
              </c:strCache>
            </c:strRef>
          </c:tx>
          <c:spPr>
            <a:ln w="28575" cap="rnd">
              <a:solidFill>
                <a:schemeClr val="accent2">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Trend_Chart'!$C$179:$N$179</c:f>
            </c:numRef>
          </c:val>
          <c:smooth val="0"/>
          <c:extLst>
            <c:ext xmlns:c16="http://schemas.microsoft.com/office/drawing/2014/chart" uri="{C3380CC4-5D6E-409C-BE32-E72D297353CC}">
              <c16:uniqueId val="{00000013-E7F1-450A-AC26-3CB15B47D75D}"/>
            </c:ext>
          </c:extLst>
        </c:ser>
        <c:ser>
          <c:idx val="20"/>
          <c:order val="20"/>
          <c:tx>
            <c:strRef>
              <c:f>'% CareProcess - Trend_Chart'!$B$180</c:f>
              <c:strCache>
                <c:ptCount val="1"/>
                <c:pt idx="0">
                  <c:v>Central 1</c:v>
                </c:pt>
              </c:strCache>
            </c:strRef>
          </c:tx>
          <c:spPr>
            <a:ln w="28575" cap="rnd">
              <a:solidFill>
                <a:schemeClr val="accent3">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Trend_Chart'!$C$180:$N$180</c:f>
            </c:numRef>
          </c:val>
          <c:smooth val="0"/>
          <c:extLst>
            <c:ext xmlns:c16="http://schemas.microsoft.com/office/drawing/2014/chart" uri="{C3380CC4-5D6E-409C-BE32-E72D297353CC}">
              <c16:uniqueId val="{00000014-E7F1-450A-AC26-3CB15B47D75D}"/>
            </c:ext>
          </c:extLst>
        </c:ser>
        <c:ser>
          <c:idx val="21"/>
          <c:order val="21"/>
          <c:tx>
            <c:strRef>
              <c:f>'% CareProcess - Trend_Chart'!$B$181</c:f>
              <c:strCache>
                <c:ptCount val="1"/>
                <c:pt idx="0">
                  <c:v>Newham Central</c:v>
                </c:pt>
              </c:strCache>
            </c:strRef>
          </c:tx>
          <c:spPr>
            <a:ln w="28575" cap="rnd">
              <a:solidFill>
                <a:schemeClr val="accent4">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Trend_Chart'!$C$181:$N$181</c:f>
            </c:numRef>
          </c:val>
          <c:smooth val="0"/>
          <c:extLst>
            <c:ext xmlns:c16="http://schemas.microsoft.com/office/drawing/2014/chart" uri="{C3380CC4-5D6E-409C-BE32-E72D297353CC}">
              <c16:uniqueId val="{00000015-E7F1-450A-AC26-3CB15B47D75D}"/>
            </c:ext>
          </c:extLst>
        </c:ser>
        <c:ser>
          <c:idx val="22"/>
          <c:order val="22"/>
          <c:tx>
            <c:strRef>
              <c:f>'% CareProcess - Trend_Chart'!$B$182</c:f>
              <c:strCache>
                <c:ptCount val="1"/>
                <c:pt idx="0">
                  <c:v>North East 1</c:v>
                </c:pt>
              </c:strCache>
            </c:strRef>
          </c:tx>
          <c:spPr>
            <a:ln w="28575" cap="rnd">
              <a:solidFill>
                <a:schemeClr val="accent5">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Trend_Chart'!$C$182:$N$182</c:f>
            </c:numRef>
          </c:val>
          <c:smooth val="0"/>
          <c:extLst>
            <c:ext xmlns:c16="http://schemas.microsoft.com/office/drawing/2014/chart" uri="{C3380CC4-5D6E-409C-BE32-E72D297353CC}">
              <c16:uniqueId val="{00000016-E7F1-450A-AC26-3CB15B47D75D}"/>
            </c:ext>
          </c:extLst>
        </c:ser>
        <c:ser>
          <c:idx val="23"/>
          <c:order val="23"/>
          <c:tx>
            <c:strRef>
              <c:f>'% CareProcess - Trend_Chart'!$B$183</c:f>
              <c:strCache>
                <c:ptCount val="1"/>
                <c:pt idx="0">
                  <c:v>North East 2</c:v>
                </c:pt>
              </c:strCache>
            </c:strRef>
          </c:tx>
          <c:spPr>
            <a:ln w="28575" cap="rnd">
              <a:solidFill>
                <a:schemeClr val="accent6">
                  <a:lumMod val="8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Trend_Chart'!$C$183:$N$183</c:f>
            </c:numRef>
          </c:val>
          <c:smooth val="0"/>
          <c:extLst>
            <c:ext xmlns:c16="http://schemas.microsoft.com/office/drawing/2014/chart" uri="{C3380CC4-5D6E-409C-BE32-E72D297353CC}">
              <c16:uniqueId val="{00000017-E7F1-450A-AC26-3CB15B47D75D}"/>
            </c:ext>
          </c:extLst>
        </c:ser>
        <c:ser>
          <c:idx val="24"/>
          <c:order val="24"/>
          <c:tx>
            <c:strRef>
              <c:f>'% CareProcess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Trend_Chart'!$C$184:$N$184</c:f>
            </c:numRef>
          </c:val>
          <c:smooth val="0"/>
          <c:extLst>
            <c:ext xmlns:c16="http://schemas.microsoft.com/office/drawing/2014/chart" uri="{C3380CC4-5D6E-409C-BE32-E72D297353CC}">
              <c16:uniqueId val="{00000018-E7F1-450A-AC26-3CB15B47D75D}"/>
            </c:ext>
          </c:extLst>
        </c:ser>
        <c:ser>
          <c:idx val="25"/>
          <c:order val="25"/>
          <c:tx>
            <c:strRef>
              <c:f>'% CareProcess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Trend_Chart'!$C$185:$N$185</c:f>
            </c:numRef>
          </c:val>
          <c:smooth val="0"/>
          <c:extLst>
            <c:ext xmlns:c16="http://schemas.microsoft.com/office/drawing/2014/chart" uri="{C3380CC4-5D6E-409C-BE32-E72D297353CC}">
              <c16:uniqueId val="{00000019-E7F1-450A-AC26-3CB15B47D75D}"/>
            </c:ext>
          </c:extLst>
        </c:ser>
        <c:ser>
          <c:idx val="26"/>
          <c:order val="26"/>
          <c:tx>
            <c:strRef>
              <c:f>'% CareProcess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Trend_Chart'!$C$186:$N$186</c:f>
            </c:numRef>
          </c:val>
          <c:smooth val="0"/>
          <c:extLst>
            <c:ext xmlns:c16="http://schemas.microsoft.com/office/drawing/2014/chart" uri="{C3380CC4-5D6E-409C-BE32-E72D297353CC}">
              <c16:uniqueId val="{0000001A-E7F1-450A-AC26-3CB15B47D75D}"/>
            </c:ext>
          </c:extLst>
        </c:ser>
        <c:ser>
          <c:idx val="27"/>
          <c:order val="27"/>
          <c:tx>
            <c:strRef>
              <c:f>'% CareProcess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Trend_Chart'!$C$187:$N$187</c:f>
            </c:numRef>
          </c:val>
          <c:smooth val="0"/>
          <c:extLst>
            <c:ext xmlns:c16="http://schemas.microsoft.com/office/drawing/2014/chart" uri="{C3380CC4-5D6E-409C-BE32-E72D297353CC}">
              <c16:uniqueId val="{0000001B-E7F1-450A-AC26-3CB15B47D75D}"/>
            </c:ext>
          </c:extLst>
        </c:ser>
        <c:ser>
          <c:idx val="28"/>
          <c:order val="28"/>
          <c:tx>
            <c:strRef>
              <c:f>'% CareProcess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Trend_Chart'!$C$188:$N$188</c:f>
            </c:numRef>
          </c:val>
          <c:smooth val="0"/>
          <c:extLst>
            <c:ext xmlns:c16="http://schemas.microsoft.com/office/drawing/2014/chart" uri="{C3380CC4-5D6E-409C-BE32-E72D297353CC}">
              <c16:uniqueId val="{0000001C-E7F1-450A-AC26-3CB15B47D75D}"/>
            </c:ext>
          </c:extLst>
        </c:ser>
        <c:ser>
          <c:idx val="29"/>
          <c:order val="29"/>
          <c:tx>
            <c:strRef>
              <c:f>'% CareProcess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Trend_Chart'!$C$189:$N$189</c:f>
            </c:numRef>
          </c:val>
          <c:smooth val="0"/>
          <c:extLst>
            <c:ext xmlns:c16="http://schemas.microsoft.com/office/drawing/2014/chart" uri="{C3380CC4-5D6E-409C-BE32-E72D297353CC}">
              <c16:uniqueId val="{0000001D-E7F1-450A-AC26-3CB15B47D75D}"/>
            </c:ext>
          </c:extLst>
        </c:ser>
        <c:ser>
          <c:idx val="30"/>
          <c:order val="30"/>
          <c:tx>
            <c:strRef>
              <c:f>'% CareProcess - Trend_Chart'!$B$190</c:f>
              <c:strCache>
                <c:ptCount val="1"/>
                <c:pt idx="0">
                  <c:v>Wanstead &amp; Woodford</c:v>
                </c:pt>
              </c:strCache>
            </c:strRef>
          </c:tx>
          <c:spPr>
            <a:ln w="28575" cap="rnd">
              <a:solidFill>
                <a:schemeClr val="accent1">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Trend_Chart'!$C$190:$N$190</c:f>
            </c:numRef>
          </c:val>
          <c:smooth val="0"/>
          <c:extLst>
            <c:ext xmlns:c16="http://schemas.microsoft.com/office/drawing/2014/chart" uri="{C3380CC4-5D6E-409C-BE32-E72D297353CC}">
              <c16:uniqueId val="{0000001E-E7F1-450A-AC26-3CB15B47D75D}"/>
            </c:ext>
          </c:extLst>
        </c:ser>
        <c:ser>
          <c:idx val="31"/>
          <c:order val="31"/>
          <c:tx>
            <c:strRef>
              <c:f>'% CareProcess - Trend_Chart'!$B$191</c:f>
              <c:strCache>
                <c:ptCount val="1"/>
                <c:pt idx="0">
                  <c:v>Loxford</c:v>
                </c:pt>
              </c:strCache>
            </c:strRef>
          </c:tx>
          <c:spPr>
            <a:ln w="28575" cap="rnd">
              <a:solidFill>
                <a:schemeClr val="accent2">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Trend_Chart'!$C$191:$N$191</c:f>
            </c:numRef>
          </c:val>
          <c:smooth val="0"/>
          <c:extLst>
            <c:ext xmlns:c16="http://schemas.microsoft.com/office/drawing/2014/chart" uri="{C3380CC4-5D6E-409C-BE32-E72D297353CC}">
              <c16:uniqueId val="{0000001F-E7F1-450A-AC26-3CB15B47D75D}"/>
            </c:ext>
          </c:extLst>
        </c:ser>
        <c:ser>
          <c:idx val="32"/>
          <c:order val="32"/>
          <c:tx>
            <c:strRef>
              <c:f>'% CareProcess - Trend_Chart'!$B$192</c:f>
              <c:strCache>
                <c:ptCount val="1"/>
                <c:pt idx="0">
                  <c:v>NewCross Alliance</c:v>
                </c:pt>
              </c:strCache>
            </c:strRef>
          </c:tx>
          <c:spPr>
            <a:ln w="28575" cap="rnd">
              <a:solidFill>
                <a:schemeClr val="accent3">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Trend_Chart'!$C$192:$N$192</c:f>
            </c:numRef>
          </c:val>
          <c:smooth val="0"/>
          <c:extLst>
            <c:ext xmlns:c16="http://schemas.microsoft.com/office/drawing/2014/chart" uri="{C3380CC4-5D6E-409C-BE32-E72D297353CC}">
              <c16:uniqueId val="{00000020-E7F1-450A-AC26-3CB15B47D75D}"/>
            </c:ext>
          </c:extLst>
        </c:ser>
        <c:ser>
          <c:idx val="33"/>
          <c:order val="33"/>
          <c:tx>
            <c:strRef>
              <c:f>'% CareProcess - Trend_Chart'!$B$193</c:f>
              <c:strCache>
                <c:ptCount val="1"/>
                <c:pt idx="0">
                  <c:v>East End Health Network</c:v>
                </c:pt>
              </c:strCache>
            </c:strRef>
          </c:tx>
          <c:spPr>
            <a:ln w="28575" cap="rnd">
              <a:solidFill>
                <a:schemeClr val="accent4">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Trend_Chart'!$C$193:$N$193</c:f>
            </c:numRef>
          </c:val>
          <c:smooth val="0"/>
          <c:extLst>
            <c:ext xmlns:c16="http://schemas.microsoft.com/office/drawing/2014/chart" uri="{C3380CC4-5D6E-409C-BE32-E72D297353CC}">
              <c16:uniqueId val="{00000021-E7F1-450A-AC26-3CB15B47D75D}"/>
            </c:ext>
          </c:extLst>
        </c:ser>
        <c:ser>
          <c:idx val="34"/>
          <c:order val="34"/>
          <c:tx>
            <c:strRef>
              <c:f>'% CareProcess - Trend_Chart'!$B$194</c:f>
              <c:strCache>
                <c:ptCount val="1"/>
                <c:pt idx="0">
                  <c:v>Tower Network</c:v>
                </c:pt>
              </c:strCache>
            </c:strRef>
          </c:tx>
          <c:spPr>
            <a:ln w="28575" cap="rnd">
              <a:solidFill>
                <a:schemeClr val="accent5">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Trend_Chart'!$C$194:$N$194</c:f>
            </c:numRef>
          </c:val>
          <c:smooth val="0"/>
          <c:extLst>
            <c:ext xmlns:c16="http://schemas.microsoft.com/office/drawing/2014/chart" uri="{C3380CC4-5D6E-409C-BE32-E72D297353CC}">
              <c16:uniqueId val="{00000022-E7F1-450A-AC26-3CB15B47D75D}"/>
            </c:ext>
          </c:extLst>
        </c:ser>
        <c:ser>
          <c:idx val="35"/>
          <c:order val="35"/>
          <c:tx>
            <c:strRef>
              <c:f>'% CareProcess - Trend_Chart'!$B$195</c:f>
              <c:strCache>
                <c:ptCount val="1"/>
                <c:pt idx="0">
                  <c:v>Bow Health </c:v>
                </c:pt>
              </c:strCache>
            </c:strRef>
          </c:tx>
          <c:spPr>
            <a:ln w="28575" cap="rnd">
              <a:solidFill>
                <a:schemeClr val="accent6">
                  <a:lumMod val="5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Trend_Chart'!$C$195:$N$195</c:f>
            </c:numRef>
          </c:val>
          <c:smooth val="0"/>
          <c:extLst>
            <c:ext xmlns:c16="http://schemas.microsoft.com/office/drawing/2014/chart" uri="{C3380CC4-5D6E-409C-BE32-E72D297353CC}">
              <c16:uniqueId val="{00000023-E7F1-450A-AC26-3CB15B47D75D}"/>
            </c:ext>
          </c:extLst>
        </c:ser>
        <c:ser>
          <c:idx val="36"/>
          <c:order val="36"/>
          <c:tx>
            <c:strRef>
              <c:f>'% CareProcess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Trend_Chart'!$C$196:$N$196</c:f>
            </c:numRef>
          </c:val>
          <c:smooth val="0"/>
          <c:extLst>
            <c:ext xmlns:c16="http://schemas.microsoft.com/office/drawing/2014/chart" uri="{C3380CC4-5D6E-409C-BE32-E72D297353CC}">
              <c16:uniqueId val="{00000024-E7F1-450A-AC26-3CB15B47D75D}"/>
            </c:ext>
          </c:extLst>
        </c:ser>
        <c:ser>
          <c:idx val="37"/>
          <c:order val="37"/>
          <c:tx>
            <c:strRef>
              <c:f>'% CareProcess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Trend_Chart'!$C$197:$N$197</c:f>
            </c:numRef>
          </c:val>
          <c:smooth val="0"/>
          <c:extLst>
            <c:ext xmlns:c16="http://schemas.microsoft.com/office/drawing/2014/chart" uri="{C3380CC4-5D6E-409C-BE32-E72D297353CC}">
              <c16:uniqueId val="{00000025-E7F1-450A-AC26-3CB15B47D75D}"/>
            </c:ext>
          </c:extLst>
        </c:ser>
        <c:ser>
          <c:idx val="38"/>
          <c:order val="38"/>
          <c:tx>
            <c:strRef>
              <c:f>'% CareProcess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Trend_Chart'!$C$198:$N$198</c:f>
            </c:numRef>
          </c:val>
          <c:smooth val="0"/>
          <c:extLst>
            <c:ext xmlns:c16="http://schemas.microsoft.com/office/drawing/2014/chart" uri="{C3380CC4-5D6E-409C-BE32-E72D297353CC}">
              <c16:uniqueId val="{00000026-E7F1-450A-AC26-3CB15B47D75D}"/>
            </c:ext>
          </c:extLst>
        </c:ser>
        <c:ser>
          <c:idx val="39"/>
          <c:order val="39"/>
          <c:tx>
            <c:strRef>
              <c:f>'% CareProcess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Trend_Chart'!$C$199:$N$199</c:f>
            </c:numRef>
          </c:val>
          <c:smooth val="0"/>
          <c:extLst>
            <c:ext xmlns:c16="http://schemas.microsoft.com/office/drawing/2014/chart" uri="{C3380CC4-5D6E-409C-BE32-E72D297353CC}">
              <c16:uniqueId val="{00000027-E7F1-450A-AC26-3CB15B47D75D}"/>
            </c:ext>
          </c:extLst>
        </c:ser>
        <c:ser>
          <c:idx val="40"/>
          <c:order val="40"/>
          <c:tx>
            <c:strRef>
              <c:f>'% CareProcess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Trend_Chart'!$C$200:$N$200</c:f>
            </c:numRef>
          </c:val>
          <c:smooth val="0"/>
          <c:extLst>
            <c:ext xmlns:c16="http://schemas.microsoft.com/office/drawing/2014/chart" uri="{C3380CC4-5D6E-409C-BE32-E72D297353CC}">
              <c16:uniqueId val="{00000028-E7F1-450A-AC26-3CB15B47D75D}"/>
            </c:ext>
          </c:extLst>
        </c:ser>
        <c:ser>
          <c:idx val="41"/>
          <c:order val="41"/>
          <c:tx>
            <c:strRef>
              <c:f>'% CareProcess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Trend_Chart'!$C$201:$N$201</c:f>
            </c:numRef>
          </c:val>
          <c:smooth val="0"/>
          <c:extLst>
            <c:ext xmlns:c16="http://schemas.microsoft.com/office/drawing/2014/chart" uri="{C3380CC4-5D6E-409C-BE32-E72D297353CC}">
              <c16:uniqueId val="{00000029-E7F1-450A-AC26-3CB15B47D75D}"/>
            </c:ext>
          </c:extLst>
        </c:ser>
        <c:ser>
          <c:idx val="42"/>
          <c:order val="42"/>
          <c:tx>
            <c:strRef>
              <c:f>'% CareProcess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Trend_Chart'!$C$202:$N$202</c:f>
            </c:numRef>
          </c:val>
          <c:smooth val="0"/>
          <c:extLst>
            <c:ext xmlns:c16="http://schemas.microsoft.com/office/drawing/2014/chart" uri="{C3380CC4-5D6E-409C-BE32-E72D297353CC}">
              <c16:uniqueId val="{0000002A-E7F1-450A-AC26-3CB15B47D75D}"/>
            </c:ext>
          </c:extLst>
        </c:ser>
        <c:ser>
          <c:idx val="43"/>
          <c:order val="43"/>
          <c:tx>
            <c:strRef>
              <c:f>'% CareProcess - Trend_Chart'!$B$203</c:f>
              <c:strCache>
                <c:ptCount val="1"/>
                <c:pt idx="0">
                  <c:v>South Leytonstone</c:v>
                </c:pt>
              </c:strCache>
            </c:strRef>
          </c:tx>
          <c:spPr>
            <a:ln w="28575" cap="rnd">
              <a:solidFill>
                <a:schemeClr val="accent2">
                  <a:lumMod val="7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Trend_Chart'!$C$203:$N$203</c:f>
            </c:numRef>
          </c:val>
          <c:smooth val="0"/>
          <c:extLst>
            <c:ext xmlns:c16="http://schemas.microsoft.com/office/drawing/2014/chart" uri="{C3380CC4-5D6E-409C-BE32-E72D297353CC}">
              <c16:uniqueId val="{0000002B-E7F1-450A-AC26-3CB15B47D75D}"/>
            </c:ext>
          </c:extLst>
        </c:ser>
        <c:ser>
          <c:idx val="44"/>
          <c:order val="44"/>
          <c:tx>
            <c:strRef>
              <c:f>'% CareProcess - Trend_Chart'!$B$204</c:f>
              <c:strCache>
                <c:ptCount val="1"/>
                <c:pt idx="0">
                  <c:v>Central Walthamstow</c:v>
                </c:pt>
              </c:strCache>
            </c:strRef>
          </c:tx>
          <c:spPr>
            <a:ln w="28575" cap="rnd">
              <a:solidFill>
                <a:schemeClr val="accent3">
                  <a:lumMod val="7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Trend_Chart'!$C$204:$N$204</c:f>
            </c:numRef>
          </c:val>
          <c:smooth val="0"/>
          <c:extLst>
            <c:ext xmlns:c16="http://schemas.microsoft.com/office/drawing/2014/chart" uri="{C3380CC4-5D6E-409C-BE32-E72D297353CC}">
              <c16:uniqueId val="{0000002C-E7F1-450A-AC26-3CB15B47D75D}"/>
            </c:ext>
          </c:extLst>
        </c:ser>
        <c:ser>
          <c:idx val="45"/>
          <c:order val="45"/>
          <c:tx>
            <c:strRef>
              <c:f>'% CareProcess - Trend_Chart'!$B$205</c:f>
              <c:strCache>
                <c:ptCount val="1"/>
                <c:pt idx="0">
                  <c:v>Walthamstow West</c:v>
                </c:pt>
              </c:strCache>
            </c:strRef>
          </c:tx>
          <c:spPr>
            <a:ln w="28575" cap="rnd">
              <a:solidFill>
                <a:schemeClr val="accent4">
                  <a:lumMod val="70000"/>
                </a:schemeClr>
              </a:solidFill>
              <a:round/>
            </a:ln>
            <a:effectLst/>
          </c:spPr>
          <c:marker>
            <c:symbol val="none"/>
          </c:marker>
          <c:cat>
            <c:strRef>
              <c:f>'% CareProcess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CareProcess - Trend_Chart'!$C$205:$N$205</c:f>
            </c:numRef>
          </c:val>
          <c:smooth val="0"/>
          <c:extLst>
            <c:ext xmlns:c16="http://schemas.microsoft.com/office/drawing/2014/chart" uri="{C3380CC4-5D6E-409C-BE32-E72D297353CC}">
              <c16:uniqueId val="{0000002D-E7F1-450A-AC26-3CB15B47D75D}"/>
            </c:ext>
          </c:extLst>
        </c:ser>
        <c:dLbls>
          <c:showLegendKey val="0"/>
          <c:showVal val="0"/>
          <c:showCatName val="0"/>
          <c:showSerName val="0"/>
          <c:showPercent val="0"/>
          <c:showBubbleSize val="0"/>
        </c:dLbls>
        <c:smooth val="0"/>
        <c:axId val="716613960"/>
        <c:axId val="716614944"/>
      </c:lineChart>
      <c:catAx>
        <c:axId val="7166139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6614944"/>
        <c:crosses val="autoZero"/>
        <c:auto val="1"/>
        <c:lblAlgn val="ctr"/>
        <c:lblOffset val="100"/>
        <c:noMultiLvlLbl val="0"/>
      </c:catAx>
      <c:valAx>
        <c:axId val="7166149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6613960"/>
        <c:crosses val="autoZero"/>
        <c:crossBetween val="between"/>
      </c:valAx>
      <c:spPr>
        <a:noFill/>
        <a:ln>
          <a:noFill/>
        </a:ln>
        <a:effectLst/>
      </c:spPr>
    </c:plotArea>
    <c:legend>
      <c:legendPos val="r"/>
      <c:layout>
        <c:manualLayout>
          <c:xMode val="edge"/>
          <c:yMode val="edge"/>
          <c:x val="0.73611111111111116"/>
          <c:y val="0.17497338874307378"/>
          <c:w val="0.24722222222222223"/>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a:t>
            </a:r>
            <a:r>
              <a:rPr lang="en-US" b="1" baseline="0"/>
              <a:t> Summary</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Foot Risk - Trend_Chart'!$A$250</c:f>
              <c:strCache>
                <c:ptCount val="1"/>
                <c:pt idx="0">
                  <c:v>Barking</c:v>
                </c:pt>
              </c:strCache>
            </c:strRef>
          </c:tx>
          <c:spPr>
            <a:ln w="28575" cap="rnd">
              <a:solidFill>
                <a:schemeClr val="accent1"/>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Trend_Chart'!$B$250:$M$250</c:f>
              <c:numCache>
                <c:formatCode>0.0%</c:formatCode>
                <c:ptCount val="12"/>
                <c:pt idx="0">
                  <c:v>3.2023384215654434E-2</c:v>
                </c:pt>
                <c:pt idx="1">
                  <c:v>3.3000322268772156E-2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2E26-4634-A6E8-81577B45D682}"/>
            </c:ext>
          </c:extLst>
        </c:ser>
        <c:ser>
          <c:idx val="1"/>
          <c:order val="1"/>
          <c:tx>
            <c:strRef>
              <c:f>'% Foot Risk - Trend_Chart'!$A$251</c:f>
              <c:strCache>
                <c:ptCount val="1"/>
                <c:pt idx="0">
                  <c:v>City &amp; Hackney</c:v>
                </c:pt>
              </c:strCache>
            </c:strRef>
          </c:tx>
          <c:spPr>
            <a:ln w="28575" cap="rnd">
              <a:solidFill>
                <a:schemeClr val="accent2"/>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Trend_Chart'!$B$251:$M$251</c:f>
              <c:numCache>
                <c:formatCode>0.0%</c:formatCode>
                <c:ptCount val="12"/>
                <c:pt idx="0">
                  <c:v>4.6237811982584164E-2</c:v>
                </c:pt>
                <c:pt idx="1">
                  <c:v>4.7877862595419846E-2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2E26-4634-A6E8-81577B45D682}"/>
            </c:ext>
          </c:extLst>
        </c:ser>
        <c:ser>
          <c:idx val="2"/>
          <c:order val="2"/>
          <c:tx>
            <c:strRef>
              <c:f>'% Foot Risk - Trend_Chart'!$A$252</c:f>
              <c:strCache>
                <c:ptCount val="1"/>
                <c:pt idx="0">
                  <c:v>Havering</c:v>
                </c:pt>
              </c:strCache>
            </c:strRef>
          </c:tx>
          <c:spPr>
            <a:ln w="28575" cap="rnd">
              <a:solidFill>
                <a:schemeClr val="accent3"/>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Trend_Chart'!$B$252:$M$252</c:f>
              <c:numCache>
                <c:formatCode>0.0%</c:formatCode>
                <c:ptCount val="12"/>
                <c:pt idx="0">
                  <c:v>3.3582512175784347E-2</c:v>
                </c:pt>
                <c:pt idx="1">
                  <c:v>3.3992094861660077E-2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2E26-4634-A6E8-81577B45D682}"/>
            </c:ext>
          </c:extLst>
        </c:ser>
        <c:ser>
          <c:idx val="3"/>
          <c:order val="3"/>
          <c:tx>
            <c:strRef>
              <c:f>'% Foot Risk - Trend_Chart'!$A$253</c:f>
              <c:strCache>
                <c:ptCount val="1"/>
                <c:pt idx="0">
                  <c:v>Newham</c:v>
                </c:pt>
              </c:strCache>
            </c:strRef>
          </c:tx>
          <c:spPr>
            <a:ln w="28575" cap="rnd">
              <a:solidFill>
                <a:schemeClr val="accent4"/>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Trend_Chart'!$B$253:$M$253</c:f>
              <c:numCache>
                <c:formatCode>0.0%</c:formatCode>
                <c:ptCount val="12"/>
                <c:pt idx="0">
                  <c:v>2.6043125175021001E-2</c:v>
                </c:pt>
                <c:pt idx="1">
                  <c:v>2.6223116589108288E-2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2E26-4634-A6E8-81577B45D682}"/>
            </c:ext>
          </c:extLst>
        </c:ser>
        <c:ser>
          <c:idx val="4"/>
          <c:order val="4"/>
          <c:tx>
            <c:strRef>
              <c:f>'% Foot Risk - Trend_Chart'!$A$254</c:f>
              <c:strCache>
                <c:ptCount val="1"/>
                <c:pt idx="0">
                  <c:v>Redbridge</c:v>
                </c:pt>
              </c:strCache>
            </c:strRef>
          </c:tx>
          <c:spPr>
            <a:ln w="28575" cap="rnd">
              <a:solidFill>
                <a:schemeClr val="accent5"/>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Trend_Chart'!$B$254:$M$254</c:f>
              <c:numCache>
                <c:formatCode>0.0%</c:formatCode>
                <c:ptCount val="12"/>
                <c:pt idx="0">
                  <c:v>1.9430637144148215E-2</c:v>
                </c:pt>
                <c:pt idx="1">
                  <c:v>1.8916247304097772E-2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2E26-4634-A6E8-81577B45D682}"/>
            </c:ext>
          </c:extLst>
        </c:ser>
        <c:ser>
          <c:idx val="5"/>
          <c:order val="5"/>
          <c:tx>
            <c:strRef>
              <c:f>'% Foot Risk - Trend_Chart'!$A$255</c:f>
              <c:strCache>
                <c:ptCount val="1"/>
                <c:pt idx="0">
                  <c:v>Tower Hamlets</c:v>
                </c:pt>
              </c:strCache>
            </c:strRef>
          </c:tx>
          <c:spPr>
            <a:ln w="28575" cap="rnd">
              <a:solidFill>
                <a:schemeClr val="accent6"/>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Trend_Chart'!$B$255:$M$255</c:f>
              <c:numCache>
                <c:formatCode>0.0%</c:formatCode>
                <c:ptCount val="12"/>
                <c:pt idx="0">
                  <c:v>3.1557998483699772E-2</c:v>
                </c:pt>
                <c:pt idx="1">
                  <c:v>3.193293142426526E-2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2E26-4634-A6E8-81577B45D682}"/>
            </c:ext>
          </c:extLst>
        </c:ser>
        <c:ser>
          <c:idx val="6"/>
          <c:order val="6"/>
          <c:tx>
            <c:strRef>
              <c:f>'% Foot Risk - Trend_Chart'!$A$256</c:f>
              <c:strCache>
                <c:ptCount val="1"/>
                <c:pt idx="0">
                  <c:v>Waltham Forest</c:v>
                </c:pt>
              </c:strCache>
            </c:strRef>
          </c:tx>
          <c:spPr>
            <a:ln w="28575" cap="rnd">
              <a:solidFill>
                <a:schemeClr val="accent1">
                  <a:lumMod val="60000"/>
                </a:schemeClr>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Trend_Chart'!$B$256:$M$256</c:f>
              <c:numCache>
                <c:formatCode>0.0%</c:formatCode>
                <c:ptCount val="12"/>
                <c:pt idx="0">
                  <c:v>4.4445894791802637E-2</c:v>
                </c:pt>
                <c:pt idx="1">
                  <c:v>4.731615499448303E-2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2E26-4634-A6E8-81577B45D682}"/>
            </c:ext>
          </c:extLst>
        </c:ser>
        <c:ser>
          <c:idx val="7"/>
          <c:order val="7"/>
          <c:tx>
            <c:strRef>
              <c:f>'% Foot Risk - Trend_Chart'!$A$257</c:f>
              <c:strCache>
                <c:ptCount val="1"/>
                <c:pt idx="0">
                  <c:v>NEL</c:v>
                </c:pt>
              </c:strCache>
            </c:strRef>
          </c:tx>
          <c:spPr>
            <a:ln w="28575" cap="rnd">
              <a:solidFill>
                <a:srgbClr val="FF0000"/>
              </a:solidFill>
              <a:round/>
            </a:ln>
            <a:effectLst/>
          </c:spPr>
          <c:marker>
            <c:symbol val="none"/>
          </c:marker>
          <c:cat>
            <c:strRef>
              <c:f>'% Foot Risk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Trend_Chart'!$B$257:$M$257</c:f>
              <c:numCache>
                <c:formatCode>0.0%</c:formatCode>
                <c:ptCount val="12"/>
                <c:pt idx="0">
                  <c:v>3.3331623424099226E-2</c:v>
                </c:pt>
                <c:pt idx="1">
                  <c:v>3.4179818576829488E-2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96D6-4CDF-BCD3-326BF3CF5FCF}"/>
            </c:ext>
          </c:extLst>
        </c:ser>
        <c:dLbls>
          <c:showLegendKey val="0"/>
          <c:showVal val="0"/>
          <c:showCatName val="0"/>
          <c:showSerName val="0"/>
          <c:showPercent val="0"/>
          <c:showBubbleSize val="0"/>
        </c:dLbls>
        <c:smooth val="0"/>
        <c:axId val="1098469768"/>
        <c:axId val="1098476328"/>
      </c:lineChart>
      <c:catAx>
        <c:axId val="10984697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476328"/>
        <c:crosses val="autoZero"/>
        <c:auto val="1"/>
        <c:lblAlgn val="ctr"/>
        <c:lblOffset val="100"/>
        <c:noMultiLvlLbl val="0"/>
      </c:catAx>
      <c:valAx>
        <c:axId val="10984763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469768"/>
        <c:crosses val="autoZero"/>
        <c:crossBetween val="between"/>
      </c:valAx>
      <c:spPr>
        <a:noFill/>
        <a:ln>
          <a:noFill/>
        </a:ln>
        <a:effectLst/>
      </c:spPr>
    </c:plotArea>
    <c:legend>
      <c:legendPos val="r"/>
      <c:overlay val="0"/>
      <c:spPr>
        <a:noFill/>
        <a:ln>
          <a:solidFill>
            <a:schemeClr val="bg1"/>
          </a:solid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0646062992125982"/>
          <c:h val="0.60359361329833772"/>
        </c:manualLayout>
      </c:layout>
      <c:lineChart>
        <c:grouping val="standard"/>
        <c:varyColors val="0"/>
        <c:ser>
          <c:idx val="0"/>
          <c:order val="0"/>
          <c:tx>
            <c:strRef>
              <c:f>'% Foot Risk - Trend_Chart'!$B$160</c:f>
              <c:strCache>
                <c:ptCount val="1"/>
                <c:pt idx="0">
                  <c:v>East</c:v>
                </c:pt>
              </c:strCache>
            </c:strRef>
          </c:tx>
          <c:spPr>
            <a:ln w="28575" cap="rnd">
              <a:solidFill>
                <a:schemeClr val="accent1"/>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Trend_Chart'!$C$160:$N$160</c:f>
              <c:numCache>
                <c:formatCode>0.0%</c:formatCode>
                <c:ptCount val="12"/>
                <c:pt idx="0">
                  <c:v>4.1921808761187E-2</c:v>
                </c:pt>
                <c:pt idx="1">
                  <c:v>4.6283309957924262E-2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81F8-4B0A-82E6-FDAC264481E8}"/>
            </c:ext>
          </c:extLst>
        </c:ser>
        <c:ser>
          <c:idx val="1"/>
          <c:order val="1"/>
          <c:tx>
            <c:strRef>
              <c:f>'% Foot Risk - Trend_Chart'!$B$161</c:f>
              <c:strCache>
                <c:ptCount val="1"/>
                <c:pt idx="0">
                  <c:v>East One</c:v>
                </c:pt>
              </c:strCache>
            </c:strRef>
          </c:tx>
          <c:spPr>
            <a:ln w="28575" cap="rnd">
              <a:solidFill>
                <a:schemeClr val="accent2"/>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Trend_Chart'!$C$161:$N$161</c:f>
              <c:numCache>
                <c:formatCode>0.0%</c:formatCode>
                <c:ptCount val="12"/>
                <c:pt idx="0">
                  <c:v>3.7159676232523912E-2</c:v>
                </c:pt>
                <c:pt idx="1">
                  <c:v>3.6237188872620792E-2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81F8-4B0A-82E6-FDAC264481E8}"/>
            </c:ext>
          </c:extLst>
        </c:ser>
        <c:ser>
          <c:idx val="2"/>
          <c:order val="2"/>
          <c:tx>
            <c:strRef>
              <c:f>'% Foot Risk - Trend_Chart'!$B$162</c:f>
              <c:strCache>
                <c:ptCount val="1"/>
                <c:pt idx="0">
                  <c:v>West</c:v>
                </c:pt>
              </c:strCache>
            </c:strRef>
          </c:tx>
          <c:spPr>
            <a:ln w="28575" cap="rnd">
              <a:solidFill>
                <a:schemeClr val="accent3"/>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Trend_Chart'!$C$162:$N$162</c:f>
              <c:numCache>
                <c:formatCode>0.0%</c:formatCode>
                <c:ptCount val="12"/>
                <c:pt idx="0">
                  <c:v>4.9440298507462684E-2</c:v>
                </c:pt>
                <c:pt idx="1">
                  <c:v>4.9721189591078067E-2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81F8-4B0A-82E6-FDAC264481E8}"/>
            </c:ext>
          </c:extLst>
        </c:ser>
        <c:ser>
          <c:idx val="3"/>
          <c:order val="3"/>
          <c:tx>
            <c:strRef>
              <c:f>'% Foot Risk - Trend_Chart'!$B$163</c:f>
              <c:strCache>
                <c:ptCount val="1"/>
                <c:pt idx="0">
                  <c:v>West One</c:v>
                </c:pt>
              </c:strCache>
            </c:strRef>
          </c:tx>
          <c:spPr>
            <a:ln w="28575" cap="rnd">
              <a:solidFill>
                <a:schemeClr val="accent4"/>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Trend_Chart'!$C$163:$N$163</c:f>
              <c:numCache>
                <c:formatCode>0.0%</c:formatCode>
                <c:ptCount val="12"/>
                <c:pt idx="0">
                  <c:v>2.2611232676878191E-2</c:v>
                </c:pt>
                <c:pt idx="1">
                  <c:v>2.3576351106274936E-2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81F8-4B0A-82E6-FDAC264481E8}"/>
            </c:ext>
          </c:extLst>
        </c:ser>
        <c:ser>
          <c:idx val="4"/>
          <c:order val="4"/>
          <c:tx>
            <c:strRef>
              <c:f>'% Foot Risk - Trend_Chart'!$B$164</c:f>
              <c:strCache>
                <c:ptCount val="1"/>
                <c:pt idx="0">
                  <c:v>North</c:v>
                </c:pt>
              </c:strCache>
            </c:strRef>
          </c:tx>
          <c:spPr>
            <a:ln w="28575" cap="rnd">
              <a:solidFill>
                <a:schemeClr val="accent5"/>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Trend_Chart'!$C$164:$N$164</c:f>
              <c:numCache>
                <c:formatCode>0.0%</c:formatCode>
                <c:ptCount val="12"/>
                <c:pt idx="0">
                  <c:v>1.4322087842138766E-2</c:v>
                </c:pt>
                <c:pt idx="1">
                  <c:v>1.413760603204524E-2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81F8-4B0A-82E6-FDAC264481E8}"/>
            </c:ext>
          </c:extLst>
        </c:ser>
        <c:ser>
          <c:idx val="5"/>
          <c:order val="5"/>
          <c:tx>
            <c:strRef>
              <c:f>'% Foot Risk - Trend_Chart'!$B$165</c:f>
              <c:strCache>
                <c:ptCount val="1"/>
                <c:pt idx="0">
                  <c:v>Central</c:v>
                </c:pt>
              </c:strCache>
            </c:strRef>
          </c:tx>
          <c:spPr>
            <a:ln w="28575" cap="rnd">
              <a:solidFill>
                <a:schemeClr val="accent6"/>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Trend_Chart'!$C$165:$N$165</c:f>
              <c:numCache>
                <c:formatCode>0.0%</c:formatCode>
                <c:ptCount val="12"/>
                <c:pt idx="0">
                  <c:v>3.5629453681710214E-2</c:v>
                </c:pt>
                <c:pt idx="1">
                  <c:v>3.8009404388714731E-2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81F8-4B0A-82E6-FDAC264481E8}"/>
            </c:ext>
          </c:extLst>
        </c:ser>
        <c:ser>
          <c:idx val="6"/>
          <c:order val="6"/>
          <c:tx>
            <c:strRef>
              <c:f>'% Foot Risk - Trend_Chart'!$B$166</c:f>
              <c:strCache>
                <c:ptCount val="1"/>
                <c:pt idx="0">
                  <c:v>Springfield Park (NE1)</c:v>
                </c:pt>
              </c:strCache>
            </c:strRef>
          </c:tx>
          <c:spPr>
            <a:ln w="28575" cap="rnd">
              <a:solidFill>
                <a:schemeClr val="accent1">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Trend_Chart'!$C$166:$N$166</c:f>
              <c:numCache>
                <c:formatCode>0.0%</c:formatCode>
                <c:ptCount val="12"/>
                <c:pt idx="0">
                  <c:v>3.2323232323232323E-2</c:v>
                </c:pt>
                <c:pt idx="1">
                  <c:v>3.6072144288577156E-2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81F8-4B0A-82E6-FDAC264481E8}"/>
            </c:ext>
          </c:extLst>
        </c:ser>
        <c:ser>
          <c:idx val="7"/>
          <c:order val="7"/>
          <c:tx>
            <c:strRef>
              <c:f>'% Foot Risk - Trend_Chart'!$B$167</c:f>
              <c:strCache>
                <c:ptCount val="1"/>
                <c:pt idx="0">
                  <c:v>Hackney Downs (NE2)</c:v>
                </c:pt>
              </c:strCache>
            </c:strRef>
          </c:tx>
          <c:spPr>
            <a:ln w="28575" cap="rnd">
              <a:solidFill>
                <a:schemeClr val="accent2">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Trend_Chart'!$C$167:$N$167</c:f>
              <c:numCache>
                <c:formatCode>0.0%</c:formatCode>
                <c:ptCount val="12"/>
                <c:pt idx="0">
                  <c:v>4.698846646732166E-2</c:v>
                </c:pt>
                <c:pt idx="1">
                  <c:v>5.1194539249146756E-2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81F8-4B0A-82E6-FDAC264481E8}"/>
            </c:ext>
          </c:extLst>
        </c:ser>
        <c:ser>
          <c:idx val="8"/>
          <c:order val="8"/>
          <c:tx>
            <c:strRef>
              <c:f>'% Foot Risk - Trend_Chart'!$B$168</c:f>
              <c:strCache>
                <c:ptCount val="1"/>
                <c:pt idx="0">
                  <c:v>Woodberry Wetlands (NW1)</c:v>
                </c:pt>
              </c:strCache>
            </c:strRef>
          </c:tx>
          <c:spPr>
            <a:ln w="28575" cap="rnd">
              <a:solidFill>
                <a:schemeClr val="accent3">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Trend_Chart'!$C$168:$N$168</c:f>
              <c:numCache>
                <c:formatCode>0.0%</c:formatCode>
                <c:ptCount val="12"/>
                <c:pt idx="0">
                  <c:v>5.3928095872170442E-2</c:v>
                </c:pt>
                <c:pt idx="1">
                  <c:v>5.3015241882041084E-2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81F8-4B0A-82E6-FDAC264481E8}"/>
            </c:ext>
          </c:extLst>
        </c:ser>
        <c:ser>
          <c:idx val="9"/>
          <c:order val="9"/>
          <c:tx>
            <c:strRef>
              <c:f>'% Foot Risk - Trend_Chart'!$B$169</c:f>
              <c:strCache>
                <c:ptCount val="1"/>
                <c:pt idx="0">
                  <c:v>Clissold Park (NW2)</c:v>
                </c:pt>
              </c:strCache>
            </c:strRef>
          </c:tx>
          <c:spPr>
            <a:ln w="28575" cap="rnd">
              <a:solidFill>
                <a:schemeClr val="accent4">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Trend_Chart'!$C$169:$N$169</c:f>
              <c:numCache>
                <c:formatCode>0.0%</c:formatCode>
                <c:ptCount val="12"/>
                <c:pt idx="0">
                  <c:v>5.0400916380297825E-2</c:v>
                </c:pt>
                <c:pt idx="1">
                  <c:v>5.1970302684180465E-2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81F8-4B0A-82E6-FDAC264481E8}"/>
            </c:ext>
          </c:extLst>
        </c:ser>
        <c:ser>
          <c:idx val="10"/>
          <c:order val="10"/>
          <c:tx>
            <c:strRef>
              <c:f>'% Foot Risk - Trend_Chart'!$B$170</c:f>
              <c:strCache>
                <c:ptCount val="1"/>
                <c:pt idx="0">
                  <c:v>Hackney Marshes (SE1)</c:v>
                </c:pt>
              </c:strCache>
            </c:strRef>
          </c:tx>
          <c:spPr>
            <a:ln w="28575" cap="rnd">
              <a:solidFill>
                <a:schemeClr val="accent5">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Trend_Chart'!$C$170:$N$170</c:f>
              <c:numCache>
                <c:formatCode>0.0%</c:formatCode>
                <c:ptCount val="12"/>
                <c:pt idx="0">
                  <c:v>2.8571428571428571E-2</c:v>
                </c:pt>
                <c:pt idx="1">
                  <c:v>2.7532650900105895E-2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81F8-4B0A-82E6-FDAC264481E8}"/>
            </c:ext>
          </c:extLst>
        </c:ser>
        <c:ser>
          <c:idx val="11"/>
          <c:order val="11"/>
          <c:tx>
            <c:strRef>
              <c:f>'% Foot Risk - Trend_Chart'!$B$171</c:f>
              <c:strCache>
                <c:ptCount val="1"/>
                <c:pt idx="0">
                  <c:v>Well Street Common (SE2)</c:v>
                </c:pt>
              </c:strCache>
            </c:strRef>
          </c:tx>
          <c:spPr>
            <a:ln w="28575" cap="rnd">
              <a:solidFill>
                <a:schemeClr val="accent6">
                  <a:lumMod val="6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Trend_Chart'!$C$171:$N$171</c:f>
              <c:numCache>
                <c:formatCode>0.0%</c:formatCode>
                <c:ptCount val="12"/>
                <c:pt idx="0">
                  <c:v>7.8346028291621322E-2</c:v>
                </c:pt>
                <c:pt idx="1">
                  <c:v>8.3738519719070773E-2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81F8-4B0A-82E6-FDAC264481E8}"/>
            </c:ext>
          </c:extLst>
        </c:ser>
        <c:ser>
          <c:idx val="12"/>
          <c:order val="12"/>
          <c:tx>
            <c:strRef>
              <c:f>'% Foot Risk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Trend_Chart'!$C$172:$N$172</c:f>
              <c:numCache>
                <c:formatCode>0.0%</c:formatCode>
                <c:ptCount val="12"/>
                <c:pt idx="0">
                  <c:v>2.6578073089700997E-2</c:v>
                </c:pt>
                <c:pt idx="1">
                  <c:v>2.650103519668737E-2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81F8-4B0A-82E6-FDAC264481E8}"/>
            </c:ext>
          </c:extLst>
        </c:ser>
        <c:ser>
          <c:idx val="13"/>
          <c:order val="13"/>
          <c:tx>
            <c:strRef>
              <c:f>'% Foot Risk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Trend_Chart'!$C$173:$N$173</c:f>
              <c:numCache>
                <c:formatCode>0.0%</c:formatCode>
                <c:ptCount val="12"/>
                <c:pt idx="0">
                  <c:v>6.4126394052044608E-2</c:v>
                </c:pt>
                <c:pt idx="1">
                  <c:v>6.5287356321839074E-2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81F8-4B0A-82E6-FDAC264481E8}"/>
            </c:ext>
          </c:extLst>
        </c:ser>
        <c:ser>
          <c:idx val="14"/>
          <c:order val="14"/>
          <c:tx>
            <c:strRef>
              <c:f>'% Foot Risk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Trend_Chart'!$C$174:$N$174</c:f>
              <c:numCache>
                <c:formatCode>0.0%</c:formatCode>
                <c:ptCount val="12"/>
                <c:pt idx="0">
                  <c:v>3.2092864458859678E-2</c:v>
                </c:pt>
                <c:pt idx="1">
                  <c:v>3.2742155525238743E-2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81F8-4B0A-82E6-FDAC264481E8}"/>
            </c:ext>
          </c:extLst>
        </c:ser>
        <c:ser>
          <c:idx val="15"/>
          <c:order val="15"/>
          <c:tx>
            <c:strRef>
              <c:f>'% Foot Risk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Trend_Chart'!$C$175:$N$175</c:f>
              <c:numCache>
                <c:formatCode>0.0%</c:formatCode>
                <c:ptCount val="12"/>
                <c:pt idx="0">
                  <c:v>3.9911308203991129E-2</c:v>
                </c:pt>
                <c:pt idx="1">
                  <c:v>4.2388499815702176E-2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81F8-4B0A-82E6-FDAC264481E8}"/>
            </c:ext>
          </c:extLst>
        </c:ser>
        <c:ser>
          <c:idx val="16"/>
          <c:order val="16"/>
          <c:tx>
            <c:strRef>
              <c:f>'% Foot Risk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Trend_Chart'!$C$176:$N$176</c:f>
              <c:numCache>
                <c:formatCode>0.0%</c:formatCode>
                <c:ptCount val="12"/>
                <c:pt idx="0">
                  <c:v>3.4541017458231647E-2</c:v>
                </c:pt>
                <c:pt idx="1">
                  <c:v>3.3314617256223096E-2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81F8-4B0A-82E6-FDAC264481E8}"/>
            </c:ext>
          </c:extLst>
        </c:ser>
        <c:ser>
          <c:idx val="17"/>
          <c:order val="17"/>
          <c:tx>
            <c:strRef>
              <c:f>'% Foot Risk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Trend_Chart'!$C$177:$N$177</c:f>
              <c:numCache>
                <c:formatCode>0.0%</c:formatCode>
                <c:ptCount val="12"/>
                <c:pt idx="0">
                  <c:v>3.0913978494623656E-2</c:v>
                </c:pt>
                <c:pt idx="1">
                  <c:v>3.1686997917286519E-2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81F8-4B0A-82E6-FDAC264481E8}"/>
            </c:ext>
          </c:extLst>
        </c:ser>
        <c:ser>
          <c:idx val="18"/>
          <c:order val="18"/>
          <c:tx>
            <c:strRef>
              <c:f>'% Foot Risk - Trend_Chart'!$B$178</c:f>
              <c:strCache>
                <c:ptCount val="1"/>
                <c:pt idx="0">
                  <c:v>South One Newham</c:v>
                </c:pt>
              </c:strCache>
            </c:strRef>
          </c:tx>
          <c:spPr>
            <a:ln w="28575" cap="rnd">
              <a:solidFill>
                <a:schemeClr val="accent1">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Trend_Chart'!$C$178:$N$178</c:f>
              <c:numCache>
                <c:formatCode>0.0%</c:formatCode>
                <c:ptCount val="12"/>
                <c:pt idx="0">
                  <c:v>1.8506278916060808E-2</c:v>
                </c:pt>
                <c:pt idx="1">
                  <c:v>1.7399868680236377E-2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81F8-4B0A-82E6-FDAC264481E8}"/>
            </c:ext>
          </c:extLst>
        </c:ser>
        <c:ser>
          <c:idx val="19"/>
          <c:order val="19"/>
          <c:tx>
            <c:strRef>
              <c:f>'% Foot Risk - Trend_Chart'!$B$179</c:f>
              <c:strCache>
                <c:ptCount val="1"/>
                <c:pt idx="0">
                  <c:v>Docklands</c:v>
                </c:pt>
              </c:strCache>
            </c:strRef>
          </c:tx>
          <c:spPr>
            <a:ln w="28575" cap="rnd">
              <a:solidFill>
                <a:schemeClr val="accent2">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Trend_Chart'!$C$179:$N$179</c:f>
              <c:numCache>
                <c:formatCode>0.0%</c:formatCode>
                <c:ptCount val="12"/>
                <c:pt idx="0">
                  <c:v>3.3115671641791043E-2</c:v>
                </c:pt>
                <c:pt idx="1">
                  <c:v>3.3379694019471488E-2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81F8-4B0A-82E6-FDAC264481E8}"/>
            </c:ext>
          </c:extLst>
        </c:ser>
        <c:ser>
          <c:idx val="20"/>
          <c:order val="20"/>
          <c:tx>
            <c:strRef>
              <c:f>'% Foot Risk - Trend_Chart'!$B$180</c:f>
              <c:strCache>
                <c:ptCount val="1"/>
                <c:pt idx="0">
                  <c:v>Central 1</c:v>
                </c:pt>
              </c:strCache>
            </c:strRef>
          </c:tx>
          <c:spPr>
            <a:ln w="28575" cap="rnd">
              <a:solidFill>
                <a:schemeClr val="accent3">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Trend_Chart'!$C$180:$N$180</c:f>
              <c:numCache>
                <c:formatCode>0.0%</c:formatCode>
                <c:ptCount val="12"/>
                <c:pt idx="0">
                  <c:v>3.7765402018795684E-2</c:v>
                </c:pt>
                <c:pt idx="1">
                  <c:v>4.2028482111844394E-2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81F8-4B0A-82E6-FDAC264481E8}"/>
            </c:ext>
          </c:extLst>
        </c:ser>
        <c:ser>
          <c:idx val="21"/>
          <c:order val="21"/>
          <c:tx>
            <c:strRef>
              <c:f>'% Foot Risk - Trend_Chart'!$B$181</c:f>
              <c:strCache>
                <c:ptCount val="1"/>
                <c:pt idx="0">
                  <c:v>Newham Central</c:v>
                </c:pt>
              </c:strCache>
            </c:strRef>
          </c:tx>
          <c:spPr>
            <a:ln w="28575" cap="rnd">
              <a:solidFill>
                <a:schemeClr val="accent4">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Trend_Chart'!$C$181:$N$181</c:f>
              <c:numCache>
                <c:formatCode>0.0%</c:formatCode>
                <c:ptCount val="12"/>
                <c:pt idx="0">
                  <c:v>2.7708592777085927E-2</c:v>
                </c:pt>
                <c:pt idx="1">
                  <c:v>2.4961479198767334E-2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81F8-4B0A-82E6-FDAC264481E8}"/>
            </c:ext>
          </c:extLst>
        </c:ser>
        <c:ser>
          <c:idx val="22"/>
          <c:order val="22"/>
          <c:tx>
            <c:strRef>
              <c:f>'% Foot Risk - Trend_Chart'!$B$182</c:f>
              <c:strCache>
                <c:ptCount val="1"/>
                <c:pt idx="0">
                  <c:v>North East 1</c:v>
                </c:pt>
              </c:strCache>
            </c:strRef>
          </c:tx>
          <c:spPr>
            <a:ln w="28575" cap="rnd">
              <a:solidFill>
                <a:schemeClr val="accent5">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Trend_Chart'!$C$182:$N$182</c:f>
              <c:numCache>
                <c:formatCode>0.0%</c:formatCode>
                <c:ptCount val="12"/>
                <c:pt idx="0">
                  <c:v>1.8813314037626629E-2</c:v>
                </c:pt>
                <c:pt idx="1">
                  <c:v>1.9203210088850675E-2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81F8-4B0A-82E6-FDAC264481E8}"/>
            </c:ext>
          </c:extLst>
        </c:ser>
        <c:ser>
          <c:idx val="23"/>
          <c:order val="23"/>
          <c:tx>
            <c:strRef>
              <c:f>'% Foot Risk - Trend_Chart'!$B$183</c:f>
              <c:strCache>
                <c:ptCount val="1"/>
                <c:pt idx="0">
                  <c:v>North East 2</c:v>
                </c:pt>
              </c:strCache>
            </c:strRef>
          </c:tx>
          <c:spPr>
            <a:ln w="28575" cap="rnd">
              <a:solidFill>
                <a:schemeClr val="accent6">
                  <a:lumMod val="8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Trend_Chart'!$C$183:$N$183</c:f>
              <c:numCache>
                <c:formatCode>0.0%</c:formatCode>
                <c:ptCount val="12"/>
                <c:pt idx="0">
                  <c:v>1.1295681063122924E-2</c:v>
                </c:pt>
                <c:pt idx="1">
                  <c:v>1.1917898918561024E-2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81F8-4B0A-82E6-FDAC264481E8}"/>
            </c:ext>
          </c:extLst>
        </c:ser>
        <c:ser>
          <c:idx val="24"/>
          <c:order val="24"/>
          <c:tx>
            <c:strRef>
              <c:f>'% Foot Risk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Trend_Chart'!$C$184:$N$184</c:f>
              <c:numCache>
                <c:formatCode>0.0%</c:formatCode>
                <c:ptCount val="12"/>
                <c:pt idx="0">
                  <c:v>1.6082474226804123E-2</c:v>
                </c:pt>
                <c:pt idx="1">
                  <c:v>1.5905383360522024E-2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81F8-4B0A-82E6-FDAC264481E8}"/>
            </c:ext>
          </c:extLst>
        </c:ser>
        <c:ser>
          <c:idx val="25"/>
          <c:order val="25"/>
          <c:tx>
            <c:strRef>
              <c:f>'% Foot Risk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Trend_Chart'!$C$185:$N$185</c:f>
              <c:numCache>
                <c:formatCode>0.0%</c:formatCode>
                <c:ptCount val="12"/>
                <c:pt idx="0">
                  <c:v>2.4153498871331829E-2</c:v>
                </c:pt>
                <c:pt idx="1">
                  <c:v>2.2426095820591234E-2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81F8-4B0A-82E6-FDAC264481E8}"/>
            </c:ext>
          </c:extLst>
        </c:ser>
        <c:ser>
          <c:idx val="26"/>
          <c:order val="26"/>
          <c:tx>
            <c:strRef>
              <c:f>'% Foot Risk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Trend_Chart'!$C$186:$N$186</c:f>
              <c:numCache>
                <c:formatCode>0.0%</c:formatCode>
                <c:ptCount val="12"/>
                <c:pt idx="0">
                  <c:v>4.4569993722536096E-2</c:v>
                </c:pt>
                <c:pt idx="1">
                  <c:v>4.3098063710181135E-2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81F8-4B0A-82E6-FDAC264481E8}"/>
            </c:ext>
          </c:extLst>
        </c:ser>
        <c:ser>
          <c:idx val="27"/>
          <c:order val="27"/>
          <c:tx>
            <c:strRef>
              <c:f>'% Foot Risk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Trend_Chart'!$C$187:$N$187</c:f>
              <c:numCache>
                <c:formatCode>0.0%</c:formatCode>
                <c:ptCount val="12"/>
                <c:pt idx="0">
                  <c:v>1.1971658929880283E-2</c:v>
                </c:pt>
                <c:pt idx="1">
                  <c:v>1.2895377128953771E-2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81F8-4B0A-82E6-FDAC264481E8}"/>
            </c:ext>
          </c:extLst>
        </c:ser>
        <c:ser>
          <c:idx val="28"/>
          <c:order val="28"/>
          <c:tx>
            <c:strRef>
              <c:f>'% Foot Risk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Trend_Chart'!$C$188:$N$188</c:f>
              <c:numCache>
                <c:formatCode>0.0%</c:formatCode>
                <c:ptCount val="12"/>
                <c:pt idx="0">
                  <c:v>3.9603960396039604E-2</c:v>
                </c:pt>
                <c:pt idx="1">
                  <c:v>3.826086956521739E-2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81F8-4B0A-82E6-FDAC264481E8}"/>
            </c:ext>
          </c:extLst>
        </c:ser>
        <c:ser>
          <c:idx val="29"/>
          <c:order val="29"/>
          <c:tx>
            <c:strRef>
              <c:f>'% Foot Risk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Trend_Chart'!$C$189:$N$189</c:f>
              <c:numCache>
                <c:formatCode>0.0%</c:formatCode>
                <c:ptCount val="12"/>
                <c:pt idx="0">
                  <c:v>2.0393474088291747E-2</c:v>
                </c:pt>
                <c:pt idx="1">
                  <c:v>1.7447418738049714E-2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81F8-4B0A-82E6-FDAC264481E8}"/>
            </c:ext>
          </c:extLst>
        </c:ser>
        <c:ser>
          <c:idx val="30"/>
          <c:order val="30"/>
          <c:tx>
            <c:strRef>
              <c:f>'% Foot Risk - Trend_Chart'!$B$190</c:f>
              <c:strCache>
                <c:ptCount val="1"/>
                <c:pt idx="0">
                  <c:v>Wanstead &amp; Woodford</c:v>
                </c:pt>
              </c:strCache>
            </c:strRef>
          </c:tx>
          <c:spPr>
            <a:ln w="28575" cap="rnd">
              <a:solidFill>
                <a:schemeClr val="accent1">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Trend_Chart'!$C$190:$N$190</c:f>
              <c:numCache>
                <c:formatCode>0.0%</c:formatCode>
                <c:ptCount val="12"/>
                <c:pt idx="0">
                  <c:v>2.3680823680823682E-2</c:v>
                </c:pt>
                <c:pt idx="1">
                  <c:v>2.2506393861892585E-2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81F8-4B0A-82E6-FDAC264481E8}"/>
            </c:ext>
          </c:extLst>
        </c:ser>
        <c:ser>
          <c:idx val="31"/>
          <c:order val="31"/>
          <c:tx>
            <c:strRef>
              <c:f>'% Foot Risk - Trend_Chart'!$B$191</c:f>
              <c:strCache>
                <c:ptCount val="1"/>
                <c:pt idx="0">
                  <c:v>Loxford</c:v>
                </c:pt>
              </c:strCache>
            </c:strRef>
          </c:tx>
          <c:spPr>
            <a:ln w="28575" cap="rnd">
              <a:solidFill>
                <a:schemeClr val="accent2">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Trend_Chart'!$C$191:$N$191</c:f>
              <c:numCache>
                <c:formatCode>0.0%</c:formatCode>
                <c:ptCount val="12"/>
                <c:pt idx="0">
                  <c:v>6.7602704108164326E-3</c:v>
                </c:pt>
                <c:pt idx="1">
                  <c:v>9.0182942540582324E-3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81F8-4B0A-82E6-FDAC264481E8}"/>
            </c:ext>
          </c:extLst>
        </c:ser>
        <c:ser>
          <c:idx val="32"/>
          <c:order val="32"/>
          <c:tx>
            <c:strRef>
              <c:f>'% Foot Risk - Trend_Chart'!$B$192</c:f>
              <c:strCache>
                <c:ptCount val="1"/>
                <c:pt idx="0">
                  <c:v>NewCross Alliance</c:v>
                </c:pt>
              </c:strCache>
            </c:strRef>
          </c:tx>
          <c:spPr>
            <a:ln w="28575" cap="rnd">
              <a:solidFill>
                <a:schemeClr val="accent3">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Trend_Chart'!$C$192:$N$192</c:f>
              <c:numCache>
                <c:formatCode>0.0%</c:formatCode>
                <c:ptCount val="12"/>
                <c:pt idx="0">
                  <c:v>1.5532544378698224E-2</c:v>
                </c:pt>
                <c:pt idx="1">
                  <c:v>1.4700477765527379E-2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81F8-4B0A-82E6-FDAC264481E8}"/>
            </c:ext>
          </c:extLst>
        </c:ser>
        <c:ser>
          <c:idx val="33"/>
          <c:order val="33"/>
          <c:tx>
            <c:strRef>
              <c:f>'% Foot Risk - Trend_Chart'!$B$193</c:f>
              <c:strCache>
                <c:ptCount val="1"/>
                <c:pt idx="0">
                  <c:v>East End Health Network</c:v>
                </c:pt>
              </c:strCache>
            </c:strRef>
          </c:tx>
          <c:spPr>
            <a:ln w="28575" cap="rnd">
              <a:solidFill>
                <a:schemeClr val="accent4">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Trend_Chart'!$C$193:$N$193</c:f>
              <c:numCache>
                <c:formatCode>0.0%</c:formatCode>
                <c:ptCount val="12"/>
                <c:pt idx="0">
                  <c:v>2.0129130269654388E-2</c:v>
                </c:pt>
                <c:pt idx="1">
                  <c:v>2.1148036253776436E-2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81F8-4B0A-82E6-FDAC264481E8}"/>
            </c:ext>
          </c:extLst>
        </c:ser>
        <c:ser>
          <c:idx val="34"/>
          <c:order val="34"/>
          <c:tx>
            <c:strRef>
              <c:f>'% Foot Risk - Trend_Chart'!$B$194</c:f>
              <c:strCache>
                <c:ptCount val="1"/>
                <c:pt idx="0">
                  <c:v>Tower Network</c:v>
                </c:pt>
              </c:strCache>
            </c:strRef>
          </c:tx>
          <c:spPr>
            <a:ln w="28575" cap="rnd">
              <a:solidFill>
                <a:schemeClr val="accent5">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Trend_Chart'!$C$194:$N$194</c:f>
              <c:numCache>
                <c:formatCode>0.0%</c:formatCode>
                <c:ptCount val="12"/>
                <c:pt idx="0">
                  <c:v>4.1090555014605651E-2</c:v>
                </c:pt>
                <c:pt idx="1">
                  <c:v>3.8431677018633544E-2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81F8-4B0A-82E6-FDAC264481E8}"/>
            </c:ext>
          </c:extLst>
        </c:ser>
        <c:ser>
          <c:idx val="35"/>
          <c:order val="35"/>
          <c:tx>
            <c:strRef>
              <c:f>'% Foot Risk - Trend_Chart'!$B$195</c:f>
              <c:strCache>
                <c:ptCount val="1"/>
                <c:pt idx="0">
                  <c:v>Bow Health</c:v>
                </c:pt>
              </c:strCache>
            </c:strRef>
          </c:tx>
          <c:spPr>
            <a:ln w="28575" cap="rnd">
              <a:solidFill>
                <a:schemeClr val="accent6">
                  <a:lumMod val="5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Trend_Chart'!$C$195:$N$195</c:f>
              <c:numCache>
                <c:formatCode>0.0%</c:formatCode>
                <c:ptCount val="12"/>
                <c:pt idx="0">
                  <c:v>3.5393818544366899E-2</c:v>
                </c:pt>
                <c:pt idx="1">
                  <c:v>3.5253227408142997E-2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81F8-4B0A-82E6-FDAC264481E8}"/>
            </c:ext>
          </c:extLst>
        </c:ser>
        <c:ser>
          <c:idx val="36"/>
          <c:order val="36"/>
          <c:tx>
            <c:strRef>
              <c:f>'% Foot Risk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Trend_Chart'!$C$196:$N$196</c:f>
              <c:numCache>
                <c:formatCode>0.0%</c:formatCode>
                <c:ptCount val="12"/>
                <c:pt idx="0">
                  <c:v>2.3868998057174576E-2</c:v>
                </c:pt>
                <c:pt idx="1">
                  <c:v>2.6221363510902568E-2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81F8-4B0A-82E6-FDAC264481E8}"/>
            </c:ext>
          </c:extLst>
        </c:ser>
        <c:ser>
          <c:idx val="37"/>
          <c:order val="37"/>
          <c:tx>
            <c:strRef>
              <c:f>'% Foot Risk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Trend_Chart'!$C$197:$N$197</c:f>
              <c:numCache>
                <c:formatCode>0.0%</c:formatCode>
                <c:ptCount val="12"/>
                <c:pt idx="0">
                  <c:v>2.7881040892193308E-2</c:v>
                </c:pt>
                <c:pt idx="1">
                  <c:v>2.8386300524529465E-2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81F8-4B0A-82E6-FDAC264481E8}"/>
            </c:ext>
          </c:extLst>
        </c:ser>
        <c:ser>
          <c:idx val="38"/>
          <c:order val="38"/>
          <c:tx>
            <c:strRef>
              <c:f>'% Foot Risk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Trend_Chart'!$C$198:$N$198</c:f>
              <c:numCache>
                <c:formatCode>0.0%</c:formatCode>
                <c:ptCount val="12"/>
                <c:pt idx="0">
                  <c:v>3.8048343777976723E-2</c:v>
                </c:pt>
                <c:pt idx="1">
                  <c:v>3.851261620185923E-2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81F8-4B0A-82E6-FDAC264481E8}"/>
            </c:ext>
          </c:extLst>
        </c:ser>
        <c:ser>
          <c:idx val="39"/>
          <c:order val="39"/>
          <c:tx>
            <c:strRef>
              <c:f>'% Foot Risk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Trend_Chart'!$C$199:$N$199</c:f>
              <c:numCache>
                <c:formatCode>0.0%</c:formatCode>
                <c:ptCount val="12"/>
                <c:pt idx="0">
                  <c:v>6.9129287598944586E-2</c:v>
                </c:pt>
                <c:pt idx="1">
                  <c:v>6.81699003670687E-2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81F8-4B0A-82E6-FDAC264481E8}"/>
            </c:ext>
          </c:extLst>
        </c:ser>
        <c:ser>
          <c:idx val="40"/>
          <c:order val="40"/>
          <c:tx>
            <c:strRef>
              <c:f>'% Foot Risk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Trend_Chart'!$C$200:$N$200</c:f>
              <c:numCache>
                <c:formatCode>0.0%</c:formatCode>
                <c:ptCount val="12"/>
                <c:pt idx="0">
                  <c:v>4.1968162083936326E-2</c:v>
                </c:pt>
                <c:pt idx="1">
                  <c:v>4.3082814743896601E-2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81F8-4B0A-82E6-FDAC264481E8}"/>
            </c:ext>
          </c:extLst>
        </c:ser>
        <c:ser>
          <c:idx val="41"/>
          <c:order val="41"/>
          <c:tx>
            <c:strRef>
              <c:f>'% Foot Risk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Trend_Chart'!$C$201:$N$201</c:f>
              <c:numCache>
                <c:formatCode>0.0%</c:formatCode>
                <c:ptCount val="12"/>
                <c:pt idx="0">
                  <c:v>4.2921204356181936E-2</c:v>
                </c:pt>
                <c:pt idx="1">
                  <c:v>4.9872122762148335E-2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81F8-4B0A-82E6-FDAC264481E8}"/>
            </c:ext>
          </c:extLst>
        </c:ser>
        <c:ser>
          <c:idx val="42"/>
          <c:order val="42"/>
          <c:tx>
            <c:strRef>
              <c:f>'% Foot Risk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Trend_Chart'!$C$202:$N$202</c:f>
              <c:numCache>
                <c:formatCode>0.0%</c:formatCode>
                <c:ptCount val="12"/>
                <c:pt idx="0">
                  <c:v>4.0280857354028088E-2</c:v>
                </c:pt>
                <c:pt idx="1">
                  <c:v>4.8547260022066933E-2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81F8-4B0A-82E6-FDAC264481E8}"/>
            </c:ext>
          </c:extLst>
        </c:ser>
        <c:ser>
          <c:idx val="43"/>
          <c:order val="43"/>
          <c:tx>
            <c:strRef>
              <c:f>'% Foot Risk - Trend_Chart'!$B$203</c:f>
              <c:strCache>
                <c:ptCount val="1"/>
                <c:pt idx="0">
                  <c:v>South Leytonstone</c:v>
                </c:pt>
              </c:strCache>
            </c:strRef>
          </c:tx>
          <c:spPr>
            <a:ln w="28575" cap="rnd">
              <a:solidFill>
                <a:schemeClr val="accent2">
                  <a:lumMod val="7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Trend_Chart'!$C$203:$N$203</c:f>
              <c:numCache>
                <c:formatCode>0.0%</c:formatCode>
                <c:ptCount val="12"/>
                <c:pt idx="0">
                  <c:v>6.7019400352733682E-2</c:v>
                </c:pt>
                <c:pt idx="1">
                  <c:v>6.8391056554142918E-2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81F8-4B0A-82E6-FDAC264481E8}"/>
            </c:ext>
          </c:extLst>
        </c:ser>
        <c:ser>
          <c:idx val="44"/>
          <c:order val="44"/>
          <c:tx>
            <c:strRef>
              <c:f>'% Foot Risk - Trend_Chart'!$B$204</c:f>
              <c:strCache>
                <c:ptCount val="1"/>
                <c:pt idx="0">
                  <c:v>Central Walthamstow</c:v>
                </c:pt>
              </c:strCache>
            </c:strRef>
          </c:tx>
          <c:spPr>
            <a:ln w="28575" cap="rnd">
              <a:solidFill>
                <a:schemeClr val="accent3">
                  <a:lumMod val="7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Trend_Chart'!$C$204:$N$204</c:f>
              <c:numCache>
                <c:formatCode>0.0%</c:formatCode>
                <c:ptCount val="12"/>
                <c:pt idx="0">
                  <c:v>3.2688172043010756E-2</c:v>
                </c:pt>
                <c:pt idx="1">
                  <c:v>3.3233915636983385E-2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81F8-4B0A-82E6-FDAC264481E8}"/>
            </c:ext>
          </c:extLst>
        </c:ser>
        <c:ser>
          <c:idx val="45"/>
          <c:order val="45"/>
          <c:tx>
            <c:strRef>
              <c:f>'% Foot Risk - Trend_Chart'!$B$205</c:f>
              <c:strCache>
                <c:ptCount val="1"/>
                <c:pt idx="0">
                  <c:v>Walthamstow West</c:v>
                </c:pt>
              </c:strCache>
            </c:strRef>
          </c:tx>
          <c:spPr>
            <a:ln w="28575" cap="rnd">
              <a:solidFill>
                <a:schemeClr val="accent4">
                  <a:lumMod val="70000"/>
                </a:schemeClr>
              </a:solidFill>
              <a:round/>
            </a:ln>
            <a:effectLst/>
          </c:spPr>
          <c:marker>
            <c:symbol val="none"/>
          </c:marker>
          <c:cat>
            <c:strRef>
              <c:f>'% Foot Risk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Foot Risk - Trend_Chart'!$C$205:$N$205</c:f>
              <c:numCache>
                <c:formatCode>0.0%</c:formatCode>
                <c:ptCount val="12"/>
                <c:pt idx="0">
                  <c:v>2.3656776263031275E-2</c:v>
                </c:pt>
                <c:pt idx="1">
                  <c:v>2.5999999999999999E-2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81F8-4B0A-82E6-FDAC264481E8}"/>
            </c:ext>
          </c:extLst>
        </c:ser>
        <c:dLbls>
          <c:showLegendKey val="0"/>
          <c:showVal val="0"/>
          <c:showCatName val="0"/>
          <c:showSerName val="0"/>
          <c:showPercent val="0"/>
          <c:showBubbleSize val="0"/>
        </c:dLbls>
        <c:smooth val="0"/>
        <c:axId val="924119912"/>
        <c:axId val="924121552"/>
      </c:lineChart>
      <c:catAx>
        <c:axId val="924119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24121552"/>
        <c:crosses val="autoZero"/>
        <c:auto val="1"/>
        <c:lblAlgn val="ctr"/>
        <c:lblOffset val="100"/>
        <c:noMultiLvlLbl val="0"/>
      </c:catAx>
      <c:valAx>
        <c:axId val="9241215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24119912"/>
        <c:crosses val="autoZero"/>
        <c:crossBetween val="between"/>
      </c:valAx>
      <c:spPr>
        <a:noFill/>
        <a:ln>
          <a:noFill/>
        </a:ln>
        <a:effectLst/>
      </c:spPr>
    </c:plotArea>
    <c:legend>
      <c:legendPos val="r"/>
      <c:layout>
        <c:manualLayout>
          <c:xMode val="edge"/>
          <c:yMode val="edge"/>
          <c:x val="0.73333333333333328"/>
          <c:y val="0.17497338874307378"/>
          <c:w val="0.25"/>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400"/>
              <a:t>BP Recorded</a:t>
            </a:r>
          </a:p>
        </c:rich>
      </c:tx>
      <c:overlay val="0"/>
    </c:title>
    <c:autoTitleDeleted val="0"/>
    <c:pivotFmts>
      <c:pivotFmt>
        <c:idx val="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4"/>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5"/>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6"/>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7"/>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8"/>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9"/>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0"/>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1"/>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2"/>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3"/>
        <c:spPr>
          <a:ln w="28575" cap="rnd">
            <a:solidFill>
              <a:schemeClr val="accent3"/>
            </a:solidFill>
            <a:round/>
          </a:ln>
          <a:effectLst/>
        </c:spPr>
        <c:marker>
          <c:symbol val="none"/>
        </c:marker>
        <c:dLbl>
          <c:idx val="0"/>
          <c:delete val="1"/>
          <c:extLst>
            <c:ext xmlns:c15="http://schemas.microsoft.com/office/drawing/2012/chart" uri="{CE6537A1-D6FC-4f65-9D91-7224C49458BB}"/>
          </c:extLst>
        </c:dLbl>
      </c:pivotFmt>
      <c:pivotFmt>
        <c:idx val="24"/>
        <c:spPr>
          <a:ln w="28575" cap="rnd">
            <a:solidFill>
              <a:schemeClr val="accent4"/>
            </a:solidFill>
            <a:round/>
          </a:ln>
          <a:effectLst/>
        </c:spPr>
        <c:marker>
          <c:symbol val="none"/>
        </c:marker>
        <c:dLbl>
          <c:idx val="0"/>
          <c:delete val="1"/>
          <c:extLst>
            <c:ext xmlns:c15="http://schemas.microsoft.com/office/drawing/2012/chart" uri="{CE6537A1-D6FC-4f65-9D91-7224C49458BB}"/>
          </c:extLst>
        </c:dLbl>
      </c:pivotFmt>
      <c:pivotFmt>
        <c:idx val="25"/>
        <c:spPr>
          <a:ln w="28575" cap="rnd">
            <a:solidFill>
              <a:schemeClr val="accent5"/>
            </a:solidFill>
            <a:round/>
          </a:ln>
          <a:effectLst/>
        </c:spPr>
        <c:marker>
          <c:symbol val="none"/>
        </c:marker>
        <c:dLbl>
          <c:idx val="0"/>
          <c:delete val="1"/>
          <c:extLst>
            <c:ext xmlns:c15="http://schemas.microsoft.com/office/drawing/2012/chart" uri="{CE6537A1-D6FC-4f65-9D91-7224C49458BB}"/>
          </c:extLst>
        </c:dLbl>
      </c:pivotFmt>
      <c:pivotFmt>
        <c:idx val="26"/>
        <c:spPr>
          <a:ln w="28575" cap="rnd">
            <a:solidFill>
              <a:schemeClr val="accent6"/>
            </a:solidFill>
            <a:round/>
          </a:ln>
          <a:effectLst/>
        </c:spPr>
        <c:marker>
          <c:symbol val="none"/>
        </c:marker>
        <c:dLbl>
          <c:idx val="0"/>
          <c:delete val="1"/>
          <c:extLst>
            <c:ext xmlns:c15="http://schemas.microsoft.com/office/drawing/2012/chart" uri="{CE6537A1-D6FC-4f65-9D91-7224C49458BB}"/>
          </c:extLst>
        </c:dLbl>
      </c:pivotFmt>
      <c:pivotFmt>
        <c:idx val="27"/>
        <c:spPr>
          <a:ln w="28575" cap="rnd">
            <a:solidFill>
              <a:schemeClr val="accent1">
                <a:lumMod val="60000"/>
              </a:schemeClr>
            </a:solidFill>
            <a:round/>
          </a:ln>
          <a:effectLst/>
        </c:spPr>
        <c:marker>
          <c:symbol val="none"/>
        </c:marker>
        <c:dLbl>
          <c:idx val="0"/>
          <c:delete val="1"/>
          <c:extLst>
            <c:ext xmlns:c15="http://schemas.microsoft.com/office/drawing/2012/chart" uri="{CE6537A1-D6FC-4f65-9D91-7224C49458BB}"/>
          </c:extLst>
        </c:dLbl>
      </c:pivotFmt>
      <c:pivotFmt>
        <c:idx val="28"/>
        <c:marker>
          <c:symbol val="none"/>
        </c:marker>
        <c:dLbl>
          <c:idx val="0"/>
          <c:delete val="1"/>
          <c:extLst>
            <c:ext xmlns:c15="http://schemas.microsoft.com/office/drawing/2012/chart" uri="{CE6537A1-D6FC-4f65-9D91-7224C49458BB}"/>
          </c:extLst>
        </c:dLbl>
      </c:pivotFmt>
      <c:pivotFmt>
        <c:idx val="29"/>
        <c:marker>
          <c:symbol val="none"/>
        </c:marker>
        <c:dLbl>
          <c:idx val="0"/>
          <c:delete val="1"/>
          <c:extLst>
            <c:ext xmlns:c15="http://schemas.microsoft.com/office/drawing/2012/chart" uri="{CE6537A1-D6FC-4f65-9D91-7224C49458BB}"/>
          </c:extLst>
        </c:dLbl>
      </c:pivotFmt>
      <c:pivotFmt>
        <c:idx val="30"/>
        <c:marker>
          <c:symbol val="none"/>
        </c:marker>
        <c:dLbl>
          <c:idx val="0"/>
          <c:delete val="1"/>
          <c:extLst>
            <c:ext xmlns:c15="http://schemas.microsoft.com/office/drawing/2012/chart" uri="{CE6537A1-D6FC-4f65-9D91-7224C49458BB}"/>
          </c:extLst>
        </c:dLbl>
      </c:pivotFmt>
      <c:pivotFmt>
        <c:idx val="31"/>
        <c:marker>
          <c:symbol val="none"/>
        </c:marker>
        <c:dLbl>
          <c:idx val="0"/>
          <c:delete val="1"/>
          <c:extLst>
            <c:ext xmlns:c15="http://schemas.microsoft.com/office/drawing/2012/chart" uri="{CE6537A1-D6FC-4f65-9D91-7224C49458BB}"/>
          </c:extLst>
        </c:dLbl>
      </c:pivotFmt>
      <c:pivotFmt>
        <c:idx val="32"/>
        <c:marker>
          <c:symbol val="none"/>
        </c:marker>
        <c:dLbl>
          <c:idx val="0"/>
          <c:delete val="1"/>
          <c:extLst>
            <c:ext xmlns:c15="http://schemas.microsoft.com/office/drawing/2012/chart" uri="{CE6537A1-D6FC-4f65-9D91-7224C49458BB}"/>
          </c:extLst>
        </c:dLbl>
      </c:pivotFmt>
      <c:pivotFmt>
        <c:idx val="33"/>
        <c:marker>
          <c:symbol val="none"/>
        </c:marker>
        <c:dLbl>
          <c:idx val="0"/>
          <c:delete val="1"/>
          <c:extLst>
            <c:ext xmlns:c15="http://schemas.microsoft.com/office/drawing/2012/chart" uri="{CE6537A1-D6FC-4f65-9D91-7224C49458BB}"/>
          </c:extLst>
        </c:dLbl>
      </c:pivotFmt>
      <c:pivotFmt>
        <c:idx val="34"/>
        <c:marker>
          <c:symbol val="none"/>
        </c:marker>
        <c:dLbl>
          <c:idx val="0"/>
          <c:delete val="1"/>
          <c:extLst>
            <c:ext xmlns:c15="http://schemas.microsoft.com/office/drawing/2012/chart" uri="{CE6537A1-D6FC-4f65-9D91-7224C49458BB}"/>
          </c:extLst>
        </c:dLbl>
      </c:pivotFmt>
      <c:pivotFmt>
        <c:idx val="35"/>
        <c:marker>
          <c:symbol val="none"/>
        </c:marker>
        <c:dLbl>
          <c:idx val="0"/>
          <c:delete val="1"/>
          <c:extLst>
            <c:ext xmlns:c15="http://schemas.microsoft.com/office/drawing/2012/chart" uri="{CE6537A1-D6FC-4f65-9D91-7224C49458BB}"/>
          </c:extLst>
        </c:dLbl>
      </c:pivotFmt>
      <c:pivotFmt>
        <c:idx val="36"/>
        <c:marker>
          <c:symbol val="none"/>
        </c:marker>
        <c:dLbl>
          <c:idx val="0"/>
          <c:delete val="1"/>
          <c:extLst>
            <c:ext xmlns:c15="http://schemas.microsoft.com/office/drawing/2012/chart" uri="{CE6537A1-D6FC-4f65-9D91-7224C49458BB}"/>
          </c:extLst>
        </c:dLbl>
      </c:pivotFmt>
      <c:pivotFmt>
        <c:idx val="37"/>
        <c:marker>
          <c:symbol val="none"/>
        </c:marker>
        <c:dLbl>
          <c:idx val="0"/>
          <c:delete val="1"/>
          <c:extLst>
            <c:ext xmlns:c15="http://schemas.microsoft.com/office/drawing/2012/chart" uri="{CE6537A1-D6FC-4f65-9D91-7224C49458BB}"/>
          </c:extLst>
        </c:dLbl>
      </c:pivotFmt>
      <c:pivotFmt>
        <c:idx val="38"/>
        <c:dLbl>
          <c:idx val="0"/>
          <c:delete val="1"/>
          <c:extLst>
            <c:ext xmlns:c15="http://schemas.microsoft.com/office/drawing/2012/chart" uri="{CE6537A1-D6FC-4f65-9D91-7224C49458BB}"/>
          </c:extLst>
        </c:dLbl>
      </c:pivotFmt>
      <c:pivotFmt>
        <c:idx val="39"/>
        <c:marker>
          <c:symbol val="none"/>
        </c:marker>
        <c:dLbl>
          <c:idx val="0"/>
          <c:delete val="1"/>
          <c:extLst>
            <c:ext xmlns:c15="http://schemas.microsoft.com/office/drawing/2012/chart" uri="{CE6537A1-D6FC-4f65-9D91-7224C49458BB}"/>
          </c:extLst>
        </c:dLbl>
      </c:pivotFmt>
      <c:pivotFmt>
        <c:idx val="40"/>
        <c:dLbl>
          <c:idx val="0"/>
          <c:delete val="1"/>
          <c:extLst>
            <c:ext xmlns:c15="http://schemas.microsoft.com/office/drawing/2012/chart" uri="{CE6537A1-D6FC-4f65-9D91-7224C49458BB}"/>
          </c:extLst>
        </c:dLbl>
      </c:pivotFmt>
      <c:pivotFmt>
        <c:idx val="41"/>
        <c:dLbl>
          <c:idx val="0"/>
          <c:delete val="1"/>
          <c:extLst>
            <c:ext xmlns:c15="http://schemas.microsoft.com/office/drawing/2012/chart" uri="{CE6537A1-D6FC-4f65-9D91-7224C49458BB}"/>
          </c:extLst>
        </c:dLbl>
      </c:pivotFmt>
      <c:pivotFmt>
        <c:idx val="42"/>
        <c:dLbl>
          <c:idx val="0"/>
          <c:delete val="1"/>
          <c:extLst>
            <c:ext xmlns:c15="http://schemas.microsoft.com/office/drawing/2012/chart" uri="{CE6537A1-D6FC-4f65-9D91-7224C49458BB}"/>
          </c:extLst>
        </c:dLbl>
      </c:pivotFmt>
      <c:pivotFmt>
        <c:idx val="43"/>
        <c:dLbl>
          <c:idx val="0"/>
          <c:delete val="1"/>
          <c:extLst>
            <c:ext xmlns:c15="http://schemas.microsoft.com/office/drawing/2012/chart" uri="{CE6537A1-D6FC-4f65-9D91-7224C49458BB}"/>
          </c:extLst>
        </c:dLbl>
      </c:pivotFmt>
      <c:pivotFmt>
        <c:idx val="44"/>
        <c:dLbl>
          <c:idx val="0"/>
          <c:delete val="1"/>
          <c:extLst>
            <c:ext xmlns:c15="http://schemas.microsoft.com/office/drawing/2012/chart" uri="{CE6537A1-D6FC-4f65-9D91-7224C49458BB}"/>
          </c:extLst>
        </c:dLbl>
      </c:pivotFmt>
      <c:pivotFmt>
        <c:idx val="45"/>
        <c:marker>
          <c:symbol val="none"/>
        </c:marker>
        <c:dLbl>
          <c:idx val="0"/>
          <c:delete val="1"/>
          <c:extLst>
            <c:ext xmlns:c15="http://schemas.microsoft.com/office/drawing/2012/chart" uri="{CE6537A1-D6FC-4f65-9D91-7224C49458BB}"/>
          </c:extLst>
        </c:dLbl>
      </c:pivotFmt>
      <c:pivotFmt>
        <c:idx val="46"/>
        <c:dLbl>
          <c:idx val="0"/>
          <c:delete val="1"/>
          <c:extLst>
            <c:ext xmlns:c15="http://schemas.microsoft.com/office/drawing/2012/chart" uri="{CE6537A1-D6FC-4f65-9D91-7224C49458BB}"/>
          </c:extLst>
        </c:dLbl>
      </c:pivotFmt>
      <c:pivotFmt>
        <c:idx val="47"/>
        <c:dLbl>
          <c:idx val="0"/>
          <c:delete val="1"/>
          <c:extLst>
            <c:ext xmlns:c15="http://schemas.microsoft.com/office/drawing/2012/chart" uri="{CE6537A1-D6FC-4f65-9D91-7224C49458BB}"/>
          </c:extLst>
        </c:dLbl>
      </c:pivotFmt>
      <c:pivotFmt>
        <c:idx val="48"/>
        <c:dLbl>
          <c:idx val="0"/>
          <c:delete val="1"/>
          <c:extLst>
            <c:ext xmlns:c15="http://schemas.microsoft.com/office/drawing/2012/chart" uri="{CE6537A1-D6FC-4f65-9D91-7224C49458BB}"/>
          </c:extLst>
        </c:dLbl>
      </c:pivotFmt>
      <c:pivotFmt>
        <c:idx val="49"/>
        <c:dLbl>
          <c:idx val="0"/>
          <c:delete val="1"/>
          <c:extLst>
            <c:ext xmlns:c15="http://schemas.microsoft.com/office/drawing/2012/chart" uri="{CE6537A1-D6FC-4f65-9D91-7224C49458BB}"/>
          </c:extLst>
        </c:dLbl>
      </c:pivotFmt>
      <c:pivotFmt>
        <c:idx val="50"/>
        <c:dLbl>
          <c:idx val="0"/>
          <c:delete val="1"/>
          <c:extLst>
            <c:ext xmlns:c15="http://schemas.microsoft.com/office/drawing/2012/chart" uri="{CE6537A1-D6FC-4f65-9D91-7224C49458BB}"/>
          </c:extLst>
        </c:dLbl>
      </c:pivotFmt>
      <c:pivotFmt>
        <c:idx val="51"/>
        <c:dLbl>
          <c:idx val="0"/>
          <c:delete val="1"/>
          <c:extLst>
            <c:ext xmlns:c15="http://schemas.microsoft.com/office/drawing/2012/chart" uri="{CE6537A1-D6FC-4f65-9D91-7224C49458BB}"/>
          </c:extLst>
        </c:dLbl>
      </c:pivotFmt>
      <c:pivotFmt>
        <c:idx val="52"/>
        <c:dLbl>
          <c:idx val="0"/>
          <c:delete val="1"/>
          <c:extLst>
            <c:ext xmlns:c15="http://schemas.microsoft.com/office/drawing/2012/chart" uri="{CE6537A1-D6FC-4f65-9D91-7224C49458BB}"/>
          </c:extLst>
        </c:dLbl>
      </c:pivotFmt>
      <c:pivotFmt>
        <c:idx val="53"/>
        <c:dLbl>
          <c:idx val="0"/>
          <c:delete val="1"/>
          <c:extLst>
            <c:ext xmlns:c15="http://schemas.microsoft.com/office/drawing/2012/chart" uri="{CE6537A1-D6FC-4f65-9D91-7224C49458BB}"/>
          </c:extLst>
        </c:dLbl>
      </c:pivotFmt>
      <c:pivotFmt>
        <c:idx val="54"/>
        <c:dLbl>
          <c:idx val="0"/>
          <c:delete val="1"/>
          <c:extLst>
            <c:ext xmlns:c15="http://schemas.microsoft.com/office/drawing/2012/chart" uri="{CE6537A1-D6FC-4f65-9D91-7224C49458BB}"/>
          </c:extLst>
        </c:dLbl>
      </c:pivotFmt>
      <c:pivotFmt>
        <c:idx val="55"/>
        <c:dLbl>
          <c:idx val="0"/>
          <c:delete val="1"/>
          <c:extLst>
            <c:ext xmlns:c15="http://schemas.microsoft.com/office/drawing/2012/chart" uri="{CE6537A1-D6FC-4f65-9D91-7224C49458BB}"/>
          </c:extLst>
        </c:dLbl>
      </c:pivotFmt>
      <c:pivotFmt>
        <c:idx val="56"/>
        <c:dLbl>
          <c:idx val="0"/>
          <c:delete val="1"/>
          <c:extLst>
            <c:ext xmlns:c15="http://schemas.microsoft.com/office/drawing/2012/chart" uri="{CE6537A1-D6FC-4f65-9D91-7224C49458BB}"/>
          </c:extLst>
        </c:dLbl>
      </c:pivotFmt>
      <c:pivotFmt>
        <c:idx val="57"/>
        <c:dLbl>
          <c:idx val="0"/>
          <c:delete val="1"/>
          <c:extLst>
            <c:ext xmlns:c15="http://schemas.microsoft.com/office/drawing/2012/chart" uri="{CE6537A1-D6FC-4f65-9D91-7224C49458BB}"/>
          </c:extLst>
        </c:dLbl>
      </c:pivotFmt>
      <c:pivotFmt>
        <c:idx val="58"/>
        <c:marker>
          <c:symbol val="none"/>
        </c:marker>
        <c:dLbl>
          <c:idx val="0"/>
          <c:delete val="1"/>
          <c:extLst>
            <c:ext xmlns:c15="http://schemas.microsoft.com/office/drawing/2012/chart" uri="{CE6537A1-D6FC-4f65-9D91-7224C49458BB}"/>
          </c:extLst>
        </c:dLbl>
      </c:pivotFmt>
      <c:pivotFmt>
        <c:idx val="59"/>
        <c:dLbl>
          <c:idx val="0"/>
          <c:delete val="1"/>
          <c:extLst>
            <c:ext xmlns:c15="http://schemas.microsoft.com/office/drawing/2012/chart" uri="{CE6537A1-D6FC-4f65-9D91-7224C49458BB}"/>
          </c:extLst>
        </c:dLbl>
      </c:pivotFmt>
      <c:pivotFmt>
        <c:idx val="60"/>
        <c:dLbl>
          <c:idx val="0"/>
          <c:delete val="1"/>
          <c:extLst>
            <c:ext xmlns:c15="http://schemas.microsoft.com/office/drawing/2012/chart" uri="{CE6537A1-D6FC-4f65-9D91-7224C49458BB}"/>
          </c:extLst>
        </c:dLbl>
      </c:pivotFmt>
      <c:pivotFmt>
        <c:idx val="61"/>
        <c:dLbl>
          <c:idx val="0"/>
          <c:delete val="1"/>
          <c:extLst>
            <c:ext xmlns:c15="http://schemas.microsoft.com/office/drawing/2012/chart" uri="{CE6537A1-D6FC-4f65-9D91-7224C49458BB}"/>
          </c:extLst>
        </c:dLbl>
      </c:pivotFmt>
      <c:pivotFmt>
        <c:idx val="62"/>
        <c:dLbl>
          <c:idx val="0"/>
          <c:delete val="1"/>
          <c:extLst>
            <c:ext xmlns:c15="http://schemas.microsoft.com/office/drawing/2012/chart" uri="{CE6537A1-D6FC-4f65-9D91-7224C49458BB}"/>
          </c:extLst>
        </c:dLbl>
      </c:pivotFmt>
      <c:pivotFmt>
        <c:idx val="63"/>
        <c:dLbl>
          <c:idx val="0"/>
          <c:delete val="1"/>
          <c:extLst>
            <c:ext xmlns:c15="http://schemas.microsoft.com/office/drawing/2012/chart" uri="{CE6537A1-D6FC-4f65-9D91-7224C49458BB}"/>
          </c:extLst>
        </c:dLbl>
      </c:pivotFmt>
      <c:pivotFmt>
        <c:idx val="64"/>
        <c:marker>
          <c:symbol val="none"/>
        </c:marker>
        <c:dLbl>
          <c:idx val="0"/>
          <c:delete val="1"/>
          <c:extLst>
            <c:ext xmlns:c15="http://schemas.microsoft.com/office/drawing/2012/chart" uri="{CE6537A1-D6FC-4f65-9D91-7224C49458BB}"/>
          </c:extLst>
        </c:dLbl>
      </c:pivotFmt>
      <c:pivotFmt>
        <c:idx val="65"/>
        <c:dLbl>
          <c:idx val="0"/>
          <c:delete val="1"/>
          <c:extLst>
            <c:ext xmlns:c15="http://schemas.microsoft.com/office/drawing/2012/chart" uri="{CE6537A1-D6FC-4f65-9D91-7224C49458BB}"/>
          </c:extLst>
        </c:dLbl>
      </c:pivotFmt>
      <c:pivotFmt>
        <c:idx val="66"/>
        <c:marker>
          <c:symbol val="none"/>
        </c:marker>
        <c:dLbl>
          <c:idx val="0"/>
          <c:delete val="1"/>
          <c:extLst>
            <c:ext xmlns:c15="http://schemas.microsoft.com/office/drawing/2012/chart" uri="{CE6537A1-D6FC-4f65-9D91-7224C49458BB}"/>
          </c:extLst>
        </c:dLbl>
      </c:pivotFmt>
      <c:pivotFmt>
        <c:idx val="67"/>
        <c:marker>
          <c:symbol val="none"/>
        </c:marker>
        <c:dLbl>
          <c:idx val="0"/>
          <c:delete val="1"/>
          <c:extLst>
            <c:ext xmlns:c15="http://schemas.microsoft.com/office/drawing/2012/chart" uri="{CE6537A1-D6FC-4f65-9D91-7224C49458BB}"/>
          </c:extLst>
        </c:dLbl>
      </c:pivotFmt>
      <c:pivotFmt>
        <c:idx val="68"/>
        <c:marker>
          <c:symbol val="none"/>
        </c:marker>
        <c:dLbl>
          <c:idx val="0"/>
          <c:delete val="1"/>
          <c:extLst>
            <c:ext xmlns:c15="http://schemas.microsoft.com/office/drawing/2012/chart" uri="{CE6537A1-D6FC-4f65-9D91-7224C49458BB}"/>
          </c:extLst>
        </c:dLbl>
      </c:pivotFmt>
      <c:pivotFmt>
        <c:idx val="69"/>
        <c:marker>
          <c:symbol val="none"/>
        </c:marker>
        <c:dLbl>
          <c:idx val="0"/>
          <c:delete val="1"/>
          <c:extLst>
            <c:ext xmlns:c15="http://schemas.microsoft.com/office/drawing/2012/chart" uri="{CE6537A1-D6FC-4f65-9D91-7224C49458BB}"/>
          </c:extLst>
        </c:dLbl>
      </c:pivotFmt>
      <c:pivotFmt>
        <c:idx val="70"/>
        <c:dLbl>
          <c:idx val="0"/>
          <c:delete val="1"/>
          <c:extLst>
            <c:ext xmlns:c15="http://schemas.microsoft.com/office/drawing/2012/chart" uri="{CE6537A1-D6FC-4f65-9D91-7224C49458BB}"/>
          </c:extLst>
        </c:dLbl>
      </c:pivotFmt>
      <c:pivotFmt>
        <c:idx val="71"/>
        <c:dLbl>
          <c:idx val="0"/>
          <c:delete val="1"/>
          <c:extLst>
            <c:ext xmlns:c15="http://schemas.microsoft.com/office/drawing/2012/chart" uri="{CE6537A1-D6FC-4f65-9D91-7224C49458BB}"/>
          </c:extLst>
        </c:dLbl>
      </c:pivotFmt>
      <c:pivotFmt>
        <c:idx val="72"/>
        <c:dLbl>
          <c:idx val="0"/>
          <c:delete val="1"/>
          <c:extLst>
            <c:ext xmlns:c15="http://schemas.microsoft.com/office/drawing/2012/chart" uri="{CE6537A1-D6FC-4f65-9D91-7224C49458BB}"/>
          </c:extLst>
        </c:dLbl>
      </c:pivotFmt>
      <c:pivotFmt>
        <c:idx val="73"/>
        <c:dLbl>
          <c:idx val="0"/>
          <c:delete val="1"/>
          <c:extLst>
            <c:ext xmlns:c15="http://schemas.microsoft.com/office/drawing/2012/chart" uri="{CE6537A1-D6FC-4f65-9D91-7224C49458BB}"/>
          </c:extLst>
        </c:dLbl>
      </c:pivotFmt>
      <c:pivotFmt>
        <c:idx val="74"/>
        <c:marker>
          <c:symbol val="none"/>
        </c:marker>
        <c:dLbl>
          <c:idx val="0"/>
          <c:delete val="1"/>
          <c:extLst>
            <c:ext xmlns:c15="http://schemas.microsoft.com/office/drawing/2012/chart" uri="{CE6537A1-D6FC-4f65-9D91-7224C49458BB}"/>
          </c:extLst>
        </c:dLbl>
      </c:pivotFmt>
      <c:pivotFmt>
        <c:idx val="75"/>
        <c:dLbl>
          <c:idx val="0"/>
          <c:delete val="1"/>
          <c:extLst>
            <c:ext xmlns:c15="http://schemas.microsoft.com/office/drawing/2012/chart" uri="{CE6537A1-D6FC-4f65-9D91-7224C49458BB}"/>
          </c:extLst>
        </c:dLbl>
      </c:pivotFmt>
      <c:pivotFmt>
        <c:idx val="76"/>
        <c:marker>
          <c:symbol val="none"/>
        </c:marker>
        <c:dLbl>
          <c:idx val="0"/>
          <c:delete val="1"/>
          <c:extLst>
            <c:ext xmlns:c15="http://schemas.microsoft.com/office/drawing/2012/chart" uri="{CE6537A1-D6FC-4f65-9D91-7224C49458BB}"/>
          </c:extLst>
        </c:dLbl>
      </c:pivotFmt>
      <c:pivotFmt>
        <c:idx val="77"/>
        <c:dLbl>
          <c:idx val="0"/>
          <c:delete val="1"/>
          <c:extLst>
            <c:ext xmlns:c15="http://schemas.microsoft.com/office/drawing/2012/chart" uri="{CE6537A1-D6FC-4f65-9D91-7224C49458BB}"/>
          </c:extLst>
        </c:dLbl>
      </c:pivotFmt>
      <c:pivotFmt>
        <c:idx val="78"/>
        <c:dLbl>
          <c:idx val="0"/>
          <c:delete val="1"/>
          <c:extLst>
            <c:ext xmlns:c15="http://schemas.microsoft.com/office/drawing/2012/chart" uri="{CE6537A1-D6FC-4f65-9D91-7224C49458BB}"/>
          </c:extLst>
        </c:dLbl>
      </c:pivotFmt>
      <c:pivotFmt>
        <c:idx val="79"/>
        <c:dLbl>
          <c:idx val="0"/>
          <c:delete val="1"/>
          <c:extLst>
            <c:ext xmlns:c15="http://schemas.microsoft.com/office/drawing/2012/chart" uri="{CE6537A1-D6FC-4f65-9D91-7224C49458BB}"/>
          </c:extLst>
        </c:dLbl>
      </c:pivotFmt>
      <c:pivotFmt>
        <c:idx val="80"/>
        <c:dLbl>
          <c:idx val="0"/>
          <c:delete val="1"/>
          <c:extLst>
            <c:ext xmlns:c15="http://schemas.microsoft.com/office/drawing/2012/chart" uri="{CE6537A1-D6FC-4f65-9D91-7224C49458BB}"/>
          </c:extLst>
        </c:dLbl>
      </c:pivotFmt>
      <c:pivotFmt>
        <c:idx val="81"/>
        <c:dLbl>
          <c:idx val="0"/>
          <c:delete val="1"/>
          <c:extLst>
            <c:ext xmlns:c15="http://schemas.microsoft.com/office/drawing/2012/chart" uri="{CE6537A1-D6FC-4f65-9D91-7224C49458BB}"/>
          </c:extLst>
        </c:dLbl>
      </c:pivotFmt>
      <c:pivotFmt>
        <c:idx val="82"/>
        <c:dLbl>
          <c:idx val="0"/>
          <c:delete val="1"/>
          <c:extLst>
            <c:ext xmlns:c15="http://schemas.microsoft.com/office/drawing/2012/chart" uri="{CE6537A1-D6FC-4f65-9D91-7224C49458BB}"/>
          </c:extLst>
        </c:dLbl>
      </c:pivotFmt>
      <c:pivotFmt>
        <c:idx val="83"/>
        <c:dLbl>
          <c:idx val="0"/>
          <c:delete val="1"/>
          <c:extLst>
            <c:ext xmlns:c15="http://schemas.microsoft.com/office/drawing/2012/chart" uri="{CE6537A1-D6FC-4f65-9D91-7224C49458BB}"/>
          </c:extLst>
        </c:dLbl>
      </c:pivotFmt>
      <c:pivotFmt>
        <c:idx val="84"/>
        <c:dLbl>
          <c:idx val="0"/>
          <c:delete val="1"/>
          <c:extLst>
            <c:ext xmlns:c15="http://schemas.microsoft.com/office/drawing/2012/chart" uri="{CE6537A1-D6FC-4f65-9D91-7224C49458BB}"/>
          </c:extLst>
        </c:dLbl>
      </c:pivotFmt>
      <c:pivotFmt>
        <c:idx val="85"/>
        <c:marker>
          <c:symbol val="none"/>
        </c:marker>
        <c:dLbl>
          <c:idx val="0"/>
          <c:delete val="1"/>
          <c:extLst>
            <c:ext xmlns:c15="http://schemas.microsoft.com/office/drawing/2012/chart" uri="{CE6537A1-D6FC-4f65-9D91-7224C49458BB}"/>
          </c:extLst>
        </c:dLbl>
      </c:pivotFmt>
      <c:pivotFmt>
        <c:idx val="86"/>
        <c:dLbl>
          <c:idx val="0"/>
          <c:delete val="1"/>
          <c:extLst>
            <c:ext xmlns:c15="http://schemas.microsoft.com/office/drawing/2012/chart" uri="{CE6537A1-D6FC-4f65-9D91-7224C49458BB}"/>
          </c:extLst>
        </c:dLbl>
      </c:pivotFmt>
      <c:pivotFmt>
        <c:idx val="87"/>
        <c:dLbl>
          <c:idx val="0"/>
          <c:delete val="1"/>
          <c:extLst>
            <c:ext xmlns:c15="http://schemas.microsoft.com/office/drawing/2012/chart" uri="{CE6537A1-D6FC-4f65-9D91-7224C49458BB}"/>
          </c:extLst>
        </c:dLbl>
      </c:pivotFmt>
      <c:pivotFmt>
        <c:idx val="88"/>
        <c:dLbl>
          <c:idx val="0"/>
          <c:delete val="1"/>
          <c:extLst>
            <c:ext xmlns:c15="http://schemas.microsoft.com/office/drawing/2012/chart" uri="{CE6537A1-D6FC-4f65-9D91-7224C49458BB}"/>
          </c:extLst>
        </c:dLbl>
      </c:pivotFmt>
      <c:pivotFmt>
        <c:idx val="89"/>
        <c:dLbl>
          <c:idx val="0"/>
          <c:delete val="1"/>
          <c:extLst>
            <c:ext xmlns:c15="http://schemas.microsoft.com/office/drawing/2012/chart" uri="{CE6537A1-D6FC-4f65-9D91-7224C49458BB}"/>
          </c:extLst>
        </c:dLbl>
      </c:pivotFmt>
      <c:pivotFmt>
        <c:idx val="90"/>
        <c:dLbl>
          <c:idx val="0"/>
          <c:delete val="1"/>
          <c:extLst>
            <c:ext xmlns:c15="http://schemas.microsoft.com/office/drawing/2012/chart" uri="{CE6537A1-D6FC-4f65-9D91-7224C49458BB}"/>
          </c:extLst>
        </c:dLbl>
      </c:pivotFmt>
      <c:pivotFmt>
        <c:idx val="91"/>
        <c:dLbl>
          <c:idx val="0"/>
          <c:delete val="1"/>
          <c:extLst>
            <c:ext xmlns:c15="http://schemas.microsoft.com/office/drawing/2012/chart" uri="{CE6537A1-D6FC-4f65-9D91-7224C49458BB}"/>
          </c:extLst>
        </c:dLbl>
      </c:pivotFmt>
      <c:pivotFmt>
        <c:idx val="92"/>
        <c:dLbl>
          <c:idx val="0"/>
          <c:delete val="1"/>
          <c:extLst>
            <c:ext xmlns:c15="http://schemas.microsoft.com/office/drawing/2012/chart" uri="{CE6537A1-D6FC-4f65-9D91-7224C49458BB}"/>
          </c:extLst>
        </c:dLbl>
      </c:pivotFmt>
      <c:pivotFmt>
        <c:idx val="93"/>
        <c:dLbl>
          <c:idx val="0"/>
          <c:delete val="1"/>
          <c:extLst>
            <c:ext xmlns:c15="http://schemas.microsoft.com/office/drawing/2012/chart" uri="{CE6537A1-D6FC-4f65-9D91-7224C49458BB}"/>
          </c:extLst>
        </c:dLbl>
      </c:pivotFmt>
      <c:pivotFmt>
        <c:idx val="94"/>
        <c:dLbl>
          <c:idx val="0"/>
          <c:delete val="1"/>
          <c:extLst>
            <c:ext xmlns:c15="http://schemas.microsoft.com/office/drawing/2012/chart" uri="{CE6537A1-D6FC-4f65-9D91-7224C49458BB}"/>
          </c:extLst>
        </c:dLbl>
      </c:pivotFmt>
      <c:pivotFmt>
        <c:idx val="95"/>
        <c:dLbl>
          <c:idx val="0"/>
          <c:delete val="1"/>
          <c:extLst>
            <c:ext xmlns:c15="http://schemas.microsoft.com/office/drawing/2012/chart" uri="{CE6537A1-D6FC-4f65-9D91-7224C49458BB}"/>
          </c:extLst>
        </c:dLbl>
      </c:pivotFmt>
      <c:pivotFmt>
        <c:idx val="96"/>
        <c:dLbl>
          <c:idx val="0"/>
          <c:delete val="1"/>
          <c:extLst>
            <c:ext xmlns:c15="http://schemas.microsoft.com/office/drawing/2012/chart" uri="{CE6537A1-D6FC-4f65-9D91-7224C49458BB}"/>
          </c:extLst>
        </c:dLbl>
      </c:pivotFmt>
      <c:pivotFmt>
        <c:idx val="97"/>
        <c:dLbl>
          <c:idx val="0"/>
          <c:delete val="1"/>
          <c:extLst>
            <c:ext xmlns:c15="http://schemas.microsoft.com/office/drawing/2012/chart" uri="{CE6537A1-D6FC-4f65-9D91-7224C49458BB}"/>
          </c:extLst>
        </c:dLbl>
      </c:pivotFmt>
      <c:pivotFmt>
        <c:idx val="98"/>
        <c:dLbl>
          <c:idx val="0"/>
          <c:delete val="1"/>
          <c:extLst>
            <c:ext xmlns:c15="http://schemas.microsoft.com/office/drawing/2012/chart" uri="{CE6537A1-D6FC-4f65-9D91-7224C49458BB}"/>
          </c:extLst>
        </c:dLbl>
      </c:pivotFmt>
      <c:pivotFmt>
        <c:idx val="99"/>
        <c:dLbl>
          <c:idx val="0"/>
          <c:delete val="1"/>
          <c:extLst>
            <c:ext xmlns:c15="http://schemas.microsoft.com/office/drawing/2012/chart" uri="{CE6537A1-D6FC-4f65-9D91-7224C49458BB}"/>
          </c:extLst>
        </c:dLbl>
      </c:pivotFmt>
      <c:pivotFmt>
        <c:idx val="100"/>
        <c:dLbl>
          <c:idx val="0"/>
          <c:delete val="1"/>
          <c:extLst>
            <c:ext xmlns:c15="http://schemas.microsoft.com/office/drawing/2012/chart" uri="{CE6537A1-D6FC-4f65-9D91-7224C49458BB}"/>
          </c:extLst>
        </c:dLbl>
      </c:pivotFmt>
      <c:pivotFmt>
        <c:idx val="101"/>
        <c:dLbl>
          <c:idx val="0"/>
          <c:delete val="1"/>
          <c:extLst>
            <c:ext xmlns:c15="http://schemas.microsoft.com/office/drawing/2012/chart" uri="{CE6537A1-D6FC-4f65-9D91-7224C49458BB}"/>
          </c:extLst>
        </c:dLbl>
      </c:pivotFmt>
      <c:pivotFmt>
        <c:idx val="102"/>
        <c:dLbl>
          <c:idx val="0"/>
          <c:delete val="1"/>
          <c:extLst>
            <c:ext xmlns:c15="http://schemas.microsoft.com/office/drawing/2012/chart" uri="{CE6537A1-D6FC-4f65-9D91-7224C49458BB}"/>
          </c:extLst>
        </c:dLbl>
      </c:pivotFmt>
      <c:pivotFmt>
        <c:idx val="103"/>
        <c:dLbl>
          <c:idx val="0"/>
          <c:delete val="1"/>
          <c:extLst>
            <c:ext xmlns:c15="http://schemas.microsoft.com/office/drawing/2012/chart" uri="{CE6537A1-D6FC-4f65-9D91-7224C49458BB}"/>
          </c:extLst>
        </c:dLbl>
      </c:pivotFmt>
      <c:pivotFmt>
        <c:idx val="104"/>
        <c:dLbl>
          <c:idx val="0"/>
          <c:delete val="1"/>
          <c:extLst>
            <c:ext xmlns:c15="http://schemas.microsoft.com/office/drawing/2012/chart" uri="{CE6537A1-D6FC-4f65-9D91-7224C49458BB}"/>
          </c:extLst>
        </c:dLbl>
      </c:pivotFmt>
      <c:pivotFmt>
        <c:idx val="105"/>
        <c:dLbl>
          <c:idx val="0"/>
          <c:delete val="1"/>
          <c:extLst>
            <c:ext xmlns:c15="http://schemas.microsoft.com/office/drawing/2012/chart" uri="{CE6537A1-D6FC-4f65-9D91-7224C49458BB}"/>
          </c:extLst>
        </c:dLbl>
      </c:pivotFmt>
      <c:pivotFmt>
        <c:idx val="106"/>
        <c:dLbl>
          <c:idx val="0"/>
          <c:delete val="1"/>
          <c:extLst>
            <c:ext xmlns:c15="http://schemas.microsoft.com/office/drawing/2012/chart" uri="{CE6537A1-D6FC-4f65-9D91-7224C49458BB}"/>
          </c:extLst>
        </c:dLbl>
      </c:pivotFmt>
      <c:pivotFmt>
        <c:idx val="107"/>
        <c:dLbl>
          <c:idx val="0"/>
          <c:delete val="1"/>
          <c:extLst>
            <c:ext xmlns:c15="http://schemas.microsoft.com/office/drawing/2012/chart" uri="{CE6537A1-D6FC-4f65-9D91-7224C49458BB}"/>
          </c:extLst>
        </c:dLbl>
      </c:pivotFmt>
      <c:pivotFmt>
        <c:idx val="108"/>
        <c:dLbl>
          <c:idx val="0"/>
          <c:delete val="1"/>
          <c:extLst>
            <c:ext xmlns:c15="http://schemas.microsoft.com/office/drawing/2012/chart" uri="{CE6537A1-D6FC-4f65-9D91-7224C49458BB}"/>
          </c:extLst>
        </c:dLbl>
      </c:pivotFmt>
      <c:pivotFmt>
        <c:idx val="109"/>
        <c:dLbl>
          <c:idx val="0"/>
          <c:delete val="1"/>
          <c:extLst>
            <c:ext xmlns:c15="http://schemas.microsoft.com/office/drawing/2012/chart" uri="{CE6537A1-D6FC-4f65-9D91-7224C49458BB}"/>
          </c:extLst>
        </c:dLbl>
      </c:pivotFmt>
      <c:pivotFmt>
        <c:idx val="110"/>
        <c:dLbl>
          <c:idx val="0"/>
          <c:delete val="1"/>
          <c:extLst>
            <c:ext xmlns:c15="http://schemas.microsoft.com/office/drawing/2012/chart" uri="{CE6537A1-D6FC-4f65-9D91-7224C49458BB}"/>
          </c:extLst>
        </c:dLbl>
      </c:pivotFmt>
      <c:pivotFmt>
        <c:idx val="111"/>
        <c:dLbl>
          <c:idx val="0"/>
          <c:delete val="1"/>
          <c:extLst>
            <c:ext xmlns:c15="http://schemas.microsoft.com/office/drawing/2012/chart" uri="{CE6537A1-D6FC-4f65-9D91-7224C49458BB}"/>
          </c:extLst>
        </c:dLbl>
      </c:pivotFmt>
      <c:pivotFmt>
        <c:idx val="112"/>
        <c:dLbl>
          <c:idx val="0"/>
          <c:delete val="1"/>
          <c:extLst>
            <c:ext xmlns:c15="http://schemas.microsoft.com/office/drawing/2012/chart" uri="{CE6537A1-D6FC-4f65-9D91-7224C49458BB}"/>
          </c:extLst>
        </c:dLbl>
      </c:pivotFmt>
      <c:pivotFmt>
        <c:idx val="113"/>
        <c:dLbl>
          <c:idx val="0"/>
          <c:delete val="1"/>
          <c:extLst>
            <c:ext xmlns:c15="http://schemas.microsoft.com/office/drawing/2012/chart" uri="{CE6537A1-D6FC-4f65-9D91-7224C49458BB}"/>
          </c:extLst>
        </c:dLbl>
      </c:pivotFmt>
      <c:pivotFmt>
        <c:idx val="114"/>
        <c:dLbl>
          <c:idx val="0"/>
          <c:delete val="1"/>
          <c:extLst>
            <c:ext xmlns:c15="http://schemas.microsoft.com/office/drawing/2012/chart" uri="{CE6537A1-D6FC-4f65-9D91-7224C49458BB}"/>
          </c:extLst>
        </c:dLbl>
      </c:pivotFmt>
      <c:pivotFmt>
        <c:idx val="115"/>
        <c:dLbl>
          <c:idx val="0"/>
          <c:delete val="1"/>
          <c:extLst>
            <c:ext xmlns:c15="http://schemas.microsoft.com/office/drawing/2012/chart" uri="{CE6537A1-D6FC-4f65-9D91-7224C49458BB}"/>
          </c:extLst>
        </c:dLbl>
      </c:pivotFmt>
      <c:pivotFmt>
        <c:idx val="116"/>
        <c:dLbl>
          <c:idx val="0"/>
          <c:delete val="1"/>
          <c:extLst>
            <c:ext xmlns:c15="http://schemas.microsoft.com/office/drawing/2012/chart" uri="{CE6537A1-D6FC-4f65-9D91-7224C49458BB}"/>
          </c:extLst>
        </c:dLbl>
      </c:pivotFmt>
      <c:pivotFmt>
        <c:idx val="117"/>
        <c:dLbl>
          <c:idx val="0"/>
          <c:delete val="1"/>
          <c:extLst>
            <c:ext xmlns:c15="http://schemas.microsoft.com/office/drawing/2012/chart" uri="{CE6537A1-D6FC-4f65-9D91-7224C49458BB}"/>
          </c:extLst>
        </c:dLbl>
      </c:pivotFmt>
      <c:pivotFmt>
        <c:idx val="118"/>
        <c:dLbl>
          <c:idx val="0"/>
          <c:delete val="1"/>
          <c:extLst>
            <c:ext xmlns:c15="http://schemas.microsoft.com/office/drawing/2012/chart" uri="{CE6537A1-D6FC-4f65-9D91-7224C49458BB}"/>
          </c:extLst>
        </c:dLbl>
      </c:pivotFmt>
      <c:pivotFmt>
        <c:idx val="119"/>
        <c:dLbl>
          <c:idx val="0"/>
          <c:delete val="1"/>
          <c:extLst>
            <c:ext xmlns:c15="http://schemas.microsoft.com/office/drawing/2012/chart" uri="{CE6537A1-D6FC-4f65-9D91-7224C49458BB}"/>
          </c:extLst>
        </c:dLbl>
      </c:pivotFmt>
      <c:pivotFmt>
        <c:idx val="120"/>
        <c:dLbl>
          <c:idx val="0"/>
          <c:delete val="1"/>
          <c:extLst>
            <c:ext xmlns:c15="http://schemas.microsoft.com/office/drawing/2012/chart" uri="{CE6537A1-D6FC-4f65-9D91-7224C49458BB}"/>
          </c:extLst>
        </c:dLbl>
      </c:pivotFmt>
      <c:pivotFmt>
        <c:idx val="121"/>
        <c:dLbl>
          <c:idx val="0"/>
          <c:delete val="1"/>
          <c:extLst>
            <c:ext xmlns:c15="http://schemas.microsoft.com/office/drawing/2012/chart" uri="{CE6537A1-D6FC-4f65-9D91-7224C49458BB}"/>
          </c:extLst>
        </c:dLbl>
      </c:pivotFmt>
      <c:pivotFmt>
        <c:idx val="122"/>
        <c:dLbl>
          <c:idx val="0"/>
          <c:delete val="1"/>
          <c:extLst>
            <c:ext xmlns:c15="http://schemas.microsoft.com/office/drawing/2012/chart" uri="{CE6537A1-D6FC-4f65-9D91-7224C49458BB}"/>
          </c:extLst>
        </c:dLbl>
      </c:pivotFmt>
      <c:pivotFmt>
        <c:idx val="123"/>
        <c:dLbl>
          <c:idx val="0"/>
          <c:delete val="1"/>
          <c:extLst>
            <c:ext xmlns:c15="http://schemas.microsoft.com/office/drawing/2012/chart" uri="{CE6537A1-D6FC-4f65-9D91-7224C49458BB}"/>
          </c:extLst>
        </c:dLbl>
      </c:pivotFmt>
      <c:pivotFmt>
        <c:idx val="124"/>
        <c:dLbl>
          <c:idx val="0"/>
          <c:delete val="1"/>
          <c:extLst>
            <c:ext xmlns:c15="http://schemas.microsoft.com/office/drawing/2012/chart" uri="{CE6537A1-D6FC-4f65-9D91-7224C49458BB}"/>
          </c:extLst>
        </c:dLbl>
      </c:pivotFmt>
      <c:pivotFmt>
        <c:idx val="125"/>
        <c:dLbl>
          <c:idx val="0"/>
          <c:delete val="1"/>
          <c:extLst>
            <c:ext xmlns:c15="http://schemas.microsoft.com/office/drawing/2012/chart" uri="{CE6537A1-D6FC-4f65-9D91-7224C49458BB}"/>
          </c:extLst>
        </c:dLbl>
      </c:pivotFmt>
      <c:pivotFmt>
        <c:idx val="126"/>
        <c:dLbl>
          <c:idx val="0"/>
          <c:delete val="1"/>
          <c:extLst>
            <c:ext xmlns:c15="http://schemas.microsoft.com/office/drawing/2012/chart" uri="{CE6537A1-D6FC-4f65-9D91-7224C49458BB}"/>
          </c:extLst>
        </c:dLbl>
      </c:pivotFmt>
      <c:pivotFmt>
        <c:idx val="127"/>
        <c:dLbl>
          <c:idx val="0"/>
          <c:delete val="1"/>
          <c:extLst>
            <c:ext xmlns:c15="http://schemas.microsoft.com/office/drawing/2012/chart" uri="{CE6537A1-D6FC-4f65-9D91-7224C49458BB}"/>
          </c:extLst>
        </c:dLbl>
      </c:pivotFmt>
      <c:pivotFmt>
        <c:idx val="128"/>
        <c:dLbl>
          <c:idx val="0"/>
          <c:delete val="1"/>
          <c:extLst>
            <c:ext xmlns:c15="http://schemas.microsoft.com/office/drawing/2012/chart" uri="{CE6537A1-D6FC-4f65-9D91-7224C49458BB}"/>
          </c:extLst>
        </c:dLbl>
      </c:pivotFmt>
      <c:pivotFmt>
        <c:idx val="129"/>
        <c:dLbl>
          <c:idx val="0"/>
          <c:delete val="1"/>
          <c:extLst>
            <c:ext xmlns:c15="http://schemas.microsoft.com/office/drawing/2012/chart" uri="{CE6537A1-D6FC-4f65-9D91-7224C49458BB}"/>
          </c:extLst>
        </c:dLbl>
      </c:pivotFmt>
      <c:pivotFmt>
        <c:idx val="130"/>
        <c:dLbl>
          <c:idx val="0"/>
          <c:delete val="1"/>
          <c:extLst>
            <c:ext xmlns:c15="http://schemas.microsoft.com/office/drawing/2012/chart" uri="{CE6537A1-D6FC-4f65-9D91-7224C49458BB}"/>
          </c:extLst>
        </c:dLbl>
      </c:pivotFmt>
      <c:pivotFmt>
        <c:idx val="131"/>
        <c:dLbl>
          <c:idx val="0"/>
          <c:delete val="1"/>
          <c:extLst>
            <c:ext xmlns:c15="http://schemas.microsoft.com/office/drawing/2012/chart" uri="{CE6537A1-D6FC-4f65-9D91-7224C49458BB}"/>
          </c:extLst>
        </c:dLbl>
      </c:pivotFmt>
      <c:pivotFmt>
        <c:idx val="132"/>
        <c:dLbl>
          <c:idx val="0"/>
          <c:delete val="1"/>
          <c:extLst>
            <c:ext xmlns:c15="http://schemas.microsoft.com/office/drawing/2012/chart" uri="{CE6537A1-D6FC-4f65-9D91-7224C49458BB}"/>
          </c:extLst>
        </c:dLbl>
      </c:pivotFmt>
      <c:pivotFmt>
        <c:idx val="133"/>
        <c:dLbl>
          <c:idx val="0"/>
          <c:delete val="1"/>
          <c:extLst>
            <c:ext xmlns:c15="http://schemas.microsoft.com/office/drawing/2012/chart" uri="{CE6537A1-D6FC-4f65-9D91-7224C49458BB}"/>
          </c:extLst>
        </c:dLbl>
      </c:pivotFmt>
      <c:pivotFmt>
        <c:idx val="134"/>
        <c:dLbl>
          <c:idx val="0"/>
          <c:delete val="1"/>
          <c:extLst>
            <c:ext xmlns:c15="http://schemas.microsoft.com/office/drawing/2012/chart" uri="{CE6537A1-D6FC-4f65-9D91-7224C49458BB}"/>
          </c:extLst>
        </c:dLbl>
      </c:pivotFmt>
    </c:pivotFmts>
    <c:plotArea>
      <c:layout/>
      <c:lineChart>
        <c:grouping val="standard"/>
        <c:varyColors val="0"/>
        <c:ser>
          <c:idx val="0"/>
          <c:order val="0"/>
          <c:tx>
            <c:v>Series1</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0.12037037037037036</c:v>
              </c:pt>
              <c:pt idx="1">
                <c:v>0.11926605504587157</c:v>
              </c:pt>
              <c:pt idx="2">
                <c:v>0.125</c:v>
              </c:pt>
              <c:pt idx="3">
                <c:v>0.12806539509536785</c:v>
              </c:pt>
              <c:pt idx="4">
                <c:v>0.14130434782608695</c:v>
              </c:pt>
              <c:pt idx="5">
                <c:v>0.16666666666666666</c:v>
              </c:pt>
              <c:pt idx="6">
                <c:v>0.16666666666666666</c:v>
              </c:pt>
              <c:pt idx="7">
                <c:v>0.16312056737588654</c:v>
              </c:pt>
              <c:pt idx="8">
                <c:v>0.16815742397137745</c:v>
              </c:pt>
            </c:numLit>
          </c:val>
          <c:smooth val="0"/>
          <c:extLst>
            <c:ext xmlns:c16="http://schemas.microsoft.com/office/drawing/2014/chart" uri="{C3380CC4-5D6E-409C-BE32-E72D297353CC}">
              <c16:uniqueId val="{00000027-3EA4-42DC-ACDC-C293D092EBCD}"/>
            </c:ext>
          </c:extLst>
        </c:ser>
        <c:ser>
          <c:idx val="1"/>
          <c:order val="1"/>
          <c:tx>
            <c:v>Series2</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0.15392456676860347</c:v>
              </c:pt>
              <c:pt idx="1">
                <c:v>0.15392354124748492</c:v>
              </c:pt>
              <c:pt idx="2">
                <c:v>0.16733466933867736</c:v>
              </c:pt>
              <c:pt idx="3">
                <c:v>0.1768018018018018</c:v>
              </c:pt>
              <c:pt idx="4">
                <c:v>0.19148936170212766</c:v>
              </c:pt>
              <c:pt idx="5">
                <c:v>0.19681908548707752</c:v>
              </c:pt>
              <c:pt idx="6">
                <c:v>0.20276953511374876</c:v>
              </c:pt>
              <c:pt idx="7">
                <c:v>0.18737672583826431</c:v>
              </c:pt>
              <c:pt idx="8">
                <c:v>0.19582504970178927</c:v>
              </c:pt>
            </c:numLit>
          </c:val>
          <c:smooth val="0"/>
          <c:extLst>
            <c:ext xmlns:c16="http://schemas.microsoft.com/office/drawing/2014/chart" uri="{C3380CC4-5D6E-409C-BE32-E72D297353CC}">
              <c16:uniqueId val="{00000000-D53A-42E0-8407-54D759AB80E7}"/>
            </c:ext>
          </c:extLst>
        </c:ser>
        <c:ser>
          <c:idx val="2"/>
          <c:order val="2"/>
          <c:tx>
            <c:v>Series3</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9.6689895470383272E-2</c:v>
              </c:pt>
              <c:pt idx="1">
                <c:v>8.9721254355400695E-2</c:v>
              </c:pt>
              <c:pt idx="2">
                <c:v>9.7816593886462883E-2</c:v>
              </c:pt>
              <c:pt idx="3">
                <c:v>9.8439375750300123E-2</c:v>
              </c:pt>
              <c:pt idx="4">
                <c:v>0.11270983213429256</c:v>
              </c:pt>
              <c:pt idx="5">
                <c:v>0.1287215411558669</c:v>
              </c:pt>
              <c:pt idx="6">
                <c:v>0.13720316622691292</c:v>
              </c:pt>
              <c:pt idx="7">
                <c:v>0.14411247803163443</c:v>
              </c:pt>
              <c:pt idx="8">
                <c:v>0.14636283961437335</c:v>
              </c:pt>
            </c:numLit>
          </c:val>
          <c:smooth val="0"/>
          <c:extLst>
            <c:ext xmlns:c16="http://schemas.microsoft.com/office/drawing/2014/chart" uri="{C3380CC4-5D6E-409C-BE32-E72D297353CC}">
              <c16:uniqueId val="{00000001-D53A-42E0-8407-54D759AB80E7}"/>
            </c:ext>
          </c:extLst>
        </c:ser>
        <c:ser>
          <c:idx val="3"/>
          <c:order val="3"/>
          <c:tx>
            <c:v>Series4</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0.14151925078043703</c:v>
              </c:pt>
              <c:pt idx="1">
                <c:v>0.13622291021671826</c:v>
              </c:pt>
              <c:pt idx="2">
                <c:v>0.14841351074718526</c:v>
              </c:pt>
              <c:pt idx="3">
                <c:v>0.1394422310756972</c:v>
              </c:pt>
              <c:pt idx="4">
                <c:v>0.16205533596837945</c:v>
              </c:pt>
              <c:pt idx="5">
                <c:v>0.18367346938775511</c:v>
              </c:pt>
              <c:pt idx="6">
                <c:v>0.171225937183384</c:v>
              </c:pt>
              <c:pt idx="7">
                <c:v>0.16279069767441862</c:v>
              </c:pt>
              <c:pt idx="8">
                <c:v>0.16497975708502025</c:v>
              </c:pt>
            </c:numLit>
          </c:val>
          <c:smooth val="0"/>
          <c:extLst>
            <c:ext xmlns:c16="http://schemas.microsoft.com/office/drawing/2014/chart" uri="{C3380CC4-5D6E-409C-BE32-E72D297353CC}">
              <c16:uniqueId val="{00000002-D53A-42E0-8407-54D759AB80E7}"/>
            </c:ext>
          </c:extLst>
        </c:ser>
        <c:ser>
          <c:idx val="4"/>
          <c:order val="4"/>
          <c:tx>
            <c:v>Series5</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0.10344827586206896</c:v>
              </c:pt>
              <c:pt idx="1">
                <c:v>0.10596833130328867</c:v>
              </c:pt>
              <c:pt idx="2">
                <c:v>0.10589651022864019</c:v>
              </c:pt>
              <c:pt idx="3">
                <c:v>0.10815939278937381</c:v>
              </c:pt>
              <c:pt idx="4">
                <c:v>0.11641221374045801</c:v>
              </c:pt>
              <c:pt idx="5">
                <c:v>0.12650602409638553</c:v>
              </c:pt>
              <c:pt idx="6">
                <c:v>0.11918951132300358</c:v>
              </c:pt>
              <c:pt idx="7">
                <c:v>0.12619047619047619</c:v>
              </c:pt>
              <c:pt idx="8">
                <c:v>0.12544802867383512</c:v>
              </c:pt>
            </c:numLit>
          </c:val>
          <c:smooth val="0"/>
          <c:extLst>
            <c:ext xmlns:c16="http://schemas.microsoft.com/office/drawing/2014/chart" uri="{C3380CC4-5D6E-409C-BE32-E72D297353CC}">
              <c16:uniqueId val="{00000003-D53A-42E0-8407-54D759AB80E7}"/>
            </c:ext>
          </c:extLst>
        </c:ser>
        <c:ser>
          <c:idx val="5"/>
          <c:order val="5"/>
          <c:tx>
            <c:v>Series6</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0.11862396204033215</c:v>
              </c:pt>
              <c:pt idx="1">
                <c:v>0.13609467455621302</c:v>
              </c:pt>
              <c:pt idx="2">
                <c:v>0.15274463007159905</c:v>
              </c:pt>
              <c:pt idx="3">
                <c:v>0.15582655826558264</c:v>
              </c:pt>
              <c:pt idx="4">
                <c:v>0.16150740242261102</c:v>
              </c:pt>
              <c:pt idx="5">
                <c:v>0.19081272084805653</c:v>
              </c:pt>
              <c:pt idx="6">
                <c:v>0.19883040935672514</c:v>
              </c:pt>
              <c:pt idx="7">
                <c:v>0.19019836639439908</c:v>
              </c:pt>
              <c:pt idx="8">
                <c:v>0.19580419580419581</c:v>
              </c:pt>
            </c:numLit>
          </c:val>
          <c:smooth val="0"/>
          <c:extLst>
            <c:ext xmlns:c16="http://schemas.microsoft.com/office/drawing/2014/chart" uri="{C3380CC4-5D6E-409C-BE32-E72D297353CC}">
              <c16:uniqueId val="{00000004-D53A-42E0-8407-54D759AB80E7}"/>
            </c:ext>
          </c:extLst>
        </c:ser>
        <c:ser>
          <c:idx val="6"/>
          <c:order val="6"/>
          <c:tx>
            <c:v>Series7</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6.3451776649746189E-2</c:v>
              </c:pt>
              <c:pt idx="1">
                <c:v>6.6750629722921909E-2</c:v>
              </c:pt>
              <c:pt idx="2">
                <c:v>7.5662042875157626E-2</c:v>
              </c:pt>
              <c:pt idx="3">
                <c:v>7.8364565587734247E-2</c:v>
              </c:pt>
              <c:pt idx="4">
                <c:v>8.9376053962900506E-2</c:v>
              </c:pt>
              <c:pt idx="5">
                <c:v>9.8381070983810714E-2</c:v>
              </c:pt>
              <c:pt idx="6">
                <c:v>9.1022443890274321E-2</c:v>
              </c:pt>
              <c:pt idx="7">
                <c:v>8.5000000000000006E-2</c:v>
              </c:pt>
              <c:pt idx="8">
                <c:v>9.0570719602977662E-2</c:v>
              </c:pt>
            </c:numLit>
          </c:val>
          <c:smooth val="0"/>
          <c:extLst>
            <c:ext xmlns:c16="http://schemas.microsoft.com/office/drawing/2014/chart" uri="{C3380CC4-5D6E-409C-BE32-E72D297353CC}">
              <c16:uniqueId val="{00000005-D53A-42E0-8407-54D759AB80E7}"/>
            </c:ext>
          </c:extLst>
        </c:ser>
        <c:dLbls>
          <c:showLegendKey val="0"/>
          <c:showVal val="0"/>
          <c:showCatName val="0"/>
          <c:showSerName val="0"/>
          <c:showPercent val="0"/>
          <c:showBubbleSize val="0"/>
        </c:dLbls>
        <c:marker val="1"/>
        <c:smooth val="0"/>
        <c:axId val="1568870992"/>
        <c:axId val="1899774384"/>
      </c:lineChart>
      <c:catAx>
        <c:axId val="15688709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99774384"/>
        <c:crosses val="autoZero"/>
        <c:auto val="1"/>
        <c:lblAlgn val="ctr"/>
        <c:lblOffset val="100"/>
        <c:noMultiLvlLbl val="0"/>
      </c:catAx>
      <c:valAx>
        <c:axId val="189977438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8870992"/>
        <c:crosses val="autoZero"/>
        <c:crossBetween val="between"/>
      </c:valAx>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extLst/>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baseline="0">
                <a:solidFill>
                  <a:sysClr val="windowText" lastClr="000000"/>
                </a:solidFill>
              </a:rPr>
              <a:t>Statins Recorded</a:t>
            </a:r>
            <a:endParaRPr lang="en-GB"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none"/>
        </c:marker>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pivotFmt>
      <c:pivotFmt>
        <c:idx val="79"/>
        <c:spPr>
          <a:solidFill>
            <a:schemeClr val="accent1"/>
          </a:solidFill>
          <a:ln w="28575" cap="rnd">
            <a:solidFill>
              <a:schemeClr val="accent1"/>
            </a:solidFill>
            <a:round/>
          </a:ln>
          <a:effectLst/>
        </c:spPr>
        <c:marker>
          <c:symbol val="none"/>
        </c:marker>
      </c:pivotFmt>
      <c:pivotFmt>
        <c:idx val="80"/>
        <c:spPr>
          <a:solidFill>
            <a:schemeClr val="accent1"/>
          </a:solidFill>
          <a:ln w="28575" cap="rnd">
            <a:solidFill>
              <a:schemeClr val="accent1"/>
            </a:solidFill>
            <a:round/>
          </a:ln>
          <a:effectLst/>
        </c:spPr>
        <c:marker>
          <c:symbol val="none"/>
        </c:marker>
      </c:pivotFmt>
      <c:pivotFmt>
        <c:idx val="81"/>
        <c:spPr>
          <a:solidFill>
            <a:schemeClr val="accent1"/>
          </a:solidFill>
          <a:ln w="28575" cap="rnd">
            <a:solidFill>
              <a:schemeClr val="accent1"/>
            </a:solidFill>
            <a:round/>
          </a:ln>
          <a:effectLst/>
        </c:spPr>
        <c:marker>
          <c:symbol val="none"/>
        </c:marker>
      </c:pivotFmt>
      <c:pivotFmt>
        <c:idx val="82"/>
        <c:spPr>
          <a:solidFill>
            <a:schemeClr val="accent1"/>
          </a:solidFill>
          <a:ln w="28575" cap="rnd">
            <a:solidFill>
              <a:schemeClr val="accent1"/>
            </a:solidFill>
            <a:round/>
          </a:ln>
          <a:effectLst/>
        </c:spPr>
        <c:marker>
          <c:symbol val="none"/>
        </c:marker>
      </c:pivotFmt>
      <c:pivotFmt>
        <c:idx val="83"/>
        <c:spPr>
          <a:solidFill>
            <a:schemeClr val="accent1"/>
          </a:solidFill>
          <a:ln w="28575" cap="rnd">
            <a:solidFill>
              <a:schemeClr val="accent1"/>
            </a:solidFill>
            <a:round/>
          </a:ln>
          <a:effectLst/>
        </c:spPr>
        <c:marker>
          <c:symbol val="none"/>
        </c:marker>
      </c:pivotFmt>
      <c:pivotFmt>
        <c:idx val="84"/>
        <c:spPr>
          <a:solidFill>
            <a:schemeClr val="accent1"/>
          </a:solidFill>
          <a:ln w="28575" cap="rnd">
            <a:solidFill>
              <a:schemeClr val="accent1"/>
            </a:solidFill>
            <a:round/>
          </a:ln>
          <a:effectLst/>
        </c:spPr>
        <c:marker>
          <c:symbol val="none"/>
        </c:marker>
      </c:pivotFmt>
      <c:pivotFmt>
        <c:idx val="85"/>
        <c:spPr>
          <a:solidFill>
            <a:schemeClr val="accent1"/>
          </a:solidFill>
          <a:ln w="28575" cap="rnd">
            <a:solidFill>
              <a:schemeClr val="accent1"/>
            </a:solidFill>
            <a:round/>
          </a:ln>
          <a:effectLst/>
        </c:spPr>
        <c:marker>
          <c:symbol val="none"/>
        </c:marker>
      </c:pivotFmt>
      <c:pivotFmt>
        <c:idx val="86"/>
        <c:spPr>
          <a:solidFill>
            <a:schemeClr val="accent1"/>
          </a:solidFill>
          <a:ln w="28575" cap="rnd">
            <a:solidFill>
              <a:schemeClr val="accent1"/>
            </a:solidFill>
            <a:round/>
          </a:ln>
          <a:effectLst/>
        </c:spPr>
        <c:marker>
          <c:symbol val="none"/>
        </c:marker>
      </c:pivotFmt>
      <c:pivotFmt>
        <c:idx val="87"/>
        <c:spPr>
          <a:solidFill>
            <a:schemeClr val="accent1"/>
          </a:solidFill>
          <a:ln w="28575" cap="rnd">
            <a:solidFill>
              <a:schemeClr val="accent1"/>
            </a:solidFill>
            <a:round/>
          </a:ln>
          <a:effectLst/>
        </c:spPr>
        <c:marker>
          <c:symbol val="none"/>
        </c:marker>
      </c:pivotFmt>
      <c:pivotFmt>
        <c:idx val="88"/>
        <c:spPr>
          <a:solidFill>
            <a:schemeClr val="accent1"/>
          </a:solidFill>
          <a:ln w="28575" cap="rnd">
            <a:solidFill>
              <a:schemeClr val="accent1"/>
            </a:solidFill>
            <a:round/>
          </a:ln>
          <a:effectLst/>
        </c:spPr>
        <c:marker>
          <c:symbol val="none"/>
        </c:marker>
      </c:pivotFmt>
      <c:pivotFmt>
        <c:idx val="89"/>
        <c:spPr>
          <a:solidFill>
            <a:schemeClr val="accent1"/>
          </a:solidFill>
          <a:ln w="28575" cap="rnd">
            <a:solidFill>
              <a:schemeClr val="accent1"/>
            </a:solidFill>
            <a:round/>
          </a:ln>
          <a:effectLst/>
        </c:spPr>
        <c:marker>
          <c:symbol val="none"/>
        </c:marker>
      </c:pivotFmt>
      <c:pivotFmt>
        <c:idx val="90"/>
        <c:spPr>
          <a:solidFill>
            <a:schemeClr val="accent1"/>
          </a:solidFill>
          <a:ln w="28575" cap="rnd">
            <a:solidFill>
              <a:schemeClr val="accent1"/>
            </a:solidFill>
            <a:round/>
          </a:ln>
          <a:effectLst/>
        </c:spPr>
        <c:marker>
          <c:symbol val="none"/>
        </c:marker>
      </c:pivotFmt>
      <c:pivotFmt>
        <c:idx val="91"/>
        <c:spPr>
          <a:solidFill>
            <a:schemeClr val="accent1"/>
          </a:solidFill>
          <a:ln w="28575" cap="rnd">
            <a:solidFill>
              <a:schemeClr val="accent1"/>
            </a:solidFill>
            <a:round/>
          </a:ln>
          <a:effectLst/>
        </c:spPr>
        <c:marker>
          <c:symbol val="none"/>
        </c:marker>
      </c:pivotFmt>
      <c:pivotFmt>
        <c:idx val="92"/>
        <c:spPr>
          <a:solidFill>
            <a:schemeClr val="accent1"/>
          </a:solidFill>
          <a:ln w="28575" cap="rnd">
            <a:solidFill>
              <a:schemeClr val="accent1"/>
            </a:solidFill>
            <a:round/>
          </a:ln>
          <a:effectLst/>
        </c:spPr>
        <c:marker>
          <c:symbol val="none"/>
        </c:marker>
      </c:pivotFmt>
      <c:pivotFmt>
        <c:idx val="93"/>
        <c:spPr>
          <a:solidFill>
            <a:schemeClr val="accent1"/>
          </a:solidFill>
          <a:ln w="28575" cap="rnd">
            <a:solidFill>
              <a:schemeClr val="accent1"/>
            </a:solidFill>
            <a:round/>
          </a:ln>
          <a:effectLst/>
        </c:spPr>
        <c:marker>
          <c:symbol val="none"/>
        </c:marker>
      </c:pivotFmt>
      <c:pivotFmt>
        <c:idx val="94"/>
        <c:spPr>
          <a:solidFill>
            <a:schemeClr val="accent1"/>
          </a:solidFill>
          <a:ln w="28575" cap="rnd">
            <a:solidFill>
              <a:schemeClr val="accent1"/>
            </a:solidFill>
            <a:round/>
          </a:ln>
          <a:effectLst/>
        </c:spPr>
        <c:marker>
          <c:symbol val="none"/>
        </c:marker>
      </c:pivotFmt>
      <c:pivotFmt>
        <c:idx val="95"/>
        <c:spPr>
          <a:solidFill>
            <a:schemeClr val="accent1"/>
          </a:solidFill>
          <a:ln w="28575" cap="rnd">
            <a:solidFill>
              <a:schemeClr val="accent1"/>
            </a:solidFill>
            <a:round/>
          </a:ln>
          <a:effectLst/>
        </c:spPr>
        <c:marker>
          <c:symbol val="none"/>
        </c:marker>
      </c:pivotFmt>
      <c:pivotFmt>
        <c:idx val="96"/>
        <c:spPr>
          <a:solidFill>
            <a:schemeClr val="accent1"/>
          </a:solidFill>
          <a:ln w="28575" cap="rnd">
            <a:solidFill>
              <a:schemeClr val="accent1"/>
            </a:solidFill>
            <a:round/>
          </a:ln>
          <a:effectLst/>
        </c:spPr>
        <c:marker>
          <c:symbol val="none"/>
        </c:marker>
      </c:pivotFmt>
      <c:pivotFmt>
        <c:idx val="97"/>
        <c:spPr>
          <a:solidFill>
            <a:schemeClr val="accent1"/>
          </a:solidFill>
          <a:ln w="28575" cap="rnd">
            <a:solidFill>
              <a:schemeClr val="accent1"/>
            </a:solidFill>
            <a:round/>
          </a:ln>
          <a:effectLst/>
        </c:spPr>
        <c:marker>
          <c:symbol val="none"/>
        </c:marker>
      </c:pivotFmt>
      <c:pivotFmt>
        <c:idx val="98"/>
        <c:spPr>
          <a:solidFill>
            <a:schemeClr val="accent1"/>
          </a:solidFill>
          <a:ln w="28575" cap="rnd">
            <a:solidFill>
              <a:schemeClr val="accent1"/>
            </a:solidFill>
            <a:round/>
          </a:ln>
          <a:effectLst/>
        </c:spPr>
        <c:marker>
          <c:symbol val="none"/>
        </c:marker>
      </c:pivotFmt>
      <c:pivotFmt>
        <c:idx val="99"/>
        <c:spPr>
          <a:solidFill>
            <a:schemeClr val="accent1"/>
          </a:solidFill>
          <a:ln w="28575" cap="rnd">
            <a:solidFill>
              <a:schemeClr val="accent1"/>
            </a:solidFill>
            <a:round/>
          </a:ln>
          <a:effectLst/>
        </c:spPr>
        <c:marker>
          <c:symbol val="none"/>
        </c:marker>
      </c:pivotFmt>
      <c:pivotFmt>
        <c:idx val="100"/>
        <c:spPr>
          <a:solidFill>
            <a:schemeClr val="accent1"/>
          </a:solidFill>
          <a:ln w="28575" cap="rnd">
            <a:solidFill>
              <a:schemeClr val="accent1"/>
            </a:solidFill>
            <a:round/>
          </a:ln>
          <a:effectLst/>
        </c:spPr>
        <c:marker>
          <c:symbol val="none"/>
        </c:marker>
      </c:pivotFmt>
      <c:pivotFmt>
        <c:idx val="101"/>
        <c:spPr>
          <a:solidFill>
            <a:schemeClr val="accent1"/>
          </a:solidFill>
          <a:ln w="28575" cap="rnd">
            <a:solidFill>
              <a:schemeClr val="accent1"/>
            </a:solidFill>
            <a:round/>
          </a:ln>
          <a:effectLst/>
        </c:spPr>
        <c:marker>
          <c:symbol val="none"/>
        </c:marker>
      </c:pivotFmt>
      <c:pivotFmt>
        <c:idx val="102"/>
        <c:spPr>
          <a:solidFill>
            <a:schemeClr val="accent1"/>
          </a:solidFill>
          <a:ln w="28575" cap="rnd">
            <a:solidFill>
              <a:schemeClr val="accent1"/>
            </a:solidFill>
            <a:round/>
          </a:ln>
          <a:effectLst/>
        </c:spPr>
        <c:marker>
          <c:symbol val="none"/>
        </c:marker>
      </c:pivotFmt>
      <c:pivotFmt>
        <c:idx val="103"/>
        <c:spPr>
          <a:solidFill>
            <a:schemeClr val="accent1"/>
          </a:solidFill>
          <a:ln w="28575" cap="rnd">
            <a:solidFill>
              <a:schemeClr val="accent1"/>
            </a:solidFill>
            <a:round/>
          </a:ln>
          <a:effectLst/>
        </c:spPr>
        <c:marker>
          <c:symbol val="none"/>
        </c:marker>
      </c:pivotFmt>
      <c:pivotFmt>
        <c:idx val="104"/>
        <c:spPr>
          <a:solidFill>
            <a:schemeClr val="accent1"/>
          </a:solidFill>
          <a:ln w="28575" cap="rnd">
            <a:solidFill>
              <a:schemeClr val="accent1"/>
            </a:solidFill>
            <a:round/>
          </a:ln>
          <a:effectLst/>
        </c:spPr>
        <c:marker>
          <c:symbol val="none"/>
        </c:marker>
      </c:pivotFmt>
      <c:pivotFmt>
        <c:idx val="105"/>
        <c:spPr>
          <a:solidFill>
            <a:schemeClr val="accent1"/>
          </a:solidFill>
          <a:ln w="28575" cap="rnd">
            <a:solidFill>
              <a:schemeClr val="accent1"/>
            </a:solidFill>
            <a:round/>
          </a:ln>
          <a:effectLst/>
        </c:spPr>
        <c:marker>
          <c:symbol val="none"/>
        </c:marker>
      </c:pivotFmt>
      <c:pivotFmt>
        <c:idx val="106"/>
        <c:spPr>
          <a:solidFill>
            <a:schemeClr val="accent1"/>
          </a:solidFill>
          <a:ln w="28575" cap="rnd">
            <a:solidFill>
              <a:schemeClr val="accent1"/>
            </a:solidFill>
            <a:round/>
          </a:ln>
          <a:effectLst/>
        </c:spPr>
        <c:marker>
          <c:symbol val="none"/>
        </c:marker>
      </c:pivotFmt>
      <c:pivotFmt>
        <c:idx val="107"/>
        <c:spPr>
          <a:solidFill>
            <a:schemeClr val="accent1"/>
          </a:solidFill>
          <a:ln w="28575" cap="rnd">
            <a:solidFill>
              <a:schemeClr val="accent1"/>
            </a:solidFill>
            <a:round/>
          </a:ln>
          <a:effectLst/>
        </c:spPr>
        <c:marker>
          <c:symbol val="none"/>
        </c:marker>
      </c:pivotFmt>
      <c:pivotFmt>
        <c:idx val="108"/>
        <c:spPr>
          <a:solidFill>
            <a:schemeClr val="accent1"/>
          </a:solidFill>
          <a:ln w="28575" cap="rnd">
            <a:solidFill>
              <a:schemeClr val="accent1"/>
            </a:solidFill>
            <a:round/>
          </a:ln>
          <a:effectLst/>
        </c:spPr>
        <c:marker>
          <c:symbol val="none"/>
        </c:marker>
      </c:pivotFmt>
      <c:pivotFmt>
        <c:idx val="109"/>
        <c:spPr>
          <a:solidFill>
            <a:schemeClr val="accent1"/>
          </a:solidFill>
          <a:ln w="28575" cap="rnd">
            <a:solidFill>
              <a:schemeClr val="accent1"/>
            </a:solidFill>
            <a:round/>
          </a:ln>
          <a:effectLst/>
        </c:spPr>
        <c:marker>
          <c:symbol val="none"/>
        </c:marker>
      </c:pivotFmt>
      <c:pivotFmt>
        <c:idx val="110"/>
        <c:spPr>
          <a:solidFill>
            <a:schemeClr val="accent1"/>
          </a:solidFill>
          <a:ln w="28575" cap="rnd">
            <a:solidFill>
              <a:schemeClr val="accent1"/>
            </a:solidFill>
            <a:round/>
          </a:ln>
          <a:effectLst/>
        </c:spPr>
        <c:marker>
          <c:symbol val="none"/>
        </c:marker>
      </c:pivotFmt>
      <c:pivotFmt>
        <c:idx val="111"/>
        <c:spPr>
          <a:solidFill>
            <a:schemeClr val="accent1"/>
          </a:solidFill>
          <a:ln w="28575" cap="rnd">
            <a:solidFill>
              <a:schemeClr val="accent1"/>
            </a:solidFill>
            <a:round/>
          </a:ln>
          <a:effectLst/>
        </c:spPr>
        <c:marker>
          <c:symbol val="none"/>
        </c:marker>
      </c:pivotFmt>
      <c:pivotFmt>
        <c:idx val="112"/>
        <c:spPr>
          <a:solidFill>
            <a:schemeClr val="accent1"/>
          </a:solidFill>
          <a:ln w="28575" cap="rnd">
            <a:solidFill>
              <a:schemeClr val="accent1"/>
            </a:solidFill>
            <a:round/>
          </a:ln>
          <a:effectLst/>
        </c:spPr>
        <c:marker>
          <c:symbol val="none"/>
        </c:marker>
      </c:pivotFmt>
      <c:pivotFmt>
        <c:idx val="113"/>
        <c:spPr>
          <a:solidFill>
            <a:schemeClr val="accent1"/>
          </a:solidFill>
          <a:ln w="28575" cap="rnd">
            <a:solidFill>
              <a:schemeClr val="accent1"/>
            </a:solidFill>
            <a:round/>
          </a:ln>
          <a:effectLst/>
        </c:spPr>
        <c:marker>
          <c:symbol val="none"/>
        </c:marker>
      </c:pivotFmt>
      <c:pivotFmt>
        <c:idx val="114"/>
        <c:spPr>
          <a:solidFill>
            <a:schemeClr val="accent1"/>
          </a:solidFill>
          <a:ln w="28575" cap="rnd">
            <a:solidFill>
              <a:schemeClr val="accent1"/>
            </a:solidFill>
            <a:round/>
          </a:ln>
          <a:effectLst/>
        </c:spPr>
        <c:marker>
          <c:symbol val="none"/>
        </c:marker>
      </c:pivotFmt>
      <c:pivotFmt>
        <c:idx val="115"/>
        <c:spPr>
          <a:solidFill>
            <a:schemeClr val="accent1"/>
          </a:solidFill>
          <a:ln w="28575" cap="rnd">
            <a:solidFill>
              <a:schemeClr val="accent1"/>
            </a:solidFill>
            <a:round/>
          </a:ln>
          <a:effectLst/>
        </c:spPr>
        <c:marker>
          <c:symbol val="none"/>
        </c:marker>
      </c:pivotFmt>
      <c:pivotFmt>
        <c:idx val="116"/>
        <c:spPr>
          <a:solidFill>
            <a:schemeClr val="accent1"/>
          </a:solidFill>
          <a:ln w="28575" cap="rnd">
            <a:solidFill>
              <a:schemeClr val="accent1"/>
            </a:solidFill>
            <a:round/>
          </a:ln>
          <a:effectLst/>
        </c:spPr>
        <c:marker>
          <c:symbol val="none"/>
        </c:marker>
      </c:pivotFmt>
      <c:pivotFmt>
        <c:idx val="117"/>
        <c:spPr>
          <a:solidFill>
            <a:schemeClr val="accent1"/>
          </a:solidFill>
          <a:ln w="28575" cap="rnd">
            <a:solidFill>
              <a:schemeClr val="accent1"/>
            </a:solidFill>
            <a:round/>
          </a:ln>
          <a:effectLst/>
        </c:spPr>
        <c:marker>
          <c:symbol val="none"/>
        </c:marker>
      </c:pivotFmt>
      <c:pivotFmt>
        <c:idx val="118"/>
        <c:spPr>
          <a:solidFill>
            <a:schemeClr val="accent1"/>
          </a:solidFill>
          <a:ln w="28575" cap="rnd">
            <a:solidFill>
              <a:schemeClr val="accent1"/>
            </a:solidFill>
            <a:round/>
          </a:ln>
          <a:effectLst/>
        </c:spPr>
        <c:marker>
          <c:symbol val="none"/>
        </c:marker>
      </c:pivotFmt>
      <c:pivotFmt>
        <c:idx val="119"/>
        <c:spPr>
          <a:solidFill>
            <a:schemeClr val="accent1"/>
          </a:solidFill>
          <a:ln w="28575" cap="rnd">
            <a:solidFill>
              <a:schemeClr val="accent1"/>
            </a:solidFill>
            <a:round/>
          </a:ln>
          <a:effectLst/>
        </c:spPr>
        <c:marker>
          <c:symbol val="none"/>
        </c:marker>
      </c:pivotFmt>
      <c:pivotFmt>
        <c:idx val="120"/>
        <c:spPr>
          <a:solidFill>
            <a:schemeClr val="accent1"/>
          </a:solidFill>
          <a:ln w="28575" cap="rnd">
            <a:solidFill>
              <a:schemeClr val="accent1"/>
            </a:solidFill>
            <a:round/>
          </a:ln>
          <a:effectLst/>
        </c:spPr>
        <c:marker>
          <c:symbol val="none"/>
        </c:marker>
      </c:pivotFmt>
      <c:pivotFmt>
        <c:idx val="121"/>
        <c:spPr>
          <a:solidFill>
            <a:schemeClr val="accent1"/>
          </a:solidFill>
          <a:ln w="28575" cap="rnd">
            <a:solidFill>
              <a:schemeClr val="accent1"/>
            </a:solidFill>
            <a:round/>
          </a:ln>
          <a:effectLst/>
        </c:spPr>
        <c:marker>
          <c:symbol val="none"/>
        </c:marker>
      </c:pivotFmt>
      <c:pivotFmt>
        <c:idx val="122"/>
        <c:spPr>
          <a:solidFill>
            <a:schemeClr val="accent1"/>
          </a:solidFill>
          <a:ln w="28575" cap="rnd">
            <a:solidFill>
              <a:schemeClr val="accent1"/>
            </a:solidFill>
            <a:round/>
          </a:ln>
          <a:effectLst/>
        </c:spPr>
        <c:marker>
          <c:symbol val="none"/>
        </c:marker>
      </c:pivotFmt>
      <c:pivotFmt>
        <c:idx val="123"/>
        <c:spPr>
          <a:solidFill>
            <a:schemeClr val="accent1"/>
          </a:solidFill>
          <a:ln w="28575" cap="rnd">
            <a:solidFill>
              <a:schemeClr val="accent1"/>
            </a:solidFill>
            <a:round/>
          </a:ln>
          <a:effectLst/>
        </c:spPr>
        <c:marker>
          <c:symbol val="none"/>
        </c:marker>
      </c:pivotFmt>
      <c:pivotFmt>
        <c:idx val="124"/>
        <c:spPr>
          <a:solidFill>
            <a:schemeClr val="accent1"/>
          </a:solidFill>
          <a:ln w="28575" cap="rnd">
            <a:solidFill>
              <a:schemeClr val="accent1"/>
            </a:solidFill>
            <a:round/>
          </a:ln>
          <a:effectLst/>
        </c:spPr>
        <c:marker>
          <c:symbol val="none"/>
        </c:marker>
      </c:pivotFmt>
      <c:pivotFmt>
        <c:idx val="125"/>
        <c:spPr>
          <a:solidFill>
            <a:schemeClr val="accent1"/>
          </a:solidFill>
          <a:ln w="28575" cap="rnd">
            <a:solidFill>
              <a:schemeClr val="accent1"/>
            </a:solidFill>
            <a:round/>
          </a:ln>
          <a:effectLst/>
        </c:spPr>
        <c:marker>
          <c:symbol val="none"/>
        </c:marker>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circle"/>
          <c:size val="5"/>
          <c:spPr>
            <a:solidFill>
              <a:schemeClr val="accent1">
                <a:lumMod val="60000"/>
              </a:schemeClr>
            </a:solidFill>
            <a:ln w="9525">
              <a:solidFill>
                <a:schemeClr val="accent1">
                  <a:lumMod val="60000"/>
                </a:schemeClr>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c:v>
              </c:pt>
              <c:pt idx="1">
                <c:v>0</c:v>
              </c:pt>
              <c:pt idx="2">
                <c:v>0</c:v>
              </c:pt>
              <c:pt idx="3">
                <c:v>0</c:v>
              </c:pt>
              <c:pt idx="4">
                <c:v>0</c:v>
              </c:pt>
              <c:pt idx="5">
                <c:v>0</c:v>
              </c:pt>
              <c:pt idx="6">
                <c:v>0</c:v>
              </c:pt>
              <c:pt idx="7">
                <c:v>0</c:v>
              </c:pt>
              <c:pt idx="8">
                <c:v>0</c:v>
              </c:pt>
            </c:numLit>
          </c:val>
          <c:smooth val="0"/>
          <c:extLst>
            <c:ext xmlns:c16="http://schemas.microsoft.com/office/drawing/2014/chart" uri="{C3380CC4-5D6E-409C-BE32-E72D297353CC}">
              <c16:uniqueId val="{00000027-AB67-4930-8196-094B22FAD73C}"/>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c:v>
              </c:pt>
              <c:pt idx="1">
                <c:v>0</c:v>
              </c:pt>
              <c:pt idx="2">
                <c:v>0</c:v>
              </c:pt>
              <c:pt idx="3">
                <c:v>0</c:v>
              </c:pt>
              <c:pt idx="4">
                <c:v>0</c:v>
              </c:pt>
              <c:pt idx="5">
                <c:v>0</c:v>
              </c:pt>
              <c:pt idx="6">
                <c:v>0</c:v>
              </c:pt>
              <c:pt idx="7">
                <c:v>0</c:v>
              </c:pt>
              <c:pt idx="8">
                <c:v>0</c:v>
              </c:pt>
            </c:numLit>
          </c:val>
          <c:smooth val="0"/>
          <c:extLst>
            <c:ext xmlns:c16="http://schemas.microsoft.com/office/drawing/2014/chart" uri="{C3380CC4-5D6E-409C-BE32-E72D297353CC}">
              <c16:uniqueId val="{00000000-0B7F-46B9-BBCB-48440E358423}"/>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c:v>
              </c:pt>
              <c:pt idx="1">
                <c:v>0</c:v>
              </c:pt>
              <c:pt idx="2">
                <c:v>0</c:v>
              </c:pt>
              <c:pt idx="3">
                <c:v>0</c:v>
              </c:pt>
              <c:pt idx="4">
                <c:v>0</c:v>
              </c:pt>
              <c:pt idx="5">
                <c:v>0</c:v>
              </c:pt>
              <c:pt idx="6">
                <c:v>0</c:v>
              </c:pt>
              <c:pt idx="7">
                <c:v>0</c:v>
              </c:pt>
              <c:pt idx="8">
                <c:v>0</c:v>
              </c:pt>
            </c:numLit>
          </c:val>
          <c:smooth val="0"/>
          <c:extLst>
            <c:ext xmlns:c16="http://schemas.microsoft.com/office/drawing/2014/chart" uri="{C3380CC4-5D6E-409C-BE32-E72D297353CC}">
              <c16:uniqueId val="{00000001-0B7F-46B9-BBCB-48440E358423}"/>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3.5554291402972341E-5</c:v>
              </c:pt>
              <c:pt idx="1">
                <c:v>3.5295778624876468E-5</c:v>
              </c:pt>
              <c:pt idx="2">
                <c:v>3.5085257174935096E-5</c:v>
              </c:pt>
              <c:pt idx="3">
                <c:v>4.0854679903582957E-5</c:v>
              </c:pt>
              <c:pt idx="4">
                <c:v>4.0498947027377285E-5</c:v>
              </c:pt>
              <c:pt idx="5">
                <c:v>6.8587105624142664E-5</c:v>
              </c:pt>
              <c:pt idx="6">
                <c:v>3.411339291805963E-5</c:v>
              </c:pt>
              <c:pt idx="7">
                <c:v>3.3795201081446433E-5</c:v>
              </c:pt>
              <c:pt idx="8">
                <c:v>3.3998572059973484E-5</c:v>
              </c:pt>
            </c:numLit>
          </c:val>
          <c:smooth val="0"/>
          <c:extLst>
            <c:ext xmlns:c16="http://schemas.microsoft.com/office/drawing/2014/chart" uri="{C3380CC4-5D6E-409C-BE32-E72D297353CC}">
              <c16:uniqueId val="{00000002-0B7F-46B9-BBCB-48440E358423}"/>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c:v>
              </c:pt>
              <c:pt idx="1">
                <c:v>0</c:v>
              </c:pt>
              <c:pt idx="2">
                <c:v>0</c:v>
              </c:pt>
              <c:pt idx="3">
                <c:v>0</c:v>
              </c:pt>
              <c:pt idx="4">
                <c:v>0</c:v>
              </c:pt>
              <c:pt idx="5">
                <c:v>4.9336425082638512E-5</c:v>
              </c:pt>
              <c:pt idx="6">
                <c:v>0</c:v>
              </c:pt>
              <c:pt idx="7">
                <c:v>0</c:v>
              </c:pt>
              <c:pt idx="8">
                <c:v>0</c:v>
              </c:pt>
            </c:numLit>
          </c:val>
          <c:smooth val="0"/>
          <c:extLst>
            <c:ext xmlns:c16="http://schemas.microsoft.com/office/drawing/2014/chart" uri="{C3380CC4-5D6E-409C-BE32-E72D297353CC}">
              <c16:uniqueId val="{00000003-0B7F-46B9-BBCB-48440E358423}"/>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5.4279976116810509E-5</c:v>
              </c:pt>
              <c:pt idx="1">
                <c:v>5.3856096510124945E-5</c:v>
              </c:pt>
              <c:pt idx="2">
                <c:v>5.332764505119454E-5</c:v>
              </c:pt>
              <c:pt idx="3">
                <c:v>5.7071110603812353E-5</c:v>
              </c:pt>
              <c:pt idx="4">
                <c:v>5.6449336720293535E-5</c:v>
              </c:pt>
              <c:pt idx="5">
                <c:v>1.0395010395010396E-4</c:v>
              </c:pt>
              <c:pt idx="6">
                <c:v>1.033004493569547E-4</c:v>
              </c:pt>
              <c:pt idx="7">
                <c:v>5.0950221633464103E-5</c:v>
              </c:pt>
              <c:pt idx="8">
                <c:v>1.0260093366849639E-4</c:v>
              </c:pt>
            </c:numLit>
          </c:val>
          <c:smooth val="0"/>
          <c:extLst>
            <c:ext xmlns:c16="http://schemas.microsoft.com/office/drawing/2014/chart" uri="{C3380CC4-5D6E-409C-BE32-E72D297353CC}">
              <c16:uniqueId val="{00000004-0B7F-46B9-BBCB-48440E358423}"/>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7.2532095452237615E-5</c:v>
              </c:pt>
              <c:pt idx="1">
                <c:v>7.229612492770387E-5</c:v>
              </c:pt>
              <c:pt idx="2">
                <c:v>7.1983875611862942E-5</c:v>
              </c:pt>
              <c:pt idx="3">
                <c:v>9.116601331023795E-5</c:v>
              </c:pt>
              <c:pt idx="4">
                <c:v>9.0399566082082806E-5</c:v>
              </c:pt>
              <c:pt idx="5">
                <c:v>0</c:v>
              </c:pt>
              <c:pt idx="6">
                <c:v>0</c:v>
              </c:pt>
              <c:pt idx="7">
                <c:v>0</c:v>
              </c:pt>
              <c:pt idx="8">
                <c:v>0</c:v>
              </c:pt>
            </c:numLit>
          </c:val>
          <c:smooth val="0"/>
          <c:extLst>
            <c:ext xmlns:c16="http://schemas.microsoft.com/office/drawing/2014/chart" uri="{C3380CC4-5D6E-409C-BE32-E72D297353CC}">
              <c16:uniqueId val="{00000005-0B7F-46B9-BBCB-48440E358423}"/>
            </c:ext>
          </c:extLst>
        </c:ser>
        <c:dLbls>
          <c:showLegendKey val="0"/>
          <c:showVal val="0"/>
          <c:showCatName val="0"/>
          <c:showSerName val="0"/>
          <c:showPercent val="0"/>
          <c:showBubbleSize val="0"/>
        </c:dLbls>
        <c:marker val="1"/>
        <c:smooth val="0"/>
        <c:axId val="1568870992"/>
        <c:axId val="1899774384"/>
      </c:lineChart>
      <c:catAx>
        <c:axId val="15688709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99774384"/>
        <c:crosses val="autoZero"/>
        <c:auto val="1"/>
        <c:lblAlgn val="ctr"/>
        <c:lblOffset val="100"/>
        <c:noMultiLvlLbl val="0"/>
      </c:catAx>
      <c:valAx>
        <c:axId val="189977438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887099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b="1">
                <a:solidFill>
                  <a:sysClr val="windowText" lastClr="000000"/>
                </a:solidFill>
              </a:rPr>
              <a:t>HbAC1</a:t>
            </a:r>
            <a:r>
              <a:rPr lang="en-GB" b="1" baseline="0">
                <a:solidFill>
                  <a:sysClr val="windowText" lastClr="000000"/>
                </a:solidFill>
              </a:rPr>
              <a:t> Recorded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Barking</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D-33CA-4E2A-9A68-C456B4F8E7BD}"/>
            </c:ext>
          </c:extLst>
        </c:ser>
        <c:ser>
          <c:idx val="1"/>
          <c:order val="1"/>
          <c:tx>
            <c:v>City &amp; Hackney</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E-33CA-4E2A-9A68-C456B4F8E7BD}"/>
            </c:ext>
          </c:extLst>
        </c:ser>
        <c:ser>
          <c:idx val="2"/>
          <c:order val="2"/>
          <c:tx>
            <c:v>Havering</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F-33CA-4E2A-9A68-C456B4F8E7BD}"/>
            </c:ext>
          </c:extLst>
        </c:ser>
        <c:ser>
          <c:idx val="3"/>
          <c:order val="3"/>
          <c:tx>
            <c:v>Redbridge</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50-33CA-4E2A-9A68-C456B4F8E7BD}"/>
            </c:ext>
          </c:extLst>
        </c:ser>
        <c:ser>
          <c:idx val="4"/>
          <c:order val="4"/>
          <c:tx>
            <c:v>Tower Hamlets</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51-33CA-4E2A-9A68-C456B4F8E7BD}"/>
            </c:ext>
          </c:extLst>
        </c:ser>
        <c:ser>
          <c:idx val="5"/>
          <c:order val="5"/>
          <c:tx>
            <c:v>Waltham Forest</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52-33CA-4E2A-9A68-C456B4F8E7BD}"/>
            </c:ext>
          </c:extLst>
        </c:ser>
        <c:dLbls>
          <c:showLegendKey val="0"/>
          <c:showVal val="0"/>
          <c:showCatName val="0"/>
          <c:showSerName val="0"/>
          <c:showPercent val="0"/>
          <c:showBubbleSize val="0"/>
        </c:dLbls>
        <c:marker val="1"/>
        <c:smooth val="0"/>
        <c:axId val="1897782176"/>
        <c:axId val="2033558768"/>
      </c:lineChart>
      <c:catAx>
        <c:axId val="1897782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33558768"/>
        <c:crosses val="autoZero"/>
        <c:auto val="1"/>
        <c:lblAlgn val="ctr"/>
        <c:lblOffset val="100"/>
        <c:noMultiLvlLbl val="0"/>
      </c:catAx>
      <c:valAx>
        <c:axId val="203355876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9778217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sz="1400"/>
              <a:t>BMI Recorded</a:t>
            </a:r>
            <a:endParaRPr lang="en-GB"/>
          </a:p>
        </c:rich>
      </c:tx>
      <c:overlay val="0"/>
    </c:title>
    <c:autoTitleDeleted val="0"/>
    <c:pivotFmts>
      <c:pivotFmt>
        <c:idx val="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4"/>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5"/>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6"/>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7"/>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8"/>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9"/>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0"/>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1"/>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2"/>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3"/>
        <c:spPr>
          <a:ln w="28575" cap="rnd">
            <a:solidFill>
              <a:schemeClr val="accent3"/>
            </a:solidFill>
            <a:round/>
          </a:ln>
          <a:effectLst/>
        </c:spPr>
        <c:marker>
          <c:symbol val="none"/>
        </c:marker>
        <c:dLbl>
          <c:idx val="0"/>
          <c:delete val="1"/>
          <c:extLst>
            <c:ext xmlns:c15="http://schemas.microsoft.com/office/drawing/2012/chart" uri="{CE6537A1-D6FC-4f65-9D91-7224C49458BB}"/>
          </c:extLst>
        </c:dLbl>
      </c:pivotFmt>
      <c:pivotFmt>
        <c:idx val="24"/>
        <c:spPr>
          <a:ln w="28575" cap="rnd">
            <a:solidFill>
              <a:schemeClr val="accent4"/>
            </a:solidFill>
            <a:round/>
          </a:ln>
          <a:effectLst/>
        </c:spPr>
        <c:marker>
          <c:symbol val="none"/>
        </c:marker>
        <c:dLbl>
          <c:idx val="0"/>
          <c:delete val="1"/>
          <c:extLst>
            <c:ext xmlns:c15="http://schemas.microsoft.com/office/drawing/2012/chart" uri="{CE6537A1-D6FC-4f65-9D91-7224C49458BB}"/>
          </c:extLst>
        </c:dLbl>
      </c:pivotFmt>
      <c:pivotFmt>
        <c:idx val="25"/>
        <c:spPr>
          <a:ln w="28575" cap="rnd">
            <a:solidFill>
              <a:schemeClr val="accent5"/>
            </a:solidFill>
            <a:round/>
          </a:ln>
          <a:effectLst/>
        </c:spPr>
        <c:marker>
          <c:symbol val="none"/>
        </c:marker>
        <c:dLbl>
          <c:idx val="0"/>
          <c:delete val="1"/>
          <c:extLst>
            <c:ext xmlns:c15="http://schemas.microsoft.com/office/drawing/2012/chart" uri="{CE6537A1-D6FC-4f65-9D91-7224C49458BB}"/>
          </c:extLst>
        </c:dLbl>
      </c:pivotFmt>
      <c:pivotFmt>
        <c:idx val="26"/>
        <c:spPr>
          <a:ln w="28575" cap="rnd">
            <a:solidFill>
              <a:schemeClr val="accent6"/>
            </a:solidFill>
            <a:round/>
          </a:ln>
          <a:effectLst/>
        </c:spPr>
        <c:marker>
          <c:symbol val="none"/>
        </c:marker>
        <c:dLbl>
          <c:idx val="0"/>
          <c:delete val="1"/>
          <c:extLst>
            <c:ext xmlns:c15="http://schemas.microsoft.com/office/drawing/2012/chart" uri="{CE6537A1-D6FC-4f65-9D91-7224C49458BB}"/>
          </c:extLst>
        </c:dLbl>
      </c:pivotFmt>
      <c:pivotFmt>
        <c:idx val="27"/>
        <c:spPr>
          <a:ln w="28575" cap="rnd">
            <a:solidFill>
              <a:schemeClr val="accent1">
                <a:lumMod val="60000"/>
              </a:schemeClr>
            </a:solidFill>
            <a:round/>
          </a:ln>
          <a:effectLst/>
        </c:spPr>
        <c:marker>
          <c:symbol val="none"/>
        </c:marker>
        <c:dLbl>
          <c:idx val="0"/>
          <c:delete val="1"/>
          <c:extLst>
            <c:ext xmlns:c15="http://schemas.microsoft.com/office/drawing/2012/chart" uri="{CE6537A1-D6FC-4f65-9D91-7224C49458BB}"/>
          </c:extLst>
        </c:dLbl>
      </c:pivotFmt>
      <c:pivotFmt>
        <c:idx val="28"/>
        <c:marker>
          <c:symbol val="none"/>
        </c:marker>
        <c:dLbl>
          <c:idx val="0"/>
          <c:delete val="1"/>
          <c:extLst>
            <c:ext xmlns:c15="http://schemas.microsoft.com/office/drawing/2012/chart" uri="{CE6537A1-D6FC-4f65-9D91-7224C49458BB}"/>
          </c:extLst>
        </c:dLbl>
      </c:pivotFmt>
      <c:pivotFmt>
        <c:idx val="29"/>
        <c:marker>
          <c:symbol val="none"/>
        </c:marker>
      </c:pivotFmt>
      <c:pivotFmt>
        <c:idx val="30"/>
        <c:dLbl>
          <c:idx val="0"/>
          <c:delete val="1"/>
          <c:extLst>
            <c:ext xmlns:c15="http://schemas.microsoft.com/office/drawing/2012/chart" uri="{CE6537A1-D6FC-4f65-9D91-7224C49458BB}"/>
          </c:extLst>
        </c:dLbl>
      </c:pivotFmt>
      <c:pivotFmt>
        <c:idx val="31"/>
        <c:marker>
          <c:symbol val="none"/>
        </c:marker>
        <c:dLbl>
          <c:idx val="0"/>
          <c:delete val="1"/>
          <c:extLst>
            <c:ext xmlns:c15="http://schemas.microsoft.com/office/drawing/2012/chart" uri="{CE6537A1-D6FC-4f65-9D91-7224C49458BB}"/>
          </c:extLst>
        </c:dLbl>
      </c:pivotFmt>
      <c:pivotFmt>
        <c:idx val="32"/>
        <c:dLbl>
          <c:idx val="0"/>
          <c:delete val="1"/>
          <c:extLst>
            <c:ext xmlns:c15="http://schemas.microsoft.com/office/drawing/2012/chart" uri="{CE6537A1-D6FC-4f65-9D91-7224C49458BB}"/>
          </c:extLst>
        </c:dLbl>
      </c:pivotFmt>
      <c:pivotFmt>
        <c:idx val="33"/>
        <c:dLbl>
          <c:idx val="0"/>
          <c:delete val="1"/>
          <c:extLst>
            <c:ext xmlns:c15="http://schemas.microsoft.com/office/drawing/2012/chart" uri="{CE6537A1-D6FC-4f65-9D91-7224C49458BB}"/>
          </c:extLst>
        </c:dLbl>
      </c:pivotFmt>
      <c:pivotFmt>
        <c:idx val="34"/>
        <c:dLbl>
          <c:idx val="0"/>
          <c:delete val="1"/>
          <c:extLst>
            <c:ext xmlns:c15="http://schemas.microsoft.com/office/drawing/2012/chart" uri="{CE6537A1-D6FC-4f65-9D91-7224C49458BB}"/>
          </c:extLst>
        </c:dLbl>
      </c:pivotFmt>
      <c:pivotFmt>
        <c:idx val="35"/>
        <c:dLbl>
          <c:idx val="0"/>
          <c:delete val="1"/>
          <c:extLst>
            <c:ext xmlns:c15="http://schemas.microsoft.com/office/drawing/2012/chart" uri="{CE6537A1-D6FC-4f65-9D91-7224C49458BB}"/>
          </c:extLst>
        </c:dLbl>
      </c:pivotFmt>
      <c:pivotFmt>
        <c:idx val="36"/>
        <c:dLbl>
          <c:idx val="0"/>
          <c:delete val="1"/>
          <c:extLst>
            <c:ext xmlns:c15="http://schemas.microsoft.com/office/drawing/2012/chart" uri="{CE6537A1-D6FC-4f65-9D91-7224C49458BB}"/>
          </c:extLst>
        </c:dLbl>
      </c:pivotFmt>
      <c:pivotFmt>
        <c:idx val="37"/>
        <c:marker>
          <c:symbol val="none"/>
        </c:marker>
        <c:dLbl>
          <c:idx val="0"/>
          <c:delete val="1"/>
          <c:extLst>
            <c:ext xmlns:c15="http://schemas.microsoft.com/office/drawing/2012/chart" uri="{CE6537A1-D6FC-4f65-9D91-7224C49458BB}"/>
          </c:extLst>
        </c:dLbl>
      </c:pivotFmt>
      <c:pivotFmt>
        <c:idx val="38"/>
        <c:dLbl>
          <c:idx val="0"/>
          <c:delete val="1"/>
          <c:extLst>
            <c:ext xmlns:c15="http://schemas.microsoft.com/office/drawing/2012/chart" uri="{CE6537A1-D6FC-4f65-9D91-7224C49458BB}"/>
          </c:extLst>
        </c:dLbl>
      </c:pivotFmt>
      <c:pivotFmt>
        <c:idx val="39"/>
        <c:dLbl>
          <c:idx val="0"/>
          <c:delete val="1"/>
          <c:extLst>
            <c:ext xmlns:c15="http://schemas.microsoft.com/office/drawing/2012/chart" uri="{CE6537A1-D6FC-4f65-9D91-7224C49458BB}"/>
          </c:extLst>
        </c:dLbl>
      </c:pivotFmt>
      <c:pivotFmt>
        <c:idx val="40"/>
        <c:dLbl>
          <c:idx val="0"/>
          <c:delete val="1"/>
          <c:extLst>
            <c:ext xmlns:c15="http://schemas.microsoft.com/office/drawing/2012/chart" uri="{CE6537A1-D6FC-4f65-9D91-7224C49458BB}"/>
          </c:extLst>
        </c:dLbl>
      </c:pivotFmt>
      <c:pivotFmt>
        <c:idx val="41"/>
        <c:dLbl>
          <c:idx val="0"/>
          <c:delete val="1"/>
          <c:extLst>
            <c:ext xmlns:c15="http://schemas.microsoft.com/office/drawing/2012/chart" uri="{CE6537A1-D6FC-4f65-9D91-7224C49458BB}"/>
          </c:extLst>
        </c:dLbl>
      </c:pivotFmt>
      <c:pivotFmt>
        <c:idx val="42"/>
        <c:dLbl>
          <c:idx val="0"/>
          <c:delete val="1"/>
          <c:extLst>
            <c:ext xmlns:c15="http://schemas.microsoft.com/office/drawing/2012/chart" uri="{CE6537A1-D6FC-4f65-9D91-7224C49458BB}"/>
          </c:extLst>
        </c:dLbl>
      </c:pivotFmt>
      <c:pivotFmt>
        <c:idx val="43"/>
        <c:dLbl>
          <c:idx val="0"/>
          <c:delete val="1"/>
          <c:extLst>
            <c:ext xmlns:c15="http://schemas.microsoft.com/office/drawing/2012/chart" uri="{CE6537A1-D6FC-4f65-9D91-7224C49458BB}"/>
          </c:extLst>
        </c:dLbl>
      </c:pivotFmt>
      <c:pivotFmt>
        <c:idx val="44"/>
        <c:dLbl>
          <c:idx val="0"/>
          <c:delete val="1"/>
          <c:extLst>
            <c:ext xmlns:c15="http://schemas.microsoft.com/office/drawing/2012/chart" uri="{CE6537A1-D6FC-4f65-9D91-7224C49458BB}"/>
          </c:extLst>
        </c:dLbl>
      </c:pivotFmt>
      <c:pivotFmt>
        <c:idx val="45"/>
        <c:dLbl>
          <c:idx val="0"/>
          <c:delete val="1"/>
          <c:extLst>
            <c:ext xmlns:c15="http://schemas.microsoft.com/office/drawing/2012/chart" uri="{CE6537A1-D6FC-4f65-9D91-7224C49458BB}"/>
          </c:extLst>
        </c:dLbl>
      </c:pivotFmt>
      <c:pivotFmt>
        <c:idx val="46"/>
        <c:dLbl>
          <c:idx val="0"/>
          <c:delete val="1"/>
          <c:extLst>
            <c:ext xmlns:c15="http://schemas.microsoft.com/office/drawing/2012/chart" uri="{CE6537A1-D6FC-4f65-9D91-7224C49458BB}"/>
          </c:extLst>
        </c:dLbl>
      </c:pivotFmt>
      <c:pivotFmt>
        <c:idx val="47"/>
        <c:dLbl>
          <c:idx val="0"/>
          <c:delete val="1"/>
          <c:extLst>
            <c:ext xmlns:c15="http://schemas.microsoft.com/office/drawing/2012/chart" uri="{CE6537A1-D6FC-4f65-9D91-7224C49458BB}"/>
          </c:extLst>
        </c:dLbl>
      </c:pivotFmt>
      <c:pivotFmt>
        <c:idx val="48"/>
        <c:dLbl>
          <c:idx val="0"/>
          <c:delete val="1"/>
          <c:extLst>
            <c:ext xmlns:c15="http://schemas.microsoft.com/office/drawing/2012/chart" uri="{CE6537A1-D6FC-4f65-9D91-7224C49458BB}"/>
          </c:extLst>
        </c:dLbl>
      </c:pivotFmt>
      <c:pivotFmt>
        <c:idx val="49"/>
        <c:dLbl>
          <c:idx val="0"/>
          <c:delete val="1"/>
          <c:extLst>
            <c:ext xmlns:c15="http://schemas.microsoft.com/office/drawing/2012/chart" uri="{CE6537A1-D6FC-4f65-9D91-7224C49458BB}"/>
          </c:extLst>
        </c:dLbl>
      </c:pivotFmt>
      <c:pivotFmt>
        <c:idx val="50"/>
        <c:marker>
          <c:symbol val="none"/>
        </c:marker>
        <c:dLbl>
          <c:idx val="0"/>
          <c:delete val="1"/>
          <c:extLst>
            <c:ext xmlns:c15="http://schemas.microsoft.com/office/drawing/2012/chart" uri="{CE6537A1-D6FC-4f65-9D91-7224C49458BB}"/>
          </c:extLst>
        </c:dLbl>
      </c:pivotFmt>
      <c:pivotFmt>
        <c:idx val="51"/>
        <c:dLbl>
          <c:idx val="0"/>
          <c:delete val="1"/>
          <c:extLst>
            <c:ext xmlns:c15="http://schemas.microsoft.com/office/drawing/2012/chart" uri="{CE6537A1-D6FC-4f65-9D91-7224C49458BB}"/>
          </c:extLst>
        </c:dLbl>
      </c:pivotFmt>
      <c:pivotFmt>
        <c:idx val="52"/>
        <c:dLbl>
          <c:idx val="0"/>
          <c:delete val="1"/>
          <c:extLst>
            <c:ext xmlns:c15="http://schemas.microsoft.com/office/drawing/2012/chart" uri="{CE6537A1-D6FC-4f65-9D91-7224C49458BB}"/>
          </c:extLst>
        </c:dLbl>
      </c:pivotFmt>
      <c:pivotFmt>
        <c:idx val="53"/>
        <c:dLbl>
          <c:idx val="0"/>
          <c:delete val="1"/>
          <c:extLst>
            <c:ext xmlns:c15="http://schemas.microsoft.com/office/drawing/2012/chart" uri="{CE6537A1-D6FC-4f65-9D91-7224C49458BB}"/>
          </c:extLst>
        </c:dLbl>
      </c:pivotFmt>
      <c:pivotFmt>
        <c:idx val="54"/>
        <c:dLbl>
          <c:idx val="0"/>
          <c:delete val="1"/>
          <c:extLst>
            <c:ext xmlns:c15="http://schemas.microsoft.com/office/drawing/2012/chart" uri="{CE6537A1-D6FC-4f65-9D91-7224C49458BB}"/>
          </c:extLst>
        </c:dLbl>
      </c:pivotFmt>
      <c:pivotFmt>
        <c:idx val="55"/>
        <c:dLbl>
          <c:idx val="0"/>
          <c:delete val="1"/>
          <c:extLst>
            <c:ext xmlns:c15="http://schemas.microsoft.com/office/drawing/2012/chart" uri="{CE6537A1-D6FC-4f65-9D91-7224C49458BB}"/>
          </c:extLst>
        </c:dLbl>
      </c:pivotFmt>
      <c:pivotFmt>
        <c:idx val="56"/>
        <c:marker>
          <c:symbol val="none"/>
        </c:marker>
        <c:dLbl>
          <c:idx val="0"/>
          <c:delete val="1"/>
          <c:extLst>
            <c:ext xmlns:c15="http://schemas.microsoft.com/office/drawing/2012/chart" uri="{CE6537A1-D6FC-4f65-9D91-7224C49458BB}"/>
          </c:extLst>
        </c:dLbl>
      </c:pivotFmt>
      <c:pivotFmt>
        <c:idx val="57"/>
        <c:dLbl>
          <c:idx val="0"/>
          <c:delete val="1"/>
          <c:extLst>
            <c:ext xmlns:c15="http://schemas.microsoft.com/office/drawing/2012/chart" uri="{CE6537A1-D6FC-4f65-9D91-7224C49458BB}"/>
          </c:extLst>
        </c:dLbl>
      </c:pivotFmt>
      <c:pivotFmt>
        <c:idx val="58"/>
        <c:marker>
          <c:symbol val="none"/>
        </c:marker>
        <c:dLbl>
          <c:idx val="0"/>
          <c:delete val="1"/>
          <c:extLst>
            <c:ext xmlns:c15="http://schemas.microsoft.com/office/drawing/2012/chart" uri="{CE6537A1-D6FC-4f65-9D91-7224C49458BB}"/>
          </c:extLst>
        </c:dLbl>
      </c:pivotFmt>
      <c:pivotFmt>
        <c:idx val="59"/>
        <c:marker>
          <c:symbol val="none"/>
        </c:marker>
        <c:dLbl>
          <c:idx val="0"/>
          <c:delete val="1"/>
          <c:extLst>
            <c:ext xmlns:c15="http://schemas.microsoft.com/office/drawing/2012/chart" uri="{CE6537A1-D6FC-4f65-9D91-7224C49458BB}"/>
          </c:extLst>
        </c:dLbl>
      </c:pivotFmt>
      <c:pivotFmt>
        <c:idx val="60"/>
        <c:marker>
          <c:symbol val="none"/>
        </c:marker>
        <c:dLbl>
          <c:idx val="0"/>
          <c:delete val="1"/>
          <c:extLst>
            <c:ext xmlns:c15="http://schemas.microsoft.com/office/drawing/2012/chart" uri="{CE6537A1-D6FC-4f65-9D91-7224C49458BB}"/>
          </c:extLst>
        </c:dLbl>
      </c:pivotFmt>
      <c:pivotFmt>
        <c:idx val="61"/>
        <c:marker>
          <c:symbol val="none"/>
        </c:marker>
        <c:dLbl>
          <c:idx val="0"/>
          <c:delete val="1"/>
          <c:extLst>
            <c:ext xmlns:c15="http://schemas.microsoft.com/office/drawing/2012/chart" uri="{CE6537A1-D6FC-4f65-9D91-7224C49458BB}"/>
          </c:extLst>
        </c:dLbl>
      </c:pivotFmt>
      <c:pivotFmt>
        <c:idx val="62"/>
        <c:dLbl>
          <c:idx val="0"/>
          <c:delete val="1"/>
          <c:extLst>
            <c:ext xmlns:c15="http://schemas.microsoft.com/office/drawing/2012/chart" uri="{CE6537A1-D6FC-4f65-9D91-7224C49458BB}"/>
          </c:extLst>
        </c:dLbl>
      </c:pivotFmt>
      <c:pivotFmt>
        <c:idx val="63"/>
        <c:dLbl>
          <c:idx val="0"/>
          <c:delete val="1"/>
          <c:extLst>
            <c:ext xmlns:c15="http://schemas.microsoft.com/office/drawing/2012/chart" uri="{CE6537A1-D6FC-4f65-9D91-7224C49458BB}"/>
          </c:extLst>
        </c:dLbl>
      </c:pivotFmt>
      <c:pivotFmt>
        <c:idx val="64"/>
        <c:dLbl>
          <c:idx val="0"/>
          <c:delete val="1"/>
          <c:extLst>
            <c:ext xmlns:c15="http://schemas.microsoft.com/office/drawing/2012/chart" uri="{CE6537A1-D6FC-4f65-9D91-7224C49458BB}"/>
          </c:extLst>
        </c:dLbl>
      </c:pivotFmt>
      <c:pivotFmt>
        <c:idx val="65"/>
        <c:dLbl>
          <c:idx val="0"/>
          <c:delete val="1"/>
          <c:extLst>
            <c:ext xmlns:c15="http://schemas.microsoft.com/office/drawing/2012/chart" uri="{CE6537A1-D6FC-4f65-9D91-7224C49458BB}"/>
          </c:extLst>
        </c:dLbl>
      </c:pivotFmt>
      <c:pivotFmt>
        <c:idx val="66"/>
        <c:marker>
          <c:symbol val="none"/>
        </c:marker>
        <c:dLbl>
          <c:idx val="0"/>
          <c:delete val="1"/>
          <c:extLst>
            <c:ext xmlns:c15="http://schemas.microsoft.com/office/drawing/2012/chart" uri="{CE6537A1-D6FC-4f65-9D91-7224C49458BB}"/>
          </c:extLst>
        </c:dLbl>
      </c:pivotFmt>
      <c:pivotFmt>
        <c:idx val="67"/>
        <c:dLbl>
          <c:idx val="0"/>
          <c:delete val="1"/>
          <c:extLst>
            <c:ext xmlns:c15="http://schemas.microsoft.com/office/drawing/2012/chart" uri="{CE6537A1-D6FC-4f65-9D91-7224C49458BB}"/>
          </c:extLst>
        </c:dLbl>
      </c:pivotFmt>
      <c:pivotFmt>
        <c:idx val="68"/>
        <c:marker>
          <c:symbol val="none"/>
        </c:marker>
        <c:dLbl>
          <c:idx val="0"/>
          <c:delete val="1"/>
          <c:extLst>
            <c:ext xmlns:c15="http://schemas.microsoft.com/office/drawing/2012/chart" uri="{CE6537A1-D6FC-4f65-9D91-7224C49458BB}"/>
          </c:extLst>
        </c:dLbl>
      </c:pivotFmt>
      <c:pivotFmt>
        <c:idx val="69"/>
        <c:dLbl>
          <c:idx val="0"/>
          <c:delete val="1"/>
          <c:extLst>
            <c:ext xmlns:c15="http://schemas.microsoft.com/office/drawing/2012/chart" uri="{CE6537A1-D6FC-4f65-9D91-7224C49458BB}"/>
          </c:extLst>
        </c:dLbl>
      </c:pivotFmt>
      <c:pivotFmt>
        <c:idx val="70"/>
        <c:dLbl>
          <c:idx val="0"/>
          <c:delete val="1"/>
          <c:extLst>
            <c:ext xmlns:c15="http://schemas.microsoft.com/office/drawing/2012/chart" uri="{CE6537A1-D6FC-4f65-9D91-7224C49458BB}"/>
          </c:extLst>
        </c:dLbl>
      </c:pivotFmt>
      <c:pivotFmt>
        <c:idx val="71"/>
        <c:dLbl>
          <c:idx val="0"/>
          <c:delete val="1"/>
          <c:extLst>
            <c:ext xmlns:c15="http://schemas.microsoft.com/office/drawing/2012/chart" uri="{CE6537A1-D6FC-4f65-9D91-7224C49458BB}"/>
          </c:extLst>
        </c:dLbl>
      </c:pivotFmt>
      <c:pivotFmt>
        <c:idx val="72"/>
        <c:dLbl>
          <c:idx val="0"/>
          <c:delete val="1"/>
          <c:extLst>
            <c:ext xmlns:c15="http://schemas.microsoft.com/office/drawing/2012/chart" uri="{CE6537A1-D6FC-4f65-9D91-7224C49458BB}"/>
          </c:extLst>
        </c:dLbl>
      </c:pivotFmt>
      <c:pivotFmt>
        <c:idx val="73"/>
        <c:dLbl>
          <c:idx val="0"/>
          <c:delete val="1"/>
          <c:extLst>
            <c:ext xmlns:c15="http://schemas.microsoft.com/office/drawing/2012/chart" uri="{CE6537A1-D6FC-4f65-9D91-7224C49458BB}"/>
          </c:extLst>
        </c:dLbl>
      </c:pivotFmt>
      <c:pivotFmt>
        <c:idx val="74"/>
        <c:dLbl>
          <c:idx val="0"/>
          <c:delete val="1"/>
          <c:extLst>
            <c:ext xmlns:c15="http://schemas.microsoft.com/office/drawing/2012/chart" uri="{CE6537A1-D6FC-4f65-9D91-7224C49458BB}"/>
          </c:extLst>
        </c:dLbl>
      </c:pivotFmt>
      <c:pivotFmt>
        <c:idx val="75"/>
        <c:dLbl>
          <c:idx val="0"/>
          <c:delete val="1"/>
          <c:extLst>
            <c:ext xmlns:c15="http://schemas.microsoft.com/office/drawing/2012/chart" uri="{CE6537A1-D6FC-4f65-9D91-7224C49458BB}"/>
          </c:extLst>
        </c:dLbl>
      </c:pivotFmt>
      <c:pivotFmt>
        <c:idx val="76"/>
        <c:dLbl>
          <c:idx val="0"/>
          <c:delete val="1"/>
          <c:extLst>
            <c:ext xmlns:c15="http://schemas.microsoft.com/office/drawing/2012/chart" uri="{CE6537A1-D6FC-4f65-9D91-7224C49458BB}"/>
          </c:extLst>
        </c:dLbl>
      </c:pivotFmt>
      <c:pivotFmt>
        <c:idx val="77"/>
        <c:marker>
          <c:symbol val="none"/>
        </c:marker>
        <c:dLbl>
          <c:idx val="0"/>
          <c:delete val="1"/>
          <c:extLst>
            <c:ext xmlns:c15="http://schemas.microsoft.com/office/drawing/2012/chart" uri="{CE6537A1-D6FC-4f65-9D91-7224C49458BB}"/>
          </c:extLst>
        </c:dLbl>
      </c:pivotFmt>
      <c:pivotFmt>
        <c:idx val="78"/>
        <c:dLbl>
          <c:idx val="0"/>
          <c:delete val="1"/>
          <c:extLst>
            <c:ext xmlns:c15="http://schemas.microsoft.com/office/drawing/2012/chart" uri="{CE6537A1-D6FC-4f65-9D91-7224C49458BB}"/>
          </c:extLst>
        </c:dLbl>
      </c:pivotFmt>
      <c:pivotFmt>
        <c:idx val="79"/>
        <c:dLbl>
          <c:idx val="0"/>
          <c:delete val="1"/>
          <c:extLst>
            <c:ext xmlns:c15="http://schemas.microsoft.com/office/drawing/2012/chart" uri="{CE6537A1-D6FC-4f65-9D91-7224C49458BB}"/>
          </c:extLst>
        </c:dLbl>
      </c:pivotFmt>
      <c:pivotFmt>
        <c:idx val="80"/>
        <c:dLbl>
          <c:idx val="0"/>
          <c:delete val="1"/>
          <c:extLst>
            <c:ext xmlns:c15="http://schemas.microsoft.com/office/drawing/2012/chart" uri="{CE6537A1-D6FC-4f65-9D91-7224C49458BB}"/>
          </c:extLst>
        </c:dLbl>
      </c:pivotFmt>
      <c:pivotFmt>
        <c:idx val="81"/>
        <c:dLbl>
          <c:idx val="0"/>
          <c:delete val="1"/>
          <c:extLst>
            <c:ext xmlns:c15="http://schemas.microsoft.com/office/drawing/2012/chart" uri="{CE6537A1-D6FC-4f65-9D91-7224C49458BB}"/>
          </c:extLst>
        </c:dLbl>
      </c:pivotFmt>
      <c:pivotFmt>
        <c:idx val="82"/>
        <c:dLbl>
          <c:idx val="0"/>
          <c:delete val="1"/>
          <c:extLst>
            <c:ext xmlns:c15="http://schemas.microsoft.com/office/drawing/2012/chart" uri="{CE6537A1-D6FC-4f65-9D91-7224C49458BB}"/>
          </c:extLst>
        </c:dLbl>
      </c:pivotFmt>
      <c:pivotFmt>
        <c:idx val="83"/>
        <c:dLbl>
          <c:idx val="0"/>
          <c:delete val="1"/>
          <c:extLst>
            <c:ext xmlns:c15="http://schemas.microsoft.com/office/drawing/2012/chart" uri="{CE6537A1-D6FC-4f65-9D91-7224C49458BB}"/>
          </c:extLst>
        </c:dLbl>
      </c:pivotFmt>
      <c:pivotFmt>
        <c:idx val="84"/>
        <c:dLbl>
          <c:idx val="0"/>
          <c:delete val="1"/>
          <c:extLst>
            <c:ext xmlns:c15="http://schemas.microsoft.com/office/drawing/2012/chart" uri="{CE6537A1-D6FC-4f65-9D91-7224C49458BB}"/>
          </c:extLst>
        </c:dLbl>
      </c:pivotFmt>
      <c:pivotFmt>
        <c:idx val="85"/>
        <c:dLbl>
          <c:idx val="0"/>
          <c:delete val="1"/>
          <c:extLst>
            <c:ext xmlns:c15="http://schemas.microsoft.com/office/drawing/2012/chart" uri="{CE6537A1-D6FC-4f65-9D91-7224C49458BB}"/>
          </c:extLst>
        </c:dLbl>
      </c:pivotFmt>
      <c:pivotFmt>
        <c:idx val="86"/>
        <c:dLbl>
          <c:idx val="0"/>
          <c:delete val="1"/>
          <c:extLst>
            <c:ext xmlns:c15="http://schemas.microsoft.com/office/drawing/2012/chart" uri="{CE6537A1-D6FC-4f65-9D91-7224C49458BB}"/>
          </c:extLst>
        </c:dLbl>
      </c:pivotFmt>
      <c:pivotFmt>
        <c:idx val="87"/>
        <c:dLbl>
          <c:idx val="0"/>
          <c:delete val="1"/>
          <c:extLst>
            <c:ext xmlns:c15="http://schemas.microsoft.com/office/drawing/2012/chart" uri="{CE6537A1-D6FC-4f65-9D91-7224C49458BB}"/>
          </c:extLst>
        </c:dLbl>
      </c:pivotFmt>
      <c:pivotFmt>
        <c:idx val="88"/>
        <c:dLbl>
          <c:idx val="0"/>
          <c:delete val="1"/>
          <c:extLst>
            <c:ext xmlns:c15="http://schemas.microsoft.com/office/drawing/2012/chart" uri="{CE6537A1-D6FC-4f65-9D91-7224C49458BB}"/>
          </c:extLst>
        </c:dLbl>
      </c:pivotFmt>
      <c:pivotFmt>
        <c:idx val="89"/>
        <c:dLbl>
          <c:idx val="0"/>
          <c:delete val="1"/>
          <c:extLst>
            <c:ext xmlns:c15="http://schemas.microsoft.com/office/drawing/2012/chart" uri="{CE6537A1-D6FC-4f65-9D91-7224C49458BB}"/>
          </c:extLst>
        </c:dLbl>
      </c:pivotFmt>
      <c:pivotFmt>
        <c:idx val="90"/>
        <c:dLbl>
          <c:idx val="0"/>
          <c:delete val="1"/>
          <c:extLst>
            <c:ext xmlns:c15="http://schemas.microsoft.com/office/drawing/2012/chart" uri="{CE6537A1-D6FC-4f65-9D91-7224C49458BB}"/>
          </c:extLst>
        </c:dLbl>
      </c:pivotFmt>
      <c:pivotFmt>
        <c:idx val="91"/>
        <c:dLbl>
          <c:idx val="0"/>
          <c:delete val="1"/>
          <c:extLst>
            <c:ext xmlns:c15="http://schemas.microsoft.com/office/drawing/2012/chart" uri="{CE6537A1-D6FC-4f65-9D91-7224C49458BB}"/>
          </c:extLst>
        </c:dLbl>
      </c:pivotFmt>
      <c:pivotFmt>
        <c:idx val="92"/>
        <c:dLbl>
          <c:idx val="0"/>
          <c:delete val="1"/>
          <c:extLst>
            <c:ext xmlns:c15="http://schemas.microsoft.com/office/drawing/2012/chart" uri="{CE6537A1-D6FC-4f65-9D91-7224C49458BB}"/>
          </c:extLst>
        </c:dLbl>
      </c:pivotFmt>
      <c:pivotFmt>
        <c:idx val="93"/>
        <c:dLbl>
          <c:idx val="0"/>
          <c:delete val="1"/>
          <c:extLst>
            <c:ext xmlns:c15="http://schemas.microsoft.com/office/drawing/2012/chart" uri="{CE6537A1-D6FC-4f65-9D91-7224C49458BB}"/>
          </c:extLst>
        </c:dLbl>
      </c:pivotFmt>
      <c:pivotFmt>
        <c:idx val="94"/>
        <c:dLbl>
          <c:idx val="0"/>
          <c:delete val="1"/>
          <c:extLst>
            <c:ext xmlns:c15="http://schemas.microsoft.com/office/drawing/2012/chart" uri="{CE6537A1-D6FC-4f65-9D91-7224C49458BB}"/>
          </c:extLst>
        </c:dLbl>
      </c:pivotFmt>
      <c:pivotFmt>
        <c:idx val="95"/>
        <c:dLbl>
          <c:idx val="0"/>
          <c:delete val="1"/>
          <c:extLst>
            <c:ext xmlns:c15="http://schemas.microsoft.com/office/drawing/2012/chart" uri="{CE6537A1-D6FC-4f65-9D91-7224C49458BB}"/>
          </c:extLst>
        </c:dLbl>
      </c:pivotFmt>
      <c:pivotFmt>
        <c:idx val="96"/>
        <c:dLbl>
          <c:idx val="0"/>
          <c:delete val="1"/>
          <c:extLst>
            <c:ext xmlns:c15="http://schemas.microsoft.com/office/drawing/2012/chart" uri="{CE6537A1-D6FC-4f65-9D91-7224C49458BB}"/>
          </c:extLst>
        </c:dLbl>
      </c:pivotFmt>
      <c:pivotFmt>
        <c:idx val="97"/>
        <c:dLbl>
          <c:idx val="0"/>
          <c:delete val="1"/>
          <c:extLst>
            <c:ext xmlns:c15="http://schemas.microsoft.com/office/drawing/2012/chart" uri="{CE6537A1-D6FC-4f65-9D91-7224C49458BB}"/>
          </c:extLst>
        </c:dLbl>
      </c:pivotFmt>
      <c:pivotFmt>
        <c:idx val="98"/>
        <c:dLbl>
          <c:idx val="0"/>
          <c:delete val="1"/>
          <c:extLst>
            <c:ext xmlns:c15="http://schemas.microsoft.com/office/drawing/2012/chart" uri="{CE6537A1-D6FC-4f65-9D91-7224C49458BB}"/>
          </c:extLst>
        </c:dLbl>
      </c:pivotFmt>
      <c:pivotFmt>
        <c:idx val="99"/>
        <c:dLbl>
          <c:idx val="0"/>
          <c:delete val="1"/>
          <c:extLst>
            <c:ext xmlns:c15="http://schemas.microsoft.com/office/drawing/2012/chart" uri="{CE6537A1-D6FC-4f65-9D91-7224C49458BB}"/>
          </c:extLst>
        </c:dLbl>
      </c:pivotFmt>
      <c:pivotFmt>
        <c:idx val="100"/>
        <c:dLbl>
          <c:idx val="0"/>
          <c:delete val="1"/>
          <c:extLst>
            <c:ext xmlns:c15="http://schemas.microsoft.com/office/drawing/2012/chart" uri="{CE6537A1-D6FC-4f65-9D91-7224C49458BB}"/>
          </c:extLst>
        </c:dLbl>
      </c:pivotFmt>
      <c:pivotFmt>
        <c:idx val="101"/>
        <c:dLbl>
          <c:idx val="0"/>
          <c:delete val="1"/>
          <c:extLst>
            <c:ext xmlns:c15="http://schemas.microsoft.com/office/drawing/2012/chart" uri="{CE6537A1-D6FC-4f65-9D91-7224C49458BB}"/>
          </c:extLst>
        </c:dLbl>
      </c:pivotFmt>
      <c:pivotFmt>
        <c:idx val="102"/>
        <c:dLbl>
          <c:idx val="0"/>
          <c:delete val="1"/>
          <c:extLst>
            <c:ext xmlns:c15="http://schemas.microsoft.com/office/drawing/2012/chart" uri="{CE6537A1-D6FC-4f65-9D91-7224C49458BB}"/>
          </c:extLst>
        </c:dLbl>
      </c:pivotFmt>
      <c:pivotFmt>
        <c:idx val="103"/>
        <c:dLbl>
          <c:idx val="0"/>
          <c:delete val="1"/>
          <c:extLst>
            <c:ext xmlns:c15="http://schemas.microsoft.com/office/drawing/2012/chart" uri="{CE6537A1-D6FC-4f65-9D91-7224C49458BB}"/>
          </c:extLst>
        </c:dLbl>
      </c:pivotFmt>
      <c:pivotFmt>
        <c:idx val="104"/>
        <c:dLbl>
          <c:idx val="0"/>
          <c:delete val="1"/>
          <c:extLst>
            <c:ext xmlns:c15="http://schemas.microsoft.com/office/drawing/2012/chart" uri="{CE6537A1-D6FC-4f65-9D91-7224C49458BB}"/>
          </c:extLst>
        </c:dLbl>
      </c:pivotFmt>
      <c:pivotFmt>
        <c:idx val="105"/>
        <c:dLbl>
          <c:idx val="0"/>
          <c:delete val="1"/>
          <c:extLst>
            <c:ext xmlns:c15="http://schemas.microsoft.com/office/drawing/2012/chart" uri="{CE6537A1-D6FC-4f65-9D91-7224C49458BB}"/>
          </c:extLst>
        </c:dLbl>
      </c:pivotFmt>
      <c:pivotFmt>
        <c:idx val="106"/>
        <c:dLbl>
          <c:idx val="0"/>
          <c:delete val="1"/>
          <c:extLst>
            <c:ext xmlns:c15="http://schemas.microsoft.com/office/drawing/2012/chart" uri="{CE6537A1-D6FC-4f65-9D91-7224C49458BB}"/>
          </c:extLst>
        </c:dLbl>
      </c:pivotFmt>
      <c:pivotFmt>
        <c:idx val="107"/>
        <c:dLbl>
          <c:idx val="0"/>
          <c:delete val="1"/>
          <c:extLst>
            <c:ext xmlns:c15="http://schemas.microsoft.com/office/drawing/2012/chart" uri="{CE6537A1-D6FC-4f65-9D91-7224C49458BB}"/>
          </c:extLst>
        </c:dLbl>
      </c:pivotFmt>
      <c:pivotFmt>
        <c:idx val="108"/>
        <c:dLbl>
          <c:idx val="0"/>
          <c:delete val="1"/>
          <c:extLst>
            <c:ext xmlns:c15="http://schemas.microsoft.com/office/drawing/2012/chart" uri="{CE6537A1-D6FC-4f65-9D91-7224C49458BB}"/>
          </c:extLst>
        </c:dLbl>
      </c:pivotFmt>
      <c:pivotFmt>
        <c:idx val="109"/>
        <c:dLbl>
          <c:idx val="0"/>
          <c:delete val="1"/>
          <c:extLst>
            <c:ext xmlns:c15="http://schemas.microsoft.com/office/drawing/2012/chart" uri="{CE6537A1-D6FC-4f65-9D91-7224C49458BB}"/>
          </c:extLst>
        </c:dLbl>
      </c:pivotFmt>
      <c:pivotFmt>
        <c:idx val="110"/>
        <c:dLbl>
          <c:idx val="0"/>
          <c:delete val="1"/>
          <c:extLst>
            <c:ext xmlns:c15="http://schemas.microsoft.com/office/drawing/2012/chart" uri="{CE6537A1-D6FC-4f65-9D91-7224C49458BB}"/>
          </c:extLst>
        </c:dLbl>
      </c:pivotFmt>
      <c:pivotFmt>
        <c:idx val="111"/>
        <c:dLbl>
          <c:idx val="0"/>
          <c:delete val="1"/>
          <c:extLst>
            <c:ext xmlns:c15="http://schemas.microsoft.com/office/drawing/2012/chart" uri="{CE6537A1-D6FC-4f65-9D91-7224C49458BB}"/>
          </c:extLst>
        </c:dLbl>
      </c:pivotFmt>
      <c:pivotFmt>
        <c:idx val="112"/>
        <c:dLbl>
          <c:idx val="0"/>
          <c:delete val="1"/>
          <c:extLst>
            <c:ext xmlns:c15="http://schemas.microsoft.com/office/drawing/2012/chart" uri="{CE6537A1-D6FC-4f65-9D91-7224C49458BB}"/>
          </c:extLst>
        </c:dLbl>
      </c:pivotFmt>
      <c:pivotFmt>
        <c:idx val="113"/>
        <c:dLbl>
          <c:idx val="0"/>
          <c:delete val="1"/>
          <c:extLst>
            <c:ext xmlns:c15="http://schemas.microsoft.com/office/drawing/2012/chart" uri="{CE6537A1-D6FC-4f65-9D91-7224C49458BB}"/>
          </c:extLst>
        </c:dLbl>
      </c:pivotFmt>
      <c:pivotFmt>
        <c:idx val="114"/>
        <c:dLbl>
          <c:idx val="0"/>
          <c:delete val="1"/>
          <c:extLst>
            <c:ext xmlns:c15="http://schemas.microsoft.com/office/drawing/2012/chart" uri="{CE6537A1-D6FC-4f65-9D91-7224C49458BB}"/>
          </c:extLst>
        </c:dLbl>
      </c:pivotFmt>
      <c:pivotFmt>
        <c:idx val="115"/>
        <c:dLbl>
          <c:idx val="0"/>
          <c:delete val="1"/>
          <c:extLst>
            <c:ext xmlns:c15="http://schemas.microsoft.com/office/drawing/2012/chart" uri="{CE6537A1-D6FC-4f65-9D91-7224C49458BB}"/>
          </c:extLst>
        </c:dLbl>
      </c:pivotFmt>
      <c:pivotFmt>
        <c:idx val="116"/>
        <c:dLbl>
          <c:idx val="0"/>
          <c:delete val="1"/>
          <c:extLst>
            <c:ext xmlns:c15="http://schemas.microsoft.com/office/drawing/2012/chart" uri="{CE6537A1-D6FC-4f65-9D91-7224C49458BB}"/>
          </c:extLst>
        </c:dLbl>
      </c:pivotFmt>
      <c:pivotFmt>
        <c:idx val="117"/>
        <c:dLbl>
          <c:idx val="0"/>
          <c:delete val="1"/>
          <c:extLst>
            <c:ext xmlns:c15="http://schemas.microsoft.com/office/drawing/2012/chart" uri="{CE6537A1-D6FC-4f65-9D91-7224C49458BB}"/>
          </c:extLst>
        </c:dLbl>
      </c:pivotFmt>
      <c:pivotFmt>
        <c:idx val="118"/>
        <c:dLbl>
          <c:idx val="0"/>
          <c:delete val="1"/>
          <c:extLst>
            <c:ext xmlns:c15="http://schemas.microsoft.com/office/drawing/2012/chart" uri="{CE6537A1-D6FC-4f65-9D91-7224C49458BB}"/>
          </c:extLst>
        </c:dLbl>
      </c:pivotFmt>
      <c:pivotFmt>
        <c:idx val="119"/>
        <c:dLbl>
          <c:idx val="0"/>
          <c:delete val="1"/>
          <c:extLst>
            <c:ext xmlns:c15="http://schemas.microsoft.com/office/drawing/2012/chart" uri="{CE6537A1-D6FC-4f65-9D91-7224C49458BB}"/>
          </c:extLst>
        </c:dLbl>
      </c:pivotFmt>
      <c:pivotFmt>
        <c:idx val="120"/>
        <c:dLbl>
          <c:idx val="0"/>
          <c:delete val="1"/>
          <c:extLst>
            <c:ext xmlns:c15="http://schemas.microsoft.com/office/drawing/2012/chart" uri="{CE6537A1-D6FC-4f65-9D91-7224C49458BB}"/>
          </c:extLst>
        </c:dLbl>
      </c:pivotFmt>
      <c:pivotFmt>
        <c:idx val="121"/>
        <c:dLbl>
          <c:idx val="0"/>
          <c:delete val="1"/>
          <c:extLst>
            <c:ext xmlns:c15="http://schemas.microsoft.com/office/drawing/2012/chart" uri="{CE6537A1-D6FC-4f65-9D91-7224C49458BB}"/>
          </c:extLst>
        </c:dLbl>
      </c:pivotFmt>
      <c:pivotFmt>
        <c:idx val="122"/>
        <c:dLbl>
          <c:idx val="0"/>
          <c:delete val="1"/>
          <c:extLst>
            <c:ext xmlns:c15="http://schemas.microsoft.com/office/drawing/2012/chart" uri="{CE6537A1-D6FC-4f65-9D91-7224C49458BB}"/>
          </c:extLst>
        </c:dLbl>
      </c:pivotFmt>
      <c:pivotFmt>
        <c:idx val="123"/>
        <c:dLbl>
          <c:idx val="0"/>
          <c:delete val="1"/>
          <c:extLst>
            <c:ext xmlns:c15="http://schemas.microsoft.com/office/drawing/2012/chart" uri="{CE6537A1-D6FC-4f65-9D91-7224C49458BB}"/>
          </c:extLst>
        </c:dLbl>
      </c:pivotFmt>
      <c:pivotFmt>
        <c:idx val="124"/>
        <c:dLbl>
          <c:idx val="0"/>
          <c:delete val="1"/>
          <c:extLst>
            <c:ext xmlns:c15="http://schemas.microsoft.com/office/drawing/2012/chart" uri="{CE6537A1-D6FC-4f65-9D91-7224C49458BB}"/>
          </c:extLst>
        </c:dLbl>
      </c:pivotFmt>
      <c:pivotFmt>
        <c:idx val="125"/>
        <c:dLbl>
          <c:idx val="0"/>
          <c:delete val="1"/>
          <c:extLst>
            <c:ext xmlns:c15="http://schemas.microsoft.com/office/drawing/2012/chart" uri="{CE6537A1-D6FC-4f65-9D91-7224C49458BB}"/>
          </c:extLst>
        </c:dLbl>
      </c:pivotFmt>
      <c:pivotFmt>
        <c:idx val="126"/>
        <c:dLbl>
          <c:idx val="0"/>
          <c:delete val="1"/>
          <c:extLst>
            <c:ext xmlns:c15="http://schemas.microsoft.com/office/drawing/2012/chart" uri="{CE6537A1-D6FC-4f65-9D91-7224C49458BB}"/>
          </c:extLst>
        </c:dLbl>
      </c:pivotFmt>
      <c:pivotFmt>
        <c:idx val="127"/>
        <c:dLbl>
          <c:idx val="0"/>
          <c:delete val="1"/>
          <c:extLst>
            <c:ext xmlns:c15="http://schemas.microsoft.com/office/drawing/2012/chart" uri="{CE6537A1-D6FC-4f65-9D91-7224C49458BB}"/>
          </c:extLst>
        </c:dLbl>
      </c:pivotFmt>
      <c:pivotFmt>
        <c:idx val="128"/>
        <c:dLbl>
          <c:idx val="0"/>
          <c:delete val="1"/>
          <c:extLst>
            <c:ext xmlns:c15="http://schemas.microsoft.com/office/drawing/2012/chart" uri="{CE6537A1-D6FC-4f65-9D91-7224C49458BB}"/>
          </c:extLst>
        </c:dLbl>
      </c:pivotFmt>
      <c:pivotFmt>
        <c:idx val="129"/>
        <c:dLbl>
          <c:idx val="0"/>
          <c:delete val="1"/>
          <c:extLst>
            <c:ext xmlns:c15="http://schemas.microsoft.com/office/drawing/2012/chart" uri="{CE6537A1-D6FC-4f65-9D91-7224C49458BB}"/>
          </c:extLst>
        </c:dLbl>
      </c:pivotFmt>
      <c:pivotFmt>
        <c:idx val="130"/>
        <c:dLbl>
          <c:idx val="0"/>
          <c:delete val="1"/>
          <c:extLst>
            <c:ext xmlns:c15="http://schemas.microsoft.com/office/drawing/2012/chart" uri="{CE6537A1-D6FC-4f65-9D91-7224C49458BB}"/>
          </c:extLst>
        </c:dLbl>
      </c:pivotFmt>
      <c:pivotFmt>
        <c:idx val="131"/>
        <c:dLbl>
          <c:idx val="0"/>
          <c:delete val="1"/>
          <c:extLst>
            <c:ext xmlns:c15="http://schemas.microsoft.com/office/drawing/2012/chart" uri="{CE6537A1-D6FC-4f65-9D91-7224C49458BB}"/>
          </c:extLst>
        </c:dLbl>
      </c:pivotFmt>
      <c:pivotFmt>
        <c:idx val="132"/>
        <c:dLbl>
          <c:idx val="0"/>
          <c:delete val="1"/>
          <c:extLst>
            <c:ext xmlns:c15="http://schemas.microsoft.com/office/drawing/2012/chart" uri="{CE6537A1-D6FC-4f65-9D91-7224C49458BB}"/>
          </c:extLst>
        </c:dLbl>
      </c:pivotFmt>
    </c:pivotFmts>
    <c:plotArea>
      <c:layout/>
      <c:lineChart>
        <c:grouping val="standard"/>
        <c:varyColors val="0"/>
        <c:ser>
          <c:idx val="0"/>
          <c:order val="0"/>
          <c:tx>
            <c:v>Series1</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0.41700670358496067</c:v>
              </c:pt>
              <c:pt idx="1">
                <c:v>0.40961929671607089</c:v>
              </c:pt>
              <c:pt idx="2">
                <c:v>0.43107932379713915</c:v>
              </c:pt>
              <c:pt idx="3">
                <c:v>0.4680478821362799</c:v>
              </c:pt>
              <c:pt idx="4">
                <c:v>0.502154579627762</c:v>
              </c:pt>
              <c:pt idx="5">
                <c:v>0.52764714265355561</c:v>
              </c:pt>
              <c:pt idx="6">
                <c:v>0.53794722241980231</c:v>
              </c:pt>
              <c:pt idx="7">
                <c:v>0.55893965031020865</c:v>
              </c:pt>
              <c:pt idx="8">
                <c:v>0.55884435632346696</c:v>
              </c:pt>
            </c:numLit>
          </c:val>
          <c:smooth val="0"/>
          <c:extLst>
            <c:ext xmlns:c16="http://schemas.microsoft.com/office/drawing/2014/chart" uri="{C3380CC4-5D6E-409C-BE32-E72D297353CC}">
              <c16:uniqueId val="{0000004D-3B53-4314-86E7-36CF1F0CCBB3}"/>
            </c:ext>
          </c:extLst>
        </c:ser>
        <c:ser>
          <c:idx val="1"/>
          <c:order val="1"/>
          <c:tx>
            <c:v>Series2</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0.50139627659574471</c:v>
              </c:pt>
              <c:pt idx="1">
                <c:v>0.51541470529735467</c:v>
              </c:pt>
              <c:pt idx="2">
                <c:v>0.53809555276547938</c:v>
              </c:pt>
              <c:pt idx="3">
                <c:v>0.56633977502163257</c:v>
              </c:pt>
              <c:pt idx="4">
                <c:v>0.57772806004618937</c:v>
              </c:pt>
              <c:pt idx="5">
                <c:v>0.57062035392408395</c:v>
              </c:pt>
              <c:pt idx="6">
                <c:v>0.55397429171038826</c:v>
              </c:pt>
              <c:pt idx="7">
                <c:v>0.53966070609812011</c:v>
              </c:pt>
              <c:pt idx="8">
                <c:v>0.55072653488676526</c:v>
              </c:pt>
            </c:numLit>
          </c:val>
          <c:smooth val="0"/>
          <c:extLst>
            <c:ext xmlns:c16="http://schemas.microsoft.com/office/drawing/2014/chart" uri="{C3380CC4-5D6E-409C-BE32-E72D297353CC}">
              <c16:uniqueId val="{00000000-0112-4652-8B27-B1B660947FC2}"/>
            </c:ext>
          </c:extLst>
        </c:ser>
        <c:ser>
          <c:idx val="2"/>
          <c:order val="2"/>
          <c:tx>
            <c:v>Series3</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0.33017660609163041</c:v>
              </c:pt>
              <c:pt idx="1">
                <c:v>0.32553531479705977</c:v>
              </c:pt>
              <c:pt idx="2">
                <c:v>0.35264563724243198</c:v>
              </c:pt>
              <c:pt idx="3">
                <c:v>0.39673543414191792</c:v>
              </c:pt>
              <c:pt idx="4">
                <c:v>0.43907389310681799</c:v>
              </c:pt>
              <c:pt idx="5">
                <c:v>0.45959946932844781</c:v>
              </c:pt>
              <c:pt idx="6">
                <c:v>0.47358133669609082</c:v>
              </c:pt>
              <c:pt idx="7">
                <c:v>0.49512012012012013</c:v>
              </c:pt>
              <c:pt idx="8">
                <c:v>0.49123468426013195</c:v>
              </c:pt>
            </c:numLit>
          </c:val>
          <c:smooth val="0"/>
          <c:extLst>
            <c:ext xmlns:c16="http://schemas.microsoft.com/office/drawing/2014/chart" uri="{C3380CC4-5D6E-409C-BE32-E72D297353CC}">
              <c16:uniqueId val="{00000001-0112-4652-8B27-B1B660947FC2}"/>
            </c:ext>
          </c:extLst>
        </c:ser>
        <c:ser>
          <c:idx val="3"/>
          <c:order val="3"/>
          <c:tx>
            <c:v>Series4</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0.48684491218090026</c:v>
              </c:pt>
              <c:pt idx="1">
                <c:v>0.4862346463362982</c:v>
              </c:pt>
              <c:pt idx="2">
                <c:v>0.51617430355764504</c:v>
              </c:pt>
              <c:pt idx="3">
                <c:v>0.55014911958164803</c:v>
              </c:pt>
              <c:pt idx="4">
                <c:v>0.58136238457800093</c:v>
              </c:pt>
              <c:pt idx="5">
                <c:v>0.59780521262002739</c:v>
              </c:pt>
              <c:pt idx="6">
                <c:v>0.59828068499692977</c:v>
              </c:pt>
              <c:pt idx="7">
                <c:v>0.60510307536329844</c:v>
              </c:pt>
              <c:pt idx="8">
                <c:v>0.60752048413966608</c:v>
              </c:pt>
            </c:numLit>
          </c:val>
          <c:smooth val="0"/>
          <c:extLst>
            <c:ext xmlns:c16="http://schemas.microsoft.com/office/drawing/2014/chart" uri="{C3380CC4-5D6E-409C-BE32-E72D297353CC}">
              <c16:uniqueId val="{00000002-0112-4652-8B27-B1B660947FC2}"/>
            </c:ext>
          </c:extLst>
        </c:ser>
        <c:ser>
          <c:idx val="4"/>
          <c:order val="4"/>
          <c:tx>
            <c:v>Series5</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0.37253109926377254</c:v>
              </c:pt>
              <c:pt idx="1">
                <c:v>0.3641304347826087</c:v>
              </c:pt>
              <c:pt idx="2">
                <c:v>0.37913956978489244</c:v>
              </c:pt>
              <c:pt idx="3">
                <c:v>0.42391448678794319</c:v>
              </c:pt>
              <c:pt idx="4">
                <c:v>0.4597617950911364</c:v>
              </c:pt>
              <c:pt idx="5">
                <c:v>0.46983077606196655</c:v>
              </c:pt>
              <c:pt idx="6">
                <c:v>0.48030876640936132</c:v>
              </c:pt>
              <c:pt idx="7">
                <c:v>0.49155512290094916</c:v>
              </c:pt>
              <c:pt idx="8">
                <c:v>0.49312588678506775</c:v>
              </c:pt>
            </c:numLit>
          </c:val>
          <c:smooth val="0"/>
          <c:extLst>
            <c:ext xmlns:c16="http://schemas.microsoft.com/office/drawing/2014/chart" uri="{C3380CC4-5D6E-409C-BE32-E72D297353CC}">
              <c16:uniqueId val="{00000003-0112-4652-8B27-B1B660947FC2}"/>
            </c:ext>
          </c:extLst>
        </c:ser>
        <c:ser>
          <c:idx val="5"/>
          <c:order val="5"/>
          <c:tx>
            <c:v>Series6</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0.48510014655593553</c:v>
              </c:pt>
              <c:pt idx="1">
                <c:v>0.48944420508401554</c:v>
              </c:pt>
              <c:pt idx="2">
                <c:v>0.51205204778156999</c:v>
              </c:pt>
              <c:pt idx="3">
                <c:v>0.54211847962561355</c:v>
              </c:pt>
              <c:pt idx="4">
                <c:v>0.56246119108100479</c:v>
              </c:pt>
              <c:pt idx="5">
                <c:v>0.56335758835758831</c:v>
              </c:pt>
              <c:pt idx="6">
                <c:v>0.56546665977997002</c:v>
              </c:pt>
              <c:pt idx="7">
                <c:v>0.57701125999898095</c:v>
              </c:pt>
              <c:pt idx="8">
                <c:v>0.57543733647976192</c:v>
              </c:pt>
            </c:numLit>
          </c:val>
          <c:smooth val="0"/>
          <c:extLst>
            <c:ext xmlns:c16="http://schemas.microsoft.com/office/drawing/2014/chart" uri="{C3380CC4-5D6E-409C-BE32-E72D297353CC}">
              <c16:uniqueId val="{00000004-0112-4652-8B27-B1B660947FC2}"/>
            </c:ext>
          </c:extLst>
        </c:ser>
        <c:ser>
          <c:idx val="6"/>
          <c:order val="6"/>
          <c:tx>
            <c:v>Series7</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0.26597519402335534</c:v>
              </c:pt>
              <c:pt idx="1">
                <c:v>0.27176113360323889</c:v>
              </c:pt>
              <c:pt idx="2">
                <c:v>0.29563777713792111</c:v>
              </c:pt>
              <c:pt idx="3">
                <c:v>0.32491567143768801</c:v>
              </c:pt>
              <c:pt idx="4">
                <c:v>0.34767673115169045</c:v>
              </c:pt>
              <c:pt idx="5">
                <c:v>0.36361696072851452</c:v>
              </c:pt>
              <c:pt idx="6">
                <c:v>0.36948503333806215</c:v>
              </c:pt>
              <c:pt idx="7">
                <c:v>0.36826855123674912</c:v>
              </c:pt>
              <c:pt idx="8">
                <c:v>0.37605324647737731</c:v>
              </c:pt>
            </c:numLit>
          </c:val>
          <c:smooth val="0"/>
          <c:extLst>
            <c:ext xmlns:c16="http://schemas.microsoft.com/office/drawing/2014/chart" uri="{C3380CC4-5D6E-409C-BE32-E72D297353CC}">
              <c16:uniqueId val="{00000005-0112-4652-8B27-B1B660947FC2}"/>
            </c:ext>
          </c:extLst>
        </c:ser>
        <c:dLbls>
          <c:showLegendKey val="0"/>
          <c:showVal val="0"/>
          <c:showCatName val="0"/>
          <c:showSerName val="0"/>
          <c:showPercent val="0"/>
          <c:showBubbleSize val="0"/>
        </c:dLbls>
        <c:marker val="1"/>
        <c:smooth val="0"/>
        <c:axId val="2117355024"/>
        <c:axId val="2117360016"/>
      </c:lineChart>
      <c:catAx>
        <c:axId val="2117355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17360016"/>
        <c:crosses val="autoZero"/>
        <c:auto val="1"/>
        <c:lblAlgn val="ctr"/>
        <c:lblOffset val="100"/>
        <c:noMultiLvlLbl val="0"/>
      </c:catAx>
      <c:valAx>
        <c:axId val="21173600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17355024"/>
        <c:crosses val="autoZero"/>
        <c:crossBetween val="between"/>
      </c:valAx>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extLst/>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GB" sz="1400"/>
              <a:t>Creatinine</a:t>
            </a:r>
          </a:p>
        </c:rich>
      </c:tx>
      <c:overlay val="0"/>
    </c:title>
    <c:autoTitleDeleted val="0"/>
    <c:pivotFmts>
      <c:pivotFmt>
        <c:idx val="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4"/>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5"/>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6"/>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7"/>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8"/>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19"/>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0"/>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1"/>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2"/>
        <c:spPr>
          <a:ln w="28575" cap="rnd">
            <a:solidFill>
              <a:schemeClr val="accent1"/>
            </a:solidFill>
            <a:round/>
          </a:ln>
          <a:effectLst/>
        </c:spPr>
        <c:marker>
          <c:symbol val="none"/>
        </c:marker>
        <c:dLbl>
          <c:idx val="0"/>
          <c:delete val="1"/>
          <c:extLst>
            <c:ext xmlns:c15="http://schemas.microsoft.com/office/drawing/2012/chart" uri="{CE6537A1-D6FC-4f65-9D91-7224C49458BB}"/>
          </c:extLst>
        </c:dLbl>
      </c:pivotFmt>
      <c:pivotFmt>
        <c:idx val="23"/>
        <c:spPr>
          <a:ln w="28575" cap="rnd">
            <a:solidFill>
              <a:schemeClr val="accent3"/>
            </a:solidFill>
            <a:round/>
          </a:ln>
          <a:effectLst/>
        </c:spPr>
        <c:marker>
          <c:symbol val="none"/>
        </c:marker>
        <c:dLbl>
          <c:idx val="0"/>
          <c:delete val="1"/>
          <c:extLst>
            <c:ext xmlns:c15="http://schemas.microsoft.com/office/drawing/2012/chart" uri="{CE6537A1-D6FC-4f65-9D91-7224C49458BB}"/>
          </c:extLst>
        </c:dLbl>
      </c:pivotFmt>
      <c:pivotFmt>
        <c:idx val="24"/>
        <c:spPr>
          <a:ln w="28575" cap="rnd">
            <a:solidFill>
              <a:schemeClr val="accent4"/>
            </a:solidFill>
            <a:round/>
          </a:ln>
          <a:effectLst/>
        </c:spPr>
        <c:marker>
          <c:symbol val="none"/>
        </c:marker>
        <c:dLbl>
          <c:idx val="0"/>
          <c:delete val="1"/>
          <c:extLst>
            <c:ext xmlns:c15="http://schemas.microsoft.com/office/drawing/2012/chart" uri="{CE6537A1-D6FC-4f65-9D91-7224C49458BB}"/>
          </c:extLst>
        </c:dLbl>
      </c:pivotFmt>
      <c:pivotFmt>
        <c:idx val="25"/>
        <c:spPr>
          <a:ln w="28575" cap="rnd">
            <a:solidFill>
              <a:schemeClr val="accent5"/>
            </a:solidFill>
            <a:round/>
          </a:ln>
          <a:effectLst/>
        </c:spPr>
        <c:marker>
          <c:symbol val="none"/>
        </c:marker>
        <c:dLbl>
          <c:idx val="0"/>
          <c:delete val="1"/>
          <c:extLst>
            <c:ext xmlns:c15="http://schemas.microsoft.com/office/drawing/2012/chart" uri="{CE6537A1-D6FC-4f65-9D91-7224C49458BB}"/>
          </c:extLst>
        </c:dLbl>
      </c:pivotFmt>
      <c:pivotFmt>
        <c:idx val="26"/>
        <c:spPr>
          <a:ln w="28575" cap="rnd">
            <a:solidFill>
              <a:schemeClr val="accent6"/>
            </a:solidFill>
            <a:round/>
          </a:ln>
          <a:effectLst/>
        </c:spPr>
        <c:marker>
          <c:symbol val="none"/>
        </c:marker>
        <c:dLbl>
          <c:idx val="0"/>
          <c:delete val="1"/>
          <c:extLst>
            <c:ext xmlns:c15="http://schemas.microsoft.com/office/drawing/2012/chart" uri="{CE6537A1-D6FC-4f65-9D91-7224C49458BB}"/>
          </c:extLst>
        </c:dLbl>
      </c:pivotFmt>
      <c:pivotFmt>
        <c:idx val="27"/>
        <c:spPr>
          <a:ln w="28575" cap="rnd">
            <a:solidFill>
              <a:schemeClr val="accent1">
                <a:lumMod val="60000"/>
              </a:schemeClr>
            </a:solidFill>
            <a:round/>
          </a:ln>
          <a:effectLst/>
        </c:spPr>
        <c:marker>
          <c:symbol val="none"/>
        </c:marker>
        <c:dLbl>
          <c:idx val="0"/>
          <c:delete val="1"/>
          <c:extLst>
            <c:ext xmlns:c15="http://schemas.microsoft.com/office/drawing/2012/chart" uri="{CE6537A1-D6FC-4f65-9D91-7224C49458BB}"/>
          </c:extLst>
        </c:dLbl>
      </c:pivotFmt>
      <c:pivotFmt>
        <c:idx val="28"/>
        <c:marker>
          <c:symbol val="none"/>
        </c:marker>
        <c:dLbl>
          <c:idx val="0"/>
          <c:delete val="1"/>
          <c:extLst>
            <c:ext xmlns:c15="http://schemas.microsoft.com/office/drawing/2012/chart" uri="{CE6537A1-D6FC-4f65-9D91-7224C49458BB}"/>
          </c:extLst>
        </c:dLbl>
      </c:pivotFmt>
      <c:pivotFmt>
        <c:idx val="29"/>
        <c:marker>
          <c:symbol val="none"/>
        </c:marker>
      </c:pivotFmt>
      <c:pivotFmt>
        <c:idx val="30"/>
        <c:dLbl>
          <c:idx val="0"/>
          <c:delete val="1"/>
          <c:extLst>
            <c:ext xmlns:c15="http://schemas.microsoft.com/office/drawing/2012/chart" uri="{CE6537A1-D6FC-4f65-9D91-7224C49458BB}"/>
          </c:extLst>
        </c:dLbl>
      </c:pivotFmt>
      <c:pivotFmt>
        <c:idx val="31"/>
        <c:marker>
          <c:symbol val="none"/>
        </c:marker>
        <c:dLbl>
          <c:idx val="0"/>
          <c:delete val="1"/>
          <c:extLst>
            <c:ext xmlns:c15="http://schemas.microsoft.com/office/drawing/2012/chart" uri="{CE6537A1-D6FC-4f65-9D91-7224C49458BB}"/>
          </c:extLst>
        </c:dLbl>
      </c:pivotFmt>
      <c:pivotFmt>
        <c:idx val="32"/>
        <c:dLbl>
          <c:idx val="0"/>
          <c:delete val="1"/>
          <c:extLst>
            <c:ext xmlns:c15="http://schemas.microsoft.com/office/drawing/2012/chart" uri="{CE6537A1-D6FC-4f65-9D91-7224C49458BB}"/>
          </c:extLst>
        </c:dLbl>
      </c:pivotFmt>
      <c:pivotFmt>
        <c:idx val="33"/>
        <c:dLbl>
          <c:idx val="0"/>
          <c:delete val="1"/>
          <c:extLst>
            <c:ext xmlns:c15="http://schemas.microsoft.com/office/drawing/2012/chart" uri="{CE6537A1-D6FC-4f65-9D91-7224C49458BB}"/>
          </c:extLst>
        </c:dLbl>
      </c:pivotFmt>
      <c:pivotFmt>
        <c:idx val="34"/>
        <c:dLbl>
          <c:idx val="0"/>
          <c:delete val="1"/>
          <c:extLst>
            <c:ext xmlns:c15="http://schemas.microsoft.com/office/drawing/2012/chart" uri="{CE6537A1-D6FC-4f65-9D91-7224C49458BB}"/>
          </c:extLst>
        </c:dLbl>
      </c:pivotFmt>
      <c:pivotFmt>
        <c:idx val="35"/>
        <c:dLbl>
          <c:idx val="0"/>
          <c:delete val="1"/>
          <c:extLst>
            <c:ext xmlns:c15="http://schemas.microsoft.com/office/drawing/2012/chart" uri="{CE6537A1-D6FC-4f65-9D91-7224C49458BB}"/>
          </c:extLst>
        </c:dLbl>
      </c:pivotFmt>
      <c:pivotFmt>
        <c:idx val="36"/>
        <c:dLbl>
          <c:idx val="0"/>
          <c:delete val="1"/>
          <c:extLst>
            <c:ext xmlns:c15="http://schemas.microsoft.com/office/drawing/2012/chart" uri="{CE6537A1-D6FC-4f65-9D91-7224C49458BB}"/>
          </c:extLst>
        </c:dLbl>
      </c:pivotFmt>
      <c:pivotFmt>
        <c:idx val="37"/>
        <c:marker>
          <c:symbol val="none"/>
        </c:marker>
        <c:dLbl>
          <c:idx val="0"/>
          <c:delete val="1"/>
          <c:extLst>
            <c:ext xmlns:c15="http://schemas.microsoft.com/office/drawing/2012/chart" uri="{CE6537A1-D6FC-4f65-9D91-7224C49458BB}"/>
          </c:extLst>
        </c:dLbl>
      </c:pivotFmt>
      <c:pivotFmt>
        <c:idx val="38"/>
        <c:dLbl>
          <c:idx val="0"/>
          <c:delete val="1"/>
          <c:extLst>
            <c:ext xmlns:c15="http://schemas.microsoft.com/office/drawing/2012/chart" uri="{CE6537A1-D6FC-4f65-9D91-7224C49458BB}"/>
          </c:extLst>
        </c:dLbl>
      </c:pivotFmt>
      <c:pivotFmt>
        <c:idx val="39"/>
        <c:dLbl>
          <c:idx val="0"/>
          <c:delete val="1"/>
          <c:extLst>
            <c:ext xmlns:c15="http://schemas.microsoft.com/office/drawing/2012/chart" uri="{CE6537A1-D6FC-4f65-9D91-7224C49458BB}"/>
          </c:extLst>
        </c:dLbl>
      </c:pivotFmt>
      <c:pivotFmt>
        <c:idx val="40"/>
        <c:dLbl>
          <c:idx val="0"/>
          <c:delete val="1"/>
          <c:extLst>
            <c:ext xmlns:c15="http://schemas.microsoft.com/office/drawing/2012/chart" uri="{CE6537A1-D6FC-4f65-9D91-7224C49458BB}"/>
          </c:extLst>
        </c:dLbl>
      </c:pivotFmt>
      <c:pivotFmt>
        <c:idx val="41"/>
        <c:dLbl>
          <c:idx val="0"/>
          <c:delete val="1"/>
          <c:extLst>
            <c:ext xmlns:c15="http://schemas.microsoft.com/office/drawing/2012/chart" uri="{CE6537A1-D6FC-4f65-9D91-7224C49458BB}"/>
          </c:extLst>
        </c:dLbl>
      </c:pivotFmt>
      <c:pivotFmt>
        <c:idx val="42"/>
        <c:dLbl>
          <c:idx val="0"/>
          <c:delete val="1"/>
          <c:extLst>
            <c:ext xmlns:c15="http://schemas.microsoft.com/office/drawing/2012/chart" uri="{CE6537A1-D6FC-4f65-9D91-7224C49458BB}"/>
          </c:extLst>
        </c:dLbl>
      </c:pivotFmt>
      <c:pivotFmt>
        <c:idx val="43"/>
        <c:dLbl>
          <c:idx val="0"/>
          <c:delete val="1"/>
          <c:extLst>
            <c:ext xmlns:c15="http://schemas.microsoft.com/office/drawing/2012/chart" uri="{CE6537A1-D6FC-4f65-9D91-7224C49458BB}"/>
          </c:extLst>
        </c:dLbl>
      </c:pivotFmt>
      <c:pivotFmt>
        <c:idx val="44"/>
        <c:dLbl>
          <c:idx val="0"/>
          <c:delete val="1"/>
          <c:extLst>
            <c:ext xmlns:c15="http://schemas.microsoft.com/office/drawing/2012/chart" uri="{CE6537A1-D6FC-4f65-9D91-7224C49458BB}"/>
          </c:extLst>
        </c:dLbl>
      </c:pivotFmt>
      <c:pivotFmt>
        <c:idx val="45"/>
        <c:dLbl>
          <c:idx val="0"/>
          <c:delete val="1"/>
          <c:extLst>
            <c:ext xmlns:c15="http://schemas.microsoft.com/office/drawing/2012/chart" uri="{CE6537A1-D6FC-4f65-9D91-7224C49458BB}"/>
          </c:extLst>
        </c:dLbl>
      </c:pivotFmt>
      <c:pivotFmt>
        <c:idx val="46"/>
        <c:dLbl>
          <c:idx val="0"/>
          <c:delete val="1"/>
          <c:extLst>
            <c:ext xmlns:c15="http://schemas.microsoft.com/office/drawing/2012/chart" uri="{CE6537A1-D6FC-4f65-9D91-7224C49458BB}"/>
          </c:extLst>
        </c:dLbl>
      </c:pivotFmt>
      <c:pivotFmt>
        <c:idx val="47"/>
        <c:dLbl>
          <c:idx val="0"/>
          <c:delete val="1"/>
          <c:extLst>
            <c:ext xmlns:c15="http://schemas.microsoft.com/office/drawing/2012/chart" uri="{CE6537A1-D6FC-4f65-9D91-7224C49458BB}"/>
          </c:extLst>
        </c:dLbl>
      </c:pivotFmt>
      <c:pivotFmt>
        <c:idx val="48"/>
        <c:dLbl>
          <c:idx val="0"/>
          <c:delete val="1"/>
          <c:extLst>
            <c:ext xmlns:c15="http://schemas.microsoft.com/office/drawing/2012/chart" uri="{CE6537A1-D6FC-4f65-9D91-7224C49458BB}"/>
          </c:extLst>
        </c:dLbl>
      </c:pivotFmt>
      <c:pivotFmt>
        <c:idx val="49"/>
        <c:dLbl>
          <c:idx val="0"/>
          <c:delete val="1"/>
          <c:extLst>
            <c:ext xmlns:c15="http://schemas.microsoft.com/office/drawing/2012/chart" uri="{CE6537A1-D6FC-4f65-9D91-7224C49458BB}"/>
          </c:extLst>
        </c:dLbl>
      </c:pivotFmt>
      <c:pivotFmt>
        <c:idx val="50"/>
        <c:marker>
          <c:symbol val="none"/>
        </c:marker>
        <c:dLbl>
          <c:idx val="0"/>
          <c:delete val="1"/>
          <c:extLst>
            <c:ext xmlns:c15="http://schemas.microsoft.com/office/drawing/2012/chart" uri="{CE6537A1-D6FC-4f65-9D91-7224C49458BB}"/>
          </c:extLst>
        </c:dLbl>
      </c:pivotFmt>
      <c:pivotFmt>
        <c:idx val="51"/>
        <c:dLbl>
          <c:idx val="0"/>
          <c:delete val="1"/>
          <c:extLst>
            <c:ext xmlns:c15="http://schemas.microsoft.com/office/drawing/2012/chart" uri="{CE6537A1-D6FC-4f65-9D91-7224C49458BB}"/>
          </c:extLst>
        </c:dLbl>
      </c:pivotFmt>
      <c:pivotFmt>
        <c:idx val="52"/>
        <c:dLbl>
          <c:idx val="0"/>
          <c:delete val="1"/>
          <c:extLst>
            <c:ext xmlns:c15="http://schemas.microsoft.com/office/drawing/2012/chart" uri="{CE6537A1-D6FC-4f65-9D91-7224C49458BB}"/>
          </c:extLst>
        </c:dLbl>
      </c:pivotFmt>
      <c:pivotFmt>
        <c:idx val="53"/>
        <c:dLbl>
          <c:idx val="0"/>
          <c:delete val="1"/>
          <c:extLst>
            <c:ext xmlns:c15="http://schemas.microsoft.com/office/drawing/2012/chart" uri="{CE6537A1-D6FC-4f65-9D91-7224C49458BB}"/>
          </c:extLst>
        </c:dLbl>
      </c:pivotFmt>
      <c:pivotFmt>
        <c:idx val="54"/>
        <c:dLbl>
          <c:idx val="0"/>
          <c:delete val="1"/>
          <c:extLst>
            <c:ext xmlns:c15="http://schemas.microsoft.com/office/drawing/2012/chart" uri="{CE6537A1-D6FC-4f65-9D91-7224C49458BB}"/>
          </c:extLst>
        </c:dLbl>
      </c:pivotFmt>
      <c:pivotFmt>
        <c:idx val="55"/>
        <c:dLbl>
          <c:idx val="0"/>
          <c:delete val="1"/>
          <c:extLst>
            <c:ext xmlns:c15="http://schemas.microsoft.com/office/drawing/2012/chart" uri="{CE6537A1-D6FC-4f65-9D91-7224C49458BB}"/>
          </c:extLst>
        </c:dLbl>
      </c:pivotFmt>
      <c:pivotFmt>
        <c:idx val="56"/>
        <c:marker>
          <c:symbol val="none"/>
        </c:marker>
        <c:dLbl>
          <c:idx val="0"/>
          <c:delete val="1"/>
          <c:extLst>
            <c:ext xmlns:c15="http://schemas.microsoft.com/office/drawing/2012/chart" uri="{CE6537A1-D6FC-4f65-9D91-7224C49458BB}"/>
          </c:extLst>
        </c:dLbl>
      </c:pivotFmt>
      <c:pivotFmt>
        <c:idx val="57"/>
        <c:dLbl>
          <c:idx val="0"/>
          <c:delete val="1"/>
          <c:extLst>
            <c:ext xmlns:c15="http://schemas.microsoft.com/office/drawing/2012/chart" uri="{CE6537A1-D6FC-4f65-9D91-7224C49458BB}"/>
          </c:extLst>
        </c:dLbl>
      </c:pivotFmt>
      <c:pivotFmt>
        <c:idx val="58"/>
        <c:marker>
          <c:symbol val="none"/>
        </c:marker>
        <c:dLbl>
          <c:idx val="0"/>
          <c:delete val="1"/>
          <c:extLst>
            <c:ext xmlns:c15="http://schemas.microsoft.com/office/drawing/2012/chart" uri="{CE6537A1-D6FC-4f65-9D91-7224C49458BB}"/>
          </c:extLst>
        </c:dLbl>
      </c:pivotFmt>
      <c:pivotFmt>
        <c:idx val="59"/>
        <c:marker>
          <c:symbol val="none"/>
        </c:marker>
        <c:dLbl>
          <c:idx val="0"/>
          <c:delete val="1"/>
          <c:extLst>
            <c:ext xmlns:c15="http://schemas.microsoft.com/office/drawing/2012/chart" uri="{CE6537A1-D6FC-4f65-9D91-7224C49458BB}"/>
          </c:extLst>
        </c:dLbl>
      </c:pivotFmt>
      <c:pivotFmt>
        <c:idx val="60"/>
        <c:marker>
          <c:symbol val="none"/>
        </c:marker>
        <c:dLbl>
          <c:idx val="0"/>
          <c:delete val="1"/>
          <c:extLst>
            <c:ext xmlns:c15="http://schemas.microsoft.com/office/drawing/2012/chart" uri="{CE6537A1-D6FC-4f65-9D91-7224C49458BB}"/>
          </c:extLst>
        </c:dLbl>
      </c:pivotFmt>
      <c:pivotFmt>
        <c:idx val="61"/>
        <c:marker>
          <c:symbol val="none"/>
        </c:marker>
        <c:dLbl>
          <c:idx val="0"/>
          <c:delete val="1"/>
          <c:extLst>
            <c:ext xmlns:c15="http://schemas.microsoft.com/office/drawing/2012/chart" uri="{CE6537A1-D6FC-4f65-9D91-7224C49458BB}"/>
          </c:extLst>
        </c:dLbl>
      </c:pivotFmt>
      <c:pivotFmt>
        <c:idx val="62"/>
        <c:dLbl>
          <c:idx val="0"/>
          <c:delete val="1"/>
          <c:extLst>
            <c:ext xmlns:c15="http://schemas.microsoft.com/office/drawing/2012/chart" uri="{CE6537A1-D6FC-4f65-9D91-7224C49458BB}"/>
          </c:extLst>
        </c:dLbl>
      </c:pivotFmt>
      <c:pivotFmt>
        <c:idx val="63"/>
        <c:dLbl>
          <c:idx val="0"/>
          <c:delete val="1"/>
          <c:extLst>
            <c:ext xmlns:c15="http://schemas.microsoft.com/office/drawing/2012/chart" uri="{CE6537A1-D6FC-4f65-9D91-7224C49458BB}"/>
          </c:extLst>
        </c:dLbl>
      </c:pivotFmt>
      <c:pivotFmt>
        <c:idx val="64"/>
        <c:dLbl>
          <c:idx val="0"/>
          <c:delete val="1"/>
          <c:extLst>
            <c:ext xmlns:c15="http://schemas.microsoft.com/office/drawing/2012/chart" uri="{CE6537A1-D6FC-4f65-9D91-7224C49458BB}"/>
          </c:extLst>
        </c:dLbl>
      </c:pivotFmt>
      <c:pivotFmt>
        <c:idx val="65"/>
        <c:dLbl>
          <c:idx val="0"/>
          <c:delete val="1"/>
          <c:extLst>
            <c:ext xmlns:c15="http://schemas.microsoft.com/office/drawing/2012/chart" uri="{CE6537A1-D6FC-4f65-9D91-7224C49458BB}"/>
          </c:extLst>
        </c:dLbl>
      </c:pivotFmt>
      <c:pivotFmt>
        <c:idx val="66"/>
        <c:marker>
          <c:symbol val="none"/>
        </c:marker>
        <c:dLbl>
          <c:idx val="0"/>
          <c:delete val="1"/>
          <c:extLst>
            <c:ext xmlns:c15="http://schemas.microsoft.com/office/drawing/2012/chart" uri="{CE6537A1-D6FC-4f65-9D91-7224C49458BB}"/>
          </c:extLst>
        </c:dLbl>
      </c:pivotFmt>
      <c:pivotFmt>
        <c:idx val="67"/>
        <c:dLbl>
          <c:idx val="0"/>
          <c:delete val="1"/>
          <c:extLst>
            <c:ext xmlns:c15="http://schemas.microsoft.com/office/drawing/2012/chart" uri="{CE6537A1-D6FC-4f65-9D91-7224C49458BB}"/>
          </c:extLst>
        </c:dLbl>
      </c:pivotFmt>
      <c:pivotFmt>
        <c:idx val="68"/>
        <c:marker>
          <c:symbol val="none"/>
        </c:marker>
        <c:dLbl>
          <c:idx val="0"/>
          <c:delete val="1"/>
          <c:extLst>
            <c:ext xmlns:c15="http://schemas.microsoft.com/office/drawing/2012/chart" uri="{CE6537A1-D6FC-4f65-9D91-7224C49458BB}"/>
          </c:extLst>
        </c:dLbl>
      </c:pivotFmt>
      <c:pivotFmt>
        <c:idx val="69"/>
        <c:dLbl>
          <c:idx val="0"/>
          <c:delete val="1"/>
          <c:extLst>
            <c:ext xmlns:c15="http://schemas.microsoft.com/office/drawing/2012/chart" uri="{CE6537A1-D6FC-4f65-9D91-7224C49458BB}"/>
          </c:extLst>
        </c:dLbl>
      </c:pivotFmt>
      <c:pivotFmt>
        <c:idx val="70"/>
        <c:dLbl>
          <c:idx val="0"/>
          <c:delete val="1"/>
          <c:extLst>
            <c:ext xmlns:c15="http://schemas.microsoft.com/office/drawing/2012/chart" uri="{CE6537A1-D6FC-4f65-9D91-7224C49458BB}"/>
          </c:extLst>
        </c:dLbl>
      </c:pivotFmt>
      <c:pivotFmt>
        <c:idx val="71"/>
        <c:dLbl>
          <c:idx val="0"/>
          <c:delete val="1"/>
          <c:extLst>
            <c:ext xmlns:c15="http://schemas.microsoft.com/office/drawing/2012/chart" uri="{CE6537A1-D6FC-4f65-9D91-7224C49458BB}"/>
          </c:extLst>
        </c:dLbl>
      </c:pivotFmt>
      <c:pivotFmt>
        <c:idx val="72"/>
        <c:dLbl>
          <c:idx val="0"/>
          <c:delete val="1"/>
          <c:extLst>
            <c:ext xmlns:c15="http://schemas.microsoft.com/office/drawing/2012/chart" uri="{CE6537A1-D6FC-4f65-9D91-7224C49458BB}"/>
          </c:extLst>
        </c:dLbl>
      </c:pivotFmt>
      <c:pivotFmt>
        <c:idx val="73"/>
        <c:dLbl>
          <c:idx val="0"/>
          <c:delete val="1"/>
          <c:extLst>
            <c:ext xmlns:c15="http://schemas.microsoft.com/office/drawing/2012/chart" uri="{CE6537A1-D6FC-4f65-9D91-7224C49458BB}"/>
          </c:extLst>
        </c:dLbl>
      </c:pivotFmt>
      <c:pivotFmt>
        <c:idx val="74"/>
        <c:dLbl>
          <c:idx val="0"/>
          <c:delete val="1"/>
          <c:extLst>
            <c:ext xmlns:c15="http://schemas.microsoft.com/office/drawing/2012/chart" uri="{CE6537A1-D6FC-4f65-9D91-7224C49458BB}"/>
          </c:extLst>
        </c:dLbl>
      </c:pivotFmt>
      <c:pivotFmt>
        <c:idx val="75"/>
        <c:dLbl>
          <c:idx val="0"/>
          <c:delete val="1"/>
          <c:extLst>
            <c:ext xmlns:c15="http://schemas.microsoft.com/office/drawing/2012/chart" uri="{CE6537A1-D6FC-4f65-9D91-7224C49458BB}"/>
          </c:extLst>
        </c:dLbl>
      </c:pivotFmt>
      <c:pivotFmt>
        <c:idx val="76"/>
        <c:dLbl>
          <c:idx val="0"/>
          <c:delete val="1"/>
          <c:extLst>
            <c:ext xmlns:c15="http://schemas.microsoft.com/office/drawing/2012/chart" uri="{CE6537A1-D6FC-4f65-9D91-7224C49458BB}"/>
          </c:extLst>
        </c:dLbl>
      </c:pivotFmt>
      <c:pivotFmt>
        <c:idx val="77"/>
        <c:marker>
          <c:symbol val="none"/>
        </c:marker>
        <c:dLbl>
          <c:idx val="0"/>
          <c:delete val="1"/>
          <c:extLst>
            <c:ext xmlns:c15="http://schemas.microsoft.com/office/drawing/2012/chart" uri="{CE6537A1-D6FC-4f65-9D91-7224C49458BB}"/>
          </c:extLst>
        </c:dLbl>
      </c:pivotFmt>
      <c:pivotFmt>
        <c:idx val="78"/>
        <c:dLbl>
          <c:idx val="0"/>
          <c:delete val="1"/>
          <c:extLst>
            <c:ext xmlns:c15="http://schemas.microsoft.com/office/drawing/2012/chart" uri="{CE6537A1-D6FC-4f65-9D91-7224C49458BB}"/>
          </c:extLst>
        </c:dLbl>
      </c:pivotFmt>
      <c:pivotFmt>
        <c:idx val="79"/>
        <c:dLbl>
          <c:idx val="0"/>
          <c:delete val="1"/>
          <c:extLst>
            <c:ext xmlns:c15="http://schemas.microsoft.com/office/drawing/2012/chart" uri="{CE6537A1-D6FC-4f65-9D91-7224C49458BB}"/>
          </c:extLst>
        </c:dLbl>
      </c:pivotFmt>
      <c:pivotFmt>
        <c:idx val="80"/>
        <c:dLbl>
          <c:idx val="0"/>
          <c:delete val="1"/>
          <c:extLst>
            <c:ext xmlns:c15="http://schemas.microsoft.com/office/drawing/2012/chart" uri="{CE6537A1-D6FC-4f65-9D91-7224C49458BB}"/>
          </c:extLst>
        </c:dLbl>
      </c:pivotFmt>
      <c:pivotFmt>
        <c:idx val="81"/>
        <c:dLbl>
          <c:idx val="0"/>
          <c:delete val="1"/>
          <c:extLst>
            <c:ext xmlns:c15="http://schemas.microsoft.com/office/drawing/2012/chart" uri="{CE6537A1-D6FC-4f65-9D91-7224C49458BB}"/>
          </c:extLst>
        </c:dLbl>
      </c:pivotFmt>
      <c:pivotFmt>
        <c:idx val="82"/>
        <c:dLbl>
          <c:idx val="0"/>
          <c:delete val="1"/>
          <c:extLst>
            <c:ext xmlns:c15="http://schemas.microsoft.com/office/drawing/2012/chart" uri="{CE6537A1-D6FC-4f65-9D91-7224C49458BB}"/>
          </c:extLst>
        </c:dLbl>
      </c:pivotFmt>
      <c:pivotFmt>
        <c:idx val="83"/>
        <c:dLbl>
          <c:idx val="0"/>
          <c:delete val="1"/>
          <c:extLst>
            <c:ext xmlns:c15="http://schemas.microsoft.com/office/drawing/2012/chart" uri="{CE6537A1-D6FC-4f65-9D91-7224C49458BB}"/>
          </c:extLst>
        </c:dLbl>
      </c:pivotFmt>
      <c:pivotFmt>
        <c:idx val="84"/>
        <c:dLbl>
          <c:idx val="0"/>
          <c:delete val="1"/>
          <c:extLst>
            <c:ext xmlns:c15="http://schemas.microsoft.com/office/drawing/2012/chart" uri="{CE6537A1-D6FC-4f65-9D91-7224C49458BB}"/>
          </c:extLst>
        </c:dLbl>
      </c:pivotFmt>
      <c:pivotFmt>
        <c:idx val="85"/>
        <c:dLbl>
          <c:idx val="0"/>
          <c:delete val="1"/>
          <c:extLst>
            <c:ext xmlns:c15="http://schemas.microsoft.com/office/drawing/2012/chart" uri="{CE6537A1-D6FC-4f65-9D91-7224C49458BB}"/>
          </c:extLst>
        </c:dLbl>
      </c:pivotFmt>
      <c:pivotFmt>
        <c:idx val="86"/>
        <c:dLbl>
          <c:idx val="0"/>
          <c:delete val="1"/>
          <c:extLst>
            <c:ext xmlns:c15="http://schemas.microsoft.com/office/drawing/2012/chart" uri="{CE6537A1-D6FC-4f65-9D91-7224C49458BB}"/>
          </c:extLst>
        </c:dLbl>
      </c:pivotFmt>
      <c:pivotFmt>
        <c:idx val="87"/>
        <c:dLbl>
          <c:idx val="0"/>
          <c:delete val="1"/>
          <c:extLst>
            <c:ext xmlns:c15="http://schemas.microsoft.com/office/drawing/2012/chart" uri="{CE6537A1-D6FC-4f65-9D91-7224C49458BB}"/>
          </c:extLst>
        </c:dLbl>
      </c:pivotFmt>
      <c:pivotFmt>
        <c:idx val="88"/>
        <c:dLbl>
          <c:idx val="0"/>
          <c:delete val="1"/>
          <c:extLst>
            <c:ext xmlns:c15="http://schemas.microsoft.com/office/drawing/2012/chart" uri="{CE6537A1-D6FC-4f65-9D91-7224C49458BB}"/>
          </c:extLst>
        </c:dLbl>
      </c:pivotFmt>
      <c:pivotFmt>
        <c:idx val="89"/>
        <c:dLbl>
          <c:idx val="0"/>
          <c:delete val="1"/>
          <c:extLst>
            <c:ext xmlns:c15="http://schemas.microsoft.com/office/drawing/2012/chart" uri="{CE6537A1-D6FC-4f65-9D91-7224C49458BB}"/>
          </c:extLst>
        </c:dLbl>
      </c:pivotFmt>
      <c:pivotFmt>
        <c:idx val="90"/>
        <c:dLbl>
          <c:idx val="0"/>
          <c:delete val="1"/>
          <c:extLst>
            <c:ext xmlns:c15="http://schemas.microsoft.com/office/drawing/2012/chart" uri="{CE6537A1-D6FC-4f65-9D91-7224C49458BB}"/>
          </c:extLst>
        </c:dLbl>
      </c:pivotFmt>
      <c:pivotFmt>
        <c:idx val="91"/>
        <c:dLbl>
          <c:idx val="0"/>
          <c:delete val="1"/>
          <c:extLst>
            <c:ext xmlns:c15="http://schemas.microsoft.com/office/drawing/2012/chart" uri="{CE6537A1-D6FC-4f65-9D91-7224C49458BB}"/>
          </c:extLst>
        </c:dLbl>
      </c:pivotFmt>
      <c:pivotFmt>
        <c:idx val="92"/>
        <c:dLbl>
          <c:idx val="0"/>
          <c:delete val="1"/>
          <c:extLst>
            <c:ext xmlns:c15="http://schemas.microsoft.com/office/drawing/2012/chart" uri="{CE6537A1-D6FC-4f65-9D91-7224C49458BB}"/>
          </c:extLst>
        </c:dLbl>
      </c:pivotFmt>
      <c:pivotFmt>
        <c:idx val="93"/>
        <c:dLbl>
          <c:idx val="0"/>
          <c:delete val="1"/>
          <c:extLst>
            <c:ext xmlns:c15="http://schemas.microsoft.com/office/drawing/2012/chart" uri="{CE6537A1-D6FC-4f65-9D91-7224C49458BB}"/>
          </c:extLst>
        </c:dLbl>
      </c:pivotFmt>
      <c:pivotFmt>
        <c:idx val="94"/>
        <c:dLbl>
          <c:idx val="0"/>
          <c:delete val="1"/>
          <c:extLst>
            <c:ext xmlns:c15="http://schemas.microsoft.com/office/drawing/2012/chart" uri="{CE6537A1-D6FC-4f65-9D91-7224C49458BB}"/>
          </c:extLst>
        </c:dLbl>
      </c:pivotFmt>
      <c:pivotFmt>
        <c:idx val="95"/>
        <c:dLbl>
          <c:idx val="0"/>
          <c:delete val="1"/>
          <c:extLst>
            <c:ext xmlns:c15="http://schemas.microsoft.com/office/drawing/2012/chart" uri="{CE6537A1-D6FC-4f65-9D91-7224C49458BB}"/>
          </c:extLst>
        </c:dLbl>
      </c:pivotFmt>
      <c:pivotFmt>
        <c:idx val="96"/>
        <c:dLbl>
          <c:idx val="0"/>
          <c:delete val="1"/>
          <c:extLst>
            <c:ext xmlns:c15="http://schemas.microsoft.com/office/drawing/2012/chart" uri="{CE6537A1-D6FC-4f65-9D91-7224C49458BB}"/>
          </c:extLst>
        </c:dLbl>
      </c:pivotFmt>
      <c:pivotFmt>
        <c:idx val="97"/>
        <c:dLbl>
          <c:idx val="0"/>
          <c:delete val="1"/>
          <c:extLst>
            <c:ext xmlns:c15="http://schemas.microsoft.com/office/drawing/2012/chart" uri="{CE6537A1-D6FC-4f65-9D91-7224C49458BB}"/>
          </c:extLst>
        </c:dLbl>
      </c:pivotFmt>
      <c:pivotFmt>
        <c:idx val="98"/>
        <c:dLbl>
          <c:idx val="0"/>
          <c:delete val="1"/>
          <c:extLst>
            <c:ext xmlns:c15="http://schemas.microsoft.com/office/drawing/2012/chart" uri="{CE6537A1-D6FC-4f65-9D91-7224C49458BB}"/>
          </c:extLst>
        </c:dLbl>
      </c:pivotFmt>
      <c:pivotFmt>
        <c:idx val="99"/>
        <c:dLbl>
          <c:idx val="0"/>
          <c:delete val="1"/>
          <c:extLst>
            <c:ext xmlns:c15="http://schemas.microsoft.com/office/drawing/2012/chart" uri="{CE6537A1-D6FC-4f65-9D91-7224C49458BB}"/>
          </c:extLst>
        </c:dLbl>
      </c:pivotFmt>
      <c:pivotFmt>
        <c:idx val="100"/>
        <c:dLbl>
          <c:idx val="0"/>
          <c:delete val="1"/>
          <c:extLst>
            <c:ext xmlns:c15="http://schemas.microsoft.com/office/drawing/2012/chart" uri="{CE6537A1-D6FC-4f65-9D91-7224C49458BB}"/>
          </c:extLst>
        </c:dLbl>
      </c:pivotFmt>
      <c:pivotFmt>
        <c:idx val="101"/>
        <c:dLbl>
          <c:idx val="0"/>
          <c:delete val="1"/>
          <c:extLst>
            <c:ext xmlns:c15="http://schemas.microsoft.com/office/drawing/2012/chart" uri="{CE6537A1-D6FC-4f65-9D91-7224C49458BB}"/>
          </c:extLst>
        </c:dLbl>
      </c:pivotFmt>
      <c:pivotFmt>
        <c:idx val="102"/>
        <c:dLbl>
          <c:idx val="0"/>
          <c:delete val="1"/>
          <c:extLst>
            <c:ext xmlns:c15="http://schemas.microsoft.com/office/drawing/2012/chart" uri="{CE6537A1-D6FC-4f65-9D91-7224C49458BB}"/>
          </c:extLst>
        </c:dLbl>
      </c:pivotFmt>
      <c:pivotFmt>
        <c:idx val="103"/>
        <c:dLbl>
          <c:idx val="0"/>
          <c:delete val="1"/>
          <c:extLst>
            <c:ext xmlns:c15="http://schemas.microsoft.com/office/drawing/2012/chart" uri="{CE6537A1-D6FC-4f65-9D91-7224C49458BB}"/>
          </c:extLst>
        </c:dLbl>
      </c:pivotFmt>
      <c:pivotFmt>
        <c:idx val="104"/>
        <c:dLbl>
          <c:idx val="0"/>
          <c:delete val="1"/>
          <c:extLst>
            <c:ext xmlns:c15="http://schemas.microsoft.com/office/drawing/2012/chart" uri="{CE6537A1-D6FC-4f65-9D91-7224C49458BB}"/>
          </c:extLst>
        </c:dLbl>
      </c:pivotFmt>
      <c:pivotFmt>
        <c:idx val="105"/>
        <c:dLbl>
          <c:idx val="0"/>
          <c:delete val="1"/>
          <c:extLst>
            <c:ext xmlns:c15="http://schemas.microsoft.com/office/drawing/2012/chart" uri="{CE6537A1-D6FC-4f65-9D91-7224C49458BB}"/>
          </c:extLst>
        </c:dLbl>
      </c:pivotFmt>
      <c:pivotFmt>
        <c:idx val="106"/>
        <c:dLbl>
          <c:idx val="0"/>
          <c:delete val="1"/>
          <c:extLst>
            <c:ext xmlns:c15="http://schemas.microsoft.com/office/drawing/2012/chart" uri="{CE6537A1-D6FC-4f65-9D91-7224C49458BB}"/>
          </c:extLst>
        </c:dLbl>
      </c:pivotFmt>
      <c:pivotFmt>
        <c:idx val="107"/>
        <c:dLbl>
          <c:idx val="0"/>
          <c:delete val="1"/>
          <c:extLst>
            <c:ext xmlns:c15="http://schemas.microsoft.com/office/drawing/2012/chart" uri="{CE6537A1-D6FC-4f65-9D91-7224C49458BB}"/>
          </c:extLst>
        </c:dLbl>
      </c:pivotFmt>
      <c:pivotFmt>
        <c:idx val="108"/>
        <c:dLbl>
          <c:idx val="0"/>
          <c:delete val="1"/>
          <c:extLst>
            <c:ext xmlns:c15="http://schemas.microsoft.com/office/drawing/2012/chart" uri="{CE6537A1-D6FC-4f65-9D91-7224C49458BB}"/>
          </c:extLst>
        </c:dLbl>
      </c:pivotFmt>
      <c:pivotFmt>
        <c:idx val="109"/>
        <c:dLbl>
          <c:idx val="0"/>
          <c:delete val="1"/>
          <c:extLst>
            <c:ext xmlns:c15="http://schemas.microsoft.com/office/drawing/2012/chart" uri="{CE6537A1-D6FC-4f65-9D91-7224C49458BB}"/>
          </c:extLst>
        </c:dLbl>
      </c:pivotFmt>
      <c:pivotFmt>
        <c:idx val="110"/>
        <c:dLbl>
          <c:idx val="0"/>
          <c:delete val="1"/>
          <c:extLst>
            <c:ext xmlns:c15="http://schemas.microsoft.com/office/drawing/2012/chart" uri="{CE6537A1-D6FC-4f65-9D91-7224C49458BB}"/>
          </c:extLst>
        </c:dLbl>
      </c:pivotFmt>
      <c:pivotFmt>
        <c:idx val="111"/>
        <c:dLbl>
          <c:idx val="0"/>
          <c:delete val="1"/>
          <c:extLst>
            <c:ext xmlns:c15="http://schemas.microsoft.com/office/drawing/2012/chart" uri="{CE6537A1-D6FC-4f65-9D91-7224C49458BB}"/>
          </c:extLst>
        </c:dLbl>
      </c:pivotFmt>
      <c:pivotFmt>
        <c:idx val="112"/>
        <c:dLbl>
          <c:idx val="0"/>
          <c:delete val="1"/>
          <c:extLst>
            <c:ext xmlns:c15="http://schemas.microsoft.com/office/drawing/2012/chart" uri="{CE6537A1-D6FC-4f65-9D91-7224C49458BB}"/>
          </c:extLst>
        </c:dLbl>
      </c:pivotFmt>
      <c:pivotFmt>
        <c:idx val="113"/>
        <c:dLbl>
          <c:idx val="0"/>
          <c:delete val="1"/>
          <c:extLst>
            <c:ext xmlns:c15="http://schemas.microsoft.com/office/drawing/2012/chart" uri="{CE6537A1-D6FC-4f65-9D91-7224C49458BB}"/>
          </c:extLst>
        </c:dLbl>
      </c:pivotFmt>
      <c:pivotFmt>
        <c:idx val="114"/>
        <c:dLbl>
          <c:idx val="0"/>
          <c:delete val="1"/>
          <c:extLst>
            <c:ext xmlns:c15="http://schemas.microsoft.com/office/drawing/2012/chart" uri="{CE6537A1-D6FC-4f65-9D91-7224C49458BB}"/>
          </c:extLst>
        </c:dLbl>
      </c:pivotFmt>
      <c:pivotFmt>
        <c:idx val="115"/>
        <c:dLbl>
          <c:idx val="0"/>
          <c:delete val="1"/>
          <c:extLst>
            <c:ext xmlns:c15="http://schemas.microsoft.com/office/drawing/2012/chart" uri="{CE6537A1-D6FC-4f65-9D91-7224C49458BB}"/>
          </c:extLst>
        </c:dLbl>
      </c:pivotFmt>
      <c:pivotFmt>
        <c:idx val="116"/>
        <c:dLbl>
          <c:idx val="0"/>
          <c:delete val="1"/>
          <c:extLst>
            <c:ext xmlns:c15="http://schemas.microsoft.com/office/drawing/2012/chart" uri="{CE6537A1-D6FC-4f65-9D91-7224C49458BB}"/>
          </c:extLst>
        </c:dLbl>
      </c:pivotFmt>
      <c:pivotFmt>
        <c:idx val="117"/>
        <c:dLbl>
          <c:idx val="0"/>
          <c:delete val="1"/>
          <c:extLst>
            <c:ext xmlns:c15="http://schemas.microsoft.com/office/drawing/2012/chart" uri="{CE6537A1-D6FC-4f65-9D91-7224C49458BB}"/>
          </c:extLst>
        </c:dLbl>
      </c:pivotFmt>
      <c:pivotFmt>
        <c:idx val="118"/>
        <c:dLbl>
          <c:idx val="0"/>
          <c:delete val="1"/>
          <c:extLst>
            <c:ext xmlns:c15="http://schemas.microsoft.com/office/drawing/2012/chart" uri="{CE6537A1-D6FC-4f65-9D91-7224C49458BB}"/>
          </c:extLst>
        </c:dLbl>
      </c:pivotFmt>
      <c:pivotFmt>
        <c:idx val="119"/>
        <c:dLbl>
          <c:idx val="0"/>
          <c:delete val="1"/>
          <c:extLst>
            <c:ext xmlns:c15="http://schemas.microsoft.com/office/drawing/2012/chart" uri="{CE6537A1-D6FC-4f65-9D91-7224C49458BB}"/>
          </c:extLst>
        </c:dLbl>
      </c:pivotFmt>
      <c:pivotFmt>
        <c:idx val="120"/>
        <c:dLbl>
          <c:idx val="0"/>
          <c:delete val="1"/>
          <c:extLst>
            <c:ext xmlns:c15="http://schemas.microsoft.com/office/drawing/2012/chart" uri="{CE6537A1-D6FC-4f65-9D91-7224C49458BB}"/>
          </c:extLst>
        </c:dLbl>
      </c:pivotFmt>
      <c:pivotFmt>
        <c:idx val="121"/>
        <c:dLbl>
          <c:idx val="0"/>
          <c:delete val="1"/>
          <c:extLst>
            <c:ext xmlns:c15="http://schemas.microsoft.com/office/drawing/2012/chart" uri="{CE6537A1-D6FC-4f65-9D91-7224C49458BB}"/>
          </c:extLst>
        </c:dLbl>
      </c:pivotFmt>
      <c:pivotFmt>
        <c:idx val="122"/>
        <c:dLbl>
          <c:idx val="0"/>
          <c:delete val="1"/>
          <c:extLst>
            <c:ext xmlns:c15="http://schemas.microsoft.com/office/drawing/2012/chart" uri="{CE6537A1-D6FC-4f65-9D91-7224C49458BB}"/>
          </c:extLst>
        </c:dLbl>
      </c:pivotFmt>
      <c:pivotFmt>
        <c:idx val="123"/>
        <c:dLbl>
          <c:idx val="0"/>
          <c:delete val="1"/>
          <c:extLst>
            <c:ext xmlns:c15="http://schemas.microsoft.com/office/drawing/2012/chart" uri="{CE6537A1-D6FC-4f65-9D91-7224C49458BB}"/>
          </c:extLst>
        </c:dLbl>
      </c:pivotFmt>
      <c:pivotFmt>
        <c:idx val="124"/>
        <c:dLbl>
          <c:idx val="0"/>
          <c:delete val="1"/>
          <c:extLst>
            <c:ext xmlns:c15="http://schemas.microsoft.com/office/drawing/2012/chart" uri="{CE6537A1-D6FC-4f65-9D91-7224C49458BB}"/>
          </c:extLst>
        </c:dLbl>
      </c:pivotFmt>
      <c:pivotFmt>
        <c:idx val="125"/>
        <c:dLbl>
          <c:idx val="0"/>
          <c:delete val="1"/>
          <c:extLst>
            <c:ext xmlns:c15="http://schemas.microsoft.com/office/drawing/2012/chart" uri="{CE6537A1-D6FC-4f65-9D91-7224C49458BB}"/>
          </c:extLst>
        </c:dLbl>
      </c:pivotFmt>
      <c:pivotFmt>
        <c:idx val="126"/>
        <c:dLbl>
          <c:idx val="0"/>
          <c:delete val="1"/>
          <c:extLst>
            <c:ext xmlns:c15="http://schemas.microsoft.com/office/drawing/2012/chart" uri="{CE6537A1-D6FC-4f65-9D91-7224C49458BB}"/>
          </c:extLst>
        </c:dLbl>
      </c:pivotFmt>
      <c:pivotFmt>
        <c:idx val="127"/>
        <c:dLbl>
          <c:idx val="0"/>
          <c:delete val="1"/>
          <c:extLst>
            <c:ext xmlns:c15="http://schemas.microsoft.com/office/drawing/2012/chart" uri="{CE6537A1-D6FC-4f65-9D91-7224C49458BB}"/>
          </c:extLst>
        </c:dLbl>
      </c:pivotFmt>
      <c:pivotFmt>
        <c:idx val="128"/>
        <c:dLbl>
          <c:idx val="0"/>
          <c:delete val="1"/>
          <c:extLst>
            <c:ext xmlns:c15="http://schemas.microsoft.com/office/drawing/2012/chart" uri="{CE6537A1-D6FC-4f65-9D91-7224C49458BB}"/>
          </c:extLst>
        </c:dLbl>
      </c:pivotFmt>
      <c:pivotFmt>
        <c:idx val="129"/>
        <c:dLbl>
          <c:idx val="0"/>
          <c:delete val="1"/>
          <c:extLst>
            <c:ext xmlns:c15="http://schemas.microsoft.com/office/drawing/2012/chart" uri="{CE6537A1-D6FC-4f65-9D91-7224C49458BB}"/>
          </c:extLst>
        </c:dLbl>
      </c:pivotFmt>
      <c:pivotFmt>
        <c:idx val="130"/>
        <c:dLbl>
          <c:idx val="0"/>
          <c:delete val="1"/>
          <c:extLst>
            <c:ext xmlns:c15="http://schemas.microsoft.com/office/drawing/2012/chart" uri="{CE6537A1-D6FC-4f65-9D91-7224C49458BB}"/>
          </c:extLst>
        </c:dLbl>
      </c:pivotFmt>
      <c:pivotFmt>
        <c:idx val="131"/>
        <c:dLbl>
          <c:idx val="0"/>
          <c:delete val="1"/>
          <c:extLst>
            <c:ext xmlns:c15="http://schemas.microsoft.com/office/drawing/2012/chart" uri="{CE6537A1-D6FC-4f65-9D91-7224C49458BB}"/>
          </c:extLst>
        </c:dLbl>
      </c:pivotFmt>
      <c:pivotFmt>
        <c:idx val="132"/>
        <c:dLbl>
          <c:idx val="0"/>
          <c:delete val="1"/>
          <c:extLst>
            <c:ext xmlns:c15="http://schemas.microsoft.com/office/drawing/2012/chart" uri="{CE6537A1-D6FC-4f65-9D91-7224C49458BB}"/>
          </c:extLst>
        </c:dLbl>
      </c:pivotFmt>
    </c:pivotFmts>
    <c:plotArea>
      <c:layout/>
      <c:lineChart>
        <c:grouping val="standard"/>
        <c:varyColors val="0"/>
        <c:ser>
          <c:idx val="0"/>
          <c:order val="0"/>
          <c:tx>
            <c:v>Series1</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0.25007286505392012</c:v>
              </c:pt>
              <c:pt idx="1">
                <c:v>0.25065387968613773</c:v>
              </c:pt>
              <c:pt idx="2">
                <c:v>0.27365987574049994</c:v>
              </c:pt>
              <c:pt idx="3">
                <c:v>0.30331491712707181</c:v>
              </c:pt>
              <c:pt idx="4">
                <c:v>0.33886494911524712</c:v>
              </c:pt>
              <c:pt idx="5">
                <c:v>0.37102750463160894</c:v>
              </c:pt>
              <c:pt idx="6">
                <c:v>0.37534675296962799</c:v>
              </c:pt>
              <c:pt idx="7">
                <c:v>0.37859560067681897</c:v>
              </c:pt>
              <c:pt idx="8">
                <c:v>0.38507293584478119</c:v>
              </c:pt>
            </c:numLit>
          </c:val>
          <c:smooth val="0"/>
          <c:extLst>
            <c:ext xmlns:c16="http://schemas.microsoft.com/office/drawing/2014/chart" uri="{C3380CC4-5D6E-409C-BE32-E72D297353CC}">
              <c16:uniqueId val="{0000004D-27D8-4CEB-972D-CA10B6BFC740}"/>
            </c:ext>
          </c:extLst>
        </c:ser>
        <c:ser>
          <c:idx val="1"/>
          <c:order val="1"/>
          <c:tx>
            <c:v>Series2</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0.27466755319148939</c:v>
              </c:pt>
              <c:pt idx="1">
                <c:v>0.28621626997281707</c:v>
              </c:pt>
              <c:pt idx="2">
                <c:v>0.31943434877420207</c:v>
              </c:pt>
              <c:pt idx="3">
                <c:v>0.35217767522353621</c:v>
              </c:pt>
              <c:pt idx="4">
                <c:v>0.37586605080831409</c:v>
              </c:pt>
              <c:pt idx="5">
                <c:v>0.38951384777317283</c:v>
              </c:pt>
              <c:pt idx="6">
                <c:v>0.38352570828961174</c:v>
              </c:pt>
              <c:pt idx="7">
                <c:v>0.37662933123730924</c:v>
              </c:pt>
              <c:pt idx="8">
                <c:v>0.38578347951302527</c:v>
              </c:pt>
            </c:numLit>
          </c:val>
          <c:smooth val="0"/>
          <c:extLst>
            <c:ext xmlns:c16="http://schemas.microsoft.com/office/drawing/2014/chart" uri="{C3380CC4-5D6E-409C-BE32-E72D297353CC}">
              <c16:uniqueId val="{00000000-EAE2-41A1-9CC2-F22A3EECC05A}"/>
            </c:ext>
          </c:extLst>
        </c:ser>
        <c:ser>
          <c:idx val="2"/>
          <c:order val="2"/>
          <c:tx>
            <c:v>Series3</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0.16073713846941387</c:v>
              </c:pt>
              <c:pt idx="1">
                <c:v>0.15800575263662511</c:v>
              </c:pt>
              <c:pt idx="2">
                <c:v>0.17024930043245992</c:v>
              </c:pt>
              <c:pt idx="3">
                <c:v>0.19776316783798081</c:v>
              </c:pt>
              <c:pt idx="4">
                <c:v>0.22709163346613545</c:v>
              </c:pt>
              <c:pt idx="5">
                <c:v>0.25339566618232356</c:v>
              </c:pt>
              <c:pt idx="6">
                <c:v>0.27761664564943256</c:v>
              </c:pt>
              <c:pt idx="7">
                <c:v>0.30643143143143142</c:v>
              </c:pt>
              <c:pt idx="8">
                <c:v>0.3005340873389884</c:v>
              </c:pt>
            </c:numLit>
          </c:val>
          <c:smooth val="0"/>
          <c:extLst>
            <c:ext xmlns:c16="http://schemas.microsoft.com/office/drawing/2014/chart" uri="{C3380CC4-5D6E-409C-BE32-E72D297353CC}">
              <c16:uniqueId val="{00000001-EAE2-41A1-9CC2-F22A3EECC05A}"/>
            </c:ext>
          </c:extLst>
        </c:ser>
        <c:ser>
          <c:idx val="3"/>
          <c:order val="3"/>
          <c:tx>
            <c:v>Series4</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0.27302140368342459</c:v>
              </c:pt>
              <c:pt idx="1">
                <c:v>0.27191867852604829</c:v>
              </c:pt>
              <c:pt idx="2">
                <c:v>0.29303206792505787</c:v>
              </c:pt>
              <c:pt idx="3">
                <c:v>0.32271111655840179</c:v>
              </c:pt>
              <c:pt idx="4">
                <c:v>0.35136886440952536</c:v>
              </c:pt>
              <c:pt idx="5">
                <c:v>0.37527434842249657</c:v>
              </c:pt>
              <c:pt idx="6">
                <c:v>0.37859043460462577</c:v>
              </c:pt>
              <c:pt idx="7">
                <c:v>0.37745860087867522</c:v>
              </c:pt>
              <c:pt idx="8">
                <c:v>0.3854758100159793</c:v>
              </c:pt>
            </c:numLit>
          </c:val>
          <c:smooth val="0"/>
          <c:extLst>
            <c:ext xmlns:c16="http://schemas.microsoft.com/office/drawing/2014/chart" uri="{C3380CC4-5D6E-409C-BE32-E72D297353CC}">
              <c16:uniqueId val="{00000002-EAE2-41A1-9CC2-F22A3EECC05A}"/>
            </c:ext>
          </c:extLst>
        </c:ser>
        <c:ser>
          <c:idx val="4"/>
          <c:order val="4"/>
          <c:tx>
            <c:v>Series5</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0.15222137598375221</c:v>
              </c:pt>
              <c:pt idx="1">
                <c:v>0.14744363929146537</c:v>
              </c:pt>
              <c:pt idx="2">
                <c:v>0.15432716358179088</c:v>
              </c:pt>
              <c:pt idx="3">
                <c:v>0.17600584251759394</c:v>
              </c:pt>
              <c:pt idx="4">
                <c:v>0.19957886424952292</c:v>
              </c:pt>
              <c:pt idx="5">
                <c:v>0.23217721643889683</c:v>
              </c:pt>
              <c:pt idx="6">
                <c:v>0.24799646000295</c:v>
              </c:pt>
              <c:pt idx="7">
                <c:v>0.27977610124117791</c:v>
              </c:pt>
              <c:pt idx="8">
                <c:v>0.27202896423504086</c:v>
              </c:pt>
            </c:numLit>
          </c:val>
          <c:smooth val="0"/>
          <c:extLst>
            <c:ext xmlns:c16="http://schemas.microsoft.com/office/drawing/2014/chart" uri="{C3380CC4-5D6E-409C-BE32-E72D297353CC}">
              <c16:uniqueId val="{00000003-EAE2-41A1-9CC2-F22A3EECC05A}"/>
            </c:ext>
          </c:extLst>
        </c:ser>
        <c:ser>
          <c:idx val="5"/>
          <c:order val="5"/>
          <c:tx>
            <c:v>Series6</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0.27813059762253706</c:v>
              </c:pt>
              <c:pt idx="1">
                <c:v>0.27256570443774236</c:v>
              </c:pt>
              <c:pt idx="2">
                <c:v>0.29554180887372011</c:v>
              </c:pt>
              <c:pt idx="3">
                <c:v>0.32285127268576647</c:v>
              </c:pt>
              <c:pt idx="4">
                <c:v>0.35151001975726787</c:v>
              </c:pt>
              <c:pt idx="5">
                <c:v>0.38378378378378381</c:v>
              </c:pt>
              <c:pt idx="6">
                <c:v>0.40106399462837661</c:v>
              </c:pt>
              <c:pt idx="7">
                <c:v>0.41539715697763285</c:v>
              </c:pt>
              <c:pt idx="8">
                <c:v>0.42040732570666395</c:v>
              </c:pt>
            </c:numLit>
          </c:val>
          <c:smooth val="0"/>
          <c:extLst>
            <c:ext xmlns:c16="http://schemas.microsoft.com/office/drawing/2014/chart" uri="{C3380CC4-5D6E-409C-BE32-E72D297353CC}">
              <c16:uniqueId val="{00000004-EAE2-41A1-9CC2-F22A3EECC05A}"/>
            </c:ext>
          </c:extLst>
        </c:ser>
        <c:ser>
          <c:idx val="6"/>
          <c:order val="6"/>
          <c:tx>
            <c:v>Series7</c:v>
          </c:tx>
          <c:cat>
            <c:strLit>
              <c:ptCount val="9"/>
              <c:pt idx="0">
                <c:v>April</c:v>
              </c:pt>
              <c:pt idx="1">
                <c:v>May</c:v>
              </c:pt>
              <c:pt idx="2">
                <c:v>June</c:v>
              </c:pt>
              <c:pt idx="3">
                <c:v>July</c:v>
              </c:pt>
              <c:pt idx="4">
                <c:v>August</c:v>
              </c:pt>
              <c:pt idx="5">
                <c:v>September</c:v>
              </c:pt>
              <c:pt idx="6">
                <c:v>October</c:v>
              </c:pt>
              <c:pt idx="7">
                <c:v>December</c:v>
              </c:pt>
              <c:pt idx="8">
                <c:v>November</c:v>
              </c:pt>
            </c:strLit>
          </c:cat>
          <c:val>
            <c:numLit>
              <c:formatCode>General</c:formatCode>
              <c:ptCount val="9"/>
              <c:pt idx="0">
                <c:v>0.13418437658663959</c:v>
              </c:pt>
              <c:pt idx="1">
                <c:v>0.13685656448814343</c:v>
              </c:pt>
              <c:pt idx="2">
                <c:v>0.15102217103368845</c:v>
              </c:pt>
              <c:pt idx="3">
                <c:v>0.15872002917312425</c:v>
              </c:pt>
              <c:pt idx="4">
                <c:v>0.17600795516181522</c:v>
              </c:pt>
              <c:pt idx="5">
                <c:v>0.20439669891861126</c:v>
              </c:pt>
              <c:pt idx="6">
                <c:v>0.20960419917718826</c:v>
              </c:pt>
              <c:pt idx="7">
                <c:v>0.19696113074204946</c:v>
              </c:pt>
              <c:pt idx="8">
                <c:v>0.20887913332861291</c:v>
              </c:pt>
            </c:numLit>
          </c:val>
          <c:smooth val="0"/>
          <c:extLst>
            <c:ext xmlns:c16="http://schemas.microsoft.com/office/drawing/2014/chart" uri="{C3380CC4-5D6E-409C-BE32-E72D297353CC}">
              <c16:uniqueId val="{00000005-EAE2-41A1-9CC2-F22A3EECC05A}"/>
            </c:ext>
          </c:extLst>
        </c:ser>
        <c:dLbls>
          <c:showLegendKey val="0"/>
          <c:showVal val="0"/>
          <c:showCatName val="0"/>
          <c:showSerName val="0"/>
          <c:showPercent val="0"/>
          <c:showBubbleSize val="0"/>
        </c:dLbls>
        <c:marker val="1"/>
        <c:smooth val="0"/>
        <c:axId val="1453134416"/>
        <c:axId val="1453131920"/>
      </c:lineChart>
      <c:catAx>
        <c:axId val="14531344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53131920"/>
        <c:crosses val="autoZero"/>
        <c:auto val="1"/>
        <c:lblAlgn val="ctr"/>
        <c:lblOffset val="100"/>
        <c:noMultiLvlLbl val="0"/>
      </c:catAx>
      <c:valAx>
        <c:axId val="14531319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53134416"/>
        <c:crosses val="autoZero"/>
        <c:crossBetween val="between"/>
      </c:valAx>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extLst/>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GB" b="1">
                <a:solidFill>
                  <a:sysClr val="windowText" lastClr="000000"/>
                </a:solidFill>
              </a:rPr>
              <a:t>Microabluminuria</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pivotFmt>
      <c:pivotFmt>
        <c:idx val="2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7-ADE3-48C9-9B7F-2DAC05774F24}"/>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8-ADE3-48C9-9B7F-2DAC05774F24}"/>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9-ADE3-48C9-9B7F-2DAC05774F24}"/>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A-ADE3-48C9-9B7F-2DAC05774F24}"/>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B-ADE3-48C9-9B7F-2DAC05774F24}"/>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C-ADE3-48C9-9B7F-2DAC05774F24}"/>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D-ADE3-48C9-9B7F-2DAC05774F24}"/>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E-ADE3-48C9-9B7F-2DAC05774F24}"/>
            </c:ext>
          </c:extLst>
        </c:ser>
        <c:ser>
          <c:idx val="8"/>
          <c:order val="8"/>
          <c:tx>
            <c:v>Series9</c:v>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F-ADE3-48C9-9B7F-2DAC05774F24}"/>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0-ADE3-48C9-9B7F-2DAC05774F24}"/>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1-ADE3-48C9-9B7F-2DAC05774F24}"/>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2-ADE3-48C9-9B7F-2DAC05774F24}"/>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3-ADE3-48C9-9B7F-2DAC05774F24}"/>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4-ADE3-48C9-9B7F-2DAC05774F24}"/>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5-ADE3-48C9-9B7F-2DAC05774F24}"/>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6-ADE3-48C9-9B7F-2DAC05774F24}"/>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7-ADE3-48C9-9B7F-2DAC05774F24}"/>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8-ADE3-48C9-9B7F-2DAC05774F24}"/>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9-ADE3-48C9-9B7F-2DAC05774F24}"/>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A-ADE3-48C9-9B7F-2DAC05774F24}"/>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B-ADE3-48C9-9B7F-2DAC05774F24}"/>
            </c:ext>
          </c:extLst>
        </c:ser>
        <c:ser>
          <c:idx val="21"/>
          <c:order val="21"/>
          <c:tx>
            <c:v>Series22</c:v>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C-ADE3-48C9-9B7F-2DAC05774F24}"/>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D-ADE3-48C9-9B7F-2DAC05774F24}"/>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E-ADE3-48C9-9B7F-2DAC05774F24}"/>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3F-ADE3-48C9-9B7F-2DAC05774F24}"/>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0-ADE3-48C9-9B7F-2DAC05774F24}"/>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1-ADE3-48C9-9B7F-2DAC05774F24}"/>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2-ADE3-48C9-9B7F-2DAC05774F24}"/>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3-ADE3-48C9-9B7F-2DAC05774F24}"/>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4-ADE3-48C9-9B7F-2DAC05774F24}"/>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5-ADE3-48C9-9B7F-2DAC05774F24}"/>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6-ADE3-48C9-9B7F-2DAC05774F24}"/>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7-ADE3-48C9-9B7F-2DAC05774F24}"/>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8-ADE3-48C9-9B7F-2DAC05774F24}"/>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9-ADE3-48C9-9B7F-2DAC05774F24}"/>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A-ADE3-48C9-9B7F-2DAC05774F24}"/>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B-ADE3-48C9-9B7F-2DAC05774F24}"/>
            </c:ext>
          </c:extLst>
        </c:ser>
        <c:ser>
          <c:idx val="37"/>
          <c:order val="37"/>
          <c:tx>
            <c:v>Series38</c:v>
          </c:tx>
          <c:spPr>
            <a:ln w="28575" cap="rnd">
              <a:solidFill>
                <a:schemeClr val="accent2">
                  <a:lumMod val="70000"/>
                  <a:lumOff val="30000"/>
                </a:schemeClr>
              </a:solidFill>
              <a:round/>
            </a:ln>
            <a:effectLst/>
          </c:spPr>
          <c:marker>
            <c:symbol val="circle"/>
            <c:size val="5"/>
            <c:spPr>
              <a:solidFill>
                <a:schemeClr val="accent2">
                  <a:lumMod val="70000"/>
                  <a:lumOff val="30000"/>
                </a:schemeClr>
              </a:solidFill>
              <a:ln w="9525">
                <a:solidFill>
                  <a:schemeClr val="accent2">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4C-ADE3-48C9-9B7F-2DAC05774F24}"/>
            </c:ext>
          </c:extLst>
        </c:ser>
        <c:dLbls>
          <c:showLegendKey val="0"/>
          <c:showVal val="0"/>
          <c:showCatName val="0"/>
          <c:showSerName val="0"/>
          <c:showPercent val="0"/>
          <c:showBubbleSize val="0"/>
        </c:dLbls>
        <c:marker val="1"/>
        <c:smooth val="0"/>
        <c:axId val="1453134416"/>
        <c:axId val="1453131920"/>
      </c:lineChart>
      <c:catAx>
        <c:axId val="14531344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53131920"/>
        <c:crosses val="autoZero"/>
        <c:auto val="1"/>
        <c:lblAlgn val="ctr"/>
        <c:lblOffset val="100"/>
        <c:noMultiLvlLbl val="0"/>
      </c:catAx>
      <c:valAx>
        <c:axId val="14531319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5313441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Foot</a:t>
            </a:r>
            <a:r>
              <a:rPr lang="en-GB" baseline="0"/>
              <a:t> Risk</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pivotFmt>
      <c:pivotFmt>
        <c:idx val="2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0-1DC6-4898-92A9-6ED851DD3C86}"/>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1-1DC6-4898-92A9-6ED851DD3C86}"/>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2-1DC6-4898-92A9-6ED851DD3C86}"/>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3-1DC6-4898-92A9-6ED851DD3C86}"/>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4-1DC6-4898-92A9-6ED851DD3C86}"/>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5-1DC6-4898-92A9-6ED851DD3C86}"/>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6-1DC6-4898-92A9-6ED851DD3C86}"/>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7-1DC6-4898-92A9-6ED851DD3C86}"/>
            </c:ext>
          </c:extLst>
        </c:ser>
        <c:ser>
          <c:idx val="8"/>
          <c:order val="8"/>
          <c:tx>
            <c:v>Series9</c:v>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8-1DC6-4898-92A9-6ED851DD3C86}"/>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9-1DC6-4898-92A9-6ED851DD3C86}"/>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A-1DC6-4898-92A9-6ED851DD3C86}"/>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B-1DC6-4898-92A9-6ED851DD3C86}"/>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C-1DC6-4898-92A9-6ED851DD3C86}"/>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D-1DC6-4898-92A9-6ED851DD3C86}"/>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E-1DC6-4898-92A9-6ED851DD3C86}"/>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F-1DC6-4898-92A9-6ED851DD3C86}"/>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0-1DC6-4898-92A9-6ED851DD3C86}"/>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1-1DC6-4898-92A9-6ED851DD3C86}"/>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2-1DC6-4898-92A9-6ED851DD3C86}"/>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3-1DC6-4898-92A9-6ED851DD3C86}"/>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4-1DC6-4898-92A9-6ED851DD3C86}"/>
            </c:ext>
          </c:extLst>
        </c:ser>
        <c:ser>
          <c:idx val="21"/>
          <c:order val="21"/>
          <c:tx>
            <c:v>Series22</c:v>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5-1DC6-4898-92A9-6ED851DD3C86}"/>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6-1DC6-4898-92A9-6ED851DD3C86}"/>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7-1DC6-4898-92A9-6ED851DD3C86}"/>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8-1DC6-4898-92A9-6ED851DD3C86}"/>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9-1DC6-4898-92A9-6ED851DD3C86}"/>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A-1DC6-4898-92A9-6ED851DD3C86}"/>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B-1DC6-4898-92A9-6ED851DD3C86}"/>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C-1DC6-4898-92A9-6ED851DD3C86}"/>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D-1DC6-4898-92A9-6ED851DD3C86}"/>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E-1DC6-4898-92A9-6ED851DD3C86}"/>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F-1DC6-4898-92A9-6ED851DD3C86}"/>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0-1DC6-4898-92A9-6ED851DD3C86}"/>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1-1DC6-4898-92A9-6ED851DD3C86}"/>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2-1DC6-4898-92A9-6ED851DD3C86}"/>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3-1DC6-4898-92A9-6ED851DD3C86}"/>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4-1DC6-4898-92A9-6ED851DD3C86}"/>
            </c:ext>
          </c:extLst>
        </c:ser>
        <c:ser>
          <c:idx val="37"/>
          <c:order val="37"/>
          <c:tx>
            <c:v>Series38</c:v>
          </c:tx>
          <c:spPr>
            <a:ln w="28575" cap="rnd">
              <a:solidFill>
                <a:schemeClr val="accent2">
                  <a:lumMod val="70000"/>
                  <a:lumOff val="30000"/>
                </a:schemeClr>
              </a:solidFill>
              <a:round/>
            </a:ln>
            <a:effectLst/>
          </c:spPr>
          <c:marker>
            <c:symbol val="circle"/>
            <c:size val="5"/>
            <c:spPr>
              <a:solidFill>
                <a:schemeClr val="accent2">
                  <a:lumMod val="70000"/>
                  <a:lumOff val="30000"/>
                </a:schemeClr>
              </a:solidFill>
              <a:ln w="9525">
                <a:solidFill>
                  <a:schemeClr val="accent2">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5-1DC6-4898-92A9-6ED851DD3C86}"/>
            </c:ext>
          </c:extLst>
        </c:ser>
        <c:dLbls>
          <c:showLegendKey val="0"/>
          <c:showVal val="0"/>
          <c:showCatName val="0"/>
          <c:showSerName val="0"/>
          <c:showPercent val="0"/>
          <c:showBubbleSize val="0"/>
        </c:dLbls>
        <c:marker val="1"/>
        <c:smooth val="0"/>
        <c:axId val="2097289248"/>
        <c:axId val="2097286752"/>
      </c:lineChart>
      <c:catAx>
        <c:axId val="209728924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97286752"/>
        <c:crosses val="autoZero"/>
        <c:auto val="1"/>
        <c:lblAlgn val="ctr"/>
        <c:lblOffset val="100"/>
        <c:noMultiLvlLbl val="0"/>
      </c:catAx>
      <c:valAx>
        <c:axId val="20972867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9728924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Retinal</a:t>
            </a:r>
            <a:r>
              <a:rPr lang="en-GB" baseline="0"/>
              <a:t> Screen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pivotFmt>
      <c:pivotFmt>
        <c:idx val="2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0-0B56-429A-B17B-3B4F94CCB2F5}"/>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1-0B56-429A-B17B-3B4F94CCB2F5}"/>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2-0B56-429A-B17B-3B4F94CCB2F5}"/>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3-0B56-429A-B17B-3B4F94CCB2F5}"/>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4-0B56-429A-B17B-3B4F94CCB2F5}"/>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5-0B56-429A-B17B-3B4F94CCB2F5}"/>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6-0B56-429A-B17B-3B4F94CCB2F5}"/>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7-0B56-429A-B17B-3B4F94CCB2F5}"/>
            </c:ext>
          </c:extLst>
        </c:ser>
        <c:ser>
          <c:idx val="8"/>
          <c:order val="8"/>
          <c:tx>
            <c:v>Series9</c:v>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8-0B56-429A-B17B-3B4F94CCB2F5}"/>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9-0B56-429A-B17B-3B4F94CCB2F5}"/>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A-0B56-429A-B17B-3B4F94CCB2F5}"/>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B-0B56-429A-B17B-3B4F94CCB2F5}"/>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C-0B56-429A-B17B-3B4F94CCB2F5}"/>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D-0B56-429A-B17B-3B4F94CCB2F5}"/>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E-0B56-429A-B17B-3B4F94CCB2F5}"/>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F-0B56-429A-B17B-3B4F94CCB2F5}"/>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0-0B56-429A-B17B-3B4F94CCB2F5}"/>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1-0B56-429A-B17B-3B4F94CCB2F5}"/>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2-0B56-429A-B17B-3B4F94CCB2F5}"/>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3-0B56-429A-B17B-3B4F94CCB2F5}"/>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4-0B56-429A-B17B-3B4F94CCB2F5}"/>
            </c:ext>
          </c:extLst>
        </c:ser>
        <c:ser>
          <c:idx val="21"/>
          <c:order val="21"/>
          <c:tx>
            <c:v>Series22</c:v>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5-0B56-429A-B17B-3B4F94CCB2F5}"/>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6-0B56-429A-B17B-3B4F94CCB2F5}"/>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7-0B56-429A-B17B-3B4F94CCB2F5}"/>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8-0B56-429A-B17B-3B4F94CCB2F5}"/>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9-0B56-429A-B17B-3B4F94CCB2F5}"/>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A-0B56-429A-B17B-3B4F94CCB2F5}"/>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B-0B56-429A-B17B-3B4F94CCB2F5}"/>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C-0B56-429A-B17B-3B4F94CCB2F5}"/>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D-0B56-429A-B17B-3B4F94CCB2F5}"/>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E-0B56-429A-B17B-3B4F94CCB2F5}"/>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F-0B56-429A-B17B-3B4F94CCB2F5}"/>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0-0B56-429A-B17B-3B4F94CCB2F5}"/>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1-0B56-429A-B17B-3B4F94CCB2F5}"/>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2-0B56-429A-B17B-3B4F94CCB2F5}"/>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3-0B56-429A-B17B-3B4F94CCB2F5}"/>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4-0B56-429A-B17B-3B4F94CCB2F5}"/>
            </c:ext>
          </c:extLst>
        </c:ser>
        <c:ser>
          <c:idx val="37"/>
          <c:order val="37"/>
          <c:tx>
            <c:v>Series38</c:v>
          </c:tx>
          <c:spPr>
            <a:ln w="28575" cap="rnd">
              <a:solidFill>
                <a:schemeClr val="accent2">
                  <a:lumMod val="70000"/>
                  <a:lumOff val="30000"/>
                </a:schemeClr>
              </a:solidFill>
              <a:round/>
            </a:ln>
            <a:effectLst/>
          </c:spPr>
          <c:marker>
            <c:symbol val="circle"/>
            <c:size val="5"/>
            <c:spPr>
              <a:solidFill>
                <a:schemeClr val="accent2">
                  <a:lumMod val="70000"/>
                  <a:lumOff val="30000"/>
                </a:schemeClr>
              </a:solidFill>
              <a:ln w="9525">
                <a:solidFill>
                  <a:schemeClr val="accent2">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5-0B56-429A-B17B-3B4F94CCB2F5}"/>
            </c:ext>
          </c:extLst>
        </c:ser>
        <c:dLbls>
          <c:showLegendKey val="0"/>
          <c:showVal val="0"/>
          <c:showCatName val="0"/>
          <c:showSerName val="0"/>
          <c:showPercent val="0"/>
          <c:showBubbleSize val="0"/>
        </c:dLbls>
        <c:marker val="1"/>
        <c:smooth val="0"/>
        <c:axId val="1560470576"/>
        <c:axId val="1560474320"/>
      </c:lineChart>
      <c:catAx>
        <c:axId val="15604705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0474320"/>
        <c:crosses val="autoZero"/>
        <c:auto val="1"/>
        <c:lblAlgn val="ctr"/>
        <c:lblOffset val="100"/>
        <c:noMultiLvlLbl val="0"/>
      </c:catAx>
      <c:valAx>
        <c:axId val="15604743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047057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Smoking</a:t>
            </a:r>
            <a:r>
              <a:rPr lang="en-GB" baseline="0"/>
              <a:t> Status</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dLbl>
          <c:idx val="0"/>
          <c:showLegendKey val="0"/>
          <c:showVal val="0"/>
          <c:showCatName val="0"/>
          <c:showSerName val="0"/>
          <c:showPercent val="0"/>
          <c:showBubbleSize val="0"/>
          <c:extLst>
            <c:ext xmlns:c15="http://schemas.microsoft.com/office/drawing/2012/chart" uri="{CE6537A1-D6FC-4f65-9D91-7224C49458BB}"/>
          </c:extLst>
        </c:dLbl>
      </c:pivotFmt>
      <c:pivotFmt>
        <c:idx val="11"/>
        <c:dLbl>
          <c:idx val="0"/>
          <c:showLegendKey val="0"/>
          <c:showVal val="0"/>
          <c:showCatName val="0"/>
          <c:showSerName val="0"/>
          <c:showPercent val="0"/>
          <c:showBubbleSize val="0"/>
          <c:extLst>
            <c:ext xmlns:c15="http://schemas.microsoft.com/office/drawing/2012/chart" uri="{CE6537A1-D6FC-4f65-9D91-7224C49458BB}"/>
          </c:extLst>
        </c:dLbl>
      </c:pivotFmt>
      <c:pivotFmt>
        <c:idx val="12"/>
        <c:dLbl>
          <c:idx val="0"/>
          <c:showLegendKey val="0"/>
          <c:showVal val="0"/>
          <c:showCatName val="0"/>
          <c:showSerName val="0"/>
          <c:showPercent val="0"/>
          <c:showBubbleSize val="0"/>
          <c:extLst>
            <c:ext xmlns:c15="http://schemas.microsoft.com/office/drawing/2012/chart" uri="{CE6537A1-D6FC-4f65-9D91-7224C49458BB}"/>
          </c:extLst>
        </c:dLbl>
      </c:pivotFmt>
      <c:pivotFmt>
        <c:idx val="13"/>
        <c:dLbl>
          <c:idx val="0"/>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circle"/>
          <c:size val="5"/>
          <c:spPr>
            <a:solidFill>
              <a:schemeClr val="accent2">
                <a:lumMod val="60000"/>
              </a:schemeClr>
            </a:solidFill>
            <a:ln w="9525">
              <a:solidFill>
                <a:schemeClr val="accent2">
                  <a:lumMod val="60000"/>
                </a:schemeClr>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0-5731-478C-8957-B1F06C2DCF91}"/>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1-5731-478C-8957-B1F06C2DCF91}"/>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2-5731-478C-8957-B1F06C2DCF91}"/>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3-5731-478C-8957-B1F06C2DCF91}"/>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4-5731-478C-8957-B1F06C2DCF91}"/>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5-5731-478C-8957-B1F06C2DCF91}"/>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6-5731-478C-8957-B1F06C2DCF91}"/>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7-5731-478C-8957-B1F06C2DCF91}"/>
            </c:ext>
          </c:extLst>
        </c:ser>
        <c:ser>
          <c:idx val="8"/>
          <c:order val="8"/>
          <c:tx>
            <c:v>Series9</c:v>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8-5731-478C-8957-B1F06C2DCF91}"/>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9-5731-478C-8957-B1F06C2DCF91}"/>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A-5731-478C-8957-B1F06C2DCF91}"/>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B-5731-478C-8957-B1F06C2DCF91}"/>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C-5731-478C-8957-B1F06C2DCF91}"/>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D-5731-478C-8957-B1F06C2DCF91}"/>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E-5731-478C-8957-B1F06C2DCF91}"/>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0F-5731-478C-8957-B1F06C2DCF91}"/>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0-5731-478C-8957-B1F06C2DCF91}"/>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1-5731-478C-8957-B1F06C2DCF91}"/>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2-5731-478C-8957-B1F06C2DCF91}"/>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3-5731-478C-8957-B1F06C2DCF91}"/>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4-5731-478C-8957-B1F06C2DCF91}"/>
            </c:ext>
          </c:extLst>
        </c:ser>
        <c:ser>
          <c:idx val="21"/>
          <c:order val="21"/>
          <c:tx>
            <c:v>Series22</c:v>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5-5731-478C-8957-B1F06C2DCF91}"/>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6-5731-478C-8957-B1F06C2DCF91}"/>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7-5731-478C-8957-B1F06C2DCF91}"/>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8-5731-478C-8957-B1F06C2DCF91}"/>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9-5731-478C-8957-B1F06C2DCF91}"/>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A-5731-478C-8957-B1F06C2DCF91}"/>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B-5731-478C-8957-B1F06C2DCF91}"/>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C-5731-478C-8957-B1F06C2DCF91}"/>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D-5731-478C-8957-B1F06C2DCF91}"/>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E-5731-478C-8957-B1F06C2DCF91}"/>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1F-5731-478C-8957-B1F06C2DCF91}"/>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0-5731-478C-8957-B1F06C2DCF91}"/>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1-5731-478C-8957-B1F06C2DCF91}"/>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2-5731-478C-8957-B1F06C2DCF91}"/>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3-5731-478C-8957-B1F06C2DCF91}"/>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4-5731-478C-8957-B1F06C2DCF91}"/>
            </c:ext>
          </c:extLst>
        </c:ser>
        <c:ser>
          <c:idx val="37"/>
          <c:order val="37"/>
          <c:tx>
            <c:v>Series38</c:v>
          </c:tx>
          <c:spPr>
            <a:ln w="28575" cap="rnd">
              <a:solidFill>
                <a:schemeClr val="accent2">
                  <a:lumMod val="70000"/>
                  <a:lumOff val="30000"/>
                </a:schemeClr>
              </a:solidFill>
              <a:round/>
            </a:ln>
            <a:effectLst/>
          </c:spPr>
          <c:marker>
            <c:symbol val="circle"/>
            <c:size val="5"/>
            <c:spPr>
              <a:solidFill>
                <a:schemeClr val="accent2">
                  <a:lumMod val="70000"/>
                  <a:lumOff val="30000"/>
                </a:schemeClr>
              </a:solidFill>
              <a:ln w="9525">
                <a:solidFill>
                  <a:schemeClr val="accent2">
                    <a:lumMod val="70000"/>
                    <a:lumOff val="30000"/>
                  </a:schemeClr>
                </a:solidFill>
              </a:ln>
              <a:effectLst/>
            </c:spPr>
          </c:marker>
          <c:cat>
            <c:strLit>
              <c:ptCount val="3"/>
              <c:pt idx="0">
                <c:v>April</c:v>
              </c:pt>
              <c:pt idx="1">
                <c:v>May</c:v>
              </c:pt>
              <c:pt idx="2">
                <c:v>June</c:v>
              </c:pt>
            </c:strLit>
          </c:cat>
          <c:val>
            <c:numLit>
              <c:formatCode>General</c:formatCode>
              <c:ptCount val="3"/>
              <c:pt idx="0">
                <c:v>0</c:v>
              </c:pt>
              <c:pt idx="1">
                <c:v>0</c:v>
              </c:pt>
              <c:pt idx="2">
                <c:v>0</c:v>
              </c:pt>
            </c:numLit>
          </c:val>
          <c:smooth val="0"/>
          <c:extLst>
            <c:ext xmlns:c16="http://schemas.microsoft.com/office/drawing/2014/chart" uri="{C3380CC4-5D6E-409C-BE32-E72D297353CC}">
              <c16:uniqueId val="{00000025-5731-478C-8957-B1F06C2DCF91}"/>
            </c:ext>
          </c:extLst>
        </c:ser>
        <c:dLbls>
          <c:showLegendKey val="0"/>
          <c:showVal val="0"/>
          <c:showCatName val="0"/>
          <c:showSerName val="0"/>
          <c:showPercent val="0"/>
          <c:showBubbleSize val="0"/>
        </c:dLbls>
        <c:marker val="1"/>
        <c:smooth val="0"/>
        <c:axId val="2097286336"/>
        <c:axId val="2097275104"/>
      </c:lineChart>
      <c:catAx>
        <c:axId val="20972863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97275104"/>
        <c:crosses val="autoZero"/>
        <c:auto val="1"/>
        <c:lblAlgn val="ctr"/>
        <c:lblOffset val="100"/>
        <c:noMultiLvlLbl val="0"/>
      </c:catAx>
      <c:valAx>
        <c:axId val="20972751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972863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400" b="0" i="0" u="none" strike="noStrike" baseline="0"/>
              <a:t>Borough Summary</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CYP - Trend_Chart'!$A$250</c:f>
              <c:strCache>
                <c:ptCount val="1"/>
                <c:pt idx="0">
                  <c:v>Barking</c:v>
                </c:pt>
              </c:strCache>
            </c:strRef>
          </c:tx>
          <c:spPr>
            <a:ln w="28575" cap="rnd">
              <a:solidFill>
                <a:schemeClr val="accent1"/>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Trend_Chart'!$B$250:$M$250</c:f>
              <c:numCache>
                <c:formatCode>0.0%</c:formatCode>
                <c:ptCount val="12"/>
                <c:pt idx="0">
                  <c:v>0.23595505617977527</c:v>
                </c:pt>
                <c:pt idx="1">
                  <c:v>0.24444444444444444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AD49-4CF9-8A4D-FCD44DDA2F0B}"/>
            </c:ext>
          </c:extLst>
        </c:ser>
        <c:ser>
          <c:idx val="1"/>
          <c:order val="1"/>
          <c:tx>
            <c:strRef>
              <c:f>'% CYP - Trend_Chart'!$A$251</c:f>
              <c:strCache>
                <c:ptCount val="1"/>
                <c:pt idx="0">
                  <c:v>City &amp; Hackney</c:v>
                </c:pt>
              </c:strCache>
            </c:strRef>
          </c:tx>
          <c:spPr>
            <a:ln w="28575" cap="rnd">
              <a:solidFill>
                <a:schemeClr val="accent2"/>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Trend_Chart'!$B$251:$M$251</c:f>
              <c:numCache>
                <c:formatCode>0.0%</c:formatCode>
                <c:ptCount val="12"/>
                <c:pt idx="0">
                  <c:v>0.449438202247191</c:v>
                </c:pt>
                <c:pt idx="1">
                  <c:v>0.48314606741573035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AD49-4CF9-8A4D-FCD44DDA2F0B}"/>
            </c:ext>
          </c:extLst>
        </c:ser>
        <c:ser>
          <c:idx val="2"/>
          <c:order val="2"/>
          <c:tx>
            <c:strRef>
              <c:f>'% CYP - Trend_Chart'!$A$252</c:f>
              <c:strCache>
                <c:ptCount val="1"/>
                <c:pt idx="0">
                  <c:v>Havering</c:v>
                </c:pt>
              </c:strCache>
            </c:strRef>
          </c:tx>
          <c:spPr>
            <a:ln w="28575" cap="rnd">
              <a:solidFill>
                <a:schemeClr val="accent3"/>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Trend_Chart'!$B$252:$M$252</c:f>
              <c:numCache>
                <c:formatCode>0.0%</c:formatCode>
                <c:ptCount val="12"/>
                <c:pt idx="0">
                  <c:v>0.14516129032258066</c:v>
                </c:pt>
                <c:pt idx="1">
                  <c:v>0.14049586776859505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AD49-4CF9-8A4D-FCD44DDA2F0B}"/>
            </c:ext>
          </c:extLst>
        </c:ser>
        <c:ser>
          <c:idx val="3"/>
          <c:order val="3"/>
          <c:tx>
            <c:strRef>
              <c:f>'% CYP - Trend_Chart'!$A$253</c:f>
              <c:strCache>
                <c:ptCount val="1"/>
                <c:pt idx="0">
                  <c:v>Newham</c:v>
                </c:pt>
              </c:strCache>
            </c:strRef>
          </c:tx>
          <c:spPr>
            <a:ln w="28575" cap="rnd">
              <a:solidFill>
                <a:schemeClr val="accent4"/>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Trend_Chart'!$B$253:$M$253</c:f>
              <c:numCache>
                <c:formatCode>0.0%</c:formatCode>
                <c:ptCount val="12"/>
                <c:pt idx="0">
                  <c:v>0.28855721393034828</c:v>
                </c:pt>
                <c:pt idx="1">
                  <c:v>0.3165829145728643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AD49-4CF9-8A4D-FCD44DDA2F0B}"/>
            </c:ext>
          </c:extLst>
        </c:ser>
        <c:ser>
          <c:idx val="4"/>
          <c:order val="4"/>
          <c:tx>
            <c:strRef>
              <c:f>'% CYP - Trend_Chart'!$A$254</c:f>
              <c:strCache>
                <c:ptCount val="1"/>
                <c:pt idx="0">
                  <c:v>Redbridge</c:v>
                </c:pt>
              </c:strCache>
            </c:strRef>
          </c:tx>
          <c:spPr>
            <a:ln w="28575" cap="rnd">
              <a:solidFill>
                <a:schemeClr val="accent5"/>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Trend_Chart'!$B$254:$M$254</c:f>
              <c:numCache>
                <c:formatCode>0.0%</c:formatCode>
                <c:ptCount val="12"/>
                <c:pt idx="0">
                  <c:v>0.16800000000000001</c:v>
                </c:pt>
                <c:pt idx="1">
                  <c:v>0.15079365079365079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AD49-4CF9-8A4D-FCD44DDA2F0B}"/>
            </c:ext>
          </c:extLst>
        </c:ser>
        <c:ser>
          <c:idx val="5"/>
          <c:order val="5"/>
          <c:tx>
            <c:strRef>
              <c:f>'% CYP - Trend_Chart'!$A$255</c:f>
              <c:strCache>
                <c:ptCount val="1"/>
                <c:pt idx="0">
                  <c:v>Tower Hamlets</c:v>
                </c:pt>
              </c:strCache>
            </c:strRef>
          </c:tx>
          <c:spPr>
            <a:ln w="28575" cap="rnd">
              <a:solidFill>
                <a:schemeClr val="accent6"/>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Trend_Chart'!$B$255:$M$255</c:f>
              <c:numCache>
                <c:formatCode>0.0%</c:formatCode>
                <c:ptCount val="12"/>
                <c:pt idx="0">
                  <c:v>0.2</c:v>
                </c:pt>
                <c:pt idx="1">
                  <c:v>0.1891891891891892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AD49-4CF9-8A4D-FCD44DDA2F0B}"/>
            </c:ext>
          </c:extLst>
        </c:ser>
        <c:ser>
          <c:idx val="6"/>
          <c:order val="6"/>
          <c:tx>
            <c:strRef>
              <c:f>'% CYP - Trend_Chart'!$A$256</c:f>
              <c:strCache>
                <c:ptCount val="1"/>
                <c:pt idx="0">
                  <c:v>Waltham Forest</c:v>
                </c:pt>
              </c:strCache>
            </c:strRef>
          </c:tx>
          <c:spPr>
            <a:ln w="28575" cap="rnd">
              <a:solidFill>
                <a:schemeClr val="accent1">
                  <a:lumMod val="60000"/>
                </a:schemeClr>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Trend_Chart'!$B$256:$M$256</c:f>
              <c:numCache>
                <c:formatCode>0.0%</c:formatCode>
                <c:ptCount val="12"/>
                <c:pt idx="0">
                  <c:v>0.27835051546391754</c:v>
                </c:pt>
                <c:pt idx="1">
                  <c:v>0.28125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AD49-4CF9-8A4D-FCD44DDA2F0B}"/>
            </c:ext>
          </c:extLst>
        </c:ser>
        <c:ser>
          <c:idx val="7"/>
          <c:order val="7"/>
          <c:tx>
            <c:strRef>
              <c:f>'% CYP - Trend_Chart'!$A$257</c:f>
              <c:strCache>
                <c:ptCount val="1"/>
                <c:pt idx="0">
                  <c:v>NEL</c:v>
                </c:pt>
              </c:strCache>
            </c:strRef>
          </c:tx>
          <c:spPr>
            <a:ln w="28575" cap="rnd">
              <a:solidFill>
                <a:srgbClr val="FF0000"/>
              </a:solidFill>
              <a:round/>
            </a:ln>
            <a:effectLst/>
          </c:spPr>
          <c:marker>
            <c:symbol val="none"/>
          </c:marker>
          <c:cat>
            <c:strRef>
              <c:f>'% CYP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Trend_Chart'!$B$257:$M$257</c:f>
              <c:numCache>
                <c:formatCode>0.0%</c:formatCode>
                <c:ptCount val="12"/>
                <c:pt idx="0">
                  <c:v>0.25220889687768755</c:v>
                </c:pt>
                <c:pt idx="1">
                  <c:v>0.2579860191692106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AD49-4CF9-8A4D-FCD44DDA2F0B}"/>
            </c:ext>
          </c:extLst>
        </c:ser>
        <c:dLbls>
          <c:showLegendKey val="0"/>
          <c:showVal val="0"/>
          <c:showCatName val="0"/>
          <c:showSerName val="0"/>
          <c:showPercent val="0"/>
          <c:showBubbleSize val="0"/>
        </c:dLbls>
        <c:smooth val="0"/>
        <c:axId val="636962480"/>
        <c:axId val="636957560"/>
      </c:lineChart>
      <c:catAx>
        <c:axId val="6369624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6957560"/>
        <c:crosses val="autoZero"/>
        <c:auto val="1"/>
        <c:lblAlgn val="ctr"/>
        <c:lblOffset val="100"/>
        <c:noMultiLvlLbl val="0"/>
      </c:catAx>
      <c:valAx>
        <c:axId val="63695756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69624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r>
              <a:rPr lang="en-GB" sz="1400" b="0" i="0" baseline="0">
                <a:effectLst/>
              </a:rPr>
              <a:t>PCN</a:t>
            </a: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endParaRPr lang="en-US"/>
        </a:p>
      </c:txPr>
    </c:title>
    <c:autoTitleDeleted val="0"/>
    <c:plotArea>
      <c:layout/>
      <c:lineChart>
        <c:grouping val="standard"/>
        <c:varyColors val="0"/>
        <c:ser>
          <c:idx val="0"/>
          <c:order val="0"/>
          <c:tx>
            <c:strRef>
              <c:f>'% CYP - Trend_Chart'!$B$160</c:f>
              <c:strCache>
                <c:ptCount val="1"/>
                <c:pt idx="0">
                  <c:v>East</c:v>
                </c:pt>
              </c:strCache>
            </c:strRef>
          </c:tx>
          <c:spPr>
            <a:ln w="28575" cap="rnd">
              <a:solidFill>
                <a:schemeClr val="accent1"/>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Trend_Chart'!$C$160:$N$160</c:f>
              <c:numCache>
                <c:formatCode>0.0%</c:formatCode>
                <c:ptCount val="12"/>
                <c:pt idx="0">
                  <c:v>0.2</c:v>
                </c:pt>
                <c:pt idx="1">
                  <c:v>0.18181818181818182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5BB1-49CD-838D-E376597A88A8}"/>
            </c:ext>
          </c:extLst>
        </c:ser>
        <c:ser>
          <c:idx val="1"/>
          <c:order val="1"/>
          <c:tx>
            <c:strRef>
              <c:f>'% CYP - Trend_Chart'!$B$161</c:f>
              <c:strCache>
                <c:ptCount val="1"/>
                <c:pt idx="0">
                  <c:v>East One</c:v>
                </c:pt>
              </c:strCache>
            </c:strRef>
          </c:tx>
          <c:spPr>
            <a:ln w="28575" cap="rnd">
              <a:solidFill>
                <a:schemeClr val="accent2"/>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Trend_Chart'!$C$161:$N$161</c:f>
              <c:numCache>
                <c:formatCode>0.0%</c:formatCode>
                <c:ptCount val="12"/>
                <c:pt idx="0">
                  <c:v>0.38095238095238093</c:v>
                </c:pt>
                <c:pt idx="1">
                  <c:v>0.38095238095238093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5BB1-49CD-838D-E376597A88A8}"/>
            </c:ext>
          </c:extLst>
        </c:ser>
        <c:ser>
          <c:idx val="2"/>
          <c:order val="2"/>
          <c:tx>
            <c:strRef>
              <c:f>'% CYP - Trend_Chart'!$B$162</c:f>
              <c:strCache>
                <c:ptCount val="1"/>
                <c:pt idx="0">
                  <c:v>West</c:v>
                </c:pt>
              </c:strCache>
            </c:strRef>
          </c:tx>
          <c:spPr>
            <a:ln w="28575" cap="rnd">
              <a:solidFill>
                <a:schemeClr val="accent3"/>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Trend_Chart'!$C$162:$N$162</c:f>
              <c:numCache>
                <c:formatCode>0.0%</c:formatCode>
                <c:ptCount val="12"/>
                <c:pt idx="0">
                  <c:v>0.26666666666666666</c:v>
                </c:pt>
                <c:pt idx="1">
                  <c:v>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5BB1-49CD-838D-E376597A88A8}"/>
            </c:ext>
          </c:extLst>
        </c:ser>
        <c:ser>
          <c:idx val="3"/>
          <c:order val="3"/>
          <c:tx>
            <c:strRef>
              <c:f>'% CYP - Trend_Chart'!$B$163</c:f>
              <c:strCache>
                <c:ptCount val="1"/>
                <c:pt idx="0">
                  <c:v>West One</c:v>
                </c:pt>
              </c:strCache>
            </c:strRef>
          </c:tx>
          <c:spPr>
            <a:ln w="28575" cap="rnd">
              <a:solidFill>
                <a:schemeClr val="accent4"/>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Trend_Chart'!$C$163:$N$163</c:f>
              <c:numCache>
                <c:formatCode>0.0%</c:formatCode>
                <c:ptCount val="12"/>
                <c:pt idx="0">
                  <c:v>5.2631578947368418E-2</c:v>
                </c:pt>
                <c:pt idx="1">
                  <c:v>5.5555555555555552E-2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5BB1-49CD-838D-E376597A88A8}"/>
            </c:ext>
          </c:extLst>
        </c:ser>
        <c:ser>
          <c:idx val="4"/>
          <c:order val="4"/>
          <c:tx>
            <c:strRef>
              <c:f>'% CYP - Trend_Chart'!$B$164</c:f>
              <c:strCache>
                <c:ptCount val="1"/>
                <c:pt idx="0">
                  <c:v>North</c:v>
                </c:pt>
              </c:strCache>
            </c:strRef>
          </c:tx>
          <c:spPr>
            <a:ln w="28575" cap="rnd">
              <a:solidFill>
                <a:schemeClr val="accent5"/>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Trend_Chart'!$C$164:$N$164</c:f>
              <c:numCache>
                <c:formatCode>0.0%</c:formatCode>
                <c:ptCount val="12"/>
                <c:pt idx="0">
                  <c:v>0.25</c:v>
                </c:pt>
                <c:pt idx="1">
                  <c:v>0.35294117647058826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5BB1-49CD-838D-E376597A88A8}"/>
            </c:ext>
          </c:extLst>
        </c:ser>
        <c:ser>
          <c:idx val="5"/>
          <c:order val="5"/>
          <c:tx>
            <c:strRef>
              <c:f>'% CYP - Trend_Chart'!$B$165</c:f>
              <c:strCache>
                <c:ptCount val="1"/>
                <c:pt idx="0">
                  <c:v>Central</c:v>
                </c:pt>
              </c:strCache>
            </c:strRef>
          </c:tx>
          <c:spPr>
            <a:ln w="28575" cap="rnd">
              <a:solidFill>
                <a:schemeClr val="accent6"/>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Trend_Chart'!$C$165:$N$165</c:f>
              <c:numCache>
                <c:formatCode>0.0%</c:formatCode>
                <c:ptCount val="12"/>
                <c:pt idx="0">
                  <c:v>0.25</c:v>
                </c:pt>
                <c:pt idx="1">
                  <c:v>0.25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5BB1-49CD-838D-E376597A88A8}"/>
            </c:ext>
          </c:extLst>
        </c:ser>
        <c:ser>
          <c:idx val="6"/>
          <c:order val="6"/>
          <c:tx>
            <c:strRef>
              <c:f>'% CYP - Trend_Chart'!$B$166</c:f>
              <c:strCache>
                <c:ptCount val="1"/>
                <c:pt idx="0">
                  <c:v>Springfield Park (NE1)</c:v>
                </c:pt>
              </c:strCache>
            </c:strRef>
          </c:tx>
          <c:spPr>
            <a:ln w="28575" cap="rnd">
              <a:solidFill>
                <a:schemeClr val="accent1">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Trend_Chart'!$C$166:$N$166</c:f>
              <c:numCache>
                <c:formatCode>0.0%</c:formatCode>
                <c:ptCount val="12"/>
                <c:pt idx="0">
                  <c:v>0.53846153846153844</c:v>
                </c:pt>
                <c:pt idx="1">
                  <c:v>0.61538461538461542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5BB1-49CD-838D-E376597A88A8}"/>
            </c:ext>
          </c:extLst>
        </c:ser>
        <c:ser>
          <c:idx val="7"/>
          <c:order val="7"/>
          <c:tx>
            <c:strRef>
              <c:f>'% CYP - Trend_Chart'!$B$167</c:f>
              <c:strCache>
                <c:ptCount val="1"/>
                <c:pt idx="0">
                  <c:v>Hackney Downs (NE2)</c:v>
                </c:pt>
              </c:strCache>
            </c:strRef>
          </c:tx>
          <c:spPr>
            <a:ln w="28575" cap="rnd">
              <a:solidFill>
                <a:schemeClr val="accent2">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Trend_Chart'!$C$167:$N$167</c:f>
              <c:numCache>
                <c:formatCode>0.0%</c:formatCode>
                <c:ptCount val="12"/>
                <c:pt idx="0">
                  <c:v>0.46153846153846156</c:v>
                </c:pt>
                <c:pt idx="1">
                  <c:v>0.54545454545454541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5BB1-49CD-838D-E376597A88A8}"/>
            </c:ext>
          </c:extLst>
        </c:ser>
        <c:ser>
          <c:idx val="8"/>
          <c:order val="8"/>
          <c:tx>
            <c:strRef>
              <c:f>'% CYP - Trend_Chart'!$B$168</c:f>
              <c:strCache>
                <c:ptCount val="1"/>
                <c:pt idx="0">
                  <c:v>Woodberry Wetlands (NW1)</c:v>
                </c:pt>
              </c:strCache>
            </c:strRef>
          </c:tx>
          <c:spPr>
            <a:ln w="28575" cap="rnd">
              <a:solidFill>
                <a:schemeClr val="accent3">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Trend_Chart'!$C$168:$N$168</c:f>
              <c:numCache>
                <c:formatCode>0.0%</c:formatCode>
                <c:ptCount val="12"/>
                <c:pt idx="0">
                  <c:v>0.25</c:v>
                </c:pt>
                <c:pt idx="1">
                  <c:v>0.25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5BB1-49CD-838D-E376597A88A8}"/>
            </c:ext>
          </c:extLst>
        </c:ser>
        <c:ser>
          <c:idx val="9"/>
          <c:order val="9"/>
          <c:tx>
            <c:strRef>
              <c:f>'% CYP - Trend_Chart'!$B$169</c:f>
              <c:strCache>
                <c:ptCount val="1"/>
                <c:pt idx="0">
                  <c:v>Clissold Park (NW2)</c:v>
                </c:pt>
              </c:strCache>
            </c:strRef>
          </c:tx>
          <c:spPr>
            <a:ln w="28575" cap="rnd">
              <a:solidFill>
                <a:schemeClr val="accent4">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Trend_Chart'!$C$169:$N$169</c:f>
              <c:numCache>
                <c:formatCode>0.0%</c:formatCode>
                <c:ptCount val="12"/>
                <c:pt idx="0">
                  <c:v>0.72727272727272729</c:v>
                </c:pt>
                <c:pt idx="1">
                  <c:v>0.72727272727272729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5BB1-49CD-838D-E376597A88A8}"/>
            </c:ext>
          </c:extLst>
        </c:ser>
        <c:ser>
          <c:idx val="10"/>
          <c:order val="10"/>
          <c:tx>
            <c:strRef>
              <c:f>'% CYP - Trend_Chart'!$B$170</c:f>
              <c:strCache>
                <c:ptCount val="1"/>
                <c:pt idx="0">
                  <c:v>Hackney Marshes (SE1)</c:v>
                </c:pt>
              </c:strCache>
            </c:strRef>
          </c:tx>
          <c:spPr>
            <a:ln w="28575" cap="rnd">
              <a:solidFill>
                <a:schemeClr val="accent5">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Trend_Chart'!$C$170:$N$170</c:f>
              <c:numCache>
                <c:formatCode>0.0%</c:formatCode>
                <c:ptCount val="12"/>
                <c:pt idx="0">
                  <c:v>0.16666666666666666</c:v>
                </c:pt>
                <c:pt idx="1">
                  <c:v>0.125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5BB1-49CD-838D-E376597A88A8}"/>
            </c:ext>
          </c:extLst>
        </c:ser>
        <c:ser>
          <c:idx val="11"/>
          <c:order val="11"/>
          <c:tx>
            <c:strRef>
              <c:f>'% CYP - Trend_Chart'!$B$171</c:f>
              <c:strCache>
                <c:ptCount val="1"/>
                <c:pt idx="0">
                  <c:v>Well Street Common (SE2)</c:v>
                </c:pt>
              </c:strCache>
            </c:strRef>
          </c:tx>
          <c:spPr>
            <a:ln w="28575" cap="rnd">
              <a:solidFill>
                <a:schemeClr val="accent6">
                  <a:lumMod val="6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Trend_Chart'!$C$171:$N$171</c:f>
              <c:numCache>
                <c:formatCode>0.0%</c:formatCode>
                <c:ptCount val="12"/>
                <c:pt idx="0">
                  <c:v>0.6</c:v>
                </c:pt>
                <c:pt idx="1">
                  <c:v>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5BB1-49CD-838D-E376597A88A8}"/>
            </c:ext>
          </c:extLst>
        </c:ser>
        <c:ser>
          <c:idx val="12"/>
          <c:order val="12"/>
          <c:tx>
            <c:strRef>
              <c:f>'% CYP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Trend_Chart'!$C$172:$N$172</c:f>
              <c:numCache>
                <c:formatCode>0.0%</c:formatCode>
                <c:ptCount val="12"/>
                <c:pt idx="0">
                  <c:v>0.13333333333333333</c:v>
                </c:pt>
                <c:pt idx="1">
                  <c:v>0.13333333333333333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5BB1-49CD-838D-E376597A88A8}"/>
            </c:ext>
          </c:extLst>
        </c:ser>
        <c:ser>
          <c:idx val="13"/>
          <c:order val="13"/>
          <c:tx>
            <c:strRef>
              <c:f>'% CYP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Trend_Chart'!$C$173:$N$173</c:f>
              <c:numCache>
                <c:formatCode>0.0%</c:formatCode>
                <c:ptCount val="12"/>
                <c:pt idx="0">
                  <c:v>0.52941176470588236</c:v>
                </c:pt>
                <c:pt idx="1">
                  <c:v>0.6470588235294118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5BB1-49CD-838D-E376597A88A8}"/>
            </c:ext>
          </c:extLst>
        </c:ser>
        <c:ser>
          <c:idx val="14"/>
          <c:order val="14"/>
          <c:tx>
            <c:strRef>
              <c:f>'% CYP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Trend_Chart'!$C$174:$N$174</c:f>
              <c:numCache>
                <c:formatCode>0.0%</c:formatCode>
                <c:ptCount val="12"/>
                <c:pt idx="0">
                  <c:v>0.2</c:v>
                </c:pt>
                <c:pt idx="1">
                  <c:v>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5BB1-49CD-838D-E376597A88A8}"/>
            </c:ext>
          </c:extLst>
        </c:ser>
        <c:ser>
          <c:idx val="15"/>
          <c:order val="15"/>
          <c:tx>
            <c:strRef>
              <c:f>'% CYP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Trend_Chart'!$C$175:$N$175</c:f>
              <c:numCache>
                <c:formatCode>0.0%</c:formatCode>
                <c:ptCount val="12"/>
                <c:pt idx="0">
                  <c:v>0.14814814814814814</c:v>
                </c:pt>
                <c:pt idx="1">
                  <c:v>0.14285714285714285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5BB1-49CD-838D-E376597A88A8}"/>
            </c:ext>
          </c:extLst>
        </c:ser>
        <c:ser>
          <c:idx val="16"/>
          <c:order val="16"/>
          <c:tx>
            <c:strRef>
              <c:f>'% CYP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Trend_Chart'!$C$176:$N$176</c:f>
              <c:numCache>
                <c:formatCode>0.0%</c:formatCode>
                <c:ptCount val="12"/>
                <c:pt idx="0">
                  <c:v>0.15909090909090909</c:v>
                </c:pt>
                <c:pt idx="1">
                  <c:v>0.17499999999999999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5BB1-49CD-838D-E376597A88A8}"/>
            </c:ext>
          </c:extLst>
        </c:ser>
        <c:ser>
          <c:idx val="17"/>
          <c:order val="17"/>
          <c:tx>
            <c:strRef>
              <c:f>'% CYP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Trend_Chart'!$C$177:$N$177</c:f>
              <c:numCache>
                <c:formatCode>0.0%</c:formatCode>
                <c:ptCount val="12"/>
                <c:pt idx="0">
                  <c:v>0.11627906976744186</c:v>
                </c:pt>
                <c:pt idx="1">
                  <c:v>9.3023255813953487E-2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5BB1-49CD-838D-E376597A88A8}"/>
            </c:ext>
          </c:extLst>
        </c:ser>
        <c:ser>
          <c:idx val="18"/>
          <c:order val="18"/>
          <c:tx>
            <c:strRef>
              <c:f>'% CYP - Trend_Chart'!$B$178</c:f>
              <c:strCache>
                <c:ptCount val="1"/>
                <c:pt idx="0">
                  <c:v>South One Newham</c:v>
                </c:pt>
              </c:strCache>
            </c:strRef>
          </c:tx>
          <c:spPr>
            <a:ln w="28575" cap="rnd">
              <a:solidFill>
                <a:schemeClr val="accent1">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Trend_Chart'!$C$178:$N$178</c:f>
              <c:numCache>
                <c:formatCode>0.0%</c:formatCode>
                <c:ptCount val="12"/>
                <c:pt idx="0">
                  <c:v>0.36363636363636365</c:v>
                </c:pt>
                <c:pt idx="1">
                  <c:v>0.36363636363636365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5BB1-49CD-838D-E376597A88A8}"/>
            </c:ext>
          </c:extLst>
        </c:ser>
        <c:ser>
          <c:idx val="19"/>
          <c:order val="19"/>
          <c:tx>
            <c:strRef>
              <c:f>'% CYP - Trend_Chart'!$B$179</c:f>
              <c:strCache>
                <c:ptCount val="1"/>
                <c:pt idx="0">
                  <c:v>Docklands</c:v>
                </c:pt>
              </c:strCache>
            </c:strRef>
          </c:tx>
          <c:spPr>
            <a:ln w="28575" cap="rnd">
              <a:solidFill>
                <a:schemeClr val="accent2">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Trend_Chart'!$C$179:$N$179</c:f>
              <c:numCache>
                <c:formatCode>0.0%</c:formatCode>
                <c:ptCount val="12"/>
                <c:pt idx="0">
                  <c:v>0.35714285714285715</c:v>
                </c:pt>
                <c:pt idx="1">
                  <c:v>0.39285714285714285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5BB1-49CD-838D-E376597A88A8}"/>
            </c:ext>
          </c:extLst>
        </c:ser>
        <c:ser>
          <c:idx val="20"/>
          <c:order val="20"/>
          <c:tx>
            <c:strRef>
              <c:f>'% CYP - Trend_Chart'!$B$180</c:f>
              <c:strCache>
                <c:ptCount val="1"/>
                <c:pt idx="0">
                  <c:v>Central 1</c:v>
                </c:pt>
              </c:strCache>
            </c:strRef>
          </c:tx>
          <c:spPr>
            <a:ln w="28575" cap="rnd">
              <a:solidFill>
                <a:schemeClr val="accent3">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Trend_Chart'!$C$180:$N$180</c:f>
              <c:numCache>
                <c:formatCode>0.0%</c:formatCode>
                <c:ptCount val="12"/>
                <c:pt idx="0">
                  <c:v>0.25925925925925924</c:v>
                </c:pt>
                <c:pt idx="1">
                  <c:v>0.38461538461538464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5BB1-49CD-838D-E376597A88A8}"/>
            </c:ext>
          </c:extLst>
        </c:ser>
        <c:ser>
          <c:idx val="21"/>
          <c:order val="21"/>
          <c:tx>
            <c:strRef>
              <c:f>'% CYP - Trend_Chart'!$B$181</c:f>
              <c:strCache>
                <c:ptCount val="1"/>
                <c:pt idx="0">
                  <c:v>Newham Central</c:v>
                </c:pt>
              </c:strCache>
            </c:strRef>
          </c:tx>
          <c:spPr>
            <a:ln w="28575" cap="rnd">
              <a:solidFill>
                <a:schemeClr val="accent4">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Trend_Chart'!$C$181:$N$181</c:f>
              <c:numCache>
                <c:formatCode>0.0%</c:formatCode>
                <c:ptCount val="12"/>
                <c:pt idx="0">
                  <c:v>0.13513513513513514</c:v>
                </c:pt>
                <c:pt idx="1">
                  <c:v>0.13513513513513514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5BB1-49CD-838D-E376597A88A8}"/>
            </c:ext>
          </c:extLst>
        </c:ser>
        <c:ser>
          <c:idx val="22"/>
          <c:order val="22"/>
          <c:tx>
            <c:strRef>
              <c:f>'% CYP - Trend_Chart'!$B$182</c:f>
              <c:strCache>
                <c:ptCount val="1"/>
                <c:pt idx="0">
                  <c:v>North East 1</c:v>
                </c:pt>
              </c:strCache>
            </c:strRef>
          </c:tx>
          <c:spPr>
            <a:ln w="28575" cap="rnd">
              <a:solidFill>
                <a:schemeClr val="accent5">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Trend_Chart'!$C$182:$N$182</c:f>
              <c:numCache>
                <c:formatCode>0.0%</c:formatCode>
                <c:ptCount val="12"/>
                <c:pt idx="0">
                  <c:v>0.6</c:v>
                </c:pt>
                <c:pt idx="1">
                  <c:v>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5BB1-49CD-838D-E376597A88A8}"/>
            </c:ext>
          </c:extLst>
        </c:ser>
        <c:ser>
          <c:idx val="23"/>
          <c:order val="23"/>
          <c:tx>
            <c:strRef>
              <c:f>'% CYP - Trend_Chart'!$B$183</c:f>
              <c:strCache>
                <c:ptCount val="1"/>
                <c:pt idx="0">
                  <c:v>North East 2</c:v>
                </c:pt>
              </c:strCache>
            </c:strRef>
          </c:tx>
          <c:spPr>
            <a:ln w="28575" cap="rnd">
              <a:solidFill>
                <a:schemeClr val="accent6">
                  <a:lumMod val="8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Trend_Chart'!$C$183:$N$183</c:f>
              <c:numCache>
                <c:formatCode>0.0%</c:formatCode>
                <c:ptCount val="12"/>
                <c:pt idx="0">
                  <c:v>0.30769230769230771</c:v>
                </c:pt>
                <c:pt idx="1">
                  <c:v>0.30769230769230771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5BB1-49CD-838D-E376597A88A8}"/>
            </c:ext>
          </c:extLst>
        </c:ser>
        <c:ser>
          <c:idx val="24"/>
          <c:order val="24"/>
          <c:tx>
            <c:strRef>
              <c:f>'% CYP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Trend_Chart'!$C$184:$N$184</c:f>
              <c:numCache>
                <c:formatCode>0.0%</c:formatCode>
                <c:ptCount val="12"/>
                <c:pt idx="0">
                  <c:v>0.42105263157894735</c:v>
                </c:pt>
                <c:pt idx="1">
                  <c:v>0.47368421052631576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5BB1-49CD-838D-E376597A88A8}"/>
            </c:ext>
          </c:extLst>
        </c:ser>
        <c:ser>
          <c:idx val="25"/>
          <c:order val="25"/>
          <c:tx>
            <c:strRef>
              <c:f>'% CYP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Trend_Chart'!$C$185:$N$185</c:f>
              <c:numCache>
                <c:formatCode>0.0%</c:formatCode>
                <c:ptCount val="12"/>
                <c:pt idx="0">
                  <c:v>0.32</c:v>
                </c:pt>
                <c:pt idx="1">
                  <c:v>0.33333333333333331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5BB1-49CD-838D-E376597A88A8}"/>
            </c:ext>
          </c:extLst>
        </c:ser>
        <c:ser>
          <c:idx val="26"/>
          <c:order val="26"/>
          <c:tx>
            <c:strRef>
              <c:f>'% CYP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Trend_Chart'!$C$186:$N$186</c:f>
              <c:numCache>
                <c:formatCode>0.0%</c:formatCode>
                <c:ptCount val="12"/>
                <c:pt idx="0">
                  <c:v>0.1</c:v>
                </c:pt>
                <c:pt idx="1">
                  <c:v>0.05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5BB1-49CD-838D-E376597A88A8}"/>
            </c:ext>
          </c:extLst>
        </c:ser>
        <c:ser>
          <c:idx val="27"/>
          <c:order val="27"/>
          <c:tx>
            <c:strRef>
              <c:f>'% CYP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Trend_Chart'!$C$187:$N$187</c:f>
              <c:numCache>
                <c:formatCode>0.0%</c:formatCode>
                <c:ptCount val="12"/>
                <c:pt idx="0">
                  <c:v>0.27272727272727271</c:v>
                </c:pt>
                <c:pt idx="1">
                  <c:v>0.23809523809523808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5BB1-49CD-838D-E376597A88A8}"/>
            </c:ext>
          </c:extLst>
        </c:ser>
        <c:ser>
          <c:idx val="28"/>
          <c:order val="28"/>
          <c:tx>
            <c:strRef>
              <c:f>'% CYP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Trend_Chart'!$C$188:$N$188</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5BB1-49CD-838D-E376597A88A8}"/>
            </c:ext>
          </c:extLst>
        </c:ser>
        <c:ser>
          <c:idx val="29"/>
          <c:order val="29"/>
          <c:tx>
            <c:strRef>
              <c:f>'% CYP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Trend_Chart'!$C$189:$N$189</c:f>
              <c:numCache>
                <c:formatCode>0.0%</c:formatCode>
                <c:ptCount val="12"/>
                <c:pt idx="0">
                  <c:v>0.12</c:v>
                </c:pt>
                <c:pt idx="1">
                  <c:v>0.08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5BB1-49CD-838D-E376597A88A8}"/>
            </c:ext>
          </c:extLst>
        </c:ser>
        <c:ser>
          <c:idx val="30"/>
          <c:order val="30"/>
          <c:tx>
            <c:strRef>
              <c:f>'% CYP - Trend_Chart'!$B$190</c:f>
              <c:strCache>
                <c:ptCount val="1"/>
                <c:pt idx="0">
                  <c:v>Wanstead &amp; Woodford</c:v>
                </c:pt>
              </c:strCache>
            </c:strRef>
          </c:tx>
          <c:spPr>
            <a:ln w="28575" cap="rnd">
              <a:solidFill>
                <a:schemeClr val="accent1">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Trend_Chart'!$C$190:$N$190</c:f>
              <c:numCache>
                <c:formatCode>0.0%</c:formatCode>
                <c:ptCount val="12"/>
                <c:pt idx="0">
                  <c:v>0.35483870967741937</c:v>
                </c:pt>
                <c:pt idx="1">
                  <c:v>0.34375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5BB1-49CD-838D-E376597A88A8}"/>
            </c:ext>
          </c:extLst>
        </c:ser>
        <c:ser>
          <c:idx val="31"/>
          <c:order val="31"/>
          <c:tx>
            <c:strRef>
              <c:f>'% CYP - Trend_Chart'!$B$191</c:f>
              <c:strCache>
                <c:ptCount val="1"/>
                <c:pt idx="0">
                  <c:v>Loxford</c:v>
                </c:pt>
              </c:strCache>
            </c:strRef>
          </c:tx>
          <c:spPr>
            <a:ln w="28575" cap="rnd">
              <a:solidFill>
                <a:schemeClr val="accent2">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Trend_Chart'!$C$191:$N$191</c:f>
              <c:numCache>
                <c:formatCode>0.0%</c:formatCode>
                <c:ptCount val="12"/>
                <c:pt idx="0">
                  <c:v>5.5555555555555552E-2</c:v>
                </c:pt>
                <c:pt idx="1">
                  <c:v>5.8823529411764705E-2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5BB1-49CD-838D-E376597A88A8}"/>
            </c:ext>
          </c:extLst>
        </c:ser>
        <c:ser>
          <c:idx val="32"/>
          <c:order val="32"/>
          <c:tx>
            <c:strRef>
              <c:f>'% CYP - Trend_Chart'!$B$192</c:f>
              <c:strCache>
                <c:ptCount val="1"/>
                <c:pt idx="0">
                  <c:v>NewCross Alliance</c:v>
                </c:pt>
              </c:strCache>
            </c:strRef>
          </c:tx>
          <c:spPr>
            <a:ln w="28575" cap="rnd">
              <a:solidFill>
                <a:schemeClr val="accent3">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Trend_Chart'!$C$192:$N$192</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5BB1-49CD-838D-E376597A88A8}"/>
            </c:ext>
          </c:extLst>
        </c:ser>
        <c:ser>
          <c:idx val="33"/>
          <c:order val="33"/>
          <c:tx>
            <c:strRef>
              <c:f>'% CYP - Trend_Chart'!$B$193</c:f>
              <c:strCache>
                <c:ptCount val="1"/>
                <c:pt idx="0">
                  <c:v>East End Health Network</c:v>
                </c:pt>
              </c:strCache>
            </c:strRef>
          </c:tx>
          <c:spPr>
            <a:ln w="28575" cap="rnd">
              <a:solidFill>
                <a:schemeClr val="accent4">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Trend_Chart'!$C$193:$N$193</c:f>
              <c:numCache>
                <c:formatCode>0.0%</c:formatCode>
                <c:ptCount val="12"/>
                <c:pt idx="0">
                  <c:v>0.33333333333333331</c:v>
                </c:pt>
                <c:pt idx="1">
                  <c:v>0.25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5BB1-49CD-838D-E376597A88A8}"/>
            </c:ext>
          </c:extLst>
        </c:ser>
        <c:ser>
          <c:idx val="34"/>
          <c:order val="34"/>
          <c:tx>
            <c:strRef>
              <c:f>'% CYP - Trend_Chart'!$B$194</c:f>
              <c:strCache>
                <c:ptCount val="1"/>
                <c:pt idx="0">
                  <c:v>Tower Network</c:v>
                </c:pt>
              </c:strCache>
            </c:strRef>
          </c:tx>
          <c:spPr>
            <a:ln w="28575" cap="rnd">
              <a:solidFill>
                <a:schemeClr val="accent5">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Trend_Chart'!$C$194:$N$194</c:f>
              <c:numCache>
                <c:formatCode>0.0%</c:formatCode>
                <c:ptCount val="12"/>
                <c:pt idx="0">
                  <c:v>0.16666666666666666</c:v>
                </c:pt>
                <c:pt idx="1">
                  <c:v>0.16666666666666666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5BB1-49CD-838D-E376597A88A8}"/>
            </c:ext>
          </c:extLst>
        </c:ser>
        <c:ser>
          <c:idx val="35"/>
          <c:order val="35"/>
          <c:tx>
            <c:strRef>
              <c:f>'% CYP - Trend_Chart'!$B$195</c:f>
              <c:strCache>
                <c:ptCount val="1"/>
                <c:pt idx="0">
                  <c:v>Bow Health</c:v>
                </c:pt>
              </c:strCache>
            </c:strRef>
          </c:tx>
          <c:spPr>
            <a:ln w="28575" cap="rnd">
              <a:solidFill>
                <a:schemeClr val="accent6">
                  <a:lumMod val="5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Trend_Chart'!$C$195:$N$195</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5BB1-49CD-838D-E376597A88A8}"/>
            </c:ext>
          </c:extLst>
        </c:ser>
        <c:ser>
          <c:idx val="36"/>
          <c:order val="36"/>
          <c:tx>
            <c:strRef>
              <c:f>'% CYP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Trend_Chart'!$C$196:$N$196</c:f>
              <c:numCache>
                <c:formatCode>0.0%</c:formatCode>
                <c:ptCount val="12"/>
                <c:pt idx="0">
                  <c:v>0.27272727272727271</c:v>
                </c:pt>
                <c:pt idx="1">
                  <c:v>0.27272727272727271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5BB1-49CD-838D-E376597A88A8}"/>
            </c:ext>
          </c:extLst>
        </c:ser>
        <c:ser>
          <c:idx val="37"/>
          <c:order val="37"/>
          <c:tx>
            <c:strRef>
              <c:f>'% CYP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Trend_Chart'!$C$197:$N$197</c:f>
              <c:numCache>
                <c:formatCode>0.0%</c:formatCode>
                <c:ptCount val="12"/>
                <c:pt idx="0">
                  <c:v>0.16666666666666666</c:v>
                </c:pt>
                <c:pt idx="1">
                  <c:v>0.15789473684210525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5BB1-49CD-838D-E376597A88A8}"/>
            </c:ext>
          </c:extLst>
        </c:ser>
        <c:ser>
          <c:idx val="38"/>
          <c:order val="38"/>
          <c:tx>
            <c:strRef>
              <c:f>'% CYP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Trend_Chart'!$C$198:$N$198</c:f>
              <c:numCache>
                <c:formatCode>0.0%</c:formatCode>
                <c:ptCount val="12"/>
                <c:pt idx="0">
                  <c:v>0.1111111111111111</c:v>
                </c:pt>
                <c:pt idx="1">
                  <c:v>0.1111111111111111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5BB1-49CD-838D-E376597A88A8}"/>
            </c:ext>
          </c:extLst>
        </c:ser>
        <c:ser>
          <c:idx val="39"/>
          <c:order val="39"/>
          <c:tx>
            <c:strRef>
              <c:f>'% CYP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Trend_Chart'!$C$199:$N$199</c:f>
              <c:numCache>
                <c:formatCode>0.0%</c:formatCode>
                <c:ptCount val="12"/>
                <c:pt idx="0">
                  <c:v>0.2857142857142857</c:v>
                </c:pt>
                <c:pt idx="1">
                  <c:v>0.2857142857142857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5BB1-49CD-838D-E376597A88A8}"/>
            </c:ext>
          </c:extLst>
        </c:ser>
        <c:ser>
          <c:idx val="40"/>
          <c:order val="40"/>
          <c:tx>
            <c:strRef>
              <c:f>'% CYP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Trend_Chart'!$C$200:$N$200</c:f>
              <c:numCache>
                <c:formatCode>0.0%</c:formatCode>
                <c:ptCount val="12"/>
                <c:pt idx="0">
                  <c:v>0.3125</c:v>
                </c:pt>
                <c:pt idx="1">
                  <c:v>0.3125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5BB1-49CD-838D-E376597A88A8}"/>
            </c:ext>
          </c:extLst>
        </c:ser>
        <c:ser>
          <c:idx val="41"/>
          <c:order val="41"/>
          <c:tx>
            <c:strRef>
              <c:f>'% CYP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Trend_Chart'!$C$201:$N$201</c:f>
              <c:numCache>
                <c:formatCode>0.0%</c:formatCode>
                <c:ptCount val="12"/>
                <c:pt idx="0">
                  <c:v>0</c:v>
                </c:pt>
                <c:pt idx="1">
                  <c:v>0</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5BB1-49CD-838D-E376597A88A8}"/>
            </c:ext>
          </c:extLst>
        </c:ser>
        <c:ser>
          <c:idx val="42"/>
          <c:order val="42"/>
          <c:tx>
            <c:strRef>
              <c:f>'% CYP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Trend_Chart'!$C$202:$N$202</c:f>
              <c:numCache>
                <c:formatCode>0.0%</c:formatCode>
                <c:ptCount val="12"/>
                <c:pt idx="0">
                  <c:v>0.33333333333333331</c:v>
                </c:pt>
                <c:pt idx="1">
                  <c:v>0.25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5BB1-49CD-838D-E376597A88A8}"/>
            </c:ext>
          </c:extLst>
        </c:ser>
        <c:ser>
          <c:idx val="43"/>
          <c:order val="43"/>
          <c:tx>
            <c:strRef>
              <c:f>'% CYP - Trend_Chart'!$B$203</c:f>
              <c:strCache>
                <c:ptCount val="1"/>
                <c:pt idx="0">
                  <c:v>South Leytonstone</c:v>
                </c:pt>
              </c:strCache>
            </c:strRef>
          </c:tx>
          <c:spPr>
            <a:ln w="28575" cap="rnd">
              <a:solidFill>
                <a:schemeClr val="accent2">
                  <a:lumMod val="7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Trend_Chart'!$C$203:$N$203</c:f>
              <c:numCache>
                <c:formatCode>0.0%</c:formatCode>
                <c:ptCount val="12"/>
                <c:pt idx="0">
                  <c:v>0.47058823529411764</c:v>
                </c:pt>
                <c:pt idx="1">
                  <c:v>0.47058823529411764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5BB1-49CD-838D-E376597A88A8}"/>
            </c:ext>
          </c:extLst>
        </c:ser>
        <c:ser>
          <c:idx val="44"/>
          <c:order val="44"/>
          <c:tx>
            <c:strRef>
              <c:f>'% CYP - Trend_Chart'!$B$204</c:f>
              <c:strCache>
                <c:ptCount val="1"/>
                <c:pt idx="0">
                  <c:v>Central Walthamstow</c:v>
                </c:pt>
              </c:strCache>
            </c:strRef>
          </c:tx>
          <c:spPr>
            <a:ln w="28575" cap="rnd">
              <a:solidFill>
                <a:schemeClr val="accent3">
                  <a:lumMod val="7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Trend_Chart'!$C$204:$N$204</c:f>
              <c:numCache>
                <c:formatCode>0.0%</c:formatCode>
                <c:ptCount val="12"/>
                <c:pt idx="0">
                  <c:v>0.16666666666666666</c:v>
                </c:pt>
                <c:pt idx="1">
                  <c:v>0.16666666666666666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5BB1-49CD-838D-E376597A88A8}"/>
            </c:ext>
          </c:extLst>
        </c:ser>
        <c:ser>
          <c:idx val="45"/>
          <c:order val="45"/>
          <c:tx>
            <c:strRef>
              <c:f>'% CYP - Trend_Chart'!$B$205</c:f>
              <c:strCache>
                <c:ptCount val="1"/>
                <c:pt idx="0">
                  <c:v>Walthamstow West</c:v>
                </c:pt>
              </c:strCache>
            </c:strRef>
          </c:tx>
          <c:spPr>
            <a:ln w="28575" cap="rnd">
              <a:solidFill>
                <a:schemeClr val="accent4">
                  <a:lumMod val="70000"/>
                </a:schemeClr>
              </a:solidFill>
              <a:round/>
            </a:ln>
            <a:effectLst/>
          </c:spPr>
          <c:marker>
            <c:symbol val="none"/>
          </c:marker>
          <c:cat>
            <c:strRef>
              <c:f>'% CYP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CYP - Trend_Chart'!$C$205:$N$205</c:f>
              <c:numCache>
                <c:formatCode>0.0%</c:formatCode>
                <c:ptCount val="12"/>
                <c:pt idx="0">
                  <c:v>0.21428571428571427</c:v>
                </c:pt>
                <c:pt idx="1">
                  <c:v>0.30769230769230771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5BB1-49CD-838D-E376597A88A8}"/>
            </c:ext>
          </c:extLst>
        </c:ser>
        <c:dLbls>
          <c:showLegendKey val="0"/>
          <c:showVal val="0"/>
          <c:showCatName val="0"/>
          <c:showSerName val="0"/>
          <c:showPercent val="0"/>
          <c:showBubbleSize val="0"/>
        </c:dLbls>
        <c:smooth val="0"/>
        <c:axId val="629683720"/>
        <c:axId val="629681424"/>
      </c:lineChart>
      <c:catAx>
        <c:axId val="629683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9681424"/>
        <c:crosses val="autoZero"/>
        <c:auto val="1"/>
        <c:lblAlgn val="ctr"/>
        <c:lblOffset val="100"/>
        <c:noMultiLvlLbl val="0"/>
      </c:catAx>
      <c:valAx>
        <c:axId val="629681424"/>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968372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MultiMorb - Trend_Chart'!$A$250</c:f>
              <c:strCache>
                <c:ptCount val="1"/>
                <c:pt idx="0">
                  <c:v>Barking</c:v>
                </c:pt>
              </c:strCache>
            </c:strRef>
          </c:tx>
          <c:spPr>
            <a:ln w="28575" cap="rnd">
              <a:solidFill>
                <a:schemeClr val="accent1"/>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Trend_Chart'!$B$250:$M$250</c:f>
              <c:numCache>
                <c:formatCode>0.0%</c:formatCode>
                <c:ptCount val="12"/>
                <c:pt idx="0">
                  <c:v>8.4572913283533613E-2</c:v>
                </c:pt>
                <c:pt idx="1">
                  <c:v>8.6432484692233316E-2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087D-4D33-A3C2-CF1D35EC3566}"/>
            </c:ext>
          </c:extLst>
        </c:ser>
        <c:ser>
          <c:idx val="1"/>
          <c:order val="1"/>
          <c:tx>
            <c:strRef>
              <c:f>'% MultiMorb - Trend_Chart'!$A$251</c:f>
              <c:strCache>
                <c:ptCount val="1"/>
                <c:pt idx="0">
                  <c:v>City &amp; Hackney</c:v>
                </c:pt>
              </c:strCache>
            </c:strRef>
          </c:tx>
          <c:spPr>
            <a:ln w="28575" cap="rnd">
              <a:solidFill>
                <a:schemeClr val="accent2"/>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Trend_Chart'!$B$251:$M$251</c:f>
              <c:numCache>
                <c:formatCode>0.0%</c:formatCode>
                <c:ptCount val="12"/>
                <c:pt idx="0">
                  <c:v>0.12914699208928682</c:v>
                </c:pt>
                <c:pt idx="1">
                  <c:v>0.12958778625954198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087D-4D33-A3C2-CF1D35EC3566}"/>
            </c:ext>
          </c:extLst>
        </c:ser>
        <c:ser>
          <c:idx val="2"/>
          <c:order val="2"/>
          <c:tx>
            <c:strRef>
              <c:f>'% MultiMorb - Trend_Chart'!$A$252</c:f>
              <c:strCache>
                <c:ptCount val="1"/>
                <c:pt idx="0">
                  <c:v>Havering</c:v>
                </c:pt>
              </c:strCache>
            </c:strRef>
          </c:tx>
          <c:spPr>
            <a:ln w="28575" cap="rnd">
              <a:solidFill>
                <a:schemeClr val="accent3"/>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Trend_Chart'!$B$252:$M$252</c:f>
              <c:numCache>
                <c:formatCode>0.0%</c:formatCode>
                <c:ptCount val="12"/>
                <c:pt idx="0">
                  <c:v>0.13546267980518745</c:v>
                </c:pt>
                <c:pt idx="1">
                  <c:v>0.13562958780350085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087D-4D33-A3C2-CF1D35EC3566}"/>
            </c:ext>
          </c:extLst>
        </c:ser>
        <c:ser>
          <c:idx val="3"/>
          <c:order val="3"/>
          <c:tx>
            <c:strRef>
              <c:f>'% MultiMorb - Trend_Chart'!$A$253</c:f>
              <c:strCache>
                <c:ptCount val="1"/>
                <c:pt idx="0">
                  <c:v>Newham</c:v>
                </c:pt>
              </c:strCache>
            </c:strRef>
          </c:tx>
          <c:spPr>
            <a:ln w="28575" cap="rnd">
              <a:solidFill>
                <a:schemeClr val="accent4"/>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Trend_Chart'!$B$253:$M$253</c:f>
              <c:numCache>
                <c:formatCode>0.0%</c:formatCode>
                <c:ptCount val="12"/>
                <c:pt idx="0">
                  <c:v>0.14515075142350414</c:v>
                </c:pt>
                <c:pt idx="1">
                  <c:v>0.146459564834612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087D-4D33-A3C2-CF1D35EC3566}"/>
            </c:ext>
          </c:extLst>
        </c:ser>
        <c:ser>
          <c:idx val="4"/>
          <c:order val="4"/>
          <c:tx>
            <c:strRef>
              <c:f>'% MultiMorb - Trend_Chart'!$A$254</c:f>
              <c:strCache>
                <c:ptCount val="1"/>
                <c:pt idx="0">
                  <c:v>Redbridge</c:v>
                </c:pt>
              </c:strCache>
            </c:strRef>
          </c:tx>
          <c:spPr>
            <a:ln w="28575" cap="rnd">
              <a:solidFill>
                <a:schemeClr val="accent5"/>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Trend_Chart'!$B$254:$M$254</c:f>
              <c:numCache>
                <c:formatCode>0.0%</c:formatCode>
                <c:ptCount val="12"/>
                <c:pt idx="0">
                  <c:v>0.11034794396746497</c:v>
                </c:pt>
                <c:pt idx="1">
                  <c:v>0.10824047447879223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087D-4D33-A3C2-CF1D35EC3566}"/>
            </c:ext>
          </c:extLst>
        </c:ser>
        <c:ser>
          <c:idx val="5"/>
          <c:order val="5"/>
          <c:tx>
            <c:strRef>
              <c:f>'% MultiMorb - Trend_Chart'!$A$255</c:f>
              <c:strCache>
                <c:ptCount val="1"/>
                <c:pt idx="0">
                  <c:v>Tower Hamlets</c:v>
                </c:pt>
              </c:strCache>
            </c:strRef>
          </c:tx>
          <c:spPr>
            <a:ln w="28575" cap="rnd">
              <a:solidFill>
                <a:schemeClr val="accent6"/>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Trend_Chart'!$B$255:$M$255</c:f>
              <c:numCache>
                <c:formatCode>0.0%</c:formatCode>
                <c:ptCount val="12"/>
                <c:pt idx="0">
                  <c:v>0.15006633813495071</c:v>
                </c:pt>
                <c:pt idx="1">
                  <c:v>0.1501507159005275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087D-4D33-A3C2-CF1D35EC3566}"/>
            </c:ext>
          </c:extLst>
        </c:ser>
        <c:ser>
          <c:idx val="6"/>
          <c:order val="6"/>
          <c:tx>
            <c:strRef>
              <c:f>'% MultiMorb - Trend_Chart'!$A$256</c:f>
              <c:strCache>
                <c:ptCount val="1"/>
                <c:pt idx="0">
                  <c:v>Waltham Forest</c:v>
                </c:pt>
              </c:strCache>
            </c:strRef>
          </c:tx>
          <c:spPr>
            <a:ln w="28575" cap="rnd">
              <a:solidFill>
                <a:schemeClr val="accent1">
                  <a:lumMod val="60000"/>
                </a:schemeClr>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Trend_Chart'!$B$256:$M$256</c:f>
              <c:numCache>
                <c:formatCode>0.0%</c:formatCode>
                <c:ptCount val="12"/>
                <c:pt idx="0">
                  <c:v>0.18072053256754994</c:v>
                </c:pt>
                <c:pt idx="1">
                  <c:v>0.18050236905302786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087D-4D33-A3C2-CF1D35EC3566}"/>
            </c:ext>
          </c:extLst>
        </c:ser>
        <c:ser>
          <c:idx val="7"/>
          <c:order val="7"/>
          <c:tx>
            <c:strRef>
              <c:f>'% MultiMorb - Trend_Chart'!$A$257</c:f>
              <c:strCache>
                <c:ptCount val="1"/>
                <c:pt idx="0">
                  <c:v>NEL</c:v>
                </c:pt>
              </c:strCache>
            </c:strRef>
          </c:tx>
          <c:spPr>
            <a:ln w="28575" cap="rnd">
              <a:solidFill>
                <a:srgbClr val="FF0000"/>
              </a:solidFill>
              <a:round/>
            </a:ln>
            <a:effectLst/>
          </c:spPr>
          <c:marker>
            <c:symbol val="none"/>
          </c:marker>
          <c:cat>
            <c:strRef>
              <c:f>'% MultiMorb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Trend_Chart'!$B$257:$M$257</c:f>
              <c:numCache>
                <c:formatCode>0.0%</c:formatCode>
                <c:ptCount val="12"/>
                <c:pt idx="0">
                  <c:v>0.1336383073244968</c:v>
                </c:pt>
                <c:pt idx="1">
                  <c:v>0.13385756900317652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087D-4D33-A3C2-CF1D35EC3566}"/>
            </c:ext>
          </c:extLst>
        </c:ser>
        <c:dLbls>
          <c:showLegendKey val="0"/>
          <c:showVal val="0"/>
          <c:showCatName val="0"/>
          <c:showSerName val="0"/>
          <c:showPercent val="0"/>
          <c:showBubbleSize val="0"/>
        </c:dLbls>
        <c:smooth val="0"/>
        <c:axId val="1098167880"/>
        <c:axId val="1098168208"/>
      </c:lineChart>
      <c:catAx>
        <c:axId val="10981678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168208"/>
        <c:crosses val="autoZero"/>
        <c:auto val="1"/>
        <c:lblAlgn val="ctr"/>
        <c:lblOffset val="100"/>
        <c:noMultiLvlLbl val="0"/>
      </c:catAx>
      <c:valAx>
        <c:axId val="109816820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1678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59812729658792652"/>
          <c:h val="0.60359361329833772"/>
        </c:manualLayout>
      </c:layout>
      <c:lineChart>
        <c:grouping val="standard"/>
        <c:varyColors val="0"/>
        <c:ser>
          <c:idx val="0"/>
          <c:order val="0"/>
          <c:tx>
            <c:strRef>
              <c:f>'% MultiMorb - Trend_Chart'!$B$160</c:f>
              <c:strCache>
                <c:ptCount val="1"/>
                <c:pt idx="0">
                  <c:v>East</c:v>
                </c:pt>
              </c:strCache>
            </c:strRef>
          </c:tx>
          <c:spPr>
            <a:ln w="28575" cap="rnd">
              <a:solidFill>
                <a:schemeClr val="accent1"/>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Trend_Chart'!$C$160:$N$160</c:f>
              <c:numCache>
                <c:formatCode>0.0%</c:formatCode>
                <c:ptCount val="12"/>
                <c:pt idx="0">
                  <c:v>7.3480923221855871E-2</c:v>
                </c:pt>
                <c:pt idx="1">
                  <c:v>7.2931276297335201E-2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4E7A-471F-B420-9F2FCB207F9F}"/>
            </c:ext>
          </c:extLst>
        </c:ser>
        <c:ser>
          <c:idx val="1"/>
          <c:order val="1"/>
          <c:tx>
            <c:strRef>
              <c:f>'% MultiMorb - Trend_Chart'!$B$161</c:f>
              <c:strCache>
                <c:ptCount val="1"/>
                <c:pt idx="0">
                  <c:v>East One</c:v>
                </c:pt>
              </c:strCache>
            </c:strRef>
          </c:tx>
          <c:spPr>
            <a:ln w="28575" cap="rnd">
              <a:solidFill>
                <a:schemeClr val="accent2"/>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Trend_Chart'!$C$161:$N$161</c:f>
              <c:numCache>
                <c:formatCode>0.0%</c:formatCode>
                <c:ptCount val="12"/>
                <c:pt idx="0">
                  <c:v>7.7998528329654163E-2</c:v>
                </c:pt>
                <c:pt idx="1">
                  <c:v>7.6866764275256225E-2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4E7A-471F-B420-9F2FCB207F9F}"/>
            </c:ext>
          </c:extLst>
        </c:ser>
        <c:ser>
          <c:idx val="2"/>
          <c:order val="2"/>
          <c:tx>
            <c:strRef>
              <c:f>'% MultiMorb - Trend_Chart'!$B$162</c:f>
              <c:strCache>
                <c:ptCount val="1"/>
                <c:pt idx="0">
                  <c:v>West</c:v>
                </c:pt>
              </c:strCache>
            </c:strRef>
          </c:tx>
          <c:spPr>
            <a:ln w="28575" cap="rnd">
              <a:solidFill>
                <a:schemeClr val="accent3"/>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Trend_Chart'!$C$162:$N$162</c:f>
              <c:numCache>
                <c:formatCode>0.0%</c:formatCode>
                <c:ptCount val="12"/>
                <c:pt idx="0">
                  <c:v>7.7891791044776115E-2</c:v>
                </c:pt>
                <c:pt idx="1">
                  <c:v>8.5037174721189587E-2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4E7A-471F-B420-9F2FCB207F9F}"/>
            </c:ext>
          </c:extLst>
        </c:ser>
        <c:ser>
          <c:idx val="3"/>
          <c:order val="3"/>
          <c:tx>
            <c:strRef>
              <c:f>'% MultiMorb - Trend_Chart'!$B$163</c:f>
              <c:strCache>
                <c:ptCount val="1"/>
                <c:pt idx="0">
                  <c:v>West One</c:v>
                </c:pt>
              </c:strCache>
            </c:strRef>
          </c:tx>
          <c:spPr>
            <a:ln w="28575" cap="rnd">
              <a:solidFill>
                <a:schemeClr val="accent4"/>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Trend_Chart'!$C$163:$N$163</c:f>
              <c:numCache>
                <c:formatCode>0.0%</c:formatCode>
                <c:ptCount val="12"/>
                <c:pt idx="0">
                  <c:v>7.8045222465353753E-2</c:v>
                </c:pt>
                <c:pt idx="1">
                  <c:v>8.2335872324990927E-2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4E7A-471F-B420-9F2FCB207F9F}"/>
            </c:ext>
          </c:extLst>
        </c:ser>
        <c:ser>
          <c:idx val="4"/>
          <c:order val="4"/>
          <c:tx>
            <c:strRef>
              <c:f>'% MultiMorb - Trend_Chart'!$B$164</c:f>
              <c:strCache>
                <c:ptCount val="1"/>
                <c:pt idx="0">
                  <c:v>North</c:v>
                </c:pt>
              </c:strCache>
            </c:strRef>
          </c:tx>
          <c:spPr>
            <a:ln w="28575" cap="rnd">
              <a:solidFill>
                <a:schemeClr val="accent5"/>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Trend_Chart'!$C$164:$N$164</c:f>
              <c:numCache>
                <c:formatCode>0.0%</c:formatCode>
                <c:ptCount val="12"/>
                <c:pt idx="0">
                  <c:v>9.6117122851686818E-2</c:v>
                </c:pt>
                <c:pt idx="1">
                  <c:v>9.6449890040841979E-2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4E7A-471F-B420-9F2FCB207F9F}"/>
            </c:ext>
          </c:extLst>
        </c:ser>
        <c:ser>
          <c:idx val="5"/>
          <c:order val="5"/>
          <c:tx>
            <c:strRef>
              <c:f>'% MultiMorb - Trend_Chart'!$B$165</c:f>
              <c:strCache>
                <c:ptCount val="1"/>
                <c:pt idx="0">
                  <c:v>Central</c:v>
                </c:pt>
              </c:strCache>
            </c:strRef>
          </c:tx>
          <c:spPr>
            <a:ln w="28575" cap="rnd">
              <a:solidFill>
                <a:schemeClr val="accent6"/>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Trend_Chart'!$C$165:$N$165</c:f>
              <c:numCache>
                <c:formatCode>0.0%</c:formatCode>
                <c:ptCount val="12"/>
                <c:pt idx="0">
                  <c:v>9.9366587490102923E-2</c:v>
                </c:pt>
                <c:pt idx="1">
                  <c:v>0.10109717868338558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4E7A-471F-B420-9F2FCB207F9F}"/>
            </c:ext>
          </c:extLst>
        </c:ser>
        <c:ser>
          <c:idx val="6"/>
          <c:order val="6"/>
          <c:tx>
            <c:strRef>
              <c:f>'% MultiMorb - Trend_Chart'!$B$166</c:f>
              <c:strCache>
                <c:ptCount val="1"/>
                <c:pt idx="0">
                  <c:v>Springfield Park (NE1)</c:v>
                </c:pt>
              </c:strCache>
            </c:strRef>
          </c:tx>
          <c:spPr>
            <a:ln w="28575" cap="rnd">
              <a:solidFill>
                <a:schemeClr val="accent1">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Trend_Chart'!$C$166:$N$166</c:f>
              <c:numCache>
                <c:formatCode>0.0%</c:formatCode>
                <c:ptCount val="12"/>
                <c:pt idx="0">
                  <c:v>0.11851851851851852</c:v>
                </c:pt>
                <c:pt idx="1">
                  <c:v>0.12024048096192384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4E7A-471F-B420-9F2FCB207F9F}"/>
            </c:ext>
          </c:extLst>
        </c:ser>
        <c:ser>
          <c:idx val="7"/>
          <c:order val="7"/>
          <c:tx>
            <c:strRef>
              <c:f>'% MultiMorb - Trend_Chart'!$B$167</c:f>
              <c:strCache>
                <c:ptCount val="1"/>
                <c:pt idx="0">
                  <c:v>Hackney Downs (NE2)</c:v>
                </c:pt>
              </c:strCache>
            </c:strRef>
          </c:tx>
          <c:spPr>
            <a:ln w="28575" cap="rnd">
              <a:solidFill>
                <a:schemeClr val="accent2">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Trend_Chart'!$C$167:$N$167</c:f>
              <c:numCache>
                <c:formatCode>0.0%</c:formatCode>
                <c:ptCount val="12"/>
                <c:pt idx="0">
                  <c:v>0.13840239214011107</c:v>
                </c:pt>
                <c:pt idx="1">
                  <c:v>0.13907849829351535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4E7A-471F-B420-9F2FCB207F9F}"/>
            </c:ext>
          </c:extLst>
        </c:ser>
        <c:ser>
          <c:idx val="8"/>
          <c:order val="8"/>
          <c:tx>
            <c:strRef>
              <c:f>'% MultiMorb - Trend_Chart'!$B$168</c:f>
              <c:strCache>
                <c:ptCount val="1"/>
                <c:pt idx="0">
                  <c:v>Woodberry Wetlands (NW1)</c:v>
                </c:pt>
              </c:strCache>
            </c:strRef>
          </c:tx>
          <c:spPr>
            <a:ln w="28575" cap="rnd">
              <a:solidFill>
                <a:schemeClr val="accent3">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Trend_Chart'!$C$168:$N$168</c:f>
              <c:numCache>
                <c:formatCode>0.0%</c:formatCode>
                <c:ptCount val="12"/>
                <c:pt idx="0">
                  <c:v>0.12050599201065246</c:v>
                </c:pt>
                <c:pt idx="1">
                  <c:v>0.11994698475811796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4E7A-471F-B420-9F2FCB207F9F}"/>
            </c:ext>
          </c:extLst>
        </c:ser>
        <c:ser>
          <c:idx val="9"/>
          <c:order val="9"/>
          <c:tx>
            <c:strRef>
              <c:f>'% MultiMorb - Trend_Chart'!$B$169</c:f>
              <c:strCache>
                <c:ptCount val="1"/>
                <c:pt idx="0">
                  <c:v>Clissold Park (NW2)</c:v>
                </c:pt>
              </c:strCache>
            </c:strRef>
          </c:tx>
          <c:spPr>
            <a:ln w="28575" cap="rnd">
              <a:solidFill>
                <a:schemeClr val="accent4">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Trend_Chart'!$C$169:$N$169</c:f>
              <c:numCache>
                <c:formatCode>0.0%</c:formatCode>
                <c:ptCount val="12"/>
                <c:pt idx="0">
                  <c:v>0.13974799541809851</c:v>
                </c:pt>
                <c:pt idx="1">
                  <c:v>0.14049114791547687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4E7A-471F-B420-9F2FCB207F9F}"/>
            </c:ext>
          </c:extLst>
        </c:ser>
        <c:ser>
          <c:idx val="10"/>
          <c:order val="10"/>
          <c:tx>
            <c:strRef>
              <c:f>'% MultiMorb - Trend_Chart'!$B$170</c:f>
              <c:strCache>
                <c:ptCount val="1"/>
                <c:pt idx="0">
                  <c:v>Hackney Marshes (SE1)</c:v>
                </c:pt>
              </c:strCache>
            </c:strRef>
          </c:tx>
          <c:spPr>
            <a:ln w="28575" cap="rnd">
              <a:solidFill>
                <a:schemeClr val="accent5">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Trend_Chart'!$C$170:$N$170</c:f>
              <c:numCache>
                <c:formatCode>0.0%</c:formatCode>
                <c:ptCount val="12"/>
                <c:pt idx="0">
                  <c:v>0.12522045855379188</c:v>
                </c:pt>
                <c:pt idx="1">
                  <c:v>0.12495587716201906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4E7A-471F-B420-9F2FCB207F9F}"/>
            </c:ext>
          </c:extLst>
        </c:ser>
        <c:ser>
          <c:idx val="11"/>
          <c:order val="11"/>
          <c:tx>
            <c:strRef>
              <c:f>'% MultiMorb - Trend_Chart'!$B$171</c:f>
              <c:strCache>
                <c:ptCount val="1"/>
                <c:pt idx="0">
                  <c:v>Well Street Common (SE2)</c:v>
                </c:pt>
              </c:strCache>
            </c:strRef>
          </c:tx>
          <c:spPr>
            <a:ln w="28575" cap="rnd">
              <a:solidFill>
                <a:schemeClr val="accent6">
                  <a:lumMod val="6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Trend_Chart'!$C$171:$N$171</c:f>
              <c:numCache>
                <c:formatCode>0.0%</c:formatCode>
                <c:ptCount val="12"/>
                <c:pt idx="0">
                  <c:v>0.12350380848748641</c:v>
                </c:pt>
                <c:pt idx="1">
                  <c:v>0.12533765532144786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4E7A-471F-B420-9F2FCB207F9F}"/>
            </c:ext>
          </c:extLst>
        </c:ser>
        <c:ser>
          <c:idx val="12"/>
          <c:order val="12"/>
          <c:tx>
            <c:strRef>
              <c:f>'% MultiMorb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Trend_Chart'!$C$172:$N$172</c:f>
              <c:numCache>
                <c:formatCode>0.0%</c:formatCode>
                <c:ptCount val="12"/>
                <c:pt idx="0">
                  <c:v>0.13164451827242524</c:v>
                </c:pt>
                <c:pt idx="1">
                  <c:v>0.13250517598343686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4E7A-471F-B420-9F2FCB207F9F}"/>
            </c:ext>
          </c:extLst>
        </c:ser>
        <c:ser>
          <c:idx val="13"/>
          <c:order val="13"/>
          <c:tx>
            <c:strRef>
              <c:f>'% MultiMorb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Trend_Chart'!$C$173:$N$173</c:f>
              <c:numCache>
                <c:formatCode>0.0%</c:formatCode>
                <c:ptCount val="12"/>
                <c:pt idx="0">
                  <c:v>0.13104089219330856</c:v>
                </c:pt>
                <c:pt idx="1">
                  <c:v>0.13011494252873562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4E7A-471F-B420-9F2FCB207F9F}"/>
            </c:ext>
          </c:extLst>
        </c:ser>
        <c:ser>
          <c:idx val="14"/>
          <c:order val="14"/>
          <c:tx>
            <c:strRef>
              <c:f>'% MultiMorb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Trend_Chart'!$C$174:$N$174</c:f>
              <c:numCache>
                <c:formatCode>0.0%</c:formatCode>
                <c:ptCount val="12"/>
                <c:pt idx="0">
                  <c:v>0.1106179583475589</c:v>
                </c:pt>
                <c:pt idx="1">
                  <c:v>0.10948158253751705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4E7A-471F-B420-9F2FCB207F9F}"/>
            </c:ext>
          </c:extLst>
        </c:ser>
        <c:ser>
          <c:idx val="15"/>
          <c:order val="15"/>
          <c:tx>
            <c:strRef>
              <c:f>'% MultiMorb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Trend_Chart'!$C$175:$N$175</c:f>
              <c:numCache>
                <c:formatCode>0.0%</c:formatCode>
                <c:ptCount val="12"/>
                <c:pt idx="0">
                  <c:v>9.1278640059127863E-2</c:v>
                </c:pt>
                <c:pt idx="1">
                  <c:v>9.0674530040545528E-2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4E7A-471F-B420-9F2FCB207F9F}"/>
            </c:ext>
          </c:extLst>
        </c:ser>
        <c:ser>
          <c:idx val="16"/>
          <c:order val="16"/>
          <c:tx>
            <c:strRef>
              <c:f>'% MultiMorb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Trend_Chart'!$C$176:$N$176</c:f>
              <c:numCache>
                <c:formatCode>0.0%</c:formatCode>
                <c:ptCount val="12"/>
                <c:pt idx="0">
                  <c:v>0.11469870471184532</c:v>
                </c:pt>
                <c:pt idx="1">
                  <c:v>0.11472955268575706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4E7A-471F-B420-9F2FCB207F9F}"/>
            </c:ext>
          </c:extLst>
        </c:ser>
        <c:ser>
          <c:idx val="17"/>
          <c:order val="17"/>
          <c:tx>
            <c:strRef>
              <c:f>'% MultiMorb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Trend_Chart'!$C$177:$N$177</c:f>
              <c:numCache>
                <c:formatCode>0.0%</c:formatCode>
                <c:ptCount val="12"/>
                <c:pt idx="0">
                  <c:v>0.18070489844683393</c:v>
                </c:pt>
                <c:pt idx="1">
                  <c:v>0.18179113359119309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4E7A-471F-B420-9F2FCB207F9F}"/>
            </c:ext>
          </c:extLst>
        </c:ser>
        <c:ser>
          <c:idx val="18"/>
          <c:order val="18"/>
          <c:tx>
            <c:strRef>
              <c:f>'% MultiMorb - Trend_Chart'!$B$178</c:f>
              <c:strCache>
                <c:ptCount val="1"/>
                <c:pt idx="0">
                  <c:v>South One Newham</c:v>
                </c:pt>
              </c:strCache>
            </c:strRef>
          </c:tx>
          <c:spPr>
            <a:ln w="28575" cap="rnd">
              <a:solidFill>
                <a:schemeClr val="accent1">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Trend_Chart'!$C$178:$N$178</c:f>
              <c:numCache>
                <c:formatCode>0.0%</c:formatCode>
                <c:ptCount val="12"/>
                <c:pt idx="0">
                  <c:v>0.15763384005287509</c:v>
                </c:pt>
                <c:pt idx="1">
                  <c:v>0.16021011162179907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4E7A-471F-B420-9F2FCB207F9F}"/>
            </c:ext>
          </c:extLst>
        </c:ser>
        <c:ser>
          <c:idx val="19"/>
          <c:order val="19"/>
          <c:tx>
            <c:strRef>
              <c:f>'% MultiMorb - Trend_Chart'!$B$179</c:f>
              <c:strCache>
                <c:ptCount val="1"/>
                <c:pt idx="0">
                  <c:v>Docklands</c:v>
                </c:pt>
              </c:strCache>
            </c:strRef>
          </c:tx>
          <c:spPr>
            <a:ln w="28575" cap="rnd">
              <a:solidFill>
                <a:schemeClr val="accent2">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Trend_Chart'!$C$179:$N$179</c:f>
              <c:numCache>
                <c:formatCode>0.0%</c:formatCode>
                <c:ptCount val="12"/>
                <c:pt idx="0">
                  <c:v>0.14458955223880596</c:v>
                </c:pt>
                <c:pt idx="1">
                  <c:v>0.14464534075104313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4E7A-471F-B420-9F2FCB207F9F}"/>
            </c:ext>
          </c:extLst>
        </c:ser>
        <c:ser>
          <c:idx val="20"/>
          <c:order val="20"/>
          <c:tx>
            <c:strRef>
              <c:f>'% MultiMorb - Trend_Chart'!$B$180</c:f>
              <c:strCache>
                <c:ptCount val="1"/>
                <c:pt idx="0">
                  <c:v>Central 1</c:v>
                </c:pt>
              </c:strCache>
            </c:strRef>
          </c:tx>
          <c:spPr>
            <a:ln w="28575" cap="rnd">
              <a:solidFill>
                <a:schemeClr val="accent3">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Trend_Chart'!$C$180:$N$180</c:f>
              <c:numCache>
                <c:formatCode>0.0%</c:formatCode>
                <c:ptCount val="12"/>
                <c:pt idx="0">
                  <c:v>0.14340410720501218</c:v>
                </c:pt>
                <c:pt idx="1">
                  <c:v>0.14327891629037862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4E7A-471F-B420-9F2FCB207F9F}"/>
            </c:ext>
          </c:extLst>
        </c:ser>
        <c:ser>
          <c:idx val="21"/>
          <c:order val="21"/>
          <c:tx>
            <c:strRef>
              <c:f>'% MultiMorb - Trend_Chart'!$B$181</c:f>
              <c:strCache>
                <c:ptCount val="1"/>
                <c:pt idx="0">
                  <c:v>Newham Central</c:v>
                </c:pt>
              </c:strCache>
            </c:strRef>
          </c:tx>
          <c:spPr>
            <a:ln w="28575" cap="rnd">
              <a:solidFill>
                <a:schemeClr val="accent4">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Trend_Chart'!$C$181:$N$181</c:f>
              <c:numCache>
                <c:formatCode>0.0%</c:formatCode>
                <c:ptCount val="12"/>
                <c:pt idx="0">
                  <c:v>0.12889165628891655</c:v>
                </c:pt>
                <c:pt idx="1">
                  <c:v>0.12850539291217258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4E7A-471F-B420-9F2FCB207F9F}"/>
            </c:ext>
          </c:extLst>
        </c:ser>
        <c:ser>
          <c:idx val="22"/>
          <c:order val="22"/>
          <c:tx>
            <c:strRef>
              <c:f>'% MultiMorb - Trend_Chart'!$B$182</c:f>
              <c:strCache>
                <c:ptCount val="1"/>
                <c:pt idx="0">
                  <c:v>North East 1</c:v>
                </c:pt>
              </c:strCache>
            </c:strRef>
          </c:tx>
          <c:spPr>
            <a:ln w="28575" cap="rnd">
              <a:solidFill>
                <a:schemeClr val="accent5">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Trend_Chart'!$C$182:$N$182</c:f>
              <c:numCache>
                <c:formatCode>0.0%</c:formatCode>
                <c:ptCount val="12"/>
                <c:pt idx="0">
                  <c:v>0.13342981186685962</c:v>
                </c:pt>
                <c:pt idx="1">
                  <c:v>0.13212955001433074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4E7A-471F-B420-9F2FCB207F9F}"/>
            </c:ext>
          </c:extLst>
        </c:ser>
        <c:ser>
          <c:idx val="23"/>
          <c:order val="23"/>
          <c:tx>
            <c:strRef>
              <c:f>'% MultiMorb - Trend_Chart'!$B$183</c:f>
              <c:strCache>
                <c:ptCount val="1"/>
                <c:pt idx="0">
                  <c:v>North East 2</c:v>
                </c:pt>
              </c:strCache>
            </c:strRef>
          </c:tx>
          <c:spPr>
            <a:ln w="28575" cap="rnd">
              <a:solidFill>
                <a:schemeClr val="accent6">
                  <a:lumMod val="8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Trend_Chart'!$C$183:$N$183</c:f>
              <c:numCache>
                <c:formatCode>0.0%</c:formatCode>
                <c:ptCount val="12"/>
                <c:pt idx="0">
                  <c:v>0.13687707641196012</c:v>
                </c:pt>
                <c:pt idx="1">
                  <c:v>0.14257338335908187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4E7A-471F-B420-9F2FCB207F9F}"/>
            </c:ext>
          </c:extLst>
        </c:ser>
        <c:ser>
          <c:idx val="24"/>
          <c:order val="24"/>
          <c:tx>
            <c:strRef>
              <c:f>'% MultiMorb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Trend_Chart'!$C$184:$N$184</c:f>
              <c:numCache>
                <c:formatCode>0.0%</c:formatCode>
                <c:ptCount val="12"/>
                <c:pt idx="0">
                  <c:v>0.14268041237113402</c:v>
                </c:pt>
                <c:pt idx="1">
                  <c:v>0.15171288743882544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4E7A-471F-B420-9F2FCB207F9F}"/>
            </c:ext>
          </c:extLst>
        </c:ser>
        <c:ser>
          <c:idx val="25"/>
          <c:order val="25"/>
          <c:tx>
            <c:strRef>
              <c:f>'% MultiMorb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Trend_Chart'!$C$185:$N$185</c:f>
              <c:numCache>
                <c:formatCode>0.0%</c:formatCode>
                <c:ptCount val="12"/>
                <c:pt idx="0">
                  <c:v>0.13431151241534989</c:v>
                </c:pt>
                <c:pt idx="1">
                  <c:v>0.13175331294597351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4E7A-471F-B420-9F2FCB207F9F}"/>
            </c:ext>
          </c:extLst>
        </c:ser>
        <c:ser>
          <c:idx val="26"/>
          <c:order val="26"/>
          <c:tx>
            <c:strRef>
              <c:f>'% MultiMorb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Trend_Chart'!$C$186:$N$186</c:f>
              <c:numCache>
                <c:formatCode>0.0%</c:formatCode>
                <c:ptCount val="12"/>
                <c:pt idx="0">
                  <c:v>0.19460138104205901</c:v>
                </c:pt>
                <c:pt idx="1">
                  <c:v>0.19362898188632105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4E7A-471F-B420-9F2FCB207F9F}"/>
            </c:ext>
          </c:extLst>
        </c:ser>
        <c:ser>
          <c:idx val="27"/>
          <c:order val="27"/>
          <c:tx>
            <c:strRef>
              <c:f>'% MultiMorb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Trend_Chart'!$C$187:$N$187</c:f>
              <c:numCache>
                <c:formatCode>0.0%</c:formatCode>
                <c:ptCount val="12"/>
                <c:pt idx="0">
                  <c:v>0.12044954800879551</c:v>
                </c:pt>
                <c:pt idx="1">
                  <c:v>0.10875912408759124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4E7A-471F-B420-9F2FCB207F9F}"/>
            </c:ext>
          </c:extLst>
        </c:ser>
        <c:ser>
          <c:idx val="28"/>
          <c:order val="28"/>
          <c:tx>
            <c:strRef>
              <c:f>'% MultiMorb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Trend_Chart'!$C$188:$N$188</c:f>
              <c:numCache>
                <c:formatCode>0.0%</c:formatCode>
                <c:ptCount val="12"/>
                <c:pt idx="0">
                  <c:v>0.11502620850320326</c:v>
                </c:pt>
                <c:pt idx="1">
                  <c:v>0.11507246376811595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4E7A-471F-B420-9F2FCB207F9F}"/>
            </c:ext>
          </c:extLst>
        </c:ser>
        <c:ser>
          <c:idx val="29"/>
          <c:order val="29"/>
          <c:tx>
            <c:strRef>
              <c:f>'% MultiMorb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Trend_Chart'!$C$189:$N$189</c:f>
              <c:numCache>
                <c:formatCode>0.0%</c:formatCode>
                <c:ptCount val="12"/>
                <c:pt idx="0">
                  <c:v>9.1170825335892519E-2</c:v>
                </c:pt>
                <c:pt idx="1">
                  <c:v>9.2017208413001914E-2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4E7A-471F-B420-9F2FCB207F9F}"/>
            </c:ext>
          </c:extLst>
        </c:ser>
        <c:ser>
          <c:idx val="30"/>
          <c:order val="30"/>
          <c:tx>
            <c:strRef>
              <c:f>'% MultiMorb - Trend_Chart'!$B$190</c:f>
              <c:strCache>
                <c:ptCount val="1"/>
                <c:pt idx="0">
                  <c:v>Wanstead &amp; Woodford</c:v>
                </c:pt>
              </c:strCache>
            </c:strRef>
          </c:tx>
          <c:spPr>
            <a:ln w="28575" cap="rnd">
              <a:solidFill>
                <a:schemeClr val="accent1">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Trend_Chart'!$C$190:$N$190</c:f>
              <c:numCache>
                <c:formatCode>0.0%</c:formatCode>
                <c:ptCount val="12"/>
                <c:pt idx="0">
                  <c:v>0.13127413127413126</c:v>
                </c:pt>
                <c:pt idx="1">
                  <c:v>0.13043478260869565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4E7A-471F-B420-9F2FCB207F9F}"/>
            </c:ext>
          </c:extLst>
        </c:ser>
        <c:ser>
          <c:idx val="31"/>
          <c:order val="31"/>
          <c:tx>
            <c:strRef>
              <c:f>'% MultiMorb - Trend_Chart'!$B$191</c:f>
              <c:strCache>
                <c:ptCount val="1"/>
                <c:pt idx="0">
                  <c:v>Loxford</c:v>
                </c:pt>
              </c:strCache>
            </c:strRef>
          </c:tx>
          <c:spPr>
            <a:ln w="28575" cap="rnd">
              <a:solidFill>
                <a:schemeClr val="accent2">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Trend_Chart'!$C$191:$N$191</c:f>
              <c:numCache>
                <c:formatCode>0.0%</c:formatCode>
                <c:ptCount val="12"/>
                <c:pt idx="0">
                  <c:v>0.10608424336973479</c:v>
                </c:pt>
                <c:pt idx="1">
                  <c:v>0.10590054109765525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4E7A-471F-B420-9F2FCB207F9F}"/>
            </c:ext>
          </c:extLst>
        </c:ser>
        <c:ser>
          <c:idx val="32"/>
          <c:order val="32"/>
          <c:tx>
            <c:strRef>
              <c:f>'% MultiMorb - Trend_Chart'!$B$192</c:f>
              <c:strCache>
                <c:ptCount val="1"/>
                <c:pt idx="0">
                  <c:v>NewCross Alliance</c:v>
                </c:pt>
              </c:strCache>
            </c:strRef>
          </c:tx>
          <c:spPr>
            <a:ln w="28575" cap="rnd">
              <a:solidFill>
                <a:schemeClr val="accent3">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Trend_Chart'!$C$192:$N$192</c:f>
              <c:numCache>
                <c:formatCode>0.0%</c:formatCode>
                <c:ptCount val="12"/>
                <c:pt idx="0">
                  <c:v>9.4674556213017749E-2</c:v>
                </c:pt>
                <c:pt idx="1">
                  <c:v>9.5185593531789778E-2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4E7A-471F-B420-9F2FCB207F9F}"/>
            </c:ext>
          </c:extLst>
        </c:ser>
        <c:ser>
          <c:idx val="33"/>
          <c:order val="33"/>
          <c:tx>
            <c:strRef>
              <c:f>'% MultiMorb - Trend_Chart'!$B$193</c:f>
              <c:strCache>
                <c:ptCount val="1"/>
                <c:pt idx="0">
                  <c:v>East End Health Network</c:v>
                </c:pt>
              </c:strCache>
            </c:strRef>
          </c:tx>
          <c:spPr>
            <a:ln w="28575" cap="rnd">
              <a:solidFill>
                <a:schemeClr val="accent4">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Trend_Chart'!$C$193:$N$193</c:f>
              <c:numCache>
                <c:formatCode>0.0%</c:formatCode>
                <c:ptCount val="12"/>
                <c:pt idx="0">
                  <c:v>0.16331181162172426</c:v>
                </c:pt>
                <c:pt idx="1">
                  <c:v>0.1642749244712991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4E7A-471F-B420-9F2FCB207F9F}"/>
            </c:ext>
          </c:extLst>
        </c:ser>
        <c:ser>
          <c:idx val="34"/>
          <c:order val="34"/>
          <c:tx>
            <c:strRef>
              <c:f>'% MultiMorb - Trend_Chart'!$B$194</c:f>
              <c:strCache>
                <c:ptCount val="1"/>
                <c:pt idx="0">
                  <c:v>Tower Network</c:v>
                </c:pt>
              </c:strCache>
            </c:strRef>
          </c:tx>
          <c:spPr>
            <a:ln w="28575" cap="rnd">
              <a:solidFill>
                <a:schemeClr val="accent5">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Trend_Chart'!$C$194:$N$194</c:f>
              <c:numCache>
                <c:formatCode>0.0%</c:formatCode>
                <c:ptCount val="12"/>
                <c:pt idx="0">
                  <c:v>0.15774099318403115</c:v>
                </c:pt>
                <c:pt idx="1">
                  <c:v>0.15877329192546583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4E7A-471F-B420-9F2FCB207F9F}"/>
            </c:ext>
          </c:extLst>
        </c:ser>
        <c:ser>
          <c:idx val="35"/>
          <c:order val="35"/>
          <c:tx>
            <c:strRef>
              <c:f>'% MultiMorb - Trend_Chart'!$B$195</c:f>
              <c:strCache>
                <c:ptCount val="1"/>
                <c:pt idx="0">
                  <c:v>Bow Health</c:v>
                </c:pt>
              </c:strCache>
            </c:strRef>
          </c:tx>
          <c:spPr>
            <a:ln w="28575" cap="rnd">
              <a:solidFill>
                <a:schemeClr val="accent6">
                  <a:lumMod val="5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Trend_Chart'!$C$195:$N$195</c:f>
              <c:numCache>
                <c:formatCode>0.0%</c:formatCode>
                <c:ptCount val="12"/>
                <c:pt idx="0">
                  <c:v>0.17098703888334996</c:v>
                </c:pt>
                <c:pt idx="1">
                  <c:v>0.17179741807348561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4E7A-471F-B420-9F2FCB207F9F}"/>
            </c:ext>
          </c:extLst>
        </c:ser>
        <c:ser>
          <c:idx val="36"/>
          <c:order val="36"/>
          <c:tx>
            <c:strRef>
              <c:f>'% MultiMorb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Trend_Chart'!$C$196:$N$196</c:f>
              <c:numCache>
                <c:formatCode>0.0%</c:formatCode>
                <c:ptCount val="12"/>
                <c:pt idx="0">
                  <c:v>0.14682209270052735</c:v>
                </c:pt>
                <c:pt idx="1">
                  <c:v>0.1462876069555617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4E7A-471F-B420-9F2FCB207F9F}"/>
            </c:ext>
          </c:extLst>
        </c:ser>
        <c:ser>
          <c:idx val="37"/>
          <c:order val="37"/>
          <c:tx>
            <c:strRef>
              <c:f>'% MultiMorb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Trend_Chart'!$C$197:$N$197</c:f>
              <c:numCache>
                <c:formatCode>0.0%</c:formatCode>
                <c:ptCount val="12"/>
                <c:pt idx="0">
                  <c:v>0.12887236679058239</c:v>
                </c:pt>
                <c:pt idx="1">
                  <c:v>0.12742980561555076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4E7A-471F-B420-9F2FCB207F9F}"/>
            </c:ext>
          </c:extLst>
        </c:ser>
        <c:ser>
          <c:idx val="38"/>
          <c:order val="38"/>
          <c:tx>
            <c:strRef>
              <c:f>'% MultiMorb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Trend_Chart'!$C$198:$N$198</c:f>
              <c:numCache>
                <c:formatCode>0.0%</c:formatCode>
                <c:ptCount val="12"/>
                <c:pt idx="0">
                  <c:v>0.14503133393017009</c:v>
                </c:pt>
                <c:pt idx="1">
                  <c:v>0.14519698981850376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4E7A-471F-B420-9F2FCB207F9F}"/>
            </c:ext>
          </c:extLst>
        </c:ser>
        <c:ser>
          <c:idx val="39"/>
          <c:order val="39"/>
          <c:tx>
            <c:strRef>
              <c:f>'% MultiMorb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Trend_Chart'!$C$199:$N$199</c:f>
              <c:numCache>
                <c:formatCode>0.0%</c:formatCode>
                <c:ptCount val="12"/>
                <c:pt idx="0">
                  <c:v>0.19313984168865436</c:v>
                </c:pt>
                <c:pt idx="1">
                  <c:v>0.19402202412165706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4E7A-471F-B420-9F2FCB207F9F}"/>
            </c:ext>
          </c:extLst>
        </c:ser>
        <c:ser>
          <c:idx val="40"/>
          <c:order val="40"/>
          <c:tx>
            <c:strRef>
              <c:f>'% MultiMorb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Trend_Chart'!$C$200:$N$200</c:f>
              <c:numCache>
                <c:formatCode>0.0%</c:formatCode>
                <c:ptCount val="12"/>
                <c:pt idx="0">
                  <c:v>0.20212252773757838</c:v>
                </c:pt>
                <c:pt idx="1">
                  <c:v>0.19913834370512207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4E7A-471F-B420-9F2FCB207F9F}"/>
            </c:ext>
          </c:extLst>
        </c:ser>
        <c:ser>
          <c:idx val="41"/>
          <c:order val="41"/>
          <c:tx>
            <c:strRef>
              <c:f>'% MultiMorb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Trend_Chart'!$C$201:$N$201</c:f>
              <c:numCache>
                <c:formatCode>0.0%</c:formatCode>
                <c:ptCount val="12"/>
                <c:pt idx="0">
                  <c:v>0.13709160794362588</c:v>
                </c:pt>
                <c:pt idx="1">
                  <c:v>0.13682864450127877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4E7A-471F-B420-9F2FCB207F9F}"/>
            </c:ext>
          </c:extLst>
        </c:ser>
        <c:ser>
          <c:idx val="42"/>
          <c:order val="42"/>
          <c:tx>
            <c:strRef>
              <c:f>'% MultiMorb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Trend_Chart'!$C$202:$N$202</c:f>
              <c:numCache>
                <c:formatCode>0.0%</c:formatCode>
                <c:ptCount val="12"/>
                <c:pt idx="0">
                  <c:v>0.17147080561714709</c:v>
                </c:pt>
                <c:pt idx="1">
                  <c:v>0.17065097462302317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4E7A-471F-B420-9F2FCB207F9F}"/>
            </c:ext>
          </c:extLst>
        </c:ser>
        <c:ser>
          <c:idx val="43"/>
          <c:order val="43"/>
          <c:tx>
            <c:strRef>
              <c:f>'% MultiMorb - Trend_Chart'!$B$203</c:f>
              <c:strCache>
                <c:ptCount val="1"/>
                <c:pt idx="0">
                  <c:v>South Leytonstone</c:v>
                </c:pt>
              </c:strCache>
            </c:strRef>
          </c:tx>
          <c:spPr>
            <a:ln w="28575" cap="rnd">
              <a:solidFill>
                <a:schemeClr val="accent2">
                  <a:lumMod val="7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Trend_Chart'!$C$203:$N$203</c:f>
              <c:numCache>
                <c:formatCode>0.0%</c:formatCode>
                <c:ptCount val="12"/>
                <c:pt idx="0">
                  <c:v>0.19797178130511464</c:v>
                </c:pt>
                <c:pt idx="1">
                  <c:v>0.1972818939061815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4E7A-471F-B420-9F2FCB207F9F}"/>
            </c:ext>
          </c:extLst>
        </c:ser>
        <c:ser>
          <c:idx val="44"/>
          <c:order val="44"/>
          <c:tx>
            <c:strRef>
              <c:f>'% MultiMorb - Trend_Chart'!$B$204</c:f>
              <c:strCache>
                <c:ptCount val="1"/>
                <c:pt idx="0">
                  <c:v>Central Walthamstow</c:v>
                </c:pt>
              </c:strCache>
            </c:strRef>
          </c:tx>
          <c:spPr>
            <a:ln w="28575" cap="rnd">
              <a:solidFill>
                <a:schemeClr val="accent3">
                  <a:lumMod val="7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Trend_Chart'!$C$204:$N$204</c:f>
              <c:numCache>
                <c:formatCode>0.0%</c:formatCode>
                <c:ptCount val="12"/>
                <c:pt idx="0">
                  <c:v>0.1789247311827957</c:v>
                </c:pt>
                <c:pt idx="1">
                  <c:v>0.18193438432040904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4E7A-471F-B420-9F2FCB207F9F}"/>
            </c:ext>
          </c:extLst>
        </c:ser>
        <c:ser>
          <c:idx val="45"/>
          <c:order val="45"/>
          <c:tx>
            <c:strRef>
              <c:f>'% MultiMorb - Trend_Chart'!$B$205</c:f>
              <c:strCache>
                <c:ptCount val="1"/>
                <c:pt idx="0">
                  <c:v>Walthamstow West</c:v>
                </c:pt>
              </c:strCache>
            </c:strRef>
          </c:tx>
          <c:spPr>
            <a:ln w="28575" cap="rnd">
              <a:solidFill>
                <a:schemeClr val="accent4">
                  <a:lumMod val="70000"/>
                </a:schemeClr>
              </a:solidFill>
              <a:round/>
            </a:ln>
            <a:effectLst/>
          </c:spPr>
          <c:marker>
            <c:symbol val="none"/>
          </c:marker>
          <c:cat>
            <c:strRef>
              <c:f>'% MultiMorb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MultiMorb - Trend_Chart'!$C$205:$N$205</c:f>
              <c:numCache>
                <c:formatCode>0.0%</c:formatCode>
                <c:ptCount val="12"/>
                <c:pt idx="0">
                  <c:v>0.1768243785084202</c:v>
                </c:pt>
                <c:pt idx="1">
                  <c:v>0.17599999999999999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4E7A-471F-B420-9F2FCB207F9F}"/>
            </c:ext>
          </c:extLst>
        </c:ser>
        <c:dLbls>
          <c:showLegendKey val="0"/>
          <c:showVal val="0"/>
          <c:showCatName val="0"/>
          <c:showSerName val="0"/>
          <c:showPercent val="0"/>
          <c:showBubbleSize val="0"/>
        </c:dLbls>
        <c:smooth val="0"/>
        <c:axId val="732750080"/>
        <c:axId val="732751392"/>
      </c:lineChart>
      <c:catAx>
        <c:axId val="7327500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751392"/>
        <c:crosses val="autoZero"/>
        <c:auto val="1"/>
        <c:lblAlgn val="ctr"/>
        <c:lblOffset val="100"/>
        <c:noMultiLvlLbl val="0"/>
      </c:catAx>
      <c:valAx>
        <c:axId val="73275139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750080"/>
        <c:crosses val="autoZero"/>
        <c:crossBetween val="between"/>
      </c:valAx>
      <c:spPr>
        <a:noFill/>
        <a:ln>
          <a:noFill/>
        </a:ln>
        <a:effectLst/>
      </c:spPr>
    </c:plotArea>
    <c:legend>
      <c:legendPos val="r"/>
      <c:layout>
        <c:manualLayout>
          <c:xMode val="edge"/>
          <c:yMode val="edge"/>
          <c:x val="0.71111111111111114"/>
          <c:y val="0.17497338874307378"/>
          <c:w val="0.2722222222222222"/>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GesDia - Trend_Chart'!$A$250</c:f>
              <c:strCache>
                <c:ptCount val="1"/>
                <c:pt idx="0">
                  <c:v>Barking</c:v>
                </c:pt>
              </c:strCache>
            </c:strRef>
          </c:tx>
          <c:spPr>
            <a:ln w="28575" cap="rnd">
              <a:solidFill>
                <a:schemeClr val="accent1"/>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Trend_Chart'!$B$250:$M$250</c:f>
              <c:numCache>
                <c:formatCode>0.0%</c:formatCode>
                <c:ptCount val="12"/>
                <c:pt idx="0">
                  <c:v>0.18956916099773244</c:v>
                </c:pt>
                <c:pt idx="1">
                  <c:v>0.19173776380781321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4F38-4A26-A911-492EEC5C481D}"/>
            </c:ext>
          </c:extLst>
        </c:ser>
        <c:ser>
          <c:idx val="1"/>
          <c:order val="1"/>
          <c:tx>
            <c:strRef>
              <c:f>'% GesDia - Trend_Chart'!$A$251</c:f>
              <c:strCache>
                <c:ptCount val="1"/>
                <c:pt idx="0">
                  <c:v>City &amp; Hackney</c:v>
                </c:pt>
              </c:strCache>
            </c:strRef>
          </c:tx>
          <c:spPr>
            <a:ln w="28575" cap="rnd">
              <a:solidFill>
                <a:schemeClr val="accent2"/>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Trend_Chart'!$B$251:$M$251</c:f>
              <c:numCache>
                <c:formatCode>0.0%</c:formatCode>
                <c:ptCount val="12"/>
                <c:pt idx="0">
                  <c:v>0.24775044991001799</c:v>
                </c:pt>
                <c:pt idx="1">
                  <c:v>0.24911032028469751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4F38-4A26-A911-492EEC5C481D}"/>
            </c:ext>
          </c:extLst>
        </c:ser>
        <c:ser>
          <c:idx val="2"/>
          <c:order val="2"/>
          <c:tx>
            <c:strRef>
              <c:f>'% GesDia - Trend_Chart'!$A$252</c:f>
              <c:strCache>
                <c:ptCount val="1"/>
                <c:pt idx="0">
                  <c:v>Havering</c:v>
                </c:pt>
              </c:strCache>
            </c:strRef>
          </c:tx>
          <c:spPr>
            <a:ln w="28575" cap="rnd">
              <a:solidFill>
                <a:schemeClr val="accent3"/>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Trend_Chart'!$B$252:$M$252</c:f>
              <c:numCache>
                <c:formatCode>0.0%</c:formatCode>
                <c:ptCount val="12"/>
                <c:pt idx="0">
                  <c:v>0.17801608579088471</c:v>
                </c:pt>
                <c:pt idx="1">
                  <c:v>0.17845828933474128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4F38-4A26-A911-492EEC5C481D}"/>
            </c:ext>
          </c:extLst>
        </c:ser>
        <c:ser>
          <c:idx val="3"/>
          <c:order val="3"/>
          <c:tx>
            <c:strRef>
              <c:f>'% GesDia - Trend_Chart'!$A$253</c:f>
              <c:strCache>
                <c:ptCount val="1"/>
                <c:pt idx="0">
                  <c:v>Newham</c:v>
                </c:pt>
              </c:strCache>
            </c:strRef>
          </c:tx>
          <c:spPr>
            <a:ln w="28575" cap="rnd">
              <a:solidFill>
                <a:schemeClr val="accent4"/>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Trend_Chart'!$B$253:$M$253</c:f>
              <c:numCache>
                <c:formatCode>0.0%</c:formatCode>
                <c:ptCount val="12"/>
                <c:pt idx="0">
                  <c:v>0.24377358490566037</c:v>
                </c:pt>
                <c:pt idx="1">
                  <c:v>0.24331550802139038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4F38-4A26-A911-492EEC5C481D}"/>
            </c:ext>
          </c:extLst>
        </c:ser>
        <c:ser>
          <c:idx val="4"/>
          <c:order val="4"/>
          <c:tx>
            <c:strRef>
              <c:f>'% GesDia - Trend_Chart'!$A$254</c:f>
              <c:strCache>
                <c:ptCount val="1"/>
                <c:pt idx="0">
                  <c:v>Redbridge</c:v>
                </c:pt>
              </c:strCache>
            </c:strRef>
          </c:tx>
          <c:spPr>
            <a:ln w="28575" cap="rnd">
              <a:solidFill>
                <a:schemeClr val="accent5"/>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Trend_Chart'!$B$254:$M$254</c:f>
              <c:numCache>
                <c:formatCode>0.0%</c:formatCode>
                <c:ptCount val="12"/>
                <c:pt idx="0">
                  <c:v>0.21250465202828434</c:v>
                </c:pt>
                <c:pt idx="1">
                  <c:v>0.21209885651051272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4F38-4A26-A911-492EEC5C481D}"/>
            </c:ext>
          </c:extLst>
        </c:ser>
        <c:ser>
          <c:idx val="5"/>
          <c:order val="5"/>
          <c:tx>
            <c:strRef>
              <c:f>'% GesDia - Trend_Chart'!$A$255</c:f>
              <c:strCache>
                <c:ptCount val="1"/>
                <c:pt idx="0">
                  <c:v>Tower Hamlets</c:v>
                </c:pt>
              </c:strCache>
            </c:strRef>
          </c:tx>
          <c:spPr>
            <a:ln w="28575" cap="rnd">
              <a:solidFill>
                <a:schemeClr val="accent6"/>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Trend_Chart'!$B$255:$M$255</c:f>
              <c:numCache>
                <c:formatCode>0.0%</c:formatCode>
                <c:ptCount val="12"/>
                <c:pt idx="0">
                  <c:v>0.23058161350844278</c:v>
                </c:pt>
                <c:pt idx="1">
                  <c:v>0.2311858076563959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4F38-4A26-A911-492EEC5C481D}"/>
            </c:ext>
          </c:extLst>
        </c:ser>
        <c:ser>
          <c:idx val="6"/>
          <c:order val="6"/>
          <c:tx>
            <c:strRef>
              <c:f>'% GesDia - Trend_Chart'!$A$256</c:f>
              <c:strCache>
                <c:ptCount val="1"/>
                <c:pt idx="0">
                  <c:v>Waltham Forest</c:v>
                </c:pt>
              </c:strCache>
            </c:strRef>
          </c:tx>
          <c:spPr>
            <a:ln w="28575" cap="rnd">
              <a:solidFill>
                <a:schemeClr val="accent1">
                  <a:lumMod val="60000"/>
                </a:schemeClr>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Trend_Chart'!$B$256:$M$256</c:f>
              <c:numCache>
                <c:formatCode>0.0%</c:formatCode>
                <c:ptCount val="12"/>
                <c:pt idx="0">
                  <c:v>0.21149897330595482</c:v>
                </c:pt>
                <c:pt idx="1">
                  <c:v>0.21162947937795809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4F38-4A26-A911-492EEC5C481D}"/>
            </c:ext>
          </c:extLst>
        </c:ser>
        <c:ser>
          <c:idx val="7"/>
          <c:order val="7"/>
          <c:tx>
            <c:strRef>
              <c:f>'% GesDia - Trend_Chart'!$A$257</c:f>
              <c:strCache>
                <c:ptCount val="1"/>
                <c:pt idx="0">
                  <c:v>NEL</c:v>
                </c:pt>
              </c:strCache>
            </c:strRef>
          </c:tx>
          <c:spPr>
            <a:ln w="28575" cap="rnd">
              <a:solidFill>
                <a:srgbClr val="FF0000"/>
              </a:solidFill>
              <a:round/>
            </a:ln>
            <a:effectLst/>
          </c:spPr>
          <c:marker>
            <c:symbol val="none"/>
          </c:marker>
          <c:cat>
            <c:strRef>
              <c:f>'% GesDia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Trend_Chart'!$B$257:$M$257</c:f>
              <c:numCache>
                <c:formatCode>0.0%</c:formatCode>
                <c:ptCount val="12"/>
                <c:pt idx="0">
                  <c:v>0.21624207434956824</c:v>
                </c:pt>
                <c:pt idx="1">
                  <c:v>0.21679086071335843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78B2-410F-ACF9-3953B626DD3E}"/>
            </c:ext>
          </c:extLst>
        </c:ser>
        <c:dLbls>
          <c:showLegendKey val="0"/>
          <c:showVal val="0"/>
          <c:showCatName val="0"/>
          <c:showSerName val="0"/>
          <c:showPercent val="0"/>
          <c:showBubbleSize val="0"/>
        </c:dLbls>
        <c:smooth val="0"/>
        <c:axId val="1098151480"/>
        <c:axId val="1098149840"/>
      </c:lineChart>
      <c:catAx>
        <c:axId val="10981514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149840"/>
        <c:crosses val="autoZero"/>
        <c:auto val="1"/>
        <c:lblAlgn val="ctr"/>
        <c:lblOffset val="100"/>
        <c:noMultiLvlLbl val="0"/>
      </c:catAx>
      <c:valAx>
        <c:axId val="109814984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1514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2312729658792654"/>
          <c:h val="0.60359361329833772"/>
        </c:manualLayout>
      </c:layout>
      <c:lineChart>
        <c:grouping val="standard"/>
        <c:varyColors val="0"/>
        <c:ser>
          <c:idx val="0"/>
          <c:order val="0"/>
          <c:tx>
            <c:strRef>
              <c:f>'% GesDia - Trend_Chart'!$B$160</c:f>
              <c:strCache>
                <c:ptCount val="1"/>
                <c:pt idx="0">
                  <c:v>East</c:v>
                </c:pt>
              </c:strCache>
            </c:strRef>
          </c:tx>
          <c:spPr>
            <a:ln w="28575" cap="rnd">
              <a:solidFill>
                <a:schemeClr val="accent1"/>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Trend_Chart'!$C$160:$N$160</c:f>
              <c:numCache>
                <c:formatCode>0.0%</c:formatCode>
                <c:ptCount val="12"/>
                <c:pt idx="0">
                  <c:v>0.15405405405405406</c:v>
                </c:pt>
                <c:pt idx="1">
                  <c:v>0.1581769436997319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A658-4B37-A640-3A8B7B4DE1CD}"/>
            </c:ext>
          </c:extLst>
        </c:ser>
        <c:ser>
          <c:idx val="1"/>
          <c:order val="1"/>
          <c:tx>
            <c:strRef>
              <c:f>'% GesDia - Trend_Chart'!$B$161</c:f>
              <c:strCache>
                <c:ptCount val="1"/>
                <c:pt idx="0">
                  <c:v>East One</c:v>
                </c:pt>
              </c:strCache>
            </c:strRef>
          </c:tx>
          <c:spPr>
            <a:ln w="28575" cap="rnd">
              <a:solidFill>
                <a:schemeClr val="accent2"/>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Trend_Chart'!$C$161:$N$161</c:f>
              <c:numCache>
                <c:formatCode>0.0%</c:formatCode>
                <c:ptCount val="12"/>
                <c:pt idx="0">
                  <c:v>0.23934426229508196</c:v>
                </c:pt>
                <c:pt idx="1">
                  <c:v>0.24429967426710097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A658-4B37-A640-3A8B7B4DE1CD}"/>
            </c:ext>
          </c:extLst>
        </c:ser>
        <c:ser>
          <c:idx val="2"/>
          <c:order val="2"/>
          <c:tx>
            <c:strRef>
              <c:f>'% GesDia - Trend_Chart'!$B$162</c:f>
              <c:strCache>
                <c:ptCount val="1"/>
                <c:pt idx="0">
                  <c:v>West</c:v>
                </c:pt>
              </c:strCache>
            </c:strRef>
          </c:tx>
          <c:spPr>
            <a:ln w="28575" cap="rnd">
              <a:solidFill>
                <a:schemeClr val="accent3"/>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Trend_Chart'!$C$162:$N$162</c:f>
              <c:numCache>
                <c:formatCode>0.0%</c:formatCode>
                <c:ptCount val="12"/>
                <c:pt idx="0">
                  <c:v>0.18082191780821918</c:v>
                </c:pt>
                <c:pt idx="1">
                  <c:v>0.18206521739130435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A658-4B37-A640-3A8B7B4DE1CD}"/>
            </c:ext>
          </c:extLst>
        </c:ser>
        <c:ser>
          <c:idx val="3"/>
          <c:order val="3"/>
          <c:tx>
            <c:strRef>
              <c:f>'% GesDia - Trend_Chart'!$B$163</c:f>
              <c:strCache>
                <c:ptCount val="1"/>
                <c:pt idx="0">
                  <c:v>West One</c:v>
                </c:pt>
              </c:strCache>
            </c:strRef>
          </c:tx>
          <c:spPr>
            <a:ln w="28575" cap="rnd">
              <a:solidFill>
                <a:schemeClr val="accent4"/>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Trend_Chart'!$C$163:$N$163</c:f>
              <c:numCache>
                <c:formatCode>0.0%</c:formatCode>
                <c:ptCount val="12"/>
                <c:pt idx="0">
                  <c:v>0.18648018648018649</c:v>
                </c:pt>
                <c:pt idx="1">
                  <c:v>0.1889400921658986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A658-4B37-A640-3A8B7B4DE1CD}"/>
            </c:ext>
          </c:extLst>
        </c:ser>
        <c:ser>
          <c:idx val="4"/>
          <c:order val="4"/>
          <c:tx>
            <c:strRef>
              <c:f>'% GesDia - Trend_Chart'!$B$164</c:f>
              <c:strCache>
                <c:ptCount val="1"/>
                <c:pt idx="0">
                  <c:v>North</c:v>
                </c:pt>
              </c:strCache>
            </c:strRef>
          </c:tx>
          <c:spPr>
            <a:ln w="28575" cap="rnd">
              <a:solidFill>
                <a:schemeClr val="accent5"/>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Trend_Chart'!$C$164:$N$164</c:f>
              <c:numCache>
                <c:formatCode>0.0%</c:formatCode>
                <c:ptCount val="12"/>
                <c:pt idx="0">
                  <c:v>0.17355371900826447</c:v>
                </c:pt>
                <c:pt idx="1">
                  <c:v>0.17297297297297298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A658-4B37-A640-3A8B7B4DE1CD}"/>
            </c:ext>
          </c:extLst>
        </c:ser>
        <c:ser>
          <c:idx val="5"/>
          <c:order val="5"/>
          <c:tx>
            <c:strRef>
              <c:f>'% GesDia - Trend_Chart'!$B$165</c:f>
              <c:strCache>
                <c:ptCount val="1"/>
                <c:pt idx="0">
                  <c:v>Central</c:v>
                </c:pt>
              </c:strCache>
            </c:strRef>
          </c:tx>
          <c:spPr>
            <a:ln w="28575" cap="rnd">
              <a:solidFill>
                <a:schemeClr val="accent6"/>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Trend_Chart'!$C$165:$N$165</c:f>
              <c:numCache>
                <c:formatCode>0.0%</c:formatCode>
                <c:ptCount val="12"/>
                <c:pt idx="0">
                  <c:v>0.21179624664879357</c:v>
                </c:pt>
                <c:pt idx="1">
                  <c:v>0.21333333333333335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A658-4B37-A640-3A8B7B4DE1CD}"/>
            </c:ext>
          </c:extLst>
        </c:ser>
        <c:ser>
          <c:idx val="6"/>
          <c:order val="6"/>
          <c:tx>
            <c:strRef>
              <c:f>'% GesDia - Trend_Chart'!$B$166</c:f>
              <c:strCache>
                <c:ptCount val="1"/>
                <c:pt idx="0">
                  <c:v>Springfield Park (NE1)</c:v>
                </c:pt>
              </c:strCache>
            </c:strRef>
          </c:tx>
          <c:spPr>
            <a:ln w="28575" cap="rnd">
              <a:solidFill>
                <a:schemeClr val="accent1">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Trend_Chart'!$C$166:$N$166</c:f>
              <c:numCache>
                <c:formatCode>0.0%</c:formatCode>
                <c:ptCount val="12"/>
                <c:pt idx="0">
                  <c:v>0.20087336244541484</c:v>
                </c:pt>
                <c:pt idx="1">
                  <c:v>0.20689655172413793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A658-4B37-A640-3A8B7B4DE1CD}"/>
            </c:ext>
          </c:extLst>
        </c:ser>
        <c:ser>
          <c:idx val="7"/>
          <c:order val="7"/>
          <c:tx>
            <c:strRef>
              <c:f>'% GesDia - Trend_Chart'!$B$167</c:f>
              <c:strCache>
                <c:ptCount val="1"/>
                <c:pt idx="0">
                  <c:v>Hackney Downs (NE2)</c:v>
                </c:pt>
              </c:strCache>
            </c:strRef>
          </c:tx>
          <c:spPr>
            <a:ln w="28575" cap="rnd">
              <a:solidFill>
                <a:schemeClr val="accent2">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Trend_Chart'!$C$167:$N$167</c:f>
              <c:numCache>
                <c:formatCode>0.0%</c:formatCode>
                <c:ptCount val="12"/>
                <c:pt idx="0">
                  <c:v>0.27638190954773867</c:v>
                </c:pt>
                <c:pt idx="1">
                  <c:v>0.28217821782178215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A658-4B37-A640-3A8B7B4DE1CD}"/>
            </c:ext>
          </c:extLst>
        </c:ser>
        <c:ser>
          <c:idx val="8"/>
          <c:order val="8"/>
          <c:tx>
            <c:strRef>
              <c:f>'% GesDia - Trend_Chart'!$B$168</c:f>
              <c:strCache>
                <c:ptCount val="1"/>
                <c:pt idx="0">
                  <c:v>Woodberry Wetlands (NW1)</c:v>
                </c:pt>
              </c:strCache>
            </c:strRef>
          </c:tx>
          <c:spPr>
            <a:ln w="28575" cap="rnd">
              <a:solidFill>
                <a:schemeClr val="accent3">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Trend_Chart'!$C$168:$N$168</c:f>
              <c:numCache>
                <c:formatCode>0.0%</c:formatCode>
                <c:ptCount val="12"/>
                <c:pt idx="0">
                  <c:v>0.14444444444444443</c:v>
                </c:pt>
                <c:pt idx="1">
                  <c:v>0.14444444444444443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A658-4B37-A640-3A8B7B4DE1CD}"/>
            </c:ext>
          </c:extLst>
        </c:ser>
        <c:ser>
          <c:idx val="9"/>
          <c:order val="9"/>
          <c:tx>
            <c:strRef>
              <c:f>'% GesDia - Trend_Chart'!$B$169</c:f>
              <c:strCache>
                <c:ptCount val="1"/>
                <c:pt idx="0">
                  <c:v>Clissold Park (NW2)</c:v>
                </c:pt>
              </c:strCache>
            </c:strRef>
          </c:tx>
          <c:spPr>
            <a:ln w="28575" cap="rnd">
              <a:solidFill>
                <a:schemeClr val="accent4">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Trend_Chart'!$C$169:$N$169</c:f>
              <c:numCache>
                <c:formatCode>0.0%</c:formatCode>
                <c:ptCount val="12"/>
                <c:pt idx="0">
                  <c:v>0.23870967741935484</c:v>
                </c:pt>
                <c:pt idx="1">
                  <c:v>0.23717948717948717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A658-4B37-A640-3A8B7B4DE1CD}"/>
            </c:ext>
          </c:extLst>
        </c:ser>
        <c:ser>
          <c:idx val="10"/>
          <c:order val="10"/>
          <c:tx>
            <c:strRef>
              <c:f>'% GesDia - Trend_Chart'!$B$170</c:f>
              <c:strCache>
                <c:ptCount val="1"/>
                <c:pt idx="0">
                  <c:v>Hackney Marshes (SE1)</c:v>
                </c:pt>
              </c:strCache>
            </c:strRef>
          </c:tx>
          <c:spPr>
            <a:ln w="28575" cap="rnd">
              <a:solidFill>
                <a:schemeClr val="accent5">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Trend_Chart'!$C$170:$N$170</c:f>
              <c:numCache>
                <c:formatCode>0.0%</c:formatCode>
                <c:ptCount val="12"/>
                <c:pt idx="0">
                  <c:v>0.35652173913043478</c:v>
                </c:pt>
                <c:pt idx="1">
                  <c:v>0.35897435897435898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A658-4B37-A640-3A8B7B4DE1CD}"/>
            </c:ext>
          </c:extLst>
        </c:ser>
        <c:ser>
          <c:idx val="11"/>
          <c:order val="11"/>
          <c:tx>
            <c:strRef>
              <c:f>'% GesDia - Trend_Chart'!$B$171</c:f>
              <c:strCache>
                <c:ptCount val="1"/>
                <c:pt idx="0">
                  <c:v>Well Street Common (SE2)</c:v>
                </c:pt>
              </c:strCache>
            </c:strRef>
          </c:tx>
          <c:spPr>
            <a:ln w="28575" cap="rnd">
              <a:solidFill>
                <a:schemeClr val="accent6">
                  <a:lumMod val="6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Trend_Chart'!$C$171:$N$171</c:f>
              <c:numCache>
                <c:formatCode>0.0%</c:formatCode>
                <c:ptCount val="12"/>
                <c:pt idx="0">
                  <c:v>0.24742268041237114</c:v>
                </c:pt>
                <c:pt idx="1">
                  <c:v>0.23979591836734693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A658-4B37-A640-3A8B7B4DE1CD}"/>
            </c:ext>
          </c:extLst>
        </c:ser>
        <c:ser>
          <c:idx val="12"/>
          <c:order val="12"/>
          <c:tx>
            <c:strRef>
              <c:f>'% GesDia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Trend_Chart'!$C$172:$N$172</c:f>
              <c:numCache>
                <c:formatCode>0.0%</c:formatCode>
                <c:ptCount val="12"/>
                <c:pt idx="0">
                  <c:v>0.28999999999999998</c:v>
                </c:pt>
                <c:pt idx="1">
                  <c:v>0.28712871287128711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A658-4B37-A640-3A8B7B4DE1CD}"/>
            </c:ext>
          </c:extLst>
        </c:ser>
        <c:ser>
          <c:idx val="13"/>
          <c:order val="13"/>
          <c:tx>
            <c:strRef>
              <c:f>'% GesDia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Trend_Chart'!$C$173:$N$173</c:f>
              <c:numCache>
                <c:formatCode>0.0%</c:formatCode>
                <c:ptCount val="12"/>
                <c:pt idx="0">
                  <c:v>0.21785714285714286</c:v>
                </c:pt>
                <c:pt idx="1">
                  <c:v>0.22183098591549297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A658-4B37-A640-3A8B7B4DE1CD}"/>
            </c:ext>
          </c:extLst>
        </c:ser>
        <c:ser>
          <c:idx val="14"/>
          <c:order val="14"/>
          <c:tx>
            <c:strRef>
              <c:f>'% GesDia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Trend_Chart'!$C$174:$N$174</c:f>
              <c:numCache>
                <c:formatCode>0.0%</c:formatCode>
                <c:ptCount val="12"/>
                <c:pt idx="0">
                  <c:v>0.18</c:v>
                </c:pt>
                <c:pt idx="1">
                  <c:v>0.17475728155339806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A658-4B37-A640-3A8B7B4DE1CD}"/>
            </c:ext>
          </c:extLst>
        </c:ser>
        <c:ser>
          <c:idx val="15"/>
          <c:order val="15"/>
          <c:tx>
            <c:strRef>
              <c:f>'% GesDia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Trend_Chart'!$C$175:$N$175</c:f>
              <c:numCache>
                <c:formatCode>0.0%</c:formatCode>
                <c:ptCount val="12"/>
                <c:pt idx="0">
                  <c:v>0.19718309859154928</c:v>
                </c:pt>
                <c:pt idx="1">
                  <c:v>0.19243986254295534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A658-4B37-A640-3A8B7B4DE1CD}"/>
            </c:ext>
          </c:extLst>
        </c:ser>
        <c:ser>
          <c:idx val="16"/>
          <c:order val="16"/>
          <c:tx>
            <c:strRef>
              <c:f>'% GesDia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Trend_Chart'!$C$176:$N$176</c:f>
              <c:numCache>
                <c:formatCode>0.0%</c:formatCode>
                <c:ptCount val="12"/>
                <c:pt idx="0">
                  <c:v>0.18394648829431437</c:v>
                </c:pt>
                <c:pt idx="1">
                  <c:v>0.18936877076411959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A658-4B37-A640-3A8B7B4DE1CD}"/>
            </c:ext>
          </c:extLst>
        </c:ser>
        <c:ser>
          <c:idx val="17"/>
          <c:order val="17"/>
          <c:tx>
            <c:strRef>
              <c:f>'% GesDia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Trend_Chart'!$C$177:$N$177</c:f>
              <c:numCache>
                <c:formatCode>0.0%</c:formatCode>
                <c:ptCount val="12"/>
                <c:pt idx="0">
                  <c:v>0.16398243045387995</c:v>
                </c:pt>
                <c:pt idx="1">
                  <c:v>0.16473988439306358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A658-4B37-A640-3A8B7B4DE1CD}"/>
            </c:ext>
          </c:extLst>
        </c:ser>
        <c:ser>
          <c:idx val="18"/>
          <c:order val="18"/>
          <c:tx>
            <c:strRef>
              <c:f>'% GesDia - Trend_Chart'!$B$178</c:f>
              <c:strCache>
                <c:ptCount val="1"/>
                <c:pt idx="0">
                  <c:v>South One Newham</c:v>
                </c:pt>
              </c:strCache>
            </c:strRef>
          </c:tx>
          <c:spPr>
            <a:ln w="28575" cap="rnd">
              <a:solidFill>
                <a:schemeClr val="accent1">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Trend_Chart'!$C$178:$N$178</c:f>
              <c:numCache>
                <c:formatCode>0.0%</c:formatCode>
                <c:ptCount val="12"/>
                <c:pt idx="0">
                  <c:v>0.24652087475149106</c:v>
                </c:pt>
                <c:pt idx="1">
                  <c:v>0.24457593688362919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A658-4B37-A640-3A8B7B4DE1CD}"/>
            </c:ext>
          </c:extLst>
        </c:ser>
        <c:ser>
          <c:idx val="19"/>
          <c:order val="19"/>
          <c:tx>
            <c:strRef>
              <c:f>'% GesDia - Trend_Chart'!$B$179</c:f>
              <c:strCache>
                <c:ptCount val="1"/>
                <c:pt idx="0">
                  <c:v>Docklands</c:v>
                </c:pt>
              </c:strCache>
            </c:strRef>
          </c:tx>
          <c:spPr>
            <a:ln w="28575" cap="rnd">
              <a:solidFill>
                <a:schemeClr val="accent2">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Trend_Chart'!$C$179:$N$179</c:f>
              <c:numCache>
                <c:formatCode>0.0%</c:formatCode>
                <c:ptCount val="12"/>
                <c:pt idx="0">
                  <c:v>0.18614718614718614</c:v>
                </c:pt>
                <c:pt idx="1">
                  <c:v>0.18494623655913978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A658-4B37-A640-3A8B7B4DE1CD}"/>
            </c:ext>
          </c:extLst>
        </c:ser>
        <c:ser>
          <c:idx val="20"/>
          <c:order val="20"/>
          <c:tx>
            <c:strRef>
              <c:f>'% GesDia - Trend_Chart'!$B$180</c:f>
              <c:strCache>
                <c:ptCount val="1"/>
                <c:pt idx="0">
                  <c:v>Central 1</c:v>
                </c:pt>
              </c:strCache>
            </c:strRef>
          </c:tx>
          <c:spPr>
            <a:ln w="28575" cap="rnd">
              <a:solidFill>
                <a:schemeClr val="accent3">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Trend_Chart'!$C$180:$N$180</c:f>
              <c:numCache>
                <c:formatCode>0.0%</c:formatCode>
                <c:ptCount val="12"/>
                <c:pt idx="0">
                  <c:v>0.2381870781099325</c:v>
                </c:pt>
                <c:pt idx="1">
                  <c:v>0.23529411764705882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A658-4B37-A640-3A8B7B4DE1CD}"/>
            </c:ext>
          </c:extLst>
        </c:ser>
        <c:ser>
          <c:idx val="21"/>
          <c:order val="21"/>
          <c:tx>
            <c:strRef>
              <c:f>'% GesDia - Trend_Chart'!$B$181</c:f>
              <c:strCache>
                <c:ptCount val="1"/>
                <c:pt idx="0">
                  <c:v>Newham Central</c:v>
                </c:pt>
              </c:strCache>
            </c:strRef>
          </c:tx>
          <c:spPr>
            <a:ln w="28575" cap="rnd">
              <a:solidFill>
                <a:schemeClr val="accent4">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Trend_Chart'!$C$181:$N$181</c:f>
              <c:numCache>
                <c:formatCode>0.0%</c:formatCode>
                <c:ptCount val="12"/>
                <c:pt idx="0">
                  <c:v>0.22043010752688172</c:v>
                </c:pt>
                <c:pt idx="1">
                  <c:v>0.21891418563922943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A658-4B37-A640-3A8B7B4DE1CD}"/>
            </c:ext>
          </c:extLst>
        </c:ser>
        <c:ser>
          <c:idx val="22"/>
          <c:order val="22"/>
          <c:tx>
            <c:strRef>
              <c:f>'% GesDia - Trend_Chart'!$B$182</c:f>
              <c:strCache>
                <c:ptCount val="1"/>
                <c:pt idx="0">
                  <c:v>North East 1</c:v>
                </c:pt>
              </c:strCache>
            </c:strRef>
          </c:tx>
          <c:spPr>
            <a:ln w="28575" cap="rnd">
              <a:solidFill>
                <a:schemeClr val="accent5">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Trend_Chart'!$C$182:$N$182</c:f>
              <c:numCache>
                <c:formatCode>0.0%</c:formatCode>
                <c:ptCount val="12"/>
                <c:pt idx="0">
                  <c:v>0.25995807127882598</c:v>
                </c:pt>
                <c:pt idx="1">
                  <c:v>0.25933609958506226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A658-4B37-A640-3A8B7B4DE1CD}"/>
            </c:ext>
          </c:extLst>
        </c:ser>
        <c:ser>
          <c:idx val="23"/>
          <c:order val="23"/>
          <c:tx>
            <c:strRef>
              <c:f>'% GesDia - Trend_Chart'!$B$183</c:f>
              <c:strCache>
                <c:ptCount val="1"/>
                <c:pt idx="0">
                  <c:v>North East 2</c:v>
                </c:pt>
              </c:strCache>
            </c:strRef>
          </c:tx>
          <c:spPr>
            <a:ln w="28575" cap="rnd">
              <a:solidFill>
                <a:schemeClr val="accent6">
                  <a:lumMod val="8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Trend_Chart'!$C$183:$N$183</c:f>
              <c:numCache>
                <c:formatCode>0.0%</c:formatCode>
                <c:ptCount val="12"/>
                <c:pt idx="0">
                  <c:v>0.29952456418383516</c:v>
                </c:pt>
                <c:pt idx="1">
                  <c:v>0.2967032967032967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A658-4B37-A640-3A8B7B4DE1CD}"/>
            </c:ext>
          </c:extLst>
        </c:ser>
        <c:ser>
          <c:idx val="24"/>
          <c:order val="24"/>
          <c:tx>
            <c:strRef>
              <c:f>'% GesDia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Trend_Chart'!$C$184:$N$184</c:f>
              <c:numCache>
                <c:formatCode>0.0%</c:formatCode>
                <c:ptCount val="12"/>
                <c:pt idx="0">
                  <c:v>0.21914893617021278</c:v>
                </c:pt>
                <c:pt idx="1">
                  <c:v>0.21822033898305085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A658-4B37-A640-3A8B7B4DE1CD}"/>
            </c:ext>
          </c:extLst>
        </c:ser>
        <c:ser>
          <c:idx val="25"/>
          <c:order val="25"/>
          <c:tx>
            <c:strRef>
              <c:f>'% GesDia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Trend_Chart'!$C$185:$N$185</c:f>
              <c:numCache>
                <c:formatCode>0.0%</c:formatCode>
                <c:ptCount val="12"/>
                <c:pt idx="0">
                  <c:v>0.23969072164948454</c:v>
                </c:pt>
                <c:pt idx="1">
                  <c:v>0.24778761061946902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A658-4B37-A640-3A8B7B4DE1CD}"/>
            </c:ext>
          </c:extLst>
        </c:ser>
        <c:ser>
          <c:idx val="26"/>
          <c:order val="26"/>
          <c:tx>
            <c:strRef>
              <c:f>'% GesDia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Trend_Chart'!$C$186:$N$186</c:f>
              <c:numCache>
                <c:formatCode>0.0%</c:formatCode>
                <c:ptCount val="12"/>
                <c:pt idx="0">
                  <c:v>0.28497409326424872</c:v>
                </c:pt>
                <c:pt idx="1">
                  <c:v>0.2842377260981912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A658-4B37-A640-3A8B7B4DE1CD}"/>
            </c:ext>
          </c:extLst>
        </c:ser>
        <c:ser>
          <c:idx val="27"/>
          <c:order val="27"/>
          <c:tx>
            <c:strRef>
              <c:f>'% GesDia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Trend_Chart'!$C$187:$N$187</c:f>
              <c:numCache>
                <c:formatCode>0.0%</c:formatCode>
                <c:ptCount val="12"/>
                <c:pt idx="0">
                  <c:v>0.19765166340508805</c:v>
                </c:pt>
                <c:pt idx="1">
                  <c:v>0.19884169884169883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A658-4B37-A640-3A8B7B4DE1CD}"/>
            </c:ext>
          </c:extLst>
        </c:ser>
        <c:ser>
          <c:idx val="28"/>
          <c:order val="28"/>
          <c:tx>
            <c:strRef>
              <c:f>'% GesDia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Trend_Chart'!$C$188:$N$188</c:f>
              <c:numCache>
                <c:formatCode>0.0%</c:formatCode>
                <c:ptCount val="12"/>
                <c:pt idx="0">
                  <c:v>0.28030303030303028</c:v>
                </c:pt>
                <c:pt idx="1">
                  <c:v>0.28179551122194513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A658-4B37-A640-3A8B7B4DE1CD}"/>
            </c:ext>
          </c:extLst>
        </c:ser>
        <c:ser>
          <c:idx val="29"/>
          <c:order val="29"/>
          <c:tx>
            <c:strRef>
              <c:f>'% GesDia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Trend_Chart'!$C$189:$N$189</c:f>
              <c:numCache>
                <c:formatCode>0.0%</c:formatCode>
                <c:ptCount val="12"/>
                <c:pt idx="0">
                  <c:v>0.21146245059288538</c:v>
                </c:pt>
                <c:pt idx="1">
                  <c:v>0.20866141732283464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A658-4B37-A640-3A8B7B4DE1CD}"/>
            </c:ext>
          </c:extLst>
        </c:ser>
        <c:ser>
          <c:idx val="30"/>
          <c:order val="30"/>
          <c:tx>
            <c:strRef>
              <c:f>'% GesDia - Trend_Chart'!$B$190</c:f>
              <c:strCache>
                <c:ptCount val="1"/>
                <c:pt idx="0">
                  <c:v>Wanstead &amp; Woodford</c:v>
                </c:pt>
              </c:strCache>
            </c:strRef>
          </c:tx>
          <c:spPr>
            <a:ln w="28575" cap="rnd">
              <a:solidFill>
                <a:schemeClr val="accent1">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Trend_Chart'!$C$190:$N$190</c:f>
              <c:numCache>
                <c:formatCode>0.0%</c:formatCode>
                <c:ptCount val="12"/>
                <c:pt idx="0">
                  <c:v>0.14150943396226415</c:v>
                </c:pt>
                <c:pt idx="1">
                  <c:v>0.14186046511627906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A658-4B37-A640-3A8B7B4DE1CD}"/>
            </c:ext>
          </c:extLst>
        </c:ser>
        <c:ser>
          <c:idx val="31"/>
          <c:order val="31"/>
          <c:tx>
            <c:strRef>
              <c:f>'% GesDia - Trend_Chart'!$B$191</c:f>
              <c:strCache>
                <c:ptCount val="1"/>
                <c:pt idx="0">
                  <c:v>Loxford</c:v>
                </c:pt>
              </c:strCache>
            </c:strRef>
          </c:tx>
          <c:spPr>
            <a:ln w="28575" cap="rnd">
              <a:solidFill>
                <a:schemeClr val="accent2">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Trend_Chart'!$C$191:$N$191</c:f>
              <c:numCache>
                <c:formatCode>0.0%</c:formatCode>
                <c:ptCount val="12"/>
                <c:pt idx="0">
                  <c:v>0.21828358208955223</c:v>
                </c:pt>
                <c:pt idx="1">
                  <c:v>0.21706864564007422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A658-4B37-A640-3A8B7B4DE1CD}"/>
            </c:ext>
          </c:extLst>
        </c:ser>
        <c:ser>
          <c:idx val="32"/>
          <c:order val="32"/>
          <c:tx>
            <c:strRef>
              <c:f>'% GesDia - Trend_Chart'!$B$192</c:f>
              <c:strCache>
                <c:ptCount val="1"/>
                <c:pt idx="0">
                  <c:v>NewCross Alliance</c:v>
                </c:pt>
              </c:strCache>
            </c:strRef>
          </c:tx>
          <c:spPr>
            <a:ln w="28575" cap="rnd">
              <a:solidFill>
                <a:schemeClr val="accent3">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Trend_Chart'!$C$192:$N$192</c:f>
              <c:numCache>
                <c:formatCode>0.0%</c:formatCode>
                <c:ptCount val="12"/>
                <c:pt idx="0">
                  <c:v>0.23885350318471338</c:v>
                </c:pt>
                <c:pt idx="1">
                  <c:v>0.23809523809523808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A658-4B37-A640-3A8B7B4DE1CD}"/>
            </c:ext>
          </c:extLst>
        </c:ser>
        <c:ser>
          <c:idx val="33"/>
          <c:order val="33"/>
          <c:tx>
            <c:strRef>
              <c:f>'% GesDia - Trend_Chart'!$B$193</c:f>
              <c:strCache>
                <c:ptCount val="1"/>
                <c:pt idx="0">
                  <c:v>East End Health Network</c:v>
                </c:pt>
              </c:strCache>
            </c:strRef>
          </c:tx>
          <c:spPr>
            <a:ln w="28575" cap="rnd">
              <a:solidFill>
                <a:schemeClr val="accent4">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Trend_Chart'!$C$193:$N$193</c:f>
              <c:numCache>
                <c:formatCode>0.0%</c:formatCode>
                <c:ptCount val="12"/>
                <c:pt idx="0">
                  <c:v>0.25898203592814373</c:v>
                </c:pt>
                <c:pt idx="1">
                  <c:v>0.25859491778774291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A658-4B37-A640-3A8B7B4DE1CD}"/>
            </c:ext>
          </c:extLst>
        </c:ser>
        <c:ser>
          <c:idx val="34"/>
          <c:order val="34"/>
          <c:tx>
            <c:strRef>
              <c:f>'% GesDia - Trend_Chart'!$B$194</c:f>
              <c:strCache>
                <c:ptCount val="1"/>
                <c:pt idx="0">
                  <c:v>Tower Network</c:v>
                </c:pt>
              </c:strCache>
            </c:strRef>
          </c:tx>
          <c:spPr>
            <a:ln w="28575" cap="rnd">
              <a:solidFill>
                <a:schemeClr val="accent5">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Trend_Chart'!$C$194:$N$194</c:f>
              <c:numCache>
                <c:formatCode>0.0%</c:formatCode>
                <c:ptCount val="12"/>
                <c:pt idx="0">
                  <c:v>0.24909090909090909</c:v>
                </c:pt>
                <c:pt idx="1">
                  <c:v>0.25158371040723981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A658-4B37-A640-3A8B7B4DE1CD}"/>
            </c:ext>
          </c:extLst>
        </c:ser>
        <c:ser>
          <c:idx val="35"/>
          <c:order val="35"/>
          <c:tx>
            <c:strRef>
              <c:f>'% GesDia - Trend_Chart'!$B$195</c:f>
              <c:strCache>
                <c:ptCount val="1"/>
                <c:pt idx="0">
                  <c:v>Bow Health</c:v>
                </c:pt>
              </c:strCache>
            </c:strRef>
          </c:tx>
          <c:spPr>
            <a:ln w="28575" cap="rnd">
              <a:solidFill>
                <a:schemeClr val="accent6">
                  <a:lumMod val="5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Trend_Chart'!$C$195:$N$195</c:f>
              <c:numCache>
                <c:formatCode>0.0%</c:formatCode>
                <c:ptCount val="12"/>
                <c:pt idx="0">
                  <c:v>0.24208144796380091</c:v>
                </c:pt>
                <c:pt idx="1">
                  <c:v>0.24373576309794989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A658-4B37-A640-3A8B7B4DE1CD}"/>
            </c:ext>
          </c:extLst>
        </c:ser>
        <c:ser>
          <c:idx val="36"/>
          <c:order val="36"/>
          <c:tx>
            <c:strRef>
              <c:f>'% GesDia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Trend_Chart'!$C$196:$N$196</c:f>
              <c:numCache>
                <c:formatCode>0.0%</c:formatCode>
                <c:ptCount val="12"/>
                <c:pt idx="0">
                  <c:v>0.21361940298507462</c:v>
                </c:pt>
                <c:pt idx="1">
                  <c:v>0.21481481481481482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A658-4B37-A640-3A8B7B4DE1CD}"/>
            </c:ext>
          </c:extLst>
        </c:ser>
        <c:ser>
          <c:idx val="37"/>
          <c:order val="37"/>
          <c:tx>
            <c:strRef>
              <c:f>'% GesDia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Trend_Chart'!$C$197:$N$197</c:f>
              <c:numCache>
                <c:formatCode>0.0%</c:formatCode>
                <c:ptCount val="12"/>
                <c:pt idx="0">
                  <c:v>0.2411764705882353</c:v>
                </c:pt>
                <c:pt idx="1">
                  <c:v>0.24037339556592766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A658-4B37-A640-3A8B7B4DE1CD}"/>
            </c:ext>
          </c:extLst>
        </c:ser>
        <c:ser>
          <c:idx val="38"/>
          <c:order val="38"/>
          <c:tx>
            <c:strRef>
              <c:f>'% GesDia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Trend_Chart'!$C$198:$N$198</c:f>
              <c:numCache>
                <c:formatCode>0.0%</c:formatCode>
                <c:ptCount val="12"/>
                <c:pt idx="0">
                  <c:v>0.17791411042944785</c:v>
                </c:pt>
                <c:pt idx="1">
                  <c:v>0.17709923664122137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A658-4B37-A640-3A8B7B4DE1CD}"/>
            </c:ext>
          </c:extLst>
        </c:ser>
        <c:ser>
          <c:idx val="39"/>
          <c:order val="39"/>
          <c:tx>
            <c:strRef>
              <c:f>'% GesDia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Trend_Chart'!$C$199:$N$199</c:f>
              <c:numCache>
                <c:formatCode>0.0%</c:formatCode>
                <c:ptCount val="12"/>
                <c:pt idx="0">
                  <c:v>0.16908212560386474</c:v>
                </c:pt>
                <c:pt idx="1">
                  <c:v>0.16666666666666666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A658-4B37-A640-3A8B7B4DE1CD}"/>
            </c:ext>
          </c:extLst>
        </c:ser>
        <c:ser>
          <c:idx val="40"/>
          <c:order val="40"/>
          <c:tx>
            <c:strRef>
              <c:f>'% GesDia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Trend_Chart'!$C$200:$N$200</c:f>
              <c:numCache>
                <c:formatCode>0.0%</c:formatCode>
                <c:ptCount val="12"/>
                <c:pt idx="0">
                  <c:v>0.15962441314553991</c:v>
                </c:pt>
                <c:pt idx="1">
                  <c:v>0.15740740740740741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A658-4B37-A640-3A8B7B4DE1CD}"/>
            </c:ext>
          </c:extLst>
        </c:ser>
        <c:ser>
          <c:idx val="41"/>
          <c:order val="41"/>
          <c:tx>
            <c:strRef>
              <c:f>'% GesDia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Trend_Chart'!$C$201:$N$201</c:f>
              <c:numCache>
                <c:formatCode>0.0%</c:formatCode>
                <c:ptCount val="12"/>
                <c:pt idx="0">
                  <c:v>0.22950819672131148</c:v>
                </c:pt>
                <c:pt idx="1">
                  <c:v>0.22580645161290322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A658-4B37-A640-3A8B7B4DE1CD}"/>
            </c:ext>
          </c:extLst>
        </c:ser>
        <c:ser>
          <c:idx val="42"/>
          <c:order val="42"/>
          <c:tx>
            <c:strRef>
              <c:f>'% GesDia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Trend_Chart'!$C$202:$N$202</c:f>
              <c:numCache>
                <c:formatCode>0.0%</c:formatCode>
                <c:ptCount val="12"/>
                <c:pt idx="0">
                  <c:v>0.26666666666666666</c:v>
                </c:pt>
                <c:pt idx="1">
                  <c:v>0.26744186046511625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A658-4B37-A640-3A8B7B4DE1CD}"/>
            </c:ext>
          </c:extLst>
        </c:ser>
        <c:ser>
          <c:idx val="43"/>
          <c:order val="43"/>
          <c:tx>
            <c:strRef>
              <c:f>'% GesDia - Trend_Chart'!$B$203</c:f>
              <c:strCache>
                <c:ptCount val="1"/>
                <c:pt idx="0">
                  <c:v>South Leytonstone</c:v>
                </c:pt>
              </c:strCache>
            </c:strRef>
          </c:tx>
          <c:spPr>
            <a:ln w="28575" cap="rnd">
              <a:solidFill>
                <a:schemeClr val="accent2">
                  <a:lumMod val="7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Trend_Chart'!$C$203:$N$203</c:f>
              <c:numCache>
                <c:formatCode>0.0%</c:formatCode>
                <c:ptCount val="12"/>
                <c:pt idx="0">
                  <c:v>0.26203208556149732</c:v>
                </c:pt>
                <c:pt idx="1">
                  <c:v>0.26455026455026454</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A658-4B37-A640-3A8B7B4DE1CD}"/>
            </c:ext>
          </c:extLst>
        </c:ser>
        <c:ser>
          <c:idx val="44"/>
          <c:order val="44"/>
          <c:tx>
            <c:strRef>
              <c:f>'% GesDia - Trend_Chart'!$B$204</c:f>
              <c:strCache>
                <c:ptCount val="1"/>
                <c:pt idx="0">
                  <c:v>Central Walthamstow</c:v>
                </c:pt>
              </c:strCache>
            </c:strRef>
          </c:tx>
          <c:spPr>
            <a:ln w="28575" cap="rnd">
              <a:solidFill>
                <a:schemeClr val="accent3">
                  <a:lumMod val="7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Trend_Chart'!$C$204:$N$204</c:f>
              <c:numCache>
                <c:formatCode>0.0%</c:formatCode>
                <c:ptCount val="12"/>
                <c:pt idx="0">
                  <c:v>0.19266055045871561</c:v>
                </c:pt>
                <c:pt idx="1">
                  <c:v>0.19909502262443438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A658-4B37-A640-3A8B7B4DE1CD}"/>
            </c:ext>
          </c:extLst>
        </c:ser>
        <c:ser>
          <c:idx val="45"/>
          <c:order val="45"/>
          <c:tx>
            <c:strRef>
              <c:f>'% GesDia - Trend_Chart'!$B$205</c:f>
              <c:strCache>
                <c:ptCount val="1"/>
                <c:pt idx="0">
                  <c:v>Walthamstow West</c:v>
                </c:pt>
              </c:strCache>
            </c:strRef>
          </c:tx>
          <c:spPr>
            <a:ln w="28575" cap="rnd">
              <a:solidFill>
                <a:schemeClr val="accent4">
                  <a:lumMod val="70000"/>
                </a:schemeClr>
              </a:solidFill>
              <a:round/>
            </a:ln>
            <a:effectLst/>
          </c:spPr>
          <c:marker>
            <c:symbol val="none"/>
          </c:marker>
          <c:cat>
            <c:strRef>
              <c:f>'% GesDia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GesDia - Trend_Chart'!$C$205:$N$205</c:f>
              <c:numCache>
                <c:formatCode>0.0%</c:formatCode>
                <c:ptCount val="12"/>
                <c:pt idx="0">
                  <c:v>0.20463320463320464</c:v>
                </c:pt>
                <c:pt idx="1">
                  <c:v>0.20306513409961685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A658-4B37-A640-3A8B7B4DE1CD}"/>
            </c:ext>
          </c:extLst>
        </c:ser>
        <c:dLbls>
          <c:showLegendKey val="0"/>
          <c:showVal val="0"/>
          <c:showCatName val="0"/>
          <c:showSerName val="0"/>
          <c:showPercent val="0"/>
          <c:showBubbleSize val="0"/>
        </c:dLbls>
        <c:smooth val="0"/>
        <c:axId val="1098482560"/>
        <c:axId val="1098484856"/>
      </c:lineChart>
      <c:catAx>
        <c:axId val="10984825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484856"/>
        <c:crosses val="autoZero"/>
        <c:auto val="1"/>
        <c:lblAlgn val="ctr"/>
        <c:lblOffset val="100"/>
        <c:noMultiLvlLbl val="0"/>
      </c:catAx>
      <c:valAx>
        <c:axId val="109848485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8482560"/>
        <c:crosses val="autoZero"/>
        <c:crossBetween val="between"/>
      </c:valAx>
      <c:spPr>
        <a:noFill/>
        <a:ln>
          <a:noFill/>
        </a:ln>
        <a:effectLst/>
      </c:spPr>
    </c:plotArea>
    <c:legend>
      <c:legendPos val="r"/>
      <c:layout>
        <c:manualLayout>
          <c:xMode val="edge"/>
          <c:yMode val="edge"/>
          <c:x val="0.72777777777777775"/>
          <c:y val="0.17497338874307378"/>
          <c:w val="0.25555555555555554"/>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Pre-Dia - Trend_Chart'!$A$250</c:f>
              <c:strCache>
                <c:ptCount val="1"/>
                <c:pt idx="0">
                  <c:v>Barking</c:v>
                </c:pt>
              </c:strCache>
            </c:strRef>
          </c:tx>
          <c:spPr>
            <a:ln w="28575" cap="rnd">
              <a:solidFill>
                <a:schemeClr val="accent1"/>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Trend_Chart'!$B$250:$M$250</c:f>
              <c:numCache>
                <c:formatCode>0.0%</c:formatCode>
                <c:ptCount val="12"/>
                <c:pt idx="0">
                  <c:v>2.3985038271946119E-2</c:v>
                </c:pt>
                <c:pt idx="1">
                  <c:v>2.4422590255309608E-2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2CBC-4F14-A76D-3C4FBB4B5F29}"/>
            </c:ext>
          </c:extLst>
        </c:ser>
        <c:ser>
          <c:idx val="1"/>
          <c:order val="1"/>
          <c:tx>
            <c:strRef>
              <c:f>'% Pre-Dia - Trend_Chart'!$A$251</c:f>
              <c:strCache>
                <c:ptCount val="1"/>
                <c:pt idx="0">
                  <c:v>City &amp; Hackney</c:v>
                </c:pt>
              </c:strCache>
            </c:strRef>
          </c:tx>
          <c:spPr>
            <a:ln w="28575" cap="rnd">
              <a:solidFill>
                <a:schemeClr val="accent2"/>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Trend_Chart'!$B$251:$M$251</c:f>
              <c:numCache>
                <c:formatCode>0.0%</c:formatCode>
                <c:ptCount val="12"/>
                <c:pt idx="0">
                  <c:v>1.4654018735731716E-2</c:v>
                </c:pt>
                <c:pt idx="1">
                  <c:v>1.4715346340391467E-2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2CBC-4F14-A76D-3C4FBB4B5F29}"/>
            </c:ext>
          </c:extLst>
        </c:ser>
        <c:ser>
          <c:idx val="2"/>
          <c:order val="2"/>
          <c:tx>
            <c:strRef>
              <c:f>'% Pre-Dia - Trend_Chart'!$A$252</c:f>
              <c:strCache>
                <c:ptCount val="1"/>
                <c:pt idx="0">
                  <c:v>Havering</c:v>
                </c:pt>
              </c:strCache>
            </c:strRef>
          </c:tx>
          <c:spPr>
            <a:ln w="28575" cap="rnd">
              <a:solidFill>
                <a:schemeClr val="accent3"/>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Trend_Chart'!$B$252:$M$252</c:f>
              <c:numCache>
                <c:formatCode>0.0%</c:formatCode>
                <c:ptCount val="12"/>
                <c:pt idx="0">
                  <c:v>1.5621609893686265E-2</c:v>
                </c:pt>
                <c:pt idx="1">
                  <c:v>1.5897539563359132E-2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2CBC-4F14-A76D-3C4FBB4B5F29}"/>
            </c:ext>
          </c:extLst>
        </c:ser>
        <c:ser>
          <c:idx val="3"/>
          <c:order val="3"/>
          <c:tx>
            <c:strRef>
              <c:f>'% Pre-Dia - Trend_Chart'!$A$253</c:f>
              <c:strCache>
                <c:ptCount val="1"/>
                <c:pt idx="0">
                  <c:v>Newham</c:v>
                </c:pt>
              </c:strCache>
            </c:strRef>
          </c:tx>
          <c:spPr>
            <a:ln w="28575" cap="rnd">
              <a:solidFill>
                <a:schemeClr val="accent4"/>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Trend_Chart'!$B$253:$M$253</c:f>
              <c:numCache>
                <c:formatCode>0.0%</c:formatCode>
                <c:ptCount val="12"/>
                <c:pt idx="0">
                  <c:v>9.8196930089148073E-3</c:v>
                </c:pt>
                <c:pt idx="1">
                  <c:v>1.0030646586571906E-2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2CBC-4F14-A76D-3C4FBB4B5F29}"/>
            </c:ext>
          </c:extLst>
        </c:ser>
        <c:ser>
          <c:idx val="4"/>
          <c:order val="4"/>
          <c:tx>
            <c:strRef>
              <c:f>'% Pre-Dia - Trend_Chart'!$A$254</c:f>
              <c:strCache>
                <c:ptCount val="1"/>
                <c:pt idx="0">
                  <c:v>Redbridge</c:v>
                </c:pt>
              </c:strCache>
            </c:strRef>
          </c:tx>
          <c:spPr>
            <a:ln w="28575" cap="rnd">
              <a:solidFill>
                <a:schemeClr val="accent5"/>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Trend_Chart'!$B$254:$M$254</c:f>
              <c:numCache>
                <c:formatCode>0.0%</c:formatCode>
                <c:ptCount val="12"/>
                <c:pt idx="0">
                  <c:v>2.3047707271885133E-2</c:v>
                </c:pt>
                <c:pt idx="1">
                  <c:v>2.3450918829070088E-2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2CBC-4F14-A76D-3C4FBB4B5F29}"/>
            </c:ext>
          </c:extLst>
        </c:ser>
        <c:ser>
          <c:idx val="5"/>
          <c:order val="5"/>
          <c:tx>
            <c:strRef>
              <c:f>'% Pre-Dia - Trend_Chart'!$A$255</c:f>
              <c:strCache>
                <c:ptCount val="1"/>
                <c:pt idx="0">
                  <c:v>Tower Hamlets</c:v>
                </c:pt>
              </c:strCache>
            </c:strRef>
          </c:tx>
          <c:spPr>
            <a:ln w="28575" cap="rnd">
              <a:solidFill>
                <a:schemeClr val="accent6"/>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Trend_Chart'!$B$255:$M$255</c:f>
              <c:numCache>
                <c:formatCode>0.0%</c:formatCode>
                <c:ptCount val="12"/>
                <c:pt idx="0">
                  <c:v>1.4823488206794013E-2</c:v>
                </c:pt>
                <c:pt idx="1">
                  <c:v>1.492920963612622E-2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2CBC-4F14-A76D-3C4FBB4B5F29}"/>
            </c:ext>
          </c:extLst>
        </c:ser>
        <c:ser>
          <c:idx val="6"/>
          <c:order val="6"/>
          <c:tx>
            <c:strRef>
              <c:f>'% Pre-Dia - Trend_Chart'!$A$256</c:f>
              <c:strCache>
                <c:ptCount val="1"/>
                <c:pt idx="0">
                  <c:v>Waltham Forest</c:v>
                </c:pt>
              </c:strCache>
            </c:strRef>
          </c:tx>
          <c:spPr>
            <a:ln w="28575" cap="rnd">
              <a:solidFill>
                <a:schemeClr val="accent1">
                  <a:lumMod val="60000"/>
                </a:schemeClr>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Trend_Chart'!$B$256:$M$256</c:f>
              <c:numCache>
                <c:formatCode>0.0%</c:formatCode>
                <c:ptCount val="12"/>
                <c:pt idx="0">
                  <c:v>1.0738996135155165E-2</c:v>
                </c:pt>
                <c:pt idx="1">
                  <c:v>1.094141895751074E-2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2CBC-4F14-A76D-3C4FBB4B5F29}"/>
            </c:ext>
          </c:extLst>
        </c:ser>
        <c:ser>
          <c:idx val="7"/>
          <c:order val="7"/>
          <c:tx>
            <c:strRef>
              <c:f>'% Pre-Dia - Trend_Chart'!$A$257</c:f>
              <c:strCache>
                <c:ptCount val="1"/>
                <c:pt idx="0">
                  <c:v>NEL</c:v>
                </c:pt>
              </c:strCache>
            </c:strRef>
          </c:tx>
          <c:spPr>
            <a:ln w="28575" cap="rnd">
              <a:solidFill>
                <a:srgbClr val="FF0000"/>
              </a:solidFill>
              <a:round/>
            </a:ln>
            <a:effectLst/>
          </c:spPr>
          <c:marker>
            <c:symbol val="none"/>
          </c:marker>
          <c:cat>
            <c:strRef>
              <c:f>'% Pre-Dia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Trend_Chart'!$B$257:$M$257</c:f>
              <c:numCache>
                <c:formatCode>0.0%</c:formatCode>
                <c:ptCount val="12"/>
                <c:pt idx="0">
                  <c:v>1.6098650217730458E-2</c:v>
                </c:pt>
                <c:pt idx="1">
                  <c:v>1.6341095738334168E-2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2CBC-4F14-A76D-3C4FBB4B5F29}"/>
            </c:ext>
          </c:extLst>
        </c:ser>
        <c:dLbls>
          <c:showLegendKey val="0"/>
          <c:showVal val="0"/>
          <c:showCatName val="0"/>
          <c:showSerName val="0"/>
          <c:showPercent val="0"/>
          <c:showBubbleSize val="0"/>
        </c:dLbls>
        <c:smooth val="0"/>
        <c:axId val="892271176"/>
        <c:axId val="892263632"/>
      </c:lineChart>
      <c:catAx>
        <c:axId val="892271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2263632"/>
        <c:crosses val="autoZero"/>
        <c:auto val="1"/>
        <c:lblAlgn val="ctr"/>
        <c:lblOffset val="100"/>
        <c:noMultiLvlLbl val="0"/>
      </c:catAx>
      <c:valAx>
        <c:axId val="89226363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227117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508311111111111"/>
          <c:y val="0.17446037037037038"/>
          <c:w val="0.66036111111111107"/>
          <c:h val="0.57815629629629628"/>
        </c:manualLayout>
      </c:layout>
      <c:lineChart>
        <c:grouping val="standard"/>
        <c:varyColors val="0"/>
        <c:ser>
          <c:idx val="0"/>
          <c:order val="0"/>
          <c:tx>
            <c:strRef>
              <c:f>'% Pre-Dia - Trend_Chart'!$B$160</c:f>
              <c:strCache>
                <c:ptCount val="1"/>
                <c:pt idx="0">
                  <c:v>East</c:v>
                </c:pt>
              </c:strCache>
            </c:strRef>
          </c:tx>
          <c:spPr>
            <a:ln w="28575" cap="rnd">
              <a:solidFill>
                <a:schemeClr val="accent1"/>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Trend_Chart'!$C$160:$N$160</c:f>
              <c:numCache>
                <c:formatCode>0.0%</c:formatCode>
                <c:ptCount val="12"/>
                <c:pt idx="0">
                  <c:v>1.8634483282097991E-2</c:v>
                </c:pt>
                <c:pt idx="1">
                  <c:v>1.8728008777571789E-2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1A53-4DB9-9BED-FB612A7D7163}"/>
            </c:ext>
          </c:extLst>
        </c:ser>
        <c:ser>
          <c:idx val="1"/>
          <c:order val="1"/>
          <c:tx>
            <c:strRef>
              <c:f>'% Pre-Dia - Trend_Chart'!$B$161</c:f>
              <c:strCache>
                <c:ptCount val="1"/>
                <c:pt idx="0">
                  <c:v>East One</c:v>
                </c:pt>
              </c:strCache>
            </c:strRef>
          </c:tx>
          <c:spPr>
            <a:ln w="28575" cap="rnd">
              <a:solidFill>
                <a:schemeClr val="accent2"/>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Trend_Chart'!$C$161:$N$161</c:f>
              <c:numCache>
                <c:formatCode>0.0%</c:formatCode>
                <c:ptCount val="12"/>
                <c:pt idx="0">
                  <c:v>2.324739281575898E-2</c:v>
                </c:pt>
                <c:pt idx="1">
                  <c:v>2.3412698412698413E-2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1A53-4DB9-9BED-FB612A7D7163}"/>
            </c:ext>
          </c:extLst>
        </c:ser>
        <c:ser>
          <c:idx val="2"/>
          <c:order val="2"/>
          <c:tx>
            <c:strRef>
              <c:f>'% Pre-Dia - Trend_Chart'!$B$162</c:f>
              <c:strCache>
                <c:ptCount val="1"/>
                <c:pt idx="0">
                  <c:v>West</c:v>
                </c:pt>
              </c:strCache>
            </c:strRef>
          </c:tx>
          <c:spPr>
            <a:ln w="28575" cap="rnd">
              <a:solidFill>
                <a:schemeClr val="accent3"/>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Trend_Chart'!$C$162:$N$162</c:f>
              <c:numCache>
                <c:formatCode>0.0%</c:formatCode>
                <c:ptCount val="12"/>
                <c:pt idx="0">
                  <c:v>4.4654822115592442E-2</c:v>
                </c:pt>
                <c:pt idx="1">
                  <c:v>4.5062154696132596E-2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1A53-4DB9-9BED-FB612A7D7163}"/>
            </c:ext>
          </c:extLst>
        </c:ser>
        <c:ser>
          <c:idx val="3"/>
          <c:order val="3"/>
          <c:tx>
            <c:strRef>
              <c:f>'% Pre-Dia - Trend_Chart'!$B$163</c:f>
              <c:strCache>
                <c:ptCount val="1"/>
                <c:pt idx="0">
                  <c:v>West One</c:v>
                </c:pt>
              </c:strCache>
            </c:strRef>
          </c:tx>
          <c:spPr>
            <a:ln w="28575" cap="rnd">
              <a:solidFill>
                <a:schemeClr val="accent4"/>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Trend_Chart'!$C$163:$N$163</c:f>
              <c:numCache>
                <c:formatCode>0.0%</c:formatCode>
                <c:ptCount val="12"/>
                <c:pt idx="0">
                  <c:v>4.0082176847930903E-2</c:v>
                </c:pt>
                <c:pt idx="1">
                  <c:v>4.155367349493095E-2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1A53-4DB9-9BED-FB612A7D7163}"/>
            </c:ext>
          </c:extLst>
        </c:ser>
        <c:ser>
          <c:idx val="4"/>
          <c:order val="4"/>
          <c:tx>
            <c:strRef>
              <c:f>'% Pre-Dia - Trend_Chart'!$B$164</c:f>
              <c:strCache>
                <c:ptCount val="1"/>
                <c:pt idx="0">
                  <c:v>North</c:v>
                </c:pt>
              </c:strCache>
            </c:strRef>
          </c:tx>
          <c:spPr>
            <a:ln w="28575" cap="rnd">
              <a:solidFill>
                <a:schemeClr val="accent5"/>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Trend_Chart'!$C$164:$N$164</c:f>
              <c:numCache>
                <c:formatCode>0.0%</c:formatCode>
                <c:ptCount val="12"/>
                <c:pt idx="0">
                  <c:v>9.4435387123565778E-3</c:v>
                </c:pt>
                <c:pt idx="1">
                  <c:v>9.7117122637174098E-3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1A53-4DB9-9BED-FB612A7D7163}"/>
            </c:ext>
          </c:extLst>
        </c:ser>
        <c:ser>
          <c:idx val="5"/>
          <c:order val="5"/>
          <c:tx>
            <c:strRef>
              <c:f>'% Pre-Dia - Trend_Chart'!$B$165</c:f>
              <c:strCache>
                <c:ptCount val="1"/>
                <c:pt idx="0">
                  <c:v>Central</c:v>
                </c:pt>
              </c:strCache>
            </c:strRef>
          </c:tx>
          <c:spPr>
            <a:ln w="28575" cap="rnd">
              <a:solidFill>
                <a:schemeClr val="accent6"/>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Trend_Chart'!$C$165:$N$165</c:f>
              <c:numCache>
                <c:formatCode>0.0%</c:formatCode>
                <c:ptCount val="12"/>
                <c:pt idx="0">
                  <c:v>1.3686255025068882E-2</c:v>
                </c:pt>
                <c:pt idx="1">
                  <c:v>1.4036829752662936E-2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1A53-4DB9-9BED-FB612A7D7163}"/>
            </c:ext>
          </c:extLst>
        </c:ser>
        <c:ser>
          <c:idx val="6"/>
          <c:order val="6"/>
          <c:tx>
            <c:strRef>
              <c:f>'% Pre-Dia - Trend_Chart'!$B$166</c:f>
              <c:strCache>
                <c:ptCount val="1"/>
                <c:pt idx="0">
                  <c:v>Springfield Park (NE1)</c:v>
                </c:pt>
              </c:strCache>
            </c:strRef>
          </c:tx>
          <c:spPr>
            <a:ln w="28575" cap="rnd">
              <a:solidFill>
                <a:schemeClr val="accent1">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Trend_Chart'!$C$166:$N$166</c:f>
              <c:numCache>
                <c:formatCode>0.0%</c:formatCode>
                <c:ptCount val="12"/>
                <c:pt idx="0">
                  <c:v>1.6967267869071476E-2</c:v>
                </c:pt>
                <c:pt idx="1">
                  <c:v>1.679850679939561E-2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1A53-4DB9-9BED-FB612A7D7163}"/>
            </c:ext>
          </c:extLst>
        </c:ser>
        <c:ser>
          <c:idx val="7"/>
          <c:order val="7"/>
          <c:tx>
            <c:strRef>
              <c:f>'% Pre-Dia - Trend_Chart'!$B$167</c:f>
              <c:strCache>
                <c:ptCount val="1"/>
                <c:pt idx="0">
                  <c:v>Hackney Downs (NE2)</c:v>
                </c:pt>
              </c:strCache>
            </c:strRef>
          </c:tx>
          <c:spPr>
            <a:ln w="28575" cap="rnd">
              <a:solidFill>
                <a:schemeClr val="accent2">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Trend_Chart'!$C$167:$N$167</c:f>
              <c:numCache>
                <c:formatCode>0.0%</c:formatCode>
                <c:ptCount val="12"/>
                <c:pt idx="0">
                  <c:v>2.3880272503261343E-2</c:v>
                </c:pt>
                <c:pt idx="1">
                  <c:v>2.4068913098555866E-2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1A53-4DB9-9BED-FB612A7D7163}"/>
            </c:ext>
          </c:extLst>
        </c:ser>
        <c:ser>
          <c:idx val="8"/>
          <c:order val="8"/>
          <c:tx>
            <c:strRef>
              <c:f>'% Pre-Dia - Trend_Chart'!$B$168</c:f>
              <c:strCache>
                <c:ptCount val="1"/>
                <c:pt idx="0">
                  <c:v>Woodberry Wetlands (NW1)</c:v>
                </c:pt>
              </c:strCache>
            </c:strRef>
          </c:tx>
          <c:spPr>
            <a:ln w="28575" cap="rnd">
              <a:solidFill>
                <a:schemeClr val="accent3">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Trend_Chart'!$C$168:$N$168</c:f>
              <c:numCache>
                <c:formatCode>0.0%</c:formatCode>
                <c:ptCount val="12"/>
                <c:pt idx="0">
                  <c:v>1.0458507010231148E-2</c:v>
                </c:pt>
                <c:pt idx="1">
                  <c:v>1.0499185081302353E-2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1A53-4DB9-9BED-FB612A7D7163}"/>
            </c:ext>
          </c:extLst>
        </c:ser>
        <c:ser>
          <c:idx val="9"/>
          <c:order val="9"/>
          <c:tx>
            <c:strRef>
              <c:f>'% Pre-Dia - Trend_Chart'!$B$169</c:f>
              <c:strCache>
                <c:ptCount val="1"/>
                <c:pt idx="0">
                  <c:v>Clissold Park (NW2)</c:v>
                </c:pt>
              </c:strCache>
            </c:strRef>
          </c:tx>
          <c:spPr>
            <a:ln w="28575" cap="rnd">
              <a:solidFill>
                <a:schemeClr val="accent4">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Trend_Chart'!$C$169:$N$169</c:f>
              <c:numCache>
                <c:formatCode>0.0%</c:formatCode>
                <c:ptCount val="12"/>
                <c:pt idx="0">
                  <c:v>1.7093105899076047E-2</c:v>
                </c:pt>
                <c:pt idx="1">
                  <c:v>1.7273858183756888E-2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1A53-4DB9-9BED-FB612A7D7163}"/>
            </c:ext>
          </c:extLst>
        </c:ser>
        <c:ser>
          <c:idx val="10"/>
          <c:order val="10"/>
          <c:tx>
            <c:strRef>
              <c:f>'% Pre-Dia - Trend_Chart'!$B$170</c:f>
              <c:strCache>
                <c:ptCount val="1"/>
                <c:pt idx="0">
                  <c:v>Hackney Marshes (SE1)</c:v>
                </c:pt>
              </c:strCache>
            </c:strRef>
          </c:tx>
          <c:spPr>
            <a:ln w="28575" cap="rnd">
              <a:solidFill>
                <a:schemeClr val="accent5">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Trend_Chart'!$C$170:$N$170</c:f>
              <c:numCache>
                <c:formatCode>0.0%</c:formatCode>
                <c:ptCount val="12"/>
                <c:pt idx="0">
                  <c:v>1.8245353619692612E-2</c:v>
                </c:pt>
                <c:pt idx="1">
                  <c:v>1.8499613302397525E-2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1A53-4DB9-9BED-FB612A7D7163}"/>
            </c:ext>
          </c:extLst>
        </c:ser>
        <c:ser>
          <c:idx val="11"/>
          <c:order val="11"/>
          <c:tx>
            <c:strRef>
              <c:f>'% Pre-Dia - Trend_Chart'!$B$171</c:f>
              <c:strCache>
                <c:ptCount val="1"/>
                <c:pt idx="0">
                  <c:v>Well Street Common (SE2)</c:v>
                </c:pt>
              </c:strCache>
            </c:strRef>
          </c:tx>
          <c:spPr>
            <a:ln w="28575" cap="rnd">
              <a:solidFill>
                <a:schemeClr val="accent6">
                  <a:lumMod val="6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Trend_Chart'!$C$171:$N$171</c:f>
              <c:numCache>
                <c:formatCode>0.0%</c:formatCode>
                <c:ptCount val="12"/>
                <c:pt idx="0">
                  <c:v>1.3533026629504013E-2</c:v>
                </c:pt>
                <c:pt idx="1">
                  <c:v>1.3561597851628063E-2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1A53-4DB9-9BED-FB612A7D7163}"/>
            </c:ext>
          </c:extLst>
        </c:ser>
        <c:ser>
          <c:idx val="12"/>
          <c:order val="12"/>
          <c:tx>
            <c:strRef>
              <c:f>'% Pre-Dia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Trend_Chart'!$C$172:$N$172</c:f>
              <c:numCache>
                <c:formatCode>0.0%</c:formatCode>
                <c:ptCount val="12"/>
                <c:pt idx="0">
                  <c:v>1.1420989029215933E-2</c:v>
                </c:pt>
                <c:pt idx="1">
                  <c:v>1.1327508654593411E-2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1A53-4DB9-9BED-FB612A7D7163}"/>
            </c:ext>
          </c:extLst>
        </c:ser>
        <c:ser>
          <c:idx val="13"/>
          <c:order val="13"/>
          <c:tx>
            <c:strRef>
              <c:f>'% Pre-Dia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Trend_Chart'!$C$173:$N$173</c:f>
              <c:numCache>
                <c:formatCode>0.0%</c:formatCode>
                <c:ptCount val="12"/>
                <c:pt idx="0">
                  <c:v>9.9867139061116036E-3</c:v>
                </c:pt>
                <c:pt idx="1">
                  <c:v>1.0107654191058782E-2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1A53-4DB9-9BED-FB612A7D7163}"/>
            </c:ext>
          </c:extLst>
        </c:ser>
        <c:ser>
          <c:idx val="14"/>
          <c:order val="14"/>
          <c:tx>
            <c:strRef>
              <c:f>'% Pre-Dia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Trend_Chart'!$C$174:$N$174</c:f>
              <c:numCache>
                <c:formatCode>0.0%</c:formatCode>
                <c:ptCount val="12"/>
                <c:pt idx="0">
                  <c:v>6.0787371503134846E-3</c:v>
                </c:pt>
                <c:pt idx="1">
                  <c:v>6.4147348364560174E-3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1A53-4DB9-9BED-FB612A7D7163}"/>
            </c:ext>
          </c:extLst>
        </c:ser>
        <c:ser>
          <c:idx val="15"/>
          <c:order val="15"/>
          <c:tx>
            <c:strRef>
              <c:f>'% Pre-Dia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Trend_Chart'!$C$175:$N$175</c:f>
              <c:numCache>
                <c:formatCode>0.0%</c:formatCode>
                <c:ptCount val="12"/>
                <c:pt idx="0">
                  <c:v>6.3251467320075217E-3</c:v>
                </c:pt>
                <c:pt idx="1">
                  <c:v>6.3206445918628819E-3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1A53-4DB9-9BED-FB612A7D7163}"/>
            </c:ext>
          </c:extLst>
        </c:ser>
        <c:ser>
          <c:idx val="16"/>
          <c:order val="16"/>
          <c:tx>
            <c:strRef>
              <c:f>'% Pre-Dia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Trend_Chart'!$C$176:$N$176</c:f>
              <c:numCache>
                <c:formatCode>0.0%</c:formatCode>
                <c:ptCount val="12"/>
                <c:pt idx="0">
                  <c:v>1.5323032583460091E-2</c:v>
                </c:pt>
                <c:pt idx="1">
                  <c:v>1.552234034050036E-2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1A53-4DB9-9BED-FB612A7D7163}"/>
            </c:ext>
          </c:extLst>
        </c:ser>
        <c:ser>
          <c:idx val="17"/>
          <c:order val="17"/>
          <c:tx>
            <c:strRef>
              <c:f>'% Pre-Dia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Trend_Chart'!$C$177:$N$177</c:f>
              <c:numCache>
                <c:formatCode>0.0%</c:formatCode>
                <c:ptCount val="12"/>
                <c:pt idx="0">
                  <c:v>2.384261325241295E-2</c:v>
                </c:pt>
                <c:pt idx="1">
                  <c:v>2.4274809160305343E-2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1A53-4DB9-9BED-FB612A7D7163}"/>
            </c:ext>
          </c:extLst>
        </c:ser>
        <c:ser>
          <c:idx val="18"/>
          <c:order val="18"/>
          <c:tx>
            <c:strRef>
              <c:f>'% Pre-Dia - Trend_Chart'!$B$178</c:f>
              <c:strCache>
                <c:ptCount val="1"/>
                <c:pt idx="0">
                  <c:v>South One Newham</c:v>
                </c:pt>
              </c:strCache>
            </c:strRef>
          </c:tx>
          <c:spPr>
            <a:ln w="28575" cap="rnd">
              <a:solidFill>
                <a:schemeClr val="accent1">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Trend_Chart'!$C$178:$N$178</c:f>
              <c:numCache>
                <c:formatCode>0.0%</c:formatCode>
                <c:ptCount val="12"/>
                <c:pt idx="0">
                  <c:v>8.6630248855046072E-3</c:v>
                </c:pt>
                <c:pt idx="1">
                  <c:v>8.8715009918448311E-3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1A53-4DB9-9BED-FB612A7D7163}"/>
            </c:ext>
          </c:extLst>
        </c:ser>
        <c:ser>
          <c:idx val="19"/>
          <c:order val="19"/>
          <c:tx>
            <c:strRef>
              <c:f>'% Pre-Dia - Trend_Chart'!$B$179</c:f>
              <c:strCache>
                <c:ptCount val="1"/>
                <c:pt idx="0">
                  <c:v>Docklands</c:v>
                </c:pt>
              </c:strCache>
            </c:strRef>
          </c:tx>
          <c:spPr>
            <a:ln w="28575" cap="rnd">
              <a:solidFill>
                <a:schemeClr val="accent2">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Trend_Chart'!$C$179:$N$179</c:f>
              <c:numCache>
                <c:formatCode>0.0%</c:formatCode>
                <c:ptCount val="12"/>
                <c:pt idx="0">
                  <c:v>4.51533611200171E-3</c:v>
                </c:pt>
                <c:pt idx="1">
                  <c:v>4.6497876686555934E-3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1A53-4DB9-9BED-FB612A7D7163}"/>
            </c:ext>
          </c:extLst>
        </c:ser>
        <c:ser>
          <c:idx val="20"/>
          <c:order val="20"/>
          <c:tx>
            <c:strRef>
              <c:f>'% Pre-Dia - Trend_Chart'!$B$180</c:f>
              <c:strCache>
                <c:ptCount val="1"/>
                <c:pt idx="0">
                  <c:v>Central 1</c:v>
                </c:pt>
              </c:strCache>
            </c:strRef>
          </c:tx>
          <c:spPr>
            <a:ln w="28575" cap="rnd">
              <a:solidFill>
                <a:schemeClr val="accent3">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Trend_Chart'!$C$180:$N$180</c:f>
              <c:numCache>
                <c:formatCode>0.0%</c:formatCode>
                <c:ptCount val="12"/>
                <c:pt idx="0">
                  <c:v>1.5447612444752578E-2</c:v>
                </c:pt>
                <c:pt idx="1">
                  <c:v>1.5913513513513514E-2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1A53-4DB9-9BED-FB612A7D7163}"/>
            </c:ext>
          </c:extLst>
        </c:ser>
        <c:ser>
          <c:idx val="21"/>
          <c:order val="21"/>
          <c:tx>
            <c:strRef>
              <c:f>'% Pre-Dia - Trend_Chart'!$B$181</c:f>
              <c:strCache>
                <c:ptCount val="1"/>
                <c:pt idx="0">
                  <c:v>Newham Central</c:v>
                </c:pt>
              </c:strCache>
            </c:strRef>
          </c:tx>
          <c:spPr>
            <a:ln w="28575" cap="rnd">
              <a:solidFill>
                <a:schemeClr val="accent4">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Trend_Chart'!$C$181:$N$181</c:f>
              <c:numCache>
                <c:formatCode>0.0%</c:formatCode>
                <c:ptCount val="12"/>
                <c:pt idx="0">
                  <c:v>6.4520841449162442E-3</c:v>
                </c:pt>
                <c:pt idx="1">
                  <c:v>6.6658616109165555E-3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1A53-4DB9-9BED-FB612A7D7163}"/>
            </c:ext>
          </c:extLst>
        </c:ser>
        <c:ser>
          <c:idx val="22"/>
          <c:order val="22"/>
          <c:tx>
            <c:strRef>
              <c:f>'% Pre-Dia - Trend_Chart'!$B$182</c:f>
              <c:strCache>
                <c:ptCount val="1"/>
                <c:pt idx="0">
                  <c:v>North East 1</c:v>
                </c:pt>
              </c:strCache>
            </c:strRef>
          </c:tx>
          <c:spPr>
            <a:ln w="28575" cap="rnd">
              <a:solidFill>
                <a:schemeClr val="accent5">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Trend_Chart'!$C$182:$N$182</c:f>
              <c:numCache>
                <c:formatCode>0.0%</c:formatCode>
                <c:ptCount val="12"/>
                <c:pt idx="0">
                  <c:v>1.7052544017745738E-2</c:v>
                </c:pt>
                <c:pt idx="1">
                  <c:v>1.6239158516331426E-2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1A53-4DB9-9BED-FB612A7D7163}"/>
            </c:ext>
          </c:extLst>
        </c:ser>
        <c:ser>
          <c:idx val="23"/>
          <c:order val="23"/>
          <c:tx>
            <c:strRef>
              <c:f>'% Pre-Dia - Trend_Chart'!$B$183</c:f>
              <c:strCache>
                <c:ptCount val="1"/>
                <c:pt idx="0">
                  <c:v>North East 2</c:v>
                </c:pt>
              </c:strCache>
            </c:strRef>
          </c:tx>
          <c:spPr>
            <a:ln w="28575" cap="rnd">
              <a:solidFill>
                <a:schemeClr val="accent6">
                  <a:lumMod val="8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Trend_Chart'!$C$183:$N$183</c:f>
              <c:numCache>
                <c:formatCode>0.0%</c:formatCode>
                <c:ptCount val="12"/>
                <c:pt idx="0">
                  <c:v>1.9335679008360501E-2</c:v>
                </c:pt>
                <c:pt idx="1">
                  <c:v>1.8869753465378527E-2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1A53-4DB9-9BED-FB612A7D7163}"/>
            </c:ext>
          </c:extLst>
        </c:ser>
        <c:ser>
          <c:idx val="24"/>
          <c:order val="24"/>
          <c:tx>
            <c:strRef>
              <c:f>'% Pre-Dia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Trend_Chart'!$C$184:$N$184</c:f>
              <c:numCache>
                <c:formatCode>0.0%</c:formatCode>
                <c:ptCount val="12"/>
                <c:pt idx="0">
                  <c:v>1.0094212651413189E-2</c:v>
                </c:pt>
                <c:pt idx="1">
                  <c:v>1.0041173010671372E-2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1A53-4DB9-9BED-FB612A7D7163}"/>
            </c:ext>
          </c:extLst>
        </c:ser>
        <c:ser>
          <c:idx val="25"/>
          <c:order val="25"/>
          <c:tx>
            <c:strRef>
              <c:f>'% Pre-Dia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Trend_Chart'!$C$185:$N$185</c:f>
              <c:numCache>
                <c:formatCode>0.0%</c:formatCode>
                <c:ptCount val="12"/>
                <c:pt idx="0">
                  <c:v>5.3069651901796952E-3</c:v>
                </c:pt>
                <c:pt idx="1">
                  <c:v>5.5931816452324786E-3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1A53-4DB9-9BED-FB612A7D7163}"/>
            </c:ext>
          </c:extLst>
        </c:ser>
        <c:ser>
          <c:idx val="26"/>
          <c:order val="26"/>
          <c:tx>
            <c:strRef>
              <c:f>'% Pre-Dia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Trend_Chart'!$C$186:$N$186</c:f>
              <c:numCache>
                <c:formatCode>0.0%</c:formatCode>
                <c:ptCount val="12"/>
                <c:pt idx="0">
                  <c:v>7.7779314159292035E-3</c:v>
                </c:pt>
                <c:pt idx="1">
                  <c:v>7.7655829364257608E-3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1A53-4DB9-9BED-FB612A7D7163}"/>
            </c:ext>
          </c:extLst>
        </c:ser>
        <c:ser>
          <c:idx val="27"/>
          <c:order val="27"/>
          <c:tx>
            <c:strRef>
              <c:f>'% Pre-Dia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Trend_Chart'!$C$187:$N$187</c:f>
              <c:numCache>
                <c:formatCode>0.0%</c:formatCode>
                <c:ptCount val="12"/>
                <c:pt idx="0">
                  <c:v>2.231173490260251E-2</c:v>
                </c:pt>
                <c:pt idx="1">
                  <c:v>2.2121811164454486E-2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1A53-4DB9-9BED-FB612A7D7163}"/>
            </c:ext>
          </c:extLst>
        </c:ser>
        <c:ser>
          <c:idx val="28"/>
          <c:order val="28"/>
          <c:tx>
            <c:strRef>
              <c:f>'% Pre-Dia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Trend_Chart'!$C$188:$N$188</c:f>
              <c:numCache>
                <c:formatCode>0.0%</c:formatCode>
                <c:ptCount val="12"/>
                <c:pt idx="0">
                  <c:v>7.8513635001498348E-3</c:v>
                </c:pt>
                <c:pt idx="1">
                  <c:v>8.1329984451620624E-3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1A53-4DB9-9BED-FB612A7D7163}"/>
            </c:ext>
          </c:extLst>
        </c:ser>
        <c:ser>
          <c:idx val="29"/>
          <c:order val="29"/>
          <c:tx>
            <c:strRef>
              <c:f>'% Pre-Dia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Trend_Chart'!$C$189:$N$189</c:f>
              <c:numCache>
                <c:formatCode>0.0%</c:formatCode>
                <c:ptCount val="12"/>
                <c:pt idx="0">
                  <c:v>2.5468014241414955E-2</c:v>
                </c:pt>
                <c:pt idx="1">
                  <c:v>2.5994497305972714E-2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1A53-4DB9-9BED-FB612A7D7163}"/>
            </c:ext>
          </c:extLst>
        </c:ser>
        <c:ser>
          <c:idx val="30"/>
          <c:order val="30"/>
          <c:tx>
            <c:strRef>
              <c:f>'% Pre-Dia - Trend_Chart'!$B$190</c:f>
              <c:strCache>
                <c:ptCount val="1"/>
                <c:pt idx="0">
                  <c:v>Wanstead &amp; Woodford</c:v>
                </c:pt>
              </c:strCache>
            </c:strRef>
          </c:tx>
          <c:spPr>
            <a:ln w="28575" cap="rnd">
              <a:solidFill>
                <a:schemeClr val="accent1">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Trend_Chart'!$C$190:$N$190</c:f>
              <c:numCache>
                <c:formatCode>0.0%</c:formatCode>
                <c:ptCount val="12"/>
                <c:pt idx="0">
                  <c:v>1.5678040244969379E-2</c:v>
                </c:pt>
                <c:pt idx="1">
                  <c:v>1.5958096900916631E-2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1A53-4DB9-9BED-FB612A7D7163}"/>
            </c:ext>
          </c:extLst>
        </c:ser>
        <c:ser>
          <c:idx val="31"/>
          <c:order val="31"/>
          <c:tx>
            <c:strRef>
              <c:f>'% Pre-Dia - Trend_Chart'!$B$191</c:f>
              <c:strCache>
                <c:ptCount val="1"/>
                <c:pt idx="0">
                  <c:v>Loxford</c:v>
                </c:pt>
              </c:strCache>
            </c:strRef>
          </c:tx>
          <c:spPr>
            <a:ln w="28575" cap="rnd">
              <a:solidFill>
                <a:schemeClr val="accent2">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Trend_Chart'!$C$191:$N$191</c:f>
              <c:numCache>
                <c:formatCode>0.0%</c:formatCode>
                <c:ptCount val="12"/>
                <c:pt idx="0">
                  <c:v>3.287671232876712E-2</c:v>
                </c:pt>
                <c:pt idx="1">
                  <c:v>3.3559545285342038E-2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1A53-4DB9-9BED-FB612A7D7163}"/>
            </c:ext>
          </c:extLst>
        </c:ser>
        <c:ser>
          <c:idx val="32"/>
          <c:order val="32"/>
          <c:tx>
            <c:strRef>
              <c:f>'% Pre-Dia - Trend_Chart'!$B$192</c:f>
              <c:strCache>
                <c:ptCount val="1"/>
                <c:pt idx="0">
                  <c:v>NewCross Alliance</c:v>
                </c:pt>
              </c:strCache>
            </c:strRef>
          </c:tx>
          <c:spPr>
            <a:ln w="28575" cap="rnd">
              <a:solidFill>
                <a:schemeClr val="accent3">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Trend_Chart'!$C$192:$N$192</c:f>
              <c:numCache>
                <c:formatCode>0.0%</c:formatCode>
                <c:ptCount val="12"/>
                <c:pt idx="0">
                  <c:v>4.4896265560165974E-2</c:v>
                </c:pt>
                <c:pt idx="1">
                  <c:v>4.5870041775240934E-2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1A53-4DB9-9BED-FB612A7D7163}"/>
            </c:ext>
          </c:extLst>
        </c:ser>
        <c:ser>
          <c:idx val="33"/>
          <c:order val="33"/>
          <c:tx>
            <c:strRef>
              <c:f>'% Pre-Dia - Trend_Chart'!$B$193</c:f>
              <c:strCache>
                <c:ptCount val="1"/>
                <c:pt idx="0">
                  <c:v>East End Health Network</c:v>
                </c:pt>
              </c:strCache>
            </c:strRef>
          </c:tx>
          <c:spPr>
            <a:ln w="28575" cap="rnd">
              <a:solidFill>
                <a:schemeClr val="accent4">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Trend_Chart'!$C$193:$N$193</c:f>
              <c:numCache>
                <c:formatCode>0.0%</c:formatCode>
                <c:ptCount val="12"/>
                <c:pt idx="0">
                  <c:v>1.7271211501557242E-2</c:v>
                </c:pt>
                <c:pt idx="1">
                  <c:v>1.7087293095852475E-2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1A53-4DB9-9BED-FB612A7D7163}"/>
            </c:ext>
          </c:extLst>
        </c:ser>
        <c:ser>
          <c:idx val="34"/>
          <c:order val="34"/>
          <c:tx>
            <c:strRef>
              <c:f>'% Pre-Dia - Trend_Chart'!$B$194</c:f>
              <c:strCache>
                <c:ptCount val="1"/>
                <c:pt idx="0">
                  <c:v>Tower Network</c:v>
                </c:pt>
              </c:strCache>
            </c:strRef>
          </c:tx>
          <c:spPr>
            <a:ln w="28575" cap="rnd">
              <a:solidFill>
                <a:schemeClr val="accent5">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Trend_Chart'!$C$194:$N$194</c:f>
              <c:numCache>
                <c:formatCode>0.0%</c:formatCode>
                <c:ptCount val="12"/>
                <c:pt idx="0">
                  <c:v>1.7078829162347597E-2</c:v>
                </c:pt>
                <c:pt idx="1">
                  <c:v>1.716618572927597E-2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1A53-4DB9-9BED-FB612A7D7163}"/>
            </c:ext>
          </c:extLst>
        </c:ser>
        <c:ser>
          <c:idx val="35"/>
          <c:order val="35"/>
          <c:tx>
            <c:strRef>
              <c:f>'% Pre-Dia - Trend_Chart'!$B$195</c:f>
              <c:strCache>
                <c:ptCount val="1"/>
                <c:pt idx="0">
                  <c:v>Bow Health</c:v>
                </c:pt>
              </c:strCache>
            </c:strRef>
          </c:tx>
          <c:spPr>
            <a:ln w="28575" cap="rnd">
              <a:solidFill>
                <a:schemeClr val="accent6">
                  <a:lumMod val="5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Trend_Chart'!$C$195:$N$195</c:f>
              <c:numCache>
                <c:formatCode>0.0%</c:formatCode>
                <c:ptCount val="12"/>
                <c:pt idx="0">
                  <c:v>1.3367235742826007E-2</c:v>
                </c:pt>
                <c:pt idx="1">
                  <c:v>1.3565116194493946E-2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1A53-4DB9-9BED-FB612A7D7163}"/>
            </c:ext>
          </c:extLst>
        </c:ser>
        <c:ser>
          <c:idx val="36"/>
          <c:order val="36"/>
          <c:tx>
            <c:strRef>
              <c:f>'% Pre-Dia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Trend_Chart'!$C$196:$N$196</c:f>
              <c:numCache>
                <c:formatCode>0.0%</c:formatCode>
                <c:ptCount val="12"/>
                <c:pt idx="0">
                  <c:v>1.8356742529100769E-2</c:v>
                </c:pt>
                <c:pt idx="1">
                  <c:v>1.8519776313704182E-2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1A53-4DB9-9BED-FB612A7D7163}"/>
            </c:ext>
          </c:extLst>
        </c:ser>
        <c:ser>
          <c:idx val="37"/>
          <c:order val="37"/>
          <c:tx>
            <c:strRef>
              <c:f>'% Pre-Dia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Trend_Chart'!$C$197:$N$197</c:f>
              <c:numCache>
                <c:formatCode>0.0%</c:formatCode>
                <c:ptCount val="12"/>
                <c:pt idx="0">
                  <c:v>1.3448789067785145E-2</c:v>
                </c:pt>
                <c:pt idx="1">
                  <c:v>1.3666441593517892E-2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1A53-4DB9-9BED-FB612A7D7163}"/>
            </c:ext>
          </c:extLst>
        </c:ser>
        <c:ser>
          <c:idx val="38"/>
          <c:order val="38"/>
          <c:tx>
            <c:strRef>
              <c:f>'% Pre-Dia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Trend_Chart'!$C$198:$N$198</c:f>
              <c:numCache>
                <c:formatCode>0.0%</c:formatCode>
                <c:ptCount val="12"/>
                <c:pt idx="0">
                  <c:v>1.1544412266433927E-2</c:v>
                </c:pt>
                <c:pt idx="1">
                  <c:v>1.1586682247618293E-2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1A53-4DB9-9BED-FB612A7D7163}"/>
            </c:ext>
          </c:extLst>
        </c:ser>
        <c:ser>
          <c:idx val="39"/>
          <c:order val="39"/>
          <c:tx>
            <c:strRef>
              <c:f>'% Pre-Dia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Trend_Chart'!$C$199:$N$199</c:f>
              <c:numCache>
                <c:formatCode>0.0%</c:formatCode>
                <c:ptCount val="12"/>
                <c:pt idx="0">
                  <c:v>6.9112539971804832E-3</c:v>
                </c:pt>
                <c:pt idx="1">
                  <c:v>6.8641246525036892E-3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1A53-4DB9-9BED-FB612A7D7163}"/>
            </c:ext>
          </c:extLst>
        </c:ser>
        <c:ser>
          <c:idx val="40"/>
          <c:order val="40"/>
          <c:tx>
            <c:strRef>
              <c:f>'% Pre-Dia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Trend_Chart'!$C$200:$N$200</c:f>
              <c:numCache>
                <c:formatCode>0.0%</c:formatCode>
                <c:ptCount val="12"/>
                <c:pt idx="0">
                  <c:v>1.4269875898573012E-2</c:v>
                </c:pt>
                <c:pt idx="1">
                  <c:v>1.4472089541598347E-2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1A53-4DB9-9BED-FB612A7D7163}"/>
            </c:ext>
          </c:extLst>
        </c:ser>
        <c:ser>
          <c:idx val="41"/>
          <c:order val="41"/>
          <c:tx>
            <c:strRef>
              <c:f>'% Pre-Dia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Trend_Chart'!$C$201:$N$201</c:f>
              <c:numCache>
                <c:formatCode>0.0%</c:formatCode>
                <c:ptCount val="12"/>
                <c:pt idx="0">
                  <c:v>1.0342296657102823E-2</c:v>
                </c:pt>
                <c:pt idx="1">
                  <c:v>1.0675206832132373E-2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1A53-4DB9-9BED-FB612A7D7163}"/>
            </c:ext>
          </c:extLst>
        </c:ser>
        <c:ser>
          <c:idx val="42"/>
          <c:order val="42"/>
          <c:tx>
            <c:strRef>
              <c:f>'% Pre-Dia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Trend_Chart'!$C$202:$N$202</c:f>
              <c:numCache>
                <c:formatCode>0.0%</c:formatCode>
                <c:ptCount val="12"/>
                <c:pt idx="0">
                  <c:v>6.7527734605284315E-3</c:v>
                </c:pt>
                <c:pt idx="1">
                  <c:v>6.9793560808642631E-3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1A53-4DB9-9BED-FB612A7D7163}"/>
            </c:ext>
          </c:extLst>
        </c:ser>
        <c:ser>
          <c:idx val="43"/>
          <c:order val="43"/>
          <c:tx>
            <c:strRef>
              <c:f>'% Pre-Dia - Trend_Chart'!$B$203</c:f>
              <c:strCache>
                <c:ptCount val="1"/>
                <c:pt idx="0">
                  <c:v>South Leytonstone</c:v>
                </c:pt>
              </c:strCache>
            </c:strRef>
          </c:tx>
          <c:spPr>
            <a:ln w="28575" cap="rnd">
              <a:solidFill>
                <a:schemeClr val="accent2">
                  <a:lumMod val="7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Trend_Chart'!$C$203:$N$203</c:f>
              <c:numCache>
                <c:formatCode>0.0%</c:formatCode>
                <c:ptCount val="12"/>
                <c:pt idx="0">
                  <c:v>1.7169522316816871E-2</c:v>
                </c:pt>
                <c:pt idx="1">
                  <c:v>1.7524487978628673E-2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1A53-4DB9-9BED-FB612A7D7163}"/>
            </c:ext>
          </c:extLst>
        </c:ser>
        <c:ser>
          <c:idx val="44"/>
          <c:order val="44"/>
          <c:tx>
            <c:strRef>
              <c:f>'% Pre-Dia - Trend_Chart'!$B$204</c:f>
              <c:strCache>
                <c:ptCount val="1"/>
                <c:pt idx="0">
                  <c:v>Central Walthamstow</c:v>
                </c:pt>
              </c:strCache>
            </c:strRef>
          </c:tx>
          <c:spPr>
            <a:ln w="28575" cap="rnd">
              <a:solidFill>
                <a:schemeClr val="accent3">
                  <a:lumMod val="7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Trend_Chart'!$C$204:$N$204</c:f>
              <c:numCache>
                <c:formatCode>0.0%</c:formatCode>
                <c:ptCount val="12"/>
                <c:pt idx="0">
                  <c:v>1.0390210113137843E-2</c:v>
                </c:pt>
                <c:pt idx="1">
                  <c:v>1.0575212492587468E-2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1A53-4DB9-9BED-FB612A7D7163}"/>
            </c:ext>
          </c:extLst>
        </c:ser>
        <c:ser>
          <c:idx val="45"/>
          <c:order val="45"/>
          <c:tx>
            <c:strRef>
              <c:f>'% Pre-Dia - Trend_Chart'!$B$205</c:f>
              <c:strCache>
                <c:ptCount val="1"/>
                <c:pt idx="0">
                  <c:v>Walthamstow West</c:v>
                </c:pt>
              </c:strCache>
            </c:strRef>
          </c:tx>
          <c:spPr>
            <a:ln w="28575" cap="rnd">
              <a:solidFill>
                <a:schemeClr val="accent4">
                  <a:lumMod val="70000"/>
                </a:schemeClr>
              </a:solidFill>
              <a:round/>
            </a:ln>
            <a:effectLst/>
          </c:spPr>
          <c:marker>
            <c:symbol val="none"/>
          </c:marker>
          <c:cat>
            <c:strRef>
              <c:f>'% Pre-Dia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Pre-Dia - Trend_Chart'!$C$205:$N$205</c:f>
              <c:numCache>
                <c:formatCode>0.0%</c:formatCode>
                <c:ptCount val="12"/>
                <c:pt idx="0">
                  <c:v>1.065938025462407E-2</c:v>
                </c:pt>
                <c:pt idx="1">
                  <c:v>1.0887495875948531E-2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1A53-4DB9-9BED-FB612A7D7163}"/>
            </c:ext>
          </c:extLst>
        </c:ser>
        <c:dLbls>
          <c:showLegendKey val="0"/>
          <c:showVal val="0"/>
          <c:showCatName val="0"/>
          <c:showSerName val="0"/>
          <c:showPercent val="0"/>
          <c:showBubbleSize val="0"/>
        </c:dLbls>
        <c:smooth val="0"/>
        <c:axId val="893105208"/>
        <c:axId val="893111112"/>
      </c:lineChart>
      <c:catAx>
        <c:axId val="8931052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3111112"/>
        <c:crosses val="autoZero"/>
        <c:auto val="1"/>
        <c:lblAlgn val="ctr"/>
        <c:lblOffset val="100"/>
        <c:noMultiLvlLbl val="0"/>
      </c:catAx>
      <c:valAx>
        <c:axId val="8931111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3105208"/>
        <c:crosses val="autoZero"/>
        <c:crossBetween val="between"/>
      </c:valAx>
      <c:spPr>
        <a:noFill/>
        <a:ln>
          <a:noFill/>
        </a:ln>
        <a:effectLst/>
      </c:spPr>
    </c:plotArea>
    <c:legend>
      <c:legendPos val="r"/>
      <c:layout>
        <c:manualLayout>
          <c:xMode val="edge"/>
          <c:yMode val="edge"/>
          <c:x val="0.78546666666666665"/>
          <c:y val="0.17497338874307378"/>
          <c:w val="0.19786666666666669"/>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 SEP - Trend_Chart'!$A$250</c:f>
              <c:strCache>
                <c:ptCount val="1"/>
                <c:pt idx="0">
                  <c:v>Barking</c:v>
                </c:pt>
              </c:strCache>
            </c:strRef>
          </c:tx>
          <c:spPr>
            <a:ln w="28575" cap="rnd">
              <a:solidFill>
                <a:schemeClr val="accent1"/>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Trend_Chart'!$B$250:$M$250</c:f>
              <c:numCache>
                <c:formatCode>0.0%</c:formatCode>
                <c:ptCount val="12"/>
                <c:pt idx="0">
                  <c:v>0.11289379668723612</c:v>
                </c:pt>
                <c:pt idx="1">
                  <c:v>0.11330970029004189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2615-4C47-8F65-0CA04EAFD7F6}"/>
            </c:ext>
          </c:extLst>
        </c:ser>
        <c:ser>
          <c:idx val="1"/>
          <c:order val="1"/>
          <c:tx>
            <c:strRef>
              <c:f>'% SEP - Trend_Chart'!$A$251</c:f>
              <c:strCache>
                <c:ptCount val="1"/>
                <c:pt idx="0">
                  <c:v>City &amp; Hackney</c:v>
                </c:pt>
              </c:strCache>
            </c:strRef>
          </c:tx>
          <c:spPr>
            <a:ln w="28575" cap="rnd">
              <a:solidFill>
                <a:schemeClr val="accent2"/>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Trend_Chart'!$B$251:$M$251</c:f>
              <c:numCache>
                <c:formatCode>0.0%</c:formatCode>
                <c:ptCount val="12"/>
                <c:pt idx="0">
                  <c:v>8.0885509290488752E-2</c:v>
                </c:pt>
                <c:pt idx="1">
                  <c:v>8.0122137404580157E-2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2615-4C47-8F65-0CA04EAFD7F6}"/>
            </c:ext>
          </c:extLst>
        </c:ser>
        <c:ser>
          <c:idx val="2"/>
          <c:order val="2"/>
          <c:tx>
            <c:strRef>
              <c:f>'% SEP - Trend_Chart'!$A$252</c:f>
              <c:strCache>
                <c:ptCount val="1"/>
                <c:pt idx="0">
                  <c:v>Havering</c:v>
                </c:pt>
              </c:strCache>
            </c:strRef>
          </c:tx>
          <c:spPr>
            <a:ln w="28575" cap="rnd">
              <a:solidFill>
                <a:schemeClr val="accent3"/>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Trend_Chart'!$B$252:$M$252</c:f>
              <c:numCache>
                <c:formatCode>0.0%</c:formatCode>
                <c:ptCount val="12"/>
                <c:pt idx="0">
                  <c:v>8.9987541057877443E-2</c:v>
                </c:pt>
                <c:pt idx="1">
                  <c:v>8.9723320158102762E-2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2615-4C47-8F65-0CA04EAFD7F6}"/>
            </c:ext>
          </c:extLst>
        </c:ser>
        <c:ser>
          <c:idx val="3"/>
          <c:order val="3"/>
          <c:tx>
            <c:strRef>
              <c:f>'% SEP - Trend_Chart'!$A$253</c:f>
              <c:strCache>
                <c:ptCount val="1"/>
                <c:pt idx="0">
                  <c:v>Newham</c:v>
                </c:pt>
              </c:strCache>
            </c:strRef>
          </c:tx>
          <c:spPr>
            <a:ln w="28575" cap="rnd">
              <a:solidFill>
                <a:schemeClr val="accent4"/>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Trend_Chart'!$B$253:$M$253</c:f>
              <c:numCache>
                <c:formatCode>0.0%</c:formatCode>
                <c:ptCount val="12"/>
                <c:pt idx="0">
                  <c:v>0.11714739102025576</c:v>
                </c:pt>
                <c:pt idx="1">
                  <c:v>0.11674632121745693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2615-4C47-8F65-0CA04EAFD7F6}"/>
            </c:ext>
          </c:extLst>
        </c:ser>
        <c:ser>
          <c:idx val="4"/>
          <c:order val="4"/>
          <c:tx>
            <c:strRef>
              <c:f>'% SEP - Trend_Chart'!$A$254</c:f>
              <c:strCache>
                <c:ptCount val="1"/>
                <c:pt idx="0">
                  <c:v>Redbridge</c:v>
                </c:pt>
              </c:strCache>
            </c:strRef>
          </c:tx>
          <c:spPr>
            <a:ln w="28575" cap="rnd">
              <a:solidFill>
                <a:schemeClr val="accent5"/>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Trend_Chart'!$B$254:$M$254</c:f>
              <c:numCache>
                <c:formatCode>0.0%</c:formatCode>
                <c:ptCount val="12"/>
                <c:pt idx="0">
                  <c:v>9.4080433800271118E-2</c:v>
                </c:pt>
                <c:pt idx="1">
                  <c:v>9.449137311286844E-2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2615-4C47-8F65-0CA04EAFD7F6}"/>
            </c:ext>
          </c:extLst>
        </c:ser>
        <c:ser>
          <c:idx val="5"/>
          <c:order val="5"/>
          <c:tx>
            <c:strRef>
              <c:f>'% SEP - Trend_Chart'!$A$255</c:f>
              <c:strCache>
                <c:ptCount val="1"/>
                <c:pt idx="0">
                  <c:v>Tower Hamlets</c:v>
                </c:pt>
              </c:strCache>
            </c:strRef>
          </c:tx>
          <c:spPr>
            <a:ln w="28575" cap="rnd">
              <a:solidFill>
                <a:schemeClr val="accent6"/>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Trend_Chart'!$B$255:$M$255</c:f>
              <c:numCache>
                <c:formatCode>0.0%</c:formatCode>
                <c:ptCount val="12"/>
                <c:pt idx="0">
                  <c:v>0.11173237300985595</c:v>
                </c:pt>
                <c:pt idx="1">
                  <c:v>0.1109174830444612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2615-4C47-8F65-0CA04EAFD7F6}"/>
            </c:ext>
          </c:extLst>
        </c:ser>
        <c:ser>
          <c:idx val="6"/>
          <c:order val="6"/>
          <c:tx>
            <c:strRef>
              <c:f>'% SEP - Trend_Chart'!$A$256</c:f>
              <c:strCache>
                <c:ptCount val="1"/>
                <c:pt idx="0">
                  <c:v>Waltham Forest</c:v>
                </c:pt>
              </c:strCache>
            </c:strRef>
          </c:tx>
          <c:spPr>
            <a:ln w="28575" cap="rnd">
              <a:solidFill>
                <a:schemeClr val="accent1">
                  <a:lumMod val="60000"/>
                </a:schemeClr>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Trend_Chart'!$B$256:$M$256</c:f>
              <c:numCache>
                <c:formatCode>0.0%</c:formatCode>
                <c:ptCount val="12"/>
                <c:pt idx="0">
                  <c:v>9.9595353087064353E-2</c:v>
                </c:pt>
                <c:pt idx="1">
                  <c:v>9.8851171545401448E-2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2615-4C47-8F65-0CA04EAFD7F6}"/>
            </c:ext>
          </c:extLst>
        </c:ser>
        <c:ser>
          <c:idx val="7"/>
          <c:order val="7"/>
          <c:tx>
            <c:strRef>
              <c:f>'% SEP - Trend_Chart'!$A$257</c:f>
              <c:strCache>
                <c:ptCount val="1"/>
                <c:pt idx="0">
                  <c:v>NEL</c:v>
                </c:pt>
              </c:strCache>
            </c:strRef>
          </c:tx>
          <c:spPr>
            <a:ln w="28575" cap="rnd">
              <a:solidFill>
                <a:srgbClr val="FF0000"/>
              </a:solidFill>
              <a:round/>
            </a:ln>
            <a:effectLst/>
          </c:spPr>
          <c:marker>
            <c:symbol val="none"/>
          </c:marker>
          <c:cat>
            <c:strRef>
              <c:f>'% SEP - Trend_Chart'!$B$249:$M$249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Trend_Chart'!$B$257:$M$257</c:f>
              <c:numCache>
                <c:formatCode>0.0%</c:formatCode>
                <c:ptCount val="12"/>
                <c:pt idx="0">
                  <c:v>0.10090319970757848</c:v>
                </c:pt>
                <c:pt idx="1">
                  <c:v>0.10059450096755897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2615-4C47-8F65-0CA04EAFD7F6}"/>
            </c:ext>
          </c:extLst>
        </c:ser>
        <c:dLbls>
          <c:showLegendKey val="0"/>
          <c:showVal val="0"/>
          <c:showCatName val="0"/>
          <c:showSerName val="0"/>
          <c:showPercent val="0"/>
          <c:showBubbleSize val="0"/>
        </c:dLbls>
        <c:smooth val="0"/>
        <c:axId val="1006255936"/>
        <c:axId val="1006253312"/>
      </c:lineChart>
      <c:catAx>
        <c:axId val="10062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3312"/>
        <c:crosses val="autoZero"/>
        <c:auto val="1"/>
        <c:lblAlgn val="ctr"/>
        <c:lblOffset val="100"/>
        <c:noMultiLvlLbl val="0"/>
      </c:catAx>
      <c:valAx>
        <c:axId val="10062533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59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0368285214348205"/>
          <c:h val="0.60359361329833772"/>
        </c:manualLayout>
      </c:layout>
      <c:lineChart>
        <c:grouping val="standard"/>
        <c:varyColors val="0"/>
        <c:ser>
          <c:idx val="0"/>
          <c:order val="0"/>
          <c:tx>
            <c:strRef>
              <c:f>'% SEP - Trend_Chart'!$B$160</c:f>
              <c:strCache>
                <c:ptCount val="1"/>
                <c:pt idx="0">
                  <c:v>East</c:v>
                </c:pt>
              </c:strCache>
            </c:strRef>
          </c:tx>
          <c:spPr>
            <a:ln w="28575" cap="rnd">
              <a:solidFill>
                <a:schemeClr val="accent1"/>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Trend_Chart'!$C$160:$N$160</c:f>
              <c:numCache>
                <c:formatCode>0.0%</c:formatCode>
                <c:ptCount val="12"/>
                <c:pt idx="0">
                  <c:v>0.12341026848798869</c:v>
                </c:pt>
                <c:pt idx="1">
                  <c:v>0.12248714352501169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0-9466-4FDB-8011-D6919C4DF27D}"/>
            </c:ext>
          </c:extLst>
        </c:ser>
        <c:ser>
          <c:idx val="1"/>
          <c:order val="1"/>
          <c:tx>
            <c:strRef>
              <c:f>'% SEP - Trend_Chart'!$B$161</c:f>
              <c:strCache>
                <c:ptCount val="1"/>
                <c:pt idx="0">
                  <c:v>East One</c:v>
                </c:pt>
              </c:strCache>
            </c:strRef>
          </c:tx>
          <c:spPr>
            <a:ln w="28575" cap="rnd">
              <a:solidFill>
                <a:schemeClr val="accent2"/>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Trend_Chart'!$C$161:$N$161</c:f>
              <c:numCache>
                <c:formatCode>0.0%</c:formatCode>
                <c:ptCount val="12"/>
                <c:pt idx="0">
                  <c:v>0.12288447387785136</c:v>
                </c:pt>
                <c:pt idx="1">
                  <c:v>0.11822840409956076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1-9466-4FDB-8011-D6919C4DF27D}"/>
            </c:ext>
          </c:extLst>
        </c:ser>
        <c:ser>
          <c:idx val="2"/>
          <c:order val="2"/>
          <c:tx>
            <c:strRef>
              <c:f>'% SEP - Trend_Chart'!$B$162</c:f>
              <c:strCache>
                <c:ptCount val="1"/>
                <c:pt idx="0">
                  <c:v>West</c:v>
                </c:pt>
              </c:strCache>
            </c:strRef>
          </c:tx>
          <c:spPr>
            <a:ln w="28575" cap="rnd">
              <a:solidFill>
                <a:schemeClr val="accent3"/>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Trend_Chart'!$C$162:$N$162</c:f>
              <c:numCache>
                <c:formatCode>0.0%</c:formatCode>
                <c:ptCount val="12"/>
                <c:pt idx="0">
                  <c:v>0.13199626865671643</c:v>
                </c:pt>
                <c:pt idx="1">
                  <c:v>0.13336431226765799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2-9466-4FDB-8011-D6919C4DF27D}"/>
            </c:ext>
          </c:extLst>
        </c:ser>
        <c:ser>
          <c:idx val="3"/>
          <c:order val="3"/>
          <c:tx>
            <c:strRef>
              <c:f>'% SEP - Trend_Chart'!$B$163</c:f>
              <c:strCache>
                <c:ptCount val="1"/>
                <c:pt idx="0">
                  <c:v>West One</c:v>
                </c:pt>
              </c:strCache>
            </c:strRef>
          </c:tx>
          <c:spPr>
            <a:ln w="28575" cap="rnd">
              <a:solidFill>
                <a:schemeClr val="accent4"/>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Trend_Chart'!$C$163:$N$163</c:f>
              <c:numCache>
                <c:formatCode>0.0%</c:formatCode>
                <c:ptCount val="12"/>
                <c:pt idx="0">
                  <c:v>8.8621444201312904E-2</c:v>
                </c:pt>
                <c:pt idx="1">
                  <c:v>9.1040986579615527E-2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3-9466-4FDB-8011-D6919C4DF27D}"/>
            </c:ext>
          </c:extLst>
        </c:ser>
        <c:ser>
          <c:idx val="4"/>
          <c:order val="4"/>
          <c:tx>
            <c:strRef>
              <c:f>'% SEP - Trend_Chart'!$B$164</c:f>
              <c:strCache>
                <c:ptCount val="1"/>
                <c:pt idx="0">
                  <c:v>North</c:v>
                </c:pt>
              </c:strCache>
            </c:strRef>
          </c:tx>
          <c:spPr>
            <a:ln w="28575" cap="rnd">
              <a:solidFill>
                <a:schemeClr val="accent5"/>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Trend_Chart'!$C$164:$N$164</c:f>
              <c:numCache>
                <c:formatCode>0.0%</c:formatCode>
                <c:ptCount val="12"/>
                <c:pt idx="0">
                  <c:v>0.11807765754296626</c:v>
                </c:pt>
                <c:pt idx="1">
                  <c:v>0.12252591894439209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4-9466-4FDB-8011-D6919C4DF27D}"/>
            </c:ext>
          </c:extLst>
        </c:ser>
        <c:ser>
          <c:idx val="5"/>
          <c:order val="5"/>
          <c:tx>
            <c:strRef>
              <c:f>'% SEP - Trend_Chart'!$B$165</c:f>
              <c:strCache>
                <c:ptCount val="1"/>
                <c:pt idx="0">
                  <c:v>Central</c:v>
                </c:pt>
              </c:strCache>
            </c:strRef>
          </c:tx>
          <c:spPr>
            <a:ln w="28575" cap="rnd">
              <a:solidFill>
                <a:schemeClr val="accent6"/>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Trend_Chart'!$C$165:$N$165</c:f>
              <c:numCache>
                <c:formatCode>0.0%</c:formatCode>
                <c:ptCount val="12"/>
                <c:pt idx="0">
                  <c:v>9.6991290577988915E-2</c:v>
                </c:pt>
                <c:pt idx="1">
                  <c:v>9.6003134796238246E-2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5-9466-4FDB-8011-D6919C4DF27D}"/>
            </c:ext>
          </c:extLst>
        </c:ser>
        <c:ser>
          <c:idx val="6"/>
          <c:order val="6"/>
          <c:tx>
            <c:strRef>
              <c:f>'% SEP - Trend_Chart'!$B$166</c:f>
              <c:strCache>
                <c:ptCount val="1"/>
                <c:pt idx="0">
                  <c:v>Springfield Park (NE1)</c:v>
                </c:pt>
              </c:strCache>
            </c:strRef>
          </c:tx>
          <c:spPr>
            <a:ln w="28575" cap="rnd">
              <a:solidFill>
                <a:schemeClr val="accent1">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Trend_Chart'!$C$166:$N$166</c:f>
              <c:numCache>
                <c:formatCode>0.0%</c:formatCode>
                <c:ptCount val="12"/>
                <c:pt idx="0">
                  <c:v>8.8215488215488219E-2</c:v>
                </c:pt>
                <c:pt idx="1">
                  <c:v>9.2852371409485643E-2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6-9466-4FDB-8011-D6919C4DF27D}"/>
            </c:ext>
          </c:extLst>
        </c:ser>
        <c:ser>
          <c:idx val="7"/>
          <c:order val="7"/>
          <c:tx>
            <c:strRef>
              <c:f>'% SEP - Trend_Chart'!$B$167</c:f>
              <c:strCache>
                <c:ptCount val="1"/>
                <c:pt idx="0">
                  <c:v>Hackney Downs (NE2)</c:v>
                </c:pt>
              </c:strCache>
            </c:strRef>
          </c:tx>
          <c:spPr>
            <a:ln w="28575" cap="rnd">
              <a:solidFill>
                <a:schemeClr val="accent2">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Trend_Chart'!$C$167:$N$167</c:f>
              <c:numCache>
                <c:formatCode>0.0%</c:formatCode>
                <c:ptCount val="12"/>
                <c:pt idx="0">
                  <c:v>7.3472874839812047E-2</c:v>
                </c:pt>
                <c:pt idx="1">
                  <c:v>7.0819112627986347E-2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7-9466-4FDB-8011-D6919C4DF27D}"/>
            </c:ext>
          </c:extLst>
        </c:ser>
        <c:ser>
          <c:idx val="8"/>
          <c:order val="8"/>
          <c:tx>
            <c:strRef>
              <c:f>'% SEP - Trend_Chart'!$B$168</c:f>
              <c:strCache>
                <c:ptCount val="1"/>
                <c:pt idx="0">
                  <c:v>Woodberry Wetlands (NW1)</c:v>
                </c:pt>
              </c:strCache>
            </c:strRef>
          </c:tx>
          <c:spPr>
            <a:ln w="28575" cap="rnd">
              <a:solidFill>
                <a:schemeClr val="accent3">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Trend_Chart'!$C$168:$N$168</c:f>
              <c:numCache>
                <c:formatCode>0.0%</c:formatCode>
                <c:ptCount val="12"/>
                <c:pt idx="0">
                  <c:v>7.9227696404793602E-2</c:v>
                </c:pt>
                <c:pt idx="1">
                  <c:v>7.6872100728959572E-2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8-9466-4FDB-8011-D6919C4DF27D}"/>
            </c:ext>
          </c:extLst>
        </c:ser>
        <c:ser>
          <c:idx val="9"/>
          <c:order val="9"/>
          <c:tx>
            <c:strRef>
              <c:f>'% SEP - Trend_Chart'!$B$169</c:f>
              <c:strCache>
                <c:ptCount val="1"/>
                <c:pt idx="0">
                  <c:v>Clissold Park (NW2)</c:v>
                </c:pt>
              </c:strCache>
            </c:strRef>
          </c:tx>
          <c:spPr>
            <a:ln w="28575" cap="rnd">
              <a:solidFill>
                <a:schemeClr val="accent4">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Trend_Chart'!$C$169:$N$169</c:f>
              <c:numCache>
                <c:formatCode>0.0%</c:formatCode>
                <c:ptCount val="12"/>
                <c:pt idx="0">
                  <c:v>8.3619702176403202E-2</c:v>
                </c:pt>
                <c:pt idx="1">
                  <c:v>7.9383209594517418E-2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9-9466-4FDB-8011-D6919C4DF27D}"/>
            </c:ext>
          </c:extLst>
        </c:ser>
        <c:ser>
          <c:idx val="10"/>
          <c:order val="10"/>
          <c:tx>
            <c:strRef>
              <c:f>'% SEP - Trend_Chart'!$B$170</c:f>
              <c:strCache>
                <c:ptCount val="1"/>
                <c:pt idx="0">
                  <c:v>Hackney Marshes (SE1)</c:v>
                </c:pt>
              </c:strCache>
            </c:strRef>
          </c:tx>
          <c:spPr>
            <a:ln w="28575" cap="rnd">
              <a:solidFill>
                <a:schemeClr val="accent5">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Trend_Chart'!$C$170:$N$170</c:f>
              <c:numCache>
                <c:formatCode>0.0%</c:formatCode>
                <c:ptCount val="12"/>
                <c:pt idx="0">
                  <c:v>7.548500881834215E-2</c:v>
                </c:pt>
                <c:pt idx="1">
                  <c:v>7.5185315919519949E-2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A-9466-4FDB-8011-D6919C4DF27D}"/>
            </c:ext>
          </c:extLst>
        </c:ser>
        <c:ser>
          <c:idx val="11"/>
          <c:order val="11"/>
          <c:tx>
            <c:strRef>
              <c:f>'% SEP - Trend_Chart'!$B$171</c:f>
              <c:strCache>
                <c:ptCount val="1"/>
                <c:pt idx="0">
                  <c:v>Well Street Common (SE2)</c:v>
                </c:pt>
              </c:strCache>
            </c:strRef>
          </c:tx>
          <c:spPr>
            <a:ln w="28575" cap="rnd">
              <a:solidFill>
                <a:schemeClr val="accent6">
                  <a:lumMod val="6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Trend_Chart'!$C$171:$N$171</c:f>
              <c:numCache>
                <c:formatCode>0.0%</c:formatCode>
                <c:ptCount val="12"/>
                <c:pt idx="0">
                  <c:v>8.1066376496191514E-2</c:v>
                </c:pt>
                <c:pt idx="1">
                  <c:v>8.0497028633171264E-2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B-9466-4FDB-8011-D6919C4DF27D}"/>
            </c:ext>
          </c:extLst>
        </c:ser>
        <c:ser>
          <c:idx val="12"/>
          <c:order val="12"/>
          <c:tx>
            <c:strRef>
              <c:f>'% SEP - Trend_Chart'!$B$172</c:f>
              <c:strCache>
                <c:ptCount val="1"/>
                <c:pt idx="0">
                  <c:v>London Fields (SW1)</c:v>
                </c:pt>
              </c:strCache>
            </c:strRef>
          </c:tx>
          <c:spPr>
            <a:ln w="28575" cap="rnd">
              <a:solidFill>
                <a:schemeClr val="accent1">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Trend_Chart'!$C$172:$N$172</c:f>
              <c:numCache>
                <c:formatCode>0.0%</c:formatCode>
                <c:ptCount val="12"/>
                <c:pt idx="0">
                  <c:v>7.1843853820598005E-2</c:v>
                </c:pt>
                <c:pt idx="1">
                  <c:v>7.1221532091097314E-2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C-9466-4FDB-8011-D6919C4DF27D}"/>
            </c:ext>
          </c:extLst>
        </c:ser>
        <c:ser>
          <c:idx val="13"/>
          <c:order val="13"/>
          <c:tx>
            <c:strRef>
              <c:f>'% SEP - Trend_Chart'!$B$173</c:f>
              <c:strCache>
                <c:ptCount val="1"/>
                <c:pt idx="0">
                  <c:v>Shoreditch Park &amp; City (SW2)</c:v>
                </c:pt>
              </c:strCache>
            </c:strRef>
          </c:tx>
          <c:spPr>
            <a:ln w="28575" cap="rnd">
              <a:solidFill>
                <a:schemeClr val="accent2">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Trend_Chart'!$C$173:$N$173</c:f>
              <c:numCache>
                <c:formatCode>0.0%</c:formatCode>
                <c:ptCount val="12"/>
                <c:pt idx="0">
                  <c:v>9.9907063197026025E-2</c:v>
                </c:pt>
                <c:pt idx="1">
                  <c:v>0.10022988505747127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D-9466-4FDB-8011-D6919C4DF27D}"/>
            </c:ext>
          </c:extLst>
        </c:ser>
        <c:ser>
          <c:idx val="14"/>
          <c:order val="14"/>
          <c:tx>
            <c:strRef>
              <c:f>'% SEP - Trend_Chart'!$B$174</c:f>
              <c:strCache>
                <c:ptCount val="1"/>
                <c:pt idx="0">
                  <c:v>Havering Crest</c:v>
                </c:pt>
              </c:strCache>
            </c:strRef>
          </c:tx>
          <c:spPr>
            <a:ln w="28575" cap="rnd">
              <a:solidFill>
                <a:schemeClr val="accent3">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Trend_Chart'!$C$174:$N$174</c:f>
              <c:numCache>
                <c:formatCode>0.0%</c:formatCode>
                <c:ptCount val="12"/>
                <c:pt idx="0">
                  <c:v>0.10754523728234892</c:v>
                </c:pt>
                <c:pt idx="1">
                  <c:v>0.10607094133697136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E-9466-4FDB-8011-D6919C4DF27D}"/>
            </c:ext>
          </c:extLst>
        </c:ser>
        <c:ser>
          <c:idx val="15"/>
          <c:order val="15"/>
          <c:tx>
            <c:strRef>
              <c:f>'% SEP - Trend_Chart'!$B$175</c:f>
              <c:strCache>
                <c:ptCount val="1"/>
                <c:pt idx="0">
                  <c:v>Havering Marshall</c:v>
                </c:pt>
              </c:strCache>
            </c:strRef>
          </c:tx>
          <c:spPr>
            <a:ln w="28575" cap="rnd">
              <a:solidFill>
                <a:schemeClr val="accent4">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Trend_Chart'!$C$175:$N$175</c:f>
              <c:numCache>
                <c:formatCode>0.0%</c:formatCode>
                <c:ptCount val="12"/>
                <c:pt idx="0">
                  <c:v>8.9061345158906138E-2</c:v>
                </c:pt>
                <c:pt idx="1">
                  <c:v>8.8094360486546258E-2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0F-9466-4FDB-8011-D6919C4DF27D}"/>
            </c:ext>
          </c:extLst>
        </c:ser>
        <c:ser>
          <c:idx val="16"/>
          <c:order val="16"/>
          <c:tx>
            <c:strRef>
              <c:f>'% SEP - Trend_Chart'!$B$176</c:f>
              <c:strCache>
                <c:ptCount val="1"/>
                <c:pt idx="0">
                  <c:v>Havering North</c:v>
                </c:pt>
              </c:strCache>
            </c:strRef>
          </c:tx>
          <c:spPr>
            <a:ln w="28575" cap="rnd">
              <a:solidFill>
                <a:schemeClr val="accent5">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Trend_Chart'!$C$176:$N$176</c:f>
              <c:numCache>
                <c:formatCode>0.0%</c:formatCode>
                <c:ptCount val="12"/>
                <c:pt idx="0">
                  <c:v>9.2171954195607281E-2</c:v>
                </c:pt>
                <c:pt idx="1">
                  <c:v>9.1708777840164707E-2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0-9466-4FDB-8011-D6919C4DF27D}"/>
            </c:ext>
          </c:extLst>
        </c:ser>
        <c:ser>
          <c:idx val="17"/>
          <c:order val="17"/>
          <c:tx>
            <c:strRef>
              <c:f>'% SEP - Trend_Chart'!$B$177</c:f>
              <c:strCache>
                <c:ptCount val="1"/>
                <c:pt idx="0">
                  <c:v>Havering South</c:v>
                </c:pt>
              </c:strCache>
            </c:strRef>
          </c:tx>
          <c:spPr>
            <a:ln w="28575" cap="rnd">
              <a:solidFill>
                <a:schemeClr val="accent6">
                  <a:lumMod val="80000"/>
                  <a:lumOff val="2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Trend_Chart'!$C$177:$N$177</c:f>
              <c:numCache>
                <c:formatCode>0.0%</c:formatCode>
                <c:ptCount val="12"/>
                <c:pt idx="0">
                  <c:v>8.0943847072879327E-2</c:v>
                </c:pt>
                <c:pt idx="1">
                  <c:v>8.1672121392442731E-2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1-9466-4FDB-8011-D6919C4DF27D}"/>
            </c:ext>
          </c:extLst>
        </c:ser>
        <c:ser>
          <c:idx val="18"/>
          <c:order val="18"/>
          <c:tx>
            <c:strRef>
              <c:f>'% SEP - Trend_Chart'!$B$178</c:f>
              <c:strCache>
                <c:ptCount val="1"/>
                <c:pt idx="0">
                  <c:v>South One Newham</c:v>
                </c:pt>
              </c:strCache>
            </c:strRef>
          </c:tx>
          <c:spPr>
            <a:ln w="28575" cap="rnd">
              <a:solidFill>
                <a:schemeClr val="accent1">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Trend_Chart'!$C$178:$N$178</c:f>
              <c:numCache>
                <c:formatCode>0.0%</c:formatCode>
                <c:ptCount val="12"/>
                <c:pt idx="0">
                  <c:v>0.11566424322538003</c:v>
                </c:pt>
                <c:pt idx="1">
                  <c:v>0.11457649376231123</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2-9466-4FDB-8011-D6919C4DF27D}"/>
            </c:ext>
          </c:extLst>
        </c:ser>
        <c:ser>
          <c:idx val="19"/>
          <c:order val="19"/>
          <c:tx>
            <c:strRef>
              <c:f>'% SEP - Trend_Chart'!$B$179</c:f>
              <c:strCache>
                <c:ptCount val="1"/>
                <c:pt idx="0">
                  <c:v>Docklands</c:v>
                </c:pt>
              </c:strCache>
            </c:strRef>
          </c:tx>
          <c:spPr>
            <a:ln w="28575" cap="rnd">
              <a:solidFill>
                <a:schemeClr val="accent2">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Trend_Chart'!$C$179:$N$179</c:f>
              <c:numCache>
                <c:formatCode>0.0%</c:formatCode>
                <c:ptCount val="12"/>
                <c:pt idx="0">
                  <c:v>0.11940298507462686</c:v>
                </c:pt>
                <c:pt idx="1">
                  <c:v>0.12424663885025498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3-9466-4FDB-8011-D6919C4DF27D}"/>
            </c:ext>
          </c:extLst>
        </c:ser>
        <c:ser>
          <c:idx val="20"/>
          <c:order val="20"/>
          <c:tx>
            <c:strRef>
              <c:f>'% SEP - Trend_Chart'!$B$180</c:f>
              <c:strCache>
                <c:ptCount val="1"/>
                <c:pt idx="0">
                  <c:v>Central 1</c:v>
                </c:pt>
              </c:strCache>
            </c:strRef>
          </c:tx>
          <c:spPr>
            <a:ln w="28575" cap="rnd">
              <a:solidFill>
                <a:schemeClr val="accent3">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Trend_Chart'!$C$180:$N$180</c:f>
              <c:numCache>
                <c:formatCode>0.0%</c:formatCode>
                <c:ptCount val="12"/>
                <c:pt idx="0">
                  <c:v>0.12043160459450052</c:v>
                </c:pt>
                <c:pt idx="1">
                  <c:v>0.11618617575547065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4-9466-4FDB-8011-D6919C4DF27D}"/>
            </c:ext>
          </c:extLst>
        </c:ser>
        <c:ser>
          <c:idx val="21"/>
          <c:order val="21"/>
          <c:tx>
            <c:strRef>
              <c:f>'% SEP - Trend_Chart'!$B$181</c:f>
              <c:strCache>
                <c:ptCount val="1"/>
                <c:pt idx="0">
                  <c:v>Newham Central</c:v>
                </c:pt>
              </c:strCache>
            </c:strRef>
          </c:tx>
          <c:spPr>
            <a:ln w="28575" cap="rnd">
              <a:solidFill>
                <a:schemeClr val="accent4">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Trend_Chart'!$C$181:$N$181</c:f>
              <c:numCache>
                <c:formatCode>0.0%</c:formatCode>
                <c:ptCount val="12"/>
                <c:pt idx="0">
                  <c:v>0.12359900373599003</c:v>
                </c:pt>
                <c:pt idx="1">
                  <c:v>0.12480739599383667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5-9466-4FDB-8011-D6919C4DF27D}"/>
            </c:ext>
          </c:extLst>
        </c:ser>
        <c:ser>
          <c:idx val="22"/>
          <c:order val="22"/>
          <c:tx>
            <c:strRef>
              <c:f>'% SEP - Trend_Chart'!$B$182</c:f>
              <c:strCache>
                <c:ptCount val="1"/>
                <c:pt idx="0">
                  <c:v>North East 1</c:v>
                </c:pt>
              </c:strCache>
            </c:strRef>
          </c:tx>
          <c:spPr>
            <a:ln w="28575" cap="rnd">
              <a:solidFill>
                <a:schemeClr val="accent5">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Trend_Chart'!$C$182:$N$182</c:f>
              <c:numCache>
                <c:formatCode>0.0%</c:formatCode>
                <c:ptCount val="12"/>
                <c:pt idx="0">
                  <c:v>0.12937771345875543</c:v>
                </c:pt>
                <c:pt idx="1">
                  <c:v>0.12840355402694181</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6-9466-4FDB-8011-D6919C4DF27D}"/>
            </c:ext>
          </c:extLst>
        </c:ser>
        <c:ser>
          <c:idx val="23"/>
          <c:order val="23"/>
          <c:tx>
            <c:strRef>
              <c:f>'% SEP - Trend_Chart'!$B$183</c:f>
              <c:strCache>
                <c:ptCount val="1"/>
                <c:pt idx="0">
                  <c:v>North East 2</c:v>
                </c:pt>
              </c:strCache>
            </c:strRef>
          </c:tx>
          <c:spPr>
            <a:ln w="28575" cap="rnd">
              <a:solidFill>
                <a:schemeClr val="accent6">
                  <a:lumMod val="8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Trend_Chart'!$C$183:$N$183</c:f>
              <c:numCache>
                <c:formatCode>0.0%</c:formatCode>
                <c:ptCount val="12"/>
                <c:pt idx="0">
                  <c:v>0.10697674418604651</c:v>
                </c:pt>
                <c:pt idx="1">
                  <c:v>0.10946810858530126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7-9466-4FDB-8011-D6919C4DF27D}"/>
            </c:ext>
          </c:extLst>
        </c:ser>
        <c:ser>
          <c:idx val="24"/>
          <c:order val="24"/>
          <c:tx>
            <c:strRef>
              <c:f>'% SEP - Trend_Chart'!$B$184</c:f>
              <c:strCache>
                <c:ptCount val="1"/>
                <c:pt idx="0">
                  <c:v>North Newham</c:v>
                </c:pt>
              </c:strCache>
            </c:strRef>
          </c:tx>
          <c:spPr>
            <a:ln w="28575" cap="rnd">
              <a:solidFill>
                <a:schemeClr val="accent1">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Trend_Chart'!$C$184:$N$184</c:f>
              <c:numCache>
                <c:formatCode>0.0%</c:formatCode>
                <c:ptCount val="12"/>
                <c:pt idx="0">
                  <c:v>9.0309278350515471E-2</c:v>
                </c:pt>
                <c:pt idx="1">
                  <c:v>9.7471451876019577E-2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8-9466-4FDB-8011-D6919C4DF27D}"/>
            </c:ext>
          </c:extLst>
        </c:ser>
        <c:ser>
          <c:idx val="25"/>
          <c:order val="25"/>
          <c:tx>
            <c:strRef>
              <c:f>'% SEP - Trend_Chart'!$B$185</c:f>
              <c:strCache>
                <c:ptCount val="1"/>
                <c:pt idx="0">
                  <c:v>Stratford</c:v>
                </c:pt>
              </c:strCache>
            </c:strRef>
          </c:tx>
          <c:spPr>
            <a:ln w="28575" cap="rnd">
              <a:solidFill>
                <a:schemeClr val="accent2">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Trend_Chart'!$C$185:$N$185</c:f>
              <c:numCache>
                <c:formatCode>0.0%</c:formatCode>
                <c:ptCount val="12"/>
                <c:pt idx="0">
                  <c:v>0.13024830699774267</c:v>
                </c:pt>
                <c:pt idx="1">
                  <c:v>0.12563710499490316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9-9466-4FDB-8011-D6919C4DF27D}"/>
            </c:ext>
          </c:extLst>
        </c:ser>
        <c:ser>
          <c:idx val="26"/>
          <c:order val="26"/>
          <c:tx>
            <c:strRef>
              <c:f>'% SEP - Trend_Chart'!$B$186</c:f>
              <c:strCache>
                <c:ptCount val="1"/>
                <c:pt idx="0">
                  <c:v>North West 2</c:v>
                </c:pt>
              </c:strCache>
            </c:strRef>
          </c:tx>
          <c:spPr>
            <a:ln w="28575" cap="rnd">
              <a:solidFill>
                <a:schemeClr val="accent3">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Trend_Chart'!$C$186:$N$186</c:f>
              <c:numCache>
                <c:formatCode>0.0%</c:formatCode>
                <c:ptCount val="12"/>
                <c:pt idx="0">
                  <c:v>0.10797237915881984</c:v>
                </c:pt>
                <c:pt idx="1">
                  <c:v>0.1080574640849469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A-9466-4FDB-8011-D6919C4DF27D}"/>
            </c:ext>
          </c:extLst>
        </c:ser>
        <c:ser>
          <c:idx val="27"/>
          <c:order val="27"/>
          <c:tx>
            <c:strRef>
              <c:f>'% SEP - Trend_Chart'!$B$187</c:f>
              <c:strCache>
                <c:ptCount val="1"/>
                <c:pt idx="0">
                  <c:v>Cranbrook</c:v>
                </c:pt>
              </c:strCache>
            </c:strRef>
          </c:tx>
          <c:spPr>
            <a:ln w="28575" cap="rnd">
              <a:solidFill>
                <a:schemeClr val="accent4">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Trend_Chart'!$C$187:$N$187</c:f>
              <c:numCache>
                <c:formatCode>0.0%</c:formatCode>
                <c:ptCount val="12"/>
                <c:pt idx="0">
                  <c:v>8.1847055949181527E-2</c:v>
                </c:pt>
                <c:pt idx="1">
                  <c:v>8.4428223844282238E-2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B-9466-4FDB-8011-D6919C4DF27D}"/>
            </c:ext>
          </c:extLst>
        </c:ser>
        <c:ser>
          <c:idx val="28"/>
          <c:order val="28"/>
          <c:tx>
            <c:strRef>
              <c:f>'% SEP - Trend_Chart'!$B$188</c:f>
              <c:strCache>
                <c:ptCount val="1"/>
                <c:pt idx="0">
                  <c:v>Fairlop</c:v>
                </c:pt>
              </c:strCache>
            </c:strRef>
          </c:tx>
          <c:spPr>
            <a:ln w="28575" cap="rnd">
              <a:solidFill>
                <a:schemeClr val="accent5">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Trend_Chart'!$C$188:$N$188</c:f>
              <c:numCache>
                <c:formatCode>0.0%</c:formatCode>
                <c:ptCount val="12"/>
                <c:pt idx="0">
                  <c:v>9.2020966802562609E-2</c:v>
                </c:pt>
                <c:pt idx="1">
                  <c:v>9.2463768115942035E-2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C-9466-4FDB-8011-D6919C4DF27D}"/>
            </c:ext>
          </c:extLst>
        </c:ser>
        <c:ser>
          <c:idx val="29"/>
          <c:order val="29"/>
          <c:tx>
            <c:strRef>
              <c:f>'% SEP - Trend_Chart'!$B$189</c:f>
              <c:strCache>
                <c:ptCount val="1"/>
                <c:pt idx="0">
                  <c:v>Seven Kings</c:v>
                </c:pt>
              </c:strCache>
            </c:strRef>
          </c:tx>
          <c:spPr>
            <a:ln w="28575" cap="rnd">
              <a:solidFill>
                <a:schemeClr val="accent6">
                  <a:lumMod val="60000"/>
                  <a:lumOff val="4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Trend_Chart'!$C$189:$N$189</c:f>
              <c:numCache>
                <c:formatCode>0.0%</c:formatCode>
                <c:ptCount val="12"/>
                <c:pt idx="0">
                  <c:v>8.3973128598848368E-2</c:v>
                </c:pt>
                <c:pt idx="1">
                  <c:v>8.2217973231357558E-2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D-9466-4FDB-8011-D6919C4DF27D}"/>
            </c:ext>
          </c:extLst>
        </c:ser>
        <c:ser>
          <c:idx val="30"/>
          <c:order val="30"/>
          <c:tx>
            <c:strRef>
              <c:f>'% SEP - Trend_Chart'!$B$190</c:f>
              <c:strCache>
                <c:ptCount val="1"/>
                <c:pt idx="0">
                  <c:v>Wanstead &amp; Woodford</c:v>
                </c:pt>
              </c:strCache>
            </c:strRef>
          </c:tx>
          <c:spPr>
            <a:ln w="28575" cap="rnd">
              <a:solidFill>
                <a:schemeClr val="accent1">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Trend_Chart'!$C$190:$N$190</c:f>
              <c:numCache>
                <c:formatCode>0.0%</c:formatCode>
                <c:ptCount val="12"/>
                <c:pt idx="0">
                  <c:v>9.3178893178893177E-2</c:v>
                </c:pt>
                <c:pt idx="1">
                  <c:v>9.4884910485933505E-2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E-9466-4FDB-8011-D6919C4DF27D}"/>
            </c:ext>
          </c:extLst>
        </c:ser>
        <c:ser>
          <c:idx val="31"/>
          <c:order val="31"/>
          <c:tx>
            <c:strRef>
              <c:f>'% SEP - Trend_Chart'!$B$191</c:f>
              <c:strCache>
                <c:ptCount val="1"/>
                <c:pt idx="0">
                  <c:v>Loxford</c:v>
                </c:pt>
              </c:strCache>
            </c:strRef>
          </c:tx>
          <c:spPr>
            <a:ln w="28575" cap="rnd">
              <a:solidFill>
                <a:schemeClr val="accent2">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Trend_Chart'!$C$191:$N$191</c:f>
              <c:numCache>
                <c:formatCode>0.0%</c:formatCode>
                <c:ptCount val="12"/>
                <c:pt idx="0">
                  <c:v>0.12142485699427977</c:v>
                </c:pt>
                <c:pt idx="1">
                  <c:v>0.12110280855449626</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1F-9466-4FDB-8011-D6919C4DF27D}"/>
            </c:ext>
          </c:extLst>
        </c:ser>
        <c:ser>
          <c:idx val="32"/>
          <c:order val="32"/>
          <c:tx>
            <c:strRef>
              <c:f>'% SEP - Trend_Chart'!$B$192</c:f>
              <c:strCache>
                <c:ptCount val="1"/>
                <c:pt idx="0">
                  <c:v>NewCross Alliance</c:v>
                </c:pt>
              </c:strCache>
            </c:strRef>
          </c:tx>
          <c:spPr>
            <a:ln w="28575" cap="rnd">
              <a:solidFill>
                <a:schemeClr val="accent3">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Trend_Chart'!$C$192:$N$192</c:f>
              <c:numCache>
                <c:formatCode>0.0%</c:formatCode>
                <c:ptCount val="12"/>
                <c:pt idx="0">
                  <c:v>9.3195266272189353E-2</c:v>
                </c:pt>
                <c:pt idx="1">
                  <c:v>9.2613009922822495E-2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0-9466-4FDB-8011-D6919C4DF27D}"/>
            </c:ext>
          </c:extLst>
        </c:ser>
        <c:ser>
          <c:idx val="33"/>
          <c:order val="33"/>
          <c:tx>
            <c:strRef>
              <c:f>'% SEP - Trend_Chart'!$B$193</c:f>
              <c:strCache>
                <c:ptCount val="1"/>
                <c:pt idx="0">
                  <c:v>East End Health Network</c:v>
                </c:pt>
              </c:strCache>
            </c:strRef>
          </c:tx>
          <c:spPr>
            <a:ln w="28575" cap="rnd">
              <a:solidFill>
                <a:schemeClr val="accent4">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Trend_Chart'!$C$193:$N$193</c:f>
              <c:numCache>
                <c:formatCode>0.0%</c:formatCode>
                <c:ptCount val="12"/>
                <c:pt idx="0">
                  <c:v>0.11317888340296239</c:v>
                </c:pt>
                <c:pt idx="1">
                  <c:v>0.11216012084592145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1-9466-4FDB-8011-D6919C4DF27D}"/>
            </c:ext>
          </c:extLst>
        </c:ser>
        <c:ser>
          <c:idx val="34"/>
          <c:order val="34"/>
          <c:tx>
            <c:strRef>
              <c:f>'% SEP - Trend_Chart'!$B$194</c:f>
              <c:strCache>
                <c:ptCount val="1"/>
                <c:pt idx="0">
                  <c:v>Tower Network</c:v>
                </c:pt>
              </c:strCache>
            </c:strRef>
          </c:tx>
          <c:spPr>
            <a:ln w="28575" cap="rnd">
              <a:solidFill>
                <a:schemeClr val="accent5">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Trend_Chart'!$C$194:$N$194</c:f>
              <c:numCache>
                <c:formatCode>0.0%</c:formatCode>
                <c:ptCount val="12"/>
                <c:pt idx="0">
                  <c:v>0.11041869522882181</c:v>
                </c:pt>
                <c:pt idx="1">
                  <c:v>0.10908385093167702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2-9466-4FDB-8011-D6919C4DF27D}"/>
            </c:ext>
          </c:extLst>
        </c:ser>
        <c:ser>
          <c:idx val="35"/>
          <c:order val="35"/>
          <c:tx>
            <c:strRef>
              <c:f>'% SEP - Trend_Chart'!$B$195</c:f>
              <c:strCache>
                <c:ptCount val="1"/>
                <c:pt idx="0">
                  <c:v>Bow Health</c:v>
                </c:pt>
              </c:strCache>
            </c:strRef>
          </c:tx>
          <c:spPr>
            <a:ln w="28575" cap="rnd">
              <a:solidFill>
                <a:schemeClr val="accent6">
                  <a:lumMod val="5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Trend_Chart'!$C$195:$N$195</c:f>
              <c:numCache>
                <c:formatCode>0.0%</c:formatCode>
                <c:ptCount val="12"/>
                <c:pt idx="0">
                  <c:v>0.10019940179461616</c:v>
                </c:pt>
                <c:pt idx="1">
                  <c:v>9.831181727904667E-2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3-9466-4FDB-8011-D6919C4DF27D}"/>
            </c:ext>
          </c:extLst>
        </c:ser>
        <c:ser>
          <c:idx val="36"/>
          <c:order val="36"/>
          <c:tx>
            <c:strRef>
              <c:f>'% SEP - Trend_Chart'!$B$196</c:f>
              <c:strCache>
                <c:ptCount val="1"/>
                <c:pt idx="0">
                  <c:v>Mile End East and Bromley by Bow Network</c:v>
                </c:pt>
              </c:strCache>
            </c:strRef>
          </c:tx>
          <c:spPr>
            <a:ln w="28575" cap="rnd">
              <a:solidFill>
                <a:schemeClr val="accent1">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Trend_Chart'!$C$196:$N$196</c:f>
              <c:numCache>
                <c:formatCode>0.0%</c:formatCode>
                <c:ptCount val="12"/>
                <c:pt idx="0">
                  <c:v>0.11740216486261448</c:v>
                </c:pt>
                <c:pt idx="1">
                  <c:v>0.11592602815346398</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4-9466-4FDB-8011-D6919C4DF27D}"/>
            </c:ext>
          </c:extLst>
        </c:ser>
        <c:ser>
          <c:idx val="37"/>
          <c:order val="37"/>
          <c:tx>
            <c:strRef>
              <c:f>'% SEP - Trend_Chart'!$B$197</c:f>
              <c:strCache>
                <c:ptCount val="1"/>
                <c:pt idx="0">
                  <c:v>Poplar and Limehouse Network</c:v>
                </c:pt>
              </c:strCache>
            </c:strRef>
          </c:tx>
          <c:spPr>
            <a:ln w="28575" cap="rnd">
              <a:solidFill>
                <a:schemeClr val="accent2">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Trend_Chart'!$C$197:$N$197</c:f>
              <c:numCache>
                <c:formatCode>0.0%</c:formatCode>
                <c:ptCount val="12"/>
                <c:pt idx="0">
                  <c:v>0.11338289962825279</c:v>
                </c:pt>
                <c:pt idx="1">
                  <c:v>0.11200246837395865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5-9466-4FDB-8011-D6919C4DF27D}"/>
            </c:ext>
          </c:extLst>
        </c:ser>
        <c:ser>
          <c:idx val="38"/>
          <c:order val="38"/>
          <c:tx>
            <c:strRef>
              <c:f>'% SEP - Trend_Chart'!$B$198</c:f>
              <c:strCache>
                <c:ptCount val="1"/>
                <c:pt idx="0">
                  <c:v>Healthy Island Network</c:v>
                </c:pt>
              </c:strCache>
            </c:strRef>
          </c:tx>
          <c:spPr>
            <a:ln w="28575" cap="rnd">
              <a:solidFill>
                <a:schemeClr val="accent3">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Trend_Chart'!$C$198:$N$198</c:f>
              <c:numCache>
                <c:formatCode>0.0%</c:formatCode>
                <c:ptCount val="12"/>
                <c:pt idx="0">
                  <c:v>0.12533572068039392</c:v>
                </c:pt>
                <c:pt idx="1">
                  <c:v>0.12306330234617087</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6-9466-4FDB-8011-D6919C4DF27D}"/>
            </c:ext>
          </c:extLst>
        </c:ser>
        <c:ser>
          <c:idx val="39"/>
          <c:order val="39"/>
          <c:tx>
            <c:strRef>
              <c:f>'% SEP - Trend_Chart'!$B$199</c:f>
              <c:strCache>
                <c:ptCount val="1"/>
                <c:pt idx="0">
                  <c:v>Chingford/ Walthamstow</c:v>
                </c:pt>
              </c:strCache>
            </c:strRef>
          </c:tx>
          <c:spPr>
            <a:ln w="28575" cap="rnd">
              <a:solidFill>
                <a:schemeClr val="accent4">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Trend_Chart'!$C$199:$N$199</c:f>
              <c:numCache>
                <c:formatCode>0.0%</c:formatCode>
                <c:ptCount val="12"/>
                <c:pt idx="0">
                  <c:v>0.10817941952506596</c:v>
                </c:pt>
                <c:pt idx="1">
                  <c:v>0.1059255374934452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7-9466-4FDB-8011-D6919C4DF27D}"/>
            </c:ext>
          </c:extLst>
        </c:ser>
        <c:ser>
          <c:idx val="40"/>
          <c:order val="40"/>
          <c:tx>
            <c:strRef>
              <c:f>'% SEP - Trend_Chart'!$B$200</c:f>
              <c:strCache>
                <c:ptCount val="1"/>
                <c:pt idx="0">
                  <c:v>Chingford E4</c:v>
                </c:pt>
              </c:strCache>
            </c:strRef>
          </c:tx>
          <c:spPr>
            <a:ln w="28575" cap="rnd">
              <a:solidFill>
                <a:schemeClr val="accent5">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Trend_Chart'!$C$200:$N$200</c:f>
              <c:numCache>
                <c:formatCode>0.0%</c:formatCode>
                <c:ptCount val="12"/>
                <c:pt idx="0">
                  <c:v>0.10226724553786783</c:v>
                </c:pt>
                <c:pt idx="1">
                  <c:v>0.10196266156055529</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8-9466-4FDB-8011-D6919C4DF27D}"/>
            </c:ext>
          </c:extLst>
        </c:ser>
        <c:ser>
          <c:idx val="41"/>
          <c:order val="41"/>
          <c:tx>
            <c:strRef>
              <c:f>'% SEP - Trend_Chart'!$B$201</c:f>
              <c:strCache>
                <c:ptCount val="1"/>
                <c:pt idx="0">
                  <c:v>Leyton Collaborative</c:v>
                </c:pt>
              </c:strCache>
            </c:strRef>
          </c:tx>
          <c:spPr>
            <a:ln w="28575" cap="rnd">
              <a:solidFill>
                <a:schemeClr val="accent6">
                  <a:lumMod val="70000"/>
                  <a:lumOff val="3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Trend_Chart'!$C$201:$N$201</c:f>
              <c:numCache>
                <c:formatCode>0.0%</c:formatCode>
                <c:ptCount val="12"/>
                <c:pt idx="0">
                  <c:v>9.7373478539397817E-2</c:v>
                </c:pt>
                <c:pt idx="1">
                  <c:v>8.9514066496163683E-2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9-9466-4FDB-8011-D6919C4DF27D}"/>
            </c:ext>
          </c:extLst>
        </c:ser>
        <c:ser>
          <c:idx val="42"/>
          <c:order val="42"/>
          <c:tx>
            <c:strRef>
              <c:f>'% SEP - Trend_Chart'!$B$202</c:f>
              <c:strCache>
                <c:ptCount val="1"/>
                <c:pt idx="0">
                  <c:v>Forest Integrated Health</c:v>
                </c:pt>
              </c:strCache>
            </c:strRef>
          </c:tx>
          <c:spPr>
            <a:ln w="28575" cap="rnd">
              <a:solidFill>
                <a:schemeClr val="accent1">
                  <a:lumMod val="7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Trend_Chart'!$C$202:$N$202</c:f>
              <c:numCache>
                <c:formatCode>0.0%</c:formatCode>
                <c:ptCount val="12"/>
                <c:pt idx="0">
                  <c:v>9.3865484109386554E-2</c:v>
                </c:pt>
                <c:pt idx="1">
                  <c:v>9.1945568223611621E-2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A-9466-4FDB-8011-D6919C4DF27D}"/>
            </c:ext>
          </c:extLst>
        </c:ser>
        <c:ser>
          <c:idx val="43"/>
          <c:order val="43"/>
          <c:tx>
            <c:strRef>
              <c:f>'% SEP - Trend_Chart'!$B$203</c:f>
              <c:strCache>
                <c:ptCount val="1"/>
                <c:pt idx="0">
                  <c:v>South Leytonstone</c:v>
                </c:pt>
              </c:strCache>
            </c:strRef>
          </c:tx>
          <c:spPr>
            <a:ln w="28575" cap="rnd">
              <a:solidFill>
                <a:schemeClr val="accent2">
                  <a:lumMod val="7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Trend_Chart'!$C$203:$N$203</c:f>
              <c:numCache>
                <c:formatCode>0.0%</c:formatCode>
                <c:ptCount val="12"/>
                <c:pt idx="0">
                  <c:v>9.5679012345679007E-2</c:v>
                </c:pt>
                <c:pt idx="1">
                  <c:v>9.5572117492327927E-2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B-9466-4FDB-8011-D6919C4DF27D}"/>
            </c:ext>
          </c:extLst>
        </c:ser>
        <c:ser>
          <c:idx val="44"/>
          <c:order val="44"/>
          <c:tx>
            <c:strRef>
              <c:f>'% SEP - Trend_Chart'!$B$204</c:f>
              <c:strCache>
                <c:ptCount val="1"/>
                <c:pt idx="0">
                  <c:v>Central Walthamstow</c:v>
                </c:pt>
              </c:strCache>
            </c:strRef>
          </c:tx>
          <c:spPr>
            <a:ln w="28575" cap="rnd">
              <a:solidFill>
                <a:schemeClr val="accent3">
                  <a:lumMod val="7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Trend_Chart'!$C$204:$N$204</c:f>
              <c:numCache>
                <c:formatCode>0.0%</c:formatCode>
                <c:ptCount val="12"/>
                <c:pt idx="0">
                  <c:v>0.10967741935483871</c:v>
                </c:pt>
                <c:pt idx="1">
                  <c:v>0.11291009799744355</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C-9466-4FDB-8011-D6919C4DF27D}"/>
            </c:ext>
          </c:extLst>
        </c:ser>
        <c:ser>
          <c:idx val="45"/>
          <c:order val="45"/>
          <c:tx>
            <c:strRef>
              <c:f>'% SEP - Trend_Chart'!$B$205</c:f>
              <c:strCache>
                <c:ptCount val="1"/>
                <c:pt idx="0">
                  <c:v>Walthamstow West</c:v>
                </c:pt>
              </c:strCache>
            </c:strRef>
          </c:tx>
          <c:spPr>
            <a:ln w="28575" cap="rnd">
              <a:solidFill>
                <a:schemeClr val="accent4">
                  <a:lumMod val="70000"/>
                </a:schemeClr>
              </a:solidFill>
              <a:round/>
            </a:ln>
            <a:effectLst/>
          </c:spPr>
          <c:marker>
            <c:symbol val="none"/>
          </c:marker>
          <c:cat>
            <c:strRef>
              <c:f>'% SEP - Trend_Chart'!$C$159:$N$159</c:f>
              <c:strCache>
                <c:ptCount val="12"/>
                <c:pt idx="0">
                  <c:v>April</c:v>
                </c:pt>
                <c:pt idx="1">
                  <c:v>May</c:v>
                </c:pt>
                <c:pt idx="2">
                  <c:v>June</c:v>
                </c:pt>
                <c:pt idx="3">
                  <c:v>July</c:v>
                </c:pt>
                <c:pt idx="4">
                  <c:v>August</c:v>
                </c:pt>
                <c:pt idx="5">
                  <c:v>September</c:v>
                </c:pt>
                <c:pt idx="6">
                  <c:v>October</c:v>
                </c:pt>
                <c:pt idx="7">
                  <c:v>November</c:v>
                </c:pt>
                <c:pt idx="8">
                  <c:v>December</c:v>
                </c:pt>
                <c:pt idx="9">
                  <c:v>January</c:v>
                </c:pt>
                <c:pt idx="10">
                  <c:v>February</c:v>
                </c:pt>
                <c:pt idx="11">
                  <c:v>March</c:v>
                </c:pt>
              </c:strCache>
            </c:strRef>
          </c:cat>
          <c:val>
            <c:numRef>
              <c:f>'% SEP - Trend_Chart'!$C$205:$N$205</c:f>
              <c:numCache>
                <c:formatCode>0.0%</c:formatCode>
                <c:ptCount val="12"/>
                <c:pt idx="0">
                  <c:v>9.2622293504410591E-2</c:v>
                </c:pt>
                <c:pt idx="1">
                  <c:v>9.4E-2</c:v>
                </c:pt>
                <c:pt idx="2">
                  <c:v>#N/A</c:v>
                </c:pt>
                <c:pt idx="3">
                  <c:v>#N/A</c:v>
                </c:pt>
                <c:pt idx="4">
                  <c:v>#N/A</c:v>
                </c:pt>
                <c:pt idx="5">
                  <c:v>#N/A</c:v>
                </c:pt>
                <c:pt idx="6">
                  <c:v>#N/A</c:v>
                </c:pt>
                <c:pt idx="7">
                  <c:v>#N/A</c:v>
                </c:pt>
                <c:pt idx="8">
                  <c:v>#N/A</c:v>
                </c:pt>
                <c:pt idx="9">
                  <c:v>#N/A</c:v>
                </c:pt>
                <c:pt idx="10">
                  <c:v>#N/A</c:v>
                </c:pt>
                <c:pt idx="11">
                  <c:v>#N/A</c:v>
                </c:pt>
              </c:numCache>
            </c:numRef>
          </c:val>
          <c:smooth val="0"/>
          <c:extLst>
            <c:ext xmlns:c16="http://schemas.microsoft.com/office/drawing/2014/chart" uri="{C3380CC4-5D6E-409C-BE32-E72D297353CC}">
              <c16:uniqueId val="{0000002D-9466-4FDB-8011-D6919C4DF27D}"/>
            </c:ext>
          </c:extLst>
        </c:ser>
        <c:dLbls>
          <c:showLegendKey val="0"/>
          <c:showVal val="0"/>
          <c:showCatName val="0"/>
          <c:showSerName val="0"/>
          <c:showPercent val="0"/>
          <c:showBubbleSize val="0"/>
        </c:dLbls>
        <c:smooth val="0"/>
        <c:axId val="1059766264"/>
        <c:axId val="1059766592"/>
      </c:lineChart>
      <c:catAx>
        <c:axId val="1059766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592"/>
        <c:crosses val="autoZero"/>
        <c:auto val="1"/>
        <c:lblAlgn val="ctr"/>
        <c:lblOffset val="100"/>
        <c:noMultiLvlLbl val="0"/>
      </c:catAx>
      <c:valAx>
        <c:axId val="105976659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264"/>
        <c:crosses val="autoZero"/>
        <c:crossBetween val="between"/>
      </c:valAx>
      <c:spPr>
        <a:noFill/>
        <a:ln>
          <a:noFill/>
        </a:ln>
        <a:effectLst/>
      </c:spPr>
    </c:plotArea>
    <c:legend>
      <c:legendPos val="r"/>
      <c:layout>
        <c:manualLayout>
          <c:xMode val="edge"/>
          <c:yMode val="edge"/>
          <c:x val="0.72222222222222221"/>
          <c:y val="0.17497338874307378"/>
          <c:w val="0.26111111111111113"/>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dLbls>
          <c:showLegendKey val="0"/>
          <c:showVal val="0"/>
          <c:showCatName val="0"/>
          <c:showSerName val="0"/>
          <c:showPercent val="0"/>
          <c:showBubbleSize val="0"/>
        </c:dLbls>
        <c:marker val="1"/>
        <c:smooth val="0"/>
        <c:axId val="1006255936"/>
        <c:axId val="1006253312"/>
      </c:lineChart>
      <c:catAx>
        <c:axId val="10062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3312"/>
        <c:crosses val="autoZero"/>
        <c:auto val="1"/>
        <c:lblAlgn val="ctr"/>
        <c:lblOffset val="100"/>
        <c:noMultiLvlLbl val="0"/>
      </c:catAx>
      <c:valAx>
        <c:axId val="10062533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59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0368285214348205"/>
          <c:h val="0.60359361329833772"/>
        </c:manualLayout>
      </c:layout>
      <c:lineChart>
        <c:grouping val="standard"/>
        <c:varyColors val="0"/>
        <c:dLbls>
          <c:showLegendKey val="0"/>
          <c:showVal val="0"/>
          <c:showCatName val="0"/>
          <c:showSerName val="0"/>
          <c:showPercent val="0"/>
          <c:showBubbleSize val="0"/>
        </c:dLbls>
        <c:marker val="1"/>
        <c:smooth val="0"/>
        <c:axId val="1059766264"/>
        <c:axId val="1059766592"/>
      </c:lineChart>
      <c:catAx>
        <c:axId val="1059766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592"/>
        <c:crosses val="autoZero"/>
        <c:auto val="1"/>
        <c:lblAlgn val="ctr"/>
        <c:lblOffset val="100"/>
        <c:noMultiLvlLbl val="0"/>
      </c:catAx>
      <c:valAx>
        <c:axId val="105976659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264"/>
        <c:crosses val="autoZero"/>
        <c:crossBetween val="between"/>
      </c:valAx>
      <c:spPr>
        <a:noFill/>
        <a:ln>
          <a:noFill/>
        </a:ln>
        <a:effectLst/>
      </c:spPr>
    </c:plotArea>
    <c:legend>
      <c:legendPos val="r"/>
      <c:layout>
        <c:manualLayout>
          <c:xMode val="edge"/>
          <c:yMode val="edge"/>
          <c:x val="0.72222222222222221"/>
          <c:y val="0.17497338874307378"/>
          <c:w val="0.26111111111111113"/>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dLbls>
          <c:showLegendKey val="0"/>
          <c:showVal val="0"/>
          <c:showCatName val="0"/>
          <c:showSerName val="0"/>
          <c:showPercent val="0"/>
          <c:showBubbleSize val="0"/>
        </c:dLbls>
        <c:marker val="1"/>
        <c:smooth val="0"/>
        <c:axId val="1006255936"/>
        <c:axId val="1006253312"/>
      </c:lineChart>
      <c:catAx>
        <c:axId val="10062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3312"/>
        <c:crosses val="autoZero"/>
        <c:auto val="1"/>
        <c:lblAlgn val="ctr"/>
        <c:lblOffset val="100"/>
        <c:noMultiLvlLbl val="0"/>
      </c:catAx>
      <c:valAx>
        <c:axId val="10062533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59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0368285214348205"/>
          <c:h val="0.60359361329833772"/>
        </c:manualLayout>
      </c:layout>
      <c:lineChart>
        <c:grouping val="standard"/>
        <c:varyColors val="0"/>
        <c:dLbls>
          <c:showLegendKey val="0"/>
          <c:showVal val="0"/>
          <c:showCatName val="0"/>
          <c:showSerName val="0"/>
          <c:showPercent val="0"/>
          <c:showBubbleSize val="0"/>
        </c:dLbls>
        <c:marker val="1"/>
        <c:smooth val="0"/>
        <c:axId val="1059766264"/>
        <c:axId val="1059766592"/>
      </c:lineChart>
      <c:catAx>
        <c:axId val="1059766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592"/>
        <c:crosses val="autoZero"/>
        <c:auto val="1"/>
        <c:lblAlgn val="ctr"/>
        <c:lblOffset val="100"/>
        <c:noMultiLvlLbl val="0"/>
      </c:catAx>
      <c:valAx>
        <c:axId val="105976659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264"/>
        <c:crosses val="autoZero"/>
        <c:crossBetween val="between"/>
      </c:valAx>
      <c:spPr>
        <a:noFill/>
        <a:ln>
          <a:noFill/>
        </a:ln>
        <a:effectLst/>
      </c:spPr>
    </c:plotArea>
    <c:legend>
      <c:legendPos val="r"/>
      <c:layout>
        <c:manualLayout>
          <c:xMode val="edge"/>
          <c:yMode val="edge"/>
          <c:x val="0.72222222222222221"/>
          <c:y val="0.17497338874307378"/>
          <c:w val="0.26111111111111113"/>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Borough Summary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dLbls>
          <c:showLegendKey val="0"/>
          <c:showVal val="0"/>
          <c:showCatName val="0"/>
          <c:showSerName val="0"/>
          <c:showPercent val="0"/>
          <c:showBubbleSize val="0"/>
        </c:dLbls>
        <c:marker val="1"/>
        <c:smooth val="0"/>
        <c:axId val="1006255936"/>
        <c:axId val="1006253312"/>
      </c:lineChart>
      <c:catAx>
        <c:axId val="10062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3312"/>
        <c:crosses val="autoZero"/>
        <c:auto val="1"/>
        <c:lblAlgn val="ctr"/>
        <c:lblOffset val="100"/>
        <c:noMultiLvlLbl val="0"/>
      </c:catAx>
      <c:valAx>
        <c:axId val="10062533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62559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PCN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0761592300962382E-2"/>
          <c:y val="0.17171296296296296"/>
          <c:w val="0.60368285214348205"/>
          <c:h val="0.60359361329833772"/>
        </c:manualLayout>
      </c:layout>
      <c:lineChart>
        <c:grouping val="standard"/>
        <c:varyColors val="0"/>
        <c:dLbls>
          <c:showLegendKey val="0"/>
          <c:showVal val="0"/>
          <c:showCatName val="0"/>
          <c:showSerName val="0"/>
          <c:showPercent val="0"/>
          <c:showBubbleSize val="0"/>
        </c:dLbls>
        <c:marker val="1"/>
        <c:smooth val="0"/>
        <c:axId val="1059766264"/>
        <c:axId val="1059766592"/>
      </c:lineChart>
      <c:catAx>
        <c:axId val="1059766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592"/>
        <c:crosses val="autoZero"/>
        <c:auto val="1"/>
        <c:lblAlgn val="ctr"/>
        <c:lblOffset val="100"/>
        <c:noMultiLvlLbl val="0"/>
      </c:catAx>
      <c:valAx>
        <c:axId val="105976659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9766264"/>
        <c:crosses val="autoZero"/>
        <c:crossBetween val="between"/>
      </c:valAx>
      <c:spPr>
        <a:noFill/>
        <a:ln>
          <a:noFill/>
        </a:ln>
        <a:effectLst/>
      </c:spPr>
    </c:plotArea>
    <c:legend>
      <c:legendPos val="r"/>
      <c:layout>
        <c:manualLayout>
          <c:xMode val="edge"/>
          <c:yMode val="edge"/>
          <c:x val="0.72222222222222221"/>
          <c:y val="0.17497338874307378"/>
          <c:w val="0.26111111111111113"/>
          <c:h val="0.77083989501312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a:solidFill>
                  <a:sysClr val="windowText" lastClr="000000"/>
                </a:solidFill>
              </a:rPr>
              <a:t>% Under 16 Yrs</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circle"/>
          <c:size val="5"/>
          <c:spPr>
            <a:solidFill>
              <a:schemeClr val="accent1">
                <a:lumMod val="60000"/>
              </a:schemeClr>
            </a:solidFill>
            <a:ln w="9525">
              <a:solidFill>
                <a:schemeClr val="accent1">
                  <a:lumMod val="60000"/>
                </a:schemeClr>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7-6DFE-41AB-A1A8-59B8987E041E}"/>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0-D816-4493-9536-13CD7DF21496}"/>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D816-4493-9536-13CD7DF21496}"/>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2-D816-4493-9536-13CD7DF21496}"/>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3-D816-4493-9536-13CD7DF21496}"/>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4-D816-4493-9536-13CD7DF21496}"/>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5-D816-4493-9536-13CD7DF21496}"/>
            </c:ext>
          </c:extLst>
        </c:ser>
        <c:dLbls>
          <c:showLegendKey val="0"/>
          <c:showVal val="0"/>
          <c:showCatName val="0"/>
          <c:showSerName val="0"/>
          <c:showPercent val="0"/>
          <c:showBubbleSize val="0"/>
        </c:dLbls>
        <c:marker val="1"/>
        <c:smooth val="0"/>
        <c:axId val="912874223"/>
        <c:axId val="912877135"/>
      </c:lineChart>
      <c:catAx>
        <c:axId val="9128742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12877135"/>
        <c:crosses val="autoZero"/>
        <c:auto val="1"/>
        <c:lblAlgn val="ctr"/>
        <c:lblOffset val="100"/>
        <c:noMultiLvlLbl val="0"/>
      </c:catAx>
      <c:valAx>
        <c:axId val="91287713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1287422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a:solidFill>
                  <a:sysClr val="windowText" lastClr="000000"/>
                </a:solidFill>
              </a:rPr>
              <a:t>% Under 12 Yrs</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circle"/>
          <c:size val="5"/>
          <c:spPr>
            <a:solidFill>
              <a:schemeClr val="accent1">
                <a:lumMod val="60000"/>
              </a:schemeClr>
            </a:solidFill>
            <a:ln w="9525">
              <a:solidFill>
                <a:schemeClr val="accent1">
                  <a:lumMod val="60000"/>
                </a:schemeClr>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1"/>
              <c:pt idx="0">
                <c:v>Total</c:v>
              </c:pt>
            </c:strLit>
          </c:cat>
          <c:val>
            <c:numLit>
              <c:formatCode>General</c:formatCode>
              <c:ptCount val="1"/>
              <c:pt idx="0">
                <c:v>9.0909090909090912E-2</c:v>
              </c:pt>
            </c:numLit>
          </c:val>
          <c:smooth val="0"/>
          <c:extLst>
            <c:ext xmlns:c16="http://schemas.microsoft.com/office/drawing/2014/chart" uri="{C3380CC4-5D6E-409C-BE32-E72D297353CC}">
              <c16:uniqueId val="{00000007-A308-4F82-A322-8E919BFA679D}"/>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0-20F1-46F8-921E-AC0DA0EE68F2}"/>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20F1-46F8-921E-AC0DA0EE68F2}"/>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0.25280898876404495</c:v>
              </c:pt>
            </c:numLit>
          </c:val>
          <c:smooth val="0"/>
          <c:extLst>
            <c:ext xmlns:c16="http://schemas.microsoft.com/office/drawing/2014/chart" uri="{C3380CC4-5D6E-409C-BE32-E72D297353CC}">
              <c16:uniqueId val="{00000002-20F1-46F8-921E-AC0DA0EE68F2}"/>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0.32051282051282054</c:v>
              </c:pt>
            </c:numLit>
          </c:val>
          <c:smooth val="0"/>
          <c:extLst>
            <c:ext xmlns:c16="http://schemas.microsoft.com/office/drawing/2014/chart" uri="{C3380CC4-5D6E-409C-BE32-E72D297353CC}">
              <c16:uniqueId val="{00000003-20F1-46F8-921E-AC0DA0EE68F2}"/>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0.25641025641025639</c:v>
              </c:pt>
            </c:numLit>
          </c:val>
          <c:smooth val="0"/>
          <c:extLst>
            <c:ext xmlns:c16="http://schemas.microsoft.com/office/drawing/2014/chart" uri="{C3380CC4-5D6E-409C-BE32-E72D297353CC}">
              <c16:uniqueId val="{00000004-20F1-46F8-921E-AC0DA0EE68F2}"/>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4.5454545454545456E-2</c:v>
              </c:pt>
            </c:numLit>
          </c:val>
          <c:smooth val="0"/>
          <c:extLst>
            <c:ext xmlns:c16="http://schemas.microsoft.com/office/drawing/2014/chart" uri="{C3380CC4-5D6E-409C-BE32-E72D297353CC}">
              <c16:uniqueId val="{00000005-20F1-46F8-921E-AC0DA0EE68F2}"/>
            </c:ext>
          </c:extLst>
        </c:ser>
        <c:dLbls>
          <c:showLegendKey val="0"/>
          <c:showVal val="0"/>
          <c:showCatName val="0"/>
          <c:showSerName val="0"/>
          <c:showPercent val="0"/>
          <c:showBubbleSize val="0"/>
        </c:dLbls>
        <c:marker val="1"/>
        <c:smooth val="0"/>
        <c:axId val="1523529263"/>
        <c:axId val="1523523855"/>
      </c:lineChart>
      <c:catAx>
        <c:axId val="1523529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3523855"/>
        <c:crosses val="autoZero"/>
        <c:auto val="1"/>
        <c:lblAlgn val="ctr"/>
        <c:lblOffset val="100"/>
        <c:noMultiLvlLbl val="0"/>
      </c:catAx>
      <c:valAx>
        <c:axId val="152352385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3529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a:solidFill>
                  <a:sysClr val="windowText" lastClr="000000"/>
                </a:solidFill>
              </a:rPr>
              <a:t>% 16</a:t>
            </a:r>
            <a:r>
              <a:rPr lang="en-US" b="1" baseline="0">
                <a:solidFill>
                  <a:sysClr val="windowText" lastClr="000000"/>
                </a:solidFill>
              </a:rPr>
              <a:t> - 25 Yrs</a:t>
            </a:r>
            <a:r>
              <a:rPr lang="en-US" b="1">
                <a:solidFill>
                  <a:sysClr val="windowText" lastClr="000000"/>
                </a:solidFill>
              </a:rPr>
              <a:t> </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ymbol val="circle"/>
          <c:size val="5"/>
          <c:spPr>
            <a:solidFill>
              <a:schemeClr val="accent1">
                <a:lumMod val="60000"/>
              </a:schemeClr>
            </a:solidFill>
            <a:ln w="9525">
              <a:solidFill>
                <a:schemeClr val="accent1">
                  <a:lumMod val="60000"/>
                </a:schemeClr>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7-8F95-4294-A89B-FE3FB0489D6D}"/>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0-532E-4CE9-AD8C-E2CC8C9FFEB0}"/>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532E-4CE9-AD8C-E2CC8C9FFEB0}"/>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2-532E-4CE9-AD8C-E2CC8C9FFEB0}"/>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3-532E-4CE9-AD8C-E2CC8C9FFEB0}"/>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4-532E-4CE9-AD8C-E2CC8C9FFEB0}"/>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5-532E-4CE9-AD8C-E2CC8C9FFEB0}"/>
            </c:ext>
          </c:extLst>
        </c:ser>
        <c:dLbls>
          <c:showLegendKey val="0"/>
          <c:showVal val="0"/>
          <c:showCatName val="0"/>
          <c:showSerName val="0"/>
          <c:showPercent val="0"/>
          <c:showBubbleSize val="0"/>
        </c:dLbls>
        <c:marker val="1"/>
        <c:smooth val="0"/>
        <c:axId val="1523528847"/>
        <c:axId val="1523522191"/>
      </c:lineChart>
      <c:catAx>
        <c:axId val="15235288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3522191"/>
        <c:crosses val="autoZero"/>
        <c:auto val="1"/>
        <c:lblAlgn val="ctr"/>
        <c:lblOffset val="100"/>
        <c:noMultiLvlLbl val="0"/>
      </c:catAx>
      <c:valAx>
        <c:axId val="152352219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352884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sz="1400" b="1" i="0" baseline="0">
                <a:solidFill>
                  <a:sysClr val="windowText" lastClr="000000"/>
                </a:solidFill>
                <a:effectLst/>
              </a:rPr>
              <a:t>% Under 16 Yrs - PCN</a:t>
            </a:r>
            <a:endParaRPr lang="en-GB" sz="1400" b="1">
              <a:solidFill>
                <a:sysClr val="windowText" lastClr="000000"/>
              </a:solidFill>
              <a:effectLst/>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0502-4C62-8CA2-E3F4BEC5BD66}"/>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0-CDC8-4714-8175-E066F079EDE7}"/>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CDC8-4714-8175-E066F079EDE7}"/>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2-CDC8-4714-8175-E066F079EDE7}"/>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3-CDC8-4714-8175-E066F079EDE7}"/>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4-CDC8-4714-8175-E066F079EDE7}"/>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5-CDC8-4714-8175-E066F079EDE7}"/>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6-CDC8-4714-8175-E066F079EDE7}"/>
            </c:ext>
          </c:extLst>
        </c:ser>
        <c:ser>
          <c:idx val="8"/>
          <c:order val="8"/>
          <c:tx>
            <c:v>Series9</c:v>
          </c:tx>
          <c:spPr>
            <a:ln w="28575" cap="rnd">
              <a:solidFill>
                <a:schemeClr val="accent3">
                  <a:lumMod val="6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7-CDC8-4714-8175-E066F079EDE7}"/>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8-CDC8-4714-8175-E066F079EDE7}"/>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9-CDC8-4714-8175-E066F079EDE7}"/>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A-CDC8-4714-8175-E066F079EDE7}"/>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B-CDC8-4714-8175-E066F079EDE7}"/>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C-CDC8-4714-8175-E066F079EDE7}"/>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D-CDC8-4714-8175-E066F079EDE7}"/>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E-CDC8-4714-8175-E066F079EDE7}"/>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F-CDC8-4714-8175-E066F079EDE7}"/>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0-CDC8-4714-8175-E066F079EDE7}"/>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1-CDC8-4714-8175-E066F079EDE7}"/>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2-CDC8-4714-8175-E066F079EDE7}"/>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3-CDC8-4714-8175-E066F079EDE7}"/>
            </c:ext>
          </c:extLst>
        </c:ser>
        <c:ser>
          <c:idx val="21"/>
          <c:order val="21"/>
          <c:tx>
            <c:v>Series22</c:v>
          </c:tx>
          <c:spPr>
            <a:ln w="28575" cap="rnd">
              <a:solidFill>
                <a:schemeClr val="accent4">
                  <a:lumMod val="8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4-CDC8-4714-8175-E066F079EDE7}"/>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5-CDC8-4714-8175-E066F079EDE7}"/>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6-CDC8-4714-8175-E066F079EDE7}"/>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7-CDC8-4714-8175-E066F079EDE7}"/>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8-CDC8-4714-8175-E066F079EDE7}"/>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9-CDC8-4714-8175-E066F079EDE7}"/>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A-CDC8-4714-8175-E066F079EDE7}"/>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B-CDC8-4714-8175-E066F079EDE7}"/>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C-CDC8-4714-8175-E066F079EDE7}"/>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D-CDC8-4714-8175-E066F079EDE7}"/>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E-CDC8-4714-8175-E066F079EDE7}"/>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F-CDC8-4714-8175-E066F079EDE7}"/>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0-CDC8-4714-8175-E066F079EDE7}"/>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1-CDC8-4714-8175-E066F079EDE7}"/>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2-CDC8-4714-8175-E066F079EDE7}"/>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3-CDC8-4714-8175-E066F079EDE7}"/>
            </c:ext>
          </c:extLst>
        </c:ser>
        <c:ser>
          <c:idx val="37"/>
          <c:order val="37"/>
          <c:tx>
            <c:v>Series38</c:v>
          </c:tx>
          <c:spPr>
            <a:ln w="28575" cap="rnd">
              <a:solidFill>
                <a:schemeClr val="accent2">
                  <a:lumMod val="70000"/>
                  <a:lumOff val="3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4-CDC8-4714-8175-E066F079EDE7}"/>
            </c:ext>
          </c:extLst>
        </c:ser>
        <c:ser>
          <c:idx val="38"/>
          <c:order val="38"/>
          <c:tx>
            <c:v>Series39</c:v>
          </c:tx>
          <c:spPr>
            <a:ln w="28575" cap="rnd">
              <a:solidFill>
                <a:schemeClr val="accent3">
                  <a:lumMod val="70000"/>
                  <a:lumOff val="30000"/>
                </a:schemeClr>
              </a:solidFill>
              <a:round/>
            </a:ln>
            <a:effectLst/>
          </c:spPr>
          <c:marker>
            <c:symbol val="circle"/>
            <c:size val="5"/>
            <c:spPr>
              <a:solidFill>
                <a:schemeClr val="accent3">
                  <a:lumMod val="70000"/>
                  <a:lumOff val="30000"/>
                </a:schemeClr>
              </a:solidFill>
              <a:ln w="9525">
                <a:solidFill>
                  <a:schemeClr val="accent3">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5-CDC8-4714-8175-E066F079EDE7}"/>
            </c:ext>
          </c:extLst>
        </c:ser>
        <c:ser>
          <c:idx val="39"/>
          <c:order val="39"/>
          <c:tx>
            <c:v>Series40</c:v>
          </c:tx>
          <c:spPr>
            <a:ln w="28575" cap="rnd">
              <a:solidFill>
                <a:schemeClr val="accent4">
                  <a:lumMod val="70000"/>
                  <a:lumOff val="30000"/>
                </a:schemeClr>
              </a:solidFill>
              <a:round/>
            </a:ln>
            <a:effectLst/>
          </c:spPr>
          <c:marker>
            <c:symbol val="circle"/>
            <c:size val="5"/>
            <c:spPr>
              <a:solidFill>
                <a:schemeClr val="accent4">
                  <a:lumMod val="70000"/>
                  <a:lumOff val="30000"/>
                </a:schemeClr>
              </a:solidFill>
              <a:ln w="9525">
                <a:solidFill>
                  <a:schemeClr val="accent4">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6-CDC8-4714-8175-E066F079EDE7}"/>
            </c:ext>
          </c:extLst>
        </c:ser>
        <c:ser>
          <c:idx val="40"/>
          <c:order val="40"/>
          <c:tx>
            <c:v>Series41</c:v>
          </c:tx>
          <c:spPr>
            <a:ln w="28575" cap="rnd">
              <a:solidFill>
                <a:schemeClr val="accent5">
                  <a:lumMod val="70000"/>
                  <a:lumOff val="30000"/>
                </a:schemeClr>
              </a:solidFill>
              <a:round/>
            </a:ln>
            <a:effectLst/>
          </c:spPr>
          <c:marker>
            <c:symbol val="circle"/>
            <c:size val="5"/>
            <c:spPr>
              <a:solidFill>
                <a:schemeClr val="accent5">
                  <a:lumMod val="70000"/>
                  <a:lumOff val="30000"/>
                </a:schemeClr>
              </a:solidFill>
              <a:ln w="9525">
                <a:solidFill>
                  <a:schemeClr val="accent5">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CDC8-4714-8175-E066F079EDE7}"/>
            </c:ext>
          </c:extLst>
        </c:ser>
        <c:ser>
          <c:idx val="41"/>
          <c:order val="41"/>
          <c:tx>
            <c:v>Series42</c:v>
          </c:tx>
          <c:spPr>
            <a:ln w="28575" cap="rnd">
              <a:solidFill>
                <a:schemeClr val="accent6">
                  <a:lumMod val="70000"/>
                  <a:lumOff val="30000"/>
                </a:schemeClr>
              </a:solidFill>
              <a:round/>
            </a:ln>
            <a:effectLst/>
          </c:spPr>
          <c:marker>
            <c:symbol val="circle"/>
            <c:size val="5"/>
            <c:spPr>
              <a:solidFill>
                <a:schemeClr val="accent6">
                  <a:lumMod val="70000"/>
                  <a:lumOff val="30000"/>
                </a:schemeClr>
              </a:solidFill>
              <a:ln w="9525">
                <a:solidFill>
                  <a:schemeClr val="accent6">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8-CDC8-4714-8175-E066F079EDE7}"/>
            </c:ext>
          </c:extLst>
        </c:ser>
        <c:ser>
          <c:idx val="42"/>
          <c:order val="42"/>
          <c:tx>
            <c:v>Series43</c:v>
          </c:tx>
          <c:spPr>
            <a:ln w="28575" cap="rnd">
              <a:solidFill>
                <a:schemeClr val="accent1">
                  <a:lumMod val="70000"/>
                </a:schemeClr>
              </a:solidFill>
              <a:round/>
            </a:ln>
            <a:effectLst/>
          </c:spPr>
          <c:marker>
            <c:symbol val="circle"/>
            <c:size val="5"/>
            <c:spPr>
              <a:solidFill>
                <a:schemeClr val="accent1">
                  <a:lumMod val="70000"/>
                </a:schemeClr>
              </a:solidFill>
              <a:ln w="9525">
                <a:solidFill>
                  <a:schemeClr val="accent1">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9-CDC8-4714-8175-E066F079EDE7}"/>
            </c:ext>
          </c:extLst>
        </c:ser>
        <c:ser>
          <c:idx val="43"/>
          <c:order val="43"/>
          <c:tx>
            <c:v>Series44</c:v>
          </c:tx>
          <c:spPr>
            <a:ln w="28575" cap="rnd">
              <a:solidFill>
                <a:schemeClr val="accent2">
                  <a:lumMod val="70000"/>
                </a:schemeClr>
              </a:solidFill>
              <a:round/>
            </a:ln>
            <a:effectLst/>
          </c:spPr>
          <c:marker>
            <c:symbol val="circle"/>
            <c:size val="5"/>
            <c:spPr>
              <a:solidFill>
                <a:schemeClr val="accent2">
                  <a:lumMod val="70000"/>
                </a:schemeClr>
              </a:solidFill>
              <a:ln w="9525">
                <a:solidFill>
                  <a:schemeClr val="accent2">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A-CDC8-4714-8175-E066F079EDE7}"/>
            </c:ext>
          </c:extLst>
        </c:ser>
        <c:ser>
          <c:idx val="44"/>
          <c:order val="44"/>
          <c:tx>
            <c:v>Series45</c:v>
          </c:tx>
          <c:spPr>
            <a:ln w="28575" cap="rnd">
              <a:solidFill>
                <a:schemeClr val="accent3">
                  <a:lumMod val="70000"/>
                </a:schemeClr>
              </a:solidFill>
              <a:round/>
            </a:ln>
            <a:effectLst/>
          </c:spPr>
          <c:marker>
            <c:symbol val="circle"/>
            <c:size val="5"/>
            <c:spPr>
              <a:solidFill>
                <a:schemeClr val="accent3">
                  <a:lumMod val="70000"/>
                </a:schemeClr>
              </a:solidFill>
              <a:ln w="9525">
                <a:solidFill>
                  <a:schemeClr val="accent3">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B-CDC8-4714-8175-E066F079EDE7}"/>
            </c:ext>
          </c:extLst>
        </c:ser>
        <c:ser>
          <c:idx val="45"/>
          <c:order val="45"/>
          <c:tx>
            <c:v>Series46</c:v>
          </c:tx>
          <c:spPr>
            <a:ln w="28575" cap="rnd">
              <a:solidFill>
                <a:schemeClr val="accent4">
                  <a:lumMod val="70000"/>
                </a:schemeClr>
              </a:solidFill>
              <a:round/>
            </a:ln>
            <a:effectLst/>
          </c:spPr>
          <c:marker>
            <c:symbol val="circle"/>
            <c:size val="5"/>
            <c:spPr>
              <a:solidFill>
                <a:schemeClr val="accent4">
                  <a:lumMod val="70000"/>
                </a:schemeClr>
              </a:solidFill>
              <a:ln w="9525">
                <a:solidFill>
                  <a:schemeClr val="accent4">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C-CDC8-4714-8175-E066F079EDE7}"/>
            </c:ext>
          </c:extLst>
        </c:ser>
        <c:ser>
          <c:idx val="46"/>
          <c:order val="46"/>
          <c:tx>
            <c:v>Series47</c:v>
          </c:tx>
          <c:spPr>
            <a:ln w="28575" cap="rnd">
              <a:solidFill>
                <a:schemeClr val="accent5">
                  <a:lumMod val="70000"/>
                </a:schemeClr>
              </a:solidFill>
              <a:round/>
            </a:ln>
            <a:effectLst/>
          </c:spPr>
          <c:marker>
            <c:symbol val="circle"/>
            <c:size val="5"/>
            <c:spPr>
              <a:solidFill>
                <a:schemeClr val="accent5">
                  <a:lumMod val="70000"/>
                </a:schemeClr>
              </a:solidFill>
              <a:ln w="9525">
                <a:solidFill>
                  <a:schemeClr val="accent5">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D-CDC8-4714-8175-E066F079EDE7}"/>
            </c:ext>
          </c:extLst>
        </c:ser>
        <c:dLbls>
          <c:showLegendKey val="0"/>
          <c:showVal val="0"/>
          <c:showCatName val="0"/>
          <c:showSerName val="0"/>
          <c:showPercent val="0"/>
          <c:showBubbleSize val="0"/>
        </c:dLbls>
        <c:smooth val="0"/>
        <c:axId val="1073423616"/>
        <c:axId val="1073406976"/>
      </c:lineChart>
      <c:catAx>
        <c:axId val="10734236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3406976"/>
        <c:crosses val="autoZero"/>
        <c:auto val="1"/>
        <c:lblAlgn val="ctr"/>
        <c:lblOffset val="100"/>
        <c:noMultiLvlLbl val="0"/>
      </c:catAx>
      <c:valAx>
        <c:axId val="107340697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342361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a:solidFill>
                  <a:sysClr val="windowText" lastClr="000000"/>
                </a:solidFill>
              </a:rPr>
              <a:t>% Under 12 Yrs - PCN</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EC9E-4475-BCEC-19F5B0A089D1}"/>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0.28125</c:v>
              </c:pt>
            </c:numLit>
          </c:val>
          <c:smooth val="0"/>
          <c:extLst>
            <c:ext xmlns:c16="http://schemas.microsoft.com/office/drawing/2014/chart" uri="{C3380CC4-5D6E-409C-BE32-E72D297353CC}">
              <c16:uniqueId val="{00000000-3B71-43F2-9D90-9540DF86486E}"/>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3B71-43F2-9D90-9540DF86486E}"/>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2-3B71-43F2-9D90-9540DF86486E}"/>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0.14285714285714285</c:v>
              </c:pt>
            </c:numLit>
          </c:val>
          <c:smooth val="0"/>
          <c:extLst>
            <c:ext xmlns:c16="http://schemas.microsoft.com/office/drawing/2014/chart" uri="{C3380CC4-5D6E-409C-BE32-E72D297353CC}">
              <c16:uniqueId val="{00000003-3B71-43F2-9D90-9540DF86486E}"/>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4-3B71-43F2-9D90-9540DF86486E}"/>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5.2631578947368418E-2</c:v>
              </c:pt>
            </c:numLit>
          </c:val>
          <c:smooth val="0"/>
          <c:extLst>
            <c:ext xmlns:c16="http://schemas.microsoft.com/office/drawing/2014/chart" uri="{C3380CC4-5D6E-409C-BE32-E72D297353CC}">
              <c16:uniqueId val="{00000005-3B71-43F2-9D90-9540DF86486E}"/>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1"/>
              <c:pt idx="0">
                <c:v>Total</c:v>
              </c:pt>
            </c:strLit>
          </c:cat>
          <c:val>
            <c:numLit>
              <c:formatCode>General</c:formatCode>
              <c:ptCount val="1"/>
              <c:pt idx="0">
                <c:v>0.25</c:v>
              </c:pt>
            </c:numLit>
          </c:val>
          <c:smooth val="0"/>
          <c:extLst>
            <c:ext xmlns:c16="http://schemas.microsoft.com/office/drawing/2014/chart" uri="{C3380CC4-5D6E-409C-BE32-E72D297353CC}">
              <c16:uniqueId val="{00000006-3B71-43F2-9D90-9540DF86486E}"/>
            </c:ext>
          </c:extLst>
        </c:ser>
        <c:ser>
          <c:idx val="8"/>
          <c:order val="8"/>
          <c:tx>
            <c:v>Series9</c:v>
          </c:tx>
          <c:spPr>
            <a:ln w="28575" cap="rnd">
              <a:solidFill>
                <a:schemeClr val="accent3">
                  <a:lumMod val="6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7-3B71-43F2-9D90-9540DF86486E}"/>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1"/>
              <c:pt idx="0">
                <c:v>Total</c:v>
              </c:pt>
            </c:strLit>
          </c:cat>
          <c:val>
            <c:numLit>
              <c:formatCode>General</c:formatCode>
              <c:ptCount val="1"/>
              <c:pt idx="0">
                <c:v>0.375</c:v>
              </c:pt>
            </c:numLit>
          </c:val>
          <c:smooth val="0"/>
          <c:extLst>
            <c:ext xmlns:c16="http://schemas.microsoft.com/office/drawing/2014/chart" uri="{C3380CC4-5D6E-409C-BE32-E72D297353CC}">
              <c16:uniqueId val="{00000008-3B71-43F2-9D90-9540DF86486E}"/>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9-3B71-43F2-9D90-9540DF86486E}"/>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A-3B71-43F2-9D90-9540DF86486E}"/>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B-3B71-43F2-9D90-9540DF86486E}"/>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C-3B71-43F2-9D90-9540DF86486E}"/>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D-3B71-43F2-9D90-9540DF86486E}"/>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E-3B71-43F2-9D90-9540DF86486E}"/>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F-3B71-43F2-9D90-9540DF86486E}"/>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0-3B71-43F2-9D90-9540DF86486E}"/>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1-3B71-43F2-9D90-9540DF86486E}"/>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2-3B71-43F2-9D90-9540DF86486E}"/>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3-3B71-43F2-9D90-9540DF86486E}"/>
            </c:ext>
          </c:extLst>
        </c:ser>
        <c:ser>
          <c:idx val="21"/>
          <c:order val="21"/>
          <c:tx>
            <c:v>Series22</c:v>
          </c:tx>
          <c:spPr>
            <a:ln w="28575" cap="rnd">
              <a:solidFill>
                <a:schemeClr val="accent4">
                  <a:lumMod val="8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4-3B71-43F2-9D90-9540DF86486E}"/>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1"/>
              <c:pt idx="0">
                <c:v>Total</c:v>
              </c:pt>
            </c:strLit>
          </c:cat>
          <c:val>
            <c:numLit>
              <c:formatCode>General</c:formatCode>
              <c:ptCount val="1"/>
              <c:pt idx="0">
                <c:v>6.6666666666666666E-2</c:v>
              </c:pt>
            </c:numLit>
          </c:val>
          <c:smooth val="0"/>
          <c:extLst>
            <c:ext xmlns:c16="http://schemas.microsoft.com/office/drawing/2014/chart" uri="{C3380CC4-5D6E-409C-BE32-E72D297353CC}">
              <c16:uniqueId val="{00000015-3B71-43F2-9D90-9540DF86486E}"/>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6-3B71-43F2-9D90-9540DF86486E}"/>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1"/>
              <c:pt idx="0">
                <c:v>Total</c:v>
              </c:pt>
            </c:strLit>
          </c:cat>
          <c:val>
            <c:numLit>
              <c:formatCode>General</c:formatCode>
              <c:ptCount val="1"/>
              <c:pt idx="0">
                <c:v>1</c:v>
              </c:pt>
            </c:numLit>
          </c:val>
          <c:smooth val="0"/>
          <c:extLst>
            <c:ext xmlns:c16="http://schemas.microsoft.com/office/drawing/2014/chart" uri="{C3380CC4-5D6E-409C-BE32-E72D297353CC}">
              <c16:uniqueId val="{00000017-3B71-43F2-9D90-9540DF86486E}"/>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1"/>
              <c:pt idx="0">
                <c:v>Total</c:v>
              </c:pt>
            </c:strLit>
          </c:cat>
          <c:val>
            <c:numLit>
              <c:formatCode>General</c:formatCode>
              <c:ptCount val="1"/>
              <c:pt idx="0">
                <c:v>0.42857142857142855</c:v>
              </c:pt>
            </c:numLit>
          </c:val>
          <c:smooth val="0"/>
          <c:extLst>
            <c:ext xmlns:c16="http://schemas.microsoft.com/office/drawing/2014/chart" uri="{C3380CC4-5D6E-409C-BE32-E72D297353CC}">
              <c16:uniqueId val="{00000018-3B71-43F2-9D90-9540DF86486E}"/>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1"/>
              <c:pt idx="0">
                <c:v>Total</c:v>
              </c:pt>
            </c:strLit>
          </c:cat>
          <c:val>
            <c:numLit>
              <c:formatCode>General</c:formatCode>
              <c:ptCount val="1"/>
              <c:pt idx="0">
                <c:v>0.04</c:v>
              </c:pt>
            </c:numLit>
          </c:val>
          <c:smooth val="0"/>
          <c:extLst>
            <c:ext xmlns:c16="http://schemas.microsoft.com/office/drawing/2014/chart" uri="{C3380CC4-5D6E-409C-BE32-E72D297353CC}">
              <c16:uniqueId val="{00000019-3B71-43F2-9D90-9540DF86486E}"/>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1"/>
              <c:pt idx="0">
                <c:v>Total</c:v>
              </c:pt>
            </c:strLit>
          </c:cat>
          <c:val>
            <c:numLit>
              <c:formatCode>General</c:formatCode>
              <c:ptCount val="1"/>
              <c:pt idx="0">
                <c:v>0.17241379310344829</c:v>
              </c:pt>
            </c:numLit>
          </c:val>
          <c:smooth val="0"/>
          <c:extLst>
            <c:ext xmlns:c16="http://schemas.microsoft.com/office/drawing/2014/chart" uri="{C3380CC4-5D6E-409C-BE32-E72D297353CC}">
              <c16:uniqueId val="{0000001A-3B71-43F2-9D90-9540DF86486E}"/>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1"/>
              <c:pt idx="0">
                <c:v>Total</c:v>
              </c:pt>
            </c:strLit>
          </c:cat>
          <c:val>
            <c:numLit>
              <c:formatCode>General</c:formatCode>
              <c:ptCount val="1"/>
              <c:pt idx="0">
                <c:v>0.27777777777777779</c:v>
              </c:pt>
            </c:numLit>
          </c:val>
          <c:smooth val="0"/>
          <c:extLst>
            <c:ext xmlns:c16="http://schemas.microsoft.com/office/drawing/2014/chart" uri="{C3380CC4-5D6E-409C-BE32-E72D297353CC}">
              <c16:uniqueId val="{0000001B-3B71-43F2-9D90-9540DF86486E}"/>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1"/>
              <c:pt idx="0">
                <c:v>Total</c:v>
              </c:pt>
            </c:strLit>
          </c:cat>
          <c:val>
            <c:numLit>
              <c:formatCode>General</c:formatCode>
              <c:ptCount val="1"/>
              <c:pt idx="0">
                <c:v>0.21875</c:v>
              </c:pt>
            </c:numLit>
          </c:val>
          <c:smooth val="0"/>
          <c:extLst>
            <c:ext xmlns:c16="http://schemas.microsoft.com/office/drawing/2014/chart" uri="{C3380CC4-5D6E-409C-BE32-E72D297353CC}">
              <c16:uniqueId val="{0000001C-3B71-43F2-9D90-9540DF86486E}"/>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1"/>
              <c:pt idx="0">
                <c:v>Total</c:v>
              </c:pt>
            </c:strLit>
          </c:cat>
          <c:val>
            <c:numLit>
              <c:formatCode>General</c:formatCode>
              <c:ptCount val="1"/>
              <c:pt idx="0">
                <c:v>0.52631578947368418</c:v>
              </c:pt>
            </c:numLit>
          </c:val>
          <c:smooth val="0"/>
          <c:extLst>
            <c:ext xmlns:c16="http://schemas.microsoft.com/office/drawing/2014/chart" uri="{C3380CC4-5D6E-409C-BE32-E72D297353CC}">
              <c16:uniqueId val="{0000001D-3B71-43F2-9D90-9540DF86486E}"/>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1"/>
              <c:pt idx="0">
                <c:v>Total</c:v>
              </c:pt>
            </c:strLit>
          </c:cat>
          <c:val>
            <c:numLit>
              <c:formatCode>General</c:formatCode>
              <c:ptCount val="1"/>
              <c:pt idx="0">
                <c:v>0.53846153846153844</c:v>
              </c:pt>
            </c:numLit>
          </c:val>
          <c:smooth val="0"/>
          <c:extLst>
            <c:ext xmlns:c16="http://schemas.microsoft.com/office/drawing/2014/chart" uri="{C3380CC4-5D6E-409C-BE32-E72D297353CC}">
              <c16:uniqueId val="{0000001E-3B71-43F2-9D90-9540DF86486E}"/>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F-3B71-43F2-9D90-9540DF86486E}"/>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0-3B71-43F2-9D90-9540DF86486E}"/>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1"/>
              <c:pt idx="0">
                <c:v>Total</c:v>
              </c:pt>
            </c:strLit>
          </c:cat>
          <c:val>
            <c:numLit>
              <c:formatCode>General</c:formatCode>
              <c:ptCount val="1"/>
              <c:pt idx="0">
                <c:v>0.12903225806451613</c:v>
              </c:pt>
            </c:numLit>
          </c:val>
          <c:smooth val="0"/>
          <c:extLst>
            <c:ext xmlns:c16="http://schemas.microsoft.com/office/drawing/2014/chart" uri="{C3380CC4-5D6E-409C-BE32-E72D297353CC}">
              <c16:uniqueId val="{00000021-3B71-43F2-9D90-9540DF86486E}"/>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2-3B71-43F2-9D90-9540DF86486E}"/>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3-3B71-43F2-9D90-9540DF86486E}"/>
            </c:ext>
          </c:extLst>
        </c:ser>
        <c:ser>
          <c:idx val="37"/>
          <c:order val="37"/>
          <c:tx>
            <c:v>Series38</c:v>
          </c:tx>
          <c:spPr>
            <a:ln w="28575" cap="rnd">
              <a:solidFill>
                <a:schemeClr val="accent2">
                  <a:lumMod val="70000"/>
                  <a:lumOff val="3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4-3B71-43F2-9D90-9540DF86486E}"/>
            </c:ext>
          </c:extLst>
        </c:ser>
        <c:ser>
          <c:idx val="38"/>
          <c:order val="38"/>
          <c:tx>
            <c:v>Series39</c:v>
          </c:tx>
          <c:spPr>
            <a:ln w="28575" cap="rnd">
              <a:solidFill>
                <a:schemeClr val="accent3">
                  <a:lumMod val="70000"/>
                  <a:lumOff val="30000"/>
                </a:schemeClr>
              </a:solidFill>
              <a:round/>
            </a:ln>
            <a:effectLst/>
          </c:spPr>
          <c:marker>
            <c:symbol val="circle"/>
            <c:size val="5"/>
            <c:spPr>
              <a:solidFill>
                <a:schemeClr val="accent3">
                  <a:lumMod val="70000"/>
                  <a:lumOff val="30000"/>
                </a:schemeClr>
              </a:solidFill>
              <a:ln w="9525">
                <a:solidFill>
                  <a:schemeClr val="accent3">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5-3B71-43F2-9D90-9540DF86486E}"/>
            </c:ext>
          </c:extLst>
        </c:ser>
        <c:ser>
          <c:idx val="39"/>
          <c:order val="39"/>
          <c:tx>
            <c:v>Series40</c:v>
          </c:tx>
          <c:spPr>
            <a:ln w="28575" cap="rnd">
              <a:solidFill>
                <a:schemeClr val="accent4">
                  <a:lumMod val="70000"/>
                  <a:lumOff val="30000"/>
                </a:schemeClr>
              </a:solidFill>
              <a:round/>
            </a:ln>
            <a:effectLst/>
          </c:spPr>
          <c:marker>
            <c:symbol val="circle"/>
            <c:size val="5"/>
            <c:spPr>
              <a:solidFill>
                <a:schemeClr val="accent4">
                  <a:lumMod val="70000"/>
                  <a:lumOff val="30000"/>
                </a:schemeClr>
              </a:solidFill>
              <a:ln w="9525">
                <a:solidFill>
                  <a:schemeClr val="accent4">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6-3B71-43F2-9D90-9540DF86486E}"/>
            </c:ext>
          </c:extLst>
        </c:ser>
        <c:ser>
          <c:idx val="40"/>
          <c:order val="40"/>
          <c:tx>
            <c:v>Series41</c:v>
          </c:tx>
          <c:spPr>
            <a:ln w="28575" cap="rnd">
              <a:solidFill>
                <a:schemeClr val="accent5">
                  <a:lumMod val="70000"/>
                  <a:lumOff val="30000"/>
                </a:schemeClr>
              </a:solidFill>
              <a:round/>
            </a:ln>
            <a:effectLst/>
          </c:spPr>
          <c:marker>
            <c:symbol val="circle"/>
            <c:size val="5"/>
            <c:spPr>
              <a:solidFill>
                <a:schemeClr val="accent5">
                  <a:lumMod val="70000"/>
                  <a:lumOff val="30000"/>
                </a:schemeClr>
              </a:solidFill>
              <a:ln w="9525">
                <a:solidFill>
                  <a:schemeClr val="accent5">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3B71-43F2-9D90-9540DF86486E}"/>
            </c:ext>
          </c:extLst>
        </c:ser>
        <c:ser>
          <c:idx val="41"/>
          <c:order val="41"/>
          <c:tx>
            <c:v>Series42</c:v>
          </c:tx>
          <c:spPr>
            <a:ln w="28575" cap="rnd">
              <a:solidFill>
                <a:schemeClr val="accent6">
                  <a:lumMod val="70000"/>
                  <a:lumOff val="30000"/>
                </a:schemeClr>
              </a:solidFill>
              <a:round/>
            </a:ln>
            <a:effectLst/>
          </c:spPr>
          <c:marker>
            <c:symbol val="circle"/>
            <c:size val="5"/>
            <c:spPr>
              <a:solidFill>
                <a:schemeClr val="accent6">
                  <a:lumMod val="70000"/>
                  <a:lumOff val="30000"/>
                </a:schemeClr>
              </a:solidFill>
              <a:ln w="9525">
                <a:solidFill>
                  <a:schemeClr val="accent6">
                    <a:lumMod val="70000"/>
                    <a:lumOff val="30000"/>
                  </a:schemeClr>
                </a:solidFill>
              </a:ln>
              <a:effectLst/>
            </c:spPr>
          </c:marker>
          <c:cat>
            <c:strLit>
              <c:ptCount val="1"/>
              <c:pt idx="0">
                <c:v>Total</c:v>
              </c:pt>
            </c:strLit>
          </c:cat>
          <c:val>
            <c:numLit>
              <c:formatCode>General</c:formatCode>
              <c:ptCount val="1"/>
              <c:pt idx="0">
                <c:v>0.41176470588235292</c:v>
              </c:pt>
            </c:numLit>
          </c:val>
          <c:smooth val="0"/>
          <c:extLst>
            <c:ext xmlns:c16="http://schemas.microsoft.com/office/drawing/2014/chart" uri="{C3380CC4-5D6E-409C-BE32-E72D297353CC}">
              <c16:uniqueId val="{00000028-3B71-43F2-9D90-9540DF86486E}"/>
            </c:ext>
          </c:extLst>
        </c:ser>
        <c:ser>
          <c:idx val="42"/>
          <c:order val="42"/>
          <c:tx>
            <c:v>Series43</c:v>
          </c:tx>
          <c:spPr>
            <a:ln w="28575" cap="rnd">
              <a:solidFill>
                <a:schemeClr val="accent1">
                  <a:lumMod val="70000"/>
                </a:schemeClr>
              </a:solidFill>
              <a:round/>
            </a:ln>
            <a:effectLst/>
          </c:spPr>
          <c:marker>
            <c:symbol val="circle"/>
            <c:size val="5"/>
            <c:spPr>
              <a:solidFill>
                <a:schemeClr val="accent1">
                  <a:lumMod val="70000"/>
                </a:schemeClr>
              </a:solidFill>
              <a:ln w="9525">
                <a:solidFill>
                  <a:schemeClr val="accent1">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9-3B71-43F2-9D90-9540DF86486E}"/>
            </c:ext>
          </c:extLst>
        </c:ser>
        <c:ser>
          <c:idx val="43"/>
          <c:order val="43"/>
          <c:tx>
            <c:v>Series44</c:v>
          </c:tx>
          <c:spPr>
            <a:ln w="28575" cap="rnd">
              <a:solidFill>
                <a:schemeClr val="accent2">
                  <a:lumMod val="70000"/>
                </a:schemeClr>
              </a:solidFill>
              <a:round/>
            </a:ln>
            <a:effectLst/>
          </c:spPr>
          <c:marker>
            <c:symbol val="circle"/>
            <c:size val="5"/>
            <c:spPr>
              <a:solidFill>
                <a:schemeClr val="accent2">
                  <a:lumMod val="70000"/>
                </a:schemeClr>
              </a:solidFill>
              <a:ln w="9525">
                <a:solidFill>
                  <a:schemeClr val="accent2">
                    <a:lumMod val="70000"/>
                  </a:schemeClr>
                </a:solidFill>
              </a:ln>
              <a:effectLst/>
            </c:spPr>
          </c:marker>
          <c:cat>
            <c:strLit>
              <c:ptCount val="1"/>
              <c:pt idx="0">
                <c:v>Total</c:v>
              </c:pt>
            </c:strLit>
          </c:cat>
          <c:val>
            <c:numLit>
              <c:formatCode>General</c:formatCode>
              <c:ptCount val="1"/>
              <c:pt idx="0">
                <c:v>0.53846153846153844</c:v>
              </c:pt>
            </c:numLit>
          </c:val>
          <c:smooth val="0"/>
          <c:extLst>
            <c:ext xmlns:c16="http://schemas.microsoft.com/office/drawing/2014/chart" uri="{C3380CC4-5D6E-409C-BE32-E72D297353CC}">
              <c16:uniqueId val="{0000002A-3B71-43F2-9D90-9540DF86486E}"/>
            </c:ext>
          </c:extLst>
        </c:ser>
        <c:ser>
          <c:idx val="44"/>
          <c:order val="44"/>
          <c:tx>
            <c:v>Series45</c:v>
          </c:tx>
          <c:spPr>
            <a:ln w="28575" cap="rnd">
              <a:solidFill>
                <a:schemeClr val="accent3">
                  <a:lumMod val="70000"/>
                </a:schemeClr>
              </a:solidFill>
              <a:round/>
            </a:ln>
            <a:effectLst/>
          </c:spPr>
          <c:marker>
            <c:symbol val="circle"/>
            <c:size val="5"/>
            <c:spPr>
              <a:solidFill>
                <a:schemeClr val="accent3">
                  <a:lumMod val="70000"/>
                </a:schemeClr>
              </a:solidFill>
              <a:ln w="9525">
                <a:solidFill>
                  <a:schemeClr val="accent3">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B-3B71-43F2-9D90-9540DF86486E}"/>
            </c:ext>
          </c:extLst>
        </c:ser>
        <c:ser>
          <c:idx val="45"/>
          <c:order val="45"/>
          <c:tx>
            <c:v>Series46</c:v>
          </c:tx>
          <c:spPr>
            <a:ln w="28575" cap="rnd">
              <a:solidFill>
                <a:schemeClr val="accent4">
                  <a:lumMod val="70000"/>
                </a:schemeClr>
              </a:solidFill>
              <a:round/>
            </a:ln>
            <a:effectLst/>
          </c:spPr>
          <c:marker>
            <c:symbol val="circle"/>
            <c:size val="5"/>
            <c:spPr>
              <a:solidFill>
                <a:schemeClr val="accent4">
                  <a:lumMod val="70000"/>
                </a:schemeClr>
              </a:solidFill>
              <a:ln w="9525">
                <a:solidFill>
                  <a:schemeClr val="accent4">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C-3B71-43F2-9D90-9540DF86486E}"/>
            </c:ext>
          </c:extLst>
        </c:ser>
        <c:ser>
          <c:idx val="46"/>
          <c:order val="46"/>
          <c:tx>
            <c:v>Series47</c:v>
          </c:tx>
          <c:spPr>
            <a:ln w="28575" cap="rnd">
              <a:solidFill>
                <a:schemeClr val="accent5">
                  <a:lumMod val="70000"/>
                </a:schemeClr>
              </a:solidFill>
              <a:round/>
            </a:ln>
            <a:effectLst/>
          </c:spPr>
          <c:marker>
            <c:symbol val="circle"/>
            <c:size val="5"/>
            <c:spPr>
              <a:solidFill>
                <a:schemeClr val="accent5">
                  <a:lumMod val="70000"/>
                </a:schemeClr>
              </a:solidFill>
              <a:ln w="9525">
                <a:solidFill>
                  <a:schemeClr val="accent5">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D-3B71-43F2-9D90-9540DF86486E}"/>
            </c:ext>
          </c:extLst>
        </c:ser>
        <c:dLbls>
          <c:showLegendKey val="0"/>
          <c:showVal val="0"/>
          <c:showCatName val="0"/>
          <c:showSerName val="0"/>
          <c:showPercent val="0"/>
          <c:showBubbleSize val="0"/>
        </c:dLbls>
        <c:smooth val="0"/>
        <c:axId val="1050430480"/>
        <c:axId val="1050426320"/>
      </c:lineChart>
      <c:catAx>
        <c:axId val="10504304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0426320"/>
        <c:crosses val="autoZero"/>
        <c:auto val="1"/>
        <c:lblAlgn val="ctr"/>
        <c:lblOffset val="100"/>
        <c:noMultiLvlLbl val="0"/>
      </c:catAx>
      <c:valAx>
        <c:axId val="10504263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504304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GB" b="1">
                <a:solidFill>
                  <a:sysClr val="windowText" lastClr="000000"/>
                </a:solidFill>
              </a:rPr>
              <a:t>% 16 - 25 Yrs - PCN</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v>Series1</c:v>
          </c:tx>
          <c:spPr>
            <a:ln w="28575" cap="rnd">
              <a:solidFill>
                <a:schemeClr val="accent1"/>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5085-418B-ABB3-9BB68669248A}"/>
            </c:ext>
          </c:extLst>
        </c:ser>
        <c:ser>
          <c:idx val="1"/>
          <c:order val="1"/>
          <c:tx>
            <c:v>Series2</c:v>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0-CB8A-4802-8DC9-6E7D9814C386}"/>
            </c:ext>
          </c:extLst>
        </c:ser>
        <c:ser>
          <c:idx val="2"/>
          <c:order val="2"/>
          <c:tx>
            <c:v>Series3</c:v>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1-CB8A-4802-8DC9-6E7D9814C386}"/>
            </c:ext>
          </c:extLst>
        </c:ser>
        <c:ser>
          <c:idx val="3"/>
          <c:order val="3"/>
          <c:tx>
            <c:v>Series4</c:v>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2-CB8A-4802-8DC9-6E7D9814C386}"/>
            </c:ext>
          </c:extLst>
        </c:ser>
        <c:ser>
          <c:idx val="4"/>
          <c:order val="4"/>
          <c:tx>
            <c:v>Series5</c:v>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3-CB8A-4802-8DC9-6E7D9814C386}"/>
            </c:ext>
          </c:extLst>
        </c:ser>
        <c:ser>
          <c:idx val="5"/>
          <c:order val="5"/>
          <c:tx>
            <c:v>Series6</c:v>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4-CB8A-4802-8DC9-6E7D9814C386}"/>
            </c:ext>
          </c:extLst>
        </c:ser>
        <c:ser>
          <c:idx val="6"/>
          <c:order val="6"/>
          <c:tx>
            <c:v>Series7</c:v>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5-CB8A-4802-8DC9-6E7D9814C386}"/>
            </c:ext>
          </c:extLst>
        </c:ser>
        <c:ser>
          <c:idx val="7"/>
          <c:order val="7"/>
          <c:tx>
            <c:v>Series8</c:v>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6-CB8A-4802-8DC9-6E7D9814C386}"/>
            </c:ext>
          </c:extLst>
        </c:ser>
        <c:ser>
          <c:idx val="8"/>
          <c:order val="8"/>
          <c:tx>
            <c:v>Series9</c:v>
          </c:tx>
          <c:spPr>
            <a:ln w="28575" cap="rnd">
              <a:solidFill>
                <a:schemeClr val="accent3">
                  <a:lumMod val="6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7-CB8A-4802-8DC9-6E7D9814C386}"/>
            </c:ext>
          </c:extLst>
        </c:ser>
        <c:ser>
          <c:idx val="9"/>
          <c:order val="9"/>
          <c:tx>
            <c:v>Series10</c:v>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8-CB8A-4802-8DC9-6E7D9814C386}"/>
            </c:ext>
          </c:extLst>
        </c:ser>
        <c:ser>
          <c:idx val="10"/>
          <c:order val="10"/>
          <c:tx>
            <c:v>Series11</c:v>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9-CB8A-4802-8DC9-6E7D9814C386}"/>
            </c:ext>
          </c:extLst>
        </c:ser>
        <c:ser>
          <c:idx val="11"/>
          <c:order val="11"/>
          <c:tx>
            <c:v>Series12</c:v>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A-CB8A-4802-8DC9-6E7D9814C386}"/>
            </c:ext>
          </c:extLst>
        </c:ser>
        <c:ser>
          <c:idx val="12"/>
          <c:order val="12"/>
          <c:tx>
            <c:v>Series13</c:v>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B-CB8A-4802-8DC9-6E7D9814C386}"/>
            </c:ext>
          </c:extLst>
        </c:ser>
        <c:ser>
          <c:idx val="13"/>
          <c:order val="13"/>
          <c:tx>
            <c:v>Series14</c:v>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C-CB8A-4802-8DC9-6E7D9814C386}"/>
            </c:ext>
          </c:extLst>
        </c:ser>
        <c:ser>
          <c:idx val="14"/>
          <c:order val="14"/>
          <c:tx>
            <c:v>Series15</c:v>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D-CB8A-4802-8DC9-6E7D9814C386}"/>
            </c:ext>
          </c:extLst>
        </c:ser>
        <c:ser>
          <c:idx val="15"/>
          <c:order val="15"/>
          <c:tx>
            <c:v>Series16</c:v>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E-CB8A-4802-8DC9-6E7D9814C386}"/>
            </c:ext>
          </c:extLst>
        </c:ser>
        <c:ser>
          <c:idx val="16"/>
          <c:order val="16"/>
          <c:tx>
            <c:v>Series17</c:v>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0F-CB8A-4802-8DC9-6E7D9814C386}"/>
            </c:ext>
          </c:extLst>
        </c:ser>
        <c:ser>
          <c:idx val="17"/>
          <c:order val="17"/>
          <c:tx>
            <c:v>Series18</c:v>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0-CB8A-4802-8DC9-6E7D9814C386}"/>
            </c:ext>
          </c:extLst>
        </c:ser>
        <c:ser>
          <c:idx val="18"/>
          <c:order val="18"/>
          <c:tx>
            <c:v>Series19</c:v>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1-CB8A-4802-8DC9-6E7D9814C386}"/>
            </c:ext>
          </c:extLst>
        </c:ser>
        <c:ser>
          <c:idx val="19"/>
          <c:order val="19"/>
          <c:tx>
            <c:v>Series20</c:v>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2-CB8A-4802-8DC9-6E7D9814C386}"/>
            </c:ext>
          </c:extLst>
        </c:ser>
        <c:ser>
          <c:idx val="20"/>
          <c:order val="20"/>
          <c:tx>
            <c:v>Series21</c:v>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3-CB8A-4802-8DC9-6E7D9814C386}"/>
            </c:ext>
          </c:extLst>
        </c:ser>
        <c:ser>
          <c:idx val="21"/>
          <c:order val="21"/>
          <c:tx>
            <c:v>Series22</c:v>
          </c:tx>
          <c:spPr>
            <a:ln w="28575" cap="rnd">
              <a:solidFill>
                <a:schemeClr val="accent4">
                  <a:lumMod val="8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4-CB8A-4802-8DC9-6E7D9814C386}"/>
            </c:ext>
          </c:extLst>
        </c:ser>
        <c:ser>
          <c:idx val="22"/>
          <c:order val="22"/>
          <c:tx>
            <c:v>Series23</c:v>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5-CB8A-4802-8DC9-6E7D9814C386}"/>
            </c:ext>
          </c:extLst>
        </c:ser>
        <c:ser>
          <c:idx val="23"/>
          <c:order val="23"/>
          <c:tx>
            <c:v>Series24</c:v>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6-CB8A-4802-8DC9-6E7D9814C386}"/>
            </c:ext>
          </c:extLst>
        </c:ser>
        <c:ser>
          <c:idx val="24"/>
          <c:order val="24"/>
          <c:tx>
            <c:v>Series25</c:v>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7-CB8A-4802-8DC9-6E7D9814C386}"/>
            </c:ext>
          </c:extLst>
        </c:ser>
        <c:ser>
          <c:idx val="25"/>
          <c:order val="25"/>
          <c:tx>
            <c:v>Series26</c:v>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8-CB8A-4802-8DC9-6E7D9814C386}"/>
            </c:ext>
          </c:extLst>
        </c:ser>
        <c:ser>
          <c:idx val="26"/>
          <c:order val="26"/>
          <c:tx>
            <c:v>Series27</c:v>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9-CB8A-4802-8DC9-6E7D9814C386}"/>
            </c:ext>
          </c:extLst>
        </c:ser>
        <c:ser>
          <c:idx val="27"/>
          <c:order val="27"/>
          <c:tx>
            <c:v>Series28</c:v>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A-CB8A-4802-8DC9-6E7D9814C386}"/>
            </c:ext>
          </c:extLst>
        </c:ser>
        <c:ser>
          <c:idx val="28"/>
          <c:order val="28"/>
          <c:tx>
            <c:v>Series29</c:v>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B-CB8A-4802-8DC9-6E7D9814C386}"/>
            </c:ext>
          </c:extLst>
        </c:ser>
        <c:ser>
          <c:idx val="29"/>
          <c:order val="29"/>
          <c:tx>
            <c:v>Series30</c:v>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C-CB8A-4802-8DC9-6E7D9814C386}"/>
            </c:ext>
          </c:extLst>
        </c:ser>
        <c:ser>
          <c:idx val="30"/>
          <c:order val="30"/>
          <c:tx>
            <c:v>Series31</c:v>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D-CB8A-4802-8DC9-6E7D9814C386}"/>
            </c:ext>
          </c:extLst>
        </c:ser>
        <c:ser>
          <c:idx val="31"/>
          <c:order val="31"/>
          <c:tx>
            <c:v>Series32</c:v>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E-CB8A-4802-8DC9-6E7D9814C386}"/>
            </c:ext>
          </c:extLst>
        </c:ser>
        <c:ser>
          <c:idx val="32"/>
          <c:order val="32"/>
          <c:tx>
            <c:v>Series33</c:v>
          </c:tx>
          <c:spPr>
            <a:ln w="28575" cap="rnd">
              <a:solidFill>
                <a:schemeClr val="accent3">
                  <a:lumMod val="50000"/>
                </a:schemeClr>
              </a:solidFill>
              <a:round/>
            </a:ln>
            <a:effectLst/>
          </c:spPr>
          <c:marker>
            <c:symbol val="circle"/>
            <c:size val="5"/>
            <c:spPr>
              <a:solidFill>
                <a:schemeClr val="accent3">
                  <a:lumMod val="50000"/>
                </a:schemeClr>
              </a:solidFill>
              <a:ln w="9525">
                <a:solidFill>
                  <a:schemeClr val="accent3">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1F-CB8A-4802-8DC9-6E7D9814C386}"/>
            </c:ext>
          </c:extLst>
        </c:ser>
        <c:ser>
          <c:idx val="33"/>
          <c:order val="33"/>
          <c:tx>
            <c:v>Series34</c:v>
          </c:tx>
          <c:spPr>
            <a:ln w="28575" cap="rnd">
              <a:solidFill>
                <a:schemeClr val="accent4">
                  <a:lumMod val="50000"/>
                </a:schemeClr>
              </a:solidFill>
              <a:round/>
            </a:ln>
            <a:effectLst/>
          </c:spPr>
          <c:marker>
            <c:symbol val="circle"/>
            <c:size val="5"/>
            <c:spPr>
              <a:solidFill>
                <a:schemeClr val="accent4">
                  <a:lumMod val="50000"/>
                </a:schemeClr>
              </a:solidFill>
              <a:ln w="9525">
                <a:solidFill>
                  <a:schemeClr val="accent4">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0-CB8A-4802-8DC9-6E7D9814C386}"/>
            </c:ext>
          </c:extLst>
        </c:ser>
        <c:ser>
          <c:idx val="34"/>
          <c:order val="34"/>
          <c:tx>
            <c:v>Series35</c:v>
          </c:tx>
          <c:spPr>
            <a:ln w="28575" cap="rnd">
              <a:solidFill>
                <a:schemeClr val="accent5">
                  <a:lumMod val="50000"/>
                </a:schemeClr>
              </a:solidFill>
              <a:round/>
            </a:ln>
            <a:effectLst/>
          </c:spPr>
          <c:marker>
            <c:symbol val="circle"/>
            <c:size val="5"/>
            <c:spPr>
              <a:solidFill>
                <a:schemeClr val="accent5">
                  <a:lumMod val="50000"/>
                </a:schemeClr>
              </a:solidFill>
              <a:ln w="9525">
                <a:solidFill>
                  <a:schemeClr val="accent5">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1-CB8A-4802-8DC9-6E7D9814C386}"/>
            </c:ext>
          </c:extLst>
        </c:ser>
        <c:ser>
          <c:idx val="35"/>
          <c:order val="35"/>
          <c:tx>
            <c:v>Series36</c:v>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2-CB8A-4802-8DC9-6E7D9814C386}"/>
            </c:ext>
          </c:extLst>
        </c:ser>
        <c:ser>
          <c:idx val="36"/>
          <c:order val="36"/>
          <c:tx>
            <c:v>Series37</c:v>
          </c:tx>
          <c:spPr>
            <a:ln w="28575" cap="rnd">
              <a:solidFill>
                <a:schemeClr val="accent1">
                  <a:lumMod val="70000"/>
                  <a:lumOff val="30000"/>
                </a:schemeClr>
              </a:solidFill>
              <a:round/>
            </a:ln>
            <a:effectLst/>
          </c:spPr>
          <c:marker>
            <c:symbol val="circle"/>
            <c:size val="5"/>
            <c:spPr>
              <a:solidFill>
                <a:schemeClr val="accent1">
                  <a:lumMod val="70000"/>
                  <a:lumOff val="30000"/>
                </a:schemeClr>
              </a:solidFill>
              <a:ln w="9525">
                <a:solidFill>
                  <a:schemeClr val="accent1">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3-CB8A-4802-8DC9-6E7D9814C386}"/>
            </c:ext>
          </c:extLst>
        </c:ser>
        <c:ser>
          <c:idx val="37"/>
          <c:order val="37"/>
          <c:tx>
            <c:v>Series38</c:v>
          </c:tx>
          <c:spPr>
            <a:ln w="28575" cap="rnd">
              <a:solidFill>
                <a:schemeClr val="accent2">
                  <a:lumMod val="70000"/>
                  <a:lumOff val="30000"/>
                </a:schemeClr>
              </a:solidFill>
              <a:round/>
            </a:ln>
            <a:effectLst/>
          </c:spPr>
          <c:marker>
            <c:symbol val="none"/>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4-CB8A-4802-8DC9-6E7D9814C386}"/>
            </c:ext>
          </c:extLst>
        </c:ser>
        <c:ser>
          <c:idx val="38"/>
          <c:order val="38"/>
          <c:tx>
            <c:v>Series39</c:v>
          </c:tx>
          <c:spPr>
            <a:ln w="28575" cap="rnd">
              <a:solidFill>
                <a:schemeClr val="accent3">
                  <a:lumMod val="70000"/>
                  <a:lumOff val="30000"/>
                </a:schemeClr>
              </a:solidFill>
              <a:round/>
            </a:ln>
            <a:effectLst/>
          </c:spPr>
          <c:marker>
            <c:symbol val="circle"/>
            <c:size val="5"/>
            <c:spPr>
              <a:solidFill>
                <a:schemeClr val="accent3">
                  <a:lumMod val="70000"/>
                  <a:lumOff val="30000"/>
                </a:schemeClr>
              </a:solidFill>
              <a:ln w="9525">
                <a:solidFill>
                  <a:schemeClr val="accent3">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5-CB8A-4802-8DC9-6E7D9814C386}"/>
            </c:ext>
          </c:extLst>
        </c:ser>
        <c:ser>
          <c:idx val="39"/>
          <c:order val="39"/>
          <c:tx>
            <c:v>Series40</c:v>
          </c:tx>
          <c:spPr>
            <a:ln w="28575" cap="rnd">
              <a:solidFill>
                <a:schemeClr val="accent4">
                  <a:lumMod val="70000"/>
                  <a:lumOff val="30000"/>
                </a:schemeClr>
              </a:solidFill>
              <a:round/>
            </a:ln>
            <a:effectLst/>
          </c:spPr>
          <c:marker>
            <c:symbol val="circle"/>
            <c:size val="5"/>
            <c:spPr>
              <a:solidFill>
                <a:schemeClr val="accent4">
                  <a:lumMod val="70000"/>
                  <a:lumOff val="30000"/>
                </a:schemeClr>
              </a:solidFill>
              <a:ln w="9525">
                <a:solidFill>
                  <a:schemeClr val="accent4">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6-CB8A-4802-8DC9-6E7D9814C386}"/>
            </c:ext>
          </c:extLst>
        </c:ser>
        <c:ser>
          <c:idx val="40"/>
          <c:order val="40"/>
          <c:tx>
            <c:v>Series41</c:v>
          </c:tx>
          <c:spPr>
            <a:ln w="28575" cap="rnd">
              <a:solidFill>
                <a:schemeClr val="accent5">
                  <a:lumMod val="70000"/>
                  <a:lumOff val="30000"/>
                </a:schemeClr>
              </a:solidFill>
              <a:round/>
            </a:ln>
            <a:effectLst/>
          </c:spPr>
          <c:marker>
            <c:symbol val="circle"/>
            <c:size val="5"/>
            <c:spPr>
              <a:solidFill>
                <a:schemeClr val="accent5">
                  <a:lumMod val="70000"/>
                  <a:lumOff val="30000"/>
                </a:schemeClr>
              </a:solidFill>
              <a:ln w="9525">
                <a:solidFill>
                  <a:schemeClr val="accent5">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7-CB8A-4802-8DC9-6E7D9814C386}"/>
            </c:ext>
          </c:extLst>
        </c:ser>
        <c:ser>
          <c:idx val="41"/>
          <c:order val="41"/>
          <c:tx>
            <c:v>Series42</c:v>
          </c:tx>
          <c:spPr>
            <a:ln w="28575" cap="rnd">
              <a:solidFill>
                <a:schemeClr val="accent6">
                  <a:lumMod val="70000"/>
                  <a:lumOff val="30000"/>
                </a:schemeClr>
              </a:solidFill>
              <a:round/>
            </a:ln>
            <a:effectLst/>
          </c:spPr>
          <c:marker>
            <c:symbol val="circle"/>
            <c:size val="5"/>
            <c:spPr>
              <a:solidFill>
                <a:schemeClr val="accent6">
                  <a:lumMod val="70000"/>
                  <a:lumOff val="30000"/>
                </a:schemeClr>
              </a:solidFill>
              <a:ln w="9525">
                <a:solidFill>
                  <a:schemeClr val="accent6">
                    <a:lumMod val="70000"/>
                    <a:lumOff val="3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8-CB8A-4802-8DC9-6E7D9814C386}"/>
            </c:ext>
          </c:extLst>
        </c:ser>
        <c:ser>
          <c:idx val="42"/>
          <c:order val="42"/>
          <c:tx>
            <c:v>Series43</c:v>
          </c:tx>
          <c:spPr>
            <a:ln w="28575" cap="rnd">
              <a:solidFill>
                <a:schemeClr val="accent1">
                  <a:lumMod val="70000"/>
                </a:schemeClr>
              </a:solidFill>
              <a:round/>
            </a:ln>
            <a:effectLst/>
          </c:spPr>
          <c:marker>
            <c:symbol val="circle"/>
            <c:size val="5"/>
            <c:spPr>
              <a:solidFill>
                <a:schemeClr val="accent1">
                  <a:lumMod val="70000"/>
                </a:schemeClr>
              </a:solidFill>
              <a:ln w="9525">
                <a:solidFill>
                  <a:schemeClr val="accent1">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9-CB8A-4802-8DC9-6E7D9814C386}"/>
            </c:ext>
          </c:extLst>
        </c:ser>
        <c:ser>
          <c:idx val="43"/>
          <c:order val="43"/>
          <c:tx>
            <c:v>Series44</c:v>
          </c:tx>
          <c:spPr>
            <a:ln w="28575" cap="rnd">
              <a:solidFill>
                <a:schemeClr val="accent2">
                  <a:lumMod val="70000"/>
                </a:schemeClr>
              </a:solidFill>
              <a:round/>
            </a:ln>
            <a:effectLst/>
          </c:spPr>
          <c:marker>
            <c:symbol val="circle"/>
            <c:size val="5"/>
            <c:spPr>
              <a:solidFill>
                <a:schemeClr val="accent2">
                  <a:lumMod val="70000"/>
                </a:schemeClr>
              </a:solidFill>
              <a:ln w="9525">
                <a:solidFill>
                  <a:schemeClr val="accent2">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A-CB8A-4802-8DC9-6E7D9814C386}"/>
            </c:ext>
          </c:extLst>
        </c:ser>
        <c:ser>
          <c:idx val="44"/>
          <c:order val="44"/>
          <c:tx>
            <c:v>Series45</c:v>
          </c:tx>
          <c:spPr>
            <a:ln w="28575" cap="rnd">
              <a:solidFill>
                <a:schemeClr val="accent3">
                  <a:lumMod val="70000"/>
                </a:schemeClr>
              </a:solidFill>
              <a:round/>
            </a:ln>
            <a:effectLst/>
          </c:spPr>
          <c:marker>
            <c:symbol val="circle"/>
            <c:size val="5"/>
            <c:spPr>
              <a:solidFill>
                <a:schemeClr val="accent3">
                  <a:lumMod val="70000"/>
                </a:schemeClr>
              </a:solidFill>
              <a:ln w="9525">
                <a:solidFill>
                  <a:schemeClr val="accent3">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B-CB8A-4802-8DC9-6E7D9814C386}"/>
            </c:ext>
          </c:extLst>
        </c:ser>
        <c:ser>
          <c:idx val="45"/>
          <c:order val="45"/>
          <c:tx>
            <c:v>Series46</c:v>
          </c:tx>
          <c:spPr>
            <a:ln w="28575" cap="rnd">
              <a:solidFill>
                <a:schemeClr val="accent4">
                  <a:lumMod val="70000"/>
                </a:schemeClr>
              </a:solidFill>
              <a:round/>
            </a:ln>
            <a:effectLst/>
          </c:spPr>
          <c:marker>
            <c:symbol val="circle"/>
            <c:size val="5"/>
            <c:spPr>
              <a:solidFill>
                <a:schemeClr val="accent4">
                  <a:lumMod val="70000"/>
                </a:schemeClr>
              </a:solidFill>
              <a:ln w="9525">
                <a:solidFill>
                  <a:schemeClr val="accent4">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C-CB8A-4802-8DC9-6E7D9814C386}"/>
            </c:ext>
          </c:extLst>
        </c:ser>
        <c:ser>
          <c:idx val="46"/>
          <c:order val="46"/>
          <c:tx>
            <c:v>Series47</c:v>
          </c:tx>
          <c:spPr>
            <a:ln w="28575" cap="rnd">
              <a:solidFill>
                <a:schemeClr val="accent5">
                  <a:lumMod val="70000"/>
                </a:schemeClr>
              </a:solidFill>
              <a:round/>
            </a:ln>
            <a:effectLst/>
          </c:spPr>
          <c:marker>
            <c:symbol val="circle"/>
            <c:size val="5"/>
            <c:spPr>
              <a:solidFill>
                <a:schemeClr val="accent5">
                  <a:lumMod val="70000"/>
                </a:schemeClr>
              </a:solidFill>
              <a:ln w="9525">
                <a:solidFill>
                  <a:schemeClr val="accent5">
                    <a:lumMod val="70000"/>
                  </a:schemeClr>
                </a:solidFill>
              </a:ln>
              <a:effectLst/>
            </c:spPr>
          </c:marker>
          <c:cat>
            <c:strLit>
              <c:ptCount val="1"/>
              <c:pt idx="0">
                <c:v>Total</c:v>
              </c:pt>
            </c:strLit>
          </c:cat>
          <c:val>
            <c:numLit>
              <c:formatCode>General</c:formatCode>
              <c:ptCount val="1"/>
              <c:pt idx="0">
                <c:v>0</c:v>
              </c:pt>
            </c:numLit>
          </c:val>
          <c:smooth val="0"/>
          <c:extLst>
            <c:ext xmlns:c16="http://schemas.microsoft.com/office/drawing/2014/chart" uri="{C3380CC4-5D6E-409C-BE32-E72D297353CC}">
              <c16:uniqueId val="{0000002D-CB8A-4802-8DC9-6E7D9814C386}"/>
            </c:ext>
          </c:extLst>
        </c:ser>
        <c:dLbls>
          <c:showLegendKey val="0"/>
          <c:showVal val="0"/>
          <c:showCatName val="0"/>
          <c:showSerName val="0"/>
          <c:showPercent val="0"/>
          <c:showBubbleSize val="0"/>
        </c:dLbls>
        <c:smooth val="0"/>
        <c:axId val="190909135"/>
        <c:axId val="190909551"/>
      </c:lineChart>
      <c:catAx>
        <c:axId val="1909091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909551"/>
        <c:crosses val="autoZero"/>
        <c:auto val="1"/>
        <c:lblAlgn val="ctr"/>
        <c:lblOffset val="100"/>
        <c:noMultiLvlLbl val="0"/>
      </c:catAx>
      <c:valAx>
        <c:axId val="19090955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90913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hyperlink" Target="#SEP!A1"/><Relationship Id="rId13" Type="http://schemas.openxmlformats.org/officeDocument/2006/relationships/image" Target="../media/image1.png"/><Relationship Id="rId18" Type="http://schemas.openxmlformats.org/officeDocument/2006/relationships/hyperlink" Target="#'Low Calorie Diet'!A1"/><Relationship Id="rId3" Type="http://schemas.openxmlformats.org/officeDocument/2006/relationships/hyperlink" Target="#'Foot Risk'!A1"/><Relationship Id="rId7" Type="http://schemas.openxmlformats.org/officeDocument/2006/relationships/hyperlink" Target="#'Pre-Diabetes'!A1"/><Relationship Id="rId12" Type="http://schemas.openxmlformats.org/officeDocument/2006/relationships/chart" Target="../charts/chart2.xml"/><Relationship Id="rId17" Type="http://schemas.openxmlformats.org/officeDocument/2006/relationships/hyperlink" Target="#'Type 2 Diabetes'!A1"/><Relationship Id="rId2" Type="http://schemas.openxmlformats.org/officeDocument/2006/relationships/hyperlink" Target="#'Old Treatment Targets'!A1"/><Relationship Id="rId16" Type="http://schemas.openxmlformats.org/officeDocument/2006/relationships/hyperlink" Target="#'PreCon Advice'!A1"/><Relationship Id="rId20" Type="http://schemas.openxmlformats.org/officeDocument/2006/relationships/hyperlink" Target="#'New Treatment Targets'!A1"/><Relationship Id="rId1" Type="http://schemas.openxmlformats.org/officeDocument/2006/relationships/hyperlink" Target="#'PreCon Advice Graphs'!A1"/><Relationship Id="rId6" Type="http://schemas.openxmlformats.org/officeDocument/2006/relationships/hyperlink" Target="#'Gestational Dia'!A1"/><Relationship Id="rId11" Type="http://schemas.openxmlformats.org/officeDocument/2006/relationships/chart" Target="../charts/chart1.xml"/><Relationship Id="rId5" Type="http://schemas.openxmlformats.org/officeDocument/2006/relationships/hyperlink" Target="#MultiMorb!A1"/><Relationship Id="rId15" Type="http://schemas.openxmlformats.org/officeDocument/2006/relationships/hyperlink" Target="#Demographics!A1"/><Relationship Id="rId10" Type="http://schemas.openxmlformats.org/officeDocument/2006/relationships/hyperlink" Target="#'Structure Education Programme'!A1"/><Relationship Id="rId19" Type="http://schemas.openxmlformats.org/officeDocument/2006/relationships/hyperlink" Target="#DFWMP!A1"/><Relationship Id="rId4" Type="http://schemas.openxmlformats.org/officeDocument/2006/relationships/hyperlink" Target="#CYP!A1"/><Relationship Id="rId9" Type="http://schemas.openxmlformats.org/officeDocument/2006/relationships/hyperlink" Target="#'Care Processes Recorded'!A1"/><Relationship Id="rId14" Type="http://schemas.openxmlformats.org/officeDocument/2006/relationships/hyperlink" Target="#Contents!A1"/></Relationships>
</file>

<file path=xl/drawings/_rels/drawing3.xml.rels><?xml version="1.0" encoding="UTF-8" standalone="yes"?>
<Relationships xmlns="http://schemas.openxmlformats.org/package/2006/relationships"><Relationship Id="rId8" Type="http://schemas.openxmlformats.org/officeDocument/2006/relationships/hyperlink" Target="#MultiMorb!A1"/><Relationship Id="rId13" Type="http://schemas.openxmlformats.org/officeDocument/2006/relationships/hyperlink" Target="#Contents!A1"/><Relationship Id="rId3" Type="http://schemas.openxmlformats.org/officeDocument/2006/relationships/hyperlink" Target="#'PreCon Advice'!A1"/><Relationship Id="rId7" Type="http://schemas.openxmlformats.org/officeDocument/2006/relationships/hyperlink" Target="#CYP!A1"/><Relationship Id="rId12" Type="http://schemas.openxmlformats.org/officeDocument/2006/relationships/hyperlink" Target="#'Structure Education Programme'!A1"/><Relationship Id="rId17" Type="http://schemas.openxmlformats.org/officeDocument/2006/relationships/chart" Target="../charts/chart5.xml"/><Relationship Id="rId2" Type="http://schemas.openxmlformats.org/officeDocument/2006/relationships/hyperlink" Target="#'PreCon Advice Graphs'!A1"/><Relationship Id="rId16" Type="http://schemas.openxmlformats.org/officeDocument/2006/relationships/image" Target="../media/image1.png"/><Relationship Id="rId1" Type="http://schemas.openxmlformats.org/officeDocument/2006/relationships/hyperlink" Target="#Demographics!A1"/><Relationship Id="rId6" Type="http://schemas.openxmlformats.org/officeDocument/2006/relationships/hyperlink" Target="#'Foot Risk'!A1"/><Relationship Id="rId11" Type="http://schemas.openxmlformats.org/officeDocument/2006/relationships/hyperlink" Target="#SEP!A1"/><Relationship Id="rId5" Type="http://schemas.openxmlformats.org/officeDocument/2006/relationships/hyperlink" Target="#'Care Processes Recorded'!A1"/><Relationship Id="rId15" Type="http://schemas.openxmlformats.org/officeDocument/2006/relationships/chart" Target="../charts/chart4.xml"/><Relationship Id="rId10" Type="http://schemas.openxmlformats.org/officeDocument/2006/relationships/hyperlink" Target="#'Pre-Diabetes'!A1"/><Relationship Id="rId4" Type="http://schemas.openxmlformats.org/officeDocument/2006/relationships/hyperlink" Target="#'Treatment Targets'!A1"/><Relationship Id="rId9" Type="http://schemas.openxmlformats.org/officeDocument/2006/relationships/hyperlink" Target="#'Gestational Dia'!A1"/><Relationship Id="rId14" Type="http://schemas.openxmlformats.org/officeDocument/2006/relationships/chart" Target="../charts/chart3.xml"/></Relationships>
</file>

<file path=xl/drawings/_rels/drawing4.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hyperlink" Target="#'Structure Education Programme'!A1"/><Relationship Id="rId18" Type="http://schemas.openxmlformats.org/officeDocument/2006/relationships/hyperlink" Target="#'New Treatment Targets'!A1"/><Relationship Id="rId3" Type="http://schemas.openxmlformats.org/officeDocument/2006/relationships/hyperlink" Target="#'PreCon Advice Graphs'!A1"/><Relationship Id="rId21" Type="http://schemas.openxmlformats.org/officeDocument/2006/relationships/hyperlink" Target="#DFWMP!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Contents!A1"/><Relationship Id="rId2" Type="http://schemas.openxmlformats.org/officeDocument/2006/relationships/hyperlink" Target="#Demographics!A1"/><Relationship Id="rId16" Type="http://schemas.openxmlformats.org/officeDocument/2006/relationships/hyperlink" Target="#'Old Treatment Targets'!A1"/><Relationship Id="rId20" Type="http://schemas.openxmlformats.org/officeDocument/2006/relationships/hyperlink" Target="#'Low Calorie Diet'!A1"/><Relationship Id="rId1" Type="http://schemas.openxmlformats.org/officeDocument/2006/relationships/chart" Target="../charts/chart6.xml"/><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7.xml"/><Relationship Id="rId10" Type="http://schemas.openxmlformats.org/officeDocument/2006/relationships/hyperlink" Target="#'Gestational Dia'!A1"/><Relationship Id="rId19" Type="http://schemas.openxmlformats.org/officeDocument/2006/relationships/hyperlink" Target="#'Type 2 Diabetes'!A1"/><Relationship Id="rId4" Type="http://schemas.openxmlformats.org/officeDocument/2006/relationships/hyperlink" Target="#'PreCon Advice'!A1"/><Relationship Id="rId9" Type="http://schemas.openxmlformats.org/officeDocument/2006/relationships/hyperlink" Target="#MultiMorb!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hyperlink" Target="#'Structure Education Programme'!A1"/><Relationship Id="rId18" Type="http://schemas.openxmlformats.org/officeDocument/2006/relationships/hyperlink" Target="#Contents!A1"/><Relationship Id="rId3" Type="http://schemas.openxmlformats.org/officeDocument/2006/relationships/hyperlink" Target="#'PreCon Advice Graphs'!A1"/><Relationship Id="rId21" Type="http://schemas.openxmlformats.org/officeDocument/2006/relationships/hyperlink" Target="#'Low Calorie Diet'!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Old Treatment Targets'!A1"/><Relationship Id="rId2" Type="http://schemas.openxmlformats.org/officeDocument/2006/relationships/hyperlink" Target="#Demographics!A1"/><Relationship Id="rId16" Type="http://schemas.openxmlformats.org/officeDocument/2006/relationships/chart" Target="../charts/chart9.xml"/><Relationship Id="rId20" Type="http://schemas.openxmlformats.org/officeDocument/2006/relationships/hyperlink" Target="#'Type 2 Diabetes'!A1"/><Relationship Id="rId1" Type="http://schemas.openxmlformats.org/officeDocument/2006/relationships/hyperlink" Target="#'Treatment Targets - Graphs'!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8.xml"/><Relationship Id="rId10" Type="http://schemas.openxmlformats.org/officeDocument/2006/relationships/hyperlink" Target="#'Gestational Dia'!A1"/><Relationship Id="rId19" Type="http://schemas.openxmlformats.org/officeDocument/2006/relationships/hyperlink" Target="#'New Treatment Targets'!A1"/><Relationship Id="rId4" Type="http://schemas.openxmlformats.org/officeDocument/2006/relationships/hyperlink" Target="#'PreCon Advice'!A1"/><Relationship Id="rId9" Type="http://schemas.openxmlformats.org/officeDocument/2006/relationships/hyperlink" Target="#MultiMorb!A1"/><Relationship Id="rId14" Type="http://schemas.openxmlformats.org/officeDocument/2006/relationships/image" Target="../media/image1.png"/><Relationship Id="rId22" Type="http://schemas.openxmlformats.org/officeDocument/2006/relationships/hyperlink" Target="#DFWMP!A1"/></Relationships>
</file>

<file path=xl/drawings/_rels/drawing6.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hyperlink" Target="#'Structure Education Programme'!A1"/><Relationship Id="rId18" Type="http://schemas.openxmlformats.org/officeDocument/2006/relationships/hyperlink" Target="#Contents!A1"/><Relationship Id="rId3" Type="http://schemas.openxmlformats.org/officeDocument/2006/relationships/hyperlink" Target="#'PreCon Advice Graphs'!A1"/><Relationship Id="rId21" Type="http://schemas.openxmlformats.org/officeDocument/2006/relationships/hyperlink" Target="#'Low Calorie Diet'!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Old Treatment Targets'!A1"/><Relationship Id="rId2" Type="http://schemas.openxmlformats.org/officeDocument/2006/relationships/hyperlink" Target="#Demographics!A1"/><Relationship Id="rId16" Type="http://schemas.openxmlformats.org/officeDocument/2006/relationships/chart" Target="../charts/chart11.xml"/><Relationship Id="rId20" Type="http://schemas.openxmlformats.org/officeDocument/2006/relationships/hyperlink" Target="#'Type 2 Diabetes'!A1"/><Relationship Id="rId1" Type="http://schemas.openxmlformats.org/officeDocument/2006/relationships/hyperlink" Target="#'Treatment Targets - Graphs'!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10.xml"/><Relationship Id="rId10" Type="http://schemas.openxmlformats.org/officeDocument/2006/relationships/hyperlink" Target="#'Gestational Dia'!A1"/><Relationship Id="rId19" Type="http://schemas.openxmlformats.org/officeDocument/2006/relationships/hyperlink" Target="#'New Treatment Targets'!A1"/><Relationship Id="rId4" Type="http://schemas.openxmlformats.org/officeDocument/2006/relationships/hyperlink" Target="#'PreCon Advice'!A1"/><Relationship Id="rId9" Type="http://schemas.openxmlformats.org/officeDocument/2006/relationships/hyperlink" Target="#MultiMorb!A1"/><Relationship Id="rId14" Type="http://schemas.openxmlformats.org/officeDocument/2006/relationships/image" Target="../media/image1.png"/><Relationship Id="rId22" Type="http://schemas.openxmlformats.org/officeDocument/2006/relationships/hyperlink" Target="#DFWMP!A1"/></Relationships>
</file>

<file path=xl/drawings/_rels/drawing7.xml.rels><?xml version="1.0" encoding="UTF-8" standalone="yes"?>
<Relationships xmlns="http://schemas.openxmlformats.org/package/2006/relationships"><Relationship Id="rId8" Type="http://schemas.openxmlformats.org/officeDocument/2006/relationships/hyperlink" Target="#SEP!A1"/><Relationship Id="rId13" Type="http://schemas.openxmlformats.org/officeDocument/2006/relationships/chart" Target="../charts/chart13.xml"/><Relationship Id="rId18" Type="http://schemas.openxmlformats.org/officeDocument/2006/relationships/hyperlink" Target="#Demographics!A1"/><Relationship Id="rId3" Type="http://schemas.openxmlformats.org/officeDocument/2006/relationships/hyperlink" Target="#'Foot Risk'!A1"/><Relationship Id="rId21" Type="http://schemas.openxmlformats.org/officeDocument/2006/relationships/hyperlink" Target="#DFWMP!A1"/><Relationship Id="rId7" Type="http://schemas.openxmlformats.org/officeDocument/2006/relationships/hyperlink" Target="#'Pre-Diabetes'!A1"/><Relationship Id="rId12" Type="http://schemas.openxmlformats.org/officeDocument/2006/relationships/chart" Target="../charts/chart12.xml"/><Relationship Id="rId17" Type="http://schemas.openxmlformats.org/officeDocument/2006/relationships/hyperlink" Target="#'New Treatment Targets'!A1"/><Relationship Id="rId2" Type="http://schemas.openxmlformats.org/officeDocument/2006/relationships/hyperlink" Target="#'PreCon Advice Graphs'!A1"/><Relationship Id="rId16" Type="http://schemas.openxmlformats.org/officeDocument/2006/relationships/hyperlink" Target="#'PreCon Advice'!A1"/><Relationship Id="rId20" Type="http://schemas.openxmlformats.org/officeDocument/2006/relationships/hyperlink" Target="#'Low Calorie Diet'!A1"/><Relationship Id="rId1" Type="http://schemas.openxmlformats.org/officeDocument/2006/relationships/hyperlink" Target="#'Care Processes Recorded - All'!A1"/><Relationship Id="rId6" Type="http://schemas.openxmlformats.org/officeDocument/2006/relationships/hyperlink" Target="#'Gestational Dia'!A1"/><Relationship Id="rId11" Type="http://schemas.openxmlformats.org/officeDocument/2006/relationships/image" Target="../media/image1.png"/><Relationship Id="rId5" Type="http://schemas.openxmlformats.org/officeDocument/2006/relationships/hyperlink" Target="#MultiMorb!A1"/><Relationship Id="rId15" Type="http://schemas.openxmlformats.org/officeDocument/2006/relationships/hyperlink" Target="#Contents!A1"/><Relationship Id="rId10" Type="http://schemas.openxmlformats.org/officeDocument/2006/relationships/hyperlink" Target="#'Structure Education Programme'!A1"/><Relationship Id="rId19" Type="http://schemas.openxmlformats.org/officeDocument/2006/relationships/hyperlink" Target="#'Type 2 Diabetes'!A1"/><Relationship Id="rId4" Type="http://schemas.openxmlformats.org/officeDocument/2006/relationships/hyperlink" Target="#CYP!A1"/><Relationship Id="rId9" Type="http://schemas.openxmlformats.org/officeDocument/2006/relationships/hyperlink" Target="#'Care Processes Recorded'!A1"/><Relationship Id="rId14" Type="http://schemas.openxmlformats.org/officeDocument/2006/relationships/hyperlink" Target="#'Old Treatment Targets'!A1"/></Relationships>
</file>

<file path=xl/drawings/_rels/drawing8.xml.rels><?xml version="1.0" encoding="UTF-8" standalone="yes"?>
<Relationships xmlns="http://schemas.openxmlformats.org/package/2006/relationships"><Relationship Id="rId8" Type="http://schemas.openxmlformats.org/officeDocument/2006/relationships/hyperlink" Target="#'Pre-Diabetes'!A1"/><Relationship Id="rId13" Type="http://schemas.openxmlformats.org/officeDocument/2006/relationships/image" Target="../media/image1.png"/><Relationship Id="rId18" Type="http://schemas.openxmlformats.org/officeDocument/2006/relationships/hyperlink" Target="#Demographics!A1"/><Relationship Id="rId3" Type="http://schemas.openxmlformats.org/officeDocument/2006/relationships/hyperlink" Target="#'PreCon Advice Graphs'!A1"/><Relationship Id="rId21" Type="http://schemas.openxmlformats.org/officeDocument/2006/relationships/hyperlink" Target="#DFWMP!A1"/><Relationship Id="rId7" Type="http://schemas.openxmlformats.org/officeDocument/2006/relationships/hyperlink" Target="#'Gestational Dia'!A1"/><Relationship Id="rId12" Type="http://schemas.openxmlformats.org/officeDocument/2006/relationships/chart" Target="../charts/chart15.xml"/><Relationship Id="rId17" Type="http://schemas.openxmlformats.org/officeDocument/2006/relationships/hyperlink" Target="#'New Treatment Targets'!A1"/><Relationship Id="rId2" Type="http://schemas.openxmlformats.org/officeDocument/2006/relationships/chart" Target="../charts/chart14.xml"/><Relationship Id="rId16" Type="http://schemas.openxmlformats.org/officeDocument/2006/relationships/hyperlink" Target="#'PreCon Advice'!A1"/><Relationship Id="rId20" Type="http://schemas.openxmlformats.org/officeDocument/2006/relationships/hyperlink" Target="#'Low Calorie Diet'!A1"/><Relationship Id="rId1" Type="http://schemas.openxmlformats.org/officeDocument/2006/relationships/hyperlink" Target="#'Care Processes Recorded - All'!A1"/><Relationship Id="rId6" Type="http://schemas.openxmlformats.org/officeDocument/2006/relationships/hyperlink" Target="#MultiMorb!A1"/><Relationship Id="rId11" Type="http://schemas.openxmlformats.org/officeDocument/2006/relationships/hyperlink" Target="#'Structure Education Programme'!A1"/><Relationship Id="rId5" Type="http://schemas.openxmlformats.org/officeDocument/2006/relationships/hyperlink" Target="#CYP!A1"/><Relationship Id="rId15" Type="http://schemas.openxmlformats.org/officeDocument/2006/relationships/hyperlink" Target="#Contents!A1"/><Relationship Id="rId10" Type="http://schemas.openxmlformats.org/officeDocument/2006/relationships/hyperlink" Target="#'Care Processes Recorded'!A1"/><Relationship Id="rId19" Type="http://schemas.openxmlformats.org/officeDocument/2006/relationships/hyperlink" Target="#'Type 2 Diabetes'!A1"/><Relationship Id="rId4" Type="http://schemas.openxmlformats.org/officeDocument/2006/relationships/hyperlink" Target="#'Foot Risk'!A1"/><Relationship Id="rId9" Type="http://schemas.openxmlformats.org/officeDocument/2006/relationships/hyperlink" Target="#SEP!A1"/><Relationship Id="rId14" Type="http://schemas.openxmlformats.org/officeDocument/2006/relationships/hyperlink" Target="#'Old Treatment Targets'!A1"/></Relationships>
</file>

<file path=xl/drawings/_rels/drawing9.xml.rels><?xml version="1.0" encoding="UTF-8" standalone="yes"?>
<Relationships xmlns="http://schemas.openxmlformats.org/package/2006/relationships"><Relationship Id="rId8" Type="http://schemas.openxmlformats.org/officeDocument/2006/relationships/chart" Target="../charts/chart23.xml"/><Relationship Id="rId3" Type="http://schemas.openxmlformats.org/officeDocument/2006/relationships/chart" Target="../charts/chart18.xml"/><Relationship Id="rId7" Type="http://schemas.openxmlformats.org/officeDocument/2006/relationships/chart" Target="../charts/chart22.xml"/><Relationship Id="rId2" Type="http://schemas.openxmlformats.org/officeDocument/2006/relationships/chart" Target="../charts/chart17.xml"/><Relationship Id="rId1" Type="http://schemas.openxmlformats.org/officeDocument/2006/relationships/chart" Target="../charts/chart16.xml"/><Relationship Id="rId6" Type="http://schemas.openxmlformats.org/officeDocument/2006/relationships/chart" Target="../charts/chart21.xml"/><Relationship Id="rId11" Type="http://schemas.openxmlformats.org/officeDocument/2006/relationships/hyperlink" Target="#'Foot Risk'!A1"/><Relationship Id="rId5" Type="http://schemas.openxmlformats.org/officeDocument/2006/relationships/chart" Target="../charts/chart20.xml"/><Relationship Id="rId10" Type="http://schemas.openxmlformats.org/officeDocument/2006/relationships/hyperlink" Target="#'Care Processes'!A1"/><Relationship Id="rId4" Type="http://schemas.openxmlformats.org/officeDocument/2006/relationships/chart" Target="../charts/chart19.xml"/><Relationship Id="rId9" Type="http://schemas.openxmlformats.org/officeDocument/2006/relationships/chart" Target="../charts/chart24.xml"/></Relationships>
</file>

<file path=xl/drawings/_rels/drawing10.xml.rels><?xml version="1.0" encoding="UTF-8" standalone="yes"?>
<Relationships xmlns="http://schemas.openxmlformats.org/package/2006/relationships"><Relationship Id="rId8" Type="http://schemas.openxmlformats.org/officeDocument/2006/relationships/hyperlink" Target="#'Care Processes Recorded'!A1"/><Relationship Id="rId13" Type="http://schemas.openxmlformats.org/officeDocument/2006/relationships/hyperlink" Target="#'Pre-Diabetes'!A1"/><Relationship Id="rId18" Type="http://schemas.openxmlformats.org/officeDocument/2006/relationships/hyperlink" Target="#Contents!A1"/><Relationship Id="rId3" Type="http://schemas.openxmlformats.org/officeDocument/2006/relationships/chart" Target="../charts/chart26.xml"/><Relationship Id="rId21" Type="http://schemas.openxmlformats.org/officeDocument/2006/relationships/hyperlink" Target="#'Low Calorie Diet'!A1"/><Relationship Id="rId7" Type="http://schemas.openxmlformats.org/officeDocument/2006/relationships/hyperlink" Target="#'Treatment Targets'!A1"/><Relationship Id="rId12" Type="http://schemas.openxmlformats.org/officeDocument/2006/relationships/hyperlink" Target="#'Gestational Dia'!A1"/><Relationship Id="rId17" Type="http://schemas.openxmlformats.org/officeDocument/2006/relationships/hyperlink" Target="#'Old Treatment Targets'!A1"/><Relationship Id="rId2" Type="http://schemas.openxmlformats.org/officeDocument/2006/relationships/chart" Target="../charts/chart25.xml"/><Relationship Id="rId16" Type="http://schemas.openxmlformats.org/officeDocument/2006/relationships/image" Target="../media/image1.png"/><Relationship Id="rId20" Type="http://schemas.openxmlformats.org/officeDocument/2006/relationships/hyperlink" Target="#'Type 2 Diabetes'!A1"/><Relationship Id="rId1" Type="http://schemas.openxmlformats.org/officeDocument/2006/relationships/hyperlink" Target="#'PreCon Advice'!A1"/><Relationship Id="rId6" Type="http://schemas.openxmlformats.org/officeDocument/2006/relationships/hyperlink" Target="#'PreCon Advice Graphs'!A1"/><Relationship Id="rId11" Type="http://schemas.openxmlformats.org/officeDocument/2006/relationships/hyperlink" Target="#MultiMorb!A1"/><Relationship Id="rId5" Type="http://schemas.openxmlformats.org/officeDocument/2006/relationships/hyperlink" Target="#Demographics!A1"/><Relationship Id="rId15" Type="http://schemas.openxmlformats.org/officeDocument/2006/relationships/hyperlink" Target="#'Structure Education Programme'!A1"/><Relationship Id="rId10" Type="http://schemas.openxmlformats.org/officeDocument/2006/relationships/hyperlink" Target="#CYP!A1"/><Relationship Id="rId19" Type="http://schemas.openxmlformats.org/officeDocument/2006/relationships/hyperlink" Target="#'New Treatment Targets'!A1"/><Relationship Id="rId4" Type="http://schemas.openxmlformats.org/officeDocument/2006/relationships/hyperlink" Target="#'Care Processes Recorded - All'!A1"/><Relationship Id="rId9" Type="http://schemas.openxmlformats.org/officeDocument/2006/relationships/hyperlink" Target="#'Foot Risk'!A1"/><Relationship Id="rId14" Type="http://schemas.openxmlformats.org/officeDocument/2006/relationships/hyperlink" Target="#SEP!A1"/><Relationship Id="rId22" Type="http://schemas.openxmlformats.org/officeDocument/2006/relationships/hyperlink" Target="#DFWMP!A1"/></Relationships>
</file>

<file path=xl/drawings/_rels/drawing11.xml.rels><?xml version="1.0" encoding="UTF-8" standalone="yes"?>
<Relationships xmlns="http://schemas.openxmlformats.org/package/2006/relationships"><Relationship Id="rId8" Type="http://schemas.openxmlformats.org/officeDocument/2006/relationships/hyperlink" Target="#'Care Processes Recorded'!A1"/><Relationship Id="rId13" Type="http://schemas.openxmlformats.org/officeDocument/2006/relationships/hyperlink" Target="#'Pre-Diabetes'!A1"/><Relationship Id="rId18" Type="http://schemas.openxmlformats.org/officeDocument/2006/relationships/hyperlink" Target="#'Old Treatment Targets'!A1"/><Relationship Id="rId3" Type="http://schemas.openxmlformats.org/officeDocument/2006/relationships/chart" Target="../charts/chart28.xml"/><Relationship Id="rId21" Type="http://schemas.openxmlformats.org/officeDocument/2006/relationships/hyperlink" Target="#'Low Calorie Diet'!A1"/><Relationship Id="rId7" Type="http://schemas.openxmlformats.org/officeDocument/2006/relationships/hyperlink" Target="#'Treatment Targets'!A1"/><Relationship Id="rId12" Type="http://schemas.openxmlformats.org/officeDocument/2006/relationships/hyperlink" Target="#'Gestational Dia'!A1"/><Relationship Id="rId17" Type="http://schemas.openxmlformats.org/officeDocument/2006/relationships/image" Target="../media/image1.png"/><Relationship Id="rId2" Type="http://schemas.openxmlformats.org/officeDocument/2006/relationships/chart" Target="../charts/chart27.xml"/><Relationship Id="rId16" Type="http://schemas.openxmlformats.org/officeDocument/2006/relationships/hyperlink" Target="#Contents!A1"/><Relationship Id="rId20" Type="http://schemas.openxmlformats.org/officeDocument/2006/relationships/hyperlink" Target="#'Type 2 Diabetes'!A1"/><Relationship Id="rId1" Type="http://schemas.openxmlformats.org/officeDocument/2006/relationships/hyperlink" Target="#'PreCon Advice'!A1"/><Relationship Id="rId6" Type="http://schemas.openxmlformats.org/officeDocument/2006/relationships/hyperlink" Target="#'PreCon Advice Graphs'!A1"/><Relationship Id="rId11" Type="http://schemas.openxmlformats.org/officeDocument/2006/relationships/hyperlink" Target="#MultiMorb!A1"/><Relationship Id="rId5" Type="http://schemas.openxmlformats.org/officeDocument/2006/relationships/hyperlink" Target="#Demographics!A1"/><Relationship Id="rId15" Type="http://schemas.openxmlformats.org/officeDocument/2006/relationships/hyperlink" Target="#'Structure Education Programme'!A1"/><Relationship Id="rId10" Type="http://schemas.openxmlformats.org/officeDocument/2006/relationships/hyperlink" Target="#CYP!A1"/><Relationship Id="rId19" Type="http://schemas.openxmlformats.org/officeDocument/2006/relationships/hyperlink" Target="#'New Treatment Targets'!A1"/><Relationship Id="rId4" Type="http://schemas.openxmlformats.org/officeDocument/2006/relationships/hyperlink" Target="#'Care Processes Recorded - All'!A1"/><Relationship Id="rId9" Type="http://schemas.openxmlformats.org/officeDocument/2006/relationships/hyperlink" Target="#'Foot Risk'!A1"/><Relationship Id="rId14" Type="http://schemas.openxmlformats.org/officeDocument/2006/relationships/hyperlink" Target="#SEP!A1"/><Relationship Id="rId22" Type="http://schemas.openxmlformats.org/officeDocument/2006/relationships/hyperlink" Target="#DFWMP!A1"/></Relationships>
</file>

<file path=xl/drawings/_rels/drawing12.xml.rels><?xml version="1.0" encoding="UTF-8" standalone="yes"?>
<Relationships xmlns="http://schemas.openxmlformats.org/package/2006/relationships"><Relationship Id="rId8" Type="http://schemas.openxmlformats.org/officeDocument/2006/relationships/hyperlink" Target="#'Care Processes Recorded'!A1"/><Relationship Id="rId13" Type="http://schemas.openxmlformats.org/officeDocument/2006/relationships/hyperlink" Target="#'Pre-Diabetes'!A1"/><Relationship Id="rId18" Type="http://schemas.openxmlformats.org/officeDocument/2006/relationships/hyperlink" Target="#Contents!A1"/><Relationship Id="rId3" Type="http://schemas.openxmlformats.org/officeDocument/2006/relationships/chart" Target="../charts/chart30.xml"/><Relationship Id="rId21" Type="http://schemas.openxmlformats.org/officeDocument/2006/relationships/hyperlink" Target="#'Low Calorie Diet'!A1"/><Relationship Id="rId7" Type="http://schemas.openxmlformats.org/officeDocument/2006/relationships/hyperlink" Target="#'Treatment Targets'!A1"/><Relationship Id="rId12" Type="http://schemas.openxmlformats.org/officeDocument/2006/relationships/hyperlink" Target="#'Gestational Dia'!A1"/><Relationship Id="rId17" Type="http://schemas.openxmlformats.org/officeDocument/2006/relationships/hyperlink" Target="#'Old Treatment Targets'!A1"/><Relationship Id="rId2" Type="http://schemas.openxmlformats.org/officeDocument/2006/relationships/chart" Target="../charts/chart29.xml"/><Relationship Id="rId16" Type="http://schemas.openxmlformats.org/officeDocument/2006/relationships/image" Target="../media/image1.png"/><Relationship Id="rId20" Type="http://schemas.openxmlformats.org/officeDocument/2006/relationships/hyperlink" Target="#'Type 2 Diabetes'!A1"/><Relationship Id="rId1" Type="http://schemas.openxmlformats.org/officeDocument/2006/relationships/hyperlink" Target="#'PreCon Advice'!A1"/><Relationship Id="rId6" Type="http://schemas.openxmlformats.org/officeDocument/2006/relationships/hyperlink" Target="#'PreCon Advice Graphs'!A1"/><Relationship Id="rId11" Type="http://schemas.openxmlformats.org/officeDocument/2006/relationships/hyperlink" Target="#MultiMorb!A1"/><Relationship Id="rId5" Type="http://schemas.openxmlformats.org/officeDocument/2006/relationships/hyperlink" Target="#Demographics!A1"/><Relationship Id="rId15" Type="http://schemas.openxmlformats.org/officeDocument/2006/relationships/hyperlink" Target="#'Structure Education Programme'!A1"/><Relationship Id="rId10" Type="http://schemas.openxmlformats.org/officeDocument/2006/relationships/hyperlink" Target="#CYP!A1"/><Relationship Id="rId19" Type="http://schemas.openxmlformats.org/officeDocument/2006/relationships/hyperlink" Target="#'New Treatment Targets'!A1"/><Relationship Id="rId4" Type="http://schemas.openxmlformats.org/officeDocument/2006/relationships/hyperlink" Target="#'Care Processes Recorded - All'!A1"/><Relationship Id="rId9" Type="http://schemas.openxmlformats.org/officeDocument/2006/relationships/hyperlink" Target="#'Foot Risk'!A1"/><Relationship Id="rId14" Type="http://schemas.openxmlformats.org/officeDocument/2006/relationships/hyperlink" Target="#SEP!A1"/><Relationship Id="rId22" Type="http://schemas.openxmlformats.org/officeDocument/2006/relationships/hyperlink" Target="#DFWMP!A1"/></Relationships>
</file>

<file path=xl/drawings/_rels/drawing13.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hyperlink" Target="#'Structure Education Programme'!A1"/><Relationship Id="rId18" Type="http://schemas.openxmlformats.org/officeDocument/2006/relationships/hyperlink" Target="#'Low Calorie Diet'!A1"/><Relationship Id="rId3" Type="http://schemas.openxmlformats.org/officeDocument/2006/relationships/hyperlink" Target="#Demographics!A1"/><Relationship Id="rId21" Type="http://schemas.openxmlformats.org/officeDocument/2006/relationships/hyperlink" Target="#Contents!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Type 2 Diabetes'!A1"/><Relationship Id="rId2" Type="http://schemas.openxmlformats.org/officeDocument/2006/relationships/hyperlink" Target="#'Care Processes Recorded - All'!A1"/><Relationship Id="rId16" Type="http://schemas.openxmlformats.org/officeDocument/2006/relationships/chart" Target="../charts/chart32.xml"/><Relationship Id="rId20" Type="http://schemas.openxmlformats.org/officeDocument/2006/relationships/hyperlink" Target="#'Old Treatment Targets'!A1"/><Relationship Id="rId1" Type="http://schemas.openxmlformats.org/officeDocument/2006/relationships/hyperlink" Target="#'PreCon Advice'!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31.xml"/><Relationship Id="rId10" Type="http://schemas.openxmlformats.org/officeDocument/2006/relationships/hyperlink" Target="#'Gestational Dia'!A1"/><Relationship Id="rId19" Type="http://schemas.openxmlformats.org/officeDocument/2006/relationships/hyperlink" Target="#DFWMP!A1"/><Relationship Id="rId4" Type="http://schemas.openxmlformats.org/officeDocument/2006/relationships/hyperlink" Target="#'PreCon Advice Graphs'!A1"/><Relationship Id="rId9" Type="http://schemas.openxmlformats.org/officeDocument/2006/relationships/hyperlink" Target="#MultiMorb!A1"/><Relationship Id="rId14" Type="http://schemas.openxmlformats.org/officeDocument/2006/relationships/image" Target="../media/image1.png"/><Relationship Id="rId22" Type="http://schemas.openxmlformats.org/officeDocument/2006/relationships/hyperlink" Target="#'New Treatment Targets'!A1"/></Relationships>
</file>

<file path=xl/drawings/_rels/drawing14.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image" Target="../media/image1.png"/><Relationship Id="rId18" Type="http://schemas.openxmlformats.org/officeDocument/2006/relationships/hyperlink" Target="#'New Treatment Targets'!A1"/><Relationship Id="rId3" Type="http://schemas.openxmlformats.org/officeDocument/2006/relationships/hyperlink" Target="#Demographics!A1"/><Relationship Id="rId21" Type="http://schemas.openxmlformats.org/officeDocument/2006/relationships/hyperlink" Target="#DFWMP!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Contents!A1"/><Relationship Id="rId2" Type="http://schemas.openxmlformats.org/officeDocument/2006/relationships/hyperlink" Target="#'Care Processes Recorded - All'!A1"/><Relationship Id="rId16" Type="http://schemas.openxmlformats.org/officeDocument/2006/relationships/hyperlink" Target="#'Old Treatment Targets'!A1"/><Relationship Id="rId20" Type="http://schemas.openxmlformats.org/officeDocument/2006/relationships/hyperlink" Target="#'Low Calorie Diet'!A1"/><Relationship Id="rId1" Type="http://schemas.openxmlformats.org/officeDocument/2006/relationships/hyperlink" Target="#'PreCon Advice'!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34.xml"/><Relationship Id="rId10" Type="http://schemas.openxmlformats.org/officeDocument/2006/relationships/hyperlink" Target="#'Gestational Dia'!A1"/><Relationship Id="rId19" Type="http://schemas.openxmlformats.org/officeDocument/2006/relationships/hyperlink" Target="#'Type 2 Diabetes'!A1"/><Relationship Id="rId4" Type="http://schemas.openxmlformats.org/officeDocument/2006/relationships/hyperlink" Target="#'PreCon Advice Graphs'!A1"/><Relationship Id="rId9" Type="http://schemas.openxmlformats.org/officeDocument/2006/relationships/hyperlink" Target="#MultiMorb!A1"/><Relationship Id="rId14" Type="http://schemas.openxmlformats.org/officeDocument/2006/relationships/chart" Target="../charts/chart33.xml"/></Relationships>
</file>

<file path=xl/drawings/_rels/drawing15.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hyperlink" Target="#'Structure Education Programme'!A1"/><Relationship Id="rId18" Type="http://schemas.openxmlformats.org/officeDocument/2006/relationships/hyperlink" Target="#'Old Treatment Targets'!A1"/><Relationship Id="rId3" Type="http://schemas.openxmlformats.org/officeDocument/2006/relationships/hyperlink" Target="#Demographics!A1"/><Relationship Id="rId21" Type="http://schemas.openxmlformats.org/officeDocument/2006/relationships/chart" Target="../charts/chart35.xml"/><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DFWMP!A1"/><Relationship Id="rId2" Type="http://schemas.openxmlformats.org/officeDocument/2006/relationships/hyperlink" Target="#'Care Processes Recorded - All'!A1"/><Relationship Id="rId16" Type="http://schemas.openxmlformats.org/officeDocument/2006/relationships/hyperlink" Target="#'Low Calorie Diet'!A1"/><Relationship Id="rId20" Type="http://schemas.openxmlformats.org/officeDocument/2006/relationships/hyperlink" Target="#'New Treatment Targets'!A1"/><Relationship Id="rId1" Type="http://schemas.openxmlformats.org/officeDocument/2006/relationships/hyperlink" Target="#'PreCon Advice'!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hyperlink" Target="#'Type 2 Diabetes'!A1"/><Relationship Id="rId10" Type="http://schemas.openxmlformats.org/officeDocument/2006/relationships/hyperlink" Target="#'Gestational Dia'!A1"/><Relationship Id="rId19" Type="http://schemas.openxmlformats.org/officeDocument/2006/relationships/hyperlink" Target="#Contents!A1"/><Relationship Id="rId4" Type="http://schemas.openxmlformats.org/officeDocument/2006/relationships/hyperlink" Target="#'PreCon Advice Graphs'!A1"/><Relationship Id="rId9" Type="http://schemas.openxmlformats.org/officeDocument/2006/relationships/hyperlink" Target="#MultiMorb!A1"/><Relationship Id="rId14" Type="http://schemas.openxmlformats.org/officeDocument/2006/relationships/image" Target="../media/image1.png"/><Relationship Id="rId22" Type="http://schemas.openxmlformats.org/officeDocument/2006/relationships/chart" Target="../charts/chart36.xml"/></Relationships>
</file>

<file path=xl/drawings/_rels/drawing16.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image" Target="../media/image1.png"/><Relationship Id="rId18" Type="http://schemas.openxmlformats.org/officeDocument/2006/relationships/hyperlink" Target="#'New Treatment Targets'!A1"/><Relationship Id="rId3" Type="http://schemas.openxmlformats.org/officeDocument/2006/relationships/hyperlink" Target="#Demographics!A1"/><Relationship Id="rId21" Type="http://schemas.openxmlformats.org/officeDocument/2006/relationships/hyperlink" Target="#DFWMP!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Contents!A1"/><Relationship Id="rId2" Type="http://schemas.openxmlformats.org/officeDocument/2006/relationships/hyperlink" Target="#'Care Processes Recorded - All'!A1"/><Relationship Id="rId16" Type="http://schemas.openxmlformats.org/officeDocument/2006/relationships/hyperlink" Target="#'Old Treatment Targets'!A1"/><Relationship Id="rId20" Type="http://schemas.openxmlformats.org/officeDocument/2006/relationships/hyperlink" Target="#'Low Calorie Diet'!A1"/><Relationship Id="rId1" Type="http://schemas.openxmlformats.org/officeDocument/2006/relationships/hyperlink" Target="#'PreCon Advice'!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38.xml"/><Relationship Id="rId10" Type="http://schemas.openxmlformats.org/officeDocument/2006/relationships/hyperlink" Target="#'Gestational Dia'!A1"/><Relationship Id="rId19" Type="http://schemas.openxmlformats.org/officeDocument/2006/relationships/hyperlink" Target="#'Type 2 Diabetes'!A1"/><Relationship Id="rId4" Type="http://schemas.openxmlformats.org/officeDocument/2006/relationships/hyperlink" Target="#'PreCon Advice Graphs'!A1"/><Relationship Id="rId9" Type="http://schemas.openxmlformats.org/officeDocument/2006/relationships/hyperlink" Target="#MultiMorb!A1"/><Relationship Id="rId14" Type="http://schemas.openxmlformats.org/officeDocument/2006/relationships/chart" Target="../charts/chart37.xml"/></Relationships>
</file>

<file path=xl/drawings/_rels/drawing17.xml.rels><?xml version="1.0" encoding="UTF-8" standalone="yes"?>
<Relationships xmlns="http://schemas.openxmlformats.org/package/2006/relationships"><Relationship Id="rId8" Type="http://schemas.openxmlformats.org/officeDocument/2006/relationships/hyperlink" Target="#CYP!A1"/><Relationship Id="rId13" Type="http://schemas.openxmlformats.org/officeDocument/2006/relationships/image" Target="../media/image1.png"/><Relationship Id="rId18" Type="http://schemas.openxmlformats.org/officeDocument/2006/relationships/hyperlink" Target="#'New Treatment Targets'!A1"/><Relationship Id="rId3" Type="http://schemas.openxmlformats.org/officeDocument/2006/relationships/hyperlink" Target="#Demographics!A1"/><Relationship Id="rId21" Type="http://schemas.openxmlformats.org/officeDocument/2006/relationships/hyperlink" Target="#DFWMP!A1"/><Relationship Id="rId7" Type="http://schemas.openxmlformats.org/officeDocument/2006/relationships/hyperlink" Target="#'Foot Risk'!A1"/><Relationship Id="rId12" Type="http://schemas.openxmlformats.org/officeDocument/2006/relationships/hyperlink" Target="#SEP!A1"/><Relationship Id="rId17" Type="http://schemas.openxmlformats.org/officeDocument/2006/relationships/hyperlink" Target="#Contents!A1"/><Relationship Id="rId2" Type="http://schemas.openxmlformats.org/officeDocument/2006/relationships/hyperlink" Target="#'Care Processes Recorded - All'!A1"/><Relationship Id="rId16" Type="http://schemas.openxmlformats.org/officeDocument/2006/relationships/hyperlink" Target="#'Old Treatment Targets'!A1"/><Relationship Id="rId20" Type="http://schemas.openxmlformats.org/officeDocument/2006/relationships/hyperlink" Target="#'Low Calorie Diet'!A1"/><Relationship Id="rId1" Type="http://schemas.openxmlformats.org/officeDocument/2006/relationships/hyperlink" Target="#'PreCon Advice'!A1"/><Relationship Id="rId6" Type="http://schemas.openxmlformats.org/officeDocument/2006/relationships/hyperlink" Target="#'Care Processes Recorded'!A1"/><Relationship Id="rId11" Type="http://schemas.openxmlformats.org/officeDocument/2006/relationships/hyperlink" Target="#'Pre-Diabetes'!A1"/><Relationship Id="rId5" Type="http://schemas.openxmlformats.org/officeDocument/2006/relationships/hyperlink" Target="#'Treatment Targets'!A1"/><Relationship Id="rId15" Type="http://schemas.openxmlformats.org/officeDocument/2006/relationships/chart" Target="../charts/chart40.xml"/><Relationship Id="rId10" Type="http://schemas.openxmlformats.org/officeDocument/2006/relationships/hyperlink" Target="#'Gestational Dia'!A1"/><Relationship Id="rId19" Type="http://schemas.openxmlformats.org/officeDocument/2006/relationships/hyperlink" Target="#'Type 2 Diabetes'!A1"/><Relationship Id="rId4" Type="http://schemas.openxmlformats.org/officeDocument/2006/relationships/hyperlink" Target="#'PreCon Advice Graphs'!A1"/><Relationship Id="rId9" Type="http://schemas.openxmlformats.org/officeDocument/2006/relationships/hyperlink" Target="#MultiMorb!A1"/><Relationship Id="rId14" Type="http://schemas.openxmlformats.org/officeDocument/2006/relationships/chart" Target="../charts/chart39.xml"/></Relationships>
</file>

<file path=xl/drawings/_rels/drawing18.xml.rels><?xml version="1.0" encoding="UTF-8" standalone="yes"?>
<Relationships xmlns="http://schemas.openxmlformats.org/package/2006/relationships"><Relationship Id="rId3" Type="http://schemas.openxmlformats.org/officeDocument/2006/relationships/chart" Target="../charts/chart43.xml"/><Relationship Id="rId2" Type="http://schemas.openxmlformats.org/officeDocument/2006/relationships/chart" Target="../charts/chart42.xml"/><Relationship Id="rId1" Type="http://schemas.openxmlformats.org/officeDocument/2006/relationships/chart" Target="../charts/chart41.xml"/></Relationships>
</file>

<file path=xl/drawings/_rels/drawing19.xml.rels><?xml version="1.0" encoding="UTF-8" standalone="yes"?>
<Relationships xmlns="http://schemas.openxmlformats.org/package/2006/relationships"><Relationship Id="rId3" Type="http://schemas.openxmlformats.org/officeDocument/2006/relationships/chart" Target="../charts/chart46.xml"/><Relationship Id="rId2" Type="http://schemas.openxmlformats.org/officeDocument/2006/relationships/chart" Target="../charts/chart45.xml"/><Relationship Id="rId1" Type="http://schemas.openxmlformats.org/officeDocument/2006/relationships/chart" Target="../charts/chart44.xml"/></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4</xdr:row>
      <xdr:rowOff>9525</xdr:rowOff>
    </xdr:from>
    <xdr:to>
      <xdr:col>13</xdr:col>
      <xdr:colOff>287236</xdr:colOff>
      <xdr:row>4</xdr:row>
      <xdr:rowOff>822959</xdr:rowOff>
    </xdr:to>
    <xdr:pic>
      <xdr:nvPicPr>
        <xdr:cNvPr id="4" name="Picture 3" descr="CEG2_col (2).bmp">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63350" y="990600"/>
          <a:ext cx="1752181" cy="8191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327659</xdr:colOff>
      <xdr:row>26</xdr:row>
      <xdr:rowOff>17621</xdr:rowOff>
    </xdr:from>
    <xdr:to>
      <xdr:col>1</xdr:col>
      <xdr:colOff>1697354</xdr:colOff>
      <xdr:row>37</xdr:row>
      <xdr:rowOff>139065</xdr:rowOff>
    </xdr:to>
    <mc:AlternateContent xmlns:mc="http://schemas.openxmlformats.org/markup-compatibility/2006" xmlns:a14="http://schemas.microsoft.com/office/drawing/2010/main">
      <mc:Choice Requires="a14">
        <xdr:graphicFrame macro="">
          <xdr:nvGraphicFramePr>
            <xdr:cNvPr id="15" name="Locality 7">
              <a:extLst>
                <a:ext uri="{FF2B5EF4-FFF2-40B4-BE49-F238E27FC236}">
                  <a16:creationId xmlns:a16="http://schemas.microsoft.com/office/drawing/2014/main" id="{00000000-0008-0000-0300-00000F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333374" y="5310187"/>
              <a:ext cx="1828800" cy="222646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10</xdr:col>
      <xdr:colOff>59530</xdr:colOff>
      <xdr:row>0</xdr:row>
      <xdr:rowOff>59532</xdr:rowOff>
    </xdr:from>
    <xdr:to>
      <xdr:col>10</xdr:col>
      <xdr:colOff>869155</xdr:colOff>
      <xdr:row>0</xdr:row>
      <xdr:rowOff>392906</xdr:rowOff>
    </xdr:to>
    <xdr:sp macro="" textlink="">
      <xdr:nvSpPr>
        <xdr:cNvPr id="30" name="Arrow: Right 7">
          <a:hlinkClick xmlns:r="http://schemas.openxmlformats.org/officeDocument/2006/relationships" r:id="rId1"/>
          <a:extLst>
            <a:ext uri="{FF2B5EF4-FFF2-40B4-BE49-F238E27FC236}">
              <a16:creationId xmlns:a16="http://schemas.microsoft.com/office/drawing/2014/main" id="{00000000-0008-0000-0300-00001E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3" name="Snip Single Corner Rectangle 32">
          <a:hlinkClick xmlns:r="http://schemas.openxmlformats.org/officeDocument/2006/relationships" r:id="rId2"/>
          <a:extLst>
            <a:ext uri="{FF2B5EF4-FFF2-40B4-BE49-F238E27FC236}">
              <a16:creationId xmlns:a16="http://schemas.microsoft.com/office/drawing/2014/main" id="{00000000-0008-0000-0300-000021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Old Treatment</a:t>
          </a:r>
          <a:r>
            <a:rPr lang="en-GB" sz="900"/>
            <a:t> </a:t>
          </a:r>
          <a:r>
            <a:rPr lang="en-GB" sz="9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5" name="Snip Single Corner Rectangle 34">
          <a:hlinkClick xmlns:r="http://schemas.openxmlformats.org/officeDocument/2006/relationships" r:id="rId3"/>
          <a:extLst>
            <a:ext uri="{FF2B5EF4-FFF2-40B4-BE49-F238E27FC236}">
              <a16:creationId xmlns:a16="http://schemas.microsoft.com/office/drawing/2014/main" id="{00000000-0008-0000-0300-000023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6" name="Snip Single Corner Rectangle 35">
          <a:hlinkClick xmlns:r="http://schemas.openxmlformats.org/officeDocument/2006/relationships" r:id="rId4"/>
          <a:extLst>
            <a:ext uri="{FF2B5EF4-FFF2-40B4-BE49-F238E27FC236}">
              <a16:creationId xmlns:a16="http://schemas.microsoft.com/office/drawing/2014/main" id="{00000000-0008-0000-0300-000024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7" name="Snip Single Corner Rectangle 36">
          <a:hlinkClick xmlns:r="http://schemas.openxmlformats.org/officeDocument/2006/relationships" r:id="rId5"/>
          <a:extLst>
            <a:ext uri="{FF2B5EF4-FFF2-40B4-BE49-F238E27FC236}">
              <a16:creationId xmlns:a16="http://schemas.microsoft.com/office/drawing/2014/main" id="{00000000-0008-0000-0300-000025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8" name="Snip Single Corner Rectangle 37">
          <a:hlinkClick xmlns:r="http://schemas.openxmlformats.org/officeDocument/2006/relationships" r:id="rId6"/>
          <a:extLst>
            <a:ext uri="{FF2B5EF4-FFF2-40B4-BE49-F238E27FC236}">
              <a16:creationId xmlns:a16="http://schemas.microsoft.com/office/drawing/2014/main" id="{00000000-0008-0000-0300-000026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9" name="Snip Single Corner Rectangle 38">
          <a:hlinkClick xmlns:r="http://schemas.openxmlformats.org/officeDocument/2006/relationships" r:id="rId7"/>
          <a:extLst>
            <a:ext uri="{FF2B5EF4-FFF2-40B4-BE49-F238E27FC236}">
              <a16:creationId xmlns:a16="http://schemas.microsoft.com/office/drawing/2014/main" id="{00000000-0008-0000-0300-000027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40" name="Snip Single Corner Rectangle 39">
          <a:hlinkClick xmlns:r="http://schemas.openxmlformats.org/officeDocument/2006/relationships" r:id="rId8"/>
          <a:extLst>
            <a:ext uri="{FF2B5EF4-FFF2-40B4-BE49-F238E27FC236}">
              <a16:creationId xmlns:a16="http://schemas.microsoft.com/office/drawing/2014/main" id="{00000000-0008-0000-0300-000028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45" name="Snip Single Corner Rectangle 44">
          <a:hlinkClick xmlns:r="http://schemas.openxmlformats.org/officeDocument/2006/relationships" r:id="rId9"/>
          <a:extLst>
            <a:ext uri="{FF2B5EF4-FFF2-40B4-BE49-F238E27FC236}">
              <a16:creationId xmlns:a16="http://schemas.microsoft.com/office/drawing/2014/main" id="{00000000-0008-0000-0300-00002D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Care</a:t>
          </a:r>
          <a:r>
            <a:rPr lang="en-GB" sz="900"/>
            <a:t> </a:t>
          </a:r>
          <a:r>
            <a:rPr lang="en-GB" sz="9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46" name="Snip Single Corner Rectangle 45">
          <a:hlinkClick xmlns:r="http://schemas.openxmlformats.org/officeDocument/2006/relationships" r:id="rId3"/>
          <a:extLst>
            <a:ext uri="{FF2B5EF4-FFF2-40B4-BE49-F238E27FC236}">
              <a16:creationId xmlns:a16="http://schemas.microsoft.com/office/drawing/2014/main" id="{00000000-0008-0000-0300-00002E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47" name="Snip Single Corner Rectangle 46">
          <a:hlinkClick xmlns:r="http://schemas.openxmlformats.org/officeDocument/2006/relationships" r:id="rId4"/>
          <a:extLst>
            <a:ext uri="{FF2B5EF4-FFF2-40B4-BE49-F238E27FC236}">
              <a16:creationId xmlns:a16="http://schemas.microsoft.com/office/drawing/2014/main" id="{00000000-0008-0000-0300-00002F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48" name="Snip Single Corner Rectangle 47">
          <a:hlinkClick xmlns:r="http://schemas.openxmlformats.org/officeDocument/2006/relationships" r:id="rId5"/>
          <a:extLst>
            <a:ext uri="{FF2B5EF4-FFF2-40B4-BE49-F238E27FC236}">
              <a16:creationId xmlns:a16="http://schemas.microsoft.com/office/drawing/2014/main" id="{00000000-0008-0000-0300-000030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49" name="Snip Single Corner Rectangle 48">
          <a:hlinkClick xmlns:r="http://schemas.openxmlformats.org/officeDocument/2006/relationships" r:id="rId6"/>
          <a:extLst>
            <a:ext uri="{FF2B5EF4-FFF2-40B4-BE49-F238E27FC236}">
              <a16:creationId xmlns:a16="http://schemas.microsoft.com/office/drawing/2014/main" id="{00000000-0008-0000-0300-000031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50" name="Snip Single Corner Rectangle 49">
          <a:hlinkClick xmlns:r="http://schemas.openxmlformats.org/officeDocument/2006/relationships" r:id="rId7"/>
          <a:extLst>
            <a:ext uri="{FF2B5EF4-FFF2-40B4-BE49-F238E27FC236}">
              <a16:creationId xmlns:a16="http://schemas.microsoft.com/office/drawing/2014/main" id="{00000000-0008-0000-0300-000032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51" name="Snip Single Corner Rectangle 50">
          <a:hlinkClick xmlns:r="http://schemas.openxmlformats.org/officeDocument/2006/relationships" r:id="rId10"/>
          <a:extLst>
            <a:ext uri="{FF2B5EF4-FFF2-40B4-BE49-F238E27FC236}">
              <a16:creationId xmlns:a16="http://schemas.microsoft.com/office/drawing/2014/main" id="{00000000-0008-0000-0300-000033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00" b="1">
              <a:solidFill>
                <a:sysClr val="windowText" lastClr="000000"/>
              </a:solidFill>
            </a:rPr>
            <a:t>Structured Ed. Prog.</a:t>
          </a:r>
        </a:p>
      </xdr:txBody>
    </xdr:sp>
    <xdr:clientData/>
  </xdr:twoCellAnchor>
  <xdr:twoCellAnchor>
    <xdr:from>
      <xdr:col>4</xdr:col>
      <xdr:colOff>0</xdr:colOff>
      <xdr:row>3</xdr:row>
      <xdr:rowOff>0</xdr:rowOff>
    </xdr:from>
    <xdr:to>
      <xdr:col>8</xdr:col>
      <xdr:colOff>785812</xdr:colOff>
      <xdr:row>18</xdr:row>
      <xdr:rowOff>47625</xdr:rowOff>
    </xdr:to>
    <xdr:graphicFrame macro="">
      <xdr:nvGraphicFramePr>
        <xdr:cNvPr id="54" name="Chart 53">
          <a:extLst>
            <a:ext uri="{FF2B5EF4-FFF2-40B4-BE49-F238E27FC236}">
              <a16:creationId xmlns:a16="http://schemas.microsoft.com/office/drawing/2014/main" id="{00000000-0008-0000-0300-00003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editAs="absolute">
    <xdr:from>
      <xdr:col>10</xdr:col>
      <xdr:colOff>1905</xdr:colOff>
      <xdr:row>3</xdr:row>
      <xdr:rowOff>0</xdr:rowOff>
    </xdr:from>
    <xdr:to>
      <xdr:col>14</xdr:col>
      <xdr:colOff>763905</xdr:colOff>
      <xdr:row>18</xdr:row>
      <xdr:rowOff>16669</xdr:rowOff>
    </xdr:to>
    <xdr:graphicFrame macro="">
      <xdr:nvGraphicFramePr>
        <xdr:cNvPr id="55" name="Chart 54">
          <a:extLst>
            <a:ext uri="{FF2B5EF4-FFF2-40B4-BE49-F238E27FC236}">
              <a16:creationId xmlns:a16="http://schemas.microsoft.com/office/drawing/2014/main" id="{00000000-0008-0000-0300-00003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editAs="oneCell">
    <xdr:from>
      <xdr:col>15</xdr:col>
      <xdr:colOff>13609</xdr:colOff>
      <xdr:row>3</xdr:row>
      <xdr:rowOff>0</xdr:rowOff>
    </xdr:from>
    <xdr:to>
      <xdr:col>16</xdr:col>
      <xdr:colOff>608921</xdr:colOff>
      <xdr:row>7</xdr:row>
      <xdr:rowOff>92575</xdr:rowOff>
    </xdr:to>
    <xdr:pic>
      <xdr:nvPicPr>
        <xdr:cNvPr id="57" name="Picture 56" descr="CEG2_col (2).bmp">
          <a:extLst>
            <a:ext uri="{FF2B5EF4-FFF2-40B4-BE49-F238E27FC236}">
              <a16:creationId xmlns:a16="http://schemas.microsoft.com/office/drawing/2014/main" id="{00000000-0008-0000-0300-000039000000}"/>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6682359" y="857250"/>
          <a:ext cx="1547812" cy="718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311876</xdr:colOff>
      <xdr:row>21</xdr:row>
      <xdr:rowOff>177981</xdr:rowOff>
    </xdr:from>
    <xdr:to>
      <xdr:col>1</xdr:col>
      <xdr:colOff>1691912</xdr:colOff>
      <xdr:row>23</xdr:row>
      <xdr:rowOff>168729</xdr:rowOff>
    </xdr:to>
    <mc:AlternateContent xmlns:mc="http://schemas.openxmlformats.org/markup-compatibility/2006" xmlns:a14="http://schemas.microsoft.com/office/drawing/2010/main">
      <mc:Choice Requires="a14">
        <xdr:graphicFrame macro="">
          <xdr:nvGraphicFramePr>
            <xdr:cNvPr id="3" name="Rel_D">
              <a:extLst>
                <a:ext uri="{FF2B5EF4-FFF2-40B4-BE49-F238E27FC236}">
                  <a16:creationId xmlns:a16="http://schemas.microsoft.com/office/drawing/2014/main" id="{16395E47-0FE8-4C8C-9ABC-C0D26DD55196}"/>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311876" y="4260124"/>
              <a:ext cx="1860368" cy="37936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0</xdr:colOff>
      <xdr:row>0</xdr:row>
      <xdr:rowOff>0</xdr:rowOff>
    </xdr:from>
    <xdr:to>
      <xdr:col>3</xdr:col>
      <xdr:colOff>936784</xdr:colOff>
      <xdr:row>1</xdr:row>
      <xdr:rowOff>0</xdr:rowOff>
    </xdr:to>
    <xdr:sp macro="" textlink="">
      <xdr:nvSpPr>
        <xdr:cNvPr id="60" name="Snip Single Corner Rectangle 51">
          <a:hlinkClick xmlns:r="http://schemas.openxmlformats.org/officeDocument/2006/relationships" r:id="rId14"/>
          <a:extLst>
            <a:ext uri="{FF2B5EF4-FFF2-40B4-BE49-F238E27FC236}">
              <a16:creationId xmlns:a16="http://schemas.microsoft.com/office/drawing/2014/main" id="{089A70E2-78FE-4334-AE31-8A91054D85F4}"/>
            </a:ext>
          </a:extLst>
        </xdr:cNvPr>
        <xdr:cNvSpPr/>
      </xdr:nvSpPr>
      <xdr:spPr>
        <a:xfrm>
          <a:off x="5388429"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4</xdr:col>
      <xdr:colOff>0</xdr:colOff>
      <xdr:row>0</xdr:row>
      <xdr:rowOff>0</xdr:rowOff>
    </xdr:from>
    <xdr:to>
      <xdr:col>4</xdr:col>
      <xdr:colOff>936784</xdr:colOff>
      <xdr:row>1</xdr:row>
      <xdr:rowOff>0</xdr:rowOff>
    </xdr:to>
    <xdr:sp macro="" textlink="">
      <xdr:nvSpPr>
        <xdr:cNvPr id="61" name="Snip Single Corner Rectangle 41">
          <a:hlinkClick xmlns:r="http://schemas.openxmlformats.org/officeDocument/2006/relationships" r:id="rId15"/>
          <a:extLst>
            <a:ext uri="{FF2B5EF4-FFF2-40B4-BE49-F238E27FC236}">
              <a16:creationId xmlns:a16="http://schemas.microsoft.com/office/drawing/2014/main" id="{64351CC1-965B-414D-9997-5923460F61E6}"/>
            </a:ext>
          </a:extLst>
        </xdr:cNvPr>
        <xdr:cNvSpPr/>
      </xdr:nvSpPr>
      <xdr:spPr>
        <a:xfrm>
          <a:off x="6368143"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5</xdr:col>
      <xdr:colOff>0</xdr:colOff>
      <xdr:row>0</xdr:row>
      <xdr:rowOff>0</xdr:rowOff>
    </xdr:from>
    <xdr:to>
      <xdr:col>5</xdr:col>
      <xdr:colOff>936784</xdr:colOff>
      <xdr:row>1</xdr:row>
      <xdr:rowOff>0</xdr:rowOff>
    </xdr:to>
    <xdr:sp macro="" textlink="">
      <xdr:nvSpPr>
        <xdr:cNvPr id="62" name="Snip Single Corner Rectangle 31">
          <a:hlinkClick xmlns:r="http://schemas.openxmlformats.org/officeDocument/2006/relationships" r:id="rId16"/>
          <a:extLst>
            <a:ext uri="{FF2B5EF4-FFF2-40B4-BE49-F238E27FC236}">
              <a16:creationId xmlns:a16="http://schemas.microsoft.com/office/drawing/2014/main" id="{86C8ED73-2D16-4154-BFA4-01A87CABF0D2}"/>
            </a:ext>
          </a:extLst>
        </xdr:cNvPr>
        <xdr:cNvSpPr/>
      </xdr:nvSpPr>
      <xdr:spPr>
        <a:xfrm>
          <a:off x="7347857"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936784</xdr:colOff>
      <xdr:row>1</xdr:row>
      <xdr:rowOff>0</xdr:rowOff>
    </xdr:to>
    <xdr:sp macro="" textlink="">
      <xdr:nvSpPr>
        <xdr:cNvPr id="63" name="Snip Single Corner Rectangle 50">
          <a:hlinkClick xmlns:r="http://schemas.openxmlformats.org/officeDocument/2006/relationships" r:id="rId17"/>
          <a:extLst>
            <a:ext uri="{FF2B5EF4-FFF2-40B4-BE49-F238E27FC236}">
              <a16:creationId xmlns:a16="http://schemas.microsoft.com/office/drawing/2014/main" id="{D285D4E5-1245-413D-A987-E556B1ECC835}"/>
            </a:ext>
          </a:extLst>
        </xdr:cNvPr>
        <xdr:cNvSpPr/>
      </xdr:nvSpPr>
      <xdr:spPr>
        <a:xfrm>
          <a:off x="17145000"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0</xdr:colOff>
      <xdr:row>0</xdr:row>
      <xdr:rowOff>0</xdr:rowOff>
    </xdr:from>
    <xdr:to>
      <xdr:col>16</xdr:col>
      <xdr:colOff>936784</xdr:colOff>
      <xdr:row>1</xdr:row>
      <xdr:rowOff>0</xdr:rowOff>
    </xdr:to>
    <xdr:sp macro="" textlink="">
      <xdr:nvSpPr>
        <xdr:cNvPr id="64" name="Snip Single Corner Rectangle 50">
          <a:hlinkClick xmlns:r="http://schemas.openxmlformats.org/officeDocument/2006/relationships" r:id="rId18"/>
          <a:extLst>
            <a:ext uri="{FF2B5EF4-FFF2-40B4-BE49-F238E27FC236}">
              <a16:creationId xmlns:a16="http://schemas.microsoft.com/office/drawing/2014/main" id="{15198380-7747-4CE7-9122-9717E3411AE2}"/>
            </a:ext>
          </a:extLst>
        </xdr:cNvPr>
        <xdr:cNvSpPr/>
      </xdr:nvSpPr>
      <xdr:spPr>
        <a:xfrm>
          <a:off x="18124714"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0</xdr:colOff>
      <xdr:row>0</xdr:row>
      <xdr:rowOff>0</xdr:rowOff>
    </xdr:from>
    <xdr:to>
      <xdr:col>17</xdr:col>
      <xdr:colOff>936784</xdr:colOff>
      <xdr:row>1</xdr:row>
      <xdr:rowOff>0</xdr:rowOff>
    </xdr:to>
    <xdr:sp macro="" textlink="">
      <xdr:nvSpPr>
        <xdr:cNvPr id="66" name="Snip Single Corner Rectangle 50">
          <a:hlinkClick xmlns:r="http://schemas.openxmlformats.org/officeDocument/2006/relationships" r:id="rId19"/>
          <a:extLst>
            <a:ext uri="{FF2B5EF4-FFF2-40B4-BE49-F238E27FC236}">
              <a16:creationId xmlns:a16="http://schemas.microsoft.com/office/drawing/2014/main" id="{8C4C7C45-A55C-49E2-B682-A4DE19108867}"/>
            </a:ext>
          </a:extLst>
        </xdr:cNvPr>
        <xdr:cNvSpPr/>
      </xdr:nvSpPr>
      <xdr:spPr>
        <a:xfrm>
          <a:off x="19104429"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xdr:from>
      <xdr:col>7</xdr:col>
      <xdr:colOff>0</xdr:colOff>
      <xdr:row>0</xdr:row>
      <xdr:rowOff>0</xdr:rowOff>
    </xdr:from>
    <xdr:to>
      <xdr:col>7</xdr:col>
      <xdr:colOff>932974</xdr:colOff>
      <xdr:row>1</xdr:row>
      <xdr:rowOff>0</xdr:rowOff>
    </xdr:to>
    <xdr:sp macro="" textlink="">
      <xdr:nvSpPr>
        <xdr:cNvPr id="67" name="Snip Single Corner Rectangle 31">
          <a:hlinkClick xmlns:r="http://schemas.openxmlformats.org/officeDocument/2006/relationships" r:id="rId20"/>
          <a:extLst>
            <a:ext uri="{FF2B5EF4-FFF2-40B4-BE49-F238E27FC236}">
              <a16:creationId xmlns:a16="http://schemas.microsoft.com/office/drawing/2014/main" id="{F3C36CCA-5B22-4041-B0AD-197905F30803}"/>
            </a:ext>
          </a:extLst>
        </xdr:cNvPr>
        <xdr:cNvSpPr/>
      </xdr:nvSpPr>
      <xdr:spPr>
        <a:xfrm>
          <a:off x="9307286"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327659</xdr:colOff>
      <xdr:row>26</xdr:row>
      <xdr:rowOff>21431</xdr:rowOff>
    </xdr:from>
    <xdr:to>
      <xdr:col>1</xdr:col>
      <xdr:colOff>1697354</xdr:colOff>
      <xdr:row>37</xdr:row>
      <xdr:rowOff>173355</xdr:rowOff>
    </xdr:to>
    <mc:AlternateContent xmlns:mc="http://schemas.openxmlformats.org/markup-compatibility/2006" xmlns:a14="http://schemas.microsoft.com/office/drawing/2010/main">
      <mc:Choice Requires="a14">
        <xdr:graphicFrame macro="">
          <xdr:nvGraphicFramePr>
            <xdr:cNvPr id="3" name="Locality 22">
              <a:extLst>
                <a:ext uri="{FF2B5EF4-FFF2-40B4-BE49-F238E27FC236}">
                  <a16:creationId xmlns:a16="http://schemas.microsoft.com/office/drawing/2014/main" id="{9147CC79-EC1E-4720-9CEB-886D22B49C33}"/>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22"/>
            </a:graphicData>
          </a:graphic>
        </xdr:graphicFrame>
      </mc:Choice>
      <mc:Fallback xmlns="">
        <xdr:sp macro="" textlink="">
          <xdr:nvSpPr>
            <xdr:cNvPr id="0" name=""/>
            <xdr:cNvSpPr>
              <a:spLocks noTextEdit="1"/>
            </xdr:cNvSpPr>
          </xdr:nvSpPr>
          <xdr:spPr>
            <a:xfrm>
              <a:off x="333374" y="5305085"/>
              <a:ext cx="1828800" cy="222646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95249</xdr:colOff>
      <xdr:row>0</xdr:row>
      <xdr:rowOff>59531</xdr:rowOff>
    </xdr:from>
    <xdr:to>
      <xdr:col>5</xdr:col>
      <xdr:colOff>869156</xdr:colOff>
      <xdr:row>0</xdr:row>
      <xdr:rowOff>392906</xdr:rowOff>
    </xdr:to>
    <xdr:sp macro="" textlink="">
      <xdr:nvSpPr>
        <xdr:cNvPr id="4" name="Arrow: Left 4">
          <a:hlinkClick xmlns:r="http://schemas.openxmlformats.org/officeDocument/2006/relationships" r:id="rId1"/>
          <a:extLst>
            <a:ext uri="{FF2B5EF4-FFF2-40B4-BE49-F238E27FC236}">
              <a16:creationId xmlns:a16="http://schemas.microsoft.com/office/drawing/2014/main" id="{5D966333-087B-49C4-8CEA-11982E20553F}"/>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5" name="Arrow: Right 7">
          <a:hlinkClick xmlns:r="http://schemas.openxmlformats.org/officeDocument/2006/relationships" r:id="rId2"/>
          <a:extLst>
            <a:ext uri="{FF2B5EF4-FFF2-40B4-BE49-F238E27FC236}">
              <a16:creationId xmlns:a16="http://schemas.microsoft.com/office/drawing/2014/main" id="{50A14F06-DC94-4F6F-9AC8-06083344ABCD}"/>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4</xdr:col>
      <xdr:colOff>0</xdr:colOff>
      <xdr:row>0</xdr:row>
      <xdr:rowOff>0</xdr:rowOff>
    </xdr:from>
    <xdr:to>
      <xdr:col>4</xdr:col>
      <xdr:colOff>940594</xdr:colOff>
      <xdr:row>1</xdr:row>
      <xdr:rowOff>0</xdr:rowOff>
    </xdr:to>
    <xdr:sp macro="" textlink="">
      <xdr:nvSpPr>
        <xdr:cNvPr id="6" name="Snip Single Corner Rectangle 30">
          <a:hlinkClick xmlns:r="http://schemas.openxmlformats.org/officeDocument/2006/relationships" r:id="rId1"/>
          <a:extLst>
            <a:ext uri="{FF2B5EF4-FFF2-40B4-BE49-F238E27FC236}">
              <a16:creationId xmlns:a16="http://schemas.microsoft.com/office/drawing/2014/main" id="{E8620AC4-D023-40DB-A9A7-65B3AABA0B84}"/>
            </a:ext>
          </a:extLst>
        </xdr:cNvPr>
        <xdr:cNvSpPr/>
      </xdr:nvSpPr>
      <xdr:spPr>
        <a:xfrm>
          <a:off x="619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7" name="Snip Single Corner Rectangle 31">
          <a:hlinkClick xmlns:r="http://schemas.openxmlformats.org/officeDocument/2006/relationships" r:id="rId3"/>
          <a:extLst>
            <a:ext uri="{FF2B5EF4-FFF2-40B4-BE49-F238E27FC236}">
              <a16:creationId xmlns:a16="http://schemas.microsoft.com/office/drawing/2014/main" id="{D4B53EC8-9728-4FFE-B2EF-FCD67E505745}"/>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8" name="Snip Single Corner Rectangle 32">
          <a:hlinkClick xmlns:r="http://schemas.openxmlformats.org/officeDocument/2006/relationships" r:id="rId4"/>
          <a:extLst>
            <a:ext uri="{FF2B5EF4-FFF2-40B4-BE49-F238E27FC236}">
              <a16:creationId xmlns:a16="http://schemas.microsoft.com/office/drawing/2014/main" id="{31072764-7CC6-4F8D-8601-B3D5D68E0DB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9" name="Snip Single Corner Rectangle 33">
          <a:hlinkClick xmlns:r="http://schemas.openxmlformats.org/officeDocument/2006/relationships" r:id="rId5"/>
          <a:extLst>
            <a:ext uri="{FF2B5EF4-FFF2-40B4-BE49-F238E27FC236}">
              <a16:creationId xmlns:a16="http://schemas.microsoft.com/office/drawing/2014/main" id="{AA63909A-5D27-4CD5-A82C-704512331E58}"/>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0" name="Snip Single Corner Rectangle 34">
          <a:hlinkClick xmlns:r="http://schemas.openxmlformats.org/officeDocument/2006/relationships" r:id="rId6"/>
          <a:extLst>
            <a:ext uri="{FF2B5EF4-FFF2-40B4-BE49-F238E27FC236}">
              <a16:creationId xmlns:a16="http://schemas.microsoft.com/office/drawing/2014/main" id="{D7D2E8CE-773D-4235-8E72-D0E6AF054029}"/>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1" name="Snip Single Corner Rectangle 35">
          <a:hlinkClick xmlns:r="http://schemas.openxmlformats.org/officeDocument/2006/relationships" r:id="rId7"/>
          <a:extLst>
            <a:ext uri="{FF2B5EF4-FFF2-40B4-BE49-F238E27FC236}">
              <a16:creationId xmlns:a16="http://schemas.microsoft.com/office/drawing/2014/main" id="{24161BD7-EE71-49F1-AE34-8B5A90B5C78B}"/>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12" name="Snip Single Corner Rectangle 36">
          <a:hlinkClick xmlns:r="http://schemas.openxmlformats.org/officeDocument/2006/relationships" r:id="rId8"/>
          <a:extLst>
            <a:ext uri="{FF2B5EF4-FFF2-40B4-BE49-F238E27FC236}">
              <a16:creationId xmlns:a16="http://schemas.microsoft.com/office/drawing/2014/main" id="{A6F9ED5D-BFC9-40F8-A454-E5D4F86C4F6C}"/>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13" name="Snip Single Corner Rectangle 37">
          <a:hlinkClick xmlns:r="http://schemas.openxmlformats.org/officeDocument/2006/relationships" r:id="rId9"/>
          <a:extLst>
            <a:ext uri="{FF2B5EF4-FFF2-40B4-BE49-F238E27FC236}">
              <a16:creationId xmlns:a16="http://schemas.microsoft.com/office/drawing/2014/main" id="{432E2452-7E55-4ACA-9337-3F9AF1067581}"/>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14" name="Snip Single Corner Rectangle 38">
          <a:hlinkClick xmlns:r="http://schemas.openxmlformats.org/officeDocument/2006/relationships" r:id="rId10"/>
          <a:extLst>
            <a:ext uri="{FF2B5EF4-FFF2-40B4-BE49-F238E27FC236}">
              <a16:creationId xmlns:a16="http://schemas.microsoft.com/office/drawing/2014/main" id="{D47ABEAC-9124-4303-9CE0-7A7E856868CF}"/>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15" name="Snip Single Corner Rectangle 39">
          <a:hlinkClick xmlns:r="http://schemas.openxmlformats.org/officeDocument/2006/relationships" r:id="rId11"/>
          <a:extLst>
            <a:ext uri="{FF2B5EF4-FFF2-40B4-BE49-F238E27FC236}">
              <a16:creationId xmlns:a16="http://schemas.microsoft.com/office/drawing/2014/main" id="{D3A1416F-8A2C-4B73-9998-6B4FC5ECB9AE}"/>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4</xdr:col>
      <xdr:colOff>11906</xdr:colOff>
      <xdr:row>0</xdr:row>
      <xdr:rowOff>416719</xdr:rowOff>
    </xdr:from>
    <xdr:to>
      <xdr:col>5</xdr:col>
      <xdr:colOff>0</xdr:colOff>
      <xdr:row>0</xdr:row>
      <xdr:rowOff>464344</xdr:rowOff>
    </xdr:to>
    <xdr:sp macro="" textlink="">
      <xdr:nvSpPr>
        <xdr:cNvPr id="16" name="Snip Single Corner Rectangle 40">
          <a:extLst>
            <a:ext uri="{FF2B5EF4-FFF2-40B4-BE49-F238E27FC236}">
              <a16:creationId xmlns:a16="http://schemas.microsoft.com/office/drawing/2014/main" id="{9C98EFBF-1B5F-4DAE-9C02-8CE19124F0EB}"/>
            </a:ext>
          </a:extLst>
        </xdr:cNvPr>
        <xdr:cNvSpPr/>
      </xdr:nvSpPr>
      <xdr:spPr>
        <a:xfrm>
          <a:off x="6203156" y="416719"/>
          <a:ext cx="940594" cy="47625"/>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7" name="Snip Single Corner Rectangle 41">
          <a:hlinkClick xmlns:r="http://schemas.openxmlformats.org/officeDocument/2006/relationships" r:id="rId1"/>
          <a:extLst>
            <a:ext uri="{FF2B5EF4-FFF2-40B4-BE49-F238E27FC236}">
              <a16:creationId xmlns:a16="http://schemas.microsoft.com/office/drawing/2014/main" id="{AC0F25B7-51FB-4BDD-A8AD-A34F783C6F4D}"/>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8" name="Snip Single Corner Rectangle 42">
          <a:hlinkClick xmlns:r="http://schemas.openxmlformats.org/officeDocument/2006/relationships" r:id="rId3"/>
          <a:extLst>
            <a:ext uri="{FF2B5EF4-FFF2-40B4-BE49-F238E27FC236}">
              <a16:creationId xmlns:a16="http://schemas.microsoft.com/office/drawing/2014/main" id="{257A2C8B-2536-4CE2-9BAD-C78AEBB5FC73}"/>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19" name="Snip Single Corner Rectangle 43">
          <a:hlinkClick xmlns:r="http://schemas.openxmlformats.org/officeDocument/2006/relationships" r:id="rId4"/>
          <a:extLst>
            <a:ext uri="{FF2B5EF4-FFF2-40B4-BE49-F238E27FC236}">
              <a16:creationId xmlns:a16="http://schemas.microsoft.com/office/drawing/2014/main" id="{BF50A50E-418E-41B8-8AA5-755B003E6B8B}"/>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0" name="Snip Single Corner Rectangle 44">
          <a:hlinkClick xmlns:r="http://schemas.openxmlformats.org/officeDocument/2006/relationships" r:id="rId5"/>
          <a:extLst>
            <a:ext uri="{FF2B5EF4-FFF2-40B4-BE49-F238E27FC236}">
              <a16:creationId xmlns:a16="http://schemas.microsoft.com/office/drawing/2014/main" id="{2E6D1F5C-7B95-4569-B2D7-23D9A09DDD2A}"/>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1" name="Snip Single Corner Rectangle 45">
          <a:hlinkClick xmlns:r="http://schemas.openxmlformats.org/officeDocument/2006/relationships" r:id="rId6"/>
          <a:extLst>
            <a:ext uri="{FF2B5EF4-FFF2-40B4-BE49-F238E27FC236}">
              <a16:creationId xmlns:a16="http://schemas.microsoft.com/office/drawing/2014/main" id="{F3EC73D0-AD27-47F5-B8C1-5D9C672C1F5F}"/>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2" name="Snip Single Corner Rectangle 46">
          <a:hlinkClick xmlns:r="http://schemas.openxmlformats.org/officeDocument/2006/relationships" r:id="rId7"/>
          <a:extLst>
            <a:ext uri="{FF2B5EF4-FFF2-40B4-BE49-F238E27FC236}">
              <a16:creationId xmlns:a16="http://schemas.microsoft.com/office/drawing/2014/main" id="{11870F2F-B86D-4D1D-9C83-BA91F7B272A9}"/>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3" name="Snip Single Corner Rectangle 47">
          <a:hlinkClick xmlns:r="http://schemas.openxmlformats.org/officeDocument/2006/relationships" r:id="rId8"/>
          <a:extLst>
            <a:ext uri="{FF2B5EF4-FFF2-40B4-BE49-F238E27FC236}">
              <a16:creationId xmlns:a16="http://schemas.microsoft.com/office/drawing/2014/main" id="{EE01EDFF-310C-4763-8B24-AD3B9B529AF8}"/>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4" name="Snip Single Corner Rectangle 48">
          <a:hlinkClick xmlns:r="http://schemas.openxmlformats.org/officeDocument/2006/relationships" r:id="rId9"/>
          <a:extLst>
            <a:ext uri="{FF2B5EF4-FFF2-40B4-BE49-F238E27FC236}">
              <a16:creationId xmlns:a16="http://schemas.microsoft.com/office/drawing/2014/main" id="{5F86990D-A246-477F-8998-89C887E1BE35}"/>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5" name="Snip Single Corner Rectangle 49">
          <a:hlinkClick xmlns:r="http://schemas.openxmlformats.org/officeDocument/2006/relationships" r:id="rId10"/>
          <a:extLst>
            <a:ext uri="{FF2B5EF4-FFF2-40B4-BE49-F238E27FC236}">
              <a16:creationId xmlns:a16="http://schemas.microsoft.com/office/drawing/2014/main" id="{E281EEB3-63A6-4D0E-984F-3AFB9C01C9CB}"/>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26" name="Snip Single Corner Rectangle 50">
          <a:hlinkClick xmlns:r="http://schemas.openxmlformats.org/officeDocument/2006/relationships" r:id="rId12"/>
          <a:extLst>
            <a:ext uri="{FF2B5EF4-FFF2-40B4-BE49-F238E27FC236}">
              <a16:creationId xmlns:a16="http://schemas.microsoft.com/office/drawing/2014/main" id="{3649DCE9-ED52-4DC5-BF29-627FDB9AC81B}"/>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ctr"/>
          <a:r>
            <a:rPr lang="en-GB" sz="1000" b="1">
              <a:solidFill>
                <a:sysClr val="windowText" lastClr="000000"/>
              </a:solidFill>
            </a:rPr>
            <a:t>Structured Ed. Prog.</a:t>
          </a:r>
        </a:p>
      </xdr:txBody>
    </xdr:sp>
    <xdr:clientData/>
  </xdr:twoCellAnchor>
  <xdr:twoCellAnchor>
    <xdr:from>
      <xdr:col>4</xdr:col>
      <xdr:colOff>0</xdr:colOff>
      <xdr:row>0</xdr:row>
      <xdr:rowOff>0</xdr:rowOff>
    </xdr:from>
    <xdr:to>
      <xdr:col>4</xdr:col>
      <xdr:colOff>940594</xdr:colOff>
      <xdr:row>1</xdr:row>
      <xdr:rowOff>0</xdr:rowOff>
    </xdr:to>
    <xdr:sp macro="" textlink="">
      <xdr:nvSpPr>
        <xdr:cNvPr id="27" name="Snip Single Corner Rectangle 51">
          <a:hlinkClick xmlns:r="http://schemas.openxmlformats.org/officeDocument/2006/relationships" r:id="rId13"/>
          <a:extLst>
            <a:ext uri="{FF2B5EF4-FFF2-40B4-BE49-F238E27FC236}">
              <a16:creationId xmlns:a16="http://schemas.microsoft.com/office/drawing/2014/main" id="{FDD8715C-C3A6-490A-9164-81B58EE2CA72}"/>
            </a:ext>
          </a:extLst>
        </xdr:cNvPr>
        <xdr:cNvSpPr/>
      </xdr:nvSpPr>
      <xdr:spPr>
        <a:xfrm>
          <a:off x="619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marL="0" indent="0" algn="ctr"/>
          <a:r>
            <a:rPr lang="en-GB" sz="1100" b="1">
              <a:solidFill>
                <a:sysClr val="windowText" lastClr="000000"/>
              </a:solidFill>
              <a:latin typeface="+mn-lt"/>
              <a:ea typeface="+mn-ea"/>
              <a:cs typeface="+mn-cs"/>
            </a:rPr>
            <a:t>Contents Page </a:t>
          </a:r>
        </a:p>
      </xdr:txBody>
    </xdr:sp>
    <xdr:clientData/>
  </xdr:twoCellAnchor>
  <xdr:twoCellAnchor>
    <xdr:from>
      <xdr:col>4</xdr:col>
      <xdr:colOff>0</xdr:colOff>
      <xdr:row>3</xdr:row>
      <xdr:rowOff>0</xdr:rowOff>
    </xdr:from>
    <xdr:to>
      <xdr:col>8</xdr:col>
      <xdr:colOff>785812</xdr:colOff>
      <xdr:row>18</xdr:row>
      <xdr:rowOff>47625</xdr:rowOff>
    </xdr:to>
    <xdr:graphicFrame macro="">
      <xdr:nvGraphicFramePr>
        <xdr:cNvPr id="28" name="Chart 27">
          <a:extLst>
            <a:ext uri="{FF2B5EF4-FFF2-40B4-BE49-F238E27FC236}">
              <a16:creationId xmlns:a16="http://schemas.microsoft.com/office/drawing/2014/main" id="{F0D9A431-3004-4AB2-BFBD-9CEA1C5AB1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absolute">
    <xdr:from>
      <xdr:col>9</xdr:col>
      <xdr:colOff>931001</xdr:colOff>
      <xdr:row>3</xdr:row>
      <xdr:rowOff>0</xdr:rowOff>
    </xdr:from>
    <xdr:to>
      <xdr:col>14</xdr:col>
      <xdr:colOff>740501</xdr:colOff>
      <xdr:row>18</xdr:row>
      <xdr:rowOff>16669</xdr:rowOff>
    </xdr:to>
    <xdr:graphicFrame macro="">
      <xdr:nvGraphicFramePr>
        <xdr:cNvPr id="29" name="Chart 28">
          <a:extLst>
            <a:ext uri="{FF2B5EF4-FFF2-40B4-BE49-F238E27FC236}">
              <a16:creationId xmlns:a16="http://schemas.microsoft.com/office/drawing/2014/main" id="{131560D2-6083-4AB0-AC3C-6BB2B16E72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oneCell">
    <xdr:from>
      <xdr:col>22</xdr:col>
      <xdr:colOff>0</xdr:colOff>
      <xdr:row>3</xdr:row>
      <xdr:rowOff>0</xdr:rowOff>
    </xdr:from>
    <xdr:to>
      <xdr:col>23</xdr:col>
      <xdr:colOff>587692</xdr:colOff>
      <xdr:row>7</xdr:row>
      <xdr:rowOff>92575</xdr:rowOff>
    </xdr:to>
    <xdr:pic>
      <xdr:nvPicPr>
        <xdr:cNvPr id="31" name="Picture 30" descr="CEG2_col (2).bmp">
          <a:extLst>
            <a:ext uri="{FF2B5EF4-FFF2-40B4-BE49-F238E27FC236}">
              <a16:creationId xmlns:a16="http://schemas.microsoft.com/office/drawing/2014/main" id="{C65B2CFF-9D3F-42E8-B677-C3A53C068744}"/>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3336250" y="857250"/>
          <a:ext cx="1547812" cy="718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16</xdr:col>
      <xdr:colOff>0</xdr:colOff>
      <xdr:row>3</xdr:row>
      <xdr:rowOff>0</xdr:rowOff>
    </xdr:from>
    <xdr:to>
      <xdr:col>20</xdr:col>
      <xdr:colOff>762000</xdr:colOff>
      <xdr:row>18</xdr:row>
      <xdr:rowOff>16669</xdr:rowOff>
    </xdr:to>
    <xdr:graphicFrame macro="">
      <xdr:nvGraphicFramePr>
        <xdr:cNvPr id="32" name="Chart 31">
          <a:extLst>
            <a:ext uri="{FF2B5EF4-FFF2-40B4-BE49-F238E27FC236}">
              <a16:creationId xmlns:a16="http://schemas.microsoft.com/office/drawing/2014/main" id="{723994DE-2FE2-4FD5-AFC8-FC4774E84E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editAs="oneCell">
    <xdr:from>
      <xdr:col>0</xdr:col>
      <xdr:colOff>359229</xdr:colOff>
      <xdr:row>22</xdr:row>
      <xdr:rowOff>817</xdr:rowOff>
    </xdr:from>
    <xdr:to>
      <xdr:col>1</xdr:col>
      <xdr:colOff>1694362</xdr:colOff>
      <xdr:row>23</xdr:row>
      <xdr:rowOff>169273</xdr:rowOff>
    </xdr:to>
    <mc:AlternateContent xmlns:mc="http://schemas.openxmlformats.org/markup-compatibility/2006" xmlns:a14="http://schemas.microsoft.com/office/drawing/2010/main">
      <mc:Choice Requires="a14">
        <xdr:graphicFrame macro="">
          <xdr:nvGraphicFramePr>
            <xdr:cNvPr id="30" name="Rel_D 14">
              <a:extLst>
                <a:ext uri="{FF2B5EF4-FFF2-40B4-BE49-F238E27FC236}">
                  <a16:creationId xmlns:a16="http://schemas.microsoft.com/office/drawing/2014/main" id="{468C7FA8-4642-4197-9A7F-50E42C858707}"/>
                </a:ext>
              </a:extLst>
            </xdr:cNvPr>
            <xdr:cNvGraphicFramePr/>
          </xdr:nvGraphicFramePr>
          <xdr:xfrm>
            <a:off x="0" y="0"/>
            <a:ext cx="0" cy="0"/>
          </xdr:xfrm>
          <a:graphic>
            <a:graphicData uri="http://schemas.microsoft.com/office/drawing/2010/slicer">
              <sle:slicer xmlns:sle="http://schemas.microsoft.com/office/drawing/2010/slicer" name="Rel_D 14"/>
            </a:graphicData>
          </a:graphic>
        </xdr:graphicFrame>
      </mc:Choice>
      <mc:Fallback xmlns="">
        <xdr:sp macro="" textlink="">
          <xdr:nvSpPr>
            <xdr:cNvPr id="0" name=""/>
            <xdr:cNvSpPr>
              <a:spLocks noTextEdit="1"/>
            </xdr:cNvSpPr>
          </xdr:nvSpPr>
          <xdr:spPr>
            <a:xfrm>
              <a:off x="363039" y="4137388"/>
              <a:ext cx="1834515" cy="40168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3</xdr:row>
      <xdr:rowOff>0</xdr:rowOff>
    </xdr:from>
    <xdr:to>
      <xdr:col>8</xdr:col>
      <xdr:colOff>690000</xdr:colOff>
      <xdr:row>14</xdr:row>
      <xdr:rowOff>33000</xdr:rowOff>
    </xdr:to>
    <xdr:graphicFrame macro="">
      <xdr:nvGraphicFramePr>
        <xdr:cNvPr id="12" name="Chart 11">
          <a:extLst>
            <a:ext uri="{FF2B5EF4-FFF2-40B4-BE49-F238E27FC236}">
              <a16:creationId xmlns:a16="http://schemas.microsoft.com/office/drawing/2014/main" id="{00000000-0008-0000-0900-00000C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267244</xdr:colOff>
      <xdr:row>18</xdr:row>
      <xdr:rowOff>549390</xdr:rowOff>
    </xdr:from>
    <xdr:to>
      <xdr:col>1</xdr:col>
      <xdr:colOff>1735046</xdr:colOff>
      <xdr:row>26</xdr:row>
      <xdr:rowOff>92668</xdr:rowOff>
    </xdr:to>
    <mc:AlternateContent xmlns:mc="http://schemas.openxmlformats.org/markup-compatibility/2006" xmlns:a14="http://schemas.microsoft.com/office/drawing/2010/main">
      <mc:Choice Requires="a14">
        <xdr:graphicFrame macro="">
          <xdr:nvGraphicFramePr>
            <xdr:cNvPr id="11" name="Locality 5">
              <a:extLst>
                <a:ext uri="{FF2B5EF4-FFF2-40B4-BE49-F238E27FC236}">
                  <a16:creationId xmlns:a16="http://schemas.microsoft.com/office/drawing/2014/main" id="{00000000-0008-0000-0900-00000B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267244" y="4621736"/>
              <a:ext cx="1953849" cy="205080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95249</xdr:colOff>
      <xdr:row>0</xdr:row>
      <xdr:rowOff>59531</xdr:rowOff>
    </xdr:from>
    <xdr:to>
      <xdr:col>5</xdr:col>
      <xdr:colOff>869156</xdr:colOff>
      <xdr:row>0</xdr:row>
      <xdr:rowOff>392906</xdr:rowOff>
    </xdr:to>
    <xdr:sp macro="" textlink="">
      <xdr:nvSpPr>
        <xdr:cNvPr id="18" name="Arrow: Left 4">
          <a:hlinkClick xmlns:r="http://schemas.openxmlformats.org/officeDocument/2006/relationships" r:id="rId2"/>
          <a:extLst>
            <a:ext uri="{FF2B5EF4-FFF2-40B4-BE49-F238E27FC236}">
              <a16:creationId xmlns:a16="http://schemas.microsoft.com/office/drawing/2014/main" id="{00000000-0008-0000-0900-000012000000}"/>
            </a:ext>
          </a:extLst>
        </xdr:cNvPr>
        <xdr:cNvSpPr/>
      </xdr:nvSpPr>
      <xdr:spPr>
        <a:xfrm>
          <a:off x="81914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9" name="Arrow: Right 7">
          <a:hlinkClick xmlns:r="http://schemas.openxmlformats.org/officeDocument/2006/relationships" r:id="rId3"/>
          <a:extLst>
            <a:ext uri="{FF2B5EF4-FFF2-40B4-BE49-F238E27FC236}">
              <a16:creationId xmlns:a16="http://schemas.microsoft.com/office/drawing/2014/main" id="{00000000-0008-0000-0900-000013000000}"/>
            </a:ext>
          </a:extLst>
        </xdr:cNvPr>
        <xdr:cNvSpPr/>
      </xdr:nvSpPr>
      <xdr:spPr>
        <a:xfrm>
          <a:off x="129182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0" name="Snip Single Corner Rectangle 19">
          <a:hlinkClick xmlns:r="http://schemas.openxmlformats.org/officeDocument/2006/relationships" r:id="rId4"/>
          <a:extLst>
            <a:ext uri="{FF2B5EF4-FFF2-40B4-BE49-F238E27FC236}">
              <a16:creationId xmlns:a16="http://schemas.microsoft.com/office/drawing/2014/main" id="{00000000-0008-0000-0900-000014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1" name="Snip Single Corner Rectangle 20">
          <a:hlinkClick xmlns:r="http://schemas.openxmlformats.org/officeDocument/2006/relationships" r:id="rId5"/>
          <a:extLst>
            <a:ext uri="{FF2B5EF4-FFF2-40B4-BE49-F238E27FC236}">
              <a16:creationId xmlns:a16="http://schemas.microsoft.com/office/drawing/2014/main" id="{00000000-0008-0000-0900-000015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2" name="Snip Single Corner Rectangle 21">
          <a:hlinkClick xmlns:r="http://schemas.openxmlformats.org/officeDocument/2006/relationships" r:id="rId6"/>
          <a:extLst>
            <a:ext uri="{FF2B5EF4-FFF2-40B4-BE49-F238E27FC236}">
              <a16:creationId xmlns:a16="http://schemas.microsoft.com/office/drawing/2014/main" id="{00000000-0008-0000-0900-000016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3" name="Snip Single Corner Rectangle 22">
          <a:hlinkClick xmlns:r="http://schemas.openxmlformats.org/officeDocument/2006/relationships" r:id="rId7"/>
          <a:extLst>
            <a:ext uri="{FF2B5EF4-FFF2-40B4-BE49-F238E27FC236}">
              <a16:creationId xmlns:a16="http://schemas.microsoft.com/office/drawing/2014/main" id="{00000000-0008-0000-0900-000017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4" name="Snip Single Corner Rectangle 23">
          <a:hlinkClick xmlns:r="http://schemas.openxmlformats.org/officeDocument/2006/relationships" r:id="rId8"/>
          <a:extLst>
            <a:ext uri="{FF2B5EF4-FFF2-40B4-BE49-F238E27FC236}">
              <a16:creationId xmlns:a16="http://schemas.microsoft.com/office/drawing/2014/main" id="{00000000-0008-0000-0900-000018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5" name="Snip Single Corner Rectangle 24">
          <a:hlinkClick xmlns:r="http://schemas.openxmlformats.org/officeDocument/2006/relationships" r:id="rId9"/>
          <a:extLst>
            <a:ext uri="{FF2B5EF4-FFF2-40B4-BE49-F238E27FC236}">
              <a16:creationId xmlns:a16="http://schemas.microsoft.com/office/drawing/2014/main" id="{00000000-0008-0000-0900-000019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6" name="Snip Single Corner Rectangle 25">
          <a:hlinkClick xmlns:r="http://schemas.openxmlformats.org/officeDocument/2006/relationships" r:id="rId10"/>
          <a:extLst>
            <a:ext uri="{FF2B5EF4-FFF2-40B4-BE49-F238E27FC236}">
              <a16:creationId xmlns:a16="http://schemas.microsoft.com/office/drawing/2014/main" id="{00000000-0008-0000-0900-00001A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7" name="Snip Single Corner Rectangle 26">
          <a:hlinkClick xmlns:r="http://schemas.openxmlformats.org/officeDocument/2006/relationships" r:id="rId11"/>
          <a:extLst>
            <a:ext uri="{FF2B5EF4-FFF2-40B4-BE49-F238E27FC236}">
              <a16:creationId xmlns:a16="http://schemas.microsoft.com/office/drawing/2014/main" id="{00000000-0008-0000-0900-00001B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8" name="Snip Single Corner Rectangle 27">
          <a:hlinkClick xmlns:r="http://schemas.openxmlformats.org/officeDocument/2006/relationships" r:id="rId12"/>
          <a:extLst>
            <a:ext uri="{FF2B5EF4-FFF2-40B4-BE49-F238E27FC236}">
              <a16:creationId xmlns:a16="http://schemas.microsoft.com/office/drawing/2014/main" id="{00000000-0008-0000-0900-00001C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31" name="Snip Single Corner Rectangle 30">
          <a:hlinkClick xmlns:r="http://schemas.openxmlformats.org/officeDocument/2006/relationships" r:id="rId2"/>
          <a:extLst>
            <a:ext uri="{FF2B5EF4-FFF2-40B4-BE49-F238E27FC236}">
              <a16:creationId xmlns:a16="http://schemas.microsoft.com/office/drawing/2014/main" id="{00000000-0008-0000-0900-00001F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2" name="Snip Single Corner Rectangle 31">
          <a:hlinkClick xmlns:r="http://schemas.openxmlformats.org/officeDocument/2006/relationships" r:id="rId4"/>
          <a:extLst>
            <a:ext uri="{FF2B5EF4-FFF2-40B4-BE49-F238E27FC236}">
              <a16:creationId xmlns:a16="http://schemas.microsoft.com/office/drawing/2014/main" id="{00000000-0008-0000-0900-000020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3" name="Snip Single Corner Rectangle 32">
          <a:hlinkClick xmlns:r="http://schemas.openxmlformats.org/officeDocument/2006/relationships" r:id="rId5"/>
          <a:extLst>
            <a:ext uri="{FF2B5EF4-FFF2-40B4-BE49-F238E27FC236}">
              <a16:creationId xmlns:a16="http://schemas.microsoft.com/office/drawing/2014/main" id="{00000000-0008-0000-0900-000021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4" name="Snip Single Corner Rectangle 33">
          <a:hlinkClick xmlns:r="http://schemas.openxmlformats.org/officeDocument/2006/relationships" r:id="rId6"/>
          <a:extLst>
            <a:ext uri="{FF2B5EF4-FFF2-40B4-BE49-F238E27FC236}">
              <a16:creationId xmlns:a16="http://schemas.microsoft.com/office/drawing/2014/main" id="{00000000-0008-0000-0900-000022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Care</a:t>
          </a:r>
          <a:r>
            <a:rPr lang="en-GB" sz="900"/>
            <a:t> </a:t>
          </a:r>
          <a:r>
            <a:rPr lang="en-GB" sz="9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5" name="Snip Single Corner Rectangle 34">
          <a:hlinkClick xmlns:r="http://schemas.openxmlformats.org/officeDocument/2006/relationships" r:id="rId7"/>
          <a:extLst>
            <a:ext uri="{FF2B5EF4-FFF2-40B4-BE49-F238E27FC236}">
              <a16:creationId xmlns:a16="http://schemas.microsoft.com/office/drawing/2014/main" id="{00000000-0008-0000-0900-000023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6" name="Snip Single Corner Rectangle 35">
          <a:hlinkClick xmlns:r="http://schemas.openxmlformats.org/officeDocument/2006/relationships" r:id="rId8"/>
          <a:extLst>
            <a:ext uri="{FF2B5EF4-FFF2-40B4-BE49-F238E27FC236}">
              <a16:creationId xmlns:a16="http://schemas.microsoft.com/office/drawing/2014/main" id="{00000000-0008-0000-0900-000024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7" name="Snip Single Corner Rectangle 36">
          <a:hlinkClick xmlns:r="http://schemas.openxmlformats.org/officeDocument/2006/relationships" r:id="rId9"/>
          <a:extLst>
            <a:ext uri="{FF2B5EF4-FFF2-40B4-BE49-F238E27FC236}">
              <a16:creationId xmlns:a16="http://schemas.microsoft.com/office/drawing/2014/main" id="{00000000-0008-0000-0900-000025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8" name="Snip Single Corner Rectangle 37">
          <a:hlinkClick xmlns:r="http://schemas.openxmlformats.org/officeDocument/2006/relationships" r:id="rId10"/>
          <a:extLst>
            <a:ext uri="{FF2B5EF4-FFF2-40B4-BE49-F238E27FC236}">
              <a16:creationId xmlns:a16="http://schemas.microsoft.com/office/drawing/2014/main" id="{00000000-0008-0000-0900-000026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9" name="Snip Single Corner Rectangle 38">
          <a:hlinkClick xmlns:r="http://schemas.openxmlformats.org/officeDocument/2006/relationships" r:id="rId11"/>
          <a:extLst>
            <a:ext uri="{FF2B5EF4-FFF2-40B4-BE49-F238E27FC236}">
              <a16:creationId xmlns:a16="http://schemas.microsoft.com/office/drawing/2014/main" id="{00000000-0008-0000-0900-000027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40" name="Snip Single Corner Rectangle 39">
          <a:hlinkClick xmlns:r="http://schemas.openxmlformats.org/officeDocument/2006/relationships" r:id="rId13"/>
          <a:extLst>
            <a:ext uri="{FF2B5EF4-FFF2-40B4-BE49-F238E27FC236}">
              <a16:creationId xmlns:a16="http://schemas.microsoft.com/office/drawing/2014/main" id="{00000000-0008-0000-0900-000028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b="1">
              <a:solidFill>
                <a:sysClr val="windowText" lastClr="000000"/>
              </a:solidFill>
              <a:effectLst/>
              <a:latin typeface="+mn-lt"/>
              <a:ea typeface="+mn-ea"/>
              <a:cs typeface="+mn-cs"/>
            </a:rPr>
            <a:t>Structured Ed. Prog.</a:t>
          </a:r>
          <a:endParaRPr lang="en-GB">
            <a:solidFill>
              <a:sysClr val="windowText" lastClr="000000"/>
            </a:solidFill>
            <a:effectLst/>
          </a:endParaRPr>
        </a:p>
        <a:p>
          <a:pPr algn="ctr"/>
          <a:endParaRPr lang="en-GB" sz="1100" b="1">
            <a:solidFill>
              <a:sysClr val="windowText" lastClr="000000"/>
            </a:solidFill>
          </a:endParaRP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50" name="TextBox 49">
          <a:extLst>
            <a:ext uri="{FF2B5EF4-FFF2-40B4-BE49-F238E27FC236}">
              <a16:creationId xmlns:a16="http://schemas.microsoft.com/office/drawing/2014/main" id="{00000000-0008-0000-0900-000032000000}"/>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18</xdr:col>
      <xdr:colOff>404807</xdr:colOff>
      <xdr:row>3</xdr:row>
      <xdr:rowOff>0</xdr:rowOff>
    </xdr:from>
    <xdr:to>
      <xdr:col>20</xdr:col>
      <xdr:colOff>55239</xdr:colOff>
      <xdr:row>3</xdr:row>
      <xdr:rowOff>723606</xdr:rowOff>
    </xdr:to>
    <xdr:pic>
      <xdr:nvPicPr>
        <xdr:cNvPr id="57" name="Picture 56" descr="CEG2_col (2).bmp">
          <a:extLst>
            <a:ext uri="{FF2B5EF4-FFF2-40B4-BE49-F238E27FC236}">
              <a16:creationId xmlns:a16="http://schemas.microsoft.com/office/drawing/2014/main" id="{00000000-0008-0000-0900-000039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9931057"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9</xdr:col>
      <xdr:colOff>40821</xdr:colOff>
      <xdr:row>3</xdr:row>
      <xdr:rowOff>17688</xdr:rowOff>
    </xdr:from>
    <xdr:to>
      <xdr:col>13</xdr:col>
      <xdr:colOff>744156</xdr:colOff>
      <xdr:row>14</xdr:row>
      <xdr:rowOff>56403</xdr:rowOff>
    </xdr:to>
    <xdr:graphicFrame macro="">
      <xdr:nvGraphicFramePr>
        <xdr:cNvPr id="45" name="Chart 44">
          <a:extLst>
            <a:ext uri="{FF2B5EF4-FFF2-40B4-BE49-F238E27FC236}">
              <a16:creationId xmlns:a16="http://schemas.microsoft.com/office/drawing/2014/main" id="{4AC9CCCD-FF49-4CBE-90B4-C2AB0A6099E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absolute">
    <xdr:from>
      <xdr:col>14</xdr:col>
      <xdr:colOff>0</xdr:colOff>
      <xdr:row>3</xdr:row>
      <xdr:rowOff>0</xdr:rowOff>
    </xdr:from>
    <xdr:to>
      <xdr:col>15</xdr:col>
      <xdr:colOff>876300</xdr:colOff>
      <xdr:row>12</xdr:row>
      <xdr:rowOff>2177</xdr:rowOff>
    </xdr:to>
    <mc:AlternateContent xmlns:mc="http://schemas.openxmlformats.org/markup-compatibility/2006" xmlns:sle15="http://schemas.microsoft.com/office/drawing/2012/slicer">
      <mc:Choice Requires="sle15">
        <xdr:graphicFrame macro="">
          <xdr:nvGraphicFramePr>
            <xdr:cNvPr id="46" name="Locality 19">
              <a:extLst>
                <a:ext uri="{FF2B5EF4-FFF2-40B4-BE49-F238E27FC236}">
                  <a16:creationId xmlns:a16="http://schemas.microsoft.com/office/drawing/2014/main" id="{38BA46C7-FBBA-4F32-A1F6-50A5B99AC79C}"/>
                </a:ext>
              </a:extLst>
            </xdr:cNvPr>
            <xdr:cNvGraphicFramePr/>
          </xdr:nvGraphicFramePr>
          <xdr:xfrm>
            <a:off x="0" y="0"/>
            <a:ext cx="0" cy="0"/>
          </xdr:xfrm>
          <a:graphic>
            <a:graphicData uri="http://schemas.microsoft.com/office/drawing/2010/slicer">
              <sle:slicer xmlns:sle="http://schemas.microsoft.com/office/drawing/2010/slicer" name="Locality 19"/>
            </a:graphicData>
          </a:graphic>
        </xdr:graphicFrame>
      </mc:Choice>
      <mc:Fallback xmlns="">
        <xdr:sp macro="" textlink="">
          <xdr:nvSpPr>
            <xdr:cNvPr id="0" name=""/>
            <xdr:cNvSpPr>
              <a:spLocks noTextEdit="1"/>
            </xdr:cNvSpPr>
          </xdr:nvSpPr>
          <xdr:spPr>
            <a:xfrm>
              <a:off x="15716250" y="857250"/>
              <a:ext cx="1828800" cy="22764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oneCell">
    <xdr:from>
      <xdr:col>0</xdr:col>
      <xdr:colOff>284389</xdr:colOff>
      <xdr:row>17</xdr:row>
      <xdr:rowOff>35381</xdr:rowOff>
    </xdr:from>
    <xdr:to>
      <xdr:col>1</xdr:col>
      <xdr:colOff>1768928</xdr:colOff>
      <xdr:row>18</xdr:row>
      <xdr:rowOff>244930</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DC556FBA-F712-48B2-BB1D-15247E4C5B93}"/>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88199" y="3927024"/>
              <a:ext cx="1974396" cy="39025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2721</xdr:colOff>
      <xdr:row>0</xdr:row>
      <xdr:rowOff>2721</xdr:rowOff>
    </xdr:from>
    <xdr:to>
      <xdr:col>6</xdr:col>
      <xdr:colOff>937600</xdr:colOff>
      <xdr:row>1</xdr:row>
      <xdr:rowOff>2721</xdr:rowOff>
    </xdr:to>
    <xdr:sp macro="" textlink="">
      <xdr:nvSpPr>
        <xdr:cNvPr id="91" name="Snip Single Corner Rectangle 32">
          <a:hlinkClick xmlns:r="http://schemas.openxmlformats.org/officeDocument/2006/relationships" r:id="rId16"/>
          <a:extLst>
            <a:ext uri="{FF2B5EF4-FFF2-40B4-BE49-F238E27FC236}">
              <a16:creationId xmlns:a16="http://schemas.microsoft.com/office/drawing/2014/main" id="{C9120B8D-26BA-4B1B-96E9-42A328F97848}"/>
            </a:ext>
          </a:extLst>
        </xdr:cNvPr>
        <xdr:cNvSpPr/>
      </xdr:nvSpPr>
      <xdr:spPr>
        <a:xfrm>
          <a:off x="8330292" y="2721"/>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932974</xdr:colOff>
      <xdr:row>1</xdr:row>
      <xdr:rowOff>0</xdr:rowOff>
    </xdr:to>
    <xdr:sp macro="" textlink="">
      <xdr:nvSpPr>
        <xdr:cNvPr id="92" name="Snip Single Corner Rectangle 51">
          <a:hlinkClick xmlns:r="http://schemas.openxmlformats.org/officeDocument/2006/relationships" r:id="rId17"/>
          <a:extLst>
            <a:ext uri="{FF2B5EF4-FFF2-40B4-BE49-F238E27FC236}">
              <a16:creationId xmlns:a16="http://schemas.microsoft.com/office/drawing/2014/main" id="{1D464ACA-1DF5-4FDE-A0D3-8BFC8C4439C3}"/>
            </a:ext>
          </a:extLst>
        </xdr:cNvPr>
        <xdr:cNvSpPr/>
      </xdr:nvSpPr>
      <xdr:spPr>
        <a:xfrm>
          <a:off x="5388429"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0</xdr:colOff>
      <xdr:row>0</xdr:row>
      <xdr:rowOff>0</xdr:rowOff>
    </xdr:from>
    <xdr:to>
      <xdr:col>5</xdr:col>
      <xdr:colOff>932974</xdr:colOff>
      <xdr:row>1</xdr:row>
      <xdr:rowOff>0</xdr:rowOff>
    </xdr:to>
    <xdr:sp macro="" textlink="">
      <xdr:nvSpPr>
        <xdr:cNvPr id="94" name="Snip Single Corner Rectangle 31">
          <a:hlinkClick xmlns:r="http://schemas.openxmlformats.org/officeDocument/2006/relationships" r:id="rId4"/>
          <a:extLst>
            <a:ext uri="{FF2B5EF4-FFF2-40B4-BE49-F238E27FC236}">
              <a16:creationId xmlns:a16="http://schemas.microsoft.com/office/drawing/2014/main" id="{F7068784-AD59-4049-B077-31487B94F240}"/>
            </a:ext>
          </a:extLst>
        </xdr:cNvPr>
        <xdr:cNvSpPr/>
      </xdr:nvSpPr>
      <xdr:spPr>
        <a:xfrm>
          <a:off x="7347857"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2722</xdr:colOff>
      <xdr:row>0</xdr:row>
      <xdr:rowOff>0</xdr:rowOff>
    </xdr:from>
    <xdr:to>
      <xdr:col>7</xdr:col>
      <xdr:colOff>937601</xdr:colOff>
      <xdr:row>1</xdr:row>
      <xdr:rowOff>0</xdr:rowOff>
    </xdr:to>
    <xdr:sp macro="" textlink="">
      <xdr:nvSpPr>
        <xdr:cNvPr id="95" name="Snip Single Corner Rectangle 31">
          <a:hlinkClick xmlns:r="http://schemas.openxmlformats.org/officeDocument/2006/relationships" r:id="rId18"/>
          <a:extLst>
            <a:ext uri="{FF2B5EF4-FFF2-40B4-BE49-F238E27FC236}">
              <a16:creationId xmlns:a16="http://schemas.microsoft.com/office/drawing/2014/main" id="{1D31CD27-46FF-40D7-957D-5C4B396EFE42}"/>
            </a:ext>
          </a:extLst>
        </xdr:cNvPr>
        <xdr:cNvSpPr/>
      </xdr:nvSpPr>
      <xdr:spPr>
        <a:xfrm>
          <a:off x="9310008"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932974</xdr:colOff>
      <xdr:row>1</xdr:row>
      <xdr:rowOff>0</xdr:rowOff>
    </xdr:to>
    <xdr:sp macro="" textlink="">
      <xdr:nvSpPr>
        <xdr:cNvPr id="96" name="Snip Single Corner Rectangle 50">
          <a:hlinkClick xmlns:r="http://schemas.openxmlformats.org/officeDocument/2006/relationships" r:id="rId19"/>
          <a:extLst>
            <a:ext uri="{FF2B5EF4-FFF2-40B4-BE49-F238E27FC236}">
              <a16:creationId xmlns:a16="http://schemas.microsoft.com/office/drawing/2014/main" id="{8FF390EC-5ED4-410A-8095-FECFB75859F3}"/>
            </a:ext>
          </a:extLst>
        </xdr:cNvPr>
        <xdr:cNvSpPr/>
      </xdr:nvSpPr>
      <xdr:spPr>
        <a:xfrm>
          <a:off x="17145000"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0</xdr:colOff>
      <xdr:row>0</xdr:row>
      <xdr:rowOff>0</xdr:rowOff>
    </xdr:from>
    <xdr:to>
      <xdr:col>16</xdr:col>
      <xdr:colOff>932974</xdr:colOff>
      <xdr:row>1</xdr:row>
      <xdr:rowOff>0</xdr:rowOff>
    </xdr:to>
    <xdr:sp macro="" textlink="">
      <xdr:nvSpPr>
        <xdr:cNvPr id="97" name="Snip Single Corner Rectangle 50">
          <a:hlinkClick xmlns:r="http://schemas.openxmlformats.org/officeDocument/2006/relationships" r:id="rId20"/>
          <a:extLst>
            <a:ext uri="{FF2B5EF4-FFF2-40B4-BE49-F238E27FC236}">
              <a16:creationId xmlns:a16="http://schemas.microsoft.com/office/drawing/2014/main" id="{C253CCEE-5027-4A54-B616-32CEEE384E9A}"/>
            </a:ext>
          </a:extLst>
        </xdr:cNvPr>
        <xdr:cNvSpPr/>
      </xdr:nvSpPr>
      <xdr:spPr>
        <a:xfrm>
          <a:off x="18124714"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0</xdr:colOff>
      <xdr:row>0</xdr:row>
      <xdr:rowOff>0</xdr:rowOff>
    </xdr:from>
    <xdr:to>
      <xdr:col>17</xdr:col>
      <xdr:colOff>932974</xdr:colOff>
      <xdr:row>1</xdr:row>
      <xdr:rowOff>0</xdr:rowOff>
    </xdr:to>
    <xdr:sp macro="" textlink="">
      <xdr:nvSpPr>
        <xdr:cNvPr id="98" name="Snip Single Corner Rectangle 50">
          <a:hlinkClick xmlns:r="http://schemas.openxmlformats.org/officeDocument/2006/relationships" r:id="rId21"/>
          <a:extLst>
            <a:ext uri="{FF2B5EF4-FFF2-40B4-BE49-F238E27FC236}">
              <a16:creationId xmlns:a16="http://schemas.microsoft.com/office/drawing/2014/main" id="{F5A31868-1820-4916-BB11-0BC740CA395A}"/>
            </a:ext>
          </a:extLst>
        </xdr:cNvPr>
        <xdr:cNvSpPr/>
      </xdr:nvSpPr>
      <xdr:spPr>
        <a:xfrm>
          <a:off x="19104429"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xdr:from>
      <xdr:col>4</xdr:col>
      <xdr:colOff>0</xdr:colOff>
      <xdr:row>0</xdr:row>
      <xdr:rowOff>0</xdr:rowOff>
    </xdr:from>
    <xdr:to>
      <xdr:col>4</xdr:col>
      <xdr:colOff>932974</xdr:colOff>
      <xdr:row>1</xdr:row>
      <xdr:rowOff>0</xdr:rowOff>
    </xdr:to>
    <xdr:sp macro="" textlink="">
      <xdr:nvSpPr>
        <xdr:cNvPr id="99" name="Snip Single Corner Rectangle 41">
          <a:hlinkClick xmlns:r="http://schemas.openxmlformats.org/officeDocument/2006/relationships" r:id="rId2"/>
          <a:extLst>
            <a:ext uri="{FF2B5EF4-FFF2-40B4-BE49-F238E27FC236}">
              <a16:creationId xmlns:a16="http://schemas.microsoft.com/office/drawing/2014/main" id="{66A4FF12-627C-49EB-8B0D-F95343C1979D}"/>
            </a:ext>
          </a:extLst>
        </xdr:cNvPr>
        <xdr:cNvSpPr/>
      </xdr:nvSpPr>
      <xdr:spPr>
        <a:xfrm>
          <a:off x="6368143"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166688</xdr:colOff>
      <xdr:row>0</xdr:row>
      <xdr:rowOff>83344</xdr:rowOff>
    </xdr:from>
    <xdr:to>
      <xdr:col>12</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a:off x="10539413"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14</xdr:col>
      <xdr:colOff>0</xdr:colOff>
      <xdr:row>2</xdr:row>
      <xdr:rowOff>131445</xdr:rowOff>
    </xdr:from>
    <xdr:to>
      <xdr:col>15</xdr:col>
      <xdr:colOff>876300</xdr:colOff>
      <xdr:row>11</xdr:row>
      <xdr:rowOff>171450</xdr:rowOff>
    </xdr:to>
    <mc:AlternateContent xmlns:mc="http://schemas.openxmlformats.org/markup-compatibility/2006" xmlns:sle15="http://schemas.microsoft.com/office/drawing/2012/slicer">
      <mc:Choice Requires="sle15">
        <xdr:graphicFrame macro="">
          <xdr:nvGraphicFramePr>
            <xdr:cNvPr id="18" name="Locality 20">
              <a:extLst>
                <a:ext uri="{FF2B5EF4-FFF2-40B4-BE49-F238E27FC236}">
                  <a16:creationId xmlns:a16="http://schemas.microsoft.com/office/drawing/2014/main" id="{00000000-0008-0000-0B00-000012000000}"/>
                </a:ext>
              </a:extLst>
            </xdr:cNvPr>
            <xdr:cNvGraphicFramePr/>
          </xdr:nvGraphicFramePr>
          <xdr:xfrm>
            <a:off x="0" y="0"/>
            <a:ext cx="0" cy="0"/>
          </xdr:xfrm>
          <a:graphic>
            <a:graphicData uri="http://schemas.microsoft.com/office/drawing/2010/slicer">
              <sle:slicer xmlns:sle="http://schemas.microsoft.com/office/drawing/2010/slicer" name="Locality 20"/>
            </a:graphicData>
          </a:graphic>
        </xdr:graphicFrame>
      </mc:Choice>
      <mc:Fallback xmlns="">
        <xdr:sp macro="" textlink="">
          <xdr:nvSpPr>
            <xdr:cNvPr id="0" name=""/>
            <xdr:cNvSpPr>
              <a:spLocks noTextEdit="1"/>
            </xdr:cNvSpPr>
          </xdr:nvSpPr>
          <xdr:spPr>
            <a:xfrm>
              <a:off x="15716250" y="809625"/>
              <a:ext cx="1828800" cy="23145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5</xdr:col>
      <xdr:colOff>95249</xdr:colOff>
      <xdr:row>0</xdr:row>
      <xdr:rowOff>59531</xdr:rowOff>
    </xdr:from>
    <xdr:to>
      <xdr:col>5</xdr:col>
      <xdr:colOff>869156</xdr:colOff>
      <xdr:row>0</xdr:row>
      <xdr:rowOff>392906</xdr:rowOff>
    </xdr:to>
    <xdr:sp macro="" textlink="">
      <xdr:nvSpPr>
        <xdr:cNvPr id="9" name="Arrow: Left 4">
          <a:hlinkClick xmlns:r="http://schemas.openxmlformats.org/officeDocument/2006/relationships" r:id="rId2"/>
          <a:extLst>
            <a:ext uri="{FF2B5EF4-FFF2-40B4-BE49-F238E27FC236}">
              <a16:creationId xmlns:a16="http://schemas.microsoft.com/office/drawing/2014/main" id="{00000000-0008-0000-0B00-000009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2" name="Arrow: Right 7">
          <a:hlinkClick xmlns:r="http://schemas.openxmlformats.org/officeDocument/2006/relationships" r:id="rId3"/>
          <a:extLst>
            <a:ext uri="{FF2B5EF4-FFF2-40B4-BE49-F238E27FC236}">
              <a16:creationId xmlns:a16="http://schemas.microsoft.com/office/drawing/2014/main" id="{00000000-0008-0000-0B00-00000C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5" name="Snip Single Corner Rectangle 14">
          <a:hlinkClick xmlns:r="http://schemas.openxmlformats.org/officeDocument/2006/relationships" r:id="rId4"/>
          <a:extLst>
            <a:ext uri="{FF2B5EF4-FFF2-40B4-BE49-F238E27FC236}">
              <a16:creationId xmlns:a16="http://schemas.microsoft.com/office/drawing/2014/main" id="{00000000-0008-0000-0B00-00000F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9" name="Snip Single Corner Rectangle 18">
          <a:hlinkClick xmlns:r="http://schemas.openxmlformats.org/officeDocument/2006/relationships" r:id="rId5"/>
          <a:extLst>
            <a:ext uri="{FF2B5EF4-FFF2-40B4-BE49-F238E27FC236}">
              <a16:creationId xmlns:a16="http://schemas.microsoft.com/office/drawing/2014/main" id="{00000000-0008-0000-0B00-000013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0" name="Snip Single Corner Rectangle 19">
          <a:hlinkClick xmlns:r="http://schemas.openxmlformats.org/officeDocument/2006/relationships" r:id="rId6"/>
          <a:extLst>
            <a:ext uri="{FF2B5EF4-FFF2-40B4-BE49-F238E27FC236}">
              <a16:creationId xmlns:a16="http://schemas.microsoft.com/office/drawing/2014/main" id="{00000000-0008-0000-0B00-000014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1" name="Snip Single Corner Rectangle 20">
          <a:hlinkClick xmlns:r="http://schemas.openxmlformats.org/officeDocument/2006/relationships" r:id="rId7"/>
          <a:extLst>
            <a:ext uri="{FF2B5EF4-FFF2-40B4-BE49-F238E27FC236}">
              <a16:creationId xmlns:a16="http://schemas.microsoft.com/office/drawing/2014/main" id="{00000000-0008-0000-0B00-000015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2" name="Snip Single Corner Rectangle 21">
          <a:hlinkClick xmlns:r="http://schemas.openxmlformats.org/officeDocument/2006/relationships" r:id="rId8"/>
          <a:extLst>
            <a:ext uri="{FF2B5EF4-FFF2-40B4-BE49-F238E27FC236}">
              <a16:creationId xmlns:a16="http://schemas.microsoft.com/office/drawing/2014/main" id="{00000000-0008-0000-0B00-000016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3" name="Snip Single Corner Rectangle 22">
          <a:hlinkClick xmlns:r="http://schemas.openxmlformats.org/officeDocument/2006/relationships" r:id="rId9"/>
          <a:extLst>
            <a:ext uri="{FF2B5EF4-FFF2-40B4-BE49-F238E27FC236}">
              <a16:creationId xmlns:a16="http://schemas.microsoft.com/office/drawing/2014/main" id="{00000000-0008-0000-0B00-000017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4" name="Snip Single Corner Rectangle 23">
          <a:hlinkClick xmlns:r="http://schemas.openxmlformats.org/officeDocument/2006/relationships" r:id="rId10"/>
          <a:extLst>
            <a:ext uri="{FF2B5EF4-FFF2-40B4-BE49-F238E27FC236}">
              <a16:creationId xmlns:a16="http://schemas.microsoft.com/office/drawing/2014/main" id="{00000000-0008-0000-0B00-000018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5" name="Snip Single Corner Rectangle 24">
          <a:hlinkClick xmlns:r="http://schemas.openxmlformats.org/officeDocument/2006/relationships" r:id="rId11"/>
          <a:extLst>
            <a:ext uri="{FF2B5EF4-FFF2-40B4-BE49-F238E27FC236}">
              <a16:creationId xmlns:a16="http://schemas.microsoft.com/office/drawing/2014/main" id="{00000000-0008-0000-0B00-000019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6" name="Snip Single Corner Rectangle 25">
          <a:hlinkClick xmlns:r="http://schemas.openxmlformats.org/officeDocument/2006/relationships" r:id="rId12"/>
          <a:extLst>
            <a:ext uri="{FF2B5EF4-FFF2-40B4-BE49-F238E27FC236}">
              <a16:creationId xmlns:a16="http://schemas.microsoft.com/office/drawing/2014/main" id="{00000000-0008-0000-0B00-00001A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8" name="Snip Single Corner Rectangle 27">
          <a:hlinkClick xmlns:r="http://schemas.openxmlformats.org/officeDocument/2006/relationships" r:id="rId2"/>
          <a:extLst>
            <a:ext uri="{FF2B5EF4-FFF2-40B4-BE49-F238E27FC236}">
              <a16:creationId xmlns:a16="http://schemas.microsoft.com/office/drawing/2014/main" id="{00000000-0008-0000-0B00-00001C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9" name="Snip Single Corner Rectangle 28">
          <a:hlinkClick xmlns:r="http://schemas.openxmlformats.org/officeDocument/2006/relationships" r:id="rId4"/>
          <a:extLst>
            <a:ext uri="{FF2B5EF4-FFF2-40B4-BE49-F238E27FC236}">
              <a16:creationId xmlns:a16="http://schemas.microsoft.com/office/drawing/2014/main" id="{00000000-0008-0000-0B00-00001D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0" name="Snip Single Corner Rectangle 29">
          <a:hlinkClick xmlns:r="http://schemas.openxmlformats.org/officeDocument/2006/relationships" r:id="rId5"/>
          <a:extLst>
            <a:ext uri="{FF2B5EF4-FFF2-40B4-BE49-F238E27FC236}">
              <a16:creationId xmlns:a16="http://schemas.microsoft.com/office/drawing/2014/main" id="{00000000-0008-0000-0B00-00001E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Old Treatment</a:t>
          </a:r>
          <a:r>
            <a:rPr lang="en-GB" sz="900"/>
            <a:t> </a:t>
          </a:r>
          <a:r>
            <a:rPr lang="en-GB" sz="9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1" name="Snip Single Corner Rectangle 30">
          <a:hlinkClick xmlns:r="http://schemas.openxmlformats.org/officeDocument/2006/relationships" r:id="rId6"/>
          <a:extLst>
            <a:ext uri="{FF2B5EF4-FFF2-40B4-BE49-F238E27FC236}">
              <a16:creationId xmlns:a16="http://schemas.microsoft.com/office/drawing/2014/main" id="{00000000-0008-0000-0B00-00001F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Care</a:t>
          </a:r>
          <a:r>
            <a:rPr lang="en-GB" sz="900"/>
            <a:t> </a:t>
          </a:r>
          <a:r>
            <a:rPr lang="en-GB" sz="9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2" name="Snip Single Corner Rectangle 31">
          <a:hlinkClick xmlns:r="http://schemas.openxmlformats.org/officeDocument/2006/relationships" r:id="rId7"/>
          <a:extLst>
            <a:ext uri="{FF2B5EF4-FFF2-40B4-BE49-F238E27FC236}">
              <a16:creationId xmlns:a16="http://schemas.microsoft.com/office/drawing/2014/main" id="{00000000-0008-0000-0B00-000020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3" name="Snip Single Corner Rectangle 32">
          <a:hlinkClick xmlns:r="http://schemas.openxmlformats.org/officeDocument/2006/relationships" r:id="rId8"/>
          <a:extLst>
            <a:ext uri="{FF2B5EF4-FFF2-40B4-BE49-F238E27FC236}">
              <a16:creationId xmlns:a16="http://schemas.microsoft.com/office/drawing/2014/main" id="{00000000-0008-0000-0B00-000021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4" name="Snip Single Corner Rectangle 33">
          <a:hlinkClick xmlns:r="http://schemas.openxmlformats.org/officeDocument/2006/relationships" r:id="rId9"/>
          <a:extLst>
            <a:ext uri="{FF2B5EF4-FFF2-40B4-BE49-F238E27FC236}">
              <a16:creationId xmlns:a16="http://schemas.microsoft.com/office/drawing/2014/main" id="{00000000-0008-0000-0B00-000022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5" name="Snip Single Corner Rectangle 34">
          <a:hlinkClick xmlns:r="http://schemas.openxmlformats.org/officeDocument/2006/relationships" r:id="rId10"/>
          <a:extLst>
            <a:ext uri="{FF2B5EF4-FFF2-40B4-BE49-F238E27FC236}">
              <a16:creationId xmlns:a16="http://schemas.microsoft.com/office/drawing/2014/main" id="{00000000-0008-0000-0B00-000023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6" name="Snip Single Corner Rectangle 35">
          <a:hlinkClick xmlns:r="http://schemas.openxmlformats.org/officeDocument/2006/relationships" r:id="rId11"/>
          <a:extLst>
            <a:ext uri="{FF2B5EF4-FFF2-40B4-BE49-F238E27FC236}">
              <a16:creationId xmlns:a16="http://schemas.microsoft.com/office/drawing/2014/main" id="{00000000-0008-0000-0B00-000024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7" name="Snip Single Corner Rectangle 36">
          <a:hlinkClick xmlns:r="http://schemas.openxmlformats.org/officeDocument/2006/relationships" r:id="rId13"/>
          <a:extLst>
            <a:ext uri="{FF2B5EF4-FFF2-40B4-BE49-F238E27FC236}">
              <a16:creationId xmlns:a16="http://schemas.microsoft.com/office/drawing/2014/main" id="{00000000-0008-0000-0B00-000025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b="1">
              <a:solidFill>
                <a:sysClr val="windowText" lastClr="000000"/>
              </a:solidFill>
              <a:effectLst/>
              <a:latin typeface="+mn-lt"/>
              <a:ea typeface="+mn-ea"/>
              <a:cs typeface="+mn-cs"/>
            </a:rPr>
            <a:t>Structured Ed. Prog.</a:t>
          </a:r>
          <a:endParaRPr lang="en-GB">
            <a:solidFill>
              <a:sysClr val="windowText" lastClr="000000"/>
            </a:solidFill>
            <a:effectLst/>
          </a:endParaRPr>
        </a:p>
        <a:p>
          <a:pPr algn="ctr"/>
          <a:endParaRPr lang="en-GB" sz="1100" b="1">
            <a:solidFill>
              <a:sysClr val="windowText" lastClr="000000"/>
            </a:solidFill>
          </a:endParaRP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42" name="TextBox 41">
          <a:extLst>
            <a:ext uri="{FF2B5EF4-FFF2-40B4-BE49-F238E27FC236}">
              <a16:creationId xmlns:a16="http://schemas.microsoft.com/office/drawing/2014/main" id="{00000000-0008-0000-0B00-00002A000000}"/>
            </a:ext>
          </a:extLst>
        </xdr:cNvPr>
        <xdr:cNvSpPr txBox="1"/>
      </xdr:nvSpPr>
      <xdr:spPr>
        <a:xfrm>
          <a:off x="5238750" y="809625"/>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xdr:col>
      <xdr:colOff>0</xdr:colOff>
      <xdr:row>19</xdr:row>
      <xdr:rowOff>0</xdr:rowOff>
    </xdr:from>
    <xdr:to>
      <xdr:col>1</xdr:col>
      <xdr:colOff>1828800</xdr:colOff>
      <xdr:row>32</xdr:row>
      <xdr:rowOff>38916</xdr:rowOff>
    </xdr:to>
    <mc:AlternateContent xmlns:mc="http://schemas.openxmlformats.org/markup-compatibility/2006" xmlns:a14="http://schemas.microsoft.com/office/drawing/2010/main">
      <mc:Choice Requires="a14">
        <xdr:graphicFrame macro="">
          <xdr:nvGraphicFramePr>
            <xdr:cNvPr id="43" name="Locality 11">
              <a:extLst>
                <a:ext uri="{FF2B5EF4-FFF2-40B4-BE49-F238E27FC236}">
                  <a16:creationId xmlns:a16="http://schemas.microsoft.com/office/drawing/2014/main" id="{00000000-0008-0000-0B00-00002B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11"/>
            </a:graphicData>
          </a:graphic>
        </xdr:graphicFrame>
      </mc:Choice>
      <mc:Fallback xmlns="">
        <xdr:sp macro="" textlink="">
          <xdr:nvSpPr>
            <xdr:cNvPr id="0" name=""/>
            <xdr:cNvSpPr>
              <a:spLocks noTextEdit="1"/>
            </xdr:cNvSpPr>
          </xdr:nvSpPr>
          <xdr:spPr>
            <a:xfrm>
              <a:off x="476250" y="5048250"/>
              <a:ext cx="1828800" cy="227647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587692</xdr:colOff>
      <xdr:row>3</xdr:row>
      <xdr:rowOff>723606</xdr:rowOff>
    </xdr:to>
    <xdr:pic>
      <xdr:nvPicPr>
        <xdr:cNvPr id="45" name="Picture 44" descr="CEG2_col (2).bmp">
          <a:extLst>
            <a:ext uri="{FF2B5EF4-FFF2-40B4-BE49-F238E27FC236}">
              <a16:creationId xmlns:a16="http://schemas.microsoft.com/office/drawing/2014/main" id="{00000000-0008-0000-0B00-00002D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3</xdr:row>
      <xdr:rowOff>0</xdr:rowOff>
    </xdr:from>
    <xdr:to>
      <xdr:col>8</xdr:col>
      <xdr:colOff>705240</xdr:colOff>
      <xdr:row>14</xdr:row>
      <xdr:rowOff>17760</xdr:rowOff>
    </xdr:to>
    <xdr:graphicFrame macro="">
      <xdr:nvGraphicFramePr>
        <xdr:cNvPr id="39" name="Chart 38">
          <a:extLst>
            <a:ext uri="{FF2B5EF4-FFF2-40B4-BE49-F238E27FC236}">
              <a16:creationId xmlns:a16="http://schemas.microsoft.com/office/drawing/2014/main" id="{EAABD31E-1D78-4A76-B173-F1A7AFFD80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absolute">
    <xdr:from>
      <xdr:col>9</xdr:col>
      <xdr:colOff>0</xdr:colOff>
      <xdr:row>3</xdr:row>
      <xdr:rowOff>15511</xdr:rowOff>
    </xdr:from>
    <xdr:to>
      <xdr:col>13</xdr:col>
      <xdr:colOff>705240</xdr:colOff>
      <xdr:row>14</xdr:row>
      <xdr:rowOff>17759</xdr:rowOff>
    </xdr:to>
    <xdr:graphicFrame macro="">
      <xdr:nvGraphicFramePr>
        <xdr:cNvPr id="40" name="Chart 39">
          <a:extLst>
            <a:ext uri="{FF2B5EF4-FFF2-40B4-BE49-F238E27FC236}">
              <a16:creationId xmlns:a16="http://schemas.microsoft.com/office/drawing/2014/main" id="{6A39AC86-C77C-47E2-B09B-CA44D3F1182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6</xdr:col>
      <xdr:colOff>16328</xdr:colOff>
      <xdr:row>0</xdr:row>
      <xdr:rowOff>2721</xdr:rowOff>
    </xdr:from>
    <xdr:to>
      <xdr:col>6</xdr:col>
      <xdr:colOff>943587</xdr:colOff>
      <xdr:row>1</xdr:row>
      <xdr:rowOff>2721</xdr:rowOff>
    </xdr:to>
    <xdr:sp macro="" textlink="">
      <xdr:nvSpPr>
        <xdr:cNvPr id="41" name="Snip Single Corner Rectangle 32">
          <a:hlinkClick xmlns:r="http://schemas.openxmlformats.org/officeDocument/2006/relationships" r:id="rId17"/>
          <a:extLst>
            <a:ext uri="{FF2B5EF4-FFF2-40B4-BE49-F238E27FC236}">
              <a16:creationId xmlns:a16="http://schemas.microsoft.com/office/drawing/2014/main" id="{3ED5E34C-5603-48E9-82F5-658625D3E349}"/>
            </a:ext>
          </a:extLst>
        </xdr:cNvPr>
        <xdr:cNvSpPr/>
      </xdr:nvSpPr>
      <xdr:spPr>
        <a:xfrm>
          <a:off x="8343899" y="2721"/>
          <a:ext cx="92725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13607</xdr:colOff>
      <xdr:row>0</xdr:row>
      <xdr:rowOff>0</xdr:rowOff>
    </xdr:from>
    <xdr:to>
      <xdr:col>3</xdr:col>
      <xdr:colOff>946581</xdr:colOff>
      <xdr:row>1</xdr:row>
      <xdr:rowOff>0</xdr:rowOff>
    </xdr:to>
    <xdr:sp macro="" textlink="">
      <xdr:nvSpPr>
        <xdr:cNvPr id="46" name="Snip Single Corner Rectangle 51">
          <a:hlinkClick xmlns:r="http://schemas.openxmlformats.org/officeDocument/2006/relationships" r:id="rId18"/>
          <a:extLst>
            <a:ext uri="{FF2B5EF4-FFF2-40B4-BE49-F238E27FC236}">
              <a16:creationId xmlns:a16="http://schemas.microsoft.com/office/drawing/2014/main" id="{DD22E8F2-1486-4C98-A1CD-EF51EB92A0BF}"/>
            </a:ext>
          </a:extLst>
        </xdr:cNvPr>
        <xdr:cNvSpPr/>
      </xdr:nvSpPr>
      <xdr:spPr>
        <a:xfrm>
          <a:off x="5402036"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6532</xdr:colOff>
      <xdr:row>0</xdr:row>
      <xdr:rowOff>2721</xdr:rowOff>
    </xdr:from>
    <xdr:to>
      <xdr:col>5</xdr:col>
      <xdr:colOff>939506</xdr:colOff>
      <xdr:row>1</xdr:row>
      <xdr:rowOff>2721</xdr:rowOff>
    </xdr:to>
    <xdr:sp macro="" textlink="">
      <xdr:nvSpPr>
        <xdr:cNvPr id="48" name="Snip Single Corner Rectangle 31">
          <a:hlinkClick xmlns:r="http://schemas.openxmlformats.org/officeDocument/2006/relationships" r:id="rId4"/>
          <a:extLst>
            <a:ext uri="{FF2B5EF4-FFF2-40B4-BE49-F238E27FC236}">
              <a16:creationId xmlns:a16="http://schemas.microsoft.com/office/drawing/2014/main" id="{E1B7E1D8-323E-49F0-92BA-1EBEE2F4802F}"/>
            </a:ext>
          </a:extLst>
        </xdr:cNvPr>
        <xdr:cNvSpPr/>
      </xdr:nvSpPr>
      <xdr:spPr>
        <a:xfrm>
          <a:off x="7354389" y="2721"/>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16329</xdr:colOff>
      <xdr:row>0</xdr:row>
      <xdr:rowOff>0</xdr:rowOff>
    </xdr:from>
    <xdr:to>
      <xdr:col>7</xdr:col>
      <xdr:colOff>943588</xdr:colOff>
      <xdr:row>1</xdr:row>
      <xdr:rowOff>0</xdr:rowOff>
    </xdr:to>
    <xdr:sp macro="" textlink="">
      <xdr:nvSpPr>
        <xdr:cNvPr id="49" name="Snip Single Corner Rectangle 31">
          <a:hlinkClick xmlns:r="http://schemas.openxmlformats.org/officeDocument/2006/relationships" r:id="rId19"/>
          <a:extLst>
            <a:ext uri="{FF2B5EF4-FFF2-40B4-BE49-F238E27FC236}">
              <a16:creationId xmlns:a16="http://schemas.microsoft.com/office/drawing/2014/main" id="{63D0B3C6-6E07-4180-B0E3-4DE172648461}"/>
            </a:ext>
          </a:extLst>
        </xdr:cNvPr>
        <xdr:cNvSpPr/>
      </xdr:nvSpPr>
      <xdr:spPr>
        <a:xfrm>
          <a:off x="9323615" y="0"/>
          <a:ext cx="92725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936784</xdr:colOff>
      <xdr:row>1</xdr:row>
      <xdr:rowOff>0</xdr:rowOff>
    </xdr:to>
    <xdr:sp macro="" textlink="">
      <xdr:nvSpPr>
        <xdr:cNvPr id="50" name="Snip Single Corner Rectangle 50">
          <a:hlinkClick xmlns:r="http://schemas.openxmlformats.org/officeDocument/2006/relationships" r:id="rId20"/>
          <a:extLst>
            <a:ext uri="{FF2B5EF4-FFF2-40B4-BE49-F238E27FC236}">
              <a16:creationId xmlns:a16="http://schemas.microsoft.com/office/drawing/2014/main" id="{E4A5CA59-E178-4387-90DC-A55ECB27EFA3}"/>
            </a:ext>
          </a:extLst>
        </xdr:cNvPr>
        <xdr:cNvSpPr/>
      </xdr:nvSpPr>
      <xdr:spPr>
        <a:xfrm>
          <a:off x="17145000"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0</xdr:colOff>
      <xdr:row>0</xdr:row>
      <xdr:rowOff>0</xdr:rowOff>
    </xdr:from>
    <xdr:to>
      <xdr:col>16</xdr:col>
      <xdr:colOff>936784</xdr:colOff>
      <xdr:row>1</xdr:row>
      <xdr:rowOff>0</xdr:rowOff>
    </xdr:to>
    <xdr:sp macro="" textlink="">
      <xdr:nvSpPr>
        <xdr:cNvPr id="51" name="Snip Single Corner Rectangle 50">
          <a:hlinkClick xmlns:r="http://schemas.openxmlformats.org/officeDocument/2006/relationships" r:id="rId21"/>
          <a:extLst>
            <a:ext uri="{FF2B5EF4-FFF2-40B4-BE49-F238E27FC236}">
              <a16:creationId xmlns:a16="http://schemas.microsoft.com/office/drawing/2014/main" id="{8ECC4430-8D59-4A2D-848A-2CBFA9ECB23F}"/>
            </a:ext>
          </a:extLst>
        </xdr:cNvPr>
        <xdr:cNvSpPr/>
      </xdr:nvSpPr>
      <xdr:spPr>
        <a:xfrm>
          <a:off x="18124714"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0</xdr:colOff>
      <xdr:row>0</xdr:row>
      <xdr:rowOff>0</xdr:rowOff>
    </xdr:from>
    <xdr:to>
      <xdr:col>17</xdr:col>
      <xdr:colOff>936784</xdr:colOff>
      <xdr:row>1</xdr:row>
      <xdr:rowOff>0</xdr:rowOff>
    </xdr:to>
    <xdr:sp macro="" textlink="">
      <xdr:nvSpPr>
        <xdr:cNvPr id="52" name="Snip Single Corner Rectangle 50">
          <a:hlinkClick xmlns:r="http://schemas.openxmlformats.org/officeDocument/2006/relationships" r:id="rId22"/>
          <a:extLst>
            <a:ext uri="{FF2B5EF4-FFF2-40B4-BE49-F238E27FC236}">
              <a16:creationId xmlns:a16="http://schemas.microsoft.com/office/drawing/2014/main" id="{7B58B407-245B-4CA7-9445-D09F238FE4F1}"/>
            </a:ext>
          </a:extLst>
        </xdr:cNvPr>
        <xdr:cNvSpPr/>
      </xdr:nvSpPr>
      <xdr:spPr>
        <a:xfrm>
          <a:off x="19104429"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xdr:from>
      <xdr:col>4</xdr:col>
      <xdr:colOff>0</xdr:colOff>
      <xdr:row>0</xdr:row>
      <xdr:rowOff>0</xdr:rowOff>
    </xdr:from>
    <xdr:to>
      <xdr:col>4</xdr:col>
      <xdr:colOff>932974</xdr:colOff>
      <xdr:row>1</xdr:row>
      <xdr:rowOff>0</xdr:rowOff>
    </xdr:to>
    <xdr:sp macro="" textlink="">
      <xdr:nvSpPr>
        <xdr:cNvPr id="53" name="Snip Single Corner Rectangle 41">
          <a:hlinkClick xmlns:r="http://schemas.openxmlformats.org/officeDocument/2006/relationships" r:id="rId2"/>
          <a:extLst>
            <a:ext uri="{FF2B5EF4-FFF2-40B4-BE49-F238E27FC236}">
              <a16:creationId xmlns:a16="http://schemas.microsoft.com/office/drawing/2014/main" id="{13194B3D-B903-406D-9526-FB3BA87745F2}"/>
            </a:ext>
          </a:extLst>
        </xdr:cNvPr>
        <xdr:cNvSpPr/>
      </xdr:nvSpPr>
      <xdr:spPr>
        <a:xfrm>
          <a:off x="6368143"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472713</xdr:colOff>
      <xdr:row>17</xdr:row>
      <xdr:rowOff>25038</xdr:rowOff>
    </xdr:from>
    <xdr:to>
      <xdr:col>1</xdr:col>
      <xdr:colOff>1807846</xdr:colOff>
      <xdr:row>18</xdr:row>
      <xdr:rowOff>136070</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74F622AC-91C0-4469-8AB1-D585189F294F}"/>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472713" y="3947706"/>
              <a:ext cx="1824990" cy="48223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xdr:from>
      <xdr:col>12</xdr:col>
      <xdr:colOff>166688</xdr:colOff>
      <xdr:row>0</xdr:row>
      <xdr:rowOff>83344</xdr:rowOff>
    </xdr:from>
    <xdr:to>
      <xdr:col>12</xdr:col>
      <xdr:colOff>821532</xdr:colOff>
      <xdr:row>0</xdr:row>
      <xdr:rowOff>381000</xdr:rowOff>
    </xdr:to>
    <xdr:sp macro="" textlink="">
      <xdr:nvSpPr>
        <xdr:cNvPr id="2" name="Arrow: Right 1">
          <a:hlinkClick xmlns:r="http://schemas.openxmlformats.org/officeDocument/2006/relationships" r:id="rId1"/>
          <a:extLst>
            <a:ext uri="{FF2B5EF4-FFF2-40B4-BE49-F238E27FC236}">
              <a16:creationId xmlns:a16="http://schemas.microsoft.com/office/drawing/2014/main" id="{E507BCB4-327C-4219-B425-CD888969A791}"/>
            </a:ext>
          </a:extLst>
        </xdr:cNvPr>
        <xdr:cNvSpPr/>
      </xdr:nvSpPr>
      <xdr:spPr>
        <a:xfrm>
          <a:off x="13977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14</xdr:col>
      <xdr:colOff>0</xdr:colOff>
      <xdr:row>2</xdr:row>
      <xdr:rowOff>131445</xdr:rowOff>
    </xdr:from>
    <xdr:to>
      <xdr:col>15</xdr:col>
      <xdr:colOff>876300</xdr:colOff>
      <xdr:row>11</xdr:row>
      <xdr:rowOff>171450</xdr:rowOff>
    </xdr:to>
    <mc:AlternateContent xmlns:mc="http://schemas.openxmlformats.org/markup-compatibility/2006" xmlns:sle15="http://schemas.microsoft.com/office/drawing/2012/slicer">
      <mc:Choice Requires="sle15">
        <xdr:graphicFrame macro="">
          <xdr:nvGraphicFramePr>
            <xdr:cNvPr id="3" name="Locality 23">
              <a:extLst>
                <a:ext uri="{FF2B5EF4-FFF2-40B4-BE49-F238E27FC236}">
                  <a16:creationId xmlns:a16="http://schemas.microsoft.com/office/drawing/2014/main" id="{376A70D5-91C6-4E45-8026-D87BB29F285B}"/>
                </a:ext>
              </a:extLst>
            </xdr:cNvPr>
            <xdr:cNvGraphicFramePr/>
          </xdr:nvGraphicFramePr>
          <xdr:xfrm>
            <a:off x="0" y="0"/>
            <a:ext cx="0" cy="0"/>
          </xdr:xfrm>
          <a:graphic>
            <a:graphicData uri="http://schemas.microsoft.com/office/drawing/2010/slicer">
              <sle:slicer xmlns:sle="http://schemas.microsoft.com/office/drawing/2010/slicer" name="Locality 23"/>
            </a:graphicData>
          </a:graphic>
        </xdr:graphicFrame>
      </mc:Choice>
      <mc:Fallback xmlns="">
        <xdr:sp macro="" textlink="">
          <xdr:nvSpPr>
            <xdr:cNvPr id="0" name=""/>
            <xdr:cNvSpPr>
              <a:spLocks noTextEdit="1"/>
            </xdr:cNvSpPr>
          </xdr:nvSpPr>
          <xdr:spPr>
            <a:xfrm>
              <a:off x="15716250" y="809625"/>
              <a:ext cx="1828800" cy="23145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5</xdr:col>
      <xdr:colOff>95249</xdr:colOff>
      <xdr:row>0</xdr:row>
      <xdr:rowOff>59531</xdr:rowOff>
    </xdr:from>
    <xdr:to>
      <xdr:col>5</xdr:col>
      <xdr:colOff>869156</xdr:colOff>
      <xdr:row>0</xdr:row>
      <xdr:rowOff>392906</xdr:rowOff>
    </xdr:to>
    <xdr:sp macro="" textlink="">
      <xdr:nvSpPr>
        <xdr:cNvPr id="4" name="Arrow: Left 4">
          <a:hlinkClick xmlns:r="http://schemas.openxmlformats.org/officeDocument/2006/relationships" r:id="rId2"/>
          <a:extLst>
            <a:ext uri="{FF2B5EF4-FFF2-40B4-BE49-F238E27FC236}">
              <a16:creationId xmlns:a16="http://schemas.microsoft.com/office/drawing/2014/main" id="{73604D7F-F4A2-4EFE-B115-77EB347A716A}"/>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5" name="Arrow: Right 7">
          <a:hlinkClick xmlns:r="http://schemas.openxmlformats.org/officeDocument/2006/relationships" r:id="rId3"/>
          <a:extLst>
            <a:ext uri="{FF2B5EF4-FFF2-40B4-BE49-F238E27FC236}">
              <a16:creationId xmlns:a16="http://schemas.microsoft.com/office/drawing/2014/main" id="{B3C860EF-231A-4917-A7BF-F5A29E2E62A1}"/>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7" name="Snip Single Corner Rectangle 14">
          <a:hlinkClick xmlns:r="http://schemas.openxmlformats.org/officeDocument/2006/relationships" r:id="rId4"/>
          <a:extLst>
            <a:ext uri="{FF2B5EF4-FFF2-40B4-BE49-F238E27FC236}">
              <a16:creationId xmlns:a16="http://schemas.microsoft.com/office/drawing/2014/main" id="{D25320CC-B5AF-4F3D-A7F8-06ED0303B05E}"/>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8" name="Snip Single Corner Rectangle 18">
          <a:hlinkClick xmlns:r="http://schemas.openxmlformats.org/officeDocument/2006/relationships" r:id="rId5"/>
          <a:extLst>
            <a:ext uri="{FF2B5EF4-FFF2-40B4-BE49-F238E27FC236}">
              <a16:creationId xmlns:a16="http://schemas.microsoft.com/office/drawing/2014/main" id="{07320FB9-78EF-4179-A98A-4D4B5AC0F736}"/>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9" name="Snip Single Corner Rectangle 19">
          <a:hlinkClick xmlns:r="http://schemas.openxmlformats.org/officeDocument/2006/relationships" r:id="rId6"/>
          <a:extLst>
            <a:ext uri="{FF2B5EF4-FFF2-40B4-BE49-F238E27FC236}">
              <a16:creationId xmlns:a16="http://schemas.microsoft.com/office/drawing/2014/main" id="{1C8355D1-3B96-43E1-A95E-ABBAEE5715B4}"/>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0" name="Snip Single Corner Rectangle 20">
          <a:hlinkClick xmlns:r="http://schemas.openxmlformats.org/officeDocument/2006/relationships" r:id="rId7"/>
          <a:extLst>
            <a:ext uri="{FF2B5EF4-FFF2-40B4-BE49-F238E27FC236}">
              <a16:creationId xmlns:a16="http://schemas.microsoft.com/office/drawing/2014/main" id="{7B400DE1-4995-49E5-B6BD-52D8D86D19B7}"/>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1" name="Snip Single Corner Rectangle 21">
          <a:hlinkClick xmlns:r="http://schemas.openxmlformats.org/officeDocument/2006/relationships" r:id="rId8"/>
          <a:extLst>
            <a:ext uri="{FF2B5EF4-FFF2-40B4-BE49-F238E27FC236}">
              <a16:creationId xmlns:a16="http://schemas.microsoft.com/office/drawing/2014/main" id="{B72D97B5-6BC6-4C0E-AB69-45F33FB346E2}"/>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12" name="Snip Single Corner Rectangle 22">
          <a:hlinkClick xmlns:r="http://schemas.openxmlformats.org/officeDocument/2006/relationships" r:id="rId9"/>
          <a:extLst>
            <a:ext uri="{FF2B5EF4-FFF2-40B4-BE49-F238E27FC236}">
              <a16:creationId xmlns:a16="http://schemas.microsoft.com/office/drawing/2014/main" id="{ABDFF37F-DA27-4F73-961A-B09206B42373}"/>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13" name="Snip Single Corner Rectangle 23">
          <a:hlinkClick xmlns:r="http://schemas.openxmlformats.org/officeDocument/2006/relationships" r:id="rId10"/>
          <a:extLst>
            <a:ext uri="{FF2B5EF4-FFF2-40B4-BE49-F238E27FC236}">
              <a16:creationId xmlns:a16="http://schemas.microsoft.com/office/drawing/2014/main" id="{0A677A7A-1A86-4210-927B-22AB3178F2CF}"/>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14" name="Snip Single Corner Rectangle 24">
          <a:hlinkClick xmlns:r="http://schemas.openxmlformats.org/officeDocument/2006/relationships" r:id="rId11"/>
          <a:extLst>
            <a:ext uri="{FF2B5EF4-FFF2-40B4-BE49-F238E27FC236}">
              <a16:creationId xmlns:a16="http://schemas.microsoft.com/office/drawing/2014/main" id="{9EBEB95C-AB33-49B7-BB22-8C218E5D38F6}"/>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15" name="Snip Single Corner Rectangle 25">
          <a:hlinkClick xmlns:r="http://schemas.openxmlformats.org/officeDocument/2006/relationships" r:id="rId12"/>
          <a:extLst>
            <a:ext uri="{FF2B5EF4-FFF2-40B4-BE49-F238E27FC236}">
              <a16:creationId xmlns:a16="http://schemas.microsoft.com/office/drawing/2014/main" id="{E3AEE96F-08E7-4425-A775-5C7BD91B8141}"/>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7" name="Snip Single Corner Rectangle 27">
          <a:hlinkClick xmlns:r="http://schemas.openxmlformats.org/officeDocument/2006/relationships" r:id="rId2"/>
          <a:extLst>
            <a:ext uri="{FF2B5EF4-FFF2-40B4-BE49-F238E27FC236}">
              <a16:creationId xmlns:a16="http://schemas.microsoft.com/office/drawing/2014/main" id="{C09DCC2D-F5C3-47E2-89BE-395637877DA7}"/>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8" name="Snip Single Corner Rectangle 28">
          <a:hlinkClick xmlns:r="http://schemas.openxmlformats.org/officeDocument/2006/relationships" r:id="rId4"/>
          <a:extLst>
            <a:ext uri="{FF2B5EF4-FFF2-40B4-BE49-F238E27FC236}">
              <a16:creationId xmlns:a16="http://schemas.microsoft.com/office/drawing/2014/main" id="{A68C6F42-3500-4995-AB36-5BC832E32577}"/>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19" name="Snip Single Corner Rectangle 29">
          <a:hlinkClick xmlns:r="http://schemas.openxmlformats.org/officeDocument/2006/relationships" r:id="rId5"/>
          <a:extLst>
            <a:ext uri="{FF2B5EF4-FFF2-40B4-BE49-F238E27FC236}">
              <a16:creationId xmlns:a16="http://schemas.microsoft.com/office/drawing/2014/main" id="{ED062CD1-E150-4B5E-9A2F-F385F365439D}"/>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0" name="Snip Single Corner Rectangle 30">
          <a:hlinkClick xmlns:r="http://schemas.openxmlformats.org/officeDocument/2006/relationships" r:id="rId6"/>
          <a:extLst>
            <a:ext uri="{FF2B5EF4-FFF2-40B4-BE49-F238E27FC236}">
              <a16:creationId xmlns:a16="http://schemas.microsoft.com/office/drawing/2014/main" id="{D38CB422-AD2E-42EF-970E-D47F559D155C}"/>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Care</a:t>
          </a:r>
          <a:r>
            <a:rPr lang="en-GB" sz="900"/>
            <a:t> </a:t>
          </a:r>
          <a:r>
            <a:rPr lang="en-GB" sz="9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1" name="Snip Single Corner Rectangle 31">
          <a:hlinkClick xmlns:r="http://schemas.openxmlformats.org/officeDocument/2006/relationships" r:id="rId7"/>
          <a:extLst>
            <a:ext uri="{FF2B5EF4-FFF2-40B4-BE49-F238E27FC236}">
              <a16:creationId xmlns:a16="http://schemas.microsoft.com/office/drawing/2014/main" id="{CC6877ED-B00C-4CAE-B3FB-039CB108649C}"/>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2" name="Snip Single Corner Rectangle 32">
          <a:hlinkClick xmlns:r="http://schemas.openxmlformats.org/officeDocument/2006/relationships" r:id="rId8"/>
          <a:extLst>
            <a:ext uri="{FF2B5EF4-FFF2-40B4-BE49-F238E27FC236}">
              <a16:creationId xmlns:a16="http://schemas.microsoft.com/office/drawing/2014/main" id="{AD68333D-72BF-4E90-9223-CA42D0D4ADEB}"/>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3" name="Snip Single Corner Rectangle 33">
          <a:hlinkClick xmlns:r="http://schemas.openxmlformats.org/officeDocument/2006/relationships" r:id="rId9"/>
          <a:extLst>
            <a:ext uri="{FF2B5EF4-FFF2-40B4-BE49-F238E27FC236}">
              <a16:creationId xmlns:a16="http://schemas.microsoft.com/office/drawing/2014/main" id="{8B6740B3-20A1-4887-8358-1E56A9280667}"/>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4" name="Snip Single Corner Rectangle 34">
          <a:hlinkClick xmlns:r="http://schemas.openxmlformats.org/officeDocument/2006/relationships" r:id="rId10"/>
          <a:extLst>
            <a:ext uri="{FF2B5EF4-FFF2-40B4-BE49-F238E27FC236}">
              <a16:creationId xmlns:a16="http://schemas.microsoft.com/office/drawing/2014/main" id="{99A095AC-81F9-4FE7-A6F4-E34F664A25D4}"/>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5" name="Snip Single Corner Rectangle 35">
          <a:hlinkClick xmlns:r="http://schemas.openxmlformats.org/officeDocument/2006/relationships" r:id="rId11"/>
          <a:extLst>
            <a:ext uri="{FF2B5EF4-FFF2-40B4-BE49-F238E27FC236}">
              <a16:creationId xmlns:a16="http://schemas.microsoft.com/office/drawing/2014/main" id="{FDCDD80E-637E-40B3-B85D-C8A2E0997329}"/>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26" name="Snip Single Corner Rectangle 36">
          <a:hlinkClick xmlns:r="http://schemas.openxmlformats.org/officeDocument/2006/relationships" r:id="rId13"/>
          <a:extLst>
            <a:ext uri="{FF2B5EF4-FFF2-40B4-BE49-F238E27FC236}">
              <a16:creationId xmlns:a16="http://schemas.microsoft.com/office/drawing/2014/main" id="{7EC35D2A-1B6C-4B9D-A949-63ADC1298B3E}"/>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b="1">
              <a:solidFill>
                <a:sysClr val="windowText" lastClr="000000"/>
              </a:solidFill>
              <a:effectLst/>
              <a:latin typeface="+mn-lt"/>
              <a:ea typeface="+mn-ea"/>
              <a:cs typeface="+mn-cs"/>
            </a:rPr>
            <a:t>Structured Ed. Prog.</a:t>
          </a:r>
          <a:endParaRPr lang="en-GB">
            <a:solidFill>
              <a:sysClr val="windowText" lastClr="000000"/>
            </a:solidFill>
            <a:effectLst/>
          </a:endParaRPr>
        </a:p>
        <a:p>
          <a:pPr algn="ctr"/>
          <a:endParaRPr lang="en-GB" sz="1100" b="1">
            <a:solidFill>
              <a:sysClr val="windowText" lastClr="000000"/>
            </a:solidFill>
          </a:endParaRP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28" name="TextBox 27">
          <a:extLst>
            <a:ext uri="{FF2B5EF4-FFF2-40B4-BE49-F238E27FC236}">
              <a16:creationId xmlns:a16="http://schemas.microsoft.com/office/drawing/2014/main" id="{45280A0F-A3EE-47BD-83DE-81995B348F0E}"/>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xdr:col>
      <xdr:colOff>0</xdr:colOff>
      <xdr:row>19</xdr:row>
      <xdr:rowOff>0</xdr:rowOff>
    </xdr:from>
    <xdr:to>
      <xdr:col>1</xdr:col>
      <xdr:colOff>1828800</xdr:colOff>
      <xdr:row>31</xdr:row>
      <xdr:rowOff>171450</xdr:rowOff>
    </xdr:to>
    <mc:AlternateContent xmlns:mc="http://schemas.openxmlformats.org/markup-compatibility/2006" xmlns:a14="http://schemas.microsoft.com/office/drawing/2010/main">
      <mc:Choice Requires="a14">
        <xdr:graphicFrame macro="">
          <xdr:nvGraphicFramePr>
            <xdr:cNvPr id="29" name="Locality 24">
              <a:extLst>
                <a:ext uri="{FF2B5EF4-FFF2-40B4-BE49-F238E27FC236}">
                  <a16:creationId xmlns:a16="http://schemas.microsoft.com/office/drawing/2014/main" id="{D7F46D4C-26B2-42C8-A976-A7FFDE1FC2EE}"/>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24"/>
            </a:graphicData>
          </a:graphic>
        </xdr:graphicFrame>
      </mc:Choice>
      <mc:Fallback xmlns="">
        <xdr:sp macro="" textlink="">
          <xdr:nvSpPr>
            <xdr:cNvPr id="0" name=""/>
            <xdr:cNvSpPr>
              <a:spLocks noTextEdit="1"/>
            </xdr:cNvSpPr>
          </xdr:nvSpPr>
          <xdr:spPr>
            <a:xfrm>
              <a:off x="476250" y="5442857"/>
              <a:ext cx="1828800" cy="227647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587692</xdr:colOff>
      <xdr:row>3</xdr:row>
      <xdr:rowOff>723606</xdr:rowOff>
    </xdr:to>
    <xdr:pic>
      <xdr:nvPicPr>
        <xdr:cNvPr id="31" name="Picture 30" descr="CEG2_col (2).bmp">
          <a:extLst>
            <a:ext uri="{FF2B5EF4-FFF2-40B4-BE49-F238E27FC236}">
              <a16:creationId xmlns:a16="http://schemas.microsoft.com/office/drawing/2014/main" id="{D271D0A7-174A-4B64-8709-D4D6B5BE9AE7}"/>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3</xdr:row>
      <xdr:rowOff>0</xdr:rowOff>
    </xdr:from>
    <xdr:to>
      <xdr:col>8</xdr:col>
      <xdr:colOff>705240</xdr:colOff>
      <xdr:row>14</xdr:row>
      <xdr:rowOff>17760</xdr:rowOff>
    </xdr:to>
    <xdr:graphicFrame macro="">
      <xdr:nvGraphicFramePr>
        <xdr:cNvPr id="32" name="Chart 31">
          <a:extLst>
            <a:ext uri="{FF2B5EF4-FFF2-40B4-BE49-F238E27FC236}">
              <a16:creationId xmlns:a16="http://schemas.microsoft.com/office/drawing/2014/main" id="{78540D12-8B46-45D9-BC89-02EB22D4B5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absolute">
    <xdr:from>
      <xdr:col>9</xdr:col>
      <xdr:colOff>0</xdr:colOff>
      <xdr:row>3</xdr:row>
      <xdr:rowOff>15511</xdr:rowOff>
    </xdr:from>
    <xdr:to>
      <xdr:col>13</xdr:col>
      <xdr:colOff>705240</xdr:colOff>
      <xdr:row>14</xdr:row>
      <xdr:rowOff>17759</xdr:rowOff>
    </xdr:to>
    <xdr:graphicFrame macro="">
      <xdr:nvGraphicFramePr>
        <xdr:cNvPr id="33" name="Chart 32">
          <a:extLst>
            <a:ext uri="{FF2B5EF4-FFF2-40B4-BE49-F238E27FC236}">
              <a16:creationId xmlns:a16="http://schemas.microsoft.com/office/drawing/2014/main" id="{B4829FC5-B129-4386-90DF-A23C50F25C9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6</xdr:col>
      <xdr:colOff>2721</xdr:colOff>
      <xdr:row>0</xdr:row>
      <xdr:rowOff>2721</xdr:rowOff>
    </xdr:from>
    <xdr:to>
      <xdr:col>6</xdr:col>
      <xdr:colOff>924265</xdr:colOff>
      <xdr:row>1</xdr:row>
      <xdr:rowOff>2721</xdr:rowOff>
    </xdr:to>
    <xdr:sp macro="" textlink="">
      <xdr:nvSpPr>
        <xdr:cNvPr id="39" name="Snip Single Corner Rectangle 32">
          <a:hlinkClick xmlns:r="http://schemas.openxmlformats.org/officeDocument/2006/relationships" r:id="rId17"/>
          <a:extLst>
            <a:ext uri="{FF2B5EF4-FFF2-40B4-BE49-F238E27FC236}">
              <a16:creationId xmlns:a16="http://schemas.microsoft.com/office/drawing/2014/main" id="{44760619-AC76-4CFA-9587-85797C8F7044}"/>
            </a:ext>
          </a:extLst>
        </xdr:cNvPr>
        <xdr:cNvSpPr/>
      </xdr:nvSpPr>
      <xdr:spPr>
        <a:xfrm>
          <a:off x="8330292" y="2721"/>
          <a:ext cx="92154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927259</xdr:colOff>
      <xdr:row>1</xdr:row>
      <xdr:rowOff>0</xdr:rowOff>
    </xdr:to>
    <xdr:sp macro="" textlink="">
      <xdr:nvSpPr>
        <xdr:cNvPr id="40" name="Snip Single Corner Rectangle 51">
          <a:hlinkClick xmlns:r="http://schemas.openxmlformats.org/officeDocument/2006/relationships" r:id="rId18"/>
          <a:extLst>
            <a:ext uri="{FF2B5EF4-FFF2-40B4-BE49-F238E27FC236}">
              <a16:creationId xmlns:a16="http://schemas.microsoft.com/office/drawing/2014/main" id="{07989682-CA14-46FC-A422-C8359EEB4326}"/>
            </a:ext>
          </a:extLst>
        </xdr:cNvPr>
        <xdr:cNvSpPr/>
      </xdr:nvSpPr>
      <xdr:spPr>
        <a:xfrm>
          <a:off x="5388429" y="0"/>
          <a:ext cx="92725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1906</xdr:colOff>
      <xdr:row>0</xdr:row>
      <xdr:rowOff>0</xdr:rowOff>
    </xdr:from>
    <xdr:to>
      <xdr:col>5</xdr:col>
      <xdr:colOff>929165</xdr:colOff>
      <xdr:row>1</xdr:row>
      <xdr:rowOff>0</xdr:rowOff>
    </xdr:to>
    <xdr:sp macro="" textlink="">
      <xdr:nvSpPr>
        <xdr:cNvPr id="41" name="Snip Single Corner Rectangle 31">
          <a:hlinkClick xmlns:r="http://schemas.openxmlformats.org/officeDocument/2006/relationships" r:id="rId4"/>
          <a:extLst>
            <a:ext uri="{FF2B5EF4-FFF2-40B4-BE49-F238E27FC236}">
              <a16:creationId xmlns:a16="http://schemas.microsoft.com/office/drawing/2014/main" id="{C78A5741-D5C1-402B-8D1A-6E95B70C8656}"/>
            </a:ext>
          </a:extLst>
        </xdr:cNvPr>
        <xdr:cNvSpPr/>
      </xdr:nvSpPr>
      <xdr:spPr>
        <a:xfrm>
          <a:off x="7349763" y="0"/>
          <a:ext cx="927259" cy="468086"/>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2722</xdr:colOff>
      <xdr:row>0</xdr:row>
      <xdr:rowOff>0</xdr:rowOff>
    </xdr:from>
    <xdr:to>
      <xdr:col>7</xdr:col>
      <xdr:colOff>924266</xdr:colOff>
      <xdr:row>1</xdr:row>
      <xdr:rowOff>0</xdr:rowOff>
    </xdr:to>
    <xdr:sp macro="" textlink="">
      <xdr:nvSpPr>
        <xdr:cNvPr id="42" name="Snip Single Corner Rectangle 31">
          <a:hlinkClick xmlns:r="http://schemas.openxmlformats.org/officeDocument/2006/relationships" r:id="rId19"/>
          <a:extLst>
            <a:ext uri="{FF2B5EF4-FFF2-40B4-BE49-F238E27FC236}">
              <a16:creationId xmlns:a16="http://schemas.microsoft.com/office/drawing/2014/main" id="{FA0CCC94-66A2-4DE6-919B-06A3F04B0185}"/>
            </a:ext>
          </a:extLst>
        </xdr:cNvPr>
        <xdr:cNvSpPr/>
      </xdr:nvSpPr>
      <xdr:spPr>
        <a:xfrm>
          <a:off x="9310008" y="0"/>
          <a:ext cx="92154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3</xdr:col>
      <xdr:colOff>962297</xdr:colOff>
      <xdr:row>0</xdr:row>
      <xdr:rowOff>0</xdr:rowOff>
    </xdr:from>
    <xdr:to>
      <xdr:col>4</xdr:col>
      <xdr:colOff>919367</xdr:colOff>
      <xdr:row>1</xdr:row>
      <xdr:rowOff>0</xdr:rowOff>
    </xdr:to>
    <xdr:sp macro="" textlink="">
      <xdr:nvSpPr>
        <xdr:cNvPr id="43" name="Snip Single Corner Rectangle 41">
          <a:hlinkClick xmlns:r="http://schemas.openxmlformats.org/officeDocument/2006/relationships" r:id="rId2"/>
          <a:extLst>
            <a:ext uri="{FF2B5EF4-FFF2-40B4-BE49-F238E27FC236}">
              <a16:creationId xmlns:a16="http://schemas.microsoft.com/office/drawing/2014/main" id="{CA9FCA06-92EA-44AA-948F-558FB0B11DBD}"/>
            </a:ext>
          </a:extLst>
        </xdr:cNvPr>
        <xdr:cNvSpPr/>
      </xdr:nvSpPr>
      <xdr:spPr>
        <a:xfrm>
          <a:off x="6350726"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932974</xdr:colOff>
      <xdr:row>1</xdr:row>
      <xdr:rowOff>0</xdr:rowOff>
    </xdr:to>
    <xdr:sp macro="" textlink="">
      <xdr:nvSpPr>
        <xdr:cNvPr id="44" name="Snip Single Corner Rectangle 50">
          <a:hlinkClick xmlns:r="http://schemas.openxmlformats.org/officeDocument/2006/relationships" r:id="rId20"/>
          <a:extLst>
            <a:ext uri="{FF2B5EF4-FFF2-40B4-BE49-F238E27FC236}">
              <a16:creationId xmlns:a16="http://schemas.microsoft.com/office/drawing/2014/main" id="{3A3CE101-25A0-494B-863E-D2E6CD1B7259}"/>
            </a:ext>
          </a:extLst>
        </xdr:cNvPr>
        <xdr:cNvSpPr/>
      </xdr:nvSpPr>
      <xdr:spPr>
        <a:xfrm>
          <a:off x="17145000"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0</xdr:colOff>
      <xdr:row>0</xdr:row>
      <xdr:rowOff>0</xdr:rowOff>
    </xdr:from>
    <xdr:to>
      <xdr:col>16</xdr:col>
      <xdr:colOff>932974</xdr:colOff>
      <xdr:row>1</xdr:row>
      <xdr:rowOff>0</xdr:rowOff>
    </xdr:to>
    <xdr:sp macro="" textlink="">
      <xdr:nvSpPr>
        <xdr:cNvPr id="45" name="Snip Single Corner Rectangle 50">
          <a:hlinkClick xmlns:r="http://schemas.openxmlformats.org/officeDocument/2006/relationships" r:id="rId21"/>
          <a:extLst>
            <a:ext uri="{FF2B5EF4-FFF2-40B4-BE49-F238E27FC236}">
              <a16:creationId xmlns:a16="http://schemas.microsoft.com/office/drawing/2014/main" id="{B582E48A-FB42-43A7-914A-D6701D640CD2}"/>
            </a:ext>
          </a:extLst>
        </xdr:cNvPr>
        <xdr:cNvSpPr/>
      </xdr:nvSpPr>
      <xdr:spPr>
        <a:xfrm>
          <a:off x="18124714"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0</xdr:colOff>
      <xdr:row>0</xdr:row>
      <xdr:rowOff>0</xdr:rowOff>
    </xdr:from>
    <xdr:to>
      <xdr:col>17</xdr:col>
      <xdr:colOff>932974</xdr:colOff>
      <xdr:row>1</xdr:row>
      <xdr:rowOff>0</xdr:rowOff>
    </xdr:to>
    <xdr:sp macro="" textlink="">
      <xdr:nvSpPr>
        <xdr:cNvPr id="46" name="Snip Single Corner Rectangle 50">
          <a:hlinkClick xmlns:r="http://schemas.openxmlformats.org/officeDocument/2006/relationships" r:id="rId22"/>
          <a:extLst>
            <a:ext uri="{FF2B5EF4-FFF2-40B4-BE49-F238E27FC236}">
              <a16:creationId xmlns:a16="http://schemas.microsoft.com/office/drawing/2014/main" id="{A9BAA210-2596-45ED-9229-1EC930A313BD}"/>
            </a:ext>
          </a:extLst>
        </xdr:cNvPr>
        <xdr:cNvSpPr/>
      </xdr:nvSpPr>
      <xdr:spPr>
        <a:xfrm>
          <a:off x="19104429"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editAs="oneCell">
    <xdr:from>
      <xdr:col>0</xdr:col>
      <xdr:colOff>475162</xdr:colOff>
      <xdr:row>16</xdr:row>
      <xdr:rowOff>166823</xdr:rowOff>
    </xdr:from>
    <xdr:to>
      <xdr:col>1</xdr:col>
      <xdr:colOff>1850300</xdr:colOff>
      <xdr:row>18</xdr:row>
      <xdr:rowOff>60415</xdr:rowOff>
    </xdr:to>
    <mc:AlternateContent xmlns:mc="http://schemas.openxmlformats.org/markup-compatibility/2006" xmlns:a14="http://schemas.microsoft.com/office/drawing/2010/main">
      <mc:Choice Requires="a14">
        <xdr:graphicFrame macro="">
          <xdr:nvGraphicFramePr>
            <xdr:cNvPr id="47" name="Rel_D 10">
              <a:extLst>
                <a:ext uri="{FF2B5EF4-FFF2-40B4-BE49-F238E27FC236}">
                  <a16:creationId xmlns:a16="http://schemas.microsoft.com/office/drawing/2014/main" id="{B8C08AD6-6384-4AC7-B918-5FB9423E541C}"/>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478972" y="3912597"/>
              <a:ext cx="1857375" cy="40304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xdr:from>
      <xdr:col>10</xdr:col>
      <xdr:colOff>166688</xdr:colOff>
      <xdr:row>0</xdr:row>
      <xdr:rowOff>83344</xdr:rowOff>
    </xdr:from>
    <xdr:to>
      <xdr:col>10</xdr:col>
      <xdr:colOff>821532</xdr:colOff>
      <xdr:row>0</xdr:row>
      <xdr:rowOff>381000</xdr:rowOff>
    </xdr:to>
    <xdr:sp macro="" textlink="">
      <xdr:nvSpPr>
        <xdr:cNvPr id="4" name="Arrow: Right 3">
          <a:hlinkClick xmlns:r="http://schemas.openxmlformats.org/officeDocument/2006/relationships" r:id="rId1"/>
          <a:extLst>
            <a:ext uri="{FF2B5EF4-FFF2-40B4-BE49-F238E27FC236}">
              <a16:creationId xmlns:a16="http://schemas.microsoft.com/office/drawing/2014/main" id="{00000000-0008-0000-1000-000004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14</xdr:col>
      <xdr:colOff>0</xdr:colOff>
      <xdr:row>2</xdr:row>
      <xdr:rowOff>135255</xdr:rowOff>
    </xdr:from>
    <xdr:to>
      <xdr:col>15</xdr:col>
      <xdr:colOff>860584</xdr:colOff>
      <xdr:row>11</xdr:row>
      <xdr:rowOff>129540</xdr:rowOff>
    </xdr:to>
    <mc:AlternateContent xmlns:mc="http://schemas.openxmlformats.org/markup-compatibility/2006" xmlns:sle15="http://schemas.microsoft.com/office/drawing/2012/slicer">
      <mc:Choice Requires="sle15">
        <xdr:graphicFrame macro="">
          <xdr:nvGraphicFramePr>
            <xdr:cNvPr id="26" name="Locality 12">
              <a:extLst>
                <a:ext uri="{FF2B5EF4-FFF2-40B4-BE49-F238E27FC236}">
                  <a16:creationId xmlns:a16="http://schemas.microsoft.com/office/drawing/2014/main" id="{00000000-0008-0000-1000-00001A000000}"/>
                </a:ext>
              </a:extLst>
            </xdr:cNvPr>
            <xdr:cNvGraphicFramePr/>
          </xdr:nvGraphicFramePr>
          <xdr:xfrm>
            <a:off x="0" y="0"/>
            <a:ext cx="0" cy="0"/>
          </xdr:xfrm>
          <a:graphic>
            <a:graphicData uri="http://schemas.microsoft.com/office/drawing/2010/slicer">
              <sle:slicer xmlns:sle="http://schemas.microsoft.com/office/drawing/2010/slicer" name="Locality 12"/>
            </a:graphicData>
          </a:graphic>
        </xdr:graphicFrame>
      </mc:Choice>
      <mc:Fallback xmlns="">
        <xdr:sp macro="" textlink="">
          <xdr:nvSpPr>
            <xdr:cNvPr id="0" name=""/>
            <xdr:cNvSpPr>
              <a:spLocks noTextEdit="1"/>
            </xdr:cNvSpPr>
          </xdr:nvSpPr>
          <xdr:spPr>
            <a:xfrm>
              <a:off x="15847219" y="809625"/>
              <a:ext cx="1828800" cy="22764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10</xdr:col>
      <xdr:colOff>59530</xdr:colOff>
      <xdr:row>0</xdr:row>
      <xdr:rowOff>59532</xdr:rowOff>
    </xdr:from>
    <xdr:to>
      <xdr:col>10</xdr:col>
      <xdr:colOff>869155</xdr:colOff>
      <xdr:row>0</xdr:row>
      <xdr:rowOff>392906</xdr:rowOff>
    </xdr:to>
    <xdr:sp macro="" textlink="">
      <xdr:nvSpPr>
        <xdr:cNvPr id="11" name="Arrow: Right 7">
          <a:hlinkClick xmlns:r="http://schemas.openxmlformats.org/officeDocument/2006/relationships" r:id="rId2"/>
          <a:extLst>
            <a:ext uri="{FF2B5EF4-FFF2-40B4-BE49-F238E27FC236}">
              <a16:creationId xmlns:a16="http://schemas.microsoft.com/office/drawing/2014/main" id="{00000000-0008-0000-1000-00000B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8" name="Snip Single Corner Rectangle 17">
          <a:hlinkClick xmlns:r="http://schemas.openxmlformats.org/officeDocument/2006/relationships" r:id="rId3"/>
          <a:extLst>
            <a:ext uri="{FF2B5EF4-FFF2-40B4-BE49-F238E27FC236}">
              <a16:creationId xmlns:a16="http://schemas.microsoft.com/office/drawing/2014/main" id="{00000000-0008-0000-1000-000012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9" name="Snip Single Corner Rectangle 18">
          <a:hlinkClick xmlns:r="http://schemas.openxmlformats.org/officeDocument/2006/relationships" r:id="rId4"/>
          <a:extLst>
            <a:ext uri="{FF2B5EF4-FFF2-40B4-BE49-F238E27FC236}">
              <a16:creationId xmlns:a16="http://schemas.microsoft.com/office/drawing/2014/main" id="{00000000-0008-0000-1000-000013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0" name="Snip Single Corner Rectangle 19">
          <a:hlinkClick xmlns:r="http://schemas.openxmlformats.org/officeDocument/2006/relationships" r:id="rId5"/>
          <a:extLst>
            <a:ext uri="{FF2B5EF4-FFF2-40B4-BE49-F238E27FC236}">
              <a16:creationId xmlns:a16="http://schemas.microsoft.com/office/drawing/2014/main" id="{00000000-0008-0000-1000-000014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1" name="Snip Single Corner Rectangle 20">
          <a:hlinkClick xmlns:r="http://schemas.openxmlformats.org/officeDocument/2006/relationships" r:id="rId6"/>
          <a:extLst>
            <a:ext uri="{FF2B5EF4-FFF2-40B4-BE49-F238E27FC236}">
              <a16:creationId xmlns:a16="http://schemas.microsoft.com/office/drawing/2014/main" id="{00000000-0008-0000-1000-000015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3" name="Snip Single Corner Rectangle 22">
          <a:hlinkClick xmlns:r="http://schemas.openxmlformats.org/officeDocument/2006/relationships" r:id="rId7"/>
          <a:extLst>
            <a:ext uri="{FF2B5EF4-FFF2-40B4-BE49-F238E27FC236}">
              <a16:creationId xmlns:a16="http://schemas.microsoft.com/office/drawing/2014/main" id="{00000000-0008-0000-1000-000017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7" name="Snip Single Corner Rectangle 26">
          <a:hlinkClick xmlns:r="http://schemas.openxmlformats.org/officeDocument/2006/relationships" r:id="rId8"/>
          <a:extLst>
            <a:ext uri="{FF2B5EF4-FFF2-40B4-BE49-F238E27FC236}">
              <a16:creationId xmlns:a16="http://schemas.microsoft.com/office/drawing/2014/main" id="{00000000-0008-0000-1000-00001B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2" name="Snip Single Corner Rectangle 31">
          <a:hlinkClick xmlns:r="http://schemas.openxmlformats.org/officeDocument/2006/relationships" r:id="rId9"/>
          <a:extLst>
            <a:ext uri="{FF2B5EF4-FFF2-40B4-BE49-F238E27FC236}">
              <a16:creationId xmlns:a16="http://schemas.microsoft.com/office/drawing/2014/main" id="{00000000-0008-0000-1000-000020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Care</a:t>
          </a:r>
          <a:r>
            <a:rPr lang="en-GB" sz="900"/>
            <a:t> </a:t>
          </a:r>
          <a:r>
            <a:rPr lang="en-GB" sz="9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3" name="Snip Single Corner Rectangle 32">
          <a:hlinkClick xmlns:r="http://schemas.openxmlformats.org/officeDocument/2006/relationships" r:id="rId3"/>
          <a:extLst>
            <a:ext uri="{FF2B5EF4-FFF2-40B4-BE49-F238E27FC236}">
              <a16:creationId xmlns:a16="http://schemas.microsoft.com/office/drawing/2014/main" id="{00000000-0008-0000-1000-000021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4" name="Snip Single Corner Rectangle 33">
          <a:hlinkClick xmlns:r="http://schemas.openxmlformats.org/officeDocument/2006/relationships" r:id="rId4"/>
          <a:extLst>
            <a:ext uri="{FF2B5EF4-FFF2-40B4-BE49-F238E27FC236}">
              <a16:creationId xmlns:a16="http://schemas.microsoft.com/office/drawing/2014/main" id="{00000000-0008-0000-1000-000022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5" name="Snip Single Corner Rectangle 34">
          <a:hlinkClick xmlns:r="http://schemas.openxmlformats.org/officeDocument/2006/relationships" r:id="rId5"/>
          <a:extLst>
            <a:ext uri="{FF2B5EF4-FFF2-40B4-BE49-F238E27FC236}">
              <a16:creationId xmlns:a16="http://schemas.microsoft.com/office/drawing/2014/main" id="{00000000-0008-0000-1000-000023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6" name="Snip Single Corner Rectangle 35">
          <a:hlinkClick xmlns:r="http://schemas.openxmlformats.org/officeDocument/2006/relationships" r:id="rId6"/>
          <a:extLst>
            <a:ext uri="{FF2B5EF4-FFF2-40B4-BE49-F238E27FC236}">
              <a16:creationId xmlns:a16="http://schemas.microsoft.com/office/drawing/2014/main" id="{00000000-0008-0000-1000-000024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7" name="Snip Single Corner Rectangle 36">
          <a:hlinkClick xmlns:r="http://schemas.openxmlformats.org/officeDocument/2006/relationships" r:id="rId7"/>
          <a:extLst>
            <a:ext uri="{FF2B5EF4-FFF2-40B4-BE49-F238E27FC236}">
              <a16:creationId xmlns:a16="http://schemas.microsoft.com/office/drawing/2014/main" id="{00000000-0008-0000-1000-000025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8" name="Snip Single Corner Rectangle 37">
          <a:hlinkClick xmlns:r="http://schemas.openxmlformats.org/officeDocument/2006/relationships" r:id="rId10"/>
          <a:extLst>
            <a:ext uri="{FF2B5EF4-FFF2-40B4-BE49-F238E27FC236}">
              <a16:creationId xmlns:a16="http://schemas.microsoft.com/office/drawing/2014/main" id="{00000000-0008-0000-1000-000026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Structured Ed. Prog.</a:t>
          </a: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40" name="TextBox 39">
          <a:extLst>
            <a:ext uri="{FF2B5EF4-FFF2-40B4-BE49-F238E27FC236}">
              <a16:creationId xmlns:a16="http://schemas.microsoft.com/office/drawing/2014/main" id="{00000000-0008-0000-1000-000028000000}"/>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absolute">
    <xdr:from>
      <xdr:col>1</xdr:col>
      <xdr:colOff>0</xdr:colOff>
      <xdr:row>19</xdr:row>
      <xdr:rowOff>0</xdr:rowOff>
    </xdr:from>
    <xdr:to>
      <xdr:col>1</xdr:col>
      <xdr:colOff>1884997</xdr:colOff>
      <xdr:row>31</xdr:row>
      <xdr:rowOff>175056</xdr:rowOff>
    </xdr:to>
    <mc:AlternateContent xmlns:mc="http://schemas.openxmlformats.org/markup-compatibility/2006" xmlns:a14="http://schemas.microsoft.com/office/drawing/2010/main">
      <mc:Choice Requires="a14">
        <xdr:graphicFrame macro="">
          <xdr:nvGraphicFramePr>
            <xdr:cNvPr id="41" name="Locality">
              <a:extLst>
                <a:ext uri="{FF2B5EF4-FFF2-40B4-BE49-F238E27FC236}">
                  <a16:creationId xmlns:a16="http://schemas.microsoft.com/office/drawing/2014/main" id="{00000000-0008-0000-1000-000029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476250" y="5048250"/>
              <a:ext cx="1881187" cy="225504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587216</xdr:colOff>
      <xdr:row>3</xdr:row>
      <xdr:rowOff>723606</xdr:rowOff>
    </xdr:to>
    <xdr:pic>
      <xdr:nvPicPr>
        <xdr:cNvPr id="45" name="Picture 44" descr="CEG2_col (2).bmp">
          <a:extLst>
            <a:ext uri="{FF2B5EF4-FFF2-40B4-BE49-F238E27FC236}">
              <a16:creationId xmlns:a16="http://schemas.microsoft.com/office/drawing/2014/main" id="{00000000-0008-0000-1000-00002D00000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8740438"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2</xdr:row>
      <xdr:rowOff>173083</xdr:rowOff>
    </xdr:from>
    <xdr:to>
      <xdr:col>8</xdr:col>
      <xdr:colOff>631761</xdr:colOff>
      <xdr:row>14</xdr:row>
      <xdr:rowOff>21368</xdr:rowOff>
    </xdr:to>
    <xdr:graphicFrame macro="">
      <xdr:nvGraphicFramePr>
        <xdr:cNvPr id="42" name="Chart 41">
          <a:extLst>
            <a:ext uri="{FF2B5EF4-FFF2-40B4-BE49-F238E27FC236}">
              <a16:creationId xmlns:a16="http://schemas.microsoft.com/office/drawing/2014/main" id="{F6D4C5E9-FB5D-4A3E-9BB4-6C0C84A16F2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editAs="absolute">
    <xdr:from>
      <xdr:col>9</xdr:col>
      <xdr:colOff>0</xdr:colOff>
      <xdr:row>2</xdr:row>
      <xdr:rowOff>173083</xdr:rowOff>
    </xdr:from>
    <xdr:to>
      <xdr:col>13</xdr:col>
      <xdr:colOff>631762</xdr:colOff>
      <xdr:row>14</xdr:row>
      <xdr:rowOff>17760</xdr:rowOff>
    </xdr:to>
    <xdr:graphicFrame macro="">
      <xdr:nvGraphicFramePr>
        <xdr:cNvPr id="43" name="Chart 42">
          <a:extLst>
            <a:ext uri="{FF2B5EF4-FFF2-40B4-BE49-F238E27FC236}">
              <a16:creationId xmlns:a16="http://schemas.microsoft.com/office/drawing/2014/main" id="{9DF3A680-6FDD-4D5E-976A-A4FB7DCACB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484143</xdr:colOff>
      <xdr:row>16</xdr:row>
      <xdr:rowOff>131174</xdr:rowOff>
    </xdr:from>
    <xdr:to>
      <xdr:col>1</xdr:col>
      <xdr:colOff>1883773</xdr:colOff>
      <xdr:row>18</xdr:row>
      <xdr:rowOff>172540</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F2123815-6189-402B-AA13-831D07BEAF30}"/>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482238" y="3863341"/>
              <a:ext cx="1895202" cy="40113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2720</xdr:colOff>
      <xdr:row>0</xdr:row>
      <xdr:rowOff>2721</xdr:rowOff>
    </xdr:from>
    <xdr:to>
      <xdr:col>6</xdr:col>
      <xdr:colOff>928074</xdr:colOff>
      <xdr:row>1</xdr:row>
      <xdr:rowOff>2721</xdr:rowOff>
    </xdr:to>
    <xdr:sp macro="" textlink="">
      <xdr:nvSpPr>
        <xdr:cNvPr id="54" name="Snip Single Corner Rectangle 32">
          <a:hlinkClick xmlns:r="http://schemas.openxmlformats.org/officeDocument/2006/relationships" r:id="rId14"/>
          <a:extLst>
            <a:ext uri="{FF2B5EF4-FFF2-40B4-BE49-F238E27FC236}">
              <a16:creationId xmlns:a16="http://schemas.microsoft.com/office/drawing/2014/main" id="{FA9E4538-C5CF-48AE-8759-41DB24ACB47D}"/>
            </a:ext>
          </a:extLst>
        </xdr:cNvPr>
        <xdr:cNvSpPr/>
      </xdr:nvSpPr>
      <xdr:spPr>
        <a:xfrm>
          <a:off x="8371113" y="2721"/>
          <a:ext cx="92535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931069</xdr:colOff>
      <xdr:row>1</xdr:row>
      <xdr:rowOff>0</xdr:rowOff>
    </xdr:to>
    <xdr:sp macro="" textlink="">
      <xdr:nvSpPr>
        <xdr:cNvPr id="55" name="Snip Single Corner Rectangle 51">
          <a:hlinkClick xmlns:r="http://schemas.openxmlformats.org/officeDocument/2006/relationships" r:id="rId15"/>
          <a:extLst>
            <a:ext uri="{FF2B5EF4-FFF2-40B4-BE49-F238E27FC236}">
              <a16:creationId xmlns:a16="http://schemas.microsoft.com/office/drawing/2014/main" id="{A94070CD-72D3-47E5-9F40-2EB05AD06A5B}"/>
            </a:ext>
          </a:extLst>
        </xdr:cNvPr>
        <xdr:cNvSpPr/>
      </xdr:nvSpPr>
      <xdr:spPr>
        <a:xfrm>
          <a:off x="5388429"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4</xdr:col>
      <xdr:colOff>990056</xdr:colOff>
      <xdr:row>0</xdr:row>
      <xdr:rowOff>2721</xdr:rowOff>
    </xdr:from>
    <xdr:to>
      <xdr:col>5</xdr:col>
      <xdr:colOff>923994</xdr:colOff>
      <xdr:row>1</xdr:row>
      <xdr:rowOff>2721</xdr:rowOff>
    </xdr:to>
    <xdr:sp macro="" textlink="">
      <xdr:nvSpPr>
        <xdr:cNvPr id="56" name="Snip Single Corner Rectangle 31">
          <a:hlinkClick xmlns:r="http://schemas.openxmlformats.org/officeDocument/2006/relationships" r:id="rId16"/>
          <a:extLst>
            <a:ext uri="{FF2B5EF4-FFF2-40B4-BE49-F238E27FC236}">
              <a16:creationId xmlns:a16="http://schemas.microsoft.com/office/drawing/2014/main" id="{82D00A67-6526-4A79-9176-F38DF31DD38F}"/>
            </a:ext>
          </a:extLst>
        </xdr:cNvPr>
        <xdr:cNvSpPr/>
      </xdr:nvSpPr>
      <xdr:spPr>
        <a:xfrm>
          <a:off x="7371806" y="2721"/>
          <a:ext cx="92725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817</xdr:colOff>
      <xdr:row>0</xdr:row>
      <xdr:rowOff>0</xdr:rowOff>
    </xdr:from>
    <xdr:to>
      <xdr:col>7</xdr:col>
      <xdr:colOff>926171</xdr:colOff>
      <xdr:row>1</xdr:row>
      <xdr:rowOff>0</xdr:rowOff>
    </xdr:to>
    <xdr:sp macro="" textlink="">
      <xdr:nvSpPr>
        <xdr:cNvPr id="57" name="Snip Single Corner Rectangle 31">
          <a:hlinkClick xmlns:r="http://schemas.openxmlformats.org/officeDocument/2006/relationships" r:id="rId17"/>
          <a:extLst>
            <a:ext uri="{FF2B5EF4-FFF2-40B4-BE49-F238E27FC236}">
              <a16:creationId xmlns:a16="http://schemas.microsoft.com/office/drawing/2014/main" id="{C434B5DE-53C9-4AAD-8896-0E787CB236EB}"/>
            </a:ext>
          </a:extLst>
        </xdr:cNvPr>
        <xdr:cNvSpPr/>
      </xdr:nvSpPr>
      <xdr:spPr>
        <a:xfrm>
          <a:off x="9362531" y="0"/>
          <a:ext cx="92535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1905</xdr:colOff>
      <xdr:row>0</xdr:row>
      <xdr:rowOff>0</xdr:rowOff>
    </xdr:from>
    <xdr:to>
      <xdr:col>4</xdr:col>
      <xdr:colOff>932974</xdr:colOff>
      <xdr:row>1</xdr:row>
      <xdr:rowOff>0</xdr:rowOff>
    </xdr:to>
    <xdr:sp macro="" textlink="">
      <xdr:nvSpPr>
        <xdr:cNvPr id="58" name="Snip Single Corner Rectangle 41">
          <a:hlinkClick xmlns:r="http://schemas.openxmlformats.org/officeDocument/2006/relationships" r:id="rId18"/>
          <a:extLst>
            <a:ext uri="{FF2B5EF4-FFF2-40B4-BE49-F238E27FC236}">
              <a16:creationId xmlns:a16="http://schemas.microsoft.com/office/drawing/2014/main" id="{E4A1A02B-A4B2-4813-8A77-031136B4EBE7}"/>
            </a:ext>
          </a:extLst>
        </xdr:cNvPr>
        <xdr:cNvSpPr/>
      </xdr:nvSpPr>
      <xdr:spPr>
        <a:xfrm>
          <a:off x="6383655"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14</xdr:col>
      <xdr:colOff>991417</xdr:colOff>
      <xdr:row>0</xdr:row>
      <xdr:rowOff>0</xdr:rowOff>
    </xdr:from>
    <xdr:to>
      <xdr:col>15</xdr:col>
      <xdr:colOff>940594</xdr:colOff>
      <xdr:row>1</xdr:row>
      <xdr:rowOff>0</xdr:rowOff>
    </xdr:to>
    <xdr:sp macro="" textlink="">
      <xdr:nvSpPr>
        <xdr:cNvPr id="59" name="Snip Single Corner Rectangle 50">
          <a:hlinkClick xmlns:r="http://schemas.openxmlformats.org/officeDocument/2006/relationships" r:id="rId19"/>
          <a:extLst>
            <a:ext uri="{FF2B5EF4-FFF2-40B4-BE49-F238E27FC236}">
              <a16:creationId xmlns:a16="http://schemas.microsoft.com/office/drawing/2014/main" id="{0090CEBF-6D2B-4F7D-A9DD-217BE43D8777}"/>
            </a:ext>
          </a:extLst>
        </xdr:cNvPr>
        <xdr:cNvSpPr/>
      </xdr:nvSpPr>
      <xdr:spPr>
        <a:xfrm>
          <a:off x="17306381" y="0"/>
          <a:ext cx="94249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3810</xdr:colOff>
      <xdr:row>0</xdr:row>
      <xdr:rowOff>0</xdr:rowOff>
    </xdr:from>
    <xdr:to>
      <xdr:col>16</xdr:col>
      <xdr:colOff>936784</xdr:colOff>
      <xdr:row>1</xdr:row>
      <xdr:rowOff>0</xdr:rowOff>
    </xdr:to>
    <xdr:sp macro="" textlink="">
      <xdr:nvSpPr>
        <xdr:cNvPr id="60" name="Snip Single Corner Rectangle 50">
          <a:hlinkClick xmlns:r="http://schemas.openxmlformats.org/officeDocument/2006/relationships" r:id="rId20"/>
          <a:extLst>
            <a:ext uri="{FF2B5EF4-FFF2-40B4-BE49-F238E27FC236}">
              <a16:creationId xmlns:a16="http://schemas.microsoft.com/office/drawing/2014/main" id="{D362623E-B10D-4D4A-ACCF-E8D56D15973E}"/>
            </a:ext>
          </a:extLst>
        </xdr:cNvPr>
        <xdr:cNvSpPr/>
      </xdr:nvSpPr>
      <xdr:spPr>
        <a:xfrm>
          <a:off x="18305417"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0</xdr:colOff>
      <xdr:row>0</xdr:row>
      <xdr:rowOff>0</xdr:rowOff>
    </xdr:from>
    <xdr:to>
      <xdr:col>17</xdr:col>
      <xdr:colOff>932974</xdr:colOff>
      <xdr:row>1</xdr:row>
      <xdr:rowOff>0</xdr:rowOff>
    </xdr:to>
    <xdr:sp macro="" textlink="">
      <xdr:nvSpPr>
        <xdr:cNvPr id="61" name="Snip Single Corner Rectangle 50">
          <a:hlinkClick xmlns:r="http://schemas.openxmlformats.org/officeDocument/2006/relationships" r:id="rId21"/>
          <a:extLst>
            <a:ext uri="{FF2B5EF4-FFF2-40B4-BE49-F238E27FC236}">
              <a16:creationId xmlns:a16="http://schemas.microsoft.com/office/drawing/2014/main" id="{414F7369-F473-4182-AC61-11DD62D3F29F}"/>
            </a:ext>
          </a:extLst>
        </xdr:cNvPr>
        <xdr:cNvSpPr/>
      </xdr:nvSpPr>
      <xdr:spPr>
        <a:xfrm>
          <a:off x="19294929"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10</xdr:col>
      <xdr:colOff>166688</xdr:colOff>
      <xdr:row>0</xdr:row>
      <xdr:rowOff>83344</xdr:rowOff>
    </xdr:from>
    <xdr:to>
      <xdr:col>10</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1200-000003000000}"/>
            </a:ext>
          </a:extLst>
        </xdr:cNvPr>
        <xdr:cNvSpPr/>
      </xdr:nvSpPr>
      <xdr:spPr>
        <a:xfrm>
          <a:off x="128158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4</xdr:col>
      <xdr:colOff>0</xdr:colOff>
      <xdr:row>3</xdr:row>
      <xdr:rowOff>0</xdr:rowOff>
    </xdr:from>
    <xdr:to>
      <xdr:col>8</xdr:col>
      <xdr:colOff>690000</xdr:colOff>
      <xdr:row>14</xdr:row>
      <xdr:rowOff>33000</xdr:rowOff>
    </xdr:to>
    <xdr:graphicFrame macro="">
      <xdr:nvGraphicFramePr>
        <xdr:cNvPr id="14" name="Chart 13">
          <a:extLst>
            <a:ext uri="{FF2B5EF4-FFF2-40B4-BE49-F238E27FC236}">
              <a16:creationId xmlns:a16="http://schemas.microsoft.com/office/drawing/2014/main" id="{00000000-0008-0000-12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166688</xdr:colOff>
      <xdr:row>0</xdr:row>
      <xdr:rowOff>83344</xdr:rowOff>
    </xdr:from>
    <xdr:to>
      <xdr:col>10</xdr:col>
      <xdr:colOff>821532</xdr:colOff>
      <xdr:row>0</xdr:row>
      <xdr:rowOff>381000</xdr:rowOff>
    </xdr:to>
    <xdr:sp macro="" textlink="">
      <xdr:nvSpPr>
        <xdr:cNvPr id="9" name="Arrow: Right 3">
          <a:hlinkClick xmlns:r="http://schemas.openxmlformats.org/officeDocument/2006/relationships" r:id="rId1"/>
          <a:extLst>
            <a:ext uri="{FF2B5EF4-FFF2-40B4-BE49-F238E27FC236}">
              <a16:creationId xmlns:a16="http://schemas.microsoft.com/office/drawing/2014/main" id="{00000000-0008-0000-1200-000009000000}"/>
            </a:ext>
          </a:extLst>
        </xdr:cNvPr>
        <xdr:cNvSpPr/>
      </xdr:nvSpPr>
      <xdr:spPr>
        <a:xfrm>
          <a:off x="12139613"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2" name="Arrow: Right 7">
          <a:hlinkClick xmlns:r="http://schemas.openxmlformats.org/officeDocument/2006/relationships" r:id="rId3"/>
          <a:extLst>
            <a:ext uri="{FF2B5EF4-FFF2-40B4-BE49-F238E27FC236}">
              <a16:creationId xmlns:a16="http://schemas.microsoft.com/office/drawing/2014/main" id="{00000000-0008-0000-1200-00000C000000}"/>
            </a:ext>
          </a:extLst>
        </xdr:cNvPr>
        <xdr:cNvSpPr/>
      </xdr:nvSpPr>
      <xdr:spPr>
        <a:xfrm>
          <a:off x="12032455"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2" name="Snip Single Corner Rectangle 21">
          <a:hlinkClick xmlns:r="http://schemas.openxmlformats.org/officeDocument/2006/relationships" r:id="rId4"/>
          <a:extLst>
            <a:ext uri="{FF2B5EF4-FFF2-40B4-BE49-F238E27FC236}">
              <a16:creationId xmlns:a16="http://schemas.microsoft.com/office/drawing/2014/main" id="{00000000-0008-0000-1200-000016000000}"/>
            </a:ext>
          </a:extLst>
        </xdr:cNvPr>
        <xdr:cNvSpPr/>
      </xdr:nvSpPr>
      <xdr:spPr>
        <a:xfrm>
          <a:off x="1004887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3" name="Snip Single Corner Rectangle 22">
          <a:hlinkClick xmlns:r="http://schemas.openxmlformats.org/officeDocument/2006/relationships" r:id="rId5"/>
          <a:extLst>
            <a:ext uri="{FF2B5EF4-FFF2-40B4-BE49-F238E27FC236}">
              <a16:creationId xmlns:a16="http://schemas.microsoft.com/office/drawing/2014/main" id="{00000000-0008-0000-1200-000017000000}"/>
            </a:ext>
          </a:extLst>
        </xdr:cNvPr>
        <xdr:cNvSpPr/>
      </xdr:nvSpPr>
      <xdr:spPr>
        <a:xfrm>
          <a:off x="1101090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4" name="Snip Single Corner Rectangle 23">
          <a:hlinkClick xmlns:r="http://schemas.openxmlformats.org/officeDocument/2006/relationships" r:id="rId6"/>
          <a:extLst>
            <a:ext uri="{FF2B5EF4-FFF2-40B4-BE49-F238E27FC236}">
              <a16:creationId xmlns:a16="http://schemas.microsoft.com/office/drawing/2014/main" id="{00000000-0008-0000-1200-000018000000}"/>
            </a:ext>
          </a:extLst>
        </xdr:cNvPr>
        <xdr:cNvSpPr/>
      </xdr:nvSpPr>
      <xdr:spPr>
        <a:xfrm>
          <a:off x="1197292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5" name="Snip Single Corner Rectangle 24">
          <a:hlinkClick xmlns:r="http://schemas.openxmlformats.org/officeDocument/2006/relationships" r:id="rId7"/>
          <a:extLst>
            <a:ext uri="{FF2B5EF4-FFF2-40B4-BE49-F238E27FC236}">
              <a16:creationId xmlns:a16="http://schemas.microsoft.com/office/drawing/2014/main" id="{00000000-0008-0000-1200-000019000000}"/>
            </a:ext>
          </a:extLst>
        </xdr:cNvPr>
        <xdr:cNvSpPr/>
      </xdr:nvSpPr>
      <xdr:spPr>
        <a:xfrm>
          <a:off x="129349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6" name="Snip Single Corner Rectangle 25">
          <a:hlinkClick xmlns:r="http://schemas.openxmlformats.org/officeDocument/2006/relationships" r:id="rId8"/>
          <a:extLst>
            <a:ext uri="{FF2B5EF4-FFF2-40B4-BE49-F238E27FC236}">
              <a16:creationId xmlns:a16="http://schemas.microsoft.com/office/drawing/2014/main" id="{00000000-0008-0000-1200-00001A000000}"/>
            </a:ext>
          </a:extLst>
        </xdr:cNvPr>
        <xdr:cNvSpPr/>
      </xdr:nvSpPr>
      <xdr:spPr>
        <a:xfrm>
          <a:off x="1389697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7" name="Snip Single Corner Rectangle 26">
          <a:hlinkClick xmlns:r="http://schemas.openxmlformats.org/officeDocument/2006/relationships" r:id="rId9"/>
          <a:extLst>
            <a:ext uri="{FF2B5EF4-FFF2-40B4-BE49-F238E27FC236}">
              <a16:creationId xmlns:a16="http://schemas.microsoft.com/office/drawing/2014/main" id="{00000000-0008-0000-1200-00001B000000}"/>
            </a:ext>
          </a:extLst>
        </xdr:cNvPr>
        <xdr:cNvSpPr/>
      </xdr:nvSpPr>
      <xdr:spPr>
        <a:xfrm>
          <a:off x="1485900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2" name="Snip Single Corner Rectangle 31">
          <a:hlinkClick xmlns:r="http://schemas.openxmlformats.org/officeDocument/2006/relationships" r:id="rId10"/>
          <a:extLst>
            <a:ext uri="{FF2B5EF4-FFF2-40B4-BE49-F238E27FC236}">
              <a16:creationId xmlns:a16="http://schemas.microsoft.com/office/drawing/2014/main" id="{00000000-0008-0000-1200-000020000000}"/>
            </a:ext>
          </a:extLst>
        </xdr:cNvPr>
        <xdr:cNvSpPr/>
      </xdr:nvSpPr>
      <xdr:spPr>
        <a:xfrm>
          <a:off x="1004887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3" name="Snip Single Corner Rectangle 32">
          <a:hlinkClick xmlns:r="http://schemas.openxmlformats.org/officeDocument/2006/relationships" r:id="rId4"/>
          <a:extLst>
            <a:ext uri="{FF2B5EF4-FFF2-40B4-BE49-F238E27FC236}">
              <a16:creationId xmlns:a16="http://schemas.microsoft.com/office/drawing/2014/main" id="{00000000-0008-0000-1200-000021000000}"/>
            </a:ext>
          </a:extLst>
        </xdr:cNvPr>
        <xdr:cNvSpPr/>
      </xdr:nvSpPr>
      <xdr:spPr>
        <a:xfrm>
          <a:off x="1101090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4" name="Snip Single Corner Rectangle 33">
          <a:hlinkClick xmlns:r="http://schemas.openxmlformats.org/officeDocument/2006/relationships" r:id="rId5"/>
          <a:extLst>
            <a:ext uri="{FF2B5EF4-FFF2-40B4-BE49-F238E27FC236}">
              <a16:creationId xmlns:a16="http://schemas.microsoft.com/office/drawing/2014/main" id="{00000000-0008-0000-1200-000022000000}"/>
            </a:ext>
          </a:extLst>
        </xdr:cNvPr>
        <xdr:cNvSpPr/>
      </xdr:nvSpPr>
      <xdr:spPr>
        <a:xfrm>
          <a:off x="1197292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5" name="Snip Single Corner Rectangle 34">
          <a:hlinkClick xmlns:r="http://schemas.openxmlformats.org/officeDocument/2006/relationships" r:id="rId6"/>
          <a:extLst>
            <a:ext uri="{FF2B5EF4-FFF2-40B4-BE49-F238E27FC236}">
              <a16:creationId xmlns:a16="http://schemas.microsoft.com/office/drawing/2014/main" id="{00000000-0008-0000-1200-000023000000}"/>
            </a:ext>
          </a:extLst>
        </xdr:cNvPr>
        <xdr:cNvSpPr/>
      </xdr:nvSpPr>
      <xdr:spPr>
        <a:xfrm>
          <a:off x="129349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6" name="Snip Single Corner Rectangle 35">
          <a:hlinkClick xmlns:r="http://schemas.openxmlformats.org/officeDocument/2006/relationships" r:id="rId7"/>
          <a:extLst>
            <a:ext uri="{FF2B5EF4-FFF2-40B4-BE49-F238E27FC236}">
              <a16:creationId xmlns:a16="http://schemas.microsoft.com/office/drawing/2014/main" id="{00000000-0008-0000-1200-000024000000}"/>
            </a:ext>
          </a:extLst>
        </xdr:cNvPr>
        <xdr:cNvSpPr/>
      </xdr:nvSpPr>
      <xdr:spPr>
        <a:xfrm>
          <a:off x="1389697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7" name="Snip Single Corner Rectangle 36">
          <a:hlinkClick xmlns:r="http://schemas.openxmlformats.org/officeDocument/2006/relationships" r:id="rId8"/>
          <a:extLst>
            <a:ext uri="{FF2B5EF4-FFF2-40B4-BE49-F238E27FC236}">
              <a16:creationId xmlns:a16="http://schemas.microsoft.com/office/drawing/2014/main" id="{00000000-0008-0000-1200-000025000000}"/>
            </a:ext>
          </a:extLst>
        </xdr:cNvPr>
        <xdr:cNvSpPr/>
      </xdr:nvSpPr>
      <xdr:spPr>
        <a:xfrm>
          <a:off x="15185571" y="0"/>
          <a:ext cx="940594" cy="468086"/>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NDPP</a:t>
          </a:r>
          <a:r>
            <a:rPr lang="en-GB" sz="900"/>
            <a:t> </a:t>
          </a:r>
          <a:r>
            <a:rPr lang="en-GB" sz="9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8" name="Snip Single Corner Rectangle 37">
          <a:hlinkClick xmlns:r="http://schemas.openxmlformats.org/officeDocument/2006/relationships" r:id="rId11"/>
          <a:extLst>
            <a:ext uri="{FF2B5EF4-FFF2-40B4-BE49-F238E27FC236}">
              <a16:creationId xmlns:a16="http://schemas.microsoft.com/office/drawing/2014/main" id="{00000000-0008-0000-1200-000026000000}"/>
            </a:ext>
          </a:extLst>
        </xdr:cNvPr>
        <xdr:cNvSpPr/>
      </xdr:nvSpPr>
      <xdr:spPr>
        <a:xfrm>
          <a:off x="15821025"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Structured Ed. Prog.</a:t>
          </a: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40" name="TextBox 39">
          <a:extLst>
            <a:ext uri="{FF2B5EF4-FFF2-40B4-BE49-F238E27FC236}">
              <a16:creationId xmlns:a16="http://schemas.microsoft.com/office/drawing/2014/main" id="{00000000-0008-0000-1200-000028000000}"/>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absolute">
    <xdr:from>
      <xdr:col>9</xdr:col>
      <xdr:colOff>0</xdr:colOff>
      <xdr:row>3</xdr:row>
      <xdr:rowOff>0</xdr:rowOff>
    </xdr:from>
    <xdr:to>
      <xdr:col>13</xdr:col>
      <xdr:colOff>705240</xdr:colOff>
      <xdr:row>14</xdr:row>
      <xdr:rowOff>17760</xdr:rowOff>
    </xdr:to>
    <xdr:graphicFrame macro="">
      <xdr:nvGraphicFramePr>
        <xdr:cNvPr id="41" name="Chart 40">
          <a:extLst>
            <a:ext uri="{FF2B5EF4-FFF2-40B4-BE49-F238E27FC236}">
              <a16:creationId xmlns:a16="http://schemas.microsoft.com/office/drawing/2014/main" id="{00000000-0008-0000-1200-00002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editAs="absolute">
    <xdr:from>
      <xdr:col>14</xdr:col>
      <xdr:colOff>0</xdr:colOff>
      <xdr:row>3</xdr:row>
      <xdr:rowOff>0</xdr:rowOff>
    </xdr:from>
    <xdr:to>
      <xdr:col>15</xdr:col>
      <xdr:colOff>876300</xdr:colOff>
      <xdr:row>12</xdr:row>
      <xdr:rowOff>17145</xdr:rowOff>
    </xdr:to>
    <mc:AlternateContent xmlns:mc="http://schemas.openxmlformats.org/markup-compatibility/2006" xmlns:sle15="http://schemas.microsoft.com/office/drawing/2012/slicer">
      <mc:Choice Requires="sle15">
        <xdr:graphicFrame macro="">
          <xdr:nvGraphicFramePr>
            <xdr:cNvPr id="42" name="Locality 8">
              <a:extLst>
                <a:ext uri="{FF2B5EF4-FFF2-40B4-BE49-F238E27FC236}">
                  <a16:creationId xmlns:a16="http://schemas.microsoft.com/office/drawing/2014/main" id="{00000000-0008-0000-1200-00002A000000}"/>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5716250" y="857250"/>
              <a:ext cx="1828800" cy="23145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editAs="oneCell">
    <xdr:from>
      <xdr:col>1</xdr:col>
      <xdr:colOff>0</xdr:colOff>
      <xdr:row>19</xdr:row>
      <xdr:rowOff>0</xdr:rowOff>
    </xdr:from>
    <xdr:to>
      <xdr:col>1</xdr:col>
      <xdr:colOff>1828800</xdr:colOff>
      <xdr:row>31</xdr:row>
      <xdr:rowOff>169069</xdr:rowOff>
    </xdr:to>
    <mc:AlternateContent xmlns:mc="http://schemas.openxmlformats.org/markup-compatibility/2006" xmlns:a14="http://schemas.microsoft.com/office/drawing/2010/main">
      <mc:Choice Requires="a14">
        <xdr:graphicFrame macro="">
          <xdr:nvGraphicFramePr>
            <xdr:cNvPr id="43" name="Locality 13">
              <a:extLst>
                <a:ext uri="{FF2B5EF4-FFF2-40B4-BE49-F238E27FC236}">
                  <a16:creationId xmlns:a16="http://schemas.microsoft.com/office/drawing/2014/main" id="{00000000-0008-0000-1200-00002B000000}"/>
                </a:ext>
              </a:extLst>
            </xdr:cNvPr>
            <xdr:cNvGraphicFramePr/>
          </xdr:nvGraphicFramePr>
          <xdr:xfrm>
            <a:off x="0" y="0"/>
            <a:ext cx="0" cy="0"/>
          </xdr:xfrm>
          <a:graphic>
            <a:graphicData uri="http://schemas.microsoft.com/office/drawing/2010/slicer">
              <sle:slicer xmlns:sle="http://schemas.microsoft.com/office/drawing/2010/slicer" name="Locality 13"/>
            </a:graphicData>
          </a:graphic>
        </xdr:graphicFrame>
      </mc:Choice>
      <mc:Fallback xmlns="">
        <xdr:sp macro="" textlink="">
          <xdr:nvSpPr>
            <xdr:cNvPr id="0" name=""/>
            <xdr:cNvSpPr>
              <a:spLocks noTextEdit="1"/>
            </xdr:cNvSpPr>
          </xdr:nvSpPr>
          <xdr:spPr>
            <a:xfrm>
              <a:off x="476250" y="4857750"/>
              <a:ext cx="1828800" cy="226456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587692</xdr:colOff>
      <xdr:row>3</xdr:row>
      <xdr:rowOff>723606</xdr:rowOff>
    </xdr:to>
    <xdr:pic>
      <xdr:nvPicPr>
        <xdr:cNvPr id="46" name="Picture 45" descr="CEG2_col (2).bmp">
          <a:extLst>
            <a:ext uri="{FF2B5EF4-FFF2-40B4-BE49-F238E27FC236}">
              <a16:creationId xmlns:a16="http://schemas.microsoft.com/office/drawing/2014/main" id="{00000000-0008-0000-1200-00002E000000}"/>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487679</xdr:colOff>
      <xdr:row>17</xdr:row>
      <xdr:rowOff>50591</xdr:rowOff>
    </xdr:from>
    <xdr:to>
      <xdr:col>1</xdr:col>
      <xdr:colOff>1848394</xdr:colOff>
      <xdr:row>18</xdr:row>
      <xdr:rowOff>274684</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4373BE62-380D-4E4D-9AB9-7F4AA87A9F66}"/>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487679" y="4080724"/>
              <a:ext cx="1851782" cy="41882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979713</xdr:colOff>
      <xdr:row>0</xdr:row>
      <xdr:rowOff>0</xdr:rowOff>
    </xdr:from>
    <xdr:to>
      <xdr:col>6</xdr:col>
      <xdr:colOff>932973</xdr:colOff>
      <xdr:row>1</xdr:row>
      <xdr:rowOff>0</xdr:rowOff>
    </xdr:to>
    <xdr:sp macro="" textlink="">
      <xdr:nvSpPr>
        <xdr:cNvPr id="71" name="Snip Single Corner Rectangle 32">
          <a:hlinkClick xmlns:r="http://schemas.openxmlformats.org/officeDocument/2006/relationships" r:id="rId14"/>
          <a:extLst>
            <a:ext uri="{FF2B5EF4-FFF2-40B4-BE49-F238E27FC236}">
              <a16:creationId xmlns:a16="http://schemas.microsoft.com/office/drawing/2014/main" id="{E6201CB9-D47B-4F76-8D68-3A1FA120BF51}"/>
            </a:ext>
          </a:extLst>
        </xdr:cNvPr>
        <xdr:cNvSpPr/>
      </xdr:nvSpPr>
      <xdr:spPr>
        <a:xfrm>
          <a:off x="8327570" y="0"/>
          <a:ext cx="932974" cy="468086"/>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931069</xdr:colOff>
      <xdr:row>1</xdr:row>
      <xdr:rowOff>0</xdr:rowOff>
    </xdr:to>
    <xdr:sp macro="" textlink="">
      <xdr:nvSpPr>
        <xdr:cNvPr id="72" name="Snip Single Corner Rectangle 51">
          <a:hlinkClick xmlns:r="http://schemas.openxmlformats.org/officeDocument/2006/relationships" r:id="rId15"/>
          <a:extLst>
            <a:ext uri="{FF2B5EF4-FFF2-40B4-BE49-F238E27FC236}">
              <a16:creationId xmlns:a16="http://schemas.microsoft.com/office/drawing/2014/main" id="{9A4EED84-021B-4685-8344-66B262C5A824}"/>
            </a:ext>
          </a:extLst>
        </xdr:cNvPr>
        <xdr:cNvSpPr/>
      </xdr:nvSpPr>
      <xdr:spPr>
        <a:xfrm>
          <a:off x="5388429"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935151</xdr:colOff>
      <xdr:row>1</xdr:row>
      <xdr:rowOff>0</xdr:rowOff>
    </xdr:to>
    <xdr:sp macro="" textlink="">
      <xdr:nvSpPr>
        <xdr:cNvPr id="73" name="Snip Single Corner Rectangle 31">
          <a:hlinkClick xmlns:r="http://schemas.openxmlformats.org/officeDocument/2006/relationships" r:id="rId16"/>
          <a:extLst>
            <a:ext uri="{FF2B5EF4-FFF2-40B4-BE49-F238E27FC236}">
              <a16:creationId xmlns:a16="http://schemas.microsoft.com/office/drawing/2014/main" id="{49BB175B-AA90-4221-BC53-6433C26DBAB2}"/>
            </a:ext>
          </a:extLst>
        </xdr:cNvPr>
        <xdr:cNvSpPr/>
      </xdr:nvSpPr>
      <xdr:spPr>
        <a:xfrm>
          <a:off x="7350034" y="0"/>
          <a:ext cx="932974" cy="468086"/>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933790</xdr:colOff>
      <xdr:row>1</xdr:row>
      <xdr:rowOff>0</xdr:rowOff>
    </xdr:to>
    <xdr:sp macro="" textlink="">
      <xdr:nvSpPr>
        <xdr:cNvPr id="74" name="Snip Single Corner Rectangle 31">
          <a:hlinkClick xmlns:r="http://schemas.openxmlformats.org/officeDocument/2006/relationships" r:id="rId17"/>
          <a:extLst>
            <a:ext uri="{FF2B5EF4-FFF2-40B4-BE49-F238E27FC236}">
              <a16:creationId xmlns:a16="http://schemas.microsoft.com/office/drawing/2014/main" id="{2EFAFBD9-EF0F-4C3A-A430-2BF1947EA406}"/>
            </a:ext>
          </a:extLst>
        </xdr:cNvPr>
        <xdr:cNvSpPr/>
      </xdr:nvSpPr>
      <xdr:spPr>
        <a:xfrm>
          <a:off x="9308102" y="0"/>
          <a:ext cx="932974" cy="468086"/>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4626</xdr:colOff>
      <xdr:row>0</xdr:row>
      <xdr:rowOff>0</xdr:rowOff>
    </xdr:from>
    <xdr:to>
      <xdr:col>4</xdr:col>
      <xdr:colOff>935695</xdr:colOff>
      <xdr:row>1</xdr:row>
      <xdr:rowOff>0</xdr:rowOff>
    </xdr:to>
    <xdr:sp macro="" textlink="">
      <xdr:nvSpPr>
        <xdr:cNvPr id="75" name="Snip Single Corner Rectangle 41">
          <a:hlinkClick xmlns:r="http://schemas.openxmlformats.org/officeDocument/2006/relationships" r:id="rId18"/>
          <a:extLst>
            <a:ext uri="{FF2B5EF4-FFF2-40B4-BE49-F238E27FC236}">
              <a16:creationId xmlns:a16="http://schemas.microsoft.com/office/drawing/2014/main" id="{4876C1E1-6563-4D27-9E3C-D8D7B1A08F27}"/>
            </a:ext>
          </a:extLst>
        </xdr:cNvPr>
        <xdr:cNvSpPr/>
      </xdr:nvSpPr>
      <xdr:spPr>
        <a:xfrm>
          <a:off x="6372769" y="0"/>
          <a:ext cx="931069" cy="468086"/>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938689</xdr:colOff>
      <xdr:row>1</xdr:row>
      <xdr:rowOff>0</xdr:rowOff>
    </xdr:to>
    <xdr:sp macro="" textlink="">
      <xdr:nvSpPr>
        <xdr:cNvPr id="80" name="Snip Single Corner Rectangle 50">
          <a:hlinkClick xmlns:r="http://schemas.openxmlformats.org/officeDocument/2006/relationships" r:id="rId19"/>
          <a:extLst>
            <a:ext uri="{FF2B5EF4-FFF2-40B4-BE49-F238E27FC236}">
              <a16:creationId xmlns:a16="http://schemas.microsoft.com/office/drawing/2014/main" id="{E8437DF4-E27E-4CAC-B16E-F1F071AEF143}"/>
            </a:ext>
          </a:extLst>
        </xdr:cNvPr>
        <xdr:cNvSpPr/>
      </xdr:nvSpPr>
      <xdr:spPr>
        <a:xfrm>
          <a:off x="17145000"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3810</xdr:colOff>
      <xdr:row>0</xdr:row>
      <xdr:rowOff>0</xdr:rowOff>
    </xdr:from>
    <xdr:to>
      <xdr:col>16</xdr:col>
      <xdr:colOff>932974</xdr:colOff>
      <xdr:row>1</xdr:row>
      <xdr:rowOff>0</xdr:rowOff>
    </xdr:to>
    <xdr:sp macro="" textlink="">
      <xdr:nvSpPr>
        <xdr:cNvPr id="81" name="Snip Single Corner Rectangle 50">
          <a:hlinkClick xmlns:r="http://schemas.openxmlformats.org/officeDocument/2006/relationships" r:id="rId20"/>
          <a:extLst>
            <a:ext uri="{FF2B5EF4-FFF2-40B4-BE49-F238E27FC236}">
              <a16:creationId xmlns:a16="http://schemas.microsoft.com/office/drawing/2014/main" id="{18066A20-9A2A-41CF-A88F-71D9D57FCC32}"/>
            </a:ext>
          </a:extLst>
        </xdr:cNvPr>
        <xdr:cNvSpPr/>
      </xdr:nvSpPr>
      <xdr:spPr>
        <a:xfrm>
          <a:off x="1812852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942498</xdr:colOff>
      <xdr:row>1</xdr:row>
      <xdr:rowOff>0</xdr:rowOff>
    </xdr:to>
    <xdr:sp macro="" textlink="">
      <xdr:nvSpPr>
        <xdr:cNvPr id="82" name="Snip Single Corner Rectangle 50">
          <a:hlinkClick xmlns:r="http://schemas.openxmlformats.org/officeDocument/2006/relationships" r:id="rId21"/>
          <a:extLst>
            <a:ext uri="{FF2B5EF4-FFF2-40B4-BE49-F238E27FC236}">
              <a16:creationId xmlns:a16="http://schemas.microsoft.com/office/drawing/2014/main" id="{404458CF-C55D-43F1-A8F1-EA9C4454000F}"/>
            </a:ext>
          </a:extLst>
        </xdr:cNvPr>
        <xdr:cNvSpPr/>
      </xdr:nvSpPr>
      <xdr:spPr>
        <a:xfrm>
          <a:off x="19104428" y="0"/>
          <a:ext cx="94249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0</xdr:col>
      <xdr:colOff>2014008</xdr:colOff>
      <xdr:row>1</xdr:row>
      <xdr:rowOff>105833</xdr:rowOff>
    </xdr:from>
    <xdr:to>
      <xdr:col>3</xdr:col>
      <xdr:colOff>788508</xdr:colOff>
      <xdr:row>14</xdr:row>
      <xdr:rowOff>149333</xdr:rowOff>
    </xdr:to>
    <xdr:graphicFrame macro="">
      <xdr:nvGraphicFramePr>
        <xdr:cNvPr id="7" name="Chart 6">
          <a:extLst>
            <a:ext uri="{FF2B5EF4-FFF2-40B4-BE49-F238E27FC236}">
              <a16:creationId xmlns:a16="http://schemas.microsoft.com/office/drawing/2014/main" id="{00000000-0008-0000-13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4</xdr:col>
      <xdr:colOff>10583</xdr:colOff>
      <xdr:row>1</xdr:row>
      <xdr:rowOff>109009</xdr:rowOff>
    </xdr:from>
    <xdr:to>
      <xdr:col>8</xdr:col>
      <xdr:colOff>880583</xdr:colOff>
      <xdr:row>14</xdr:row>
      <xdr:rowOff>152509</xdr:rowOff>
    </xdr:to>
    <xdr:graphicFrame macro="">
      <xdr:nvGraphicFramePr>
        <xdr:cNvPr id="8" name="Chart 7">
          <a:extLst>
            <a:ext uri="{FF2B5EF4-FFF2-40B4-BE49-F238E27FC236}">
              <a16:creationId xmlns:a16="http://schemas.microsoft.com/office/drawing/2014/main" id="{00000000-0008-0000-1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9</xdr:col>
      <xdr:colOff>200025</xdr:colOff>
      <xdr:row>1</xdr:row>
      <xdr:rowOff>103717</xdr:rowOff>
    </xdr:from>
    <xdr:to>
      <xdr:col>14</xdr:col>
      <xdr:colOff>81806</xdr:colOff>
      <xdr:row>14</xdr:row>
      <xdr:rowOff>147217</xdr:rowOff>
    </xdr:to>
    <xdr:graphicFrame macro="">
      <xdr:nvGraphicFramePr>
        <xdr:cNvPr id="9" name="Chart 8">
          <a:extLst>
            <a:ext uri="{FF2B5EF4-FFF2-40B4-BE49-F238E27FC236}">
              <a16:creationId xmlns:a16="http://schemas.microsoft.com/office/drawing/2014/main" id="{00000000-0008-0000-13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0</xdr:col>
      <xdr:colOff>2010833</xdr:colOff>
      <xdr:row>15</xdr:row>
      <xdr:rowOff>103717</xdr:rowOff>
    </xdr:from>
    <xdr:to>
      <xdr:col>3</xdr:col>
      <xdr:colOff>785333</xdr:colOff>
      <xdr:row>28</xdr:row>
      <xdr:rowOff>147217</xdr:rowOff>
    </xdr:to>
    <xdr:graphicFrame macro="">
      <xdr:nvGraphicFramePr>
        <xdr:cNvPr id="10" name="Chart 9">
          <a:extLst>
            <a:ext uri="{FF2B5EF4-FFF2-40B4-BE49-F238E27FC236}">
              <a16:creationId xmlns:a16="http://schemas.microsoft.com/office/drawing/2014/main" id="{00000000-0008-0000-13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absolute">
    <xdr:from>
      <xdr:col>4</xdr:col>
      <xdr:colOff>9525</xdr:colOff>
      <xdr:row>15</xdr:row>
      <xdr:rowOff>100542</xdr:rowOff>
    </xdr:from>
    <xdr:to>
      <xdr:col>8</xdr:col>
      <xdr:colOff>879525</xdr:colOff>
      <xdr:row>28</xdr:row>
      <xdr:rowOff>144042</xdr:rowOff>
    </xdr:to>
    <xdr:graphicFrame macro="">
      <xdr:nvGraphicFramePr>
        <xdr:cNvPr id="11" name="Chart 10">
          <a:extLst>
            <a:ext uri="{FF2B5EF4-FFF2-40B4-BE49-F238E27FC236}">
              <a16:creationId xmlns:a16="http://schemas.microsoft.com/office/drawing/2014/main" id="{00000000-0008-0000-13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absolute">
    <xdr:from>
      <xdr:col>9</xdr:col>
      <xdr:colOff>201082</xdr:colOff>
      <xdr:row>15</xdr:row>
      <xdr:rowOff>101600</xdr:rowOff>
    </xdr:from>
    <xdr:to>
      <xdr:col>14</xdr:col>
      <xdr:colOff>82863</xdr:colOff>
      <xdr:row>28</xdr:row>
      <xdr:rowOff>145100</xdr:rowOff>
    </xdr:to>
    <xdr:graphicFrame macro="">
      <xdr:nvGraphicFramePr>
        <xdr:cNvPr id="12" name="Chart 11">
          <a:extLst>
            <a:ext uri="{FF2B5EF4-FFF2-40B4-BE49-F238E27FC236}">
              <a16:creationId xmlns:a16="http://schemas.microsoft.com/office/drawing/2014/main" id="{00000000-0008-0000-13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absolute">
    <xdr:from>
      <xdr:col>0</xdr:col>
      <xdr:colOff>2010833</xdr:colOff>
      <xdr:row>29</xdr:row>
      <xdr:rowOff>101022</xdr:rowOff>
    </xdr:from>
    <xdr:to>
      <xdr:col>3</xdr:col>
      <xdr:colOff>785333</xdr:colOff>
      <xdr:row>42</xdr:row>
      <xdr:rowOff>144522</xdr:rowOff>
    </xdr:to>
    <xdr:graphicFrame macro="">
      <xdr:nvGraphicFramePr>
        <xdr:cNvPr id="13" name="Chart 12">
          <a:extLst>
            <a:ext uri="{FF2B5EF4-FFF2-40B4-BE49-F238E27FC236}">
              <a16:creationId xmlns:a16="http://schemas.microsoft.com/office/drawing/2014/main" id="{00000000-0008-0000-13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absolute">
    <xdr:from>
      <xdr:col>4</xdr:col>
      <xdr:colOff>10268</xdr:colOff>
      <xdr:row>29</xdr:row>
      <xdr:rowOff>101559</xdr:rowOff>
    </xdr:from>
    <xdr:to>
      <xdr:col>8</xdr:col>
      <xdr:colOff>880268</xdr:colOff>
      <xdr:row>42</xdr:row>
      <xdr:rowOff>145059</xdr:rowOff>
    </xdr:to>
    <xdr:graphicFrame macro="">
      <xdr:nvGraphicFramePr>
        <xdr:cNvPr id="14" name="Chart 13">
          <a:extLst>
            <a:ext uri="{FF2B5EF4-FFF2-40B4-BE49-F238E27FC236}">
              <a16:creationId xmlns:a16="http://schemas.microsoft.com/office/drawing/2014/main" id="{00000000-0008-0000-13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absolute">
    <xdr:from>
      <xdr:col>9</xdr:col>
      <xdr:colOff>201385</xdr:colOff>
      <xdr:row>29</xdr:row>
      <xdr:rowOff>103415</xdr:rowOff>
    </xdr:from>
    <xdr:to>
      <xdr:col>14</xdr:col>
      <xdr:colOff>83166</xdr:colOff>
      <xdr:row>42</xdr:row>
      <xdr:rowOff>146915</xdr:rowOff>
    </xdr:to>
    <xdr:graphicFrame macro="">
      <xdr:nvGraphicFramePr>
        <xdr:cNvPr id="15" name="Chart 14">
          <a:extLst>
            <a:ext uri="{FF2B5EF4-FFF2-40B4-BE49-F238E27FC236}">
              <a16:creationId xmlns:a16="http://schemas.microsoft.com/office/drawing/2014/main" id="{00000000-0008-0000-13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65314</xdr:colOff>
      <xdr:row>1</xdr:row>
      <xdr:rowOff>117021</xdr:rowOff>
    </xdr:from>
    <xdr:to>
      <xdr:col>0</xdr:col>
      <xdr:colOff>1894114</xdr:colOff>
      <xdr:row>14</xdr:row>
      <xdr:rowOff>0</xdr:rowOff>
    </xdr:to>
    <mc:AlternateContent xmlns:mc="http://schemas.openxmlformats.org/markup-compatibility/2006" xmlns:a14="http://schemas.microsoft.com/office/drawing/2010/main">
      <mc:Choice Requires="a14">
        <xdr:graphicFrame macro="">
          <xdr:nvGraphicFramePr>
            <xdr:cNvPr id="2" name="Locality 1">
              <a:extLst>
                <a:ext uri="{FF2B5EF4-FFF2-40B4-BE49-F238E27FC236}">
                  <a16:creationId xmlns:a16="http://schemas.microsoft.com/office/drawing/2014/main" id="{00000000-0008-0000-1300-000002000000}"/>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65314" y="552450"/>
              <a:ext cx="1828800" cy="235947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2</xdr:col>
      <xdr:colOff>130968</xdr:colOff>
      <xdr:row>0</xdr:row>
      <xdr:rowOff>71437</xdr:rowOff>
    </xdr:from>
    <xdr:to>
      <xdr:col>2</xdr:col>
      <xdr:colOff>761999</xdr:colOff>
      <xdr:row>0</xdr:row>
      <xdr:rowOff>369094</xdr:rowOff>
    </xdr:to>
    <xdr:sp macro="" textlink="">
      <xdr:nvSpPr>
        <xdr:cNvPr id="16" name="Arrow: Left 15">
          <a:hlinkClick xmlns:r="http://schemas.openxmlformats.org/officeDocument/2006/relationships" r:id="rId10"/>
          <a:extLst>
            <a:ext uri="{FF2B5EF4-FFF2-40B4-BE49-F238E27FC236}">
              <a16:creationId xmlns:a16="http://schemas.microsoft.com/office/drawing/2014/main" id="{00000000-0008-0000-1300-000010000000}"/>
            </a:ext>
          </a:extLst>
        </xdr:cNvPr>
        <xdr:cNvSpPr/>
      </xdr:nvSpPr>
      <xdr:spPr>
        <a:xfrm>
          <a:off x="5083968" y="71437"/>
          <a:ext cx="631031" cy="297657"/>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7" name="Arrow: Right 16">
          <a:hlinkClick xmlns:r="http://schemas.openxmlformats.org/officeDocument/2006/relationships" r:id="rId11"/>
          <a:extLst>
            <a:ext uri="{FF2B5EF4-FFF2-40B4-BE49-F238E27FC236}">
              <a16:creationId xmlns:a16="http://schemas.microsoft.com/office/drawing/2014/main" id="{00000000-0008-0000-1300-000011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10</xdr:col>
      <xdr:colOff>166688</xdr:colOff>
      <xdr:row>0</xdr:row>
      <xdr:rowOff>83344</xdr:rowOff>
    </xdr:from>
    <xdr:to>
      <xdr:col>10</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1500-000003000000}"/>
            </a:ext>
          </a:extLst>
        </xdr:cNvPr>
        <xdr:cNvSpPr/>
      </xdr:nvSpPr>
      <xdr:spPr>
        <a:xfrm>
          <a:off x="11301413"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4</xdr:col>
      <xdr:colOff>0</xdr:colOff>
      <xdr:row>2</xdr:row>
      <xdr:rowOff>131445</xdr:rowOff>
    </xdr:from>
    <xdr:to>
      <xdr:col>8</xdr:col>
      <xdr:colOff>705240</xdr:colOff>
      <xdr:row>13</xdr:row>
      <xdr:rowOff>168255</xdr:rowOff>
    </xdr:to>
    <xdr:graphicFrame macro="">
      <xdr:nvGraphicFramePr>
        <xdr:cNvPr id="13" name="Chart 12">
          <a:extLst>
            <a:ext uri="{FF2B5EF4-FFF2-40B4-BE49-F238E27FC236}">
              <a16:creationId xmlns:a16="http://schemas.microsoft.com/office/drawing/2014/main" id="{00000000-0008-0000-1500-00000D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9</xdr:col>
      <xdr:colOff>0</xdr:colOff>
      <xdr:row>2</xdr:row>
      <xdr:rowOff>131445</xdr:rowOff>
    </xdr:from>
    <xdr:to>
      <xdr:col>13</xdr:col>
      <xdr:colOff>705240</xdr:colOff>
      <xdr:row>13</xdr:row>
      <xdr:rowOff>168255</xdr:rowOff>
    </xdr:to>
    <xdr:graphicFrame macro="">
      <xdr:nvGraphicFramePr>
        <xdr:cNvPr id="14" name="Chart 13">
          <a:extLst>
            <a:ext uri="{FF2B5EF4-FFF2-40B4-BE49-F238E27FC236}">
              <a16:creationId xmlns:a16="http://schemas.microsoft.com/office/drawing/2014/main" id="{00000000-0008-0000-1500-00000E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14</xdr:col>
      <xdr:colOff>21772</xdr:colOff>
      <xdr:row>3</xdr:row>
      <xdr:rowOff>22588</xdr:rowOff>
    </xdr:from>
    <xdr:to>
      <xdr:col>15</xdr:col>
      <xdr:colOff>898072</xdr:colOff>
      <xdr:row>12</xdr:row>
      <xdr:rowOff>78377</xdr:rowOff>
    </xdr:to>
    <mc:AlternateContent xmlns:mc="http://schemas.openxmlformats.org/markup-compatibility/2006" xmlns:sle15="http://schemas.microsoft.com/office/drawing/2012/slicer">
      <mc:Choice Requires="sle15">
        <xdr:graphicFrame macro="">
          <xdr:nvGraphicFramePr>
            <xdr:cNvPr id="15" name="Locality 21">
              <a:extLst>
                <a:ext uri="{FF2B5EF4-FFF2-40B4-BE49-F238E27FC236}">
                  <a16:creationId xmlns:a16="http://schemas.microsoft.com/office/drawing/2014/main" id="{00000000-0008-0000-1500-00000F000000}"/>
                </a:ext>
              </a:extLst>
            </xdr:cNvPr>
            <xdr:cNvGraphicFramePr>
              <a:graphicFrameLocks noChangeAspect="1"/>
            </xdr:cNvGraphicFramePr>
          </xdr:nvGraphicFramePr>
          <xdr:xfrm>
            <a:off x="0" y="0"/>
            <a:ext cx="0" cy="0"/>
          </xdr:xfrm>
          <a:graphic>
            <a:graphicData uri="http://schemas.microsoft.com/office/drawing/2010/slicer">
              <sle:slicer xmlns:sle="http://schemas.microsoft.com/office/drawing/2010/slicer" name="Locality 21"/>
            </a:graphicData>
          </a:graphic>
        </xdr:graphicFrame>
      </mc:Choice>
      <mc:Fallback xmlns="">
        <xdr:sp macro="" textlink="">
          <xdr:nvSpPr>
            <xdr:cNvPr id="0" name=""/>
            <xdr:cNvSpPr>
              <a:spLocks noTextEdit="1"/>
            </xdr:cNvSpPr>
          </xdr:nvSpPr>
          <xdr:spPr>
            <a:xfrm>
              <a:off x="16187058" y="860788"/>
              <a:ext cx="1856014" cy="2309132"/>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10</xdr:col>
      <xdr:colOff>166688</xdr:colOff>
      <xdr:row>0</xdr:row>
      <xdr:rowOff>83344</xdr:rowOff>
    </xdr:from>
    <xdr:to>
      <xdr:col>10</xdr:col>
      <xdr:colOff>821532</xdr:colOff>
      <xdr:row>0</xdr:row>
      <xdr:rowOff>381000</xdr:rowOff>
    </xdr:to>
    <xdr:sp macro="" textlink="">
      <xdr:nvSpPr>
        <xdr:cNvPr id="39" name="Arrow: Right 2">
          <a:hlinkClick xmlns:r="http://schemas.openxmlformats.org/officeDocument/2006/relationships" r:id="rId4"/>
          <a:extLst>
            <a:ext uri="{FF2B5EF4-FFF2-40B4-BE49-F238E27FC236}">
              <a16:creationId xmlns:a16="http://schemas.microsoft.com/office/drawing/2014/main" id="{00000000-0008-0000-1500-000027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40" name="Arrow: Right 3">
          <a:hlinkClick xmlns:r="http://schemas.openxmlformats.org/officeDocument/2006/relationships" r:id="rId4"/>
          <a:extLst>
            <a:ext uri="{FF2B5EF4-FFF2-40B4-BE49-F238E27FC236}">
              <a16:creationId xmlns:a16="http://schemas.microsoft.com/office/drawing/2014/main" id="{00000000-0008-0000-1500-000028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41" name="Arrow: Left 4">
          <a:hlinkClick xmlns:r="http://schemas.openxmlformats.org/officeDocument/2006/relationships" r:id="rId5"/>
          <a:extLst>
            <a:ext uri="{FF2B5EF4-FFF2-40B4-BE49-F238E27FC236}">
              <a16:creationId xmlns:a16="http://schemas.microsoft.com/office/drawing/2014/main" id="{00000000-0008-0000-1500-000029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42" name="Arrow: Right 7">
          <a:hlinkClick xmlns:r="http://schemas.openxmlformats.org/officeDocument/2006/relationships" r:id="rId6"/>
          <a:extLst>
            <a:ext uri="{FF2B5EF4-FFF2-40B4-BE49-F238E27FC236}">
              <a16:creationId xmlns:a16="http://schemas.microsoft.com/office/drawing/2014/main" id="{00000000-0008-0000-1500-00002A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44" name="Snip Single Corner Rectangle 43">
          <a:hlinkClick xmlns:r="http://schemas.openxmlformats.org/officeDocument/2006/relationships" r:id="rId1"/>
          <a:extLst>
            <a:ext uri="{FF2B5EF4-FFF2-40B4-BE49-F238E27FC236}">
              <a16:creationId xmlns:a16="http://schemas.microsoft.com/office/drawing/2014/main" id="{00000000-0008-0000-1500-00002C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45" name="Snip Single Corner Rectangle 44">
          <a:hlinkClick xmlns:r="http://schemas.openxmlformats.org/officeDocument/2006/relationships" r:id="rId7"/>
          <a:extLst>
            <a:ext uri="{FF2B5EF4-FFF2-40B4-BE49-F238E27FC236}">
              <a16:creationId xmlns:a16="http://schemas.microsoft.com/office/drawing/2014/main" id="{00000000-0008-0000-1500-00002D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46" name="Snip Single Corner Rectangle 45">
          <a:hlinkClick xmlns:r="http://schemas.openxmlformats.org/officeDocument/2006/relationships" r:id="rId8"/>
          <a:extLst>
            <a:ext uri="{FF2B5EF4-FFF2-40B4-BE49-F238E27FC236}">
              <a16:creationId xmlns:a16="http://schemas.microsoft.com/office/drawing/2014/main" id="{00000000-0008-0000-1500-00002E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47" name="Snip Single Corner Rectangle 46">
          <a:hlinkClick xmlns:r="http://schemas.openxmlformats.org/officeDocument/2006/relationships" r:id="rId9"/>
          <a:extLst>
            <a:ext uri="{FF2B5EF4-FFF2-40B4-BE49-F238E27FC236}">
              <a16:creationId xmlns:a16="http://schemas.microsoft.com/office/drawing/2014/main" id="{00000000-0008-0000-1500-00002F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48" name="Snip Single Corner Rectangle 47">
          <a:hlinkClick xmlns:r="http://schemas.openxmlformats.org/officeDocument/2006/relationships" r:id="rId10"/>
          <a:extLst>
            <a:ext uri="{FF2B5EF4-FFF2-40B4-BE49-F238E27FC236}">
              <a16:creationId xmlns:a16="http://schemas.microsoft.com/office/drawing/2014/main" id="{00000000-0008-0000-1500-000030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49" name="Snip Single Corner Rectangle 48">
          <a:hlinkClick xmlns:r="http://schemas.openxmlformats.org/officeDocument/2006/relationships" r:id="rId11"/>
          <a:extLst>
            <a:ext uri="{FF2B5EF4-FFF2-40B4-BE49-F238E27FC236}">
              <a16:creationId xmlns:a16="http://schemas.microsoft.com/office/drawing/2014/main" id="{00000000-0008-0000-1500-000031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50" name="Snip Single Corner Rectangle 49">
          <a:hlinkClick xmlns:r="http://schemas.openxmlformats.org/officeDocument/2006/relationships" r:id="rId12"/>
          <a:extLst>
            <a:ext uri="{FF2B5EF4-FFF2-40B4-BE49-F238E27FC236}">
              <a16:creationId xmlns:a16="http://schemas.microsoft.com/office/drawing/2014/main" id="{00000000-0008-0000-1500-000032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51" name="Snip Single Corner Rectangle 50">
          <a:hlinkClick xmlns:r="http://schemas.openxmlformats.org/officeDocument/2006/relationships" r:id="rId13"/>
          <a:extLst>
            <a:ext uri="{FF2B5EF4-FFF2-40B4-BE49-F238E27FC236}">
              <a16:creationId xmlns:a16="http://schemas.microsoft.com/office/drawing/2014/main" id="{00000000-0008-0000-1500-000033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52" name="Snip Single Corner Rectangle 51">
          <a:hlinkClick xmlns:r="http://schemas.openxmlformats.org/officeDocument/2006/relationships" r:id="rId14"/>
          <a:extLst>
            <a:ext uri="{FF2B5EF4-FFF2-40B4-BE49-F238E27FC236}">
              <a16:creationId xmlns:a16="http://schemas.microsoft.com/office/drawing/2014/main" id="{00000000-0008-0000-1500-000034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54" name="Snip Single Corner Rectangle 53">
          <a:hlinkClick xmlns:r="http://schemas.openxmlformats.org/officeDocument/2006/relationships" r:id="rId5"/>
          <a:extLst>
            <a:ext uri="{FF2B5EF4-FFF2-40B4-BE49-F238E27FC236}">
              <a16:creationId xmlns:a16="http://schemas.microsoft.com/office/drawing/2014/main" id="{00000000-0008-0000-1500-000036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55" name="Snip Single Corner Rectangle 54">
          <a:hlinkClick xmlns:r="http://schemas.openxmlformats.org/officeDocument/2006/relationships" r:id="rId1"/>
          <a:extLst>
            <a:ext uri="{FF2B5EF4-FFF2-40B4-BE49-F238E27FC236}">
              <a16:creationId xmlns:a16="http://schemas.microsoft.com/office/drawing/2014/main" id="{00000000-0008-0000-1500-000037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56" name="Snip Single Corner Rectangle 55">
          <a:hlinkClick xmlns:r="http://schemas.openxmlformats.org/officeDocument/2006/relationships" r:id="rId7"/>
          <a:extLst>
            <a:ext uri="{FF2B5EF4-FFF2-40B4-BE49-F238E27FC236}">
              <a16:creationId xmlns:a16="http://schemas.microsoft.com/office/drawing/2014/main" id="{00000000-0008-0000-1500-000038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57" name="Snip Single Corner Rectangle 56">
          <a:hlinkClick xmlns:r="http://schemas.openxmlformats.org/officeDocument/2006/relationships" r:id="rId8"/>
          <a:extLst>
            <a:ext uri="{FF2B5EF4-FFF2-40B4-BE49-F238E27FC236}">
              <a16:creationId xmlns:a16="http://schemas.microsoft.com/office/drawing/2014/main" id="{00000000-0008-0000-1500-000039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58" name="Snip Single Corner Rectangle 57">
          <a:hlinkClick xmlns:r="http://schemas.openxmlformats.org/officeDocument/2006/relationships" r:id="rId9"/>
          <a:extLst>
            <a:ext uri="{FF2B5EF4-FFF2-40B4-BE49-F238E27FC236}">
              <a16:creationId xmlns:a16="http://schemas.microsoft.com/office/drawing/2014/main" id="{00000000-0008-0000-1500-00003A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59" name="Snip Single Corner Rectangle 58">
          <a:hlinkClick xmlns:r="http://schemas.openxmlformats.org/officeDocument/2006/relationships" r:id="rId10"/>
          <a:extLst>
            <a:ext uri="{FF2B5EF4-FFF2-40B4-BE49-F238E27FC236}">
              <a16:creationId xmlns:a16="http://schemas.microsoft.com/office/drawing/2014/main" id="{00000000-0008-0000-1500-00003B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60" name="Snip Single Corner Rectangle 59">
          <a:hlinkClick xmlns:r="http://schemas.openxmlformats.org/officeDocument/2006/relationships" r:id="rId11"/>
          <a:extLst>
            <a:ext uri="{FF2B5EF4-FFF2-40B4-BE49-F238E27FC236}">
              <a16:creationId xmlns:a16="http://schemas.microsoft.com/office/drawing/2014/main" id="{00000000-0008-0000-1500-00003C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61" name="Snip Single Corner Rectangle 60">
          <a:hlinkClick xmlns:r="http://schemas.openxmlformats.org/officeDocument/2006/relationships" r:id="rId12"/>
          <a:extLst>
            <a:ext uri="{FF2B5EF4-FFF2-40B4-BE49-F238E27FC236}">
              <a16:creationId xmlns:a16="http://schemas.microsoft.com/office/drawing/2014/main" id="{00000000-0008-0000-1500-00003D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62" name="Snip Single Corner Rectangle 61">
          <a:hlinkClick xmlns:r="http://schemas.openxmlformats.org/officeDocument/2006/relationships" r:id="rId13"/>
          <a:extLst>
            <a:ext uri="{FF2B5EF4-FFF2-40B4-BE49-F238E27FC236}">
              <a16:creationId xmlns:a16="http://schemas.microsoft.com/office/drawing/2014/main" id="{00000000-0008-0000-1500-00003E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63" name="Snip Single Corner Rectangle 62">
          <a:hlinkClick xmlns:r="http://schemas.openxmlformats.org/officeDocument/2006/relationships" r:id="rId15"/>
          <a:extLst>
            <a:ext uri="{FF2B5EF4-FFF2-40B4-BE49-F238E27FC236}">
              <a16:creationId xmlns:a16="http://schemas.microsoft.com/office/drawing/2014/main" id="{00000000-0008-0000-1500-00003F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Structured Ed.</a:t>
          </a:r>
          <a:r>
            <a:rPr lang="en-GB" sz="1100" b="1" baseline="0">
              <a:solidFill>
                <a:sysClr val="windowText" lastClr="000000"/>
              </a:solidFill>
            </a:rPr>
            <a:t> </a:t>
          </a:r>
          <a:r>
            <a:rPr lang="en-GB" sz="1100" b="1">
              <a:solidFill>
                <a:sysClr val="windowText" lastClr="000000"/>
              </a:solidFill>
            </a:rPr>
            <a:t>Prog.</a:t>
          </a: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34" name="TextBox 33">
          <a:extLst>
            <a:ext uri="{FF2B5EF4-FFF2-40B4-BE49-F238E27FC236}">
              <a16:creationId xmlns:a16="http://schemas.microsoft.com/office/drawing/2014/main" id="{00000000-0008-0000-1500-000022000000}"/>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0</xdr:col>
      <xdr:colOff>452438</xdr:colOff>
      <xdr:row>20</xdr:row>
      <xdr:rowOff>71437</xdr:rowOff>
    </xdr:from>
    <xdr:to>
      <xdr:col>1</xdr:col>
      <xdr:colOff>1812608</xdr:colOff>
      <xdr:row>32</xdr:row>
      <xdr:rowOff>19526</xdr:rowOff>
    </xdr:to>
    <mc:AlternateContent xmlns:mc="http://schemas.openxmlformats.org/markup-compatibility/2006" xmlns:a14="http://schemas.microsoft.com/office/drawing/2010/main">
      <mc:Choice Requires="a14">
        <xdr:graphicFrame macro="">
          <xdr:nvGraphicFramePr>
            <xdr:cNvPr id="35" name="Locality 14">
              <a:extLst>
                <a:ext uri="{FF2B5EF4-FFF2-40B4-BE49-F238E27FC236}">
                  <a16:creationId xmlns:a16="http://schemas.microsoft.com/office/drawing/2014/main" id="{00000000-0008-0000-1500-000023000000}"/>
                </a:ext>
              </a:extLst>
            </xdr:cNvPr>
            <xdr:cNvGraphicFramePr/>
          </xdr:nvGraphicFramePr>
          <xdr:xfrm>
            <a:off x="0" y="0"/>
            <a:ext cx="0" cy="0"/>
          </xdr:xfrm>
          <a:graphic>
            <a:graphicData uri="http://schemas.microsoft.com/office/drawing/2010/slicer">
              <sle:slicer xmlns:sle="http://schemas.microsoft.com/office/drawing/2010/slicer" name="Locality 14"/>
            </a:graphicData>
          </a:graphic>
        </xdr:graphicFrame>
      </mc:Choice>
      <mc:Fallback xmlns="">
        <xdr:sp macro="" textlink="">
          <xdr:nvSpPr>
            <xdr:cNvPr id="0" name=""/>
            <xdr:cNvSpPr>
              <a:spLocks noTextEdit="1"/>
            </xdr:cNvSpPr>
          </xdr:nvSpPr>
          <xdr:spPr>
            <a:xfrm>
              <a:off x="452438" y="4929187"/>
              <a:ext cx="1828800" cy="222646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587692</xdr:colOff>
      <xdr:row>3</xdr:row>
      <xdr:rowOff>723606</xdr:rowOff>
    </xdr:to>
    <xdr:pic>
      <xdr:nvPicPr>
        <xdr:cNvPr id="38" name="Picture 37" descr="CEG2_col (2).bmp">
          <a:extLst>
            <a:ext uri="{FF2B5EF4-FFF2-40B4-BE49-F238E27FC236}">
              <a16:creationId xmlns:a16="http://schemas.microsoft.com/office/drawing/2014/main" id="{00000000-0008-0000-1500-000026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469718</xdr:colOff>
      <xdr:row>17</xdr:row>
      <xdr:rowOff>2448</xdr:rowOff>
    </xdr:from>
    <xdr:to>
      <xdr:col>1</xdr:col>
      <xdr:colOff>1808661</xdr:colOff>
      <xdr:row>18</xdr:row>
      <xdr:rowOff>248737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DF869D4C-4BE4-4320-BD4B-221099B8F5EE}"/>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473528" y="3907698"/>
              <a:ext cx="1828800" cy="41937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977808</xdr:colOff>
      <xdr:row>0</xdr:row>
      <xdr:rowOff>0</xdr:rowOff>
    </xdr:from>
    <xdr:to>
      <xdr:col>6</xdr:col>
      <xdr:colOff>936783</xdr:colOff>
      <xdr:row>1</xdr:row>
      <xdr:rowOff>0</xdr:rowOff>
    </xdr:to>
    <xdr:sp macro="" textlink="">
      <xdr:nvSpPr>
        <xdr:cNvPr id="65" name="Snip Single Corner Rectangle 32">
          <a:hlinkClick xmlns:r="http://schemas.openxmlformats.org/officeDocument/2006/relationships" r:id="rId17"/>
          <a:extLst>
            <a:ext uri="{FF2B5EF4-FFF2-40B4-BE49-F238E27FC236}">
              <a16:creationId xmlns:a16="http://schemas.microsoft.com/office/drawing/2014/main" id="{0DF67092-506C-4BCC-8DCC-5768B0439D57}"/>
            </a:ext>
          </a:extLst>
        </xdr:cNvPr>
        <xdr:cNvSpPr/>
      </xdr:nvSpPr>
      <xdr:spPr>
        <a:xfrm>
          <a:off x="8325665"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934879</xdr:colOff>
      <xdr:row>1</xdr:row>
      <xdr:rowOff>0</xdr:rowOff>
    </xdr:to>
    <xdr:sp macro="" textlink="">
      <xdr:nvSpPr>
        <xdr:cNvPr id="66" name="Snip Single Corner Rectangle 51">
          <a:hlinkClick xmlns:r="http://schemas.openxmlformats.org/officeDocument/2006/relationships" r:id="rId18"/>
          <a:extLst>
            <a:ext uri="{FF2B5EF4-FFF2-40B4-BE49-F238E27FC236}">
              <a16:creationId xmlns:a16="http://schemas.microsoft.com/office/drawing/2014/main" id="{8DF47FE0-A7A2-4C79-AED0-E38ED395D014}"/>
            </a:ext>
          </a:extLst>
        </xdr:cNvPr>
        <xdr:cNvSpPr/>
      </xdr:nvSpPr>
      <xdr:spPr>
        <a:xfrm>
          <a:off x="5388429"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931341</xdr:colOff>
      <xdr:row>1</xdr:row>
      <xdr:rowOff>0</xdr:rowOff>
    </xdr:to>
    <xdr:sp macro="" textlink="">
      <xdr:nvSpPr>
        <xdr:cNvPr id="67" name="Snip Single Corner Rectangle 31">
          <a:hlinkClick xmlns:r="http://schemas.openxmlformats.org/officeDocument/2006/relationships" r:id="rId1"/>
          <a:extLst>
            <a:ext uri="{FF2B5EF4-FFF2-40B4-BE49-F238E27FC236}">
              <a16:creationId xmlns:a16="http://schemas.microsoft.com/office/drawing/2014/main" id="{8E965D18-BAED-4E98-8B2D-E5F274FF3AED}"/>
            </a:ext>
          </a:extLst>
        </xdr:cNvPr>
        <xdr:cNvSpPr/>
      </xdr:nvSpPr>
      <xdr:spPr>
        <a:xfrm>
          <a:off x="735003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929980</xdr:colOff>
      <xdr:row>1</xdr:row>
      <xdr:rowOff>0</xdr:rowOff>
    </xdr:to>
    <xdr:sp macro="" textlink="">
      <xdr:nvSpPr>
        <xdr:cNvPr id="68" name="Snip Single Corner Rectangle 31">
          <a:hlinkClick xmlns:r="http://schemas.openxmlformats.org/officeDocument/2006/relationships" r:id="rId19"/>
          <a:extLst>
            <a:ext uri="{FF2B5EF4-FFF2-40B4-BE49-F238E27FC236}">
              <a16:creationId xmlns:a16="http://schemas.microsoft.com/office/drawing/2014/main" id="{E41E354A-B8DB-49F5-BAA4-6E699FE0EE4B}"/>
            </a:ext>
          </a:extLst>
        </xdr:cNvPr>
        <xdr:cNvSpPr/>
      </xdr:nvSpPr>
      <xdr:spPr>
        <a:xfrm>
          <a:off x="9308102"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6531</xdr:colOff>
      <xdr:row>0</xdr:row>
      <xdr:rowOff>0</xdr:rowOff>
    </xdr:from>
    <xdr:to>
      <xdr:col>4</xdr:col>
      <xdr:colOff>931885</xdr:colOff>
      <xdr:row>1</xdr:row>
      <xdr:rowOff>0</xdr:rowOff>
    </xdr:to>
    <xdr:sp macro="" textlink="">
      <xdr:nvSpPr>
        <xdr:cNvPr id="69" name="Snip Single Corner Rectangle 41">
          <a:hlinkClick xmlns:r="http://schemas.openxmlformats.org/officeDocument/2006/relationships" r:id="rId5"/>
          <a:extLst>
            <a:ext uri="{FF2B5EF4-FFF2-40B4-BE49-F238E27FC236}">
              <a16:creationId xmlns:a16="http://schemas.microsoft.com/office/drawing/2014/main" id="{1BEE8407-69F4-4837-8531-C95B99C95D33}"/>
            </a:ext>
          </a:extLst>
        </xdr:cNvPr>
        <xdr:cNvSpPr/>
      </xdr:nvSpPr>
      <xdr:spPr>
        <a:xfrm>
          <a:off x="6374674" y="0"/>
          <a:ext cx="92535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938689</xdr:colOff>
      <xdr:row>1</xdr:row>
      <xdr:rowOff>0</xdr:rowOff>
    </xdr:to>
    <xdr:sp macro="" textlink="">
      <xdr:nvSpPr>
        <xdr:cNvPr id="70" name="Snip Single Corner Rectangle 50">
          <a:hlinkClick xmlns:r="http://schemas.openxmlformats.org/officeDocument/2006/relationships" r:id="rId20"/>
          <a:extLst>
            <a:ext uri="{FF2B5EF4-FFF2-40B4-BE49-F238E27FC236}">
              <a16:creationId xmlns:a16="http://schemas.microsoft.com/office/drawing/2014/main" id="{1BE9CAF1-3AB2-4932-AD75-FAC2251857B8}"/>
            </a:ext>
          </a:extLst>
        </xdr:cNvPr>
        <xdr:cNvSpPr/>
      </xdr:nvSpPr>
      <xdr:spPr>
        <a:xfrm>
          <a:off x="17145000"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932973</xdr:colOff>
      <xdr:row>1</xdr:row>
      <xdr:rowOff>0</xdr:rowOff>
    </xdr:to>
    <xdr:sp macro="" textlink="">
      <xdr:nvSpPr>
        <xdr:cNvPr id="71" name="Snip Single Corner Rectangle 50">
          <a:hlinkClick xmlns:r="http://schemas.openxmlformats.org/officeDocument/2006/relationships" r:id="rId21"/>
          <a:extLst>
            <a:ext uri="{FF2B5EF4-FFF2-40B4-BE49-F238E27FC236}">
              <a16:creationId xmlns:a16="http://schemas.microsoft.com/office/drawing/2014/main" id="{B67367A0-A9F5-4361-9347-E84AFEA1CC4D}"/>
            </a:ext>
          </a:extLst>
        </xdr:cNvPr>
        <xdr:cNvSpPr/>
      </xdr:nvSpPr>
      <xdr:spPr>
        <a:xfrm>
          <a:off x="18128523"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942498</xdr:colOff>
      <xdr:row>1</xdr:row>
      <xdr:rowOff>0</xdr:rowOff>
    </xdr:to>
    <xdr:sp macro="" textlink="">
      <xdr:nvSpPr>
        <xdr:cNvPr id="72" name="Snip Single Corner Rectangle 50">
          <a:hlinkClick xmlns:r="http://schemas.openxmlformats.org/officeDocument/2006/relationships" r:id="rId22"/>
          <a:extLst>
            <a:ext uri="{FF2B5EF4-FFF2-40B4-BE49-F238E27FC236}">
              <a16:creationId xmlns:a16="http://schemas.microsoft.com/office/drawing/2014/main" id="{E330CA8F-B1F7-484D-919F-CA2897E6863D}"/>
            </a:ext>
          </a:extLst>
        </xdr:cNvPr>
        <xdr:cNvSpPr/>
      </xdr:nvSpPr>
      <xdr:spPr>
        <a:xfrm>
          <a:off x="19104428" y="0"/>
          <a:ext cx="94249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10</xdr:col>
      <xdr:colOff>166688</xdr:colOff>
      <xdr:row>0</xdr:row>
      <xdr:rowOff>83344</xdr:rowOff>
    </xdr:from>
    <xdr:to>
      <xdr:col>10</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1700-000003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0</xdr:col>
      <xdr:colOff>416719</xdr:colOff>
      <xdr:row>19</xdr:row>
      <xdr:rowOff>71438</xdr:rowOff>
    </xdr:from>
    <xdr:to>
      <xdr:col>1</xdr:col>
      <xdr:colOff>1769269</xdr:colOff>
      <xdr:row>31</xdr:row>
      <xdr:rowOff>47625</xdr:rowOff>
    </xdr:to>
    <mc:AlternateContent xmlns:mc="http://schemas.openxmlformats.org/markup-compatibility/2006" xmlns:a14="http://schemas.microsoft.com/office/drawing/2010/main">
      <mc:Choice Requires="a14">
        <xdr:graphicFrame macro="">
          <xdr:nvGraphicFramePr>
            <xdr:cNvPr id="14" name="Locality 15">
              <a:extLst>
                <a:ext uri="{FF2B5EF4-FFF2-40B4-BE49-F238E27FC236}">
                  <a16:creationId xmlns:a16="http://schemas.microsoft.com/office/drawing/2014/main" id="{00000000-0008-0000-1700-00000E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15"/>
            </a:graphicData>
          </a:graphic>
        </xdr:graphicFrame>
      </mc:Choice>
      <mc:Fallback xmlns="">
        <xdr:sp macro="" textlink="">
          <xdr:nvSpPr>
            <xdr:cNvPr id="0" name=""/>
            <xdr:cNvSpPr>
              <a:spLocks noTextEdit="1"/>
            </xdr:cNvSpPr>
          </xdr:nvSpPr>
          <xdr:spPr>
            <a:xfrm>
              <a:off x="416719" y="4929188"/>
              <a:ext cx="1828800" cy="226218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4</xdr:col>
      <xdr:colOff>0</xdr:colOff>
      <xdr:row>2</xdr:row>
      <xdr:rowOff>142875</xdr:rowOff>
    </xdr:from>
    <xdr:to>
      <xdr:col>8</xdr:col>
      <xdr:colOff>690000</xdr:colOff>
      <xdr:row>13</xdr:row>
      <xdr:rowOff>175875</xdr:rowOff>
    </xdr:to>
    <xdr:graphicFrame macro="">
      <xdr:nvGraphicFramePr>
        <xdr:cNvPr id="17" name="Chart 16">
          <a:extLst>
            <a:ext uri="{FF2B5EF4-FFF2-40B4-BE49-F238E27FC236}">
              <a16:creationId xmlns:a16="http://schemas.microsoft.com/office/drawing/2014/main" id="{00000000-0008-0000-17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9</xdr:col>
      <xdr:colOff>0</xdr:colOff>
      <xdr:row>2</xdr:row>
      <xdr:rowOff>142875</xdr:rowOff>
    </xdr:from>
    <xdr:to>
      <xdr:col>13</xdr:col>
      <xdr:colOff>690000</xdr:colOff>
      <xdr:row>13</xdr:row>
      <xdr:rowOff>175875</xdr:rowOff>
    </xdr:to>
    <xdr:graphicFrame macro="">
      <xdr:nvGraphicFramePr>
        <xdr:cNvPr id="18" name="Chart 17">
          <a:extLst>
            <a:ext uri="{FF2B5EF4-FFF2-40B4-BE49-F238E27FC236}">
              <a16:creationId xmlns:a16="http://schemas.microsoft.com/office/drawing/2014/main" id="{00000000-0008-0000-1700-00001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14</xdr:col>
      <xdr:colOff>0</xdr:colOff>
      <xdr:row>2</xdr:row>
      <xdr:rowOff>142875</xdr:rowOff>
    </xdr:from>
    <xdr:to>
      <xdr:col>15</xdr:col>
      <xdr:colOff>876300</xdr:colOff>
      <xdr:row>11</xdr:row>
      <xdr:rowOff>114300</xdr:rowOff>
    </xdr:to>
    <mc:AlternateContent xmlns:mc="http://schemas.openxmlformats.org/markup-compatibility/2006" xmlns:sle15="http://schemas.microsoft.com/office/drawing/2012/slicer">
      <mc:Choice Requires="sle15">
        <xdr:graphicFrame macro="">
          <xdr:nvGraphicFramePr>
            <xdr:cNvPr id="19" name="Locality 2">
              <a:extLst>
                <a:ext uri="{FF2B5EF4-FFF2-40B4-BE49-F238E27FC236}">
                  <a16:creationId xmlns:a16="http://schemas.microsoft.com/office/drawing/2014/main" id="{00000000-0008-0000-1700-000013000000}"/>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5716250" y="809625"/>
              <a:ext cx="1828800" cy="225742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10</xdr:col>
      <xdr:colOff>166688</xdr:colOff>
      <xdr:row>0</xdr:row>
      <xdr:rowOff>83344</xdr:rowOff>
    </xdr:from>
    <xdr:to>
      <xdr:col>10</xdr:col>
      <xdr:colOff>821532</xdr:colOff>
      <xdr:row>0</xdr:row>
      <xdr:rowOff>381000</xdr:rowOff>
    </xdr:to>
    <xdr:sp macro="" textlink="">
      <xdr:nvSpPr>
        <xdr:cNvPr id="9" name="Arrow: Right 2">
          <a:hlinkClick xmlns:r="http://schemas.openxmlformats.org/officeDocument/2006/relationships" r:id="rId1"/>
          <a:extLst>
            <a:ext uri="{FF2B5EF4-FFF2-40B4-BE49-F238E27FC236}">
              <a16:creationId xmlns:a16="http://schemas.microsoft.com/office/drawing/2014/main" id="{00000000-0008-0000-1700-000009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1" name="Arrow: Right 2">
          <a:hlinkClick xmlns:r="http://schemas.openxmlformats.org/officeDocument/2006/relationships" r:id="rId4"/>
          <a:extLst>
            <a:ext uri="{FF2B5EF4-FFF2-40B4-BE49-F238E27FC236}">
              <a16:creationId xmlns:a16="http://schemas.microsoft.com/office/drawing/2014/main" id="{00000000-0008-0000-1700-00000B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2" name="Arrow: Right 3">
          <a:hlinkClick xmlns:r="http://schemas.openxmlformats.org/officeDocument/2006/relationships" r:id="rId4"/>
          <a:extLst>
            <a:ext uri="{FF2B5EF4-FFF2-40B4-BE49-F238E27FC236}">
              <a16:creationId xmlns:a16="http://schemas.microsoft.com/office/drawing/2014/main" id="{00000000-0008-0000-1700-00000C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13" name="Arrow: Left 4">
          <a:hlinkClick xmlns:r="http://schemas.openxmlformats.org/officeDocument/2006/relationships" r:id="rId5"/>
          <a:extLst>
            <a:ext uri="{FF2B5EF4-FFF2-40B4-BE49-F238E27FC236}">
              <a16:creationId xmlns:a16="http://schemas.microsoft.com/office/drawing/2014/main" id="{00000000-0008-0000-1700-00000D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5" name="Arrow: Right 7">
          <a:hlinkClick xmlns:r="http://schemas.openxmlformats.org/officeDocument/2006/relationships" r:id="rId6"/>
          <a:extLst>
            <a:ext uri="{FF2B5EF4-FFF2-40B4-BE49-F238E27FC236}">
              <a16:creationId xmlns:a16="http://schemas.microsoft.com/office/drawing/2014/main" id="{00000000-0008-0000-1700-00000F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4</xdr:col>
      <xdr:colOff>0</xdr:colOff>
      <xdr:row>0</xdr:row>
      <xdr:rowOff>0</xdr:rowOff>
    </xdr:from>
    <xdr:to>
      <xdr:col>4</xdr:col>
      <xdr:colOff>940594</xdr:colOff>
      <xdr:row>1</xdr:row>
      <xdr:rowOff>0</xdr:rowOff>
    </xdr:to>
    <xdr:sp macro="" textlink="">
      <xdr:nvSpPr>
        <xdr:cNvPr id="20" name="Snip Single Corner Rectangle 19">
          <a:hlinkClick xmlns:r="http://schemas.openxmlformats.org/officeDocument/2006/relationships" r:id="rId5"/>
          <a:extLst>
            <a:ext uri="{FF2B5EF4-FFF2-40B4-BE49-F238E27FC236}">
              <a16:creationId xmlns:a16="http://schemas.microsoft.com/office/drawing/2014/main" id="{00000000-0008-0000-1700-000014000000}"/>
            </a:ext>
          </a:extLst>
        </xdr:cNvPr>
        <xdr:cNvSpPr/>
      </xdr:nvSpPr>
      <xdr:spPr>
        <a:xfrm>
          <a:off x="619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1" name="Snip Single Corner Rectangle 20">
          <a:hlinkClick xmlns:r="http://schemas.openxmlformats.org/officeDocument/2006/relationships" r:id="rId1"/>
          <a:extLst>
            <a:ext uri="{FF2B5EF4-FFF2-40B4-BE49-F238E27FC236}">
              <a16:creationId xmlns:a16="http://schemas.microsoft.com/office/drawing/2014/main" id="{00000000-0008-0000-1700-000015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2" name="Snip Single Corner Rectangle 21">
          <a:hlinkClick xmlns:r="http://schemas.openxmlformats.org/officeDocument/2006/relationships" r:id="rId7"/>
          <a:extLst>
            <a:ext uri="{FF2B5EF4-FFF2-40B4-BE49-F238E27FC236}">
              <a16:creationId xmlns:a16="http://schemas.microsoft.com/office/drawing/2014/main" id="{00000000-0008-0000-1700-000016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3" name="Snip Single Corner Rectangle 22">
          <a:hlinkClick xmlns:r="http://schemas.openxmlformats.org/officeDocument/2006/relationships" r:id="rId8"/>
          <a:extLst>
            <a:ext uri="{FF2B5EF4-FFF2-40B4-BE49-F238E27FC236}">
              <a16:creationId xmlns:a16="http://schemas.microsoft.com/office/drawing/2014/main" id="{00000000-0008-0000-1700-000017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4" name="Snip Single Corner Rectangle 23">
          <a:hlinkClick xmlns:r="http://schemas.openxmlformats.org/officeDocument/2006/relationships" r:id="rId9"/>
          <a:extLst>
            <a:ext uri="{FF2B5EF4-FFF2-40B4-BE49-F238E27FC236}">
              <a16:creationId xmlns:a16="http://schemas.microsoft.com/office/drawing/2014/main" id="{00000000-0008-0000-1700-000018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5" name="Snip Single Corner Rectangle 24">
          <a:hlinkClick xmlns:r="http://schemas.openxmlformats.org/officeDocument/2006/relationships" r:id="rId10"/>
          <a:extLst>
            <a:ext uri="{FF2B5EF4-FFF2-40B4-BE49-F238E27FC236}">
              <a16:creationId xmlns:a16="http://schemas.microsoft.com/office/drawing/2014/main" id="{00000000-0008-0000-1700-000019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6" name="Snip Single Corner Rectangle 25">
          <a:hlinkClick xmlns:r="http://schemas.openxmlformats.org/officeDocument/2006/relationships" r:id="rId11"/>
          <a:extLst>
            <a:ext uri="{FF2B5EF4-FFF2-40B4-BE49-F238E27FC236}">
              <a16:creationId xmlns:a16="http://schemas.microsoft.com/office/drawing/2014/main" id="{00000000-0008-0000-1700-00001A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7" name="Snip Single Corner Rectangle 26">
          <a:hlinkClick xmlns:r="http://schemas.openxmlformats.org/officeDocument/2006/relationships" r:id="rId12"/>
          <a:extLst>
            <a:ext uri="{FF2B5EF4-FFF2-40B4-BE49-F238E27FC236}">
              <a16:creationId xmlns:a16="http://schemas.microsoft.com/office/drawing/2014/main" id="{00000000-0008-0000-1700-00001B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8" name="Snip Single Corner Rectangle 27">
          <a:hlinkClick xmlns:r="http://schemas.openxmlformats.org/officeDocument/2006/relationships" r:id="rId13"/>
          <a:extLst>
            <a:ext uri="{FF2B5EF4-FFF2-40B4-BE49-F238E27FC236}">
              <a16:creationId xmlns:a16="http://schemas.microsoft.com/office/drawing/2014/main" id="{00000000-0008-0000-1700-00001C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9" name="Snip Single Corner Rectangle 28">
          <a:hlinkClick xmlns:r="http://schemas.openxmlformats.org/officeDocument/2006/relationships" r:id="rId14"/>
          <a:extLst>
            <a:ext uri="{FF2B5EF4-FFF2-40B4-BE49-F238E27FC236}">
              <a16:creationId xmlns:a16="http://schemas.microsoft.com/office/drawing/2014/main" id="{00000000-0008-0000-1700-00001D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31" name="Snip Single Corner Rectangle 30">
          <a:hlinkClick xmlns:r="http://schemas.openxmlformats.org/officeDocument/2006/relationships" r:id="rId5"/>
          <a:extLst>
            <a:ext uri="{FF2B5EF4-FFF2-40B4-BE49-F238E27FC236}">
              <a16:creationId xmlns:a16="http://schemas.microsoft.com/office/drawing/2014/main" id="{00000000-0008-0000-1700-00001F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2" name="Snip Single Corner Rectangle 31">
          <a:hlinkClick xmlns:r="http://schemas.openxmlformats.org/officeDocument/2006/relationships" r:id="rId1"/>
          <a:extLst>
            <a:ext uri="{FF2B5EF4-FFF2-40B4-BE49-F238E27FC236}">
              <a16:creationId xmlns:a16="http://schemas.microsoft.com/office/drawing/2014/main" id="{00000000-0008-0000-1700-000020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3" name="Snip Single Corner Rectangle 32">
          <a:hlinkClick xmlns:r="http://schemas.openxmlformats.org/officeDocument/2006/relationships" r:id="rId7"/>
          <a:extLst>
            <a:ext uri="{FF2B5EF4-FFF2-40B4-BE49-F238E27FC236}">
              <a16:creationId xmlns:a16="http://schemas.microsoft.com/office/drawing/2014/main" id="{00000000-0008-0000-1700-000021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4" name="Snip Single Corner Rectangle 33">
          <a:hlinkClick xmlns:r="http://schemas.openxmlformats.org/officeDocument/2006/relationships" r:id="rId8"/>
          <a:extLst>
            <a:ext uri="{FF2B5EF4-FFF2-40B4-BE49-F238E27FC236}">
              <a16:creationId xmlns:a16="http://schemas.microsoft.com/office/drawing/2014/main" id="{00000000-0008-0000-1700-000022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5" name="Snip Single Corner Rectangle 34">
          <a:hlinkClick xmlns:r="http://schemas.openxmlformats.org/officeDocument/2006/relationships" r:id="rId9"/>
          <a:extLst>
            <a:ext uri="{FF2B5EF4-FFF2-40B4-BE49-F238E27FC236}">
              <a16:creationId xmlns:a16="http://schemas.microsoft.com/office/drawing/2014/main" id="{00000000-0008-0000-1700-000023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936784</xdr:colOff>
      <xdr:row>1</xdr:row>
      <xdr:rowOff>0</xdr:rowOff>
    </xdr:to>
    <xdr:sp macro="" textlink="">
      <xdr:nvSpPr>
        <xdr:cNvPr id="36" name="Snip Single Corner Rectangle 35">
          <a:hlinkClick xmlns:r="http://schemas.openxmlformats.org/officeDocument/2006/relationships" r:id="rId10"/>
          <a:extLst>
            <a:ext uri="{FF2B5EF4-FFF2-40B4-BE49-F238E27FC236}">
              <a16:creationId xmlns:a16="http://schemas.microsoft.com/office/drawing/2014/main" id="{00000000-0008-0000-1700-000024000000}"/>
            </a:ext>
          </a:extLst>
        </xdr:cNvPr>
        <xdr:cNvSpPr/>
      </xdr:nvSpPr>
      <xdr:spPr>
        <a:xfrm>
          <a:off x="12246429" y="0"/>
          <a:ext cx="93678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7" name="Snip Single Corner Rectangle 36">
          <a:hlinkClick xmlns:r="http://schemas.openxmlformats.org/officeDocument/2006/relationships" r:id="rId11"/>
          <a:extLst>
            <a:ext uri="{FF2B5EF4-FFF2-40B4-BE49-F238E27FC236}">
              <a16:creationId xmlns:a16="http://schemas.microsoft.com/office/drawing/2014/main" id="{00000000-0008-0000-1700-000025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8" name="Snip Single Corner Rectangle 37">
          <a:hlinkClick xmlns:r="http://schemas.openxmlformats.org/officeDocument/2006/relationships" r:id="rId12"/>
          <a:extLst>
            <a:ext uri="{FF2B5EF4-FFF2-40B4-BE49-F238E27FC236}">
              <a16:creationId xmlns:a16="http://schemas.microsoft.com/office/drawing/2014/main" id="{00000000-0008-0000-1700-000026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9" name="Snip Single Corner Rectangle 38">
          <a:hlinkClick xmlns:r="http://schemas.openxmlformats.org/officeDocument/2006/relationships" r:id="rId13"/>
          <a:extLst>
            <a:ext uri="{FF2B5EF4-FFF2-40B4-BE49-F238E27FC236}">
              <a16:creationId xmlns:a16="http://schemas.microsoft.com/office/drawing/2014/main" id="{00000000-0008-0000-1700-000027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40" name="Snip Single Corner Rectangle 39">
          <a:hlinkClick xmlns:r="http://schemas.openxmlformats.org/officeDocument/2006/relationships" r:id="rId15"/>
          <a:extLst>
            <a:ext uri="{FF2B5EF4-FFF2-40B4-BE49-F238E27FC236}">
              <a16:creationId xmlns:a16="http://schemas.microsoft.com/office/drawing/2014/main" id="{00000000-0008-0000-1700-000028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Structured</a:t>
          </a:r>
          <a:r>
            <a:rPr lang="en-GB" sz="1100" b="1" baseline="0">
              <a:solidFill>
                <a:sysClr val="windowText" lastClr="000000"/>
              </a:solidFill>
            </a:rPr>
            <a:t> </a:t>
          </a:r>
          <a:r>
            <a:rPr lang="en-GB" sz="1100" b="1">
              <a:solidFill>
                <a:sysClr val="windowText" lastClr="000000"/>
              </a:solidFill>
            </a:rPr>
            <a:t>Ed. Prog.</a:t>
          </a:r>
        </a:p>
      </xdr:txBody>
    </xdr:sp>
    <xdr:clientData/>
  </xdr:twoCellAnchor>
  <xdr:twoCellAnchor>
    <xdr:from>
      <xdr:col>4</xdr:col>
      <xdr:colOff>0</xdr:colOff>
      <xdr:row>0</xdr:row>
      <xdr:rowOff>0</xdr:rowOff>
    </xdr:from>
    <xdr:to>
      <xdr:col>4</xdr:col>
      <xdr:colOff>940594</xdr:colOff>
      <xdr:row>1</xdr:row>
      <xdr:rowOff>0</xdr:rowOff>
    </xdr:to>
    <xdr:sp macro="" textlink="">
      <xdr:nvSpPr>
        <xdr:cNvPr id="41" name="Snip Single Corner Rectangle 40">
          <a:hlinkClick xmlns:r="http://schemas.openxmlformats.org/officeDocument/2006/relationships" r:id="rId16"/>
          <a:extLst>
            <a:ext uri="{FF2B5EF4-FFF2-40B4-BE49-F238E27FC236}">
              <a16:creationId xmlns:a16="http://schemas.microsoft.com/office/drawing/2014/main" id="{00000000-0008-0000-1700-000029000000}"/>
            </a:ext>
          </a:extLst>
        </xdr:cNvPr>
        <xdr:cNvSpPr/>
      </xdr:nvSpPr>
      <xdr:spPr>
        <a:xfrm>
          <a:off x="619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marL="0" indent="0" algn="ctr"/>
          <a:r>
            <a:rPr lang="en-GB" sz="1100" b="1">
              <a:solidFill>
                <a:sysClr val="windowText" lastClr="000000"/>
              </a:solidFill>
              <a:latin typeface="+mn-lt"/>
              <a:ea typeface="+mn-ea"/>
              <a:cs typeface="+mn-cs"/>
            </a:rPr>
            <a:t>Contents Page </a:t>
          </a:r>
        </a:p>
      </xdr:txBody>
    </xdr:sp>
    <xdr:clientData/>
  </xdr:twoCellAnchor>
  <xdr:twoCellAnchor>
    <xdr:from>
      <xdr:col>3</xdr:col>
      <xdr:colOff>0</xdr:colOff>
      <xdr:row>3</xdr:row>
      <xdr:rowOff>0</xdr:rowOff>
    </xdr:from>
    <xdr:to>
      <xdr:col>3</xdr:col>
      <xdr:colOff>797719</xdr:colOff>
      <xdr:row>4</xdr:row>
      <xdr:rowOff>0</xdr:rowOff>
    </xdr:to>
    <xdr:sp macro="" textlink="">
      <xdr:nvSpPr>
        <xdr:cNvPr id="42" name="TextBox 41">
          <a:extLst>
            <a:ext uri="{FF2B5EF4-FFF2-40B4-BE49-F238E27FC236}">
              <a16:creationId xmlns:a16="http://schemas.microsoft.com/office/drawing/2014/main" id="{00000000-0008-0000-1700-00002A000000}"/>
            </a:ext>
          </a:extLst>
        </xdr:cNvPr>
        <xdr:cNvSpPr txBox="1"/>
      </xdr:nvSpPr>
      <xdr:spPr>
        <a:xfrm>
          <a:off x="5238750" y="857250"/>
          <a:ext cx="797719"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595312</xdr:colOff>
      <xdr:row>3</xdr:row>
      <xdr:rowOff>723606</xdr:rowOff>
    </xdr:to>
    <xdr:pic>
      <xdr:nvPicPr>
        <xdr:cNvPr id="43" name="Picture 42" descr="CEG2_col (2).bmp">
          <a:extLst>
            <a:ext uri="{FF2B5EF4-FFF2-40B4-BE49-F238E27FC236}">
              <a16:creationId xmlns:a16="http://schemas.microsoft.com/office/drawing/2014/main" id="{00000000-0008-0000-1700-00002B000000}"/>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809750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452301</xdr:colOff>
      <xdr:row>17</xdr:row>
      <xdr:rowOff>17689</xdr:rowOff>
    </xdr:from>
    <xdr:to>
      <xdr:col>1</xdr:col>
      <xdr:colOff>1800769</xdr:colOff>
      <xdr:row>17</xdr:row>
      <xdr:rowOff>458833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D7036070-6218-431E-BB6D-E5D0BE56C1F5}"/>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450396" y="3953963"/>
              <a:ext cx="1842135" cy="43733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973998</xdr:colOff>
      <xdr:row>0</xdr:row>
      <xdr:rowOff>0</xdr:rowOff>
    </xdr:from>
    <xdr:to>
      <xdr:col>6</xdr:col>
      <xdr:colOff>932973</xdr:colOff>
      <xdr:row>1</xdr:row>
      <xdr:rowOff>0</xdr:rowOff>
    </xdr:to>
    <xdr:sp macro="" textlink="">
      <xdr:nvSpPr>
        <xdr:cNvPr id="49" name="Snip Single Corner Rectangle 32">
          <a:hlinkClick xmlns:r="http://schemas.openxmlformats.org/officeDocument/2006/relationships" r:id="rId18"/>
          <a:extLst>
            <a:ext uri="{FF2B5EF4-FFF2-40B4-BE49-F238E27FC236}">
              <a16:creationId xmlns:a16="http://schemas.microsoft.com/office/drawing/2014/main" id="{43CC61B7-6D2C-4F51-856D-E46A8E499B4D}"/>
            </a:ext>
          </a:extLst>
        </xdr:cNvPr>
        <xdr:cNvSpPr/>
      </xdr:nvSpPr>
      <xdr:spPr>
        <a:xfrm>
          <a:off x="8321855"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931069</xdr:colOff>
      <xdr:row>1</xdr:row>
      <xdr:rowOff>0</xdr:rowOff>
    </xdr:to>
    <xdr:sp macro="" textlink="">
      <xdr:nvSpPr>
        <xdr:cNvPr id="50" name="Snip Single Corner Rectangle 51">
          <a:hlinkClick xmlns:r="http://schemas.openxmlformats.org/officeDocument/2006/relationships" r:id="rId16"/>
          <a:extLst>
            <a:ext uri="{FF2B5EF4-FFF2-40B4-BE49-F238E27FC236}">
              <a16:creationId xmlns:a16="http://schemas.microsoft.com/office/drawing/2014/main" id="{267922B1-D464-4F42-90FA-45606FB39685}"/>
            </a:ext>
          </a:extLst>
        </xdr:cNvPr>
        <xdr:cNvSpPr/>
      </xdr:nvSpPr>
      <xdr:spPr>
        <a:xfrm>
          <a:off x="5388429"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935151</xdr:colOff>
      <xdr:row>1</xdr:row>
      <xdr:rowOff>0</xdr:rowOff>
    </xdr:to>
    <xdr:sp macro="" textlink="">
      <xdr:nvSpPr>
        <xdr:cNvPr id="51" name="Snip Single Corner Rectangle 31">
          <a:hlinkClick xmlns:r="http://schemas.openxmlformats.org/officeDocument/2006/relationships" r:id="rId1"/>
          <a:extLst>
            <a:ext uri="{FF2B5EF4-FFF2-40B4-BE49-F238E27FC236}">
              <a16:creationId xmlns:a16="http://schemas.microsoft.com/office/drawing/2014/main" id="{536E0691-F6D0-4358-BEE7-5233D48BDDBB}"/>
            </a:ext>
          </a:extLst>
        </xdr:cNvPr>
        <xdr:cNvSpPr/>
      </xdr:nvSpPr>
      <xdr:spPr>
        <a:xfrm>
          <a:off x="7350034"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933790</xdr:colOff>
      <xdr:row>1</xdr:row>
      <xdr:rowOff>0</xdr:rowOff>
    </xdr:to>
    <xdr:sp macro="" textlink="">
      <xdr:nvSpPr>
        <xdr:cNvPr id="52" name="Snip Single Corner Rectangle 31">
          <a:hlinkClick xmlns:r="http://schemas.openxmlformats.org/officeDocument/2006/relationships" r:id="rId19"/>
          <a:extLst>
            <a:ext uri="{FF2B5EF4-FFF2-40B4-BE49-F238E27FC236}">
              <a16:creationId xmlns:a16="http://schemas.microsoft.com/office/drawing/2014/main" id="{E3B3990B-2A89-4A41-BE14-1D7EE6597A5A}"/>
            </a:ext>
          </a:extLst>
        </xdr:cNvPr>
        <xdr:cNvSpPr/>
      </xdr:nvSpPr>
      <xdr:spPr>
        <a:xfrm>
          <a:off x="9308102"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8436</xdr:colOff>
      <xdr:row>0</xdr:row>
      <xdr:rowOff>0</xdr:rowOff>
    </xdr:from>
    <xdr:to>
      <xdr:col>4</xdr:col>
      <xdr:colOff>935695</xdr:colOff>
      <xdr:row>1</xdr:row>
      <xdr:rowOff>0</xdr:rowOff>
    </xdr:to>
    <xdr:sp macro="" textlink="">
      <xdr:nvSpPr>
        <xdr:cNvPr id="53" name="Snip Single Corner Rectangle 41">
          <a:hlinkClick xmlns:r="http://schemas.openxmlformats.org/officeDocument/2006/relationships" r:id="rId5"/>
          <a:extLst>
            <a:ext uri="{FF2B5EF4-FFF2-40B4-BE49-F238E27FC236}">
              <a16:creationId xmlns:a16="http://schemas.microsoft.com/office/drawing/2014/main" id="{23A66C7C-C457-41A5-81E5-A84FDFAC8D32}"/>
            </a:ext>
          </a:extLst>
        </xdr:cNvPr>
        <xdr:cNvSpPr/>
      </xdr:nvSpPr>
      <xdr:spPr>
        <a:xfrm>
          <a:off x="6376579" y="0"/>
          <a:ext cx="92725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934879</xdr:colOff>
      <xdr:row>1</xdr:row>
      <xdr:rowOff>0</xdr:rowOff>
    </xdr:to>
    <xdr:sp macro="" textlink="">
      <xdr:nvSpPr>
        <xdr:cNvPr id="70" name="Snip Single Corner Rectangle 50">
          <a:hlinkClick xmlns:r="http://schemas.openxmlformats.org/officeDocument/2006/relationships" r:id="rId20"/>
          <a:extLst>
            <a:ext uri="{FF2B5EF4-FFF2-40B4-BE49-F238E27FC236}">
              <a16:creationId xmlns:a16="http://schemas.microsoft.com/office/drawing/2014/main" id="{5B348D74-DB00-4E01-B72A-41535B238457}"/>
            </a:ext>
          </a:extLst>
        </xdr:cNvPr>
        <xdr:cNvSpPr/>
      </xdr:nvSpPr>
      <xdr:spPr>
        <a:xfrm>
          <a:off x="17145000"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936783</xdr:colOff>
      <xdr:row>1</xdr:row>
      <xdr:rowOff>0</xdr:rowOff>
    </xdr:to>
    <xdr:sp macro="" textlink="">
      <xdr:nvSpPr>
        <xdr:cNvPr id="71" name="Snip Single Corner Rectangle 50">
          <a:hlinkClick xmlns:r="http://schemas.openxmlformats.org/officeDocument/2006/relationships" r:id="rId21"/>
          <a:extLst>
            <a:ext uri="{FF2B5EF4-FFF2-40B4-BE49-F238E27FC236}">
              <a16:creationId xmlns:a16="http://schemas.microsoft.com/office/drawing/2014/main" id="{58FF66C7-0B68-4A94-AAED-D6A3D0295003}"/>
            </a:ext>
          </a:extLst>
        </xdr:cNvPr>
        <xdr:cNvSpPr/>
      </xdr:nvSpPr>
      <xdr:spPr>
        <a:xfrm>
          <a:off x="18128523"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940593</xdr:colOff>
      <xdr:row>1</xdr:row>
      <xdr:rowOff>0</xdr:rowOff>
    </xdr:to>
    <xdr:sp macro="" textlink="">
      <xdr:nvSpPr>
        <xdr:cNvPr id="72" name="Snip Single Corner Rectangle 50">
          <a:hlinkClick xmlns:r="http://schemas.openxmlformats.org/officeDocument/2006/relationships" r:id="rId22"/>
          <a:extLst>
            <a:ext uri="{FF2B5EF4-FFF2-40B4-BE49-F238E27FC236}">
              <a16:creationId xmlns:a16="http://schemas.microsoft.com/office/drawing/2014/main" id="{974D3DB5-0E46-40B5-855D-BDA0F7B8AA9D}"/>
            </a:ext>
          </a:extLst>
        </xdr:cNvPr>
        <xdr:cNvSpPr/>
      </xdr:nvSpPr>
      <xdr:spPr>
        <a:xfrm>
          <a:off x="19104428" y="0"/>
          <a:ext cx="94059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5" name="Arrow: Right 4">
          <a:hlinkClick xmlns:r="http://schemas.openxmlformats.org/officeDocument/2006/relationships" r:id="rId1"/>
          <a:extLst>
            <a:ext uri="{FF2B5EF4-FFF2-40B4-BE49-F238E27FC236}">
              <a16:creationId xmlns:a16="http://schemas.microsoft.com/office/drawing/2014/main" id="{00000000-0008-0000-1900-000005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0</xdr:col>
      <xdr:colOff>345281</xdr:colOff>
      <xdr:row>19</xdr:row>
      <xdr:rowOff>119061</xdr:rowOff>
    </xdr:from>
    <xdr:to>
      <xdr:col>1</xdr:col>
      <xdr:colOff>1697831</xdr:colOff>
      <xdr:row>31</xdr:row>
      <xdr:rowOff>51433</xdr:rowOff>
    </xdr:to>
    <mc:AlternateContent xmlns:mc="http://schemas.openxmlformats.org/markup-compatibility/2006" xmlns:a14="http://schemas.microsoft.com/office/drawing/2010/main">
      <mc:Choice Requires="a14">
        <xdr:graphicFrame macro="">
          <xdr:nvGraphicFramePr>
            <xdr:cNvPr id="14" name="Locality 16">
              <a:extLst>
                <a:ext uri="{FF2B5EF4-FFF2-40B4-BE49-F238E27FC236}">
                  <a16:creationId xmlns:a16="http://schemas.microsoft.com/office/drawing/2014/main" id="{00000000-0008-0000-1900-00000E000000}"/>
                </a:ext>
              </a:extLst>
            </xdr:cNvPr>
            <xdr:cNvGraphicFramePr/>
          </xdr:nvGraphicFramePr>
          <xdr:xfrm>
            <a:off x="0" y="0"/>
            <a:ext cx="0" cy="0"/>
          </xdr:xfrm>
          <a:graphic>
            <a:graphicData uri="http://schemas.microsoft.com/office/drawing/2010/slicer">
              <sle:slicer xmlns:sle="http://schemas.microsoft.com/office/drawing/2010/slicer" name="Locality 16"/>
            </a:graphicData>
          </a:graphic>
        </xdr:graphicFrame>
      </mc:Choice>
      <mc:Fallback xmlns="">
        <xdr:sp macro="" textlink="">
          <xdr:nvSpPr>
            <xdr:cNvPr id="0" name=""/>
            <xdr:cNvSpPr>
              <a:spLocks noTextEdit="1"/>
            </xdr:cNvSpPr>
          </xdr:nvSpPr>
          <xdr:spPr>
            <a:xfrm>
              <a:off x="345281" y="4976811"/>
              <a:ext cx="1828800" cy="221456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4</xdr:col>
      <xdr:colOff>0</xdr:colOff>
      <xdr:row>2</xdr:row>
      <xdr:rowOff>139065</xdr:rowOff>
    </xdr:from>
    <xdr:to>
      <xdr:col>8</xdr:col>
      <xdr:colOff>693810</xdr:colOff>
      <xdr:row>13</xdr:row>
      <xdr:rowOff>168255</xdr:rowOff>
    </xdr:to>
    <xdr:graphicFrame macro="">
      <xdr:nvGraphicFramePr>
        <xdr:cNvPr id="16" name="Chart 15">
          <a:extLst>
            <a:ext uri="{FF2B5EF4-FFF2-40B4-BE49-F238E27FC236}">
              <a16:creationId xmlns:a16="http://schemas.microsoft.com/office/drawing/2014/main" id="{00000000-0008-0000-19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9</xdr:col>
      <xdr:colOff>0</xdr:colOff>
      <xdr:row>2</xdr:row>
      <xdr:rowOff>139065</xdr:rowOff>
    </xdr:from>
    <xdr:to>
      <xdr:col>13</xdr:col>
      <xdr:colOff>693810</xdr:colOff>
      <xdr:row>13</xdr:row>
      <xdr:rowOff>168255</xdr:rowOff>
    </xdr:to>
    <xdr:graphicFrame macro="">
      <xdr:nvGraphicFramePr>
        <xdr:cNvPr id="17" name="Chart 16">
          <a:extLst>
            <a:ext uri="{FF2B5EF4-FFF2-40B4-BE49-F238E27FC236}">
              <a16:creationId xmlns:a16="http://schemas.microsoft.com/office/drawing/2014/main" id="{00000000-0008-0000-19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13</xdr:col>
      <xdr:colOff>865346</xdr:colOff>
      <xdr:row>2</xdr:row>
      <xdr:rowOff>139065</xdr:rowOff>
    </xdr:from>
    <xdr:to>
      <xdr:col>15</xdr:col>
      <xdr:colOff>789146</xdr:colOff>
      <xdr:row>13</xdr:row>
      <xdr:rowOff>0</xdr:rowOff>
    </xdr:to>
    <mc:AlternateContent xmlns:mc="http://schemas.openxmlformats.org/markup-compatibility/2006" xmlns:sle15="http://schemas.microsoft.com/office/drawing/2012/slicer">
      <mc:Choice Requires="sle15">
        <xdr:graphicFrame macro="">
          <xdr:nvGraphicFramePr>
            <xdr:cNvPr id="18" name="Locality 6">
              <a:extLst>
                <a:ext uri="{FF2B5EF4-FFF2-40B4-BE49-F238E27FC236}">
                  <a16:creationId xmlns:a16="http://schemas.microsoft.com/office/drawing/2014/main" id="{00000000-0008-0000-1900-000012000000}"/>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5632906" y="809625"/>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10</xdr:col>
      <xdr:colOff>166688</xdr:colOff>
      <xdr:row>0</xdr:row>
      <xdr:rowOff>83344</xdr:rowOff>
    </xdr:from>
    <xdr:to>
      <xdr:col>10</xdr:col>
      <xdr:colOff>821532</xdr:colOff>
      <xdr:row>0</xdr:row>
      <xdr:rowOff>381000</xdr:rowOff>
    </xdr:to>
    <xdr:sp macro="" textlink="">
      <xdr:nvSpPr>
        <xdr:cNvPr id="9" name="Arrow: Right 2">
          <a:hlinkClick xmlns:r="http://schemas.openxmlformats.org/officeDocument/2006/relationships" r:id="rId1"/>
          <a:extLst>
            <a:ext uri="{FF2B5EF4-FFF2-40B4-BE49-F238E27FC236}">
              <a16:creationId xmlns:a16="http://schemas.microsoft.com/office/drawing/2014/main" id="{00000000-0008-0000-1900-000009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0" name="Arrow: Right 2">
          <a:hlinkClick xmlns:r="http://schemas.openxmlformats.org/officeDocument/2006/relationships" r:id="rId4"/>
          <a:extLst>
            <a:ext uri="{FF2B5EF4-FFF2-40B4-BE49-F238E27FC236}">
              <a16:creationId xmlns:a16="http://schemas.microsoft.com/office/drawing/2014/main" id="{00000000-0008-0000-1900-00000A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1" name="Arrow: Right 3">
          <a:hlinkClick xmlns:r="http://schemas.openxmlformats.org/officeDocument/2006/relationships" r:id="rId4"/>
          <a:extLst>
            <a:ext uri="{FF2B5EF4-FFF2-40B4-BE49-F238E27FC236}">
              <a16:creationId xmlns:a16="http://schemas.microsoft.com/office/drawing/2014/main" id="{00000000-0008-0000-1900-00000B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12" name="Arrow: Left 4">
          <a:hlinkClick xmlns:r="http://schemas.openxmlformats.org/officeDocument/2006/relationships" r:id="rId5"/>
          <a:extLst>
            <a:ext uri="{FF2B5EF4-FFF2-40B4-BE49-F238E27FC236}">
              <a16:creationId xmlns:a16="http://schemas.microsoft.com/office/drawing/2014/main" id="{00000000-0008-0000-1900-00000C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9" name="Arrow: Right 7">
          <a:hlinkClick xmlns:r="http://schemas.openxmlformats.org/officeDocument/2006/relationships" r:id="rId6"/>
          <a:extLst>
            <a:ext uri="{FF2B5EF4-FFF2-40B4-BE49-F238E27FC236}">
              <a16:creationId xmlns:a16="http://schemas.microsoft.com/office/drawing/2014/main" id="{00000000-0008-0000-1900-000013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1" name="Snip Single Corner Rectangle 20">
          <a:hlinkClick xmlns:r="http://schemas.openxmlformats.org/officeDocument/2006/relationships" r:id="rId1"/>
          <a:extLst>
            <a:ext uri="{FF2B5EF4-FFF2-40B4-BE49-F238E27FC236}">
              <a16:creationId xmlns:a16="http://schemas.microsoft.com/office/drawing/2014/main" id="{00000000-0008-0000-1900-000015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2" name="Snip Single Corner Rectangle 21">
          <a:hlinkClick xmlns:r="http://schemas.openxmlformats.org/officeDocument/2006/relationships" r:id="rId7"/>
          <a:extLst>
            <a:ext uri="{FF2B5EF4-FFF2-40B4-BE49-F238E27FC236}">
              <a16:creationId xmlns:a16="http://schemas.microsoft.com/office/drawing/2014/main" id="{00000000-0008-0000-1900-000016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3" name="Snip Single Corner Rectangle 22">
          <a:hlinkClick xmlns:r="http://schemas.openxmlformats.org/officeDocument/2006/relationships" r:id="rId8"/>
          <a:extLst>
            <a:ext uri="{FF2B5EF4-FFF2-40B4-BE49-F238E27FC236}">
              <a16:creationId xmlns:a16="http://schemas.microsoft.com/office/drawing/2014/main" id="{00000000-0008-0000-1900-000017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4" name="Snip Single Corner Rectangle 23">
          <a:hlinkClick xmlns:r="http://schemas.openxmlformats.org/officeDocument/2006/relationships" r:id="rId9"/>
          <a:extLst>
            <a:ext uri="{FF2B5EF4-FFF2-40B4-BE49-F238E27FC236}">
              <a16:creationId xmlns:a16="http://schemas.microsoft.com/office/drawing/2014/main" id="{00000000-0008-0000-1900-000018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5" name="Snip Single Corner Rectangle 24">
          <a:hlinkClick xmlns:r="http://schemas.openxmlformats.org/officeDocument/2006/relationships" r:id="rId10"/>
          <a:extLst>
            <a:ext uri="{FF2B5EF4-FFF2-40B4-BE49-F238E27FC236}">
              <a16:creationId xmlns:a16="http://schemas.microsoft.com/office/drawing/2014/main" id="{00000000-0008-0000-1900-000019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6" name="Snip Single Corner Rectangle 25">
          <a:hlinkClick xmlns:r="http://schemas.openxmlformats.org/officeDocument/2006/relationships" r:id="rId11"/>
          <a:extLst>
            <a:ext uri="{FF2B5EF4-FFF2-40B4-BE49-F238E27FC236}">
              <a16:creationId xmlns:a16="http://schemas.microsoft.com/office/drawing/2014/main" id="{00000000-0008-0000-1900-00001A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7" name="Snip Single Corner Rectangle 26">
          <a:hlinkClick xmlns:r="http://schemas.openxmlformats.org/officeDocument/2006/relationships" r:id="rId12"/>
          <a:extLst>
            <a:ext uri="{FF2B5EF4-FFF2-40B4-BE49-F238E27FC236}">
              <a16:creationId xmlns:a16="http://schemas.microsoft.com/office/drawing/2014/main" id="{00000000-0008-0000-1900-00001B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8" name="Snip Single Corner Rectangle 27">
          <a:hlinkClick xmlns:r="http://schemas.openxmlformats.org/officeDocument/2006/relationships" r:id="rId13"/>
          <a:extLst>
            <a:ext uri="{FF2B5EF4-FFF2-40B4-BE49-F238E27FC236}">
              <a16:creationId xmlns:a16="http://schemas.microsoft.com/office/drawing/2014/main" id="{00000000-0008-0000-1900-00001C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9" name="Snip Single Corner Rectangle 28">
          <a:hlinkClick xmlns:r="http://schemas.openxmlformats.org/officeDocument/2006/relationships" r:id="rId14"/>
          <a:extLst>
            <a:ext uri="{FF2B5EF4-FFF2-40B4-BE49-F238E27FC236}">
              <a16:creationId xmlns:a16="http://schemas.microsoft.com/office/drawing/2014/main" id="{00000000-0008-0000-1900-00001D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31" name="Snip Single Corner Rectangle 30">
          <a:hlinkClick xmlns:r="http://schemas.openxmlformats.org/officeDocument/2006/relationships" r:id="rId5"/>
          <a:extLst>
            <a:ext uri="{FF2B5EF4-FFF2-40B4-BE49-F238E27FC236}">
              <a16:creationId xmlns:a16="http://schemas.microsoft.com/office/drawing/2014/main" id="{00000000-0008-0000-1900-00001F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2" name="Snip Single Corner Rectangle 31">
          <a:hlinkClick xmlns:r="http://schemas.openxmlformats.org/officeDocument/2006/relationships" r:id="rId1"/>
          <a:extLst>
            <a:ext uri="{FF2B5EF4-FFF2-40B4-BE49-F238E27FC236}">
              <a16:creationId xmlns:a16="http://schemas.microsoft.com/office/drawing/2014/main" id="{00000000-0008-0000-1900-000020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3" name="Snip Single Corner Rectangle 32">
          <a:hlinkClick xmlns:r="http://schemas.openxmlformats.org/officeDocument/2006/relationships" r:id="rId7"/>
          <a:extLst>
            <a:ext uri="{FF2B5EF4-FFF2-40B4-BE49-F238E27FC236}">
              <a16:creationId xmlns:a16="http://schemas.microsoft.com/office/drawing/2014/main" id="{00000000-0008-0000-1900-000021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4" name="Snip Single Corner Rectangle 33">
          <a:hlinkClick xmlns:r="http://schemas.openxmlformats.org/officeDocument/2006/relationships" r:id="rId8"/>
          <a:extLst>
            <a:ext uri="{FF2B5EF4-FFF2-40B4-BE49-F238E27FC236}">
              <a16:creationId xmlns:a16="http://schemas.microsoft.com/office/drawing/2014/main" id="{00000000-0008-0000-1900-000022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5" name="Snip Single Corner Rectangle 34">
          <a:hlinkClick xmlns:r="http://schemas.openxmlformats.org/officeDocument/2006/relationships" r:id="rId9"/>
          <a:extLst>
            <a:ext uri="{FF2B5EF4-FFF2-40B4-BE49-F238E27FC236}">
              <a16:creationId xmlns:a16="http://schemas.microsoft.com/office/drawing/2014/main" id="{00000000-0008-0000-1900-000023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6" name="Snip Single Corner Rectangle 35">
          <a:hlinkClick xmlns:r="http://schemas.openxmlformats.org/officeDocument/2006/relationships" r:id="rId10"/>
          <a:extLst>
            <a:ext uri="{FF2B5EF4-FFF2-40B4-BE49-F238E27FC236}">
              <a16:creationId xmlns:a16="http://schemas.microsoft.com/office/drawing/2014/main" id="{00000000-0008-0000-1900-000024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7" name="Snip Single Corner Rectangle 36">
          <a:hlinkClick xmlns:r="http://schemas.openxmlformats.org/officeDocument/2006/relationships" r:id="rId11"/>
          <a:extLst>
            <a:ext uri="{FF2B5EF4-FFF2-40B4-BE49-F238E27FC236}">
              <a16:creationId xmlns:a16="http://schemas.microsoft.com/office/drawing/2014/main" id="{00000000-0008-0000-1900-000025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8" name="Snip Single Corner Rectangle 37">
          <a:hlinkClick xmlns:r="http://schemas.openxmlformats.org/officeDocument/2006/relationships" r:id="rId12"/>
          <a:extLst>
            <a:ext uri="{FF2B5EF4-FFF2-40B4-BE49-F238E27FC236}">
              <a16:creationId xmlns:a16="http://schemas.microsoft.com/office/drawing/2014/main" id="{00000000-0008-0000-1900-000026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9" name="Snip Single Corner Rectangle 38">
          <a:hlinkClick xmlns:r="http://schemas.openxmlformats.org/officeDocument/2006/relationships" r:id="rId13"/>
          <a:extLst>
            <a:ext uri="{FF2B5EF4-FFF2-40B4-BE49-F238E27FC236}">
              <a16:creationId xmlns:a16="http://schemas.microsoft.com/office/drawing/2014/main" id="{00000000-0008-0000-1900-000027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40" name="Snip Single Corner Rectangle 39">
          <a:hlinkClick xmlns:r="http://schemas.openxmlformats.org/officeDocument/2006/relationships" r:id="rId15"/>
          <a:extLst>
            <a:ext uri="{FF2B5EF4-FFF2-40B4-BE49-F238E27FC236}">
              <a16:creationId xmlns:a16="http://schemas.microsoft.com/office/drawing/2014/main" id="{00000000-0008-0000-1900-000028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Structured</a:t>
          </a:r>
          <a:r>
            <a:rPr lang="en-GB" sz="1100" b="1" baseline="0">
              <a:solidFill>
                <a:sysClr val="windowText" lastClr="000000"/>
              </a:solidFill>
            </a:rPr>
            <a:t> </a:t>
          </a:r>
          <a:r>
            <a:rPr lang="en-GB" sz="1100" b="1">
              <a:solidFill>
                <a:sysClr val="windowText" lastClr="000000"/>
              </a:solidFill>
            </a:rPr>
            <a:t>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42" name="TextBox 41">
          <a:extLst>
            <a:ext uri="{FF2B5EF4-FFF2-40B4-BE49-F238E27FC236}">
              <a16:creationId xmlns:a16="http://schemas.microsoft.com/office/drawing/2014/main" id="{00000000-0008-0000-1900-00002A000000}"/>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587692</xdr:colOff>
      <xdr:row>3</xdr:row>
      <xdr:rowOff>723606</xdr:rowOff>
    </xdr:to>
    <xdr:pic>
      <xdr:nvPicPr>
        <xdr:cNvPr id="45" name="Picture 44" descr="CEG2_col (2).bmp">
          <a:extLst>
            <a:ext uri="{FF2B5EF4-FFF2-40B4-BE49-F238E27FC236}">
              <a16:creationId xmlns:a16="http://schemas.microsoft.com/office/drawing/2014/main" id="{00000000-0008-0000-1900-00002D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362766</xdr:colOff>
      <xdr:row>17</xdr:row>
      <xdr:rowOff>37828</xdr:rowOff>
    </xdr:from>
    <xdr:to>
      <xdr:col>1</xdr:col>
      <xdr:colOff>1697899</xdr:colOff>
      <xdr:row>17</xdr:row>
      <xdr:rowOff>497750</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DEAEB72A-CA42-412E-B5D2-432FE8925D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358956" y="3943078"/>
              <a:ext cx="1832610" cy="45992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970188</xdr:colOff>
      <xdr:row>0</xdr:row>
      <xdr:rowOff>0</xdr:rowOff>
    </xdr:from>
    <xdr:to>
      <xdr:col>6</xdr:col>
      <xdr:colOff>936783</xdr:colOff>
      <xdr:row>1</xdr:row>
      <xdr:rowOff>0</xdr:rowOff>
    </xdr:to>
    <xdr:sp macro="" textlink="">
      <xdr:nvSpPr>
        <xdr:cNvPr id="48" name="Snip Single Corner Rectangle 32">
          <a:hlinkClick xmlns:r="http://schemas.openxmlformats.org/officeDocument/2006/relationships" r:id="rId17"/>
          <a:extLst>
            <a:ext uri="{FF2B5EF4-FFF2-40B4-BE49-F238E27FC236}">
              <a16:creationId xmlns:a16="http://schemas.microsoft.com/office/drawing/2014/main" id="{F7B5B326-323A-46C9-A296-489524520D2F}"/>
            </a:ext>
          </a:extLst>
        </xdr:cNvPr>
        <xdr:cNvSpPr/>
      </xdr:nvSpPr>
      <xdr:spPr>
        <a:xfrm>
          <a:off x="8318045" y="0"/>
          <a:ext cx="94630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934879</xdr:colOff>
      <xdr:row>1</xdr:row>
      <xdr:rowOff>0</xdr:rowOff>
    </xdr:to>
    <xdr:sp macro="" textlink="">
      <xdr:nvSpPr>
        <xdr:cNvPr id="49" name="Snip Single Corner Rectangle 51">
          <a:hlinkClick xmlns:r="http://schemas.openxmlformats.org/officeDocument/2006/relationships" r:id="rId18"/>
          <a:extLst>
            <a:ext uri="{FF2B5EF4-FFF2-40B4-BE49-F238E27FC236}">
              <a16:creationId xmlns:a16="http://schemas.microsoft.com/office/drawing/2014/main" id="{41547276-B98C-47ED-ABE4-EE6566D07742}"/>
            </a:ext>
          </a:extLst>
        </xdr:cNvPr>
        <xdr:cNvSpPr/>
      </xdr:nvSpPr>
      <xdr:spPr>
        <a:xfrm>
          <a:off x="5388429"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931341</xdr:colOff>
      <xdr:row>1</xdr:row>
      <xdr:rowOff>0</xdr:rowOff>
    </xdr:to>
    <xdr:sp macro="" textlink="">
      <xdr:nvSpPr>
        <xdr:cNvPr id="50" name="Snip Single Corner Rectangle 31">
          <a:hlinkClick xmlns:r="http://schemas.openxmlformats.org/officeDocument/2006/relationships" r:id="rId1"/>
          <a:extLst>
            <a:ext uri="{FF2B5EF4-FFF2-40B4-BE49-F238E27FC236}">
              <a16:creationId xmlns:a16="http://schemas.microsoft.com/office/drawing/2014/main" id="{7D171594-ADE5-41AD-B7BB-2B25D1784E63}"/>
            </a:ext>
          </a:extLst>
        </xdr:cNvPr>
        <xdr:cNvSpPr/>
      </xdr:nvSpPr>
      <xdr:spPr>
        <a:xfrm>
          <a:off x="735003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929980</xdr:colOff>
      <xdr:row>1</xdr:row>
      <xdr:rowOff>0</xdr:rowOff>
    </xdr:to>
    <xdr:sp macro="" textlink="">
      <xdr:nvSpPr>
        <xdr:cNvPr id="51" name="Snip Single Corner Rectangle 31">
          <a:hlinkClick xmlns:r="http://schemas.openxmlformats.org/officeDocument/2006/relationships" r:id="rId19"/>
          <a:extLst>
            <a:ext uri="{FF2B5EF4-FFF2-40B4-BE49-F238E27FC236}">
              <a16:creationId xmlns:a16="http://schemas.microsoft.com/office/drawing/2014/main" id="{20DE6972-E2FA-4FF2-AF00-76AC6DDA70C4}"/>
            </a:ext>
          </a:extLst>
        </xdr:cNvPr>
        <xdr:cNvSpPr/>
      </xdr:nvSpPr>
      <xdr:spPr>
        <a:xfrm>
          <a:off x="9308102"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10341</xdr:colOff>
      <xdr:row>0</xdr:row>
      <xdr:rowOff>0</xdr:rowOff>
    </xdr:from>
    <xdr:to>
      <xdr:col>4</xdr:col>
      <xdr:colOff>931885</xdr:colOff>
      <xdr:row>1</xdr:row>
      <xdr:rowOff>0</xdr:rowOff>
    </xdr:to>
    <xdr:sp macro="" textlink="">
      <xdr:nvSpPr>
        <xdr:cNvPr id="52" name="Snip Single Corner Rectangle 41">
          <a:hlinkClick xmlns:r="http://schemas.openxmlformats.org/officeDocument/2006/relationships" r:id="rId5"/>
          <a:extLst>
            <a:ext uri="{FF2B5EF4-FFF2-40B4-BE49-F238E27FC236}">
              <a16:creationId xmlns:a16="http://schemas.microsoft.com/office/drawing/2014/main" id="{5BAFE8A3-16B2-4850-85CF-E7D4F416F6CE}"/>
            </a:ext>
          </a:extLst>
        </xdr:cNvPr>
        <xdr:cNvSpPr/>
      </xdr:nvSpPr>
      <xdr:spPr>
        <a:xfrm>
          <a:off x="6378484" y="0"/>
          <a:ext cx="92154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931069</xdr:colOff>
      <xdr:row>1</xdr:row>
      <xdr:rowOff>0</xdr:rowOff>
    </xdr:to>
    <xdr:sp macro="" textlink="">
      <xdr:nvSpPr>
        <xdr:cNvPr id="53" name="Snip Single Corner Rectangle 50">
          <a:hlinkClick xmlns:r="http://schemas.openxmlformats.org/officeDocument/2006/relationships" r:id="rId20"/>
          <a:extLst>
            <a:ext uri="{FF2B5EF4-FFF2-40B4-BE49-F238E27FC236}">
              <a16:creationId xmlns:a16="http://schemas.microsoft.com/office/drawing/2014/main" id="{791C18B9-3D36-4806-B660-F69FAA443479}"/>
            </a:ext>
          </a:extLst>
        </xdr:cNvPr>
        <xdr:cNvSpPr/>
      </xdr:nvSpPr>
      <xdr:spPr>
        <a:xfrm>
          <a:off x="17145000"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932973</xdr:colOff>
      <xdr:row>1</xdr:row>
      <xdr:rowOff>0</xdr:rowOff>
    </xdr:to>
    <xdr:sp macro="" textlink="">
      <xdr:nvSpPr>
        <xdr:cNvPr id="54" name="Snip Single Corner Rectangle 50">
          <a:hlinkClick xmlns:r="http://schemas.openxmlformats.org/officeDocument/2006/relationships" r:id="rId21"/>
          <a:extLst>
            <a:ext uri="{FF2B5EF4-FFF2-40B4-BE49-F238E27FC236}">
              <a16:creationId xmlns:a16="http://schemas.microsoft.com/office/drawing/2014/main" id="{82DCAF91-4B8A-4331-B534-B088702E9A2B}"/>
            </a:ext>
          </a:extLst>
        </xdr:cNvPr>
        <xdr:cNvSpPr/>
      </xdr:nvSpPr>
      <xdr:spPr>
        <a:xfrm>
          <a:off x="18128523"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936783</xdr:colOff>
      <xdr:row>1</xdr:row>
      <xdr:rowOff>0</xdr:rowOff>
    </xdr:to>
    <xdr:sp macro="" textlink="">
      <xdr:nvSpPr>
        <xdr:cNvPr id="55" name="Snip Single Corner Rectangle 50">
          <a:hlinkClick xmlns:r="http://schemas.openxmlformats.org/officeDocument/2006/relationships" r:id="rId22"/>
          <a:extLst>
            <a:ext uri="{FF2B5EF4-FFF2-40B4-BE49-F238E27FC236}">
              <a16:creationId xmlns:a16="http://schemas.microsoft.com/office/drawing/2014/main" id="{259FD082-73CF-4502-8D09-F024C4AD958F}"/>
            </a:ext>
          </a:extLst>
        </xdr:cNvPr>
        <xdr:cNvSpPr/>
      </xdr:nvSpPr>
      <xdr:spPr>
        <a:xfrm>
          <a:off x="19104428"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1B00-000003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14</xdr:col>
      <xdr:colOff>174784</xdr:colOff>
      <xdr:row>2</xdr:row>
      <xdr:rowOff>135255</xdr:rowOff>
    </xdr:from>
    <xdr:to>
      <xdr:col>16</xdr:col>
      <xdr:colOff>98584</xdr:colOff>
      <xdr:row>11</xdr:row>
      <xdr:rowOff>133350</xdr:rowOff>
    </xdr:to>
    <mc:AlternateContent xmlns:mc="http://schemas.openxmlformats.org/markup-compatibility/2006" xmlns:sle15="http://schemas.microsoft.com/office/drawing/2012/slicer">
      <mc:Choice Requires="sle15">
        <xdr:graphicFrame macro="">
          <xdr:nvGraphicFramePr>
            <xdr:cNvPr id="18" name="Locality 9">
              <a:extLst>
                <a:ext uri="{FF2B5EF4-FFF2-40B4-BE49-F238E27FC236}">
                  <a16:creationId xmlns:a16="http://schemas.microsoft.com/office/drawing/2014/main" id="{00000000-0008-0000-1B00-000012000000}"/>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5894844" y="809625"/>
              <a:ext cx="1828800" cy="2266950"/>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10</xdr:col>
      <xdr:colOff>166688</xdr:colOff>
      <xdr:row>0</xdr:row>
      <xdr:rowOff>83344</xdr:rowOff>
    </xdr:from>
    <xdr:to>
      <xdr:col>10</xdr:col>
      <xdr:colOff>821532</xdr:colOff>
      <xdr:row>0</xdr:row>
      <xdr:rowOff>381000</xdr:rowOff>
    </xdr:to>
    <xdr:sp macro="" textlink="">
      <xdr:nvSpPr>
        <xdr:cNvPr id="9" name="Arrow: Right 2">
          <a:hlinkClick xmlns:r="http://schemas.openxmlformats.org/officeDocument/2006/relationships" r:id="rId1"/>
          <a:extLst>
            <a:ext uri="{FF2B5EF4-FFF2-40B4-BE49-F238E27FC236}">
              <a16:creationId xmlns:a16="http://schemas.microsoft.com/office/drawing/2014/main" id="{00000000-0008-0000-1B00-000009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0" name="Arrow: Right 2">
          <a:hlinkClick xmlns:r="http://schemas.openxmlformats.org/officeDocument/2006/relationships" r:id="rId2"/>
          <a:extLst>
            <a:ext uri="{FF2B5EF4-FFF2-40B4-BE49-F238E27FC236}">
              <a16:creationId xmlns:a16="http://schemas.microsoft.com/office/drawing/2014/main" id="{00000000-0008-0000-1B00-00000A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1" name="Arrow: Right 3">
          <a:hlinkClick xmlns:r="http://schemas.openxmlformats.org/officeDocument/2006/relationships" r:id="rId2"/>
          <a:extLst>
            <a:ext uri="{FF2B5EF4-FFF2-40B4-BE49-F238E27FC236}">
              <a16:creationId xmlns:a16="http://schemas.microsoft.com/office/drawing/2014/main" id="{00000000-0008-0000-1B00-00000B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12" name="Arrow: Left 4">
          <a:hlinkClick xmlns:r="http://schemas.openxmlformats.org/officeDocument/2006/relationships" r:id="rId3"/>
          <a:extLst>
            <a:ext uri="{FF2B5EF4-FFF2-40B4-BE49-F238E27FC236}">
              <a16:creationId xmlns:a16="http://schemas.microsoft.com/office/drawing/2014/main" id="{00000000-0008-0000-1B00-00000C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3" name="Arrow: Right 7">
          <a:hlinkClick xmlns:r="http://schemas.openxmlformats.org/officeDocument/2006/relationships" r:id="rId4"/>
          <a:extLst>
            <a:ext uri="{FF2B5EF4-FFF2-40B4-BE49-F238E27FC236}">
              <a16:creationId xmlns:a16="http://schemas.microsoft.com/office/drawing/2014/main" id="{00000000-0008-0000-1B00-00000D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1" name="Snip Single Corner Rectangle 20">
          <a:hlinkClick xmlns:r="http://schemas.openxmlformats.org/officeDocument/2006/relationships" r:id="rId1"/>
          <a:extLst>
            <a:ext uri="{FF2B5EF4-FFF2-40B4-BE49-F238E27FC236}">
              <a16:creationId xmlns:a16="http://schemas.microsoft.com/office/drawing/2014/main" id="{00000000-0008-0000-1B00-000015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2" name="Snip Single Corner Rectangle 21">
          <a:hlinkClick xmlns:r="http://schemas.openxmlformats.org/officeDocument/2006/relationships" r:id="rId5"/>
          <a:extLst>
            <a:ext uri="{FF2B5EF4-FFF2-40B4-BE49-F238E27FC236}">
              <a16:creationId xmlns:a16="http://schemas.microsoft.com/office/drawing/2014/main" id="{00000000-0008-0000-1B00-000016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3" name="Snip Single Corner Rectangle 22">
          <a:hlinkClick xmlns:r="http://schemas.openxmlformats.org/officeDocument/2006/relationships" r:id="rId6"/>
          <a:extLst>
            <a:ext uri="{FF2B5EF4-FFF2-40B4-BE49-F238E27FC236}">
              <a16:creationId xmlns:a16="http://schemas.microsoft.com/office/drawing/2014/main" id="{00000000-0008-0000-1B00-000017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4" name="Snip Single Corner Rectangle 23">
          <a:hlinkClick xmlns:r="http://schemas.openxmlformats.org/officeDocument/2006/relationships" r:id="rId7"/>
          <a:extLst>
            <a:ext uri="{FF2B5EF4-FFF2-40B4-BE49-F238E27FC236}">
              <a16:creationId xmlns:a16="http://schemas.microsoft.com/office/drawing/2014/main" id="{00000000-0008-0000-1B00-000018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5" name="Snip Single Corner Rectangle 24">
          <a:hlinkClick xmlns:r="http://schemas.openxmlformats.org/officeDocument/2006/relationships" r:id="rId8"/>
          <a:extLst>
            <a:ext uri="{FF2B5EF4-FFF2-40B4-BE49-F238E27FC236}">
              <a16:creationId xmlns:a16="http://schemas.microsoft.com/office/drawing/2014/main" id="{00000000-0008-0000-1B00-000019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6" name="Snip Single Corner Rectangle 25">
          <a:hlinkClick xmlns:r="http://schemas.openxmlformats.org/officeDocument/2006/relationships" r:id="rId9"/>
          <a:extLst>
            <a:ext uri="{FF2B5EF4-FFF2-40B4-BE49-F238E27FC236}">
              <a16:creationId xmlns:a16="http://schemas.microsoft.com/office/drawing/2014/main" id="{00000000-0008-0000-1B00-00001A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7" name="Snip Single Corner Rectangle 26">
          <a:hlinkClick xmlns:r="http://schemas.openxmlformats.org/officeDocument/2006/relationships" r:id="rId10"/>
          <a:extLst>
            <a:ext uri="{FF2B5EF4-FFF2-40B4-BE49-F238E27FC236}">
              <a16:creationId xmlns:a16="http://schemas.microsoft.com/office/drawing/2014/main" id="{00000000-0008-0000-1B00-00001B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8" name="Snip Single Corner Rectangle 27">
          <a:hlinkClick xmlns:r="http://schemas.openxmlformats.org/officeDocument/2006/relationships" r:id="rId11"/>
          <a:extLst>
            <a:ext uri="{FF2B5EF4-FFF2-40B4-BE49-F238E27FC236}">
              <a16:creationId xmlns:a16="http://schemas.microsoft.com/office/drawing/2014/main" id="{00000000-0008-0000-1B00-00001C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9" name="Snip Single Corner Rectangle 28">
          <a:hlinkClick xmlns:r="http://schemas.openxmlformats.org/officeDocument/2006/relationships" r:id="rId12"/>
          <a:extLst>
            <a:ext uri="{FF2B5EF4-FFF2-40B4-BE49-F238E27FC236}">
              <a16:creationId xmlns:a16="http://schemas.microsoft.com/office/drawing/2014/main" id="{00000000-0008-0000-1B00-00001D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31" name="Snip Single Corner Rectangle 30">
          <a:hlinkClick xmlns:r="http://schemas.openxmlformats.org/officeDocument/2006/relationships" r:id="rId3"/>
          <a:extLst>
            <a:ext uri="{FF2B5EF4-FFF2-40B4-BE49-F238E27FC236}">
              <a16:creationId xmlns:a16="http://schemas.microsoft.com/office/drawing/2014/main" id="{00000000-0008-0000-1B00-00001F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2" name="Snip Single Corner Rectangle 31">
          <a:hlinkClick xmlns:r="http://schemas.openxmlformats.org/officeDocument/2006/relationships" r:id="rId1"/>
          <a:extLst>
            <a:ext uri="{FF2B5EF4-FFF2-40B4-BE49-F238E27FC236}">
              <a16:creationId xmlns:a16="http://schemas.microsoft.com/office/drawing/2014/main" id="{00000000-0008-0000-1B00-000020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3" name="Snip Single Corner Rectangle 32">
          <a:hlinkClick xmlns:r="http://schemas.openxmlformats.org/officeDocument/2006/relationships" r:id="rId5"/>
          <a:extLst>
            <a:ext uri="{FF2B5EF4-FFF2-40B4-BE49-F238E27FC236}">
              <a16:creationId xmlns:a16="http://schemas.microsoft.com/office/drawing/2014/main" id="{00000000-0008-0000-1B00-000021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4" name="Snip Single Corner Rectangle 33">
          <a:hlinkClick xmlns:r="http://schemas.openxmlformats.org/officeDocument/2006/relationships" r:id="rId6"/>
          <a:extLst>
            <a:ext uri="{FF2B5EF4-FFF2-40B4-BE49-F238E27FC236}">
              <a16:creationId xmlns:a16="http://schemas.microsoft.com/office/drawing/2014/main" id="{00000000-0008-0000-1B00-000022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5" name="Snip Single Corner Rectangle 34">
          <a:hlinkClick xmlns:r="http://schemas.openxmlformats.org/officeDocument/2006/relationships" r:id="rId7"/>
          <a:extLst>
            <a:ext uri="{FF2B5EF4-FFF2-40B4-BE49-F238E27FC236}">
              <a16:creationId xmlns:a16="http://schemas.microsoft.com/office/drawing/2014/main" id="{00000000-0008-0000-1B00-000023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6" name="Snip Single Corner Rectangle 35">
          <a:hlinkClick xmlns:r="http://schemas.openxmlformats.org/officeDocument/2006/relationships" r:id="rId8"/>
          <a:extLst>
            <a:ext uri="{FF2B5EF4-FFF2-40B4-BE49-F238E27FC236}">
              <a16:creationId xmlns:a16="http://schemas.microsoft.com/office/drawing/2014/main" id="{00000000-0008-0000-1B00-000024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7" name="Snip Single Corner Rectangle 36">
          <a:hlinkClick xmlns:r="http://schemas.openxmlformats.org/officeDocument/2006/relationships" r:id="rId9"/>
          <a:extLst>
            <a:ext uri="{FF2B5EF4-FFF2-40B4-BE49-F238E27FC236}">
              <a16:creationId xmlns:a16="http://schemas.microsoft.com/office/drawing/2014/main" id="{00000000-0008-0000-1B00-000025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8" name="Snip Single Corner Rectangle 37">
          <a:hlinkClick xmlns:r="http://schemas.openxmlformats.org/officeDocument/2006/relationships" r:id="rId10"/>
          <a:extLst>
            <a:ext uri="{FF2B5EF4-FFF2-40B4-BE49-F238E27FC236}">
              <a16:creationId xmlns:a16="http://schemas.microsoft.com/office/drawing/2014/main" id="{00000000-0008-0000-1B00-000026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9" name="Snip Single Corner Rectangle 38">
          <a:hlinkClick xmlns:r="http://schemas.openxmlformats.org/officeDocument/2006/relationships" r:id="rId11"/>
          <a:extLst>
            <a:ext uri="{FF2B5EF4-FFF2-40B4-BE49-F238E27FC236}">
              <a16:creationId xmlns:a16="http://schemas.microsoft.com/office/drawing/2014/main" id="{00000000-0008-0000-1B00-000027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40" name="Snip Single Corner Rectangle 39">
          <a:hlinkClick xmlns:r="http://schemas.openxmlformats.org/officeDocument/2006/relationships" r:id="rId13"/>
          <a:extLst>
            <a:ext uri="{FF2B5EF4-FFF2-40B4-BE49-F238E27FC236}">
              <a16:creationId xmlns:a16="http://schemas.microsoft.com/office/drawing/2014/main" id="{00000000-0008-0000-1B00-000028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Structured</a:t>
          </a:r>
          <a:r>
            <a:rPr lang="en-GB" sz="1100" b="1" baseline="0">
              <a:solidFill>
                <a:sysClr val="windowText" lastClr="000000"/>
              </a:solidFill>
            </a:rPr>
            <a:t> </a:t>
          </a:r>
          <a:r>
            <a:rPr lang="en-GB" sz="1100" b="1">
              <a:solidFill>
                <a:sysClr val="windowText" lastClr="000000"/>
              </a:solidFill>
            </a:rPr>
            <a:t>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42" name="TextBox 41">
          <a:extLst>
            <a:ext uri="{FF2B5EF4-FFF2-40B4-BE49-F238E27FC236}">
              <a16:creationId xmlns:a16="http://schemas.microsoft.com/office/drawing/2014/main" id="{00000000-0008-0000-1B00-00002A000000}"/>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absolute">
    <xdr:from>
      <xdr:col>1</xdr:col>
      <xdr:colOff>0</xdr:colOff>
      <xdr:row>17</xdr:row>
      <xdr:rowOff>762000</xdr:rowOff>
    </xdr:from>
    <xdr:to>
      <xdr:col>1</xdr:col>
      <xdr:colOff>1828800</xdr:colOff>
      <xdr:row>29</xdr:row>
      <xdr:rowOff>10750</xdr:rowOff>
    </xdr:to>
    <mc:AlternateContent xmlns:mc="http://schemas.openxmlformats.org/markup-compatibility/2006" xmlns:a14="http://schemas.microsoft.com/office/drawing/2010/main">
      <mc:Choice Requires="a14">
        <xdr:graphicFrame macro="">
          <xdr:nvGraphicFramePr>
            <xdr:cNvPr id="44" name="Locality 17">
              <a:extLst>
                <a:ext uri="{FF2B5EF4-FFF2-40B4-BE49-F238E27FC236}">
                  <a16:creationId xmlns:a16="http://schemas.microsoft.com/office/drawing/2014/main" id="{00000000-0008-0000-1B00-00002C000000}"/>
                </a:ext>
              </a:extLst>
            </xdr:cNvPr>
            <xdr:cNvGraphicFramePr/>
          </xdr:nvGraphicFramePr>
          <xdr:xfrm>
            <a:off x="0" y="0"/>
            <a:ext cx="0" cy="0"/>
          </xdr:xfrm>
          <a:graphic>
            <a:graphicData uri="http://schemas.microsoft.com/office/drawing/2010/slicer">
              <sle:slicer xmlns:sle="http://schemas.microsoft.com/office/drawing/2010/slicer" name="Locality 17"/>
            </a:graphicData>
          </a:graphic>
        </xdr:graphicFrame>
      </mc:Choice>
      <mc:Fallback xmlns="">
        <xdr:sp macro="" textlink="">
          <xdr:nvSpPr>
            <xdr:cNvPr id="0" name=""/>
            <xdr:cNvSpPr>
              <a:spLocks noTextEdit="1"/>
            </xdr:cNvSpPr>
          </xdr:nvSpPr>
          <xdr:spPr>
            <a:xfrm>
              <a:off x="476250" y="4857750"/>
              <a:ext cx="1828800" cy="227171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17</xdr:col>
      <xdr:colOff>0</xdr:colOff>
      <xdr:row>3</xdr:row>
      <xdr:rowOff>0</xdr:rowOff>
    </xdr:from>
    <xdr:to>
      <xdr:col>18</xdr:col>
      <xdr:colOff>591502</xdr:colOff>
      <xdr:row>3</xdr:row>
      <xdr:rowOff>723606</xdr:rowOff>
    </xdr:to>
    <xdr:pic>
      <xdr:nvPicPr>
        <xdr:cNvPr id="45" name="Picture 44" descr="CEG2_col (2).bmp">
          <a:extLst>
            <a:ext uri="{FF2B5EF4-FFF2-40B4-BE49-F238E27FC236}">
              <a16:creationId xmlns:a16="http://schemas.microsoft.com/office/drawing/2014/main" id="{00000000-0008-0000-1B00-00002D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3</xdr:row>
      <xdr:rowOff>0</xdr:rowOff>
    </xdr:from>
    <xdr:to>
      <xdr:col>8</xdr:col>
      <xdr:colOff>701430</xdr:colOff>
      <xdr:row>14</xdr:row>
      <xdr:rowOff>21570</xdr:rowOff>
    </xdr:to>
    <xdr:graphicFrame macro="">
      <xdr:nvGraphicFramePr>
        <xdr:cNvPr id="46" name="Chart 45">
          <a:extLst>
            <a:ext uri="{FF2B5EF4-FFF2-40B4-BE49-F238E27FC236}">
              <a16:creationId xmlns:a16="http://schemas.microsoft.com/office/drawing/2014/main" id="{F426D5BD-022C-4A6A-872B-15724B7955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absolute">
    <xdr:from>
      <xdr:col>9</xdr:col>
      <xdr:colOff>0</xdr:colOff>
      <xdr:row>3</xdr:row>
      <xdr:rowOff>0</xdr:rowOff>
    </xdr:from>
    <xdr:to>
      <xdr:col>13</xdr:col>
      <xdr:colOff>701430</xdr:colOff>
      <xdr:row>14</xdr:row>
      <xdr:rowOff>21570</xdr:rowOff>
    </xdr:to>
    <xdr:graphicFrame macro="">
      <xdr:nvGraphicFramePr>
        <xdr:cNvPr id="47" name="Chart 46">
          <a:extLst>
            <a:ext uri="{FF2B5EF4-FFF2-40B4-BE49-F238E27FC236}">
              <a16:creationId xmlns:a16="http://schemas.microsoft.com/office/drawing/2014/main" id="{216F7C25-85E5-44A7-BF47-4EE920F79C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editAs="oneCell">
    <xdr:from>
      <xdr:col>0</xdr:col>
      <xdr:colOff>446313</xdr:colOff>
      <xdr:row>15</xdr:row>
      <xdr:rowOff>163286</xdr:rowOff>
    </xdr:from>
    <xdr:to>
      <xdr:col>1</xdr:col>
      <xdr:colOff>1811927</xdr:colOff>
      <xdr:row>17</xdr:row>
      <xdr:rowOff>207917</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4515F210-5DEE-433D-A419-02BFC0F79CA5}"/>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444408" y="3716655"/>
              <a:ext cx="1866901" cy="40413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15</xdr:col>
      <xdr:colOff>0</xdr:colOff>
      <xdr:row>0</xdr:row>
      <xdr:rowOff>0</xdr:rowOff>
    </xdr:from>
    <xdr:to>
      <xdr:col>15</xdr:col>
      <xdr:colOff>931069</xdr:colOff>
      <xdr:row>1</xdr:row>
      <xdr:rowOff>0</xdr:rowOff>
    </xdr:to>
    <xdr:sp macro="" textlink="">
      <xdr:nvSpPr>
        <xdr:cNvPr id="48" name="Snip Single Corner Rectangle 50">
          <a:hlinkClick xmlns:r="http://schemas.openxmlformats.org/officeDocument/2006/relationships" r:id="rId17"/>
          <a:extLst>
            <a:ext uri="{FF2B5EF4-FFF2-40B4-BE49-F238E27FC236}">
              <a16:creationId xmlns:a16="http://schemas.microsoft.com/office/drawing/2014/main" id="{5DC57784-0873-4471-8AEA-8083454D702F}"/>
            </a:ext>
          </a:extLst>
        </xdr:cNvPr>
        <xdr:cNvSpPr/>
      </xdr:nvSpPr>
      <xdr:spPr>
        <a:xfrm>
          <a:off x="17145000"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932973</xdr:colOff>
      <xdr:row>1</xdr:row>
      <xdr:rowOff>0</xdr:rowOff>
    </xdr:to>
    <xdr:sp macro="" textlink="">
      <xdr:nvSpPr>
        <xdr:cNvPr id="49" name="Snip Single Corner Rectangle 50">
          <a:hlinkClick xmlns:r="http://schemas.openxmlformats.org/officeDocument/2006/relationships" r:id="rId18"/>
          <a:extLst>
            <a:ext uri="{FF2B5EF4-FFF2-40B4-BE49-F238E27FC236}">
              <a16:creationId xmlns:a16="http://schemas.microsoft.com/office/drawing/2014/main" id="{9DA85BF2-DFE0-4D58-8AAA-6FA62120BC3F}"/>
            </a:ext>
          </a:extLst>
        </xdr:cNvPr>
        <xdr:cNvSpPr/>
      </xdr:nvSpPr>
      <xdr:spPr>
        <a:xfrm>
          <a:off x="18128523"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936783</xdr:colOff>
      <xdr:row>1</xdr:row>
      <xdr:rowOff>0</xdr:rowOff>
    </xdr:to>
    <xdr:sp macro="" textlink="">
      <xdr:nvSpPr>
        <xdr:cNvPr id="50" name="Snip Single Corner Rectangle 50">
          <a:hlinkClick xmlns:r="http://schemas.openxmlformats.org/officeDocument/2006/relationships" r:id="rId19"/>
          <a:extLst>
            <a:ext uri="{FF2B5EF4-FFF2-40B4-BE49-F238E27FC236}">
              <a16:creationId xmlns:a16="http://schemas.microsoft.com/office/drawing/2014/main" id="{BB9D309B-3742-44B1-AA99-802340B2ACEB}"/>
            </a:ext>
          </a:extLst>
        </xdr:cNvPr>
        <xdr:cNvSpPr/>
      </xdr:nvSpPr>
      <xdr:spPr>
        <a:xfrm>
          <a:off x="19104428"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xdr:from>
      <xdr:col>5</xdr:col>
      <xdr:colOff>973998</xdr:colOff>
      <xdr:row>0</xdr:row>
      <xdr:rowOff>0</xdr:rowOff>
    </xdr:from>
    <xdr:to>
      <xdr:col>6</xdr:col>
      <xdr:colOff>932973</xdr:colOff>
      <xdr:row>1</xdr:row>
      <xdr:rowOff>0</xdr:rowOff>
    </xdr:to>
    <xdr:sp macro="" textlink="">
      <xdr:nvSpPr>
        <xdr:cNvPr id="56" name="Snip Single Corner Rectangle 32">
          <a:hlinkClick xmlns:r="http://schemas.openxmlformats.org/officeDocument/2006/relationships" r:id="rId20"/>
          <a:extLst>
            <a:ext uri="{FF2B5EF4-FFF2-40B4-BE49-F238E27FC236}">
              <a16:creationId xmlns:a16="http://schemas.microsoft.com/office/drawing/2014/main" id="{FBDCA45C-C87D-434A-9C00-EA3C5910483F}"/>
            </a:ext>
          </a:extLst>
        </xdr:cNvPr>
        <xdr:cNvSpPr/>
      </xdr:nvSpPr>
      <xdr:spPr>
        <a:xfrm>
          <a:off x="8321855"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931069</xdr:colOff>
      <xdr:row>1</xdr:row>
      <xdr:rowOff>0</xdr:rowOff>
    </xdr:to>
    <xdr:sp macro="" textlink="">
      <xdr:nvSpPr>
        <xdr:cNvPr id="57" name="Snip Single Corner Rectangle 51">
          <a:hlinkClick xmlns:r="http://schemas.openxmlformats.org/officeDocument/2006/relationships" r:id="rId21"/>
          <a:extLst>
            <a:ext uri="{FF2B5EF4-FFF2-40B4-BE49-F238E27FC236}">
              <a16:creationId xmlns:a16="http://schemas.microsoft.com/office/drawing/2014/main" id="{10B50956-9361-412A-93DC-72777947582E}"/>
            </a:ext>
          </a:extLst>
        </xdr:cNvPr>
        <xdr:cNvSpPr/>
      </xdr:nvSpPr>
      <xdr:spPr>
        <a:xfrm>
          <a:off x="5388429"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935151</xdr:colOff>
      <xdr:row>1</xdr:row>
      <xdr:rowOff>0</xdr:rowOff>
    </xdr:to>
    <xdr:sp macro="" textlink="">
      <xdr:nvSpPr>
        <xdr:cNvPr id="58" name="Snip Single Corner Rectangle 31">
          <a:hlinkClick xmlns:r="http://schemas.openxmlformats.org/officeDocument/2006/relationships" r:id="rId1"/>
          <a:extLst>
            <a:ext uri="{FF2B5EF4-FFF2-40B4-BE49-F238E27FC236}">
              <a16:creationId xmlns:a16="http://schemas.microsoft.com/office/drawing/2014/main" id="{C59D5EF4-97AA-4ABC-9B36-3166D8604572}"/>
            </a:ext>
          </a:extLst>
        </xdr:cNvPr>
        <xdr:cNvSpPr/>
      </xdr:nvSpPr>
      <xdr:spPr>
        <a:xfrm>
          <a:off x="7350034"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933790</xdr:colOff>
      <xdr:row>1</xdr:row>
      <xdr:rowOff>0</xdr:rowOff>
    </xdr:to>
    <xdr:sp macro="" textlink="">
      <xdr:nvSpPr>
        <xdr:cNvPr id="59" name="Snip Single Corner Rectangle 31">
          <a:hlinkClick xmlns:r="http://schemas.openxmlformats.org/officeDocument/2006/relationships" r:id="rId22"/>
          <a:extLst>
            <a:ext uri="{FF2B5EF4-FFF2-40B4-BE49-F238E27FC236}">
              <a16:creationId xmlns:a16="http://schemas.microsoft.com/office/drawing/2014/main" id="{8E96FC53-4737-4ECC-BFEF-365C9C1819BC}"/>
            </a:ext>
          </a:extLst>
        </xdr:cNvPr>
        <xdr:cNvSpPr/>
      </xdr:nvSpPr>
      <xdr:spPr>
        <a:xfrm>
          <a:off x="9308102"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12246</xdr:colOff>
      <xdr:row>0</xdr:row>
      <xdr:rowOff>0</xdr:rowOff>
    </xdr:from>
    <xdr:to>
      <xdr:col>4</xdr:col>
      <xdr:colOff>935695</xdr:colOff>
      <xdr:row>1</xdr:row>
      <xdr:rowOff>0</xdr:rowOff>
    </xdr:to>
    <xdr:sp macro="" textlink="">
      <xdr:nvSpPr>
        <xdr:cNvPr id="60" name="Snip Single Corner Rectangle 41">
          <a:hlinkClick xmlns:r="http://schemas.openxmlformats.org/officeDocument/2006/relationships" r:id="rId3"/>
          <a:extLst>
            <a:ext uri="{FF2B5EF4-FFF2-40B4-BE49-F238E27FC236}">
              <a16:creationId xmlns:a16="http://schemas.microsoft.com/office/drawing/2014/main" id="{4E8C5496-CD8E-47A2-BD12-F839B82361D9}"/>
            </a:ext>
          </a:extLst>
        </xdr:cNvPr>
        <xdr:cNvSpPr/>
      </xdr:nvSpPr>
      <xdr:spPr>
        <a:xfrm>
          <a:off x="6380389" y="0"/>
          <a:ext cx="92344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3" name="Arrow: Right 2">
          <a:hlinkClick xmlns:r="http://schemas.openxmlformats.org/officeDocument/2006/relationships" r:id="rId1"/>
          <a:extLst>
            <a:ext uri="{FF2B5EF4-FFF2-40B4-BE49-F238E27FC236}">
              <a16:creationId xmlns:a16="http://schemas.microsoft.com/office/drawing/2014/main" id="{00000000-0008-0000-1D00-000003000000}"/>
            </a:ext>
          </a:extLst>
        </xdr:cNvPr>
        <xdr:cNvSpPr/>
      </xdr:nvSpPr>
      <xdr:spPr>
        <a:xfrm>
          <a:off x="1273968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xdr:col>
      <xdr:colOff>19527</xdr:colOff>
      <xdr:row>18</xdr:row>
      <xdr:rowOff>778193</xdr:rowOff>
    </xdr:from>
    <xdr:to>
      <xdr:col>1</xdr:col>
      <xdr:colOff>1848327</xdr:colOff>
      <xdr:row>30</xdr:row>
      <xdr:rowOff>58783</xdr:rowOff>
    </xdr:to>
    <mc:AlternateContent xmlns:mc="http://schemas.openxmlformats.org/markup-compatibility/2006" xmlns:a14="http://schemas.microsoft.com/office/drawing/2010/main">
      <mc:Choice Requires="a14">
        <xdr:graphicFrame macro="">
          <xdr:nvGraphicFramePr>
            <xdr:cNvPr id="13" name="Locality 18">
              <a:extLst>
                <a:ext uri="{FF2B5EF4-FFF2-40B4-BE49-F238E27FC236}">
                  <a16:creationId xmlns:a16="http://schemas.microsoft.com/office/drawing/2014/main" id="{00000000-0008-0000-1D00-00000D000000}"/>
                </a:ext>
              </a:extLst>
            </xdr:cNvPr>
            <xdr:cNvGraphicFramePr/>
          </xdr:nvGraphicFramePr>
          <xdr:xfrm>
            <a:off x="0" y="0"/>
            <a:ext cx="0" cy="0"/>
          </xdr:xfrm>
          <a:graphic>
            <a:graphicData uri="http://schemas.microsoft.com/office/drawing/2010/slicer">
              <sle:slicer xmlns:sle="http://schemas.microsoft.com/office/drawing/2010/slicer" name="Locality 18"/>
            </a:graphicData>
          </a:graphic>
        </xdr:graphicFrame>
      </mc:Choice>
      <mc:Fallback xmlns="">
        <xdr:sp macro="" textlink="">
          <xdr:nvSpPr>
            <xdr:cNvPr id="0" name=""/>
            <xdr:cNvSpPr>
              <a:spLocks noTextEdit="1"/>
            </xdr:cNvSpPr>
          </xdr:nvSpPr>
          <xdr:spPr>
            <a:xfrm>
              <a:off x="488157" y="5083969"/>
              <a:ext cx="1828800" cy="231933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14</xdr:col>
      <xdr:colOff>0</xdr:colOff>
      <xdr:row>2</xdr:row>
      <xdr:rowOff>131445</xdr:rowOff>
    </xdr:from>
    <xdr:to>
      <xdr:col>15</xdr:col>
      <xdr:colOff>876300</xdr:colOff>
      <xdr:row>11</xdr:row>
      <xdr:rowOff>92869</xdr:rowOff>
    </xdr:to>
    <mc:AlternateContent xmlns:mc="http://schemas.openxmlformats.org/markup-compatibility/2006" xmlns:sle15="http://schemas.microsoft.com/office/drawing/2012/slicer">
      <mc:Choice Requires="sle15">
        <xdr:graphicFrame macro="">
          <xdr:nvGraphicFramePr>
            <xdr:cNvPr id="17" name="Locality 10">
              <a:extLst>
                <a:ext uri="{FF2B5EF4-FFF2-40B4-BE49-F238E27FC236}">
                  <a16:creationId xmlns:a16="http://schemas.microsoft.com/office/drawing/2014/main" id="{00000000-0008-0000-1D00-000011000000}"/>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5716250" y="809625"/>
              <a:ext cx="1828800" cy="223837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supported in Excel or later.
If the shape was modified in an earlier version of Excel, or if the workbook was saved in Excel 2007 or earlier, the slicer can't be used.</a:t>
              </a:r>
            </a:p>
          </xdr:txBody>
        </xdr:sp>
      </mc:Fallback>
    </mc:AlternateContent>
    <xdr:clientData/>
  </xdr:twoCellAnchor>
  <xdr:twoCellAnchor>
    <xdr:from>
      <xdr:col>11</xdr:col>
      <xdr:colOff>166688</xdr:colOff>
      <xdr:row>0</xdr:row>
      <xdr:rowOff>83344</xdr:rowOff>
    </xdr:from>
    <xdr:to>
      <xdr:col>11</xdr:col>
      <xdr:colOff>821532</xdr:colOff>
      <xdr:row>0</xdr:row>
      <xdr:rowOff>381000</xdr:rowOff>
    </xdr:to>
    <xdr:sp macro="" textlink="">
      <xdr:nvSpPr>
        <xdr:cNvPr id="9" name="Arrow: Right 2">
          <a:hlinkClick xmlns:r="http://schemas.openxmlformats.org/officeDocument/2006/relationships" r:id="rId1"/>
          <a:extLst>
            <a:ext uri="{FF2B5EF4-FFF2-40B4-BE49-F238E27FC236}">
              <a16:creationId xmlns:a16="http://schemas.microsoft.com/office/drawing/2014/main" id="{00000000-0008-0000-1D00-000009000000}"/>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0" name="Arrow: Right 2">
          <a:hlinkClick xmlns:r="http://schemas.openxmlformats.org/officeDocument/2006/relationships" r:id="rId1"/>
          <a:extLst>
            <a:ext uri="{FF2B5EF4-FFF2-40B4-BE49-F238E27FC236}">
              <a16:creationId xmlns:a16="http://schemas.microsoft.com/office/drawing/2014/main" id="{00000000-0008-0000-1D00-00000A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1" name="Arrow: Right 2">
          <a:hlinkClick xmlns:r="http://schemas.openxmlformats.org/officeDocument/2006/relationships" r:id="rId2"/>
          <a:extLst>
            <a:ext uri="{FF2B5EF4-FFF2-40B4-BE49-F238E27FC236}">
              <a16:creationId xmlns:a16="http://schemas.microsoft.com/office/drawing/2014/main" id="{00000000-0008-0000-1D00-00000B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18" name="Arrow: Right 3">
          <a:hlinkClick xmlns:r="http://schemas.openxmlformats.org/officeDocument/2006/relationships" r:id="rId2"/>
          <a:extLst>
            <a:ext uri="{FF2B5EF4-FFF2-40B4-BE49-F238E27FC236}">
              <a16:creationId xmlns:a16="http://schemas.microsoft.com/office/drawing/2014/main" id="{00000000-0008-0000-1D00-000012000000}"/>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19" name="Arrow: Left 4">
          <a:hlinkClick xmlns:r="http://schemas.openxmlformats.org/officeDocument/2006/relationships" r:id="rId3"/>
          <a:extLst>
            <a:ext uri="{FF2B5EF4-FFF2-40B4-BE49-F238E27FC236}">
              <a16:creationId xmlns:a16="http://schemas.microsoft.com/office/drawing/2014/main" id="{00000000-0008-0000-1D00-000013000000}"/>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20" name="Arrow: Right 7">
          <a:hlinkClick xmlns:r="http://schemas.openxmlformats.org/officeDocument/2006/relationships" r:id="rId4"/>
          <a:extLst>
            <a:ext uri="{FF2B5EF4-FFF2-40B4-BE49-F238E27FC236}">
              <a16:creationId xmlns:a16="http://schemas.microsoft.com/office/drawing/2014/main" id="{00000000-0008-0000-1D00-000014000000}"/>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2" name="Snip Single Corner Rectangle 21">
          <a:hlinkClick xmlns:r="http://schemas.openxmlformats.org/officeDocument/2006/relationships" r:id="rId1"/>
          <a:extLst>
            <a:ext uri="{FF2B5EF4-FFF2-40B4-BE49-F238E27FC236}">
              <a16:creationId xmlns:a16="http://schemas.microsoft.com/office/drawing/2014/main" id="{00000000-0008-0000-1D00-000016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3" name="Snip Single Corner Rectangle 22">
          <a:hlinkClick xmlns:r="http://schemas.openxmlformats.org/officeDocument/2006/relationships" r:id="rId5"/>
          <a:extLst>
            <a:ext uri="{FF2B5EF4-FFF2-40B4-BE49-F238E27FC236}">
              <a16:creationId xmlns:a16="http://schemas.microsoft.com/office/drawing/2014/main" id="{00000000-0008-0000-1D00-000017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4" name="Snip Single Corner Rectangle 23">
          <a:hlinkClick xmlns:r="http://schemas.openxmlformats.org/officeDocument/2006/relationships" r:id="rId6"/>
          <a:extLst>
            <a:ext uri="{FF2B5EF4-FFF2-40B4-BE49-F238E27FC236}">
              <a16:creationId xmlns:a16="http://schemas.microsoft.com/office/drawing/2014/main" id="{00000000-0008-0000-1D00-000018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5" name="Snip Single Corner Rectangle 24">
          <a:hlinkClick xmlns:r="http://schemas.openxmlformats.org/officeDocument/2006/relationships" r:id="rId7"/>
          <a:extLst>
            <a:ext uri="{FF2B5EF4-FFF2-40B4-BE49-F238E27FC236}">
              <a16:creationId xmlns:a16="http://schemas.microsoft.com/office/drawing/2014/main" id="{00000000-0008-0000-1D00-000019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6" name="Snip Single Corner Rectangle 25">
          <a:hlinkClick xmlns:r="http://schemas.openxmlformats.org/officeDocument/2006/relationships" r:id="rId8"/>
          <a:extLst>
            <a:ext uri="{FF2B5EF4-FFF2-40B4-BE49-F238E27FC236}">
              <a16:creationId xmlns:a16="http://schemas.microsoft.com/office/drawing/2014/main" id="{00000000-0008-0000-1D00-00001A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7" name="Snip Single Corner Rectangle 26">
          <a:hlinkClick xmlns:r="http://schemas.openxmlformats.org/officeDocument/2006/relationships" r:id="rId9"/>
          <a:extLst>
            <a:ext uri="{FF2B5EF4-FFF2-40B4-BE49-F238E27FC236}">
              <a16:creationId xmlns:a16="http://schemas.microsoft.com/office/drawing/2014/main" id="{00000000-0008-0000-1D00-00001B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8" name="Snip Single Corner Rectangle 27">
          <a:hlinkClick xmlns:r="http://schemas.openxmlformats.org/officeDocument/2006/relationships" r:id="rId10"/>
          <a:extLst>
            <a:ext uri="{FF2B5EF4-FFF2-40B4-BE49-F238E27FC236}">
              <a16:creationId xmlns:a16="http://schemas.microsoft.com/office/drawing/2014/main" id="{00000000-0008-0000-1D00-00001C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9" name="Snip Single Corner Rectangle 28">
          <a:hlinkClick xmlns:r="http://schemas.openxmlformats.org/officeDocument/2006/relationships" r:id="rId11"/>
          <a:extLst>
            <a:ext uri="{FF2B5EF4-FFF2-40B4-BE49-F238E27FC236}">
              <a16:creationId xmlns:a16="http://schemas.microsoft.com/office/drawing/2014/main" id="{00000000-0008-0000-1D00-00001D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0" name="Snip Single Corner Rectangle 29">
          <a:hlinkClick xmlns:r="http://schemas.openxmlformats.org/officeDocument/2006/relationships" r:id="rId12"/>
          <a:extLst>
            <a:ext uri="{FF2B5EF4-FFF2-40B4-BE49-F238E27FC236}">
              <a16:creationId xmlns:a16="http://schemas.microsoft.com/office/drawing/2014/main" id="{00000000-0008-0000-1D00-00001E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32" name="Snip Single Corner Rectangle 31">
          <a:hlinkClick xmlns:r="http://schemas.openxmlformats.org/officeDocument/2006/relationships" r:id="rId3"/>
          <a:extLst>
            <a:ext uri="{FF2B5EF4-FFF2-40B4-BE49-F238E27FC236}">
              <a16:creationId xmlns:a16="http://schemas.microsoft.com/office/drawing/2014/main" id="{00000000-0008-0000-1D00-00002000000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33" name="Snip Single Corner Rectangle 32">
          <a:hlinkClick xmlns:r="http://schemas.openxmlformats.org/officeDocument/2006/relationships" r:id="rId1"/>
          <a:extLst>
            <a:ext uri="{FF2B5EF4-FFF2-40B4-BE49-F238E27FC236}">
              <a16:creationId xmlns:a16="http://schemas.microsoft.com/office/drawing/2014/main" id="{00000000-0008-0000-1D00-000021000000}"/>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34" name="Snip Single Corner Rectangle 33">
          <a:hlinkClick xmlns:r="http://schemas.openxmlformats.org/officeDocument/2006/relationships" r:id="rId5"/>
          <a:extLst>
            <a:ext uri="{FF2B5EF4-FFF2-40B4-BE49-F238E27FC236}">
              <a16:creationId xmlns:a16="http://schemas.microsoft.com/office/drawing/2014/main" id="{00000000-0008-0000-1D00-000022000000}"/>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35" name="Snip Single Corner Rectangle 34">
          <a:hlinkClick xmlns:r="http://schemas.openxmlformats.org/officeDocument/2006/relationships" r:id="rId6"/>
          <a:extLst>
            <a:ext uri="{FF2B5EF4-FFF2-40B4-BE49-F238E27FC236}">
              <a16:creationId xmlns:a16="http://schemas.microsoft.com/office/drawing/2014/main" id="{00000000-0008-0000-1D00-00002300000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36" name="Snip Single Corner Rectangle 35">
          <a:hlinkClick xmlns:r="http://schemas.openxmlformats.org/officeDocument/2006/relationships" r:id="rId7"/>
          <a:extLst>
            <a:ext uri="{FF2B5EF4-FFF2-40B4-BE49-F238E27FC236}">
              <a16:creationId xmlns:a16="http://schemas.microsoft.com/office/drawing/2014/main" id="{00000000-0008-0000-1D00-000024000000}"/>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37" name="Snip Single Corner Rectangle 36">
          <a:hlinkClick xmlns:r="http://schemas.openxmlformats.org/officeDocument/2006/relationships" r:id="rId8"/>
          <a:extLst>
            <a:ext uri="{FF2B5EF4-FFF2-40B4-BE49-F238E27FC236}">
              <a16:creationId xmlns:a16="http://schemas.microsoft.com/office/drawing/2014/main" id="{00000000-0008-0000-1D00-00002500000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38" name="Snip Single Corner Rectangle 37">
          <a:hlinkClick xmlns:r="http://schemas.openxmlformats.org/officeDocument/2006/relationships" r:id="rId9"/>
          <a:extLst>
            <a:ext uri="{FF2B5EF4-FFF2-40B4-BE49-F238E27FC236}">
              <a16:creationId xmlns:a16="http://schemas.microsoft.com/office/drawing/2014/main" id="{00000000-0008-0000-1D00-000026000000}"/>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39" name="Snip Single Corner Rectangle 38">
          <a:hlinkClick xmlns:r="http://schemas.openxmlformats.org/officeDocument/2006/relationships" r:id="rId10"/>
          <a:extLst>
            <a:ext uri="{FF2B5EF4-FFF2-40B4-BE49-F238E27FC236}">
              <a16:creationId xmlns:a16="http://schemas.microsoft.com/office/drawing/2014/main" id="{00000000-0008-0000-1D00-000027000000}"/>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40" name="Snip Single Corner Rectangle 39">
          <a:hlinkClick xmlns:r="http://schemas.openxmlformats.org/officeDocument/2006/relationships" r:id="rId11"/>
          <a:extLst>
            <a:ext uri="{FF2B5EF4-FFF2-40B4-BE49-F238E27FC236}">
              <a16:creationId xmlns:a16="http://schemas.microsoft.com/office/drawing/2014/main" id="{00000000-0008-0000-1D00-000028000000}"/>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41" name="Snip Single Corner Rectangle 40">
          <a:extLst>
            <a:ext uri="{FF2B5EF4-FFF2-40B4-BE49-F238E27FC236}">
              <a16:creationId xmlns:a16="http://schemas.microsoft.com/office/drawing/2014/main" id="{00000000-0008-0000-1D00-00002900000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 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43" name="TextBox 42">
          <a:extLst>
            <a:ext uri="{FF2B5EF4-FFF2-40B4-BE49-F238E27FC236}">
              <a16:creationId xmlns:a16="http://schemas.microsoft.com/office/drawing/2014/main" id="{00000000-0008-0000-1D00-00002B000000}"/>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587692</xdr:colOff>
      <xdr:row>3</xdr:row>
      <xdr:rowOff>723606</xdr:rowOff>
    </xdr:to>
    <xdr:pic>
      <xdr:nvPicPr>
        <xdr:cNvPr id="45" name="Picture 44" descr="CEG2_col (2).bmp">
          <a:extLst>
            <a:ext uri="{FF2B5EF4-FFF2-40B4-BE49-F238E27FC236}">
              <a16:creationId xmlns:a16="http://schemas.microsoft.com/office/drawing/2014/main" id="{00000000-0008-0000-1D00-00002D000000}"/>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3</xdr:row>
      <xdr:rowOff>0</xdr:rowOff>
    </xdr:from>
    <xdr:to>
      <xdr:col>8</xdr:col>
      <xdr:colOff>705240</xdr:colOff>
      <xdr:row>14</xdr:row>
      <xdr:rowOff>19393</xdr:rowOff>
    </xdr:to>
    <xdr:graphicFrame macro="">
      <xdr:nvGraphicFramePr>
        <xdr:cNvPr id="46" name="Chart 45">
          <a:extLst>
            <a:ext uri="{FF2B5EF4-FFF2-40B4-BE49-F238E27FC236}">
              <a16:creationId xmlns:a16="http://schemas.microsoft.com/office/drawing/2014/main" id="{85534B91-F9CC-411E-AA57-BF749BC92E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absolute">
    <xdr:from>
      <xdr:col>9</xdr:col>
      <xdr:colOff>0</xdr:colOff>
      <xdr:row>3</xdr:row>
      <xdr:rowOff>0</xdr:rowOff>
    </xdr:from>
    <xdr:to>
      <xdr:col>13</xdr:col>
      <xdr:colOff>705240</xdr:colOff>
      <xdr:row>14</xdr:row>
      <xdr:rowOff>19393</xdr:rowOff>
    </xdr:to>
    <xdr:graphicFrame macro="">
      <xdr:nvGraphicFramePr>
        <xdr:cNvPr id="47" name="Chart 46">
          <a:extLst>
            <a:ext uri="{FF2B5EF4-FFF2-40B4-BE49-F238E27FC236}">
              <a16:creationId xmlns:a16="http://schemas.microsoft.com/office/drawing/2014/main" id="{3FDC41F1-30DF-45DA-9950-28AE13CE50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editAs="oneCell">
    <xdr:from>
      <xdr:col>1</xdr:col>
      <xdr:colOff>15512</xdr:colOff>
      <xdr:row>17</xdr:row>
      <xdr:rowOff>11701</xdr:rowOff>
    </xdr:from>
    <xdr:to>
      <xdr:col>1</xdr:col>
      <xdr:colOff>1846762</xdr:colOff>
      <xdr:row>18</xdr:row>
      <xdr:rowOff>245744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3DA37372-93CC-4913-A7FF-9FCFA7466CFD}"/>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509179" y="3934368"/>
              <a:ext cx="1831250" cy="42454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973998</xdr:colOff>
      <xdr:row>0</xdr:row>
      <xdr:rowOff>0</xdr:rowOff>
    </xdr:from>
    <xdr:to>
      <xdr:col>6</xdr:col>
      <xdr:colOff>932973</xdr:colOff>
      <xdr:row>1</xdr:row>
      <xdr:rowOff>0</xdr:rowOff>
    </xdr:to>
    <xdr:sp macro="" textlink="">
      <xdr:nvSpPr>
        <xdr:cNvPr id="62" name="Snip Single Corner Rectangle 32">
          <a:hlinkClick xmlns:r="http://schemas.openxmlformats.org/officeDocument/2006/relationships" r:id="rId16"/>
          <a:extLst>
            <a:ext uri="{FF2B5EF4-FFF2-40B4-BE49-F238E27FC236}">
              <a16:creationId xmlns:a16="http://schemas.microsoft.com/office/drawing/2014/main" id="{24E4DAC3-098F-4100-B021-104BE0C20935}"/>
            </a:ext>
          </a:extLst>
        </xdr:cNvPr>
        <xdr:cNvSpPr/>
      </xdr:nvSpPr>
      <xdr:spPr>
        <a:xfrm>
          <a:off x="8321855" y="0"/>
          <a:ext cx="93868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931069</xdr:colOff>
      <xdr:row>1</xdr:row>
      <xdr:rowOff>0</xdr:rowOff>
    </xdr:to>
    <xdr:sp macro="" textlink="">
      <xdr:nvSpPr>
        <xdr:cNvPr id="63" name="Snip Single Corner Rectangle 51">
          <a:hlinkClick xmlns:r="http://schemas.openxmlformats.org/officeDocument/2006/relationships" r:id="rId17"/>
          <a:extLst>
            <a:ext uri="{FF2B5EF4-FFF2-40B4-BE49-F238E27FC236}">
              <a16:creationId xmlns:a16="http://schemas.microsoft.com/office/drawing/2014/main" id="{5EA99B69-485D-4E62-8257-A85AD4C6A47B}"/>
            </a:ext>
          </a:extLst>
        </xdr:cNvPr>
        <xdr:cNvSpPr/>
      </xdr:nvSpPr>
      <xdr:spPr>
        <a:xfrm>
          <a:off x="5388429"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935151</xdr:colOff>
      <xdr:row>1</xdr:row>
      <xdr:rowOff>0</xdr:rowOff>
    </xdr:to>
    <xdr:sp macro="" textlink="">
      <xdr:nvSpPr>
        <xdr:cNvPr id="64" name="Snip Single Corner Rectangle 31">
          <a:hlinkClick xmlns:r="http://schemas.openxmlformats.org/officeDocument/2006/relationships" r:id="rId1"/>
          <a:extLst>
            <a:ext uri="{FF2B5EF4-FFF2-40B4-BE49-F238E27FC236}">
              <a16:creationId xmlns:a16="http://schemas.microsoft.com/office/drawing/2014/main" id="{B855B085-0470-4FD0-9594-8C9F04EC2AE5}"/>
            </a:ext>
          </a:extLst>
        </xdr:cNvPr>
        <xdr:cNvSpPr/>
      </xdr:nvSpPr>
      <xdr:spPr>
        <a:xfrm>
          <a:off x="7350034"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933790</xdr:colOff>
      <xdr:row>1</xdr:row>
      <xdr:rowOff>0</xdr:rowOff>
    </xdr:to>
    <xdr:sp macro="" textlink="">
      <xdr:nvSpPr>
        <xdr:cNvPr id="65" name="Snip Single Corner Rectangle 31">
          <a:hlinkClick xmlns:r="http://schemas.openxmlformats.org/officeDocument/2006/relationships" r:id="rId18"/>
          <a:extLst>
            <a:ext uri="{FF2B5EF4-FFF2-40B4-BE49-F238E27FC236}">
              <a16:creationId xmlns:a16="http://schemas.microsoft.com/office/drawing/2014/main" id="{55CD4C91-7395-41EF-9FEA-EE10B9417C09}"/>
            </a:ext>
          </a:extLst>
        </xdr:cNvPr>
        <xdr:cNvSpPr/>
      </xdr:nvSpPr>
      <xdr:spPr>
        <a:xfrm>
          <a:off x="9308102"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12246</xdr:colOff>
      <xdr:row>0</xdr:row>
      <xdr:rowOff>0</xdr:rowOff>
    </xdr:from>
    <xdr:to>
      <xdr:col>4</xdr:col>
      <xdr:colOff>935695</xdr:colOff>
      <xdr:row>1</xdr:row>
      <xdr:rowOff>0</xdr:rowOff>
    </xdr:to>
    <xdr:sp macro="" textlink="">
      <xdr:nvSpPr>
        <xdr:cNvPr id="66" name="Snip Single Corner Rectangle 41">
          <a:hlinkClick xmlns:r="http://schemas.openxmlformats.org/officeDocument/2006/relationships" r:id="rId3"/>
          <a:extLst>
            <a:ext uri="{FF2B5EF4-FFF2-40B4-BE49-F238E27FC236}">
              <a16:creationId xmlns:a16="http://schemas.microsoft.com/office/drawing/2014/main" id="{E225F4DA-97B2-4CFE-8C62-3BB3D62EDA22}"/>
            </a:ext>
          </a:extLst>
        </xdr:cNvPr>
        <xdr:cNvSpPr/>
      </xdr:nvSpPr>
      <xdr:spPr>
        <a:xfrm>
          <a:off x="6380389" y="0"/>
          <a:ext cx="92344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934879</xdr:colOff>
      <xdr:row>1</xdr:row>
      <xdr:rowOff>0</xdr:rowOff>
    </xdr:to>
    <xdr:sp macro="" textlink="">
      <xdr:nvSpPr>
        <xdr:cNvPr id="69" name="Snip Single Corner Rectangle 50">
          <a:hlinkClick xmlns:r="http://schemas.openxmlformats.org/officeDocument/2006/relationships" r:id="rId19"/>
          <a:extLst>
            <a:ext uri="{FF2B5EF4-FFF2-40B4-BE49-F238E27FC236}">
              <a16:creationId xmlns:a16="http://schemas.microsoft.com/office/drawing/2014/main" id="{08116C5E-AEAD-4AE7-8363-11E4B1914393}"/>
            </a:ext>
          </a:extLst>
        </xdr:cNvPr>
        <xdr:cNvSpPr/>
      </xdr:nvSpPr>
      <xdr:spPr>
        <a:xfrm>
          <a:off x="17145000"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936783</xdr:colOff>
      <xdr:row>1</xdr:row>
      <xdr:rowOff>0</xdr:rowOff>
    </xdr:to>
    <xdr:sp macro="" textlink="">
      <xdr:nvSpPr>
        <xdr:cNvPr id="70" name="Snip Single Corner Rectangle 50">
          <a:hlinkClick xmlns:r="http://schemas.openxmlformats.org/officeDocument/2006/relationships" r:id="rId20"/>
          <a:extLst>
            <a:ext uri="{FF2B5EF4-FFF2-40B4-BE49-F238E27FC236}">
              <a16:creationId xmlns:a16="http://schemas.microsoft.com/office/drawing/2014/main" id="{65472FDF-D1EE-4801-A311-611DADBC5F3F}"/>
            </a:ext>
          </a:extLst>
        </xdr:cNvPr>
        <xdr:cNvSpPr/>
      </xdr:nvSpPr>
      <xdr:spPr>
        <a:xfrm>
          <a:off x="18128523"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932973</xdr:colOff>
      <xdr:row>1</xdr:row>
      <xdr:rowOff>0</xdr:rowOff>
    </xdr:to>
    <xdr:sp macro="" textlink="">
      <xdr:nvSpPr>
        <xdr:cNvPr id="71" name="Snip Single Corner Rectangle 50">
          <a:hlinkClick xmlns:r="http://schemas.openxmlformats.org/officeDocument/2006/relationships" r:id="rId21"/>
          <a:extLst>
            <a:ext uri="{FF2B5EF4-FFF2-40B4-BE49-F238E27FC236}">
              <a16:creationId xmlns:a16="http://schemas.microsoft.com/office/drawing/2014/main" id="{ACB8652A-C083-459B-BD55-03A04B4ABEF4}"/>
            </a:ext>
          </a:extLst>
        </xdr:cNvPr>
        <xdr:cNvSpPr/>
      </xdr:nvSpPr>
      <xdr:spPr>
        <a:xfrm>
          <a:off x="19104428"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2" name="Arrow: Right 1">
          <a:hlinkClick xmlns:r="http://schemas.openxmlformats.org/officeDocument/2006/relationships" r:id="rId1"/>
          <a:extLst>
            <a:ext uri="{FF2B5EF4-FFF2-40B4-BE49-F238E27FC236}">
              <a16:creationId xmlns:a16="http://schemas.microsoft.com/office/drawing/2014/main" id="{9702E914-2FE6-4BDE-BBFC-7CDF9BF553FE}"/>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xdr:col>
      <xdr:colOff>15717</xdr:colOff>
      <xdr:row>18</xdr:row>
      <xdr:rowOff>782003</xdr:rowOff>
    </xdr:from>
    <xdr:to>
      <xdr:col>1</xdr:col>
      <xdr:colOff>1844517</xdr:colOff>
      <xdr:row>30</xdr:row>
      <xdr:rowOff>49258</xdr:rowOff>
    </xdr:to>
    <mc:AlternateContent xmlns:mc="http://schemas.openxmlformats.org/markup-compatibility/2006" xmlns:a14="http://schemas.microsoft.com/office/drawing/2010/main">
      <mc:Choice Requires="a14">
        <xdr:graphicFrame macro="">
          <xdr:nvGraphicFramePr>
            <xdr:cNvPr id="3" name="Locality 29">
              <a:extLst>
                <a:ext uri="{FF2B5EF4-FFF2-40B4-BE49-F238E27FC236}">
                  <a16:creationId xmlns:a16="http://schemas.microsoft.com/office/drawing/2014/main" id="{10E7D5ED-D5A2-4778-8B68-C919DEE84BBD}"/>
                </a:ext>
              </a:extLst>
            </xdr:cNvPr>
            <xdr:cNvGraphicFramePr/>
          </xdr:nvGraphicFramePr>
          <xdr:xfrm>
            <a:off x="0" y="0"/>
            <a:ext cx="0" cy="0"/>
          </xdr:xfrm>
          <a:graphic>
            <a:graphicData uri="http://schemas.microsoft.com/office/drawing/2010/slicer">
              <sle:slicer xmlns:sle="http://schemas.microsoft.com/office/drawing/2010/slicer" name="Locality 29"/>
            </a:graphicData>
          </a:graphic>
        </xdr:graphicFrame>
      </mc:Choice>
      <mc:Fallback xmlns="">
        <xdr:sp macro="" textlink="">
          <xdr:nvSpPr>
            <xdr:cNvPr id="0" name=""/>
            <xdr:cNvSpPr>
              <a:spLocks noTextEdit="1"/>
            </xdr:cNvSpPr>
          </xdr:nvSpPr>
          <xdr:spPr>
            <a:xfrm>
              <a:off x="488157" y="5085670"/>
              <a:ext cx="1828800" cy="231933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14</xdr:col>
      <xdr:colOff>0</xdr:colOff>
      <xdr:row>2</xdr:row>
      <xdr:rowOff>135255</xdr:rowOff>
    </xdr:from>
    <xdr:to>
      <xdr:col>15</xdr:col>
      <xdr:colOff>876300</xdr:colOff>
      <xdr:row>11</xdr:row>
      <xdr:rowOff>89059</xdr:rowOff>
    </xdr:to>
    <mc:AlternateContent xmlns:mc="http://schemas.openxmlformats.org/markup-compatibility/2006" xmlns:sle15="http://schemas.microsoft.com/office/drawing/2012/slicer">
      <mc:Choice Requires="sle15">
        <xdr:graphicFrame macro="">
          <xdr:nvGraphicFramePr>
            <xdr:cNvPr id="4" name="Locality 30">
              <a:extLst>
                <a:ext uri="{FF2B5EF4-FFF2-40B4-BE49-F238E27FC236}">
                  <a16:creationId xmlns:a16="http://schemas.microsoft.com/office/drawing/2014/main" id="{32E28BB6-FE6B-498A-9709-185947E04412}"/>
                </a:ext>
              </a:extLst>
            </xdr:cNvPr>
            <xdr:cNvGraphicFramePr/>
          </xdr:nvGraphicFramePr>
          <xdr:xfrm>
            <a:off x="0" y="0"/>
            <a:ext cx="0" cy="0"/>
          </xdr:xfrm>
          <a:graphic>
            <a:graphicData uri="http://schemas.microsoft.com/office/drawing/2010/slicer">
              <sle:slicer xmlns:sle="http://schemas.microsoft.com/office/drawing/2010/slicer" name="Locality 30"/>
            </a:graphicData>
          </a:graphic>
        </xdr:graphicFrame>
      </mc:Choice>
      <mc:Fallback xmlns="">
        <xdr:sp macro="" textlink="">
          <xdr:nvSpPr>
            <xdr:cNvPr id="0" name=""/>
            <xdr:cNvSpPr>
              <a:spLocks noTextEdit="1"/>
            </xdr:cNvSpPr>
          </xdr:nvSpPr>
          <xdr:spPr>
            <a:xfrm>
              <a:off x="15716250" y="809625"/>
              <a:ext cx="1828800" cy="2240076"/>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11</xdr:col>
      <xdr:colOff>166688</xdr:colOff>
      <xdr:row>0</xdr:row>
      <xdr:rowOff>83344</xdr:rowOff>
    </xdr:from>
    <xdr:to>
      <xdr:col>11</xdr:col>
      <xdr:colOff>821532</xdr:colOff>
      <xdr:row>0</xdr:row>
      <xdr:rowOff>381000</xdr:rowOff>
    </xdr:to>
    <xdr:sp macro="" textlink="">
      <xdr:nvSpPr>
        <xdr:cNvPr id="5" name="Arrow: Right 2">
          <a:hlinkClick xmlns:r="http://schemas.openxmlformats.org/officeDocument/2006/relationships" r:id="rId1"/>
          <a:extLst>
            <a:ext uri="{FF2B5EF4-FFF2-40B4-BE49-F238E27FC236}">
              <a16:creationId xmlns:a16="http://schemas.microsoft.com/office/drawing/2014/main" id="{07700BEA-BFCB-4DC6-8DF5-76C963F269A7}"/>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6" name="Arrow: Right 2">
          <a:hlinkClick xmlns:r="http://schemas.openxmlformats.org/officeDocument/2006/relationships" r:id="rId1"/>
          <a:extLst>
            <a:ext uri="{FF2B5EF4-FFF2-40B4-BE49-F238E27FC236}">
              <a16:creationId xmlns:a16="http://schemas.microsoft.com/office/drawing/2014/main" id="{6DD98059-A36E-431E-B0DF-579D989532F9}"/>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7" name="Arrow: Right 2">
          <a:hlinkClick xmlns:r="http://schemas.openxmlformats.org/officeDocument/2006/relationships" r:id="rId2"/>
          <a:extLst>
            <a:ext uri="{FF2B5EF4-FFF2-40B4-BE49-F238E27FC236}">
              <a16:creationId xmlns:a16="http://schemas.microsoft.com/office/drawing/2014/main" id="{278FE330-2C95-4C1B-BC1C-B294383F962D}"/>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8" name="Arrow: Right 3">
          <a:hlinkClick xmlns:r="http://schemas.openxmlformats.org/officeDocument/2006/relationships" r:id="rId2"/>
          <a:extLst>
            <a:ext uri="{FF2B5EF4-FFF2-40B4-BE49-F238E27FC236}">
              <a16:creationId xmlns:a16="http://schemas.microsoft.com/office/drawing/2014/main" id="{683E0545-64BE-443C-ABD3-ADFE7C07718B}"/>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9" name="Arrow: Left 4">
          <a:hlinkClick xmlns:r="http://schemas.openxmlformats.org/officeDocument/2006/relationships" r:id="rId3"/>
          <a:extLst>
            <a:ext uri="{FF2B5EF4-FFF2-40B4-BE49-F238E27FC236}">
              <a16:creationId xmlns:a16="http://schemas.microsoft.com/office/drawing/2014/main" id="{D3855D8C-8149-4A87-AEBE-C3224096B64D}"/>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0" name="Arrow: Right 7">
          <a:hlinkClick xmlns:r="http://schemas.openxmlformats.org/officeDocument/2006/relationships" r:id="rId4"/>
          <a:extLst>
            <a:ext uri="{FF2B5EF4-FFF2-40B4-BE49-F238E27FC236}">
              <a16:creationId xmlns:a16="http://schemas.microsoft.com/office/drawing/2014/main" id="{F5EFE141-3F2E-47EF-99F0-B42B8AFA7B35}"/>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2" name="Snip Single Corner Rectangle 21">
          <a:hlinkClick xmlns:r="http://schemas.openxmlformats.org/officeDocument/2006/relationships" r:id="rId1"/>
          <a:extLst>
            <a:ext uri="{FF2B5EF4-FFF2-40B4-BE49-F238E27FC236}">
              <a16:creationId xmlns:a16="http://schemas.microsoft.com/office/drawing/2014/main" id="{CD7A988E-C9F7-420B-8505-D7BA71B022CB}"/>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3" name="Snip Single Corner Rectangle 22">
          <a:hlinkClick xmlns:r="http://schemas.openxmlformats.org/officeDocument/2006/relationships" r:id="rId5"/>
          <a:extLst>
            <a:ext uri="{FF2B5EF4-FFF2-40B4-BE49-F238E27FC236}">
              <a16:creationId xmlns:a16="http://schemas.microsoft.com/office/drawing/2014/main" id="{B80B441C-31B4-4206-A3B3-1BDED60BFCDF}"/>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14" name="Snip Single Corner Rectangle 23">
          <a:hlinkClick xmlns:r="http://schemas.openxmlformats.org/officeDocument/2006/relationships" r:id="rId6"/>
          <a:extLst>
            <a:ext uri="{FF2B5EF4-FFF2-40B4-BE49-F238E27FC236}">
              <a16:creationId xmlns:a16="http://schemas.microsoft.com/office/drawing/2014/main" id="{415E415A-0382-460C-904E-24600EFA720B}"/>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5" name="Snip Single Corner Rectangle 24">
          <a:hlinkClick xmlns:r="http://schemas.openxmlformats.org/officeDocument/2006/relationships" r:id="rId7"/>
          <a:extLst>
            <a:ext uri="{FF2B5EF4-FFF2-40B4-BE49-F238E27FC236}">
              <a16:creationId xmlns:a16="http://schemas.microsoft.com/office/drawing/2014/main" id="{73A7E61D-3FBF-48F6-83C8-F281AB976217}"/>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6" name="Snip Single Corner Rectangle 25">
          <a:hlinkClick xmlns:r="http://schemas.openxmlformats.org/officeDocument/2006/relationships" r:id="rId8"/>
          <a:extLst>
            <a:ext uri="{FF2B5EF4-FFF2-40B4-BE49-F238E27FC236}">
              <a16:creationId xmlns:a16="http://schemas.microsoft.com/office/drawing/2014/main" id="{6D020CF4-A8AC-4424-B636-8CB8F942C284}"/>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17" name="Snip Single Corner Rectangle 26">
          <a:hlinkClick xmlns:r="http://schemas.openxmlformats.org/officeDocument/2006/relationships" r:id="rId9"/>
          <a:extLst>
            <a:ext uri="{FF2B5EF4-FFF2-40B4-BE49-F238E27FC236}">
              <a16:creationId xmlns:a16="http://schemas.microsoft.com/office/drawing/2014/main" id="{7BDD1CF1-2563-4578-AA77-3B90FFC26094}"/>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18" name="Snip Single Corner Rectangle 27">
          <a:hlinkClick xmlns:r="http://schemas.openxmlformats.org/officeDocument/2006/relationships" r:id="rId10"/>
          <a:extLst>
            <a:ext uri="{FF2B5EF4-FFF2-40B4-BE49-F238E27FC236}">
              <a16:creationId xmlns:a16="http://schemas.microsoft.com/office/drawing/2014/main" id="{D1B62AF1-F386-4CF4-AB00-54895BD82A27}"/>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19" name="Snip Single Corner Rectangle 28">
          <a:hlinkClick xmlns:r="http://schemas.openxmlformats.org/officeDocument/2006/relationships" r:id="rId11"/>
          <a:extLst>
            <a:ext uri="{FF2B5EF4-FFF2-40B4-BE49-F238E27FC236}">
              <a16:creationId xmlns:a16="http://schemas.microsoft.com/office/drawing/2014/main" id="{83954E60-9E3E-4449-8043-5D816E8FA1DF}"/>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0" name="Snip Single Corner Rectangle 29">
          <a:hlinkClick xmlns:r="http://schemas.openxmlformats.org/officeDocument/2006/relationships" r:id="rId12"/>
          <a:extLst>
            <a:ext uri="{FF2B5EF4-FFF2-40B4-BE49-F238E27FC236}">
              <a16:creationId xmlns:a16="http://schemas.microsoft.com/office/drawing/2014/main" id="{51BED17E-3A93-4EA2-BED4-533F1040B80B}"/>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2" name="Snip Single Corner Rectangle 31">
          <a:hlinkClick xmlns:r="http://schemas.openxmlformats.org/officeDocument/2006/relationships" r:id="rId3"/>
          <a:extLst>
            <a:ext uri="{FF2B5EF4-FFF2-40B4-BE49-F238E27FC236}">
              <a16:creationId xmlns:a16="http://schemas.microsoft.com/office/drawing/2014/main" id="{D65A7306-EBA2-4EEB-9B72-05F9A13FBF6A}"/>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3" name="Snip Single Corner Rectangle 32">
          <a:hlinkClick xmlns:r="http://schemas.openxmlformats.org/officeDocument/2006/relationships" r:id="rId1"/>
          <a:extLst>
            <a:ext uri="{FF2B5EF4-FFF2-40B4-BE49-F238E27FC236}">
              <a16:creationId xmlns:a16="http://schemas.microsoft.com/office/drawing/2014/main" id="{C1E5EA1D-C83A-452D-95A3-F892570D34AE}"/>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4" name="Snip Single Corner Rectangle 33">
          <a:hlinkClick xmlns:r="http://schemas.openxmlformats.org/officeDocument/2006/relationships" r:id="rId5"/>
          <a:extLst>
            <a:ext uri="{FF2B5EF4-FFF2-40B4-BE49-F238E27FC236}">
              <a16:creationId xmlns:a16="http://schemas.microsoft.com/office/drawing/2014/main" id="{E0D08A81-1EAB-480D-8C28-DC0B1B45B3A2}"/>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5" name="Snip Single Corner Rectangle 34">
          <a:hlinkClick xmlns:r="http://schemas.openxmlformats.org/officeDocument/2006/relationships" r:id="rId6"/>
          <a:extLst>
            <a:ext uri="{FF2B5EF4-FFF2-40B4-BE49-F238E27FC236}">
              <a16:creationId xmlns:a16="http://schemas.microsoft.com/office/drawing/2014/main" id="{DC91868E-2C34-4E56-99CF-D3C2250DCCF0}"/>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6" name="Snip Single Corner Rectangle 35">
          <a:hlinkClick xmlns:r="http://schemas.openxmlformats.org/officeDocument/2006/relationships" r:id="rId7"/>
          <a:extLst>
            <a:ext uri="{FF2B5EF4-FFF2-40B4-BE49-F238E27FC236}">
              <a16:creationId xmlns:a16="http://schemas.microsoft.com/office/drawing/2014/main" id="{EA479484-51BE-45CF-B36C-897A19337765}"/>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7" name="Snip Single Corner Rectangle 36">
          <a:hlinkClick xmlns:r="http://schemas.openxmlformats.org/officeDocument/2006/relationships" r:id="rId8"/>
          <a:extLst>
            <a:ext uri="{FF2B5EF4-FFF2-40B4-BE49-F238E27FC236}">
              <a16:creationId xmlns:a16="http://schemas.microsoft.com/office/drawing/2014/main" id="{1E4D77D6-9487-46A7-BF0F-B1BED1CC2843}"/>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8" name="Snip Single Corner Rectangle 37">
          <a:hlinkClick xmlns:r="http://schemas.openxmlformats.org/officeDocument/2006/relationships" r:id="rId9"/>
          <a:extLst>
            <a:ext uri="{FF2B5EF4-FFF2-40B4-BE49-F238E27FC236}">
              <a16:creationId xmlns:a16="http://schemas.microsoft.com/office/drawing/2014/main" id="{1F0911B0-EBD3-4897-87FF-71E2ABABA9EE}"/>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9" name="Snip Single Corner Rectangle 38">
          <a:hlinkClick xmlns:r="http://schemas.openxmlformats.org/officeDocument/2006/relationships" r:id="rId10"/>
          <a:extLst>
            <a:ext uri="{FF2B5EF4-FFF2-40B4-BE49-F238E27FC236}">
              <a16:creationId xmlns:a16="http://schemas.microsoft.com/office/drawing/2014/main" id="{36E0C206-A5C3-4223-AF3F-567C094EA98E}"/>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0" name="Snip Single Corner Rectangle 39">
          <a:hlinkClick xmlns:r="http://schemas.openxmlformats.org/officeDocument/2006/relationships" r:id="rId11"/>
          <a:extLst>
            <a:ext uri="{FF2B5EF4-FFF2-40B4-BE49-F238E27FC236}">
              <a16:creationId xmlns:a16="http://schemas.microsoft.com/office/drawing/2014/main" id="{A527360A-CFE2-41E2-ADF3-66C5106A380E}"/>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1" name="Snip Single Corner Rectangle 40">
          <a:hlinkClick xmlns:r="http://schemas.openxmlformats.org/officeDocument/2006/relationships" r:id="rId13"/>
          <a:extLst>
            <a:ext uri="{FF2B5EF4-FFF2-40B4-BE49-F238E27FC236}">
              <a16:creationId xmlns:a16="http://schemas.microsoft.com/office/drawing/2014/main" id="{87D662BD-0727-48CD-9B15-5832BB47FA51}"/>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 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33" name="TextBox 32">
          <a:extLst>
            <a:ext uri="{FF2B5EF4-FFF2-40B4-BE49-F238E27FC236}">
              <a16:creationId xmlns:a16="http://schemas.microsoft.com/office/drawing/2014/main" id="{070E720F-656C-4146-9F63-B7CC719ED6DC}"/>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591502</xdr:colOff>
      <xdr:row>3</xdr:row>
      <xdr:rowOff>723606</xdr:rowOff>
    </xdr:to>
    <xdr:pic>
      <xdr:nvPicPr>
        <xdr:cNvPr id="35" name="Picture 34" descr="CEG2_col (2).bmp">
          <a:extLst>
            <a:ext uri="{FF2B5EF4-FFF2-40B4-BE49-F238E27FC236}">
              <a16:creationId xmlns:a16="http://schemas.microsoft.com/office/drawing/2014/main" id="{2835F1D1-0E55-4DE3-A501-10DBC998E26F}"/>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0</xdr:colOff>
      <xdr:row>0</xdr:row>
      <xdr:rowOff>0</xdr:rowOff>
    </xdr:from>
    <xdr:to>
      <xdr:col>15</xdr:col>
      <xdr:colOff>934879</xdr:colOff>
      <xdr:row>1</xdr:row>
      <xdr:rowOff>0</xdr:rowOff>
    </xdr:to>
    <xdr:sp macro="" textlink="">
      <xdr:nvSpPr>
        <xdr:cNvPr id="38" name="Snip Single Corner Rectangle 50">
          <a:hlinkClick xmlns:r="http://schemas.openxmlformats.org/officeDocument/2006/relationships" r:id="rId15"/>
          <a:extLst>
            <a:ext uri="{FF2B5EF4-FFF2-40B4-BE49-F238E27FC236}">
              <a16:creationId xmlns:a16="http://schemas.microsoft.com/office/drawing/2014/main" id="{3BBCE829-CEC0-4307-B754-ACBAC3E838F3}"/>
            </a:ext>
          </a:extLst>
        </xdr:cNvPr>
        <xdr:cNvSpPr/>
      </xdr:nvSpPr>
      <xdr:spPr>
        <a:xfrm>
          <a:off x="17145000"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936783</xdr:colOff>
      <xdr:row>1</xdr:row>
      <xdr:rowOff>0</xdr:rowOff>
    </xdr:to>
    <xdr:sp macro="" textlink="">
      <xdr:nvSpPr>
        <xdr:cNvPr id="39" name="Snip Single Corner Rectangle 50">
          <a:hlinkClick xmlns:r="http://schemas.openxmlformats.org/officeDocument/2006/relationships" r:id="rId16"/>
          <a:extLst>
            <a:ext uri="{FF2B5EF4-FFF2-40B4-BE49-F238E27FC236}">
              <a16:creationId xmlns:a16="http://schemas.microsoft.com/office/drawing/2014/main" id="{127FC0CC-9F85-4BF9-B5B7-C27BD87F9959}"/>
            </a:ext>
          </a:extLst>
        </xdr:cNvPr>
        <xdr:cNvSpPr/>
      </xdr:nvSpPr>
      <xdr:spPr>
        <a:xfrm>
          <a:off x="18128523"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932973</xdr:colOff>
      <xdr:row>1</xdr:row>
      <xdr:rowOff>0</xdr:rowOff>
    </xdr:to>
    <xdr:sp macro="" textlink="">
      <xdr:nvSpPr>
        <xdr:cNvPr id="40" name="Snip Single Corner Rectangle 50">
          <a:hlinkClick xmlns:r="http://schemas.openxmlformats.org/officeDocument/2006/relationships" r:id="rId17"/>
          <a:extLst>
            <a:ext uri="{FF2B5EF4-FFF2-40B4-BE49-F238E27FC236}">
              <a16:creationId xmlns:a16="http://schemas.microsoft.com/office/drawing/2014/main" id="{07C17AA5-B055-4604-B98B-95D3B4C4C979}"/>
            </a:ext>
          </a:extLst>
        </xdr:cNvPr>
        <xdr:cNvSpPr/>
      </xdr:nvSpPr>
      <xdr:spPr>
        <a:xfrm>
          <a:off x="19104428" y="0"/>
          <a:ext cx="93297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xdr:from>
      <xdr:col>5</xdr:col>
      <xdr:colOff>970188</xdr:colOff>
      <xdr:row>0</xdr:row>
      <xdr:rowOff>0</xdr:rowOff>
    </xdr:from>
    <xdr:to>
      <xdr:col>6</xdr:col>
      <xdr:colOff>936783</xdr:colOff>
      <xdr:row>1</xdr:row>
      <xdr:rowOff>0</xdr:rowOff>
    </xdr:to>
    <xdr:sp macro="" textlink="">
      <xdr:nvSpPr>
        <xdr:cNvPr id="41" name="Snip Single Corner Rectangle 32">
          <a:hlinkClick xmlns:r="http://schemas.openxmlformats.org/officeDocument/2006/relationships" r:id="rId18"/>
          <a:extLst>
            <a:ext uri="{FF2B5EF4-FFF2-40B4-BE49-F238E27FC236}">
              <a16:creationId xmlns:a16="http://schemas.microsoft.com/office/drawing/2014/main" id="{D0E29025-7386-4797-9A91-5926BBC7849D}"/>
            </a:ext>
          </a:extLst>
        </xdr:cNvPr>
        <xdr:cNvSpPr/>
      </xdr:nvSpPr>
      <xdr:spPr>
        <a:xfrm>
          <a:off x="8318045" y="0"/>
          <a:ext cx="94630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934879</xdr:colOff>
      <xdr:row>1</xdr:row>
      <xdr:rowOff>0</xdr:rowOff>
    </xdr:to>
    <xdr:sp macro="" textlink="">
      <xdr:nvSpPr>
        <xdr:cNvPr id="42" name="Snip Single Corner Rectangle 51">
          <a:hlinkClick xmlns:r="http://schemas.openxmlformats.org/officeDocument/2006/relationships" r:id="rId19"/>
          <a:extLst>
            <a:ext uri="{FF2B5EF4-FFF2-40B4-BE49-F238E27FC236}">
              <a16:creationId xmlns:a16="http://schemas.microsoft.com/office/drawing/2014/main" id="{A38312AB-0953-4292-A3C8-BBDF83FF274A}"/>
            </a:ext>
          </a:extLst>
        </xdr:cNvPr>
        <xdr:cNvSpPr/>
      </xdr:nvSpPr>
      <xdr:spPr>
        <a:xfrm>
          <a:off x="5388429"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931341</xdr:colOff>
      <xdr:row>1</xdr:row>
      <xdr:rowOff>0</xdr:rowOff>
    </xdr:to>
    <xdr:sp macro="" textlink="">
      <xdr:nvSpPr>
        <xdr:cNvPr id="43" name="Snip Single Corner Rectangle 31">
          <a:hlinkClick xmlns:r="http://schemas.openxmlformats.org/officeDocument/2006/relationships" r:id="rId1"/>
          <a:extLst>
            <a:ext uri="{FF2B5EF4-FFF2-40B4-BE49-F238E27FC236}">
              <a16:creationId xmlns:a16="http://schemas.microsoft.com/office/drawing/2014/main" id="{78200015-F092-4484-935D-7891AA2A9F5F}"/>
            </a:ext>
          </a:extLst>
        </xdr:cNvPr>
        <xdr:cNvSpPr/>
      </xdr:nvSpPr>
      <xdr:spPr>
        <a:xfrm>
          <a:off x="735003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929980</xdr:colOff>
      <xdr:row>1</xdr:row>
      <xdr:rowOff>0</xdr:rowOff>
    </xdr:to>
    <xdr:sp macro="" textlink="">
      <xdr:nvSpPr>
        <xdr:cNvPr id="44" name="Snip Single Corner Rectangle 31">
          <a:hlinkClick xmlns:r="http://schemas.openxmlformats.org/officeDocument/2006/relationships" r:id="rId20"/>
          <a:extLst>
            <a:ext uri="{FF2B5EF4-FFF2-40B4-BE49-F238E27FC236}">
              <a16:creationId xmlns:a16="http://schemas.microsoft.com/office/drawing/2014/main" id="{0957622E-9E8D-4B66-A9DD-220CA1AF4BE4}"/>
            </a:ext>
          </a:extLst>
        </xdr:cNvPr>
        <xdr:cNvSpPr/>
      </xdr:nvSpPr>
      <xdr:spPr>
        <a:xfrm>
          <a:off x="9308102"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16056</xdr:colOff>
      <xdr:row>0</xdr:row>
      <xdr:rowOff>0</xdr:rowOff>
    </xdr:from>
    <xdr:to>
      <xdr:col>4</xdr:col>
      <xdr:colOff>931885</xdr:colOff>
      <xdr:row>1</xdr:row>
      <xdr:rowOff>0</xdr:rowOff>
    </xdr:to>
    <xdr:sp macro="" textlink="">
      <xdr:nvSpPr>
        <xdr:cNvPr id="45" name="Snip Single Corner Rectangle 41">
          <a:hlinkClick xmlns:r="http://schemas.openxmlformats.org/officeDocument/2006/relationships" r:id="rId3"/>
          <a:extLst>
            <a:ext uri="{FF2B5EF4-FFF2-40B4-BE49-F238E27FC236}">
              <a16:creationId xmlns:a16="http://schemas.microsoft.com/office/drawing/2014/main" id="{CB3F227A-9DF5-4EC0-B03D-FFF05BA35747}"/>
            </a:ext>
          </a:extLst>
        </xdr:cNvPr>
        <xdr:cNvSpPr/>
      </xdr:nvSpPr>
      <xdr:spPr>
        <a:xfrm>
          <a:off x="6384199" y="0"/>
          <a:ext cx="91582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1</xdr:col>
      <xdr:colOff>22588</xdr:colOff>
      <xdr:row>16</xdr:row>
      <xdr:rowOff>163285</xdr:rowOff>
    </xdr:from>
    <xdr:to>
      <xdr:col>1</xdr:col>
      <xdr:colOff>1849483</xdr:colOff>
      <xdr:row>18</xdr:row>
      <xdr:rowOff>288743</xdr:rowOff>
    </xdr:to>
    <mc:AlternateContent xmlns:mc="http://schemas.openxmlformats.org/markup-compatibility/2006" xmlns:a14="http://schemas.microsoft.com/office/drawing/2010/main">
      <mc:Choice Requires="a14">
        <xdr:graphicFrame macro="">
          <xdr:nvGraphicFramePr>
            <xdr:cNvPr id="49" name="Rel_D 11">
              <a:extLst>
                <a:ext uri="{FF2B5EF4-FFF2-40B4-BE49-F238E27FC236}">
                  <a16:creationId xmlns:a16="http://schemas.microsoft.com/office/drawing/2014/main" id="{7DE31E41-DEFE-4E75-84FB-D9D27A111A81}"/>
                </a:ext>
              </a:extLst>
            </xdr:cNvPr>
            <xdr:cNvGraphicFramePr/>
          </xdr:nvGraphicFramePr>
          <xdr:xfrm>
            <a:off x="0" y="0"/>
            <a:ext cx="0" cy="0"/>
          </xdr:xfrm>
          <a:graphic>
            <a:graphicData uri="http://schemas.microsoft.com/office/drawing/2010/slicer">
              <sle:slicer xmlns:sle="http://schemas.microsoft.com/office/drawing/2010/slicer" name="Rel_D 11"/>
            </a:graphicData>
          </a:graphic>
        </xdr:graphicFrame>
      </mc:Choice>
      <mc:Fallback xmlns="">
        <xdr:sp macro="" textlink="">
          <xdr:nvSpPr>
            <xdr:cNvPr id="0" name=""/>
            <xdr:cNvSpPr>
              <a:spLocks noTextEdit="1"/>
            </xdr:cNvSpPr>
          </xdr:nvSpPr>
          <xdr:spPr>
            <a:xfrm>
              <a:off x="508635" y="3907154"/>
              <a:ext cx="1830705" cy="49094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4</xdr:col>
      <xdr:colOff>119742</xdr:colOff>
      <xdr:row>2</xdr:row>
      <xdr:rowOff>174171</xdr:rowOff>
    </xdr:from>
    <xdr:to>
      <xdr:col>8</xdr:col>
      <xdr:colOff>813552</xdr:colOff>
      <xdr:row>14</xdr:row>
      <xdr:rowOff>8507</xdr:rowOff>
    </xdr:to>
    <xdr:graphicFrame macro="">
      <xdr:nvGraphicFramePr>
        <xdr:cNvPr id="46" name="Chart 45">
          <a:extLst>
            <a:ext uri="{FF2B5EF4-FFF2-40B4-BE49-F238E27FC236}">
              <a16:creationId xmlns:a16="http://schemas.microsoft.com/office/drawing/2014/main" id="{AC8E55E3-FF20-49C0-9117-BDA46AD4F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editAs="absolute">
    <xdr:from>
      <xdr:col>8</xdr:col>
      <xdr:colOff>968829</xdr:colOff>
      <xdr:row>2</xdr:row>
      <xdr:rowOff>163286</xdr:rowOff>
    </xdr:from>
    <xdr:to>
      <xdr:col>13</xdr:col>
      <xdr:colOff>682925</xdr:colOff>
      <xdr:row>13</xdr:row>
      <xdr:rowOff>182679</xdr:rowOff>
    </xdr:to>
    <xdr:graphicFrame macro="">
      <xdr:nvGraphicFramePr>
        <xdr:cNvPr id="47" name="Chart 46">
          <a:extLst>
            <a:ext uri="{FF2B5EF4-FFF2-40B4-BE49-F238E27FC236}">
              <a16:creationId xmlns:a16="http://schemas.microsoft.com/office/drawing/2014/main" id="{B51A44EC-2914-45C1-8C87-E4A11245CB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2" name="Arrow: Right 1">
          <a:hlinkClick xmlns:r="http://schemas.openxmlformats.org/officeDocument/2006/relationships" r:id="rId1"/>
          <a:extLst>
            <a:ext uri="{FF2B5EF4-FFF2-40B4-BE49-F238E27FC236}">
              <a16:creationId xmlns:a16="http://schemas.microsoft.com/office/drawing/2014/main" id="{65C2D660-9161-4799-8D2A-EE78797BE3C8}"/>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xdr:col>
      <xdr:colOff>19527</xdr:colOff>
      <xdr:row>18</xdr:row>
      <xdr:rowOff>778193</xdr:rowOff>
    </xdr:from>
    <xdr:to>
      <xdr:col>1</xdr:col>
      <xdr:colOff>1848327</xdr:colOff>
      <xdr:row>30</xdr:row>
      <xdr:rowOff>47353</xdr:rowOff>
    </xdr:to>
    <mc:AlternateContent xmlns:mc="http://schemas.openxmlformats.org/markup-compatibility/2006" xmlns:a14="http://schemas.microsoft.com/office/drawing/2010/main">
      <mc:Choice Requires="a14">
        <xdr:graphicFrame macro="">
          <xdr:nvGraphicFramePr>
            <xdr:cNvPr id="3" name="Locality 27">
              <a:extLst>
                <a:ext uri="{FF2B5EF4-FFF2-40B4-BE49-F238E27FC236}">
                  <a16:creationId xmlns:a16="http://schemas.microsoft.com/office/drawing/2014/main" id="{1946056E-17C3-481F-9343-79EF2512A518}"/>
                </a:ext>
              </a:extLst>
            </xdr:cNvPr>
            <xdr:cNvGraphicFramePr/>
          </xdr:nvGraphicFramePr>
          <xdr:xfrm>
            <a:off x="0" y="0"/>
            <a:ext cx="0" cy="0"/>
          </xdr:xfrm>
          <a:graphic>
            <a:graphicData uri="http://schemas.microsoft.com/office/drawing/2010/slicer">
              <sle:slicer xmlns:sle="http://schemas.microsoft.com/office/drawing/2010/slicer" name="Locality 27"/>
            </a:graphicData>
          </a:graphic>
        </xdr:graphicFrame>
      </mc:Choice>
      <mc:Fallback xmlns="">
        <xdr:sp macro="" textlink="">
          <xdr:nvSpPr>
            <xdr:cNvPr id="0" name=""/>
            <xdr:cNvSpPr>
              <a:spLocks noTextEdit="1"/>
            </xdr:cNvSpPr>
          </xdr:nvSpPr>
          <xdr:spPr>
            <a:xfrm>
              <a:off x="488157" y="5085670"/>
              <a:ext cx="1828800" cy="231933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14</xdr:col>
      <xdr:colOff>0</xdr:colOff>
      <xdr:row>2</xdr:row>
      <xdr:rowOff>139065</xdr:rowOff>
    </xdr:from>
    <xdr:to>
      <xdr:col>15</xdr:col>
      <xdr:colOff>876300</xdr:colOff>
      <xdr:row>11</xdr:row>
      <xdr:rowOff>87154</xdr:rowOff>
    </xdr:to>
    <mc:AlternateContent xmlns:mc="http://schemas.openxmlformats.org/markup-compatibility/2006" xmlns:sle15="http://schemas.microsoft.com/office/drawing/2012/slicer">
      <mc:Choice Requires="sle15">
        <xdr:graphicFrame macro="">
          <xdr:nvGraphicFramePr>
            <xdr:cNvPr id="4" name="Locality 28">
              <a:extLst>
                <a:ext uri="{FF2B5EF4-FFF2-40B4-BE49-F238E27FC236}">
                  <a16:creationId xmlns:a16="http://schemas.microsoft.com/office/drawing/2014/main" id="{DE0ED98C-8E2B-418C-A555-2AB10EA4402D}"/>
                </a:ext>
              </a:extLst>
            </xdr:cNvPr>
            <xdr:cNvGraphicFramePr/>
          </xdr:nvGraphicFramePr>
          <xdr:xfrm>
            <a:off x="0" y="0"/>
            <a:ext cx="0" cy="0"/>
          </xdr:xfrm>
          <a:graphic>
            <a:graphicData uri="http://schemas.microsoft.com/office/drawing/2010/slicer">
              <sle:slicer xmlns:sle="http://schemas.microsoft.com/office/drawing/2010/slicer" name="Locality 28"/>
            </a:graphicData>
          </a:graphic>
        </xdr:graphicFrame>
      </mc:Choice>
      <mc:Fallback xmlns="">
        <xdr:sp macro="" textlink="">
          <xdr:nvSpPr>
            <xdr:cNvPr id="0" name=""/>
            <xdr:cNvSpPr>
              <a:spLocks noTextEdit="1"/>
            </xdr:cNvSpPr>
          </xdr:nvSpPr>
          <xdr:spPr>
            <a:xfrm>
              <a:off x="15716250" y="809625"/>
              <a:ext cx="1828800" cy="2240076"/>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11</xdr:col>
      <xdr:colOff>166688</xdr:colOff>
      <xdr:row>0</xdr:row>
      <xdr:rowOff>83344</xdr:rowOff>
    </xdr:from>
    <xdr:to>
      <xdr:col>11</xdr:col>
      <xdr:colOff>821532</xdr:colOff>
      <xdr:row>0</xdr:row>
      <xdr:rowOff>381000</xdr:rowOff>
    </xdr:to>
    <xdr:sp macro="" textlink="">
      <xdr:nvSpPr>
        <xdr:cNvPr id="5" name="Arrow: Right 2">
          <a:hlinkClick xmlns:r="http://schemas.openxmlformats.org/officeDocument/2006/relationships" r:id="rId1"/>
          <a:extLst>
            <a:ext uri="{FF2B5EF4-FFF2-40B4-BE49-F238E27FC236}">
              <a16:creationId xmlns:a16="http://schemas.microsoft.com/office/drawing/2014/main" id="{043AFE3D-61FF-4F31-A9DA-C556FD8E6DE1}"/>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6" name="Arrow: Right 2">
          <a:hlinkClick xmlns:r="http://schemas.openxmlformats.org/officeDocument/2006/relationships" r:id="rId1"/>
          <a:extLst>
            <a:ext uri="{FF2B5EF4-FFF2-40B4-BE49-F238E27FC236}">
              <a16:creationId xmlns:a16="http://schemas.microsoft.com/office/drawing/2014/main" id="{AEDC1591-0FB8-432E-9860-86B77DD5B485}"/>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7" name="Arrow: Right 2">
          <a:hlinkClick xmlns:r="http://schemas.openxmlformats.org/officeDocument/2006/relationships" r:id="rId2"/>
          <a:extLst>
            <a:ext uri="{FF2B5EF4-FFF2-40B4-BE49-F238E27FC236}">
              <a16:creationId xmlns:a16="http://schemas.microsoft.com/office/drawing/2014/main" id="{0B112B8C-6A61-410F-BA52-DB1B7B977F77}"/>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8" name="Arrow: Right 3">
          <a:hlinkClick xmlns:r="http://schemas.openxmlformats.org/officeDocument/2006/relationships" r:id="rId2"/>
          <a:extLst>
            <a:ext uri="{FF2B5EF4-FFF2-40B4-BE49-F238E27FC236}">
              <a16:creationId xmlns:a16="http://schemas.microsoft.com/office/drawing/2014/main" id="{99C4555E-A1F6-4AF0-9526-FEF6018016C7}"/>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9" name="Arrow: Left 4">
          <a:hlinkClick xmlns:r="http://schemas.openxmlformats.org/officeDocument/2006/relationships" r:id="rId3"/>
          <a:extLst>
            <a:ext uri="{FF2B5EF4-FFF2-40B4-BE49-F238E27FC236}">
              <a16:creationId xmlns:a16="http://schemas.microsoft.com/office/drawing/2014/main" id="{37F142B1-6A69-43CC-9BB0-E9B522BCC4CF}"/>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0" name="Arrow: Right 7">
          <a:hlinkClick xmlns:r="http://schemas.openxmlformats.org/officeDocument/2006/relationships" r:id="rId4"/>
          <a:extLst>
            <a:ext uri="{FF2B5EF4-FFF2-40B4-BE49-F238E27FC236}">
              <a16:creationId xmlns:a16="http://schemas.microsoft.com/office/drawing/2014/main" id="{B171140D-2C3C-42B4-8B8B-36FDA380E517}"/>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2" name="Snip Single Corner Rectangle 21">
          <a:hlinkClick xmlns:r="http://schemas.openxmlformats.org/officeDocument/2006/relationships" r:id="rId1"/>
          <a:extLst>
            <a:ext uri="{FF2B5EF4-FFF2-40B4-BE49-F238E27FC236}">
              <a16:creationId xmlns:a16="http://schemas.microsoft.com/office/drawing/2014/main" id="{1E767945-B723-47AE-97C9-2D8AC86C5968}"/>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3" name="Snip Single Corner Rectangle 22">
          <a:hlinkClick xmlns:r="http://schemas.openxmlformats.org/officeDocument/2006/relationships" r:id="rId5"/>
          <a:extLst>
            <a:ext uri="{FF2B5EF4-FFF2-40B4-BE49-F238E27FC236}">
              <a16:creationId xmlns:a16="http://schemas.microsoft.com/office/drawing/2014/main" id="{71D58D44-A9A2-4EA2-A8DB-C792D82356D6}"/>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14" name="Snip Single Corner Rectangle 23">
          <a:hlinkClick xmlns:r="http://schemas.openxmlformats.org/officeDocument/2006/relationships" r:id="rId6"/>
          <a:extLst>
            <a:ext uri="{FF2B5EF4-FFF2-40B4-BE49-F238E27FC236}">
              <a16:creationId xmlns:a16="http://schemas.microsoft.com/office/drawing/2014/main" id="{814D56CA-209C-43C5-B092-80AC173D34BB}"/>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5" name="Snip Single Corner Rectangle 24">
          <a:hlinkClick xmlns:r="http://schemas.openxmlformats.org/officeDocument/2006/relationships" r:id="rId7"/>
          <a:extLst>
            <a:ext uri="{FF2B5EF4-FFF2-40B4-BE49-F238E27FC236}">
              <a16:creationId xmlns:a16="http://schemas.microsoft.com/office/drawing/2014/main" id="{4DFEFD59-1875-4329-B0A7-59CBA58292FA}"/>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6" name="Snip Single Corner Rectangle 25">
          <a:hlinkClick xmlns:r="http://schemas.openxmlformats.org/officeDocument/2006/relationships" r:id="rId8"/>
          <a:extLst>
            <a:ext uri="{FF2B5EF4-FFF2-40B4-BE49-F238E27FC236}">
              <a16:creationId xmlns:a16="http://schemas.microsoft.com/office/drawing/2014/main" id="{D6FAE2B7-15C2-44C4-A804-45081016E1DE}"/>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17" name="Snip Single Corner Rectangle 26">
          <a:hlinkClick xmlns:r="http://schemas.openxmlformats.org/officeDocument/2006/relationships" r:id="rId9"/>
          <a:extLst>
            <a:ext uri="{FF2B5EF4-FFF2-40B4-BE49-F238E27FC236}">
              <a16:creationId xmlns:a16="http://schemas.microsoft.com/office/drawing/2014/main" id="{4B8E1E2F-6AE5-4243-8AED-800AF07739CF}"/>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18" name="Snip Single Corner Rectangle 27">
          <a:hlinkClick xmlns:r="http://schemas.openxmlformats.org/officeDocument/2006/relationships" r:id="rId10"/>
          <a:extLst>
            <a:ext uri="{FF2B5EF4-FFF2-40B4-BE49-F238E27FC236}">
              <a16:creationId xmlns:a16="http://schemas.microsoft.com/office/drawing/2014/main" id="{F25C9DC7-6E9F-43E0-A7E4-9C626518FF54}"/>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19" name="Snip Single Corner Rectangle 28">
          <a:hlinkClick xmlns:r="http://schemas.openxmlformats.org/officeDocument/2006/relationships" r:id="rId11"/>
          <a:extLst>
            <a:ext uri="{FF2B5EF4-FFF2-40B4-BE49-F238E27FC236}">
              <a16:creationId xmlns:a16="http://schemas.microsoft.com/office/drawing/2014/main" id="{FF0715FB-06B2-4F0E-B5F0-B256CC940163}"/>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0" name="Snip Single Corner Rectangle 29">
          <a:hlinkClick xmlns:r="http://schemas.openxmlformats.org/officeDocument/2006/relationships" r:id="rId12"/>
          <a:extLst>
            <a:ext uri="{FF2B5EF4-FFF2-40B4-BE49-F238E27FC236}">
              <a16:creationId xmlns:a16="http://schemas.microsoft.com/office/drawing/2014/main" id="{DEE35313-E6DC-48B6-8195-B94222762074}"/>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2" name="Snip Single Corner Rectangle 31">
          <a:hlinkClick xmlns:r="http://schemas.openxmlformats.org/officeDocument/2006/relationships" r:id="rId3"/>
          <a:extLst>
            <a:ext uri="{FF2B5EF4-FFF2-40B4-BE49-F238E27FC236}">
              <a16:creationId xmlns:a16="http://schemas.microsoft.com/office/drawing/2014/main" id="{DB0E2665-04AB-4D75-95C3-3BF099BFA820}"/>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3" name="Snip Single Corner Rectangle 32">
          <a:hlinkClick xmlns:r="http://schemas.openxmlformats.org/officeDocument/2006/relationships" r:id="rId1"/>
          <a:extLst>
            <a:ext uri="{FF2B5EF4-FFF2-40B4-BE49-F238E27FC236}">
              <a16:creationId xmlns:a16="http://schemas.microsoft.com/office/drawing/2014/main" id="{ABB02A7B-A925-47C7-B840-D084162CF4CB}"/>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4" name="Snip Single Corner Rectangle 33">
          <a:hlinkClick xmlns:r="http://schemas.openxmlformats.org/officeDocument/2006/relationships" r:id="rId5"/>
          <a:extLst>
            <a:ext uri="{FF2B5EF4-FFF2-40B4-BE49-F238E27FC236}">
              <a16:creationId xmlns:a16="http://schemas.microsoft.com/office/drawing/2014/main" id="{D10831E5-DF9B-4306-BEA9-431446FA55F5}"/>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5" name="Snip Single Corner Rectangle 34">
          <a:hlinkClick xmlns:r="http://schemas.openxmlformats.org/officeDocument/2006/relationships" r:id="rId6"/>
          <a:extLst>
            <a:ext uri="{FF2B5EF4-FFF2-40B4-BE49-F238E27FC236}">
              <a16:creationId xmlns:a16="http://schemas.microsoft.com/office/drawing/2014/main" id="{2DADBD52-EB12-4AA2-AC31-261867E506C7}"/>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6" name="Snip Single Corner Rectangle 35">
          <a:hlinkClick xmlns:r="http://schemas.openxmlformats.org/officeDocument/2006/relationships" r:id="rId7"/>
          <a:extLst>
            <a:ext uri="{FF2B5EF4-FFF2-40B4-BE49-F238E27FC236}">
              <a16:creationId xmlns:a16="http://schemas.microsoft.com/office/drawing/2014/main" id="{995E70B1-783E-4A23-BC6F-567D17C2AFB6}"/>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7" name="Snip Single Corner Rectangle 36">
          <a:hlinkClick xmlns:r="http://schemas.openxmlformats.org/officeDocument/2006/relationships" r:id="rId8"/>
          <a:extLst>
            <a:ext uri="{FF2B5EF4-FFF2-40B4-BE49-F238E27FC236}">
              <a16:creationId xmlns:a16="http://schemas.microsoft.com/office/drawing/2014/main" id="{12161D2A-DAFE-47A9-945E-72928EE2EDD0}"/>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8" name="Snip Single Corner Rectangle 37">
          <a:hlinkClick xmlns:r="http://schemas.openxmlformats.org/officeDocument/2006/relationships" r:id="rId9"/>
          <a:extLst>
            <a:ext uri="{FF2B5EF4-FFF2-40B4-BE49-F238E27FC236}">
              <a16:creationId xmlns:a16="http://schemas.microsoft.com/office/drawing/2014/main" id="{26A3F27E-A001-4935-B5AA-5B0EF132CEC6}"/>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9" name="Snip Single Corner Rectangle 38">
          <a:hlinkClick xmlns:r="http://schemas.openxmlformats.org/officeDocument/2006/relationships" r:id="rId10"/>
          <a:extLst>
            <a:ext uri="{FF2B5EF4-FFF2-40B4-BE49-F238E27FC236}">
              <a16:creationId xmlns:a16="http://schemas.microsoft.com/office/drawing/2014/main" id="{AAEF8A7F-35D3-4A50-ABB0-06F72AE11BB3}"/>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0" name="Snip Single Corner Rectangle 39">
          <a:hlinkClick xmlns:r="http://schemas.openxmlformats.org/officeDocument/2006/relationships" r:id="rId11"/>
          <a:extLst>
            <a:ext uri="{FF2B5EF4-FFF2-40B4-BE49-F238E27FC236}">
              <a16:creationId xmlns:a16="http://schemas.microsoft.com/office/drawing/2014/main" id="{3BBAB628-0513-4BE9-8EB1-BCF13B5F75B2}"/>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1" name="Snip Single Corner Rectangle 40">
          <a:extLst>
            <a:ext uri="{FF2B5EF4-FFF2-40B4-BE49-F238E27FC236}">
              <a16:creationId xmlns:a16="http://schemas.microsoft.com/office/drawing/2014/main" id="{F8D1BEAB-2979-49A8-A27B-A4D01EA5FF70}"/>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 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33" name="TextBox 32">
          <a:extLst>
            <a:ext uri="{FF2B5EF4-FFF2-40B4-BE49-F238E27FC236}">
              <a16:creationId xmlns:a16="http://schemas.microsoft.com/office/drawing/2014/main" id="{B4CFF4DB-D1A9-4A03-A180-6B7EF13D1C93}"/>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587692</xdr:colOff>
      <xdr:row>3</xdr:row>
      <xdr:rowOff>723606</xdr:rowOff>
    </xdr:to>
    <xdr:pic>
      <xdr:nvPicPr>
        <xdr:cNvPr id="35" name="Picture 34" descr="CEG2_col (2).bmp">
          <a:extLst>
            <a:ext uri="{FF2B5EF4-FFF2-40B4-BE49-F238E27FC236}">
              <a16:creationId xmlns:a16="http://schemas.microsoft.com/office/drawing/2014/main" id="{9D512752-FC16-49DF-835E-D57F34B87C39}"/>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4</xdr:col>
      <xdr:colOff>0</xdr:colOff>
      <xdr:row>3</xdr:row>
      <xdr:rowOff>0</xdr:rowOff>
    </xdr:from>
    <xdr:to>
      <xdr:col>8</xdr:col>
      <xdr:colOff>693810</xdr:colOff>
      <xdr:row>14</xdr:row>
      <xdr:rowOff>19393</xdr:rowOff>
    </xdr:to>
    <xdr:graphicFrame macro="">
      <xdr:nvGraphicFramePr>
        <xdr:cNvPr id="36" name="Chart 35">
          <a:extLst>
            <a:ext uri="{FF2B5EF4-FFF2-40B4-BE49-F238E27FC236}">
              <a16:creationId xmlns:a16="http://schemas.microsoft.com/office/drawing/2014/main" id="{B66BD1F7-6C39-457B-B808-4D114E860A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absolute">
    <xdr:from>
      <xdr:col>9</xdr:col>
      <xdr:colOff>0</xdr:colOff>
      <xdr:row>3</xdr:row>
      <xdr:rowOff>0</xdr:rowOff>
    </xdr:from>
    <xdr:to>
      <xdr:col>13</xdr:col>
      <xdr:colOff>693810</xdr:colOff>
      <xdr:row>14</xdr:row>
      <xdr:rowOff>19393</xdr:rowOff>
    </xdr:to>
    <xdr:graphicFrame macro="">
      <xdr:nvGraphicFramePr>
        <xdr:cNvPr id="37" name="Chart 36">
          <a:extLst>
            <a:ext uri="{FF2B5EF4-FFF2-40B4-BE49-F238E27FC236}">
              <a16:creationId xmlns:a16="http://schemas.microsoft.com/office/drawing/2014/main" id="{A9411499-D853-44A0-88DD-1F8ED87934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5</xdr:col>
      <xdr:colOff>970188</xdr:colOff>
      <xdr:row>0</xdr:row>
      <xdr:rowOff>0</xdr:rowOff>
    </xdr:from>
    <xdr:to>
      <xdr:col>6</xdr:col>
      <xdr:colOff>936783</xdr:colOff>
      <xdr:row>1</xdr:row>
      <xdr:rowOff>0</xdr:rowOff>
    </xdr:to>
    <xdr:sp macro="" textlink="">
      <xdr:nvSpPr>
        <xdr:cNvPr id="38" name="Snip Single Corner Rectangle 32">
          <a:hlinkClick xmlns:r="http://schemas.openxmlformats.org/officeDocument/2006/relationships" r:id="rId16"/>
          <a:extLst>
            <a:ext uri="{FF2B5EF4-FFF2-40B4-BE49-F238E27FC236}">
              <a16:creationId xmlns:a16="http://schemas.microsoft.com/office/drawing/2014/main" id="{512A513C-EAD3-4E97-B436-B0603F51F945}"/>
            </a:ext>
          </a:extLst>
        </xdr:cNvPr>
        <xdr:cNvSpPr/>
      </xdr:nvSpPr>
      <xdr:spPr>
        <a:xfrm>
          <a:off x="8318045" y="0"/>
          <a:ext cx="94630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934879</xdr:colOff>
      <xdr:row>1</xdr:row>
      <xdr:rowOff>0</xdr:rowOff>
    </xdr:to>
    <xdr:sp macro="" textlink="">
      <xdr:nvSpPr>
        <xdr:cNvPr id="39" name="Snip Single Corner Rectangle 51">
          <a:hlinkClick xmlns:r="http://schemas.openxmlformats.org/officeDocument/2006/relationships" r:id="rId17"/>
          <a:extLst>
            <a:ext uri="{FF2B5EF4-FFF2-40B4-BE49-F238E27FC236}">
              <a16:creationId xmlns:a16="http://schemas.microsoft.com/office/drawing/2014/main" id="{3D70780E-E06B-47EF-A109-AC1DD178918A}"/>
            </a:ext>
          </a:extLst>
        </xdr:cNvPr>
        <xdr:cNvSpPr/>
      </xdr:nvSpPr>
      <xdr:spPr>
        <a:xfrm>
          <a:off x="5388429"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931341</xdr:colOff>
      <xdr:row>1</xdr:row>
      <xdr:rowOff>0</xdr:rowOff>
    </xdr:to>
    <xdr:sp macro="" textlink="">
      <xdr:nvSpPr>
        <xdr:cNvPr id="40" name="Snip Single Corner Rectangle 31">
          <a:hlinkClick xmlns:r="http://schemas.openxmlformats.org/officeDocument/2006/relationships" r:id="rId1"/>
          <a:extLst>
            <a:ext uri="{FF2B5EF4-FFF2-40B4-BE49-F238E27FC236}">
              <a16:creationId xmlns:a16="http://schemas.microsoft.com/office/drawing/2014/main" id="{99DBC1EF-3EE7-4C92-B3C7-157CB5FDB0A1}"/>
            </a:ext>
          </a:extLst>
        </xdr:cNvPr>
        <xdr:cNvSpPr/>
      </xdr:nvSpPr>
      <xdr:spPr>
        <a:xfrm>
          <a:off x="735003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929980</xdr:colOff>
      <xdr:row>1</xdr:row>
      <xdr:rowOff>0</xdr:rowOff>
    </xdr:to>
    <xdr:sp macro="" textlink="">
      <xdr:nvSpPr>
        <xdr:cNvPr id="41" name="Snip Single Corner Rectangle 31">
          <a:hlinkClick xmlns:r="http://schemas.openxmlformats.org/officeDocument/2006/relationships" r:id="rId18"/>
          <a:extLst>
            <a:ext uri="{FF2B5EF4-FFF2-40B4-BE49-F238E27FC236}">
              <a16:creationId xmlns:a16="http://schemas.microsoft.com/office/drawing/2014/main" id="{53493E6F-55A9-47A0-8F49-6792566DE1A8}"/>
            </a:ext>
          </a:extLst>
        </xdr:cNvPr>
        <xdr:cNvSpPr/>
      </xdr:nvSpPr>
      <xdr:spPr>
        <a:xfrm>
          <a:off x="9308102"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16056</xdr:colOff>
      <xdr:row>0</xdr:row>
      <xdr:rowOff>0</xdr:rowOff>
    </xdr:from>
    <xdr:to>
      <xdr:col>4</xdr:col>
      <xdr:colOff>931885</xdr:colOff>
      <xdr:row>1</xdr:row>
      <xdr:rowOff>0</xdr:rowOff>
    </xdr:to>
    <xdr:sp macro="" textlink="">
      <xdr:nvSpPr>
        <xdr:cNvPr id="42" name="Snip Single Corner Rectangle 41">
          <a:hlinkClick xmlns:r="http://schemas.openxmlformats.org/officeDocument/2006/relationships" r:id="rId3"/>
          <a:extLst>
            <a:ext uri="{FF2B5EF4-FFF2-40B4-BE49-F238E27FC236}">
              <a16:creationId xmlns:a16="http://schemas.microsoft.com/office/drawing/2014/main" id="{A5FABD47-CBED-4C89-A381-ECA9D886EAC2}"/>
            </a:ext>
          </a:extLst>
        </xdr:cNvPr>
        <xdr:cNvSpPr/>
      </xdr:nvSpPr>
      <xdr:spPr>
        <a:xfrm>
          <a:off x="6384199" y="0"/>
          <a:ext cx="91582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931069</xdr:colOff>
      <xdr:row>1</xdr:row>
      <xdr:rowOff>0</xdr:rowOff>
    </xdr:to>
    <xdr:sp macro="" textlink="">
      <xdr:nvSpPr>
        <xdr:cNvPr id="43" name="Snip Single Corner Rectangle 50">
          <a:hlinkClick xmlns:r="http://schemas.openxmlformats.org/officeDocument/2006/relationships" r:id="rId19"/>
          <a:extLst>
            <a:ext uri="{FF2B5EF4-FFF2-40B4-BE49-F238E27FC236}">
              <a16:creationId xmlns:a16="http://schemas.microsoft.com/office/drawing/2014/main" id="{99A079D2-78CB-4A7C-A643-2B445DDAFACD}"/>
            </a:ext>
          </a:extLst>
        </xdr:cNvPr>
        <xdr:cNvSpPr/>
      </xdr:nvSpPr>
      <xdr:spPr>
        <a:xfrm>
          <a:off x="17145000"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932973</xdr:colOff>
      <xdr:row>1</xdr:row>
      <xdr:rowOff>0</xdr:rowOff>
    </xdr:to>
    <xdr:sp macro="" textlink="">
      <xdr:nvSpPr>
        <xdr:cNvPr id="44" name="Snip Single Corner Rectangle 50">
          <a:hlinkClick xmlns:r="http://schemas.openxmlformats.org/officeDocument/2006/relationships" r:id="rId20"/>
          <a:extLst>
            <a:ext uri="{FF2B5EF4-FFF2-40B4-BE49-F238E27FC236}">
              <a16:creationId xmlns:a16="http://schemas.microsoft.com/office/drawing/2014/main" id="{FA3DF00A-D304-4890-B0E9-FC0CC93D5C22}"/>
            </a:ext>
          </a:extLst>
        </xdr:cNvPr>
        <xdr:cNvSpPr/>
      </xdr:nvSpPr>
      <xdr:spPr>
        <a:xfrm>
          <a:off x="18128523"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936783</xdr:colOff>
      <xdr:row>1</xdr:row>
      <xdr:rowOff>0</xdr:rowOff>
    </xdr:to>
    <xdr:sp macro="" textlink="">
      <xdr:nvSpPr>
        <xdr:cNvPr id="45" name="Snip Single Corner Rectangle 50">
          <a:hlinkClick xmlns:r="http://schemas.openxmlformats.org/officeDocument/2006/relationships" r:id="rId21"/>
          <a:extLst>
            <a:ext uri="{FF2B5EF4-FFF2-40B4-BE49-F238E27FC236}">
              <a16:creationId xmlns:a16="http://schemas.microsoft.com/office/drawing/2014/main" id="{6140F381-73B2-40D7-94E4-E187FC4D6A6A}"/>
            </a:ext>
          </a:extLst>
        </xdr:cNvPr>
        <xdr:cNvSpPr/>
      </xdr:nvSpPr>
      <xdr:spPr>
        <a:xfrm>
          <a:off x="19104428"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editAs="oneCell">
    <xdr:from>
      <xdr:col>0</xdr:col>
      <xdr:colOff>473800</xdr:colOff>
      <xdr:row>17</xdr:row>
      <xdr:rowOff>0</xdr:rowOff>
    </xdr:from>
    <xdr:to>
      <xdr:col>1</xdr:col>
      <xdr:colOff>1808933</xdr:colOff>
      <xdr:row>18</xdr:row>
      <xdr:rowOff>204107</xdr:rowOff>
    </xdr:to>
    <mc:AlternateContent xmlns:mc="http://schemas.openxmlformats.org/markup-compatibility/2006" xmlns:a14="http://schemas.microsoft.com/office/drawing/2010/main">
      <mc:Choice Requires="a14">
        <xdr:graphicFrame macro="">
          <xdr:nvGraphicFramePr>
            <xdr:cNvPr id="46" name="Rel_D 12">
              <a:extLst>
                <a:ext uri="{FF2B5EF4-FFF2-40B4-BE49-F238E27FC236}">
                  <a16:creationId xmlns:a16="http://schemas.microsoft.com/office/drawing/2014/main" id="{D2CB7E9F-D217-4BD3-809C-686572CB0FC6}"/>
                </a:ext>
              </a:extLst>
            </xdr:cNvPr>
            <xdr:cNvGraphicFramePr/>
          </xdr:nvGraphicFramePr>
          <xdr:xfrm>
            <a:off x="0" y="0"/>
            <a:ext cx="0" cy="0"/>
          </xdr:xfrm>
          <a:graphic>
            <a:graphicData uri="http://schemas.microsoft.com/office/drawing/2010/slicer">
              <sle:slicer xmlns:sle="http://schemas.microsoft.com/office/drawing/2010/slicer" name="Rel_D 12"/>
            </a:graphicData>
          </a:graphic>
        </xdr:graphicFrame>
      </mc:Choice>
      <mc:Fallback xmlns="">
        <xdr:sp macro="" textlink="">
          <xdr:nvSpPr>
            <xdr:cNvPr id="0" name=""/>
            <xdr:cNvSpPr>
              <a:spLocks noTextEdit="1"/>
            </xdr:cNvSpPr>
          </xdr:nvSpPr>
          <xdr:spPr>
            <a:xfrm>
              <a:off x="477610" y="3918857"/>
              <a:ext cx="1824990" cy="74975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7.xml><?xml version="1.0" encoding="utf-8"?>
<xdr:wsDr xmlns:xdr="http://schemas.openxmlformats.org/drawingml/2006/spreadsheetDrawing" xmlns:a="http://schemas.openxmlformats.org/drawingml/2006/main">
  <xdr:twoCellAnchor>
    <xdr:from>
      <xdr:col>11</xdr:col>
      <xdr:colOff>166688</xdr:colOff>
      <xdr:row>0</xdr:row>
      <xdr:rowOff>83344</xdr:rowOff>
    </xdr:from>
    <xdr:to>
      <xdr:col>11</xdr:col>
      <xdr:colOff>821532</xdr:colOff>
      <xdr:row>0</xdr:row>
      <xdr:rowOff>381000</xdr:rowOff>
    </xdr:to>
    <xdr:sp macro="" textlink="">
      <xdr:nvSpPr>
        <xdr:cNvPr id="2" name="Arrow: Right 1">
          <a:hlinkClick xmlns:r="http://schemas.openxmlformats.org/officeDocument/2006/relationships" r:id="rId1"/>
          <a:extLst>
            <a:ext uri="{FF2B5EF4-FFF2-40B4-BE49-F238E27FC236}">
              <a16:creationId xmlns:a16="http://schemas.microsoft.com/office/drawing/2014/main" id="{CA8D42E5-998E-4BFE-9869-2E0508E87318}"/>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editAs="absolute">
    <xdr:from>
      <xdr:col>1</xdr:col>
      <xdr:colOff>19527</xdr:colOff>
      <xdr:row>18</xdr:row>
      <xdr:rowOff>538708</xdr:rowOff>
    </xdr:from>
    <xdr:to>
      <xdr:col>1</xdr:col>
      <xdr:colOff>1848327</xdr:colOff>
      <xdr:row>30</xdr:row>
      <xdr:rowOff>4356</xdr:rowOff>
    </xdr:to>
    <mc:AlternateContent xmlns:mc="http://schemas.openxmlformats.org/markup-compatibility/2006" xmlns:a14="http://schemas.microsoft.com/office/drawing/2010/main">
      <mc:Choice Requires="a14">
        <xdr:graphicFrame macro="">
          <xdr:nvGraphicFramePr>
            <xdr:cNvPr id="3" name="Locality 25">
              <a:extLst>
                <a:ext uri="{FF2B5EF4-FFF2-40B4-BE49-F238E27FC236}">
                  <a16:creationId xmlns:a16="http://schemas.microsoft.com/office/drawing/2014/main" id="{27E31A24-3F1C-40BD-8564-AB2D0FB48EF7}"/>
                </a:ext>
              </a:extLst>
            </xdr:cNvPr>
            <xdr:cNvGraphicFramePr/>
          </xdr:nvGraphicFramePr>
          <xdr:xfrm>
            <a:off x="0" y="0"/>
            <a:ext cx="0" cy="0"/>
          </xdr:xfrm>
          <a:graphic>
            <a:graphicData uri="http://schemas.microsoft.com/office/drawing/2010/slicer">
              <sle:slicer xmlns:sle="http://schemas.microsoft.com/office/drawing/2010/slicer" name="Locality 25"/>
            </a:graphicData>
          </a:graphic>
        </xdr:graphicFrame>
      </mc:Choice>
      <mc:Fallback xmlns="">
        <xdr:sp macro="" textlink="">
          <xdr:nvSpPr>
            <xdr:cNvPr id="0" name=""/>
            <xdr:cNvSpPr>
              <a:spLocks noTextEdit="1"/>
            </xdr:cNvSpPr>
          </xdr:nvSpPr>
          <xdr:spPr>
            <a:xfrm>
              <a:off x="509384" y="4751479"/>
              <a:ext cx="1828800" cy="228504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13</xdr:col>
      <xdr:colOff>673554</xdr:colOff>
      <xdr:row>2</xdr:row>
      <xdr:rowOff>120560</xdr:rowOff>
    </xdr:from>
    <xdr:to>
      <xdr:col>15</xdr:col>
      <xdr:colOff>591093</xdr:colOff>
      <xdr:row>11</xdr:row>
      <xdr:rowOff>81984</xdr:rowOff>
    </xdr:to>
    <mc:AlternateContent xmlns:mc="http://schemas.openxmlformats.org/markup-compatibility/2006" xmlns:sle15="http://schemas.microsoft.com/office/drawing/2012/slicer">
      <mc:Choice Requires="sle15">
        <xdr:graphicFrame macro="">
          <xdr:nvGraphicFramePr>
            <xdr:cNvPr id="4" name="Locality 26">
              <a:extLst>
                <a:ext uri="{FF2B5EF4-FFF2-40B4-BE49-F238E27FC236}">
                  <a16:creationId xmlns:a16="http://schemas.microsoft.com/office/drawing/2014/main" id="{4EAB6AA3-C07D-4878-9477-87C726782D01}"/>
                </a:ext>
              </a:extLst>
            </xdr:cNvPr>
            <xdr:cNvGraphicFramePr/>
          </xdr:nvGraphicFramePr>
          <xdr:xfrm>
            <a:off x="0" y="0"/>
            <a:ext cx="0" cy="0"/>
          </xdr:xfrm>
          <a:graphic>
            <a:graphicData uri="http://schemas.microsoft.com/office/drawing/2010/slicer">
              <sle:slicer xmlns:sle="http://schemas.microsoft.com/office/drawing/2010/slicer" name="Locality 26"/>
            </a:graphicData>
          </a:graphic>
        </xdr:graphicFrame>
      </mc:Choice>
      <mc:Fallback xmlns="">
        <xdr:sp macro="" textlink="">
          <xdr:nvSpPr>
            <xdr:cNvPr id="0" name=""/>
            <xdr:cNvSpPr>
              <a:spLocks noTextEdit="1"/>
            </xdr:cNvSpPr>
          </xdr:nvSpPr>
          <xdr:spPr>
            <a:xfrm>
              <a:off x="17285154" y="773703"/>
              <a:ext cx="1876968" cy="2214767"/>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11</xdr:col>
      <xdr:colOff>166688</xdr:colOff>
      <xdr:row>0</xdr:row>
      <xdr:rowOff>83344</xdr:rowOff>
    </xdr:from>
    <xdr:to>
      <xdr:col>11</xdr:col>
      <xdr:colOff>821532</xdr:colOff>
      <xdr:row>0</xdr:row>
      <xdr:rowOff>381000</xdr:rowOff>
    </xdr:to>
    <xdr:sp macro="" textlink="">
      <xdr:nvSpPr>
        <xdr:cNvPr id="5" name="Arrow: Right 2">
          <a:hlinkClick xmlns:r="http://schemas.openxmlformats.org/officeDocument/2006/relationships" r:id="rId1"/>
          <a:extLst>
            <a:ext uri="{FF2B5EF4-FFF2-40B4-BE49-F238E27FC236}">
              <a16:creationId xmlns:a16="http://schemas.microsoft.com/office/drawing/2014/main" id="{CC31BB51-0152-4087-8962-A04CEA6F3358}"/>
            </a:ext>
          </a:extLst>
        </xdr:cNvPr>
        <xdr:cNvSpPr/>
      </xdr:nvSpPr>
      <xdr:spPr>
        <a:xfrm>
          <a:off x="130254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6" name="Arrow: Right 2">
          <a:hlinkClick xmlns:r="http://schemas.openxmlformats.org/officeDocument/2006/relationships" r:id="rId1"/>
          <a:extLst>
            <a:ext uri="{FF2B5EF4-FFF2-40B4-BE49-F238E27FC236}">
              <a16:creationId xmlns:a16="http://schemas.microsoft.com/office/drawing/2014/main" id="{976E3163-6761-4542-BD42-DE1F6E8942BD}"/>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7" name="Arrow: Right 2">
          <a:hlinkClick xmlns:r="http://schemas.openxmlformats.org/officeDocument/2006/relationships" r:id="rId2"/>
          <a:extLst>
            <a:ext uri="{FF2B5EF4-FFF2-40B4-BE49-F238E27FC236}">
              <a16:creationId xmlns:a16="http://schemas.microsoft.com/office/drawing/2014/main" id="{9F28BB6C-8BBA-4335-8569-F6CCEEAB37AD}"/>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166688</xdr:colOff>
      <xdr:row>0</xdr:row>
      <xdr:rowOff>83344</xdr:rowOff>
    </xdr:from>
    <xdr:to>
      <xdr:col>10</xdr:col>
      <xdr:colOff>821532</xdr:colOff>
      <xdr:row>0</xdr:row>
      <xdr:rowOff>381000</xdr:rowOff>
    </xdr:to>
    <xdr:sp macro="" textlink="">
      <xdr:nvSpPr>
        <xdr:cNvPr id="8" name="Arrow: Right 3">
          <a:hlinkClick xmlns:r="http://schemas.openxmlformats.org/officeDocument/2006/relationships" r:id="rId2"/>
          <a:extLst>
            <a:ext uri="{FF2B5EF4-FFF2-40B4-BE49-F238E27FC236}">
              <a16:creationId xmlns:a16="http://schemas.microsoft.com/office/drawing/2014/main" id="{68910DD4-667A-4289-A3AF-CECAEF7C90ED}"/>
            </a:ext>
          </a:extLst>
        </xdr:cNvPr>
        <xdr:cNvSpPr/>
      </xdr:nvSpPr>
      <xdr:spPr>
        <a:xfrm>
          <a:off x="12072938" y="83344"/>
          <a:ext cx="654844" cy="2976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95249</xdr:colOff>
      <xdr:row>0</xdr:row>
      <xdr:rowOff>59531</xdr:rowOff>
    </xdr:from>
    <xdr:to>
      <xdr:col>5</xdr:col>
      <xdr:colOff>869156</xdr:colOff>
      <xdr:row>0</xdr:row>
      <xdr:rowOff>392906</xdr:rowOff>
    </xdr:to>
    <xdr:sp macro="" textlink="">
      <xdr:nvSpPr>
        <xdr:cNvPr id="9" name="Arrow: Left 4">
          <a:hlinkClick xmlns:r="http://schemas.openxmlformats.org/officeDocument/2006/relationships" r:id="rId3"/>
          <a:extLst>
            <a:ext uri="{FF2B5EF4-FFF2-40B4-BE49-F238E27FC236}">
              <a16:creationId xmlns:a16="http://schemas.microsoft.com/office/drawing/2014/main" id="{688B78A1-EDBA-42FC-B1F7-0854F8943FBD}"/>
            </a:ext>
          </a:extLst>
        </xdr:cNvPr>
        <xdr:cNvSpPr/>
      </xdr:nvSpPr>
      <xdr:spPr>
        <a:xfrm>
          <a:off x="7238999" y="59531"/>
          <a:ext cx="773907" cy="333375"/>
        </a:xfrm>
        <a:prstGeom prst="lef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59530</xdr:colOff>
      <xdr:row>0</xdr:row>
      <xdr:rowOff>59532</xdr:rowOff>
    </xdr:from>
    <xdr:to>
      <xdr:col>10</xdr:col>
      <xdr:colOff>869155</xdr:colOff>
      <xdr:row>0</xdr:row>
      <xdr:rowOff>392906</xdr:rowOff>
    </xdr:to>
    <xdr:sp macro="" textlink="">
      <xdr:nvSpPr>
        <xdr:cNvPr id="10" name="Arrow: Right 7">
          <a:hlinkClick xmlns:r="http://schemas.openxmlformats.org/officeDocument/2006/relationships" r:id="rId4"/>
          <a:extLst>
            <a:ext uri="{FF2B5EF4-FFF2-40B4-BE49-F238E27FC236}">
              <a16:creationId xmlns:a16="http://schemas.microsoft.com/office/drawing/2014/main" id="{D294D14C-5DB6-4C50-9C41-0555E309C24B}"/>
            </a:ext>
          </a:extLst>
        </xdr:cNvPr>
        <xdr:cNvSpPr/>
      </xdr:nvSpPr>
      <xdr:spPr>
        <a:xfrm>
          <a:off x="11965780" y="59532"/>
          <a:ext cx="809625" cy="33337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0</xdr:row>
      <xdr:rowOff>0</xdr:rowOff>
    </xdr:from>
    <xdr:to>
      <xdr:col>5</xdr:col>
      <xdr:colOff>940594</xdr:colOff>
      <xdr:row>1</xdr:row>
      <xdr:rowOff>0</xdr:rowOff>
    </xdr:to>
    <xdr:sp macro="" textlink="">
      <xdr:nvSpPr>
        <xdr:cNvPr id="12" name="Snip Single Corner Rectangle 21">
          <a:hlinkClick xmlns:r="http://schemas.openxmlformats.org/officeDocument/2006/relationships" r:id="rId1"/>
          <a:extLst>
            <a:ext uri="{FF2B5EF4-FFF2-40B4-BE49-F238E27FC236}">
              <a16:creationId xmlns:a16="http://schemas.microsoft.com/office/drawing/2014/main" id="{F66E86C0-ECDF-4B66-B933-069BE4AA24E9}"/>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13" name="Snip Single Corner Rectangle 22">
          <a:hlinkClick xmlns:r="http://schemas.openxmlformats.org/officeDocument/2006/relationships" r:id="rId5"/>
          <a:extLst>
            <a:ext uri="{FF2B5EF4-FFF2-40B4-BE49-F238E27FC236}">
              <a16:creationId xmlns:a16="http://schemas.microsoft.com/office/drawing/2014/main" id="{833758CE-09F5-4D62-BA64-A0F637269A51}"/>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14" name="Snip Single Corner Rectangle 23">
          <a:hlinkClick xmlns:r="http://schemas.openxmlformats.org/officeDocument/2006/relationships" r:id="rId6"/>
          <a:extLst>
            <a:ext uri="{FF2B5EF4-FFF2-40B4-BE49-F238E27FC236}">
              <a16:creationId xmlns:a16="http://schemas.microsoft.com/office/drawing/2014/main" id="{3916170B-A584-45B0-A137-334B8BF1BA1C}"/>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15" name="Snip Single Corner Rectangle 24">
          <a:hlinkClick xmlns:r="http://schemas.openxmlformats.org/officeDocument/2006/relationships" r:id="rId7"/>
          <a:extLst>
            <a:ext uri="{FF2B5EF4-FFF2-40B4-BE49-F238E27FC236}">
              <a16:creationId xmlns:a16="http://schemas.microsoft.com/office/drawing/2014/main" id="{67874478-A230-4378-AD71-F0BA5CB19416}"/>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16" name="Snip Single Corner Rectangle 25">
          <a:hlinkClick xmlns:r="http://schemas.openxmlformats.org/officeDocument/2006/relationships" r:id="rId8"/>
          <a:extLst>
            <a:ext uri="{FF2B5EF4-FFF2-40B4-BE49-F238E27FC236}">
              <a16:creationId xmlns:a16="http://schemas.microsoft.com/office/drawing/2014/main" id="{89037A0B-7F49-4B80-BDD2-E483ACB29E3D}"/>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Child/Young</a:t>
          </a:r>
          <a:r>
            <a:rPr lang="en-GB" sz="1100"/>
            <a:t> </a:t>
          </a:r>
          <a:r>
            <a:rPr lang="en-GB" sz="1100" b="1">
              <a:solidFill>
                <a:sysClr val="windowText" lastClr="000000"/>
              </a:solidFill>
            </a:rPr>
            <a:t>People</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17" name="Snip Single Corner Rectangle 26">
          <a:hlinkClick xmlns:r="http://schemas.openxmlformats.org/officeDocument/2006/relationships" r:id="rId9"/>
          <a:extLst>
            <a:ext uri="{FF2B5EF4-FFF2-40B4-BE49-F238E27FC236}">
              <a16:creationId xmlns:a16="http://schemas.microsoft.com/office/drawing/2014/main" id="{C924BA8F-0AAE-4AAC-A401-22772C6DF5CF}"/>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18" name="Snip Single Corner Rectangle 27">
          <a:hlinkClick xmlns:r="http://schemas.openxmlformats.org/officeDocument/2006/relationships" r:id="rId10"/>
          <a:extLst>
            <a:ext uri="{FF2B5EF4-FFF2-40B4-BE49-F238E27FC236}">
              <a16:creationId xmlns:a16="http://schemas.microsoft.com/office/drawing/2014/main" id="{502BE2F4-1A48-4F58-8101-BBFFB41EC9CB}"/>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Gestaional</a:t>
          </a:r>
          <a:r>
            <a:rPr lang="en-GB" sz="1100"/>
            <a:t> </a:t>
          </a:r>
          <a:r>
            <a:rPr lang="en-GB" sz="1100" b="1">
              <a:solidFill>
                <a:sysClr val="windowText" lastClr="000000"/>
              </a:solidFill>
            </a:rPr>
            <a:t>Diabetes</a:t>
          </a: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19" name="Snip Single Corner Rectangle 28">
          <a:hlinkClick xmlns:r="http://schemas.openxmlformats.org/officeDocument/2006/relationships" r:id="rId11"/>
          <a:extLst>
            <a:ext uri="{FF2B5EF4-FFF2-40B4-BE49-F238E27FC236}">
              <a16:creationId xmlns:a16="http://schemas.microsoft.com/office/drawing/2014/main" id="{A6BC2C9A-94D9-4845-9601-FC6DF952EAED}"/>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20" name="Snip Single Corner Rectangle 29">
          <a:hlinkClick xmlns:r="http://schemas.openxmlformats.org/officeDocument/2006/relationships" r:id="rId12"/>
          <a:extLst>
            <a:ext uri="{FF2B5EF4-FFF2-40B4-BE49-F238E27FC236}">
              <a16:creationId xmlns:a16="http://schemas.microsoft.com/office/drawing/2014/main" id="{5A672053-C834-4C6C-955E-A15CB9DC5AE9}"/>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SEP</a:t>
          </a:r>
        </a:p>
      </xdr:txBody>
    </xdr:sp>
    <xdr:clientData/>
  </xdr:twoCellAnchor>
  <xdr:twoCellAnchor>
    <xdr:from>
      <xdr:col>5</xdr:col>
      <xdr:colOff>0</xdr:colOff>
      <xdr:row>0</xdr:row>
      <xdr:rowOff>0</xdr:rowOff>
    </xdr:from>
    <xdr:to>
      <xdr:col>5</xdr:col>
      <xdr:colOff>940594</xdr:colOff>
      <xdr:row>1</xdr:row>
      <xdr:rowOff>0</xdr:rowOff>
    </xdr:to>
    <xdr:sp macro="" textlink="">
      <xdr:nvSpPr>
        <xdr:cNvPr id="22" name="Snip Single Corner Rectangle 31">
          <a:hlinkClick xmlns:r="http://schemas.openxmlformats.org/officeDocument/2006/relationships" r:id="rId3"/>
          <a:extLst>
            <a:ext uri="{FF2B5EF4-FFF2-40B4-BE49-F238E27FC236}">
              <a16:creationId xmlns:a16="http://schemas.microsoft.com/office/drawing/2014/main" id="{9AB478B7-B74A-4D5D-AD53-5D933B3680CD}"/>
            </a:ext>
          </a:extLst>
        </xdr:cNvPr>
        <xdr:cNvSpPr/>
      </xdr:nvSpPr>
      <xdr:spPr>
        <a:xfrm>
          <a:off x="714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Demographics</a:t>
          </a:r>
          <a:endParaRPr lang="en-GB" sz="1100" b="1">
            <a:solidFill>
              <a:sysClr val="windowText" lastClr="000000"/>
            </a:solidFill>
          </a:endParaRPr>
        </a:p>
      </xdr:txBody>
    </xdr:sp>
    <xdr:clientData/>
  </xdr:twoCellAnchor>
  <xdr:twoCellAnchor>
    <xdr:from>
      <xdr:col>6</xdr:col>
      <xdr:colOff>0</xdr:colOff>
      <xdr:row>0</xdr:row>
      <xdr:rowOff>0</xdr:rowOff>
    </xdr:from>
    <xdr:to>
      <xdr:col>6</xdr:col>
      <xdr:colOff>940594</xdr:colOff>
      <xdr:row>1</xdr:row>
      <xdr:rowOff>0</xdr:rowOff>
    </xdr:to>
    <xdr:sp macro="" textlink="">
      <xdr:nvSpPr>
        <xdr:cNvPr id="23" name="Snip Single Corner Rectangle 32">
          <a:hlinkClick xmlns:r="http://schemas.openxmlformats.org/officeDocument/2006/relationships" r:id="rId1"/>
          <a:extLst>
            <a:ext uri="{FF2B5EF4-FFF2-40B4-BE49-F238E27FC236}">
              <a16:creationId xmlns:a16="http://schemas.microsoft.com/office/drawing/2014/main" id="{30290F09-28F8-4E44-97F5-31E2553B0F44}"/>
            </a:ext>
          </a:extLst>
        </xdr:cNvPr>
        <xdr:cNvSpPr/>
      </xdr:nvSpPr>
      <xdr:spPr>
        <a:xfrm>
          <a:off x="809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Preconception</a:t>
          </a:r>
          <a:r>
            <a:rPr lang="en-GB" sz="1100" b="1">
              <a:solidFill>
                <a:sysClr val="windowText" lastClr="000000"/>
              </a:solidFill>
            </a:rPr>
            <a:t> </a:t>
          </a:r>
          <a:r>
            <a:rPr lang="en-GB" sz="900" b="1">
              <a:solidFill>
                <a:sysClr val="windowText" lastClr="000000"/>
              </a:solidFill>
            </a:rPr>
            <a:t>Advice</a:t>
          </a:r>
          <a:endParaRPr lang="en-GB" sz="1100" b="1">
            <a:solidFill>
              <a:sysClr val="windowText" lastClr="000000"/>
            </a:solidFill>
          </a:endParaRPr>
        </a:p>
      </xdr:txBody>
    </xdr:sp>
    <xdr:clientData/>
  </xdr:twoCellAnchor>
  <xdr:twoCellAnchor>
    <xdr:from>
      <xdr:col>7</xdr:col>
      <xdr:colOff>0</xdr:colOff>
      <xdr:row>0</xdr:row>
      <xdr:rowOff>0</xdr:rowOff>
    </xdr:from>
    <xdr:to>
      <xdr:col>7</xdr:col>
      <xdr:colOff>940594</xdr:colOff>
      <xdr:row>1</xdr:row>
      <xdr:rowOff>0</xdr:rowOff>
    </xdr:to>
    <xdr:sp macro="" textlink="">
      <xdr:nvSpPr>
        <xdr:cNvPr id="24" name="Snip Single Corner Rectangle 33">
          <a:hlinkClick xmlns:r="http://schemas.openxmlformats.org/officeDocument/2006/relationships" r:id="rId5"/>
          <a:extLst>
            <a:ext uri="{FF2B5EF4-FFF2-40B4-BE49-F238E27FC236}">
              <a16:creationId xmlns:a16="http://schemas.microsoft.com/office/drawing/2014/main" id="{955BADE9-ED99-4184-8FFA-E01DC0DB5604}"/>
            </a:ext>
          </a:extLst>
        </xdr:cNvPr>
        <xdr:cNvSpPr/>
      </xdr:nvSpPr>
      <xdr:spPr>
        <a:xfrm>
          <a:off x="904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Treatment</a:t>
          </a:r>
          <a:r>
            <a:rPr lang="en-GB" sz="1100"/>
            <a:t> </a:t>
          </a:r>
          <a:r>
            <a:rPr lang="en-GB" sz="1100" b="1">
              <a:solidFill>
                <a:sysClr val="windowText" lastClr="000000"/>
              </a:solidFill>
            </a:rPr>
            <a:t>Targets</a:t>
          </a:r>
        </a:p>
      </xdr:txBody>
    </xdr:sp>
    <xdr:clientData/>
  </xdr:twoCellAnchor>
  <xdr:twoCellAnchor>
    <xdr:from>
      <xdr:col>8</xdr:col>
      <xdr:colOff>0</xdr:colOff>
      <xdr:row>0</xdr:row>
      <xdr:rowOff>0</xdr:rowOff>
    </xdr:from>
    <xdr:to>
      <xdr:col>8</xdr:col>
      <xdr:colOff>940594</xdr:colOff>
      <xdr:row>1</xdr:row>
      <xdr:rowOff>0</xdr:rowOff>
    </xdr:to>
    <xdr:sp macro="" textlink="">
      <xdr:nvSpPr>
        <xdr:cNvPr id="25" name="Snip Single Corner Rectangle 34">
          <a:hlinkClick xmlns:r="http://schemas.openxmlformats.org/officeDocument/2006/relationships" r:id="rId6"/>
          <a:extLst>
            <a:ext uri="{FF2B5EF4-FFF2-40B4-BE49-F238E27FC236}">
              <a16:creationId xmlns:a16="http://schemas.microsoft.com/office/drawing/2014/main" id="{71364C6E-D722-4B5F-BCA9-B9C0E56DED75}"/>
            </a:ext>
          </a:extLst>
        </xdr:cNvPr>
        <xdr:cNvSpPr/>
      </xdr:nvSpPr>
      <xdr:spPr>
        <a:xfrm>
          <a:off x="1000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Care</a:t>
          </a:r>
          <a:r>
            <a:rPr lang="en-GB" sz="1100"/>
            <a:t> </a:t>
          </a:r>
          <a:r>
            <a:rPr lang="en-GB" sz="1100" b="1">
              <a:solidFill>
                <a:sysClr val="windowText" lastClr="000000"/>
              </a:solidFill>
            </a:rPr>
            <a:t>Processes</a:t>
          </a:r>
        </a:p>
      </xdr:txBody>
    </xdr:sp>
    <xdr:clientData/>
  </xdr:twoCellAnchor>
  <xdr:twoCellAnchor>
    <xdr:from>
      <xdr:col>9</xdr:col>
      <xdr:colOff>0</xdr:colOff>
      <xdr:row>0</xdr:row>
      <xdr:rowOff>0</xdr:rowOff>
    </xdr:from>
    <xdr:to>
      <xdr:col>9</xdr:col>
      <xdr:colOff>940594</xdr:colOff>
      <xdr:row>1</xdr:row>
      <xdr:rowOff>0</xdr:rowOff>
    </xdr:to>
    <xdr:sp macro="" textlink="">
      <xdr:nvSpPr>
        <xdr:cNvPr id="26" name="Snip Single Corner Rectangle 35">
          <a:hlinkClick xmlns:r="http://schemas.openxmlformats.org/officeDocument/2006/relationships" r:id="rId7"/>
          <a:extLst>
            <a:ext uri="{FF2B5EF4-FFF2-40B4-BE49-F238E27FC236}">
              <a16:creationId xmlns:a16="http://schemas.microsoft.com/office/drawing/2014/main" id="{D5E1722C-E812-40FC-B03A-A93CDF693377}"/>
            </a:ext>
          </a:extLst>
        </xdr:cNvPr>
        <xdr:cNvSpPr/>
      </xdr:nvSpPr>
      <xdr:spPr>
        <a:xfrm>
          <a:off x="1095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Foot</a:t>
          </a:r>
          <a:r>
            <a:rPr lang="en-GB" sz="1100"/>
            <a:t> </a:t>
          </a:r>
          <a:r>
            <a:rPr lang="en-GB" sz="1100" b="1">
              <a:solidFill>
                <a:sysClr val="windowText" lastClr="000000"/>
              </a:solidFill>
            </a:rPr>
            <a:t>Risk</a:t>
          </a:r>
        </a:p>
      </xdr:txBody>
    </xdr:sp>
    <xdr:clientData/>
  </xdr:twoCellAnchor>
  <xdr:twoCellAnchor>
    <xdr:from>
      <xdr:col>10</xdr:col>
      <xdr:colOff>0</xdr:colOff>
      <xdr:row>0</xdr:row>
      <xdr:rowOff>0</xdr:rowOff>
    </xdr:from>
    <xdr:to>
      <xdr:col>10</xdr:col>
      <xdr:colOff>940594</xdr:colOff>
      <xdr:row>1</xdr:row>
      <xdr:rowOff>0</xdr:rowOff>
    </xdr:to>
    <xdr:sp macro="" textlink="">
      <xdr:nvSpPr>
        <xdr:cNvPr id="27" name="Snip Single Corner Rectangle 36">
          <a:hlinkClick xmlns:r="http://schemas.openxmlformats.org/officeDocument/2006/relationships" r:id="rId8"/>
          <a:extLst>
            <a:ext uri="{FF2B5EF4-FFF2-40B4-BE49-F238E27FC236}">
              <a16:creationId xmlns:a16="http://schemas.microsoft.com/office/drawing/2014/main" id="{0E161D99-3430-42AA-ADA2-573CCF8CCED1}"/>
            </a:ext>
          </a:extLst>
        </xdr:cNvPr>
        <xdr:cNvSpPr/>
      </xdr:nvSpPr>
      <xdr:spPr>
        <a:xfrm>
          <a:off x="1190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050" b="1">
              <a:solidFill>
                <a:sysClr val="windowText" lastClr="000000"/>
              </a:solidFill>
            </a:rPr>
            <a:t>Child/Young</a:t>
          </a:r>
          <a:r>
            <a:rPr lang="en-GB" sz="1050"/>
            <a:t> </a:t>
          </a:r>
          <a:r>
            <a:rPr lang="en-GB" sz="1050" b="1">
              <a:solidFill>
                <a:sysClr val="windowText" lastClr="000000"/>
              </a:solidFill>
            </a:rPr>
            <a:t>People</a:t>
          </a:r>
        </a:p>
      </xdr:txBody>
    </xdr:sp>
    <xdr:clientData/>
  </xdr:twoCellAnchor>
  <xdr:twoCellAnchor>
    <xdr:from>
      <xdr:col>11</xdr:col>
      <xdr:colOff>0</xdr:colOff>
      <xdr:row>0</xdr:row>
      <xdr:rowOff>0</xdr:rowOff>
    </xdr:from>
    <xdr:to>
      <xdr:col>11</xdr:col>
      <xdr:colOff>940594</xdr:colOff>
      <xdr:row>1</xdr:row>
      <xdr:rowOff>0</xdr:rowOff>
    </xdr:to>
    <xdr:sp macro="" textlink="">
      <xdr:nvSpPr>
        <xdr:cNvPr id="28" name="Snip Single Corner Rectangle 37">
          <a:hlinkClick xmlns:r="http://schemas.openxmlformats.org/officeDocument/2006/relationships" r:id="rId9"/>
          <a:extLst>
            <a:ext uri="{FF2B5EF4-FFF2-40B4-BE49-F238E27FC236}">
              <a16:creationId xmlns:a16="http://schemas.microsoft.com/office/drawing/2014/main" id="{BB89981E-171E-42C9-AA93-DB8BBCC63849}"/>
            </a:ext>
          </a:extLst>
        </xdr:cNvPr>
        <xdr:cNvSpPr/>
      </xdr:nvSpPr>
      <xdr:spPr>
        <a:xfrm>
          <a:off x="12858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900" b="1">
              <a:solidFill>
                <a:sysClr val="windowText" lastClr="000000"/>
              </a:solidFill>
            </a:rPr>
            <a:t>Multimobidity</a:t>
          </a:r>
          <a:endParaRPr lang="en-GB" sz="1100" b="1">
            <a:solidFill>
              <a:sysClr val="windowText" lastClr="000000"/>
            </a:solidFill>
          </a:endParaRPr>
        </a:p>
      </xdr:txBody>
    </xdr:sp>
    <xdr:clientData/>
  </xdr:twoCellAnchor>
  <xdr:twoCellAnchor>
    <xdr:from>
      <xdr:col>12</xdr:col>
      <xdr:colOff>0</xdr:colOff>
      <xdr:row>0</xdr:row>
      <xdr:rowOff>0</xdr:rowOff>
    </xdr:from>
    <xdr:to>
      <xdr:col>12</xdr:col>
      <xdr:colOff>940594</xdr:colOff>
      <xdr:row>1</xdr:row>
      <xdr:rowOff>0</xdr:rowOff>
    </xdr:to>
    <xdr:sp macro="" textlink="">
      <xdr:nvSpPr>
        <xdr:cNvPr id="29" name="Snip Single Corner Rectangle 38">
          <a:hlinkClick xmlns:r="http://schemas.openxmlformats.org/officeDocument/2006/relationships" r:id="rId10"/>
          <a:extLst>
            <a:ext uri="{FF2B5EF4-FFF2-40B4-BE49-F238E27FC236}">
              <a16:creationId xmlns:a16="http://schemas.microsoft.com/office/drawing/2014/main" id="{6F439DAB-EC96-44C2-841D-564B764C8DC9}"/>
            </a:ext>
          </a:extLst>
        </xdr:cNvPr>
        <xdr:cNvSpPr/>
      </xdr:nvSpPr>
      <xdr:spPr>
        <a:xfrm>
          <a:off x="13811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Gestational</a:t>
          </a:r>
          <a:r>
            <a:rPr lang="en-GB" sz="1100"/>
            <a:t> </a:t>
          </a:r>
          <a:r>
            <a:rPr lang="en-GB" sz="1100" b="1">
              <a:solidFill>
                <a:sysClr val="windowText" lastClr="000000"/>
              </a:solidFill>
            </a:rPr>
            <a:t>Diabetes</a:t>
          </a:r>
        </a:p>
      </xdr:txBody>
    </xdr:sp>
    <xdr:clientData/>
  </xdr:twoCellAnchor>
  <xdr:twoCellAnchor>
    <xdr:from>
      <xdr:col>13</xdr:col>
      <xdr:colOff>0</xdr:colOff>
      <xdr:row>0</xdr:row>
      <xdr:rowOff>0</xdr:rowOff>
    </xdr:from>
    <xdr:to>
      <xdr:col>13</xdr:col>
      <xdr:colOff>940594</xdr:colOff>
      <xdr:row>1</xdr:row>
      <xdr:rowOff>0</xdr:rowOff>
    </xdr:to>
    <xdr:sp macro="" textlink="">
      <xdr:nvSpPr>
        <xdr:cNvPr id="30" name="Snip Single Corner Rectangle 39">
          <a:hlinkClick xmlns:r="http://schemas.openxmlformats.org/officeDocument/2006/relationships" r:id="rId11"/>
          <a:extLst>
            <a:ext uri="{FF2B5EF4-FFF2-40B4-BE49-F238E27FC236}">
              <a16:creationId xmlns:a16="http://schemas.microsoft.com/office/drawing/2014/main" id="{BDC6E533-8D17-4953-B1CA-AA1B13FF2EA8}"/>
            </a:ext>
          </a:extLst>
        </xdr:cNvPr>
        <xdr:cNvSpPr/>
      </xdr:nvSpPr>
      <xdr:spPr>
        <a:xfrm>
          <a:off x="147637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NDPP</a:t>
          </a:r>
          <a:r>
            <a:rPr lang="en-GB" sz="1100"/>
            <a:t> </a:t>
          </a:r>
          <a:r>
            <a:rPr lang="en-GB" sz="1100" b="1">
              <a:solidFill>
                <a:sysClr val="windowText" lastClr="000000"/>
              </a:solidFill>
            </a:rPr>
            <a:t>Pre-Diabetes</a:t>
          </a:r>
        </a:p>
      </xdr:txBody>
    </xdr:sp>
    <xdr:clientData/>
  </xdr:twoCellAnchor>
  <xdr:twoCellAnchor>
    <xdr:from>
      <xdr:col>14</xdr:col>
      <xdr:colOff>0</xdr:colOff>
      <xdr:row>0</xdr:row>
      <xdr:rowOff>0</xdr:rowOff>
    </xdr:from>
    <xdr:to>
      <xdr:col>14</xdr:col>
      <xdr:colOff>940594</xdr:colOff>
      <xdr:row>1</xdr:row>
      <xdr:rowOff>0</xdr:rowOff>
    </xdr:to>
    <xdr:sp macro="" textlink="">
      <xdr:nvSpPr>
        <xdr:cNvPr id="31" name="Snip Single Corner Rectangle 40">
          <a:extLst>
            <a:ext uri="{FF2B5EF4-FFF2-40B4-BE49-F238E27FC236}">
              <a16:creationId xmlns:a16="http://schemas.microsoft.com/office/drawing/2014/main" id="{DEC16E43-D4DA-4968-84A0-27AABC84E442}"/>
            </a:ext>
          </a:extLst>
        </xdr:cNvPr>
        <xdr:cNvSpPr/>
      </xdr:nvSpPr>
      <xdr:spPr>
        <a:xfrm>
          <a:off x="15716250" y="0"/>
          <a:ext cx="940594" cy="476250"/>
        </a:xfrm>
        <a:prstGeom prst="snip1Rect">
          <a:avLst/>
        </a:prstGeom>
        <a:solidFill>
          <a:schemeClr val="accent2">
            <a:lumMod val="20000"/>
            <a:lumOff val="80000"/>
          </a:schemeClr>
        </a:solidFill>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ctr"/>
          <a:r>
            <a:rPr lang="en-GB" sz="1100" b="1">
              <a:solidFill>
                <a:sysClr val="windowText" lastClr="000000"/>
              </a:solidFill>
            </a:rPr>
            <a:t>Structure Ed. Prog.</a:t>
          </a:r>
        </a:p>
      </xdr:txBody>
    </xdr:sp>
    <xdr:clientData/>
  </xdr:twoCellAnchor>
  <xdr:twoCellAnchor>
    <xdr:from>
      <xdr:col>3</xdr:col>
      <xdr:colOff>0</xdr:colOff>
      <xdr:row>3</xdr:row>
      <xdr:rowOff>0</xdr:rowOff>
    </xdr:from>
    <xdr:to>
      <xdr:col>3</xdr:col>
      <xdr:colOff>797719</xdr:colOff>
      <xdr:row>4</xdr:row>
      <xdr:rowOff>11906</xdr:rowOff>
    </xdr:to>
    <xdr:sp macro="" textlink="">
      <xdr:nvSpPr>
        <xdr:cNvPr id="33" name="TextBox 32">
          <a:extLst>
            <a:ext uri="{FF2B5EF4-FFF2-40B4-BE49-F238E27FC236}">
              <a16:creationId xmlns:a16="http://schemas.microsoft.com/office/drawing/2014/main" id="{106D0DB0-B78B-426C-841B-0DA7E1244686}"/>
            </a:ext>
          </a:extLst>
        </xdr:cNvPr>
        <xdr:cNvSpPr txBox="1"/>
      </xdr:nvSpPr>
      <xdr:spPr>
        <a:xfrm>
          <a:off x="5238750" y="857250"/>
          <a:ext cx="797719" cy="7739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1100" b="1"/>
            <a:t>Drop-Down</a:t>
          </a:r>
          <a:r>
            <a:rPr lang="en-GB" sz="1100" b="1" baseline="0"/>
            <a:t> List for Graphs</a:t>
          </a:r>
        </a:p>
      </xdr:txBody>
    </xdr:sp>
    <xdr:clientData/>
  </xdr:twoCellAnchor>
  <xdr:twoCellAnchor editAs="oneCell">
    <xdr:from>
      <xdr:col>17</xdr:col>
      <xdr:colOff>0</xdr:colOff>
      <xdr:row>3</xdr:row>
      <xdr:rowOff>0</xdr:rowOff>
    </xdr:from>
    <xdr:to>
      <xdr:col>18</xdr:col>
      <xdr:colOff>587692</xdr:colOff>
      <xdr:row>3</xdr:row>
      <xdr:rowOff>723606</xdr:rowOff>
    </xdr:to>
    <xdr:pic>
      <xdr:nvPicPr>
        <xdr:cNvPr id="35" name="Picture 34" descr="CEG2_col (2).bmp">
          <a:extLst>
            <a:ext uri="{FF2B5EF4-FFF2-40B4-BE49-F238E27FC236}">
              <a16:creationId xmlns:a16="http://schemas.microsoft.com/office/drawing/2014/main" id="{F3B6DB8D-50B1-446A-89DC-BEC8E3B18F84}"/>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8573750" y="857250"/>
          <a:ext cx="1547812" cy="723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3</xdr:col>
      <xdr:colOff>946513</xdr:colOff>
      <xdr:row>2</xdr:row>
      <xdr:rowOff>141515</xdr:rowOff>
    </xdr:from>
    <xdr:to>
      <xdr:col>8</xdr:col>
      <xdr:colOff>669316</xdr:colOff>
      <xdr:row>13</xdr:row>
      <xdr:rowOff>160908</xdr:rowOff>
    </xdr:to>
    <xdr:graphicFrame macro="">
      <xdr:nvGraphicFramePr>
        <xdr:cNvPr id="36" name="Chart 35">
          <a:extLst>
            <a:ext uri="{FF2B5EF4-FFF2-40B4-BE49-F238E27FC236}">
              <a16:creationId xmlns:a16="http://schemas.microsoft.com/office/drawing/2014/main" id="{6874D8D8-B44D-43E6-B728-57695141D4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absolute">
    <xdr:from>
      <xdr:col>8</xdr:col>
      <xdr:colOff>727980</xdr:colOff>
      <xdr:row>2</xdr:row>
      <xdr:rowOff>141514</xdr:rowOff>
    </xdr:from>
    <xdr:to>
      <xdr:col>13</xdr:col>
      <xdr:colOff>451602</xdr:colOff>
      <xdr:row>13</xdr:row>
      <xdr:rowOff>160907</xdr:rowOff>
    </xdr:to>
    <xdr:graphicFrame macro="">
      <xdr:nvGraphicFramePr>
        <xdr:cNvPr id="37" name="Chart 36">
          <a:extLst>
            <a:ext uri="{FF2B5EF4-FFF2-40B4-BE49-F238E27FC236}">
              <a16:creationId xmlns:a16="http://schemas.microsoft.com/office/drawing/2014/main" id="{8C0810EE-9476-4CD5-830C-01250B31FC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5</xdr:col>
      <xdr:colOff>970188</xdr:colOff>
      <xdr:row>0</xdr:row>
      <xdr:rowOff>0</xdr:rowOff>
    </xdr:from>
    <xdr:to>
      <xdr:col>6</xdr:col>
      <xdr:colOff>936783</xdr:colOff>
      <xdr:row>1</xdr:row>
      <xdr:rowOff>0</xdr:rowOff>
    </xdr:to>
    <xdr:sp macro="" textlink="">
      <xdr:nvSpPr>
        <xdr:cNvPr id="38" name="Snip Single Corner Rectangle 32">
          <a:hlinkClick xmlns:r="http://schemas.openxmlformats.org/officeDocument/2006/relationships" r:id="rId16"/>
          <a:extLst>
            <a:ext uri="{FF2B5EF4-FFF2-40B4-BE49-F238E27FC236}">
              <a16:creationId xmlns:a16="http://schemas.microsoft.com/office/drawing/2014/main" id="{71212E09-F4F9-4AC7-AD7B-7847A62C5C8C}"/>
            </a:ext>
          </a:extLst>
        </xdr:cNvPr>
        <xdr:cNvSpPr/>
      </xdr:nvSpPr>
      <xdr:spPr>
        <a:xfrm>
          <a:off x="9746795" y="0"/>
          <a:ext cx="94630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Old Treatment</a:t>
          </a:r>
          <a:r>
            <a:rPr kumimoji="0" lang="en-GB" sz="900" b="0" i="0" u="none" strike="noStrike" kern="0" cap="none" spc="0" normalizeH="0" baseline="0" noProof="0">
              <a:ln>
                <a:noFill/>
              </a:ln>
              <a:solidFill>
                <a:sysClr val="window" lastClr="FFFFFF"/>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Targets</a:t>
          </a:r>
        </a:p>
      </xdr:txBody>
    </xdr:sp>
    <xdr:clientData/>
  </xdr:twoCellAnchor>
  <xdr:twoCellAnchor>
    <xdr:from>
      <xdr:col>3</xdr:col>
      <xdr:colOff>0</xdr:colOff>
      <xdr:row>0</xdr:row>
      <xdr:rowOff>0</xdr:rowOff>
    </xdr:from>
    <xdr:to>
      <xdr:col>3</xdr:col>
      <xdr:colOff>934879</xdr:colOff>
      <xdr:row>1</xdr:row>
      <xdr:rowOff>0</xdr:rowOff>
    </xdr:to>
    <xdr:sp macro="" textlink="">
      <xdr:nvSpPr>
        <xdr:cNvPr id="39" name="Snip Single Corner Rectangle 51">
          <a:hlinkClick xmlns:r="http://schemas.openxmlformats.org/officeDocument/2006/relationships" r:id="rId17"/>
          <a:extLst>
            <a:ext uri="{FF2B5EF4-FFF2-40B4-BE49-F238E27FC236}">
              <a16:creationId xmlns:a16="http://schemas.microsoft.com/office/drawing/2014/main" id="{3B4DC028-7E68-45EA-8D3F-F304660076E1}"/>
            </a:ext>
          </a:extLst>
        </xdr:cNvPr>
        <xdr:cNvSpPr/>
      </xdr:nvSpPr>
      <xdr:spPr>
        <a:xfrm>
          <a:off x="6817179" y="0"/>
          <a:ext cx="93487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Contents Page </a:t>
          </a:r>
        </a:p>
      </xdr:txBody>
    </xdr:sp>
    <xdr:clientData/>
  </xdr:twoCellAnchor>
  <xdr:twoCellAnchor>
    <xdr:from>
      <xdr:col>5</xdr:col>
      <xdr:colOff>2177</xdr:colOff>
      <xdr:row>0</xdr:row>
      <xdr:rowOff>0</xdr:rowOff>
    </xdr:from>
    <xdr:to>
      <xdr:col>5</xdr:col>
      <xdr:colOff>931341</xdr:colOff>
      <xdr:row>1</xdr:row>
      <xdr:rowOff>0</xdr:rowOff>
    </xdr:to>
    <xdr:sp macro="" textlink="">
      <xdr:nvSpPr>
        <xdr:cNvPr id="40" name="Snip Single Corner Rectangle 31">
          <a:hlinkClick xmlns:r="http://schemas.openxmlformats.org/officeDocument/2006/relationships" r:id="rId1"/>
          <a:extLst>
            <a:ext uri="{FF2B5EF4-FFF2-40B4-BE49-F238E27FC236}">
              <a16:creationId xmlns:a16="http://schemas.microsoft.com/office/drawing/2014/main" id="{CB56CB96-0248-4D66-9F9E-16E399D725B7}"/>
            </a:ext>
          </a:extLst>
        </xdr:cNvPr>
        <xdr:cNvSpPr/>
      </xdr:nvSpPr>
      <xdr:spPr>
        <a:xfrm>
          <a:off x="8778784"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Precnception</a:t>
          </a: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Advice</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7</xdr:col>
      <xdr:colOff>816</xdr:colOff>
      <xdr:row>0</xdr:row>
      <xdr:rowOff>0</xdr:rowOff>
    </xdr:from>
    <xdr:to>
      <xdr:col>7</xdr:col>
      <xdr:colOff>929980</xdr:colOff>
      <xdr:row>1</xdr:row>
      <xdr:rowOff>0</xdr:rowOff>
    </xdr:to>
    <xdr:sp macro="" textlink="">
      <xdr:nvSpPr>
        <xdr:cNvPr id="41" name="Snip Single Corner Rectangle 31">
          <a:hlinkClick xmlns:r="http://schemas.openxmlformats.org/officeDocument/2006/relationships" r:id="rId18"/>
          <a:extLst>
            <a:ext uri="{FF2B5EF4-FFF2-40B4-BE49-F238E27FC236}">
              <a16:creationId xmlns:a16="http://schemas.microsoft.com/office/drawing/2014/main" id="{77F2D490-7104-480E-90B3-036753EE32FE}"/>
            </a:ext>
          </a:extLst>
        </xdr:cNvPr>
        <xdr:cNvSpPr/>
      </xdr:nvSpPr>
      <xdr:spPr>
        <a:xfrm>
          <a:off x="10736852"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800" b="1" i="0" u="none" strike="noStrike" kern="0" cap="none" spc="0" normalizeH="0" baseline="0" noProof="0">
              <a:ln>
                <a:noFill/>
              </a:ln>
              <a:solidFill>
                <a:sysClr val="windowText" lastClr="000000"/>
              </a:solidFill>
              <a:effectLst/>
              <a:uLnTx/>
              <a:uFillTx/>
              <a:latin typeface="Calibri" panose="020F0502020204030204"/>
              <a:ea typeface="+mn-ea"/>
              <a:cs typeface="+mn-cs"/>
            </a:rPr>
            <a:t>New Treatment Targets</a:t>
          </a:r>
          <a:endParaRPr kumimoji="0" lang="en-GB"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4</xdr:col>
      <xdr:colOff>16056</xdr:colOff>
      <xdr:row>0</xdr:row>
      <xdr:rowOff>0</xdr:rowOff>
    </xdr:from>
    <xdr:to>
      <xdr:col>4</xdr:col>
      <xdr:colOff>931885</xdr:colOff>
      <xdr:row>1</xdr:row>
      <xdr:rowOff>0</xdr:rowOff>
    </xdr:to>
    <xdr:sp macro="" textlink="">
      <xdr:nvSpPr>
        <xdr:cNvPr id="42" name="Snip Single Corner Rectangle 41">
          <a:hlinkClick xmlns:r="http://schemas.openxmlformats.org/officeDocument/2006/relationships" r:id="rId3"/>
          <a:extLst>
            <a:ext uri="{FF2B5EF4-FFF2-40B4-BE49-F238E27FC236}">
              <a16:creationId xmlns:a16="http://schemas.microsoft.com/office/drawing/2014/main" id="{97867D3C-46AF-4DD2-92DB-6DC1B9149D86}"/>
            </a:ext>
          </a:extLst>
        </xdr:cNvPr>
        <xdr:cNvSpPr/>
      </xdr:nvSpPr>
      <xdr:spPr>
        <a:xfrm>
          <a:off x="7812949" y="0"/>
          <a:ext cx="91582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900" b="1" i="0" u="none" strike="noStrike" kern="0" cap="none" spc="0" normalizeH="0" baseline="0" noProof="0">
              <a:ln>
                <a:noFill/>
              </a:ln>
              <a:solidFill>
                <a:sysClr val="windowText" lastClr="000000"/>
              </a:solidFill>
              <a:effectLst/>
              <a:uLnTx/>
              <a:uFillTx/>
              <a:latin typeface="Calibri" panose="020F0502020204030204"/>
              <a:ea typeface="+mn-ea"/>
              <a:cs typeface="+mn-cs"/>
            </a:rPr>
            <a:t>Demographics</a:t>
          </a:r>
          <a:endPar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15</xdr:col>
      <xdr:colOff>0</xdr:colOff>
      <xdr:row>0</xdr:row>
      <xdr:rowOff>0</xdr:rowOff>
    </xdr:from>
    <xdr:to>
      <xdr:col>15</xdr:col>
      <xdr:colOff>931069</xdr:colOff>
      <xdr:row>1</xdr:row>
      <xdr:rowOff>0</xdr:rowOff>
    </xdr:to>
    <xdr:sp macro="" textlink="">
      <xdr:nvSpPr>
        <xdr:cNvPr id="43" name="Snip Single Corner Rectangle 50">
          <a:hlinkClick xmlns:r="http://schemas.openxmlformats.org/officeDocument/2006/relationships" r:id="rId19"/>
          <a:extLst>
            <a:ext uri="{FF2B5EF4-FFF2-40B4-BE49-F238E27FC236}">
              <a16:creationId xmlns:a16="http://schemas.microsoft.com/office/drawing/2014/main" id="{C7187F0B-EBC0-431C-8945-953F4888DA15}"/>
            </a:ext>
          </a:extLst>
        </xdr:cNvPr>
        <xdr:cNvSpPr/>
      </xdr:nvSpPr>
      <xdr:spPr>
        <a:xfrm>
          <a:off x="18573750" y="0"/>
          <a:ext cx="931069"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Type 2 Diabetes</a:t>
          </a:r>
        </a:p>
      </xdr:txBody>
    </xdr:sp>
    <xdr:clientData/>
  </xdr:twoCellAnchor>
  <xdr:twoCellAnchor>
    <xdr:from>
      <xdr:col>16</xdr:col>
      <xdr:colOff>3809</xdr:colOff>
      <xdr:row>0</xdr:row>
      <xdr:rowOff>0</xdr:rowOff>
    </xdr:from>
    <xdr:to>
      <xdr:col>16</xdr:col>
      <xdr:colOff>932973</xdr:colOff>
      <xdr:row>1</xdr:row>
      <xdr:rowOff>0</xdr:rowOff>
    </xdr:to>
    <xdr:sp macro="" textlink="">
      <xdr:nvSpPr>
        <xdr:cNvPr id="44" name="Snip Single Corner Rectangle 50">
          <a:hlinkClick xmlns:r="http://schemas.openxmlformats.org/officeDocument/2006/relationships" r:id="rId20"/>
          <a:extLst>
            <a:ext uri="{FF2B5EF4-FFF2-40B4-BE49-F238E27FC236}">
              <a16:creationId xmlns:a16="http://schemas.microsoft.com/office/drawing/2014/main" id="{C8C3211E-F1E9-468D-85DA-4ED05346A6EF}"/>
            </a:ext>
          </a:extLst>
        </xdr:cNvPr>
        <xdr:cNvSpPr/>
      </xdr:nvSpPr>
      <xdr:spPr>
        <a:xfrm>
          <a:off x="19557273" y="0"/>
          <a:ext cx="92916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0" normalizeH="0" baseline="0" noProof="0">
              <a:ln>
                <a:noFill/>
              </a:ln>
              <a:solidFill>
                <a:sysClr val="windowText" lastClr="000000"/>
              </a:solidFill>
              <a:effectLst/>
              <a:uLnTx/>
              <a:uFillTx/>
              <a:latin typeface="Calibri" panose="020F0502020204030204"/>
              <a:ea typeface="+mn-ea"/>
              <a:cs typeface="+mn-cs"/>
            </a:rPr>
            <a:t>Low Calorie Diet</a:t>
          </a:r>
        </a:p>
      </xdr:txBody>
    </xdr:sp>
    <xdr:clientData/>
  </xdr:twoCellAnchor>
  <xdr:twoCellAnchor>
    <xdr:from>
      <xdr:col>17</xdr:col>
      <xdr:colOff>-1</xdr:colOff>
      <xdr:row>0</xdr:row>
      <xdr:rowOff>0</xdr:rowOff>
    </xdr:from>
    <xdr:to>
      <xdr:col>17</xdr:col>
      <xdr:colOff>936783</xdr:colOff>
      <xdr:row>1</xdr:row>
      <xdr:rowOff>0</xdr:rowOff>
    </xdr:to>
    <xdr:sp macro="" textlink="">
      <xdr:nvSpPr>
        <xdr:cNvPr id="45" name="Snip Single Corner Rectangle 50">
          <a:hlinkClick xmlns:r="http://schemas.openxmlformats.org/officeDocument/2006/relationships" r:id="rId21"/>
          <a:extLst>
            <a:ext uri="{FF2B5EF4-FFF2-40B4-BE49-F238E27FC236}">
              <a16:creationId xmlns:a16="http://schemas.microsoft.com/office/drawing/2014/main" id="{F540252D-749F-46F5-844F-16D3A270B76C}"/>
            </a:ext>
          </a:extLst>
        </xdr:cNvPr>
        <xdr:cNvSpPr/>
      </xdr:nvSpPr>
      <xdr:spPr>
        <a:xfrm>
          <a:off x="20533178" y="0"/>
          <a:ext cx="936784" cy="476250"/>
        </a:xfrm>
        <a:prstGeom prst="snip1Rect">
          <a:avLst/>
        </a:prstGeom>
        <a:solidFill>
          <a:srgbClr val="ED7D31">
            <a:lumMod val="20000"/>
            <a:lumOff val="80000"/>
          </a:srgbClr>
        </a:solidFill>
        <a:ln w="12700" cap="flat" cmpd="sng" algn="ctr">
          <a:solidFill>
            <a:srgbClr val="ED7D31">
              <a:shade val="5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panose="020F0502020204030204"/>
              <a:ea typeface="+mn-ea"/>
              <a:cs typeface="+mn-cs"/>
            </a:rPr>
            <a:t>DFWMP</a:t>
          </a:r>
        </a:p>
      </xdr:txBody>
    </xdr:sp>
    <xdr:clientData/>
  </xdr:twoCellAnchor>
  <xdr:twoCellAnchor editAs="oneCell">
    <xdr:from>
      <xdr:col>1</xdr:col>
      <xdr:colOff>22588</xdr:colOff>
      <xdr:row>17</xdr:row>
      <xdr:rowOff>16057</xdr:rowOff>
    </xdr:from>
    <xdr:to>
      <xdr:col>1</xdr:col>
      <xdr:colOff>1850572</xdr:colOff>
      <xdr:row>18</xdr:row>
      <xdr:rowOff>204106</xdr:rowOff>
    </xdr:to>
    <mc:AlternateContent xmlns:mc="http://schemas.openxmlformats.org/markup-compatibility/2006" xmlns:a14="http://schemas.microsoft.com/office/drawing/2010/main">
      <mc:Choice Requires="a14">
        <xdr:graphicFrame macro="">
          <xdr:nvGraphicFramePr>
            <xdr:cNvPr id="46" name="Rel_D 13">
              <a:extLst>
                <a:ext uri="{FF2B5EF4-FFF2-40B4-BE49-F238E27FC236}">
                  <a16:creationId xmlns:a16="http://schemas.microsoft.com/office/drawing/2014/main" id="{54E39633-C578-4DFA-BCF6-F169B6040AFA}"/>
                </a:ext>
              </a:extLst>
            </xdr:cNvPr>
            <xdr:cNvGraphicFramePr/>
          </xdr:nvGraphicFramePr>
          <xdr:xfrm>
            <a:off x="0" y="0"/>
            <a:ext cx="0" cy="0"/>
          </xdr:xfrm>
          <a:graphic>
            <a:graphicData uri="http://schemas.microsoft.com/office/drawing/2010/slicer">
              <sle:slicer xmlns:sle="http://schemas.microsoft.com/office/drawing/2010/slicer" name="Rel_D 13"/>
            </a:graphicData>
          </a:graphic>
        </xdr:graphicFrame>
      </mc:Choice>
      <mc:Fallback xmlns="">
        <xdr:sp macro="" textlink="">
          <xdr:nvSpPr>
            <xdr:cNvPr id="0" name=""/>
            <xdr:cNvSpPr>
              <a:spLocks noTextEdit="1"/>
            </xdr:cNvSpPr>
          </xdr:nvSpPr>
          <xdr:spPr>
            <a:xfrm>
              <a:off x="512445" y="3929200"/>
              <a:ext cx="1828800" cy="47761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8.xml><?xml version="1.0" encoding="utf-8"?>
<xdr:wsDr xmlns:xdr="http://schemas.openxmlformats.org/drawingml/2006/spreadsheetDrawing" xmlns:a="http://schemas.openxmlformats.org/drawingml/2006/main">
  <xdr:twoCellAnchor editAs="absolute">
    <xdr:from>
      <xdr:col>0</xdr:col>
      <xdr:colOff>61913</xdr:colOff>
      <xdr:row>9</xdr:row>
      <xdr:rowOff>188119</xdr:rowOff>
    </xdr:from>
    <xdr:to>
      <xdr:col>0</xdr:col>
      <xdr:colOff>1890713</xdr:colOff>
      <xdr:row>21</xdr:row>
      <xdr:rowOff>142875</xdr:rowOff>
    </xdr:to>
    <mc:AlternateContent xmlns:mc="http://schemas.openxmlformats.org/markup-compatibility/2006" xmlns:a14="http://schemas.microsoft.com/office/drawing/2010/main">
      <mc:Choice Requires="a14">
        <xdr:graphicFrame macro="">
          <xdr:nvGraphicFramePr>
            <xdr:cNvPr id="6" name="Locality 3">
              <a:extLst>
                <a:ext uri="{FF2B5EF4-FFF2-40B4-BE49-F238E27FC236}">
                  <a16:creationId xmlns:a16="http://schemas.microsoft.com/office/drawing/2014/main" id="{00000000-0008-0000-1E00-000006000000}"/>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61913" y="2140744"/>
              <a:ext cx="1828800" cy="224075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61913</xdr:colOff>
      <xdr:row>22</xdr:row>
      <xdr:rowOff>188119</xdr:rowOff>
    </xdr:from>
    <xdr:to>
      <xdr:col>0</xdr:col>
      <xdr:colOff>1890713</xdr:colOff>
      <xdr:row>36</xdr:row>
      <xdr:rowOff>45244</xdr:rowOff>
    </xdr:to>
    <mc:AlternateContent xmlns:mc="http://schemas.openxmlformats.org/markup-compatibility/2006" xmlns:a14="http://schemas.microsoft.com/office/drawing/2010/main">
      <mc:Choice Requires="a14">
        <xdr:graphicFrame macro="">
          <xdr:nvGraphicFramePr>
            <xdr:cNvPr id="7" name="SubLocality 3">
              <a:extLst>
                <a:ext uri="{FF2B5EF4-FFF2-40B4-BE49-F238E27FC236}">
                  <a16:creationId xmlns:a16="http://schemas.microsoft.com/office/drawing/2014/main" id="{00000000-0008-0000-1E00-000007000000}"/>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61913" y="4617244"/>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4786313</xdr:colOff>
      <xdr:row>1</xdr:row>
      <xdr:rowOff>142874</xdr:rowOff>
    </xdr:from>
    <xdr:to>
      <xdr:col>5</xdr:col>
      <xdr:colOff>154782</xdr:colOff>
      <xdr:row>16</xdr:row>
      <xdr:rowOff>28574</xdr:rowOff>
    </xdr:to>
    <xdr:graphicFrame macro="">
      <xdr:nvGraphicFramePr>
        <xdr:cNvPr id="8" name="Chart 7">
          <a:extLst>
            <a:ext uri="{FF2B5EF4-FFF2-40B4-BE49-F238E27FC236}">
              <a16:creationId xmlns:a16="http://schemas.microsoft.com/office/drawing/2014/main" id="{00000000-0008-0000-1E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11907</xdr:colOff>
      <xdr:row>1</xdr:row>
      <xdr:rowOff>130969</xdr:rowOff>
    </xdr:from>
    <xdr:to>
      <xdr:col>1</xdr:col>
      <xdr:colOff>4583907</xdr:colOff>
      <xdr:row>16</xdr:row>
      <xdr:rowOff>16669</xdr:rowOff>
    </xdr:to>
    <xdr:graphicFrame macro="">
      <xdr:nvGraphicFramePr>
        <xdr:cNvPr id="9" name="Chart 8">
          <a:extLst>
            <a:ext uri="{FF2B5EF4-FFF2-40B4-BE49-F238E27FC236}">
              <a16:creationId xmlns:a16="http://schemas.microsoft.com/office/drawing/2014/main" id="{00000000-0008-0000-1E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5</xdr:col>
      <xdr:colOff>369094</xdr:colOff>
      <xdr:row>1</xdr:row>
      <xdr:rowOff>142875</xdr:rowOff>
    </xdr:from>
    <xdr:to>
      <xdr:col>8</xdr:col>
      <xdr:colOff>1226344</xdr:colOff>
      <xdr:row>16</xdr:row>
      <xdr:rowOff>28575</xdr:rowOff>
    </xdr:to>
    <xdr:graphicFrame macro="">
      <xdr:nvGraphicFramePr>
        <xdr:cNvPr id="13" name="Chart 12">
          <a:extLst>
            <a:ext uri="{FF2B5EF4-FFF2-40B4-BE49-F238E27FC236}">
              <a16:creationId xmlns:a16="http://schemas.microsoft.com/office/drawing/2014/main" id="{00000000-0008-0000-1E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editAs="absolute">
    <xdr:from>
      <xdr:col>0</xdr:col>
      <xdr:colOff>61913</xdr:colOff>
      <xdr:row>9</xdr:row>
      <xdr:rowOff>188119</xdr:rowOff>
    </xdr:from>
    <xdr:to>
      <xdr:col>0</xdr:col>
      <xdr:colOff>1890713</xdr:colOff>
      <xdr:row>21</xdr:row>
      <xdr:rowOff>142875</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00000000-0008-0000-1F00-000003000000}"/>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61913" y="2140744"/>
              <a:ext cx="1828800" cy="224075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61913</xdr:colOff>
      <xdr:row>22</xdr:row>
      <xdr:rowOff>188119</xdr:rowOff>
    </xdr:from>
    <xdr:to>
      <xdr:col>0</xdr:col>
      <xdr:colOff>1890713</xdr:colOff>
      <xdr:row>36</xdr:row>
      <xdr:rowOff>45244</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00000000-0008-0000-1F00-000004000000}"/>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61913" y="4617244"/>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4857750</xdr:colOff>
      <xdr:row>2</xdr:row>
      <xdr:rowOff>11908</xdr:rowOff>
    </xdr:from>
    <xdr:to>
      <xdr:col>5</xdr:col>
      <xdr:colOff>226219</xdr:colOff>
      <xdr:row>16</xdr:row>
      <xdr:rowOff>88108</xdr:rowOff>
    </xdr:to>
    <xdr:graphicFrame macro="">
      <xdr:nvGraphicFramePr>
        <xdr:cNvPr id="7" name="Chart 6">
          <a:extLst>
            <a:ext uri="{FF2B5EF4-FFF2-40B4-BE49-F238E27FC236}">
              <a16:creationId xmlns:a16="http://schemas.microsoft.com/office/drawing/2014/main" id="{00000000-0008-0000-1F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11906</xdr:colOff>
      <xdr:row>2</xdr:row>
      <xdr:rowOff>0</xdr:rowOff>
    </xdr:from>
    <xdr:to>
      <xdr:col>1</xdr:col>
      <xdr:colOff>4583906</xdr:colOff>
      <xdr:row>16</xdr:row>
      <xdr:rowOff>76200</xdr:rowOff>
    </xdr:to>
    <xdr:graphicFrame macro="">
      <xdr:nvGraphicFramePr>
        <xdr:cNvPr id="8" name="Chart 7">
          <a:extLst>
            <a:ext uri="{FF2B5EF4-FFF2-40B4-BE49-F238E27FC236}">
              <a16:creationId xmlns:a16="http://schemas.microsoft.com/office/drawing/2014/main" id="{00000000-0008-0000-1F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5</xdr:col>
      <xdr:colOff>511968</xdr:colOff>
      <xdr:row>2</xdr:row>
      <xdr:rowOff>23814</xdr:rowOff>
    </xdr:from>
    <xdr:to>
      <xdr:col>9</xdr:col>
      <xdr:colOff>130968</xdr:colOff>
      <xdr:row>16</xdr:row>
      <xdr:rowOff>100014</xdr:rowOff>
    </xdr:to>
    <xdr:graphicFrame macro="">
      <xdr:nvGraphicFramePr>
        <xdr:cNvPr id="9" name="Chart 8">
          <a:extLst>
            <a:ext uri="{FF2B5EF4-FFF2-40B4-BE49-F238E27FC236}">
              <a16:creationId xmlns:a16="http://schemas.microsoft.com/office/drawing/2014/main" id="{00000000-0008-0000-1F00-00000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ites/CEGDataTeam/Shared%20Documents/-%20CCG%20&amp;%20PH%20Reporting/CH/CH%20Mental%20Health%20(M)/CH%20MH%20Payments%20MONTH%202021%20BUILD%20v10.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CONTROL"/>
      <sheetName val="INDICATOR"/>
      <sheetName val="PRACTICE"/>
      <sheetName val="DATE-SELECT"/>
      <sheetName val="IND-SELECT"/>
      <sheetName val="PRAC-SELECT"/>
      <sheetName val="TPERIOD-SELECT"/>
      <sheetName val="CHART"/>
      <sheetName val="NHSE Return Template"/>
      <sheetName val="PRACTICE DETAIL"/>
      <sheetName val="PAYMENTS"/>
      <sheetName val="DEPRESSION REVIEW"/>
      <sheetName val="ANTI-PSYCH (NON-SMI) REVIEW"/>
      <sheetName val="SMI REVIEW"/>
      <sheetName val="ADHD Review"/>
      <sheetName val="KPI DIABETES"/>
      <sheetName val="NEUROLEPTIC INJECTIONS"/>
      <sheetName val="HCA ACTIVITY"/>
      <sheetName val="REGISTERS"/>
      <sheetName val="CARE PLAN"/>
      <sheetName val="CHANGE LOG"/>
      <sheetName val="CH MH Payments MONTH 2021 BUIL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Tommy Lay" refreshedDate="44743.430033564815" createdVersion="6" refreshedVersion="7" minRefreshableVersion="3" recordCount="518" xr:uid="{00000000-000A-0000-FFFF-FFFF07000000}">
  <cacheSource type="worksheet">
    <worksheetSource name="Diabetes_Full"/>
  </cacheSource>
  <cacheFields count="382">
    <cacheField name="Locality" numFmtId="0">
      <sharedItems containsBlank="1" count="9">
        <s v="Barking"/>
        <s v="Newham"/>
        <s v="City &amp; Hackney"/>
        <s v="Tower Hamlets"/>
        <s v="Havering"/>
        <s v="Waltham Forest"/>
        <s v="Redbridge"/>
        <m u="1"/>
        <s v="Barking and Dagenham" u="1"/>
      </sharedItems>
    </cacheField>
    <cacheField name="SubLocality" numFmtId="0">
      <sharedItems containsBlank="1" count="50">
        <s v="Central"/>
        <s v="North East 2"/>
        <s v="East"/>
        <s v="East One"/>
        <s v="Central 1"/>
        <s v="North"/>
        <s v="Stratford"/>
        <s v="West"/>
        <s v="West One"/>
        <s v="Clissold Park (NW2)"/>
        <s v="Hackney Downs (NE2)"/>
        <s v="Mile End East and Bromley by Bow Network"/>
        <s v="Hackney Marshes (SE1)"/>
        <s v="London Fields (SW1)"/>
        <s v="Shoreditch Park &amp; City (SW2)"/>
        <s v="Springfield Park (NE1)"/>
        <s v="Well Street Common (SE2)"/>
        <s v="Woodberry Wetlands (NW1)"/>
        <s v="Havering Crest"/>
        <s v="Poplar and Limehouse Network"/>
        <s v="Havering Marshall"/>
        <s v="Havering North"/>
        <s v="Havering South"/>
        <s v="North West 2"/>
        <s v="Docklands"/>
        <s v="Newham Central"/>
        <s v="North East 1"/>
        <s v="Tower Network"/>
        <s v="North Newham"/>
        <s v="Forest Integrated Health"/>
        <s v="South One Newham"/>
        <s v="Cranbrook"/>
        <s v="Fairlop"/>
        <s v="Loxford"/>
        <s v="NewCross Alliance"/>
        <s v="Healthy Island Network"/>
        <s v="Seven Kings"/>
        <s v="Wanstead &amp; Woodford"/>
        <s v="Bow Health"/>
        <s v="East End Health Network"/>
        <s v="The One Network"/>
        <s v="Central Walthamstow"/>
        <s v="Chingford E4"/>
        <s v="Chingford/ Walthamstow"/>
        <s v="Leyton Collaborative"/>
        <s v="South Leytonstone"/>
        <s v="Walthamstow West"/>
        <m u="1"/>
        <s v="Leaside" u="1"/>
        <s v="Bow Health Network" u="1"/>
      </sharedItems>
    </cacheField>
    <cacheField name="Practice" numFmtId="0">
      <sharedItems containsBlank="1" count="278">
        <s v="Becontree Medical Centre"/>
        <s v="Shrewsbury Road Surgery"/>
        <s v="Marks Gate Medical Practice"/>
        <s v="Tulasi Medical Centre"/>
        <s v="Broad Street Medical Centre"/>
        <s v="Church Elm Lane Medical Practice"/>
        <s v="Halbutt Street Surgery"/>
        <s v="Porters Avenue Doctors Surgery"/>
        <s v="Dr Alkaisy Surgery"/>
        <s v="First Avenue Surgery"/>
        <s v="Heathway Medical Centre"/>
        <s v="Hedgemans Surgery"/>
        <s v="St Bartholomew Surgery"/>
        <s v="Parkview Medical Practice"/>
        <s v="St Albans Surgery"/>
        <s v="The Surgery (Dr Ola)"/>
        <s v="Faircross Health Centre"/>
        <s v="Five Elms"/>
        <s v="Gables Surgery"/>
        <s v="Green Lane Surgery"/>
        <s v="Julia Engwell Surgery"/>
        <s v="Laburnum Health centre"/>
        <s v="Oval Road Practice"/>
        <s v="Abbey Road Medical Practice"/>
        <s v="The Surgery"/>
        <s v="Valence Medical Centre"/>
        <s v="Abbey Medical centre"/>
        <s v="Aurora Medcare"/>
        <s v="Shifa Medical Practice"/>
        <s v="Victoria Medical Centre"/>
        <s v="Barking Medical  Group Practice"/>
        <s v="Dr Gupta &amp; Partner"/>
        <s v="John Smith House"/>
        <s v="Ripple Road Medical Centre"/>
        <s v="The White House"/>
        <s v="Newham Medical Centre"/>
        <s v="Barretts Grove Surgery"/>
        <s v="Barton House Health Centre"/>
        <s v="Brooke Road Surgery"/>
        <s v="Somerford Grove Practice"/>
        <s v="Clapton Surgery"/>
        <s v="Elm Practice"/>
        <s v="Healy Medical Centre"/>
        <s v="Rosewood Practice"/>
        <s v="The Gadvhi Practice"/>
        <s v="The Nightingale Practice"/>
        <s v="The Riverside Practice"/>
        <s v="St Pauls Way Medical Centre"/>
        <s v="Athena Medical Centre"/>
        <s v="Kingsmead Healthcare"/>
        <s v="Latimer Health Centre"/>
        <s v="Lower Clapton Group Practice"/>
        <s v="The Lea Surgery"/>
        <s v="Beechwood Medical Centre"/>
        <s v="Dalston Practice"/>
        <s v="London Fields Medical Centre"/>
        <s v="Queensbridge Group Practice"/>
        <s v="Richmond Road Medical Centre"/>
        <s v="The Sandringham Practice"/>
        <s v="De Beauvoir Surgery"/>
        <s v="Shoreditch Park Surgery"/>
        <s v="The Hoxton Surgery"/>
        <s v="The Lawson Practice"/>
        <s v="The Neaman Practice"/>
        <s v="Cranwich Road Surgery"/>
        <s v="Spring Hill Practice"/>
        <s v="Stamford Hill Surgery"/>
        <s v="Elsdale Street Surgery"/>
        <s v="The Greenhouse"/>
        <s v="The Well Street Surgery"/>
        <s v="The Wick Health Centre"/>
        <s v="Trowbridge Surgery"/>
        <s v="Allerton Road Medical Centre"/>
        <s v="Cedar Practice"/>
        <s v="Statham Grove Surgery"/>
        <s v="The Heron Practice"/>
        <s v="Market Street Health Group"/>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Aberfeldy Practice"/>
        <s v="North Street Medical Care"/>
        <s v="The New Medical Centre"/>
        <s v="Western Road Medical Centre"/>
        <s v="AbbaMoor Surgery"/>
        <s v="Ashton Gardens Surgery"/>
        <s v="Central Park Surgery (Dr Kakad)"/>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Haiderian Medical Centre"/>
        <s v="Harlow Road Surgery (Dr N Tariq)"/>
        <s v="Hornchurch Healthcare"/>
        <s v="Maylands Health Care"/>
        <s v="Rainham Health Centre"/>
        <s v="E12 Medical Practice"/>
        <s v="South Hornchurch Medical Practice"/>
        <s v="Sutton Ave surgery (P M Patel)"/>
        <s v="The Rosewood Medical Centre"/>
        <s v="The Surgery (Dr Rahman)"/>
        <s v="The Upminster Bridge Surgery (Dr O'Moore)"/>
        <s v="Upminster Medical Centre"/>
        <s v="Wood Lane Medical Centre"/>
        <s v="Boleyn Medical Centre"/>
        <s v="Newham Vicarage Practice"/>
        <s v="Greengate Medical Practice"/>
        <s v="The Azad Practice"/>
        <s v="The Project Surgery"/>
        <s v="E16 Health"/>
        <s v="The Forest Practice"/>
        <s v="Royal Docks Medical Centre"/>
        <s v="Tollgate Health Centre"/>
        <s v="Balaam Street Practice"/>
        <s v="First4Health Church Road"/>
        <s v="Carpenter's Practice"/>
        <s v="Essex Lodge"/>
        <s v="Stroudley Walk Centre"/>
        <s v="Lucas Avenue Surgery"/>
        <s v="Birchdale Road Medical Practice"/>
        <s v="Dr CM Patel"/>
        <s v="Plashet Medical Centre"/>
        <s v="City Square Medical Group"/>
        <s v="Sangam Surgery"/>
        <s v="The Manor Park Practice"/>
        <s v="Westbury Road Medical Practice"/>
        <s v="Dr Sathyajith Surgery"/>
        <s v="Harford Health Centre"/>
        <s v="Lathom Medical Centre"/>
        <s v="The Summit Practice"/>
        <s v="Wordsworth Health Centre"/>
        <s v="Claremont Clinic"/>
        <s v="E7 Health - First 4 Health Group"/>
        <s v="Woodgrange Medical Practice"/>
        <s v="Wapping Group Practice"/>
        <s v="East End Medical Centre"/>
        <s v="Stratford Health Centre"/>
        <s v="Upton Lane Medical Centre"/>
        <s v="The Allum Medical Centre"/>
        <s v="Cumberland Road Medical Practice"/>
        <s v="Custom House Surgery"/>
        <s v="Dr Ruiz – St Lukes Medical Centre"/>
        <s v="Glen Road Medical Centre"/>
        <s v="Star Lane Medical Centre"/>
        <s v="Liberty Bridge Road"/>
        <s v="Newham Transitional Team"/>
        <s v="Stratford Village Surgery"/>
        <s v="The Vicarage Lane Surgery"/>
        <s v="Balfour Road Surgery"/>
        <s v="Cranbrook Surgery"/>
        <s v="Drive Surgery"/>
        <s v="Gants Hill Medical Centre"/>
        <s v="Granville Medical Centre"/>
        <s v="Redbridge Surgery"/>
        <s v="St Clements Surgery"/>
        <s v="Eastern Avenue Medical Centre"/>
        <s v="Fencepiece Road Medical Practice"/>
        <s v="Forest Edge Practice"/>
        <s v="Fullwell Avenue Surgery"/>
        <s v="Heathcote Primary Care Centre"/>
        <s v="Kenwood Medical Centre"/>
        <s v="The Willows Practice"/>
        <s v="Ilford Medical Centre"/>
        <s v="Mathukias Surgery"/>
        <s v="The Practice Loxford"/>
        <s v="Fullwell Cross Medical Centre"/>
        <s v="Hainault Surgery"/>
        <s v="Barkantine Practice"/>
        <s v="Newbury Group Practice"/>
        <s v="Castleton Road Surgery"/>
        <s v="Chadwell Heath Surgery"/>
        <s v="Doctor's House"/>
        <s v="Goodmayes Medical Centre"/>
        <s v="Green Lane, Goodmayes Medical practice"/>
        <s v="Island Health"/>
        <s v="Seven Kings Practice"/>
        <s v="The Palms Medical Centre"/>
        <s v="Aldersbrook Medical Centre"/>
        <s v="Clayhall Clinic"/>
        <s v="Elmhurst Practice"/>
        <s v="Glebelands Practice"/>
        <s v="Queen Mary Practice"/>
        <s v="Rydal Practice"/>
        <s v="Shrubberies Medical Centre"/>
        <s v="Southdene Surgery"/>
        <s v="XX Place /Bromley-by-Bow"/>
        <s v="The Evergreen Practice"/>
        <s v="Wanstead Place Surgery"/>
        <s v="Grove Road Surgery (Dr Shah)"/>
        <s v="Harley Grove Medical Centre"/>
        <s v="Ruston Street Clinic (Dr Amin)"/>
        <s v="St Stephens Health Centre"/>
        <s v="The Tredegar Practice"/>
        <s v="Chrisp Street Health Centre"/>
        <s v="Albion Health Centre"/>
        <s v="Blithehale Medical Centre"/>
        <s v="Health E1"/>
        <s v="Spitalfields Practice"/>
        <s v="Docklands Medical Centre"/>
        <s v="Island Medical Centre"/>
        <s v="The Mission Practice"/>
        <s v="Merchant Street (Dr Rana)"/>
        <s v="St Andrews Health Centre"/>
        <s v="Gough Walk (Dr Selvan)"/>
        <s v="Limehouse Practice (Gill Street)"/>
        <s v="Bethnal Green Health Centre"/>
        <s v="Jubilee Street Practice"/>
        <s v="Globe Town Surgery"/>
        <s v="Strouts Place Medical Centre"/>
        <s v="Goodman’s Field Health Centre"/>
        <s v="St Katharine Docks Practice"/>
        <s v="Addison Road Medical Practice"/>
        <s v="Claremont Medical Centre"/>
        <s v="Dr Dhital Practice"/>
        <s v="The Firs"/>
        <s v="Crawley Road Medical Centre"/>
        <s v="Waltham Forest Community &amp; Family Health Services Ltd"/>
        <s v="Chingford Medical Practice"/>
        <s v="Churchill Medical Centre"/>
        <s v="Old Church Surgery"/>
        <s v="The Ridgeway Surgery"/>
        <s v="Dr Shantir Practice"/>
        <s v="Kings Head Medical Practice"/>
        <s v="Larkshall Medical Centre"/>
        <s v="Lime Tree &amp; Sinnott Healthcare Ltd"/>
        <s v="The Bailey Practice"/>
        <s v="The Penryhn Surgery"/>
        <s v="Francis Road Medical Centre"/>
        <s v="Hampton Medical Centre"/>
        <s v="Lime Tree Surgery"/>
        <s v="The Lyndhurst Surgery"/>
        <s v="Sma Medical Centre"/>
        <s v="The Manor Practice"/>
        <s v="Green Man Medical Centre"/>
        <s v="High Road Surgery"/>
        <s v="Kiyani Medical Practice"/>
        <s v="LL Medical Care (Agarwal &amp; Agrwal Practice)"/>
        <s v="The Harrow Road Surgery"/>
        <s v="The Langthorne Sharma Family Practice"/>
        <s v="Grove Surgery"/>
        <s v="Higham Hill Medical Centre"/>
        <s v="Queens Road Medical Centre"/>
        <s v="Seymour Medical Centre"/>
        <s v="St James Medical Practice Ltd"/>
        <m u="1"/>
        <s v="Southgate &amp; Whiston Road Surgery" u="1"/>
        <s v="Chadwell Heath Health Centre (Dr A Patel)" u="1"/>
        <s v="XXP/BBB" u="1"/>
        <s v="Whitechapel Health (Shah Jalal)" u="1"/>
        <s v="Esk Road Medical Practice" u="1"/>
        <s v="Dr Krishnamurthy Surgery" u="1"/>
        <s v=" Crawley Road Medical Centre" u="1"/>
        <s v="City Wellbeing Practice (Tower Medical)" u="1"/>
        <s v="Wood Lane Surgery (Medical Centre)" u="1"/>
        <s v=" The Firs" u="1"/>
        <s v="Pollard Row Surgery" u="1"/>
        <s v="The Practice - Albert Road" u="1"/>
        <s v=" The Penryhn Surgery" u="1"/>
        <s v="Kings Park Surgery (prev Harold Wood Polyclinic)" u="1"/>
        <s v="East One Health" u="1"/>
        <s v="Dr Knight and Dr Ashar" u="1"/>
        <s v="Brayford Square (Dr Varma)" u="1"/>
        <s v="Dr Samuel &amp; Dr Khan's Practice" u="1"/>
      </sharedItems>
    </cacheField>
    <cacheField name="Practice ID" numFmtId="0">
      <sharedItems count="260">
        <s v="F82677"/>
        <s v="F84006"/>
        <s v="F82604"/>
        <s v="F82660"/>
        <s v="Y01719"/>
        <s v="F82005"/>
        <s v="F82001"/>
        <s v="Y02575"/>
        <s v="F82678"/>
        <s v="F82003"/>
        <s v="F82634"/>
        <s v="F82015"/>
        <s v="F84010"/>
        <s v="F82679"/>
        <s v="F82017"/>
        <s v="F82621"/>
        <s v="F82027"/>
        <s v="F82012"/>
        <s v="F82642"/>
        <s v="F82661"/>
        <s v="F82025"/>
        <s v="F82051"/>
        <s v="Y01795"/>
        <s v="F84111"/>
        <s v="F86040"/>
        <s v="F82038"/>
        <s v="F82625"/>
        <s v="F82042"/>
        <s v="Y01280"/>
        <s v="F82034"/>
        <s v="F82018"/>
        <s v="F82647"/>
        <s v="F82040"/>
        <s v="F82650"/>
        <s v="F82612"/>
        <s v="F84669"/>
        <s v="F84636"/>
        <s v="F84008"/>
        <s v="F84694"/>
        <s v="F84033"/>
        <s v="F84668"/>
        <s v="F84685"/>
        <s v="F84720"/>
        <s v="F84711"/>
        <s v="F84080"/>
        <s v="F84018"/>
        <s v="F84619"/>
        <s v="F84714"/>
        <s v="F84060"/>
        <s v="F84015"/>
        <s v="F84719"/>
        <s v="F84003"/>
        <s v="F84105"/>
        <s v="F84038"/>
        <s v="F84063"/>
        <s v="F84021"/>
        <s v="F84117"/>
        <s v="F84035"/>
        <s v="F84621"/>
        <s v="F84072"/>
        <s v="F84635"/>
        <s v="F84692"/>
        <s v="F84096"/>
        <s v="F84640"/>
        <s v="F84686"/>
        <s v="Y03049"/>
        <s v="F84013"/>
        <s v="F84601"/>
        <s v="F84632"/>
        <s v="F84069"/>
        <s v="F84620"/>
        <s v="Y00403"/>
        <s v="F84716"/>
        <s v="F84036"/>
        <s v="F84115"/>
        <s v="F84119"/>
        <s v="F84004"/>
        <s v="F82675"/>
        <s v="F82663"/>
        <s v="F82019"/>
        <s v="F82023"/>
        <s v="F82039"/>
        <s v="F82031"/>
        <s v="F82011"/>
        <s v="F82638"/>
        <s v="F84698"/>
        <s v="F82009"/>
        <s v="F82021"/>
        <s v="F82013"/>
        <s v="F82670"/>
        <s v="F82686"/>
        <s v="F82016"/>
        <s v="F82630"/>
        <s v="F82610"/>
        <s v="F82014"/>
        <s v="F82648"/>
        <s v="Y02973"/>
        <s v="F82030"/>
        <s v="F82045"/>
        <s v="F82010"/>
        <s v="F82671"/>
        <s v="F82007"/>
        <s v="Y00312"/>
        <s v="F82674"/>
        <s v="F82649"/>
        <s v="F82006"/>
        <s v="F82002"/>
        <s v="F82619"/>
        <s v="F82055"/>
        <s v="F82008"/>
        <s v="F82627"/>
        <s v="F84739"/>
        <s v="F82607"/>
        <s v="F82609"/>
        <s v="F82022"/>
        <s v="F82666"/>
        <s v="F82624"/>
        <s v="F82053"/>
        <s v="F82028"/>
        <s v="F84050"/>
        <s v="F84077"/>
        <s v="F84053"/>
        <s v="F84735"/>
        <s v="F84124"/>
        <s v="Y02928"/>
        <s v="F84086"/>
        <s v="F84717"/>
        <s v="F84093"/>
        <s v="F84681"/>
        <s v="F84121"/>
        <s v="F84749"/>
        <s v="F84052"/>
        <s v="F84676"/>
        <s v="F84642"/>
        <s v="F84641"/>
        <s v="F84660"/>
        <s v="F84088"/>
        <s v="F84114"/>
        <s v="F84658"/>
        <s v="F84729"/>
        <s v="F84670"/>
        <s v="F84741"/>
        <s v="F84087"/>
        <s v="F84070"/>
        <s v="F84742"/>
        <s v="F84074"/>
        <s v="F84097"/>
        <s v="F84672"/>
        <s v="F84724"/>
        <s v="F84079"/>
        <s v="F84677"/>
        <s v="F84022"/>
        <s v="F84014"/>
        <s v="F86036"/>
        <s v="F84657"/>
        <s v="F84047"/>
        <s v="F84666"/>
        <s v="F84092"/>
        <s v="F84017"/>
        <s v="Y04273"/>
        <s v="F84740"/>
        <s v="F84009"/>
        <s v="F84730"/>
        <s v="F86042"/>
        <s v="F86698"/>
        <s v="F86652"/>
        <s v="F86008"/>
        <s v="Y00918"/>
        <s v="F86703"/>
        <s v="F86702"/>
        <s v="F86083"/>
        <s v="F86707"/>
        <s v="F86007"/>
        <s v="F86612"/>
        <s v="F86624"/>
        <s v="F86081"/>
        <s v="F86057"/>
        <s v="F86022"/>
        <s v="F86692"/>
        <s v="Y02987"/>
        <s v="F86010"/>
        <s v="F86085"/>
        <s v="F84747"/>
        <s v="F86060"/>
        <s v="F86642"/>
        <s v="F86028"/>
        <s v="Y00090"/>
        <s v="F86087"/>
        <s v="F86034"/>
        <s v="F84710"/>
        <s v="F86637"/>
        <s v="F86009"/>
        <s v="F86731"/>
        <s v="F86691"/>
        <s v="F86064"/>
        <s v="F86020"/>
        <s v="F86658"/>
        <s v="F86012"/>
        <s v="F86641"/>
        <s v="F86066"/>
        <s v="F84122"/>
        <s v="F86023"/>
        <s v="F86032"/>
        <s v="F84055"/>
        <s v="F84044"/>
        <s v="F84030"/>
        <s v="F84034"/>
        <s v="F84696"/>
        <s v="F84062"/>
        <s v="F84012"/>
        <s v="F84718"/>
        <s v="F84733"/>
        <s v="F84081"/>
        <s v="F84656"/>
        <s v="F84647"/>
        <s v="F84016"/>
        <s v="F84118"/>
        <s v="Y03023"/>
        <s v="F84025"/>
        <s v="F84054"/>
        <s v="F84083"/>
        <s v="F84031"/>
        <s v="F84123"/>
        <s v="F84051"/>
        <s v="F84039"/>
        <s v="F84731"/>
        <s v="F86607"/>
        <s v="F86708"/>
        <s v="F86086"/>
        <s v="F86001"/>
        <s v="F86044"/>
        <s v="F86644"/>
        <s v="Y01291"/>
        <s v="F86627"/>
        <s v="F86616"/>
        <s v="F86078"/>
        <s v="F86626"/>
        <s v="F86700"/>
        <s v="F86664"/>
        <s v="Y01839"/>
        <s v="F86689"/>
        <s v="F86005"/>
        <s v="F86696"/>
        <s v="F86712"/>
        <s v="F86650"/>
        <s v="F86088"/>
        <s v="F86038"/>
        <s v="F86011"/>
        <s v="F86621"/>
        <s v="F86045"/>
        <s v="F86701"/>
        <s v="F86625"/>
        <s v="F86666"/>
        <s v="F86705"/>
        <s v="F86062"/>
        <s v="F86679"/>
        <s v="F86030"/>
        <s v="F86006"/>
        <s v="F86058"/>
        <s v="F84041" u="1"/>
      </sharedItems>
    </cacheField>
    <cacheField name="Rel_D" numFmtId="165">
      <sharedItems containsSemiMixedTypes="0" containsNonDate="0" containsDate="1" containsString="0" minDate="2022-05-01T00:00:00" maxDate="2022-06-02T00:00:00" count="2">
        <d v="2022-05-01T00:00:00"/>
        <d v="2022-06-01T00:00:00"/>
      </sharedItems>
    </cacheField>
    <cacheField name="{00-00} Current Listsize" numFmtId="0">
      <sharedItems containsSemiMixedTypes="0" containsString="0" containsNumber="1" containsInteger="1" minValue="1095" maxValue="29754"/>
    </cacheField>
    <cacheField name="{CP-10} All Diabetes - BP recorded (last 15m)" numFmtId="0">
      <sharedItems containsSemiMixedTypes="0" containsString="0" containsNumber="1" containsInteger="1" minValue="48" maxValue="1604"/>
    </cacheField>
    <cacheField name="{CP-11} All Diabetes - Cholesterol recorded (last 15m)" numFmtId="0">
      <sharedItems containsSemiMixedTypes="0" containsString="0" containsNumber="1" containsInteger="1" minValue="44" maxValue="1660"/>
    </cacheField>
    <cacheField name="{CP-12} All Diabetes - HbAc1 recorded (last 15m)" numFmtId="0">
      <sharedItems containsSemiMixedTypes="0" containsString="0" containsNumber="1" containsInteger="1" minValue="46" maxValue="1668"/>
    </cacheField>
    <cacheField name="{CP-13} All Diabetes - BMI recorded (last 15m)" numFmtId="0">
      <sharedItems containsSemiMixedTypes="0" containsString="0" containsNumber="1" containsInteger="1" minValue="38" maxValue="1626"/>
    </cacheField>
    <cacheField name="{CP-14} All Diabetes - Serum Creatinine (last 15m)" numFmtId="0">
      <sharedItems containsSemiMixedTypes="0" containsString="0" containsNumber="1" containsInteger="1" minValue="45" maxValue="1669"/>
    </cacheField>
    <cacheField name="{CP-15} All Diabetes - Microalbuminuria (last 15m)" numFmtId="0">
      <sharedItems containsSemiMixedTypes="0" containsString="0" containsNumber="1" containsInteger="1" minValue="17" maxValue="1481"/>
    </cacheField>
    <cacheField name="{CP-16} All Diabetes - Foot Risk (last 15m)" numFmtId="0">
      <sharedItems containsSemiMixedTypes="0" containsString="0" containsNumber="1" containsInteger="1" minValue="37" maxValue="1624"/>
    </cacheField>
    <cacheField name="{CP-17} All Diabetes - Digital Retinal Screen/Retinal Screener (last 15m)" numFmtId="0">
      <sharedItems containsSemiMixedTypes="0" containsString="0" containsNumber="1" containsInteger="1" minValue="0" maxValue="1273"/>
    </cacheField>
    <cacheField name="{CP-18} All Diabetes - Smoking Status recorded (15m)" numFmtId="0">
      <sharedItems containsSemiMixedTypes="0" containsString="0" containsNumber="1" containsInteger="1" minValue="47" maxValue="1714"/>
    </cacheField>
    <cacheField name="{CP-19} Type 1 - BP recorded (last 15m)" numFmtId="0">
      <sharedItems containsSemiMixedTypes="0" containsString="0" containsNumber="1" containsInteger="1" minValue="1" maxValue="59"/>
    </cacheField>
    <cacheField name="{CP-20} Type 1 - Cholesterol recorded (last 15m)" numFmtId="0">
      <sharedItems containsSemiMixedTypes="0" containsString="0" containsNumber="1" containsInteger="1" minValue="0" maxValue="48"/>
    </cacheField>
    <cacheField name="{CP-21} Type 1 - HbAc1 recorded (last 15m)" numFmtId="0">
      <sharedItems containsSemiMixedTypes="0" containsString="0" containsNumber="1" containsInteger="1" minValue="0" maxValue="55"/>
    </cacheField>
    <cacheField name="{CP-22} Type 1 - BMI recorded (last 15m)" numFmtId="0">
      <sharedItems containsSemiMixedTypes="0" containsString="0" containsNumber="1" containsInteger="1" minValue="0" maxValue="51"/>
    </cacheField>
    <cacheField name="{CP-23} Type 1 - Serum Creatinine (last 15m)" numFmtId="0">
      <sharedItems containsSemiMixedTypes="0" containsString="0" containsNumber="1" containsInteger="1" minValue="0" maxValue="52"/>
    </cacheField>
    <cacheField name="{CP-24} Type 1 - Microalbuminuria (last 15m)" numFmtId="0">
      <sharedItems containsSemiMixedTypes="0" containsString="0" containsNumber="1" containsInteger="1" minValue="0" maxValue="37"/>
    </cacheField>
    <cacheField name="{CP-25} Type 1 - Foot Risk (last 15m)" numFmtId="0">
      <sharedItems containsSemiMixedTypes="0" containsString="0" containsNumber="1" containsInteger="1" minValue="0" maxValue="43"/>
    </cacheField>
    <cacheField name="{CP-26} Type 1 - Digital Retinal Screen/Retinal Screener (last 15m)" numFmtId="0">
      <sharedItems containsSemiMixedTypes="0" containsString="0" containsNumber="1" containsInteger="1" minValue="0" maxValue="60"/>
    </cacheField>
    <cacheField name="{CP-27} Type 1 - Smoking Status recorded (15m)" numFmtId="0">
      <sharedItems containsSemiMixedTypes="0" containsString="0" containsNumber="1" containsInteger="1" minValue="2" maxValue="71"/>
    </cacheField>
    <cacheField name="{CP-28} Type 2 - BP recorded (last 15m)" numFmtId="0">
      <sharedItems containsSemiMixedTypes="0" containsString="0" containsNumber="1" containsInteger="1" minValue="46" maxValue="1578"/>
    </cacheField>
    <cacheField name="{CP-29} Type 2 - Cholesterol recorded (last 15m)" numFmtId="0">
      <sharedItems containsSemiMixedTypes="0" containsString="0" containsNumber="1" containsInteger="1" minValue="43" maxValue="1641"/>
    </cacheField>
    <cacheField name="{CP-30} Type 2 - HbAc1 recorded (last 15m)" numFmtId="0">
      <sharedItems containsSemiMixedTypes="0" containsString="0" containsNumber="1" containsInteger="1" minValue="45" maxValue="1644"/>
    </cacheField>
    <cacheField name="{CP-31} Type 2 - BMI recorded (last 15m)" numFmtId="0">
      <sharedItems containsSemiMixedTypes="0" containsString="0" containsNumber="1" containsInteger="1" minValue="34" maxValue="1605"/>
    </cacheField>
    <cacheField name="{CP-32} Type 2 - Serum Creatinine (last 15m)" numFmtId="0">
      <sharedItems containsSemiMixedTypes="0" containsString="0" containsNumber="1" containsInteger="1" minValue="44" maxValue="1645"/>
    </cacheField>
    <cacheField name="{CP-33} Type 2 - Microalbuminuria (last 15m)" numFmtId="0">
      <sharedItems containsSemiMixedTypes="0" containsString="0" containsNumber="1" containsInteger="1" minValue="15" maxValue="1467"/>
    </cacheField>
    <cacheField name="{CP-34} Type 2 - Foot Risk (last 15m)" numFmtId="0">
      <sharedItems containsSemiMixedTypes="0" containsString="0" containsNumber="1" containsInteger="1" minValue="35" maxValue="1609"/>
    </cacheField>
    <cacheField name="{CP-35} Type 2 - Digital Retinal Screen/Retinal Screener (last 15m)" numFmtId="0">
      <sharedItems containsSemiMixedTypes="0" containsString="0" containsNumber="1" containsInteger="1" minValue="0" maxValue="1235"/>
    </cacheField>
    <cacheField name="{CP-36} Type 2 - Smoking Status recorded (15m)" numFmtId="0">
      <sharedItems containsSemiMixedTypes="0" containsString="0" containsNumber="1" containsInteger="1" minValue="45" maxValue="1677"/>
    </cacheField>
    <cacheField name="{CP-T018} All Diabetes - Current Smokers" numFmtId="0">
      <sharedItems containsSemiMixedTypes="0" containsString="0" containsNumber="1" containsInteger="1" minValue="3" maxValue="190"/>
    </cacheField>
    <cacheField name="{CP-T019} All Diabetes - Current Smokers Given Smoking Advice" numFmtId="0">
      <sharedItems containsSemiMixedTypes="0" containsString="0" containsNumber="1" containsInteger="1" minValue="1" maxValue="148"/>
    </cacheField>
    <cacheField name="{CP-T027} Type 1 - Current Smokers" numFmtId="0">
      <sharedItems containsSemiMixedTypes="0" containsString="0" containsNumber="1" containsInteger="1" minValue="0" maxValue="14"/>
    </cacheField>
    <cacheField name="{CP-T028} Type 1 - Current Smokers Given Smoking Advice" numFmtId="0">
      <sharedItems containsSemiMixedTypes="0" containsString="0" containsNumber="1" containsInteger="1" minValue="0" maxValue="11"/>
    </cacheField>
    <cacheField name="{CP-T036} Type 2 - Current Smokers" numFmtId="0">
      <sharedItems containsSemiMixedTypes="0" containsString="0" containsNumber="1" containsInteger="1" minValue="1" maxValue="185"/>
    </cacheField>
    <cacheField name="{CP-T037} Type 2 - Current Smokers Given Smoking Advice" numFmtId="0">
      <sharedItems containsSemiMixedTypes="0" containsString="0" containsNumber="1" containsInteger="1" minValue="0" maxValue="145"/>
    </cacheField>
    <cacheField name="{CP88-AD} All Diabetes: =&gt;12 Yrs &amp; Care Proc recorded: 8 of 8 (15m)" numFmtId="0">
      <sharedItems containsSemiMixedTypes="0" containsString="0" containsNumber="1" containsInteger="1" minValue="9" maxValue="1353"/>
    </cacheField>
    <cacheField name="{CP88-T1} Type 1: =&gt;12 Yrs &amp; Care Proc recorded: 8 of 8 (15m)" numFmtId="0">
      <sharedItems containsSemiMixedTypes="0" containsString="0" containsNumber="1" containsInteger="1" minValue="0" maxValue="30"/>
    </cacheField>
    <cacheField name="{CP88-T2} Type 2: =&gt;12 Yrs &amp; Care Proc recorded: 8 of 8 (15m)" numFmtId="0">
      <sharedItems containsSemiMixedTypes="0" containsString="0" containsNumber="1" containsInteger="1" minValue="9" maxValue="1347"/>
    </cacheField>
    <cacheField name="{CP88a-AD} All Diabetes: &lt;12 Yrs &amp; Care Proc recorded: 1 of 1 (15m)" numFmtId="0">
      <sharedItems containsSemiMixedTypes="0" containsString="0" containsNumber="1" containsInteger="1" minValue="0" maxValue="3"/>
    </cacheField>
    <cacheField name="{CP88a-T1} Type 1: &lt;12 Yrs &amp; Care Proc recorded: 1 of 1 (15m)" numFmtId="0">
      <sharedItems containsSemiMixedTypes="0" containsString="0" containsNumber="1" containsInteger="1" minValue="0" maxValue="3"/>
    </cacheField>
    <cacheField name="{CP88a-T2} Type 2: &lt;12 Yrs &amp; Care Proc recorded: 1 of 1 (15m)" numFmtId="0">
      <sharedItems containsSemiMixedTypes="0" containsString="0" containsNumber="1" containsInteger="1" minValue="0" maxValue="1"/>
    </cacheField>
    <cacheField name="{CP99-AD} All Diabetes: =&gt;12 &amp; Care Proc recorded: 9 of 9 (15m)" numFmtId="0">
      <sharedItems containsSemiMixedTypes="0" containsString="0" containsNumber="1" containsInteger="1" minValue="0" maxValue="1066"/>
    </cacheField>
    <cacheField name="{CP99-T1} Type 1: =&gt;12 &amp; Care Proc recorded: 9 of 9 (15m)" numFmtId="0">
      <sharedItems containsSemiMixedTypes="0" containsString="0" containsNumber="1" containsInteger="1" minValue="0" maxValue="25"/>
    </cacheField>
    <cacheField name="{CP99-T2} Type 2: =&gt;12 &amp; Care Proc recorded: 9 of 9 (15m)" numFmtId="0">
      <sharedItems containsSemiMixedTypes="0" containsString="0" containsNumber="1" containsInteger="1" minValue="0" maxValue="1063"/>
    </cacheField>
    <cacheField name="{FR-01} All Diabetes: Foot Risk Recorded (15m)" numFmtId="0">
      <sharedItems containsSemiMixedTypes="0" containsString="0" containsNumber="1" containsInteger="1" minValue="37" maxValue="1624"/>
    </cacheField>
    <cacheField name="{FR-02} All Diabetes - High Foot Risk Recorded (15m)" numFmtId="0">
      <sharedItems containsSemiMixedTypes="0" containsString="0" containsNumber="1" containsInteger="1" minValue="0" maxValue="40"/>
    </cacheField>
    <cacheField name="{FR-03} All Diabetes - Moderate Foot Risk Recorded (15m)" numFmtId="0">
      <sharedItems containsSemiMixedTypes="0" containsString="0" containsNumber="1" containsInteger="1" minValue="0" maxValue="103"/>
    </cacheField>
    <cacheField name="{FR-04} All Diabetes - Low Foot Risk Recorded (15m)" numFmtId="0">
      <sharedItems containsSemiMixedTypes="0" containsString="0" containsNumber="1" containsInteger="1" minValue="34" maxValue="1602"/>
    </cacheField>
    <cacheField name="{FR-05} Type 1: Foot Risk Recorded (15m)" numFmtId="0">
      <sharedItems containsSemiMixedTypes="0" containsString="0" containsNumber="1" containsInteger="1" minValue="0" maxValue="43"/>
    </cacheField>
    <cacheField name="{FR-06} Type 1 - High Foot Risk Recorded (15m)" numFmtId="0">
      <sharedItems containsSemiMixedTypes="0" containsString="0" containsNumber="1" containsInteger="1" minValue="0" maxValue="2"/>
    </cacheField>
    <cacheField name="{FR-07} Type 1 - Moderate Foot Risk Recorded (15m)" numFmtId="0">
      <sharedItems containsSemiMixedTypes="0" containsString="0" containsNumber="1" containsInteger="1" minValue="0" maxValue="4"/>
    </cacheField>
    <cacheField name="{FR-08} Type 1 - Low Foot Risk Recorded (15m)" numFmtId="0">
      <sharedItems containsSemiMixedTypes="0" containsString="0" containsNumber="1" containsInteger="1" minValue="0" maxValue="42"/>
    </cacheField>
    <cacheField name="{FR-09} Type 2: Foot Risk Recorded (15m)" numFmtId="0">
      <sharedItems containsSemiMixedTypes="0" containsString="0" containsNumber="1" containsInteger="1" minValue="35" maxValue="1609"/>
    </cacheField>
    <cacheField name="{FR-10} Type 2 - High Foot Risk Recorded (15m)" numFmtId="0">
      <sharedItems containsSemiMixedTypes="0" containsString="0" containsNumber="1" containsInteger="1" minValue="0" maxValue="39"/>
    </cacheField>
    <cacheField name="{FR-11} Type 2 - Moderate Foot Risk Recorded (15m)" numFmtId="0">
      <sharedItems containsSemiMixedTypes="0" containsString="0" containsNumber="1" containsInteger="1" minValue="0" maxValue="103"/>
    </cacheField>
    <cacheField name="{FR-12} Type 2 - Low Foot Risk Recorded (15m)" numFmtId="0">
      <sharedItems containsSemiMixedTypes="0" containsString="0" containsNumber="1" containsInteger="1" minValue="32" maxValue="1588"/>
    </cacheField>
    <cacheField name="{MM-01} Diabetes and CKD" numFmtId="0">
      <sharedItems containsSemiMixedTypes="0" containsString="0" containsNumber="1" containsInteger="1" minValue="2" maxValue="235"/>
    </cacheField>
    <cacheField name="{MM-01a} Diabetes and CKD (stage 4-5}" numFmtId="0">
      <sharedItems containsSemiMixedTypes="0" containsString="0" containsNumber="1" containsInteger="1" minValue="0" maxValue="31"/>
    </cacheField>
    <cacheField name="{MM-02} Diabetes and Stroke or CHD" numFmtId="0">
      <sharedItems containsSemiMixedTypes="0" containsString="0" containsNumber="1" containsInteger="1" minValue="5" maxValue="274"/>
    </cacheField>
    <cacheField name="{MM-03} Diabetes and Depression" numFmtId="0">
      <sharedItems containsSemiMixedTypes="0" containsString="0" containsNumber="1" containsInteger="1" minValue="5" maxValue="230"/>
    </cacheField>
    <cacheField name="{MM-04} Diabetes and SMI" numFmtId="0">
      <sharedItems containsSemiMixedTypes="0" containsString="0" containsNumber="1" containsInteger="1" minValue="0" maxValue="66"/>
    </cacheField>
    <cacheField name="{MM-05} Diabetes and Learning Disability" numFmtId="0">
      <sharedItems containsSemiMixedTypes="0" containsString="0" containsNumber="1" containsInteger="1" minValue="0" maxValue="18"/>
    </cacheField>
    <cacheField name="{PC-00} Diabetic women (excluding sterilisation, hysterectomy etc) aged 15-45 Yr" numFmtId="0">
      <sharedItems containsSemiMixedTypes="0" containsString="0" containsNumber="1" containsInteger="1" minValue="1" maxValue="160"/>
    </cacheField>
    <cacheField name="{PC-01} Diabetic women 15-45 currently using contraception" numFmtId="0">
      <sharedItems containsSemiMixedTypes="0" containsString="0" containsNumber="1" containsInteger="1" minValue="0" maxValue="55"/>
    </cacheField>
    <cacheField name="{PC-010} Preconception Advice (15m)" numFmtId="0">
      <sharedItems containsSemiMixedTypes="0" containsString="0" containsNumber="1" containsInteger="1" minValue="0" maxValue="50"/>
    </cacheField>
    <cacheField name="{PC-011} Referred to preconception clinic (15m)" numFmtId="0">
      <sharedItems containsSemiMixedTypes="0" containsString="0" containsNumber="1" containsInteger="1" minValue="0" maxValue="2"/>
    </cacheField>
    <cacheField name="{PC-02} Diabetic women aged 15-45 not currently using contraception" numFmtId="0">
      <sharedItems containsSemiMixedTypes="0" containsString="0" containsNumber="1" containsInteger="1" minValue="1" maxValue="108"/>
    </cacheField>
    <cacheField name="{PC-020} Preconception Advice (15m)" numFmtId="0">
      <sharedItems containsSemiMixedTypes="0" containsString="0" containsNumber="1" containsInteger="1" minValue="0" maxValue="24"/>
    </cacheField>
    <cacheField name="{PC-021} Referred to preconception clinic (15m)" numFmtId="0">
      <sharedItems containsSemiMixedTypes="0" containsString="0" containsNumber="1" containsInteger="1" minValue="0" maxValue="2"/>
    </cacheField>
    <cacheField name="{PC-022} Folic Acid (12m)" numFmtId="0">
      <sharedItems containsSemiMixedTypes="0" containsString="0" containsNumber="1" containsInteger="1" minValue="0" maxValue="24"/>
    </cacheField>
    <cacheField name="{PC-023} Prescribed ACE/ARB (6m) or Statins (12m)" numFmtId="0">
      <sharedItems containsSemiMixedTypes="0" containsString="0" containsNumber="1" containsInteger="1" minValue="0" maxValue="46"/>
    </cacheField>
    <cacheField name="{PC-023a} 15Yr-30Yrs: Prescribed ACE/ARB (6m) or Statins (12m)" numFmtId="0">
      <sharedItems containsSemiMixedTypes="0" containsString="0" containsNumber="1" containsInteger="1" minValue="0" maxValue="4"/>
    </cacheField>
    <cacheField name="{PC-023b} 31Yr-45Yrs: Prescribed ACE/ARB (6m) or Statins (12m)" numFmtId="0">
      <sharedItems containsSemiMixedTypes="0" containsString="0" containsNumber="1" containsInteger="1" minValue="0" maxValue="43"/>
    </cacheField>
    <cacheField name="{PC-024} HbA1c recorded (15m)" numFmtId="0">
      <sharedItems containsSemiMixedTypes="0" containsString="0" containsNumber="1" containsInteger="1" minValue="1" maxValue="92"/>
    </cacheField>
    <cacheField name="{PC-024a} Latest HbA1c &lt;48mol/mmol (15m)" numFmtId="0">
      <sharedItems containsSemiMixedTypes="0" containsString="0" containsNumber="1" containsInteger="1" minValue="0" maxValue="28"/>
    </cacheField>
    <cacheField name="{PC-024b} Latest HbA1c &lt;= 86mol/mmol (15m)" numFmtId="0">
      <sharedItems containsSemiMixedTypes="0" containsString="0" containsNumber="1" containsInteger="1" minValue="0" maxValue="83"/>
    </cacheField>
    <cacheField name="{PC-024c} Latest HbA1c &gt;86mol/mmol (15m)" numFmtId="0">
      <sharedItems containsSemiMixedTypes="0" containsString="0" containsNumber="1" containsInteger="1" minValue="0" maxValue="13"/>
    </cacheField>
    <cacheField name="{STP-01} Type 1 Diabetes &amp; LADA" numFmtId="0">
      <sharedItems containsNonDate="0" containsString="0" containsBlank="1"/>
    </cacheField>
    <cacheField name="{STP-02} Type 2 Diabetes &amp; MODY" numFmtId="0">
      <sharedItems containsNonDate="0" containsString="0" containsBlank="1"/>
    </cacheField>
    <cacheField name="{STP-03} No Type Diabetes" numFmtId="0">
      <sharedItems containsNonDate="0" containsString="0" containsBlank="1"/>
    </cacheField>
    <cacheField name="{TT-10} All Patients - BP recorded (last 15m)" numFmtId="0">
      <sharedItems containsSemiMixedTypes="0" containsString="0" containsNumber="1" containsInteger="1" minValue="48" maxValue="1604"/>
    </cacheField>
    <cacheField name="{TT-11} All Patients - BP controlled &lt;=140/80 (last 15m)" numFmtId="0">
      <sharedItems containsSemiMixedTypes="0" containsString="0" containsNumber="1" containsInteger="1" minValue="20" maxValue="1322"/>
    </cacheField>
    <cacheField name="{TT-12} All Patients - HbA1c recorded (last 15m)" numFmtId="0">
      <sharedItems containsSemiMixedTypes="0" containsString="0" containsNumber="1" containsInteger="1" minValue="46" maxValue="1668"/>
    </cacheField>
    <cacheField name="{TT-13} All Patients - HbA1c &lt;=48mmol (last 15m)" numFmtId="0">
      <sharedItems containsSemiMixedTypes="0" containsString="0" containsNumber="1" containsInteger="1" minValue="7" maxValue="481"/>
    </cacheField>
    <cacheField name="{TT-14} All Patients - HbA1c &lt;=86mmol (last 15m)" numFmtId="0">
      <sharedItems containsSemiMixedTypes="0" containsString="0" containsNumber="1" containsInteger="1" minValue="37" maxValue="1525"/>
    </cacheField>
    <cacheField name="{TT-15} All Patients - HbA1c controlled &lt;=58mmol (last 15m)" numFmtId="0">
      <sharedItems containsSemiMixedTypes="0" containsString="0" containsNumber="1" containsInteger="1" minValue="20" maxValue="1023"/>
    </cacheField>
    <cacheField name="{TT-16} All Patients - Chol recorded (15m)" numFmtId="0">
      <sharedItems containsSemiMixedTypes="0" containsString="0" containsNumber="1" containsInteger="1" minValue="44" maxValue="1660"/>
    </cacheField>
    <cacheField name="{TT-17} All Patients - Chol controlled &lt;5mmol (last 15m)" numFmtId="0">
      <sharedItems containsSemiMixedTypes="0" containsString="0" containsNumber="1" containsInteger="1" minValue="35" maxValue="1541"/>
    </cacheField>
    <cacheField name="{TT-18} All Patients - BP, HbA1c and Chol recorded" numFmtId="0">
      <sharedItems containsSemiMixedTypes="0" containsString="0" containsNumber="1" containsInteger="1" minValue="43" maxValue="1567"/>
    </cacheField>
    <cacheField name="{TT-19} All Patients - BP, HbA1c and Chol controlled" numFmtId="0">
      <sharedItems containsSemiMixedTypes="0" containsString="0" containsNumber="1" containsInteger="1" minValue="9" maxValue="798"/>
    </cacheField>
    <cacheField name="{TT-20} Type 1 - BP recorded (last 15m)" numFmtId="0">
      <sharedItems containsSemiMixedTypes="0" containsString="0" containsNumber="1" containsInteger="1" minValue="1" maxValue="59"/>
    </cacheField>
    <cacheField name="{TT-21} Type 1 - BP controlled &lt;=140/80 (last 15m)" numFmtId="0">
      <sharedItems containsSemiMixedTypes="0" containsString="0" containsNumber="1" containsInteger="1" minValue="0" maxValue="45"/>
    </cacheField>
    <cacheField name="{TT-22} Type 1 - HbA1c recorded (last 15m)" numFmtId="0">
      <sharedItems containsSemiMixedTypes="0" containsString="0" containsNumber="1" containsInteger="1" minValue="0" maxValue="55"/>
    </cacheField>
    <cacheField name="{TT-23} Type 1 - HbA1c &lt;=48mmol (last 15m)" numFmtId="0">
      <sharedItems containsSemiMixedTypes="0" containsString="0" containsNumber="1" containsInteger="1" minValue="0" maxValue="13"/>
    </cacheField>
    <cacheField name="{TT-24} Type 1 - HbA1c &lt;=86mmol (last 15m)" numFmtId="0">
      <sharedItems containsSemiMixedTypes="0" containsString="0" containsNumber="1" containsInteger="1" minValue="0" maxValue="49"/>
    </cacheField>
    <cacheField name="{TT-25} Type 1 - HbA1c controlled &lt;=58mmol (last 15m)" numFmtId="0">
      <sharedItems containsSemiMixedTypes="0" containsString="0" containsNumber="1" containsInteger="1" minValue="0" maxValue="29"/>
    </cacheField>
    <cacheField name="{TT-26} Type 1 - Chol recorded (15m)" numFmtId="0">
      <sharedItems containsSemiMixedTypes="0" containsString="0" containsNumber="1" containsInteger="1" minValue="0" maxValue="48"/>
    </cacheField>
    <cacheField name="{TT-27} Type 1 - Chol controlled &lt;5mmol (last 15m)" numFmtId="0">
      <sharedItems containsSemiMixedTypes="0" containsString="0" containsNumber="1" containsInteger="1" minValue="0" maxValue="45"/>
    </cacheField>
    <cacheField name="{TT-28} Type 1 - BP, HbA1c and Chol recorded" numFmtId="0">
      <sharedItems containsSemiMixedTypes="0" containsString="0" containsNumber="1" containsInteger="1" minValue="0" maxValue="44"/>
    </cacheField>
    <cacheField name="{TT-29} Type 1 - BP, HbA1c and Chol controlled" numFmtId="0">
      <sharedItems containsSemiMixedTypes="0" containsString="0" containsNumber="1" containsInteger="1" minValue="0" maxValue="21"/>
    </cacheField>
    <cacheField name="{TT-30} Type 2 - BP recorded (last 15m)" numFmtId="0">
      <sharedItems containsSemiMixedTypes="0" containsString="0" containsNumber="1" containsInteger="1" minValue="46" maxValue="1578"/>
    </cacheField>
    <cacheField name="{TT-31} Type 2 - BP controlled &lt;=140/80 (last 15m)" numFmtId="0">
      <sharedItems containsSemiMixedTypes="0" containsString="0" containsNumber="1" containsInteger="1" minValue="19" maxValue="1314"/>
    </cacheField>
    <cacheField name="{TT-32} Type 2 - HbA1c recorded (last 15m)" numFmtId="0">
      <sharedItems containsSemiMixedTypes="0" containsString="0" containsNumber="1" containsInteger="1" minValue="45" maxValue="1644"/>
    </cacheField>
    <cacheField name="{TT-33} Type 2 - HbA1c &lt;=48mmol (last 15m)" numFmtId="0">
      <sharedItems containsSemiMixedTypes="0" containsString="0" containsNumber="1" containsInteger="1" minValue="7" maxValue="483"/>
    </cacheField>
    <cacheField name="{TT-34} Type 2 - HbA1c &lt;=86mmol (last 15m)" numFmtId="0">
      <sharedItems containsSemiMixedTypes="0" containsString="0" containsNumber="1" containsInteger="1" minValue="38" maxValue="1540"/>
    </cacheField>
    <cacheField name="{TT-35} Type 2 - HbA1c controlled &lt;=58mmol (last 15m)" numFmtId="0">
      <sharedItems containsSemiMixedTypes="0" containsString="0" containsNumber="1" containsInteger="1" minValue="19" maxValue="1036"/>
    </cacheField>
    <cacheField name="{TT-36} Type 2 - Chol recorded (15m)" numFmtId="0">
      <sharedItems containsSemiMixedTypes="0" containsString="0" containsNumber="1" containsInteger="1" minValue="43" maxValue="1641"/>
    </cacheField>
    <cacheField name="{TT-37} Type 2 - Chol controlled &lt;5mmol (last 15m)" numFmtId="0">
      <sharedItems containsSemiMixedTypes="0" containsString="0" containsNumber="1" containsInteger="1" minValue="34" maxValue="1546"/>
    </cacheField>
    <cacheField name="{TT-38} Type 2 - BP, HbA1c and Chol recorded" numFmtId="0">
      <sharedItems containsSemiMixedTypes="0" containsString="0" containsNumber="1" containsInteger="1" minValue="41" maxValue="1551"/>
    </cacheField>
    <cacheField name="{TT-39} Type 2 - BP, HbA1c and Chol controlled" numFmtId="0">
      <sharedItems containsSemiMixedTypes="0" containsString="0" containsNumber="1" containsInteger="1" minValue="9" maxValue="809"/>
    </cacheField>
    <cacheField name="Min of {00-00} Current Listsize" numFmtId="0">
      <sharedItems containsNonDate="0" containsString="0" containsBlank="1"/>
    </cacheField>
    <cacheField name="{DR-00} Total Diabetes Register" numFmtId="0">
      <sharedItems containsSemiMixedTypes="0" containsString="0" containsNumber="1" containsInteger="1" minValue="50" maxValue="1728"/>
    </cacheField>
    <cacheField name="{TR-00} Type Recorded" numFmtId="0">
      <sharedItems containsSemiMixedTypes="0" containsString="0" containsNumber="1" containsInteger="1" minValue="49" maxValue="1723"/>
    </cacheField>
    <cacheField name="{TRN-00} No Type Recorded" numFmtId="0">
      <sharedItems containsSemiMixedTypes="0" containsString="0" containsNumber="1" containsInteger="1" minValue="0" maxValue="76"/>
    </cacheField>
    <cacheField name="{DEM-01} Ethnicity groupings" numFmtId="0">
      <sharedItems containsSemiMixedTypes="0" containsString="0" containsNumber="1" containsInteger="1" minValue="50" maxValue="1728"/>
    </cacheField>
    <cacheField name="{DEM-01} Type 1 Diabetes" numFmtId="0">
      <sharedItems containsSemiMixedTypes="0" containsString="0" containsNumber="1" containsInteger="1" minValue="2" maxValue="88"/>
    </cacheField>
    <cacheField name="{DEM-02} Type 2 Diabetes" numFmtId="0">
      <sharedItems containsSemiMixedTypes="0" containsString="0" containsNumber="1" containsInteger="1" minValue="47" maxValue="1684"/>
    </cacheField>
    <cacheField name="{DEM-03} No Type Diabetes" numFmtId="0">
      <sharedItems containsSemiMixedTypes="0" containsString="0" containsNumber="1" containsInteger="1" minValue="0" maxValue="76"/>
    </cacheField>
    <cacheField name="{DEM-04} Place of care recorded (2 years)" numFmtId="0">
      <sharedItems containsSemiMixedTypes="0" containsString="0" containsNumber="1" containsInteger="1" minValue="0" maxValue="1558"/>
    </cacheField>
    <cacheField name="{DEM-05} Place of care recorded (Ever)" numFmtId="0">
      <sharedItems containsSemiMixedTypes="0" containsString="0" containsNumber="1" containsInteger="1" minValue="3" maxValue="1651"/>
    </cacheField>
    <cacheField name="{DEM-e01} White" numFmtId="0">
      <sharedItems containsSemiMixedTypes="0" containsString="0" containsNumber="1" containsInteger="1" minValue="4" maxValue="682"/>
    </cacheField>
    <cacheField name="{DEM-e02} South Asian" numFmtId="0">
      <sharedItems containsSemiMixedTypes="0" containsString="0" containsNumber="1" containsInteger="1" minValue="2" maxValue="1455"/>
    </cacheField>
    <cacheField name="{DEM-e03} Black" numFmtId="0">
      <sharedItems containsSemiMixedTypes="0" containsString="0" containsNumber="1" containsInteger="1" minValue="1" maxValue="414"/>
    </cacheField>
    <cacheField name="{DEM-e04} Mixed" numFmtId="0">
      <sharedItems containsSemiMixedTypes="0" containsString="0" containsNumber="1" containsInteger="1" minValue="0" maxValue="71"/>
    </cacheField>
    <cacheField name="{DEM-e05} Other" numFmtId="0">
      <sharedItems containsSemiMixedTypes="0" containsString="0" containsNumber="1" containsInteger="1" minValue="0" maxValue="209"/>
    </cacheField>
    <cacheField name="{DEM-e06} Ethnicity Not Recorded" numFmtId="0">
      <sharedItems containsSemiMixedTypes="0" containsString="0" containsNumber="1" containsInteger="1" minValue="0" maxValue="449"/>
    </cacheField>
    <cacheField name="{DEM-e07} Ethnicity Not Stated" numFmtId="0">
      <sharedItems containsSemiMixedTypes="0" containsString="0" containsNumber="1" containsInteger="1" minValue="0" maxValue="20"/>
    </cacheField>
    <cacheField name="{DEM-004} GP Care (2 years)" numFmtId="0">
      <sharedItems containsSemiMixedTypes="0" containsString="0" containsNumber="1" containsInteger="1" minValue="0" maxValue="793"/>
    </cacheField>
    <cacheField name="{DEM-0040} Hospital Care (2 years)" numFmtId="0">
      <sharedItems containsSemiMixedTypes="0" containsString="0" containsNumber="1" containsInteger="1" minValue="0" maxValue="42"/>
    </cacheField>
    <cacheField name="{DEM-005} GP Care (Ever)" numFmtId="0">
      <sharedItems containsSemiMixedTypes="0" containsString="0" containsNumber="1" containsInteger="1" minValue="0" maxValue="1326"/>
    </cacheField>
    <cacheField name="{DEM-0050} Hospital Care (Ever)" numFmtId="0">
      <sharedItems containsSemiMixedTypes="0" containsString="0" containsNumber="1" containsInteger="1" minValue="0" maxValue="71"/>
    </cacheField>
    <cacheField name="{DEM-00-15} All Diabetes - 0-15 Yrs" numFmtId="0">
      <sharedItems containsSemiMixedTypes="0" containsString="0" containsNumber="1" containsInteger="1" minValue="0" maxValue="22"/>
    </cacheField>
    <cacheField name="{DEM-00-39} All Diabetes - 16-39 Yrs" numFmtId="0">
      <sharedItems containsSemiMixedTypes="0" containsString="0" containsNumber="1" containsInteger="1" minValue="3" maxValue="197"/>
    </cacheField>
    <cacheField name="{DEM-00-64} All Diabetes - 40-64 Yrs" numFmtId="0">
      <sharedItems containsSemiMixedTypes="0" containsString="0" containsNumber="1" containsInteger="1" minValue="34" maxValue="1023"/>
    </cacheField>
    <cacheField name="{DEM-00-65+} All Diabetes - 65+ Yrs" numFmtId="0">
      <sharedItems containsSemiMixedTypes="0" containsString="0" containsNumber="1" containsInteger="1" minValue="5" maxValue="631"/>
    </cacheField>
    <cacheField name="{DEM-01-15} Type 1 - 0-15 Yrs" numFmtId="0">
      <sharedItems containsSemiMixedTypes="0" containsString="0" containsNumber="1" containsInteger="1" minValue="0" maxValue="17"/>
    </cacheField>
    <cacheField name="{DEM-01-39} Type 1 - 16-39 Yrs" numFmtId="0">
      <sharedItems containsSemiMixedTypes="0" containsString="0" containsNumber="1" containsInteger="1" minValue="0" maxValue="44"/>
    </cacheField>
    <cacheField name="{DEM-01-64} Type 1 - 40-64 Yrs" numFmtId="0">
      <sharedItems containsSemiMixedTypes="0" containsString="0" containsNumber="1" containsInteger="1" minValue="0" maxValue="37"/>
    </cacheField>
    <cacheField name="{DEM-01-65+} Type 1 - 65+ Yrs" numFmtId="0">
      <sharedItems containsSemiMixedTypes="0" containsString="0" containsNumber="1" containsInteger="1" minValue="0" maxValue="17"/>
    </cacheField>
    <cacheField name="{DEM-02-15} Type 2 - 0-15 Yrs" numFmtId="0">
      <sharedItems containsSemiMixedTypes="0" containsString="0" containsNumber="1" containsInteger="1" minValue="0" maxValue="2"/>
    </cacheField>
    <cacheField name="{DEM-02-39} Type 2 - 16-39 Yrs" numFmtId="0">
      <sharedItems containsSemiMixedTypes="0" containsString="0" containsNumber="1" containsInteger="1" minValue="0" maxValue="162"/>
    </cacheField>
    <cacheField name="{DEM-02-64} Type 2 - 40-64 Yrs" numFmtId="0">
      <sharedItems containsSemiMixedTypes="0" containsString="0" containsNumber="1" containsInteger="1" minValue="31" maxValue="990"/>
    </cacheField>
    <cacheField name="{DEM-02-65+} Type 2 - 65+ Yrs" numFmtId="0">
      <sharedItems containsSemiMixedTypes="0" containsString="0" containsNumber="1" containsInteger="1" minValue="5" maxValue="617"/>
    </cacheField>
    <cacheField name="{GD-01} Current Gestational Diabetes" numFmtId="0">
      <sharedItems containsString="0" containsBlank="1" containsNumber="1" containsInteger="1" minValue="0" maxValue="51"/>
    </cacheField>
    <cacheField name="{GD-02} History of Gestational Diabetes" numFmtId="0">
      <sharedItems containsString="0" containsBlank="1" containsNumber="1" containsInteger="1" minValue="1" maxValue="341"/>
    </cacheField>
    <cacheField name="{GD-03} Subsequent diabetes diagnosis" numFmtId="0">
      <sharedItems containsString="0" containsBlank="1" containsNumber="1" containsInteger="1" minValue="0" maxValue="87"/>
    </cacheField>
    <cacheField name="{PD-01} Currently eligible but already referred to NDPP" numFmtId="0">
      <sharedItems containsSemiMixedTypes="0" containsString="0" containsNumber="1" containsInteger="1" minValue="0" maxValue="847"/>
    </cacheField>
    <cacheField name="{PD-02} Referral to NDPP declined" numFmtId="0">
      <sharedItems containsSemiMixedTypes="0" containsString="0" containsNumber="1" containsInteger="1" minValue="0" maxValue="850"/>
    </cacheField>
    <cacheField name="{PD-03} Currently eligible + Not referred or declined yet" numFmtId="0">
      <sharedItems containsSemiMixedTypes="0" containsString="0" containsNumber="1" containsInteger="1" minValue="1041" maxValue="22809"/>
    </cacheField>
    <cacheField name="{PD-04} Valid referrals to NDPP (1m)" numFmtId="0">
      <sharedItems containsSemiMixedTypes="0" containsString="0" containsNumber="1" containsInteger="1" minValue="0" maxValue="39"/>
    </cacheField>
    <cacheField name="{PD-05} Non-diabetic Hyperglycaemia Without NDH code" numFmtId="0">
      <sharedItems containsSemiMixedTypes="0" containsString="0" containsNumber="1" containsInteger="1" minValue="10" maxValue="1476"/>
    </cacheField>
    <cacheField name="{PD-06} Valid referrals to NDPP (12m)" numFmtId="0">
      <sharedItems containsSemiMixedTypes="0" containsString="0" containsNumber="1" containsInteger="1" minValue="0" maxValue="311"/>
    </cacheField>
    <cacheField name="{PD-07} Patients with Learning Disability" numFmtId="0">
      <sharedItems containsSemiMixedTypes="0" containsString="0" containsNumber="1" containsInteger="1" minValue="2" maxValue="104"/>
    </cacheField>
    <cacheField name="{PD-08} Patients with SMI" numFmtId="0">
      <sharedItems containsSemiMixedTypes="0" containsString="0" containsNumber="1" containsInteger="1" minValue="7" maxValue="291"/>
    </cacheField>
    <cacheField name="{PD-09a} 16-39 Yrs" numFmtId="0">
      <sharedItems containsSemiMixedTypes="0" containsString="0" containsNumber="1" containsInteger="1" minValue="504" maxValue="16891"/>
    </cacheField>
    <cacheField name="{PD-09b} 40-64 Yrs" numFmtId="0">
      <sharedItems containsSemiMixedTypes="0" containsString="0" containsNumber="1" containsInteger="1" minValue="490" maxValue="6750"/>
    </cacheField>
    <cacheField name="{PD-09c} 65+Yrs" numFmtId="0">
      <sharedItems containsSemiMixedTypes="0" containsString="0" containsNumber="1" containsInteger="1" minValue="32" maxValue="2998"/>
    </cacheField>
    <cacheField name="{STP-NDPP-00} Eligible for NDPP referral" numFmtId="0">
      <sharedItems containsSemiMixedTypes="0" containsString="0" containsNumber="1" containsInteger="1" minValue="1053" maxValue="23384"/>
    </cacheField>
    <cacheField name="{SEP-00} Newly Diagnosed Diabetes (last 15m)" numFmtId="0">
      <sharedItems containsSemiMixedTypes="0" containsString="0" containsNumber="1" containsInteger="1" minValue="5" maxValue="229"/>
    </cacheField>
    <cacheField name="{SEP-01} Referral to structured education" numFmtId="0">
      <sharedItems containsSemiMixedTypes="0" containsString="0" containsNumber="1" containsInteger="1" minValue="0" maxValue="177"/>
    </cacheField>
    <cacheField name="{SEP-02} Attended structured education" numFmtId="0">
      <sharedItems containsSemiMixedTypes="0" containsString="0" containsNumber="1" containsInteger="1" minValue="0" maxValue="16"/>
    </cacheField>
    <cacheField name="{SEP-03} Declined structured education" numFmtId="0">
      <sharedItems containsSemiMixedTypes="0" containsString="0" containsNumber="1" containsInteger="1" minValue="0" maxValue="96"/>
    </cacheField>
    <cacheField name="{SEP-04} Type 1 - Newly Diagnosed Diabetes (last 15m)" numFmtId="0">
      <sharedItems containsSemiMixedTypes="0" containsString="0" containsNumber="1" containsInteger="1" minValue="0" maxValue="9"/>
    </cacheField>
    <cacheField name="{SEP-05} Type 2 - Newly Diagnosed Diabetes (last 15m)" numFmtId="0">
      <sharedItems containsSemiMixedTypes="0" containsString="0" containsNumber="1" containsInteger="1" minValue="4" maxValue="222"/>
    </cacheField>
    <cacheField name="{SEP-06} No Type - Newly Diagnosed Diabetes (last 15m)" numFmtId="0">
      <sharedItems containsSemiMixedTypes="0" containsString="0" containsNumber="1" containsInteger="1" minValue="0" maxValue="68"/>
    </cacheField>
    <cacheField name="{CYP-01} Diabetes aged under 16" numFmtId="0">
      <sharedItems containsString="0" containsBlank="1" containsNumber="1" containsInteger="1" minValue="0" maxValue="22"/>
    </cacheField>
    <cacheField name="{CYP-02} HbA1c recorded (last 15m)" numFmtId="0">
      <sharedItems containsString="0" containsBlank="1" containsNumber="1" containsInteger="1" minValue="0" maxValue="7"/>
    </cacheField>
    <cacheField name="{CYP-03} HbA1c &lt;=58mmol (last 15m)" numFmtId="0">
      <sharedItems containsString="0" containsBlank="1" containsNumber="1" containsInteger="1" minValue="0" maxValue="3"/>
    </cacheField>
    <cacheField name="{CYP-04} HbA1c &gt; 86mmol (last 15m)" numFmtId="0">
      <sharedItems containsString="0" containsBlank="1" containsNumber="1" containsInteger="1" minValue="0" maxValue="2"/>
    </cacheField>
    <cacheField name="{CYP-05} Diabetes aged &lt;12" numFmtId="0">
      <sharedItems containsString="0" containsBlank="1" containsNumber="1" containsInteger="1" minValue="0" maxValue="11"/>
    </cacheField>
    <cacheField name="{CYP-06} HbA1c recorded (last 15m)" numFmtId="0">
      <sharedItems containsString="0" containsBlank="1" containsNumber="1" containsInteger="1" minValue="0" maxValue="3"/>
    </cacheField>
    <cacheField name="{CYP-07} HbA1c &lt;48mmol (last 15m)" numFmtId="0">
      <sharedItems containsString="0" containsBlank="1" containsNumber="1" containsInteger="1" minValue="0" maxValue="1"/>
    </cacheField>
    <cacheField name="{CYP-08} Diabetes aged 16-25" numFmtId="0">
      <sharedItems containsString="0" containsBlank="1" containsNumber="1" containsInteger="1" minValue="0" maxValue="31"/>
    </cacheField>
    <cacheField name="{CYP-09} HbA1c recorded (last 15m)" numFmtId="0">
      <sharedItems containsString="0" containsBlank="1" containsNumber="1" containsInteger="1" minValue="0" maxValue="21"/>
    </cacheField>
    <cacheField name="{CYP-10} HbA1c &lt;=58mmol (last 15m)" numFmtId="0">
      <sharedItems containsString="0" containsBlank="1" containsNumber="1" containsInteger="1" minValue="0" maxValue="10"/>
    </cacheField>
    <cacheField name="{CYP-11} HbA1c &gt;86mmol (last 15m)" numFmtId="0">
      <sharedItems containsString="0" containsBlank="1" containsNumber="1" containsInteger="1" minValue="0" maxValue="8"/>
    </cacheField>
    <cacheField name="{CYP-12} Diabetes aged 16-25: Type 1" numFmtId="0">
      <sharedItems containsString="0" containsBlank="1" containsNumber="1" containsInteger="1" minValue="0" maxValue="14"/>
    </cacheField>
    <cacheField name="{CYP-13} Diabetes aged 16-25: Type 2" numFmtId="0">
      <sharedItems containsString="0" containsBlank="1" containsNumber="1" containsInteger="1" minValue="0" maxValue="19"/>
    </cacheField>
    <cacheField name="{CYP-14} Diabetes aged 0-25" numFmtId="0">
      <sharedItems containsString="0" containsBlank="1" containsNumber="1" containsInteger="1" minValue="1" maxValue="36"/>
    </cacheField>
    <cacheField name="{CYP-15} Freestyle Libre (12m)" numFmtId="0">
      <sharedItems containsString="0" containsBlank="1" containsNumber="1" containsInteger="1" minValue="0" maxValue="19"/>
    </cacheField>
    <cacheField name="{TT- 40} All Diabetes - Primary prevention" numFmtId="0">
      <sharedItems containsSemiMixedTypes="0" containsString="0" containsNumber="1" containsInteger="1" minValue="30" maxValue="1134"/>
    </cacheField>
    <cacheField name="{TT- 41} All Diabetes - Secondary prevention" numFmtId="0">
      <sharedItems containsSemiMixedTypes="0" containsString="0" containsNumber="1" containsInteger="1" minValue="5" maxValue="253"/>
    </cacheField>
    <cacheField name="{TT- 42} All Diabetes - Combined prevention" numFmtId="0">
      <sharedItems containsSemiMixedTypes="0" containsString="0" containsNumber="1" containsInteger="1" minValue="35" maxValue="1371"/>
    </cacheField>
    <cacheField name="{TT- 43} Type 1 - Primary prevention" numFmtId="0">
      <sharedItems containsSemiMixedTypes="0" containsString="0" containsNumber="1" containsInteger="1" minValue="0" maxValue="31"/>
    </cacheField>
    <cacheField name="{TT- 44} Type 1 - Secondary prevention" numFmtId="0">
      <sharedItems containsSemiMixedTypes="0" containsString="0" containsNumber="1" containsInteger="1" minValue="0" maxValue="8"/>
    </cacheField>
    <cacheField name="{TT- 45} Type 1 - Combined prevention" numFmtId="0">
      <sharedItems containsSemiMixedTypes="0" containsString="0" containsNumber="1" containsInteger="1" minValue="0" maxValue="33"/>
    </cacheField>
    <cacheField name="{TT- 46} Type 2 - Primary prevention" numFmtId="0">
      <sharedItems containsSemiMixedTypes="0" containsString="0" containsNumber="1" containsInteger="1" minValue="30" maxValue="1126"/>
    </cacheField>
    <cacheField name="{TT- 47} Type 2 - Secondary prevention" numFmtId="0">
      <sharedItems containsSemiMixedTypes="0" containsString="0" containsNumber="1" containsInteger="1" minValue="5" maxValue="245"/>
    </cacheField>
    <cacheField name="{TT- 48} Type 2 - Combined prevention" numFmtId="0">
      <sharedItems containsSemiMixedTypes="0" containsString="0" containsNumber="1" containsInteger="1" minValue="35" maxValue="1359"/>
    </cacheField>
    <cacheField name="{T2-01} Type 2 &amp; Not On Insulin" numFmtId="0">
      <sharedItems containsSemiMixedTypes="0" containsString="0" containsNumber="1" containsInteger="1" minValue="30" maxValue="1134"/>
    </cacheField>
    <cacheField name="{LCD-00} Low Calorie Diets Eligibility" numFmtId="0">
      <sharedItems containsString="0" containsBlank="1" containsNumber="1" containsInteger="1" minValue="1" maxValue="174"/>
    </cacheField>
    <cacheField name="{LCD-01} LCD Programme Invitation Referred" numFmtId="0">
      <sharedItems containsString="0" containsBlank="1" containsNumber="1" containsInteger="1" minValue="0" maxValue="174"/>
    </cacheField>
    <cacheField name="{LCD-02} LCD Programme Invitation Declined" numFmtId="0">
      <sharedItems containsString="0" containsBlank="1" containsNumber="1" containsInteger="1" minValue="0" maxValue="174"/>
    </cacheField>
    <cacheField name="{DWMP-00} DWMP Eligibility" numFmtId="0">
      <sharedItems containsSemiMixedTypes="0" containsString="0" containsNumber="1" containsInteger="1" minValue="3" maxValue="785"/>
    </cacheField>
    <cacheField name="{DWMP-01} Patients with Diabetes Referred to DWMP" numFmtId="0">
      <sharedItems containsSemiMixedTypes="0" containsString="0" containsNumber="1" containsInteger="1" minValue="0" maxValue="338"/>
    </cacheField>
    <cacheField name="{DWMP-02} Patients with Hypertension Referred to DWMP" numFmtId="0">
      <sharedItems containsSemiMixedTypes="0" containsString="0" containsNumber="1" containsInteger="1" minValue="0" maxValue="198"/>
    </cacheField>
    <cacheField name="{DWMP-03} Patients with Diabetes &amp; Hypertension Referred to DWMP" numFmtId="0">
      <sharedItems containsSemiMixedTypes="0" containsString="0" containsNumber="1" containsInteger="1" minValue="0" maxValue="198"/>
    </cacheField>
    <cacheField name="Month" numFmtId="0">
      <sharedItems containsBlank="1" count="13">
        <s v="April"/>
        <s v="May"/>
        <m u="1"/>
        <s v="June" u="1"/>
        <s v="March" u="1"/>
        <s v="February" u="1"/>
        <s v="August" u="1"/>
        <s v="October" u="1"/>
        <s v="September" u="1"/>
        <s v="November" u="1"/>
        <s v="January" u="1"/>
        <s v="December" u="1"/>
        <s v="July" u="1"/>
      </sharedItems>
    </cacheField>
    <cacheField name="Practice &amp; F8 No." numFmtId="0">
      <sharedItems count="260">
        <s v="Becontree Medical Centre F82677"/>
        <s v="Shrewsbury Road Surgery F84006"/>
        <s v="Marks Gate Medical Practice F82604"/>
        <s v="Tulasi Medical Centre F82660"/>
        <s v="Broad Street Medical Centre Y01719"/>
        <s v="Church Elm Lane Medical Practice F82005"/>
        <s v="Halbutt Street Surgery F82001"/>
        <s v="Porters Avenue Doctors Surgery Y02575"/>
        <s v="Dr Alkaisy Surgery F82678"/>
        <s v="First Avenue Surgery F82003"/>
        <s v="Heathway Medical Centre F82634"/>
        <s v="Hedgemans Surgery F82015"/>
        <s v="St Bartholomew Surgery F84010"/>
        <s v="Parkview Medical Practice F82679"/>
        <s v="St Albans Surgery F82017"/>
        <s v="The Surgery (Dr Ola) F82621"/>
        <s v="Faircross Health Centre F82027"/>
        <s v="Five Elms F82012"/>
        <s v="Gables Surgery F82642"/>
        <s v="Green Lane Surgery F82661"/>
        <s v="Julia Engwell Surgery F82025"/>
        <s v="Laburnum Health centre F82051"/>
        <s v="Oval Road Practice Y01795"/>
        <s v="Abbey Road Medical Practice F84111"/>
        <s v="The Surgery F86040"/>
        <s v="Valence Medical Centre F82038"/>
        <s v="Abbey Medical centre F82625"/>
        <s v="Aurora Medcare F82042"/>
        <s v="Shifa Medical Practice Y01280"/>
        <s v="Victoria Medical Centre F82034"/>
        <s v="Barking Medical  Group Practice F82018"/>
        <s v="Dr Gupta &amp; Partner F82647"/>
        <s v="John Smith House F82040"/>
        <s v="Ripple Road Medical Centre F82650"/>
        <s v="The White House F82612"/>
        <s v="Newham Medical Centre F84669"/>
        <s v="Barretts Grove Surgery F84636"/>
        <s v="Barton House Health Centre F84008"/>
        <s v="Brooke Road Surgery F84694"/>
        <s v="Somerford Grove Practice F84033"/>
        <s v="Clapton Surgery F84668"/>
        <s v="Elm Practice F84685"/>
        <s v="Healy Medical Centre F84720"/>
        <s v="Rosewood Practice F84711"/>
        <s v="The Gadvhi Practice F84080"/>
        <s v="The Nightingale Practice F84018"/>
        <s v="The Riverside Practice F84619"/>
        <s v="St Pauls Way Medical Centre F84714"/>
        <s v="Athena Medical Centre F84060"/>
        <s v="Kingsmead Healthcare F84015"/>
        <s v="Latimer Health Centre F84719"/>
        <s v="Lower Clapton Group Practice F84003"/>
        <s v="The Lea Surgery F84105"/>
        <s v="Beechwood Medical Centre F84038"/>
        <s v="Dalston Practice F84063"/>
        <s v="London Fields Medical Centre F84021"/>
        <s v="Queensbridge Group Practice F84117"/>
        <s v="Richmond Road Medical Centre F84035"/>
        <s v="The Sandringham Practice F84621"/>
        <s v="De Beauvoir Surgery F84072"/>
        <s v="Shoreditch Park Surgery F84635"/>
        <s v="The Hoxton Surgery F84692"/>
        <s v="The Lawson Practice F84096"/>
        <s v="The Neaman Practice F84640"/>
        <s v="Cranwich Road Surgery F84686"/>
        <s v="Spring Hill Practice Y03049"/>
        <s v="Stamford Hill Surgery F84013"/>
        <s v="Elsdale Street Surgery F84601"/>
        <s v="The Greenhouse F84632"/>
        <s v="The Well Street Surgery F84069"/>
        <s v="The Wick Health Centre F84620"/>
        <s v="Trowbridge Surgery Y00403"/>
        <s v="Allerton Road Medical Centre F84716"/>
        <s v="Cedar Practice F84036"/>
        <s v="Statham Grove Surgery F84115"/>
        <s v="The Heron Practice F84119"/>
        <s v="Market Street Health Group F84004"/>
        <s v="Billet Lane Medical Centre F82675"/>
        <s v="Brentwood Road Surgery (Dr Marks) F82663"/>
        <s v="Chadwell Heath Health Centre - The Upstairs Surgery (Dr Hamilton-Smith) F82019"/>
        <s v="High Street Surgery (Dr Pervez) F82023"/>
        <s v="Rush Green Medical Centre (Dr Poologanathan &amp; Partners) F82039"/>
        <s v="Rush Green Medical Centre (Dr Sanomi) F82031"/>
        <s v="St Edwards Surgery F82011"/>
        <s v="The Modern Medical Centre F82638"/>
        <s v="Aberfeldy Practice F84698"/>
        <s v="North Street Medical Care F82009"/>
        <s v="The New Medical Centre F82021"/>
        <s v="Western Road Medical Centre F82013"/>
        <s v="AbbaMoor Surgery F82670"/>
        <s v="Ashton Gardens Surgery F82686"/>
        <s v="Central Park Surgery (Dr Kakad) F82016"/>
        <s v="Chase Cross Medical Centre (Dr Kulendran) F82630"/>
        <s v="Dr N K Gupta Surgery F82610"/>
        <s v="Harold Hill Health Centre (Dr Kuchhai) F82014"/>
        <s v="Ingrebourne Medical Centre F82648"/>
        <s v="Kings Park Surgery Y02973"/>
        <s v="Lynwood Medical Centre F82030"/>
        <s v="Oak Lodge Surgery (Dr Chowdhury) F82045"/>
        <s v="Petersfield Surgery F82010"/>
        <s v="Straight Road Doctors Surgery (Dr Prasad) F82671"/>
        <s v="The Greenwood Practice F82007"/>
        <s v="The Robins Surgery Y00312"/>
        <s v="Avon Road Surgery (Cranham Health Centre) F82674"/>
        <s v="Berwick Surgery F82649"/>
        <s v="Cranham Village Surgery (Dr C Dahs &amp; Dr IP Humberstone Surgery) F82006"/>
        <s v="Haiderian Medical Centre F82002"/>
        <s v="Harlow Road Surgery (Dr N Tariq) F82619"/>
        <s v="Hornchurch Healthcare F82055"/>
        <s v="Maylands Health Care F82008"/>
        <s v="Rainham Health Centre F82627"/>
        <s v="E12 Medical Practice F84739"/>
        <s v="South Hornchurch Medical Practice F82607"/>
        <s v="Sutton Ave surgery (P M Patel) F82609"/>
        <s v="The Rosewood Medical Centre F82022"/>
        <s v="The Surgery (Dr Rahman) F82666"/>
        <s v="The Upminster Bridge Surgery (Dr O'Moore) F82624"/>
        <s v="Upminster Medical Centre F82053"/>
        <s v="Wood Lane Medical Centre F82028"/>
        <s v="Boleyn Medical Centre F84050"/>
        <s v="Newham Vicarage Practice F84077"/>
        <s v="Greengate Medical Practice F84053"/>
        <s v="The Azad Practice F84735"/>
        <s v="The Project Surgery F84124"/>
        <s v="E16 Health Y02928"/>
        <s v="The Forest Practice F84086"/>
        <s v="Royal Docks Medical Centre F84717"/>
        <s v="Tollgate Health Centre F84093"/>
        <s v="Balaam Street Practice F84681"/>
        <s v="First4Health Church Road F84121"/>
        <s v="Carpenter's Practice F84749"/>
        <s v="Essex Lodge F84052"/>
        <s v="Stroudley Walk Centre F84676"/>
        <s v="Lucas Avenue Surgery F84642"/>
        <s v="Birchdale Road Medical Practice F84641"/>
        <s v="Dr CM Patel F84660"/>
        <s v="Plashet Medical Centre F84088"/>
        <s v="City Square Medical Group F84114"/>
        <s v="Sangam Surgery F84658"/>
        <s v="The Manor Park Practice F84729"/>
        <s v="Westbury Road Medical Practice F84670"/>
        <s v="Dr Sathyajith Surgery F84741"/>
        <s v="Harford Health Centre F84087"/>
        <s v="Lathom Medical Centre F84070"/>
        <s v="The Summit Practice F84742"/>
        <s v="Wordsworth Health Centre F84074"/>
        <s v="Claremont Clinic F84097"/>
        <s v="E7 Health - First 4 Health Group F84672"/>
        <s v="Woodgrange Medical Practice F84724"/>
        <s v="Wapping Group Practice F84079"/>
        <s v="East End Medical Centre F84677"/>
        <s v="Stratford Health Centre F84022"/>
        <s v="Upton Lane Medical Centre F84014"/>
        <s v="The Allum Medical Centre F86036"/>
        <s v="Cumberland Road Medical Practice F84657"/>
        <s v="Custom House Surgery F84047"/>
        <s v="Dr Ruiz – St Lukes Medical Centre F84666"/>
        <s v="Glen Road Medical Centre F84092"/>
        <s v="Star Lane Medical Centre F84017"/>
        <s v="Liberty Bridge Road Y04273"/>
        <s v="Newham Transitional Team F84740"/>
        <s v="Stratford Village Surgery F84009"/>
        <s v="The Vicarage Lane Surgery F84730"/>
        <s v="Balfour Road Surgery F86042"/>
        <s v="Cranbrook Surgery F86698"/>
        <s v="Drive Surgery F86652"/>
        <s v="Gants Hill Medical Centre F86008"/>
        <s v="Granville Medical Centre Y00918"/>
        <s v="Redbridge Surgery F86703"/>
        <s v="St Clements Surgery F86702"/>
        <s v="Eastern Avenue Medical Centre F86083"/>
        <s v="Fencepiece Road Medical Practice F86707"/>
        <s v="Forest Edge Practice F86007"/>
        <s v="Fullwell Avenue Surgery F86612"/>
        <s v="Heathcote Primary Care Centre F86624"/>
        <s v="Kenwood Medical Centre F86081"/>
        <s v="The Willows Practice F86057"/>
        <s v="Ilford Medical Centre F86022"/>
        <s v="Mathukias Surgery F86692"/>
        <s v="The Practice Loxford Y02987"/>
        <s v="Fullwell Cross Medical Centre F86010"/>
        <s v="Hainault Surgery F86085"/>
        <s v="Barkantine Practice F84747"/>
        <s v="Newbury Group Practice F86060"/>
        <s v="Castleton Road Surgery F86642"/>
        <s v="Chadwell Heath Surgery F86028"/>
        <s v="Doctor's House Y00090"/>
        <s v="Goodmayes Medical Centre F86087"/>
        <s v="Green Lane, Goodmayes Medical practice F86034"/>
        <s v="Island Health F84710"/>
        <s v="Seven Kings Practice F86637"/>
        <s v="The Palms Medical Centre F86009"/>
        <s v="Aldersbrook Medical Centre F86731"/>
        <s v="Clayhall Clinic F86691"/>
        <s v="Elmhurst Practice F86064"/>
        <s v="Glebelands Practice F86020"/>
        <s v="Queen Mary Practice F86658"/>
        <s v="Rydal Practice F86012"/>
        <s v="Shrubberies Medical Centre F86641"/>
        <s v="Southdene Surgery F86066"/>
        <s v="XX Place /Bromley-by-Bow F84122"/>
        <s v="The Evergreen Practice F86023"/>
        <s v="Wanstead Place Surgery F86032"/>
        <s v="Grove Road Surgery (Dr Shah) F84055"/>
        <s v="Harley Grove Medical Centre F84044"/>
        <s v="Ruston Street Clinic (Dr Amin) F84030"/>
        <s v="St Stephens Health Centre F84034"/>
        <s v="The Tredegar Practice F84696"/>
        <s v="Chrisp Street Health Centre F84062"/>
        <s v="Albion Health Centre F84012"/>
        <s v="Blithehale Medical Centre F84718"/>
        <s v="Health E1 F84733"/>
        <s v="Spitalfields Practice F84081"/>
        <s v="Docklands Medical Centre F84656"/>
        <s v="Island Medical Centre F84647"/>
        <s v="The Mission Practice F84016"/>
        <s v="Merchant Street (Dr Rana) F84118"/>
        <s v="St Andrews Health Centre Y03023"/>
        <s v="Gough Walk (Dr Selvan) F84025"/>
        <s v="Limehouse Practice (Gill Street) F84054"/>
        <s v="Bethnal Green Health Centre F84083"/>
        <s v="Jubilee Street Practice F84031"/>
        <s v="Globe Town Surgery F84123"/>
        <s v="Strouts Place Medical Centre F84051"/>
        <s v="Goodman’s Field Health Centre F84039"/>
        <s v="St Katharine Docks Practice F84731"/>
        <s v="Addison Road Medical Practice F86607"/>
        <s v="Claremont Medical Centre F86708"/>
        <s v="Dr Dhital Practice F86086"/>
        <s v="The Firs F86001"/>
        <s v="Crawley Road Medical Centre F86044"/>
        <s v="Waltham Forest Community &amp; Family Health Services Ltd F86644"/>
        <s v="Chingford Medical Practice Y01291"/>
        <s v="Churchill Medical Centre F86627"/>
        <s v="Old Church Surgery F86616"/>
        <s v="The Ridgeway Surgery F86078"/>
        <s v="Dr Shantir Practice F86626"/>
        <s v="Kings Head Medical Practice F86700"/>
        <s v="Larkshall Medical Centre F86664"/>
        <s v="Lime Tree &amp; Sinnott Healthcare Ltd Y01839"/>
        <s v="The Bailey Practice F86689"/>
        <s v="The Penryhn Surgery F86005"/>
        <s v="Francis Road Medical Centre F86696"/>
        <s v="Hampton Medical Centre F86712"/>
        <s v="Lime Tree Surgery F86650"/>
        <s v="The Lyndhurst Surgery F86088"/>
        <s v="Sma Medical Centre F86038"/>
        <s v="The Manor Practice F86011"/>
        <s v="Green Man Medical Centre F86621"/>
        <s v="High Road Surgery F86045"/>
        <s v="Kiyani Medical Practice F86701"/>
        <s v="LL Medical Care (Agarwal &amp; Agrwal Practice) F86625"/>
        <s v="The Harrow Road Surgery F86666"/>
        <s v="The Langthorne Sharma Family Practice F86705"/>
        <s v="Grove Surgery F86062"/>
        <s v="Higham Hill Medical Centre F86679"/>
        <s v="Queens Road Medical Centre F86030"/>
        <s v="Seymour Medical Centre F86006"/>
        <s v="St James Medical Practice Ltd F86058"/>
        <s v="Chadwell Heath Health Centre (Dr A Patel) F82686" u="1"/>
      </sharedItems>
    </cacheField>
    <cacheField name="% PC-010" numFmtId="0" formula="'{PC-010} Preconception Advice (15m)'/#NAME?" databaseField="0"/>
    <cacheField name="% PC-020" numFmtId="0" formula="'{PC-020} Preconception Advice (15m)'/#NAME?" databaseField="0"/>
    <cacheField name="% PC-022" numFmtId="0" formula="'{PC-022} Folic Acid (12m)'/#NAME?" databaseField="0"/>
    <cacheField name="% PC-023" numFmtId="0" formula="'{PC-023} Prescribed ACE/ARB (6m) or Statins (12m)'/#NAME?" databaseField="0"/>
    <cacheField name="% PC-024a" numFmtId="0" formula="'{PC-024a} Latest HbA1c &lt;48mol/mmol (15m)'/'{PC-024} HbA1c recorded (15m)'" databaseField="0"/>
    <cacheField name="% PC-024b" numFmtId="0" formula="#NAME?/'{PC-024} HbA1c recorded (15m)'" databaseField="0"/>
    <cacheField name="% PC-011" numFmtId="0" formula="'{PC-011} Referred to preconception clinic (15m)'/#NAME?" databaseField="0"/>
    <cacheField name="% PC-021" numFmtId="0" formula="'{PC-021} Referred to preconception clinic (15m)'/#NAME?" databaseField="0"/>
    <cacheField name="% PC-023a" numFmtId="0" formula="'{PC-023a} 15Yr-30Yrs: Prescribed ACE/ARB (6m) or Statins (12m)'/'{PC-023} Prescribed ACE/ARB (6m) or Statins (12m)'" databaseField="0"/>
    <cacheField name="% PC-023b" numFmtId="0" formula="#NAME?/'{PC-023} Prescribed ACE/ARB (6m) or Statins (12m)'" databaseField="0"/>
    <cacheField name="% PC-024" numFmtId="0" formula="'{PC-024} HbA1c recorded (15m)'/#NAME?" databaseField="0"/>
    <cacheField name="% DEM-e01" numFmtId="0" formula="'{DEM-e01} White'/'{DEM-01} Ethnicity groupings'" databaseField="0"/>
    <cacheField name="% DEM-e02" numFmtId="0" formula="'{DEM-e02} South Asian'/'{DEM-01} Ethnicity groupings'" databaseField="0"/>
    <cacheField name="% DEM-e03" numFmtId="0" formula="'{DEM-e03} Black'/'{DEM-01} Ethnicity groupings'" databaseField="0"/>
    <cacheField name="% DEM-e04" numFmtId="0" formula="'{DEM-e04} Mixed'/'{DEM-01} Ethnicity groupings'" databaseField="0"/>
    <cacheField name="% DEM-e05" numFmtId="0" formula="'{DEM-e05} Other'/'{DEM-01} Ethnicity groupings'" databaseField="0"/>
    <cacheField name="% DEM-e06" numFmtId="0" formula="'{DEM-e06} Ethnicity Not Recorded'/'{DEM-01} Ethnicity groupings'" databaseField="0"/>
    <cacheField name="% DEM-01" numFmtId="0" formula="'{DEM-01} Type 1 Diabetes'/'{DR-00} Total Diabetes Register'" databaseField="0"/>
    <cacheField name="% DEM-02" numFmtId="0" formula="'{DEM-02} Type 2 Diabetes'/'{DR-00} Total Diabetes Register'" databaseField="0"/>
    <cacheField name="% DEM-03" numFmtId="0" formula="'{DEM-03} No Type Diabetes'/'{DR-00} Total Diabetes Register'" databaseField="0"/>
    <cacheField name="% DEM-004" numFmtId="0" formula="'{DEM-004} GP Care (2 years)'/'{DEM-04} Place of care recorded (2 years)'" databaseField="0"/>
    <cacheField name="% DEM-0040" numFmtId="0" formula="'{DEM-0040} Hospital Care (2 years)'/'{DEM-04} Place of care recorded (2 years)'" databaseField="0"/>
    <cacheField name="% DEM-005" numFmtId="0" formula="'{DEM-005} GP Care (Ever)'/'{DEM-05} Place of care recorded (Ever)'" databaseField="0"/>
    <cacheField name="% DEM-0050" numFmtId="0" formula="'{DEM-0050} Hospital Care (Ever)'/'{DEM-05} Place of care recorded (Ever)'" databaseField="0"/>
    <cacheField name="% PC-24a" numFmtId="0" formula="'{PC-024a} Latest HbA1c &lt;48mol/mmol (15m)'/'{PC-024} HbA1c recorded (15m)'" databaseField="0"/>
    <cacheField name="% PC-24b" numFmtId="0" formula="'{PC-024b} Latest HbA1c &lt;= 86mol/mmol (15m)'/'{PC-024} HbA1c recorded (15m)'" databaseField="0"/>
    <cacheField name="% PC-24c" numFmtId="0" formula="'{PC-024c} Latest HbA1c &gt;86mol/mmol (15m)'/'{PC-024} HbA1c recorded (15m)'" databaseField="0"/>
    <cacheField name="% {CP-88a-AD}" numFmtId="0" formula="'{CP88a-AD} All Diabetes: &lt;12 Yrs &amp; Care Proc recorded: 1 of 1 (15m)'/'{DR-00} Total Diabetes Register'" databaseField="0"/>
    <cacheField name="% {CP-99-AD}" numFmtId="0" formula="'{CP99-AD} All Diabetes: =&gt;12 &amp; Care Proc recorded: 9 of 9 (15m)'/'{DR-00} Total Diabetes Register'" databaseField="0"/>
    <cacheField name="% {CP-88-AD}" numFmtId="0" formula="'{CP88-AD} All Diabetes: =&gt;12 Yrs &amp; Care Proc recorded: 8 of 8 (15m)'/'{DR-00} Total Diabetes Register'" databaseField="0"/>
    <cacheField name="% {CP-88a-T1}" numFmtId="0" formula="'{CP88-T1} Type 1: =&gt;12 Yrs &amp; Care Proc recorded: 8 of 8 (15m)'/'{DEM-01} Type 1 Diabetes'" databaseField="0"/>
    <cacheField name="% {CP-88-T1}" numFmtId="0" formula="'{CP88-T1} Type 1: =&gt;12 Yrs &amp; Care Proc recorded: 8 of 8 (15m)'/'{DEM-01} Type 1 Diabetes'" databaseField="0"/>
    <cacheField name="% {CP-99-T1}" numFmtId="0" formula="'{CP99-T1} Type 1: =&gt;12 &amp; Care Proc recorded: 9 of 9 (15m)'/'{DEM-01} Type 1 Diabetes'" databaseField="0"/>
    <cacheField name="% {CP-88a-T2}" numFmtId="0" formula="'{CP88a-T2} Type 2: &lt;12 Yrs &amp; Care Proc recorded: 1 of 1 (15m)'/'{DEM-02} Type 2 Diabetes'" databaseField="0"/>
    <cacheField name="% {CP-88-T2}" numFmtId="0" formula="'{CP88-T2} Type 2: =&gt;12 Yrs &amp; Care Proc recorded: 8 of 8 (15m)'/'{DEM-02} Type 2 Diabetes'" databaseField="0"/>
    <cacheField name="% {CP-99-T2}" numFmtId="0" formula="'{CP99-T2} Type 2: =&gt;12 &amp; Care Proc recorded: 9 of 9 (15m)'/'{DEM-02} Type 2 Diabetes'" databaseField="0"/>
    <cacheField name="% {CP-10}" numFmtId="0" formula="'{CP-10} All Diabetes - BP recorded (last 15m)'/'{DR-00} Total Diabetes Register'" databaseField="0"/>
    <cacheField name="% {CP-11}" numFmtId="0" formula="'{CP-11} All Diabetes - Cholesterol recorded (last 15m)'/'{DR-00} Total Diabetes Register'" databaseField="0"/>
    <cacheField name="% {CP-14}" numFmtId="0" formula="'{CP-14} All Diabetes - Serum Creatinine (last 15m)'/'{DEM-01} Type 1 Diabetes'" databaseField="0"/>
    <cacheField name="% {CP-15}" numFmtId="0" formula="'{CP-15} All Diabetes - Microalbuminuria (last 15m)'/'{DR-00} Total Diabetes Register'" databaseField="0"/>
    <cacheField name="% {CP-16}" numFmtId="0" formula="'{CP-16} All Diabetes - Foot Risk (last 15m)'/'{DR-00} Total Diabetes Register'" databaseField="0"/>
    <cacheField name="% {CP-17}" numFmtId="0" formula="'{CP-17} All Diabetes - Digital Retinal Screen/Retinal Screener (last 15m)'/'{DR-00} Total Diabetes Register'" databaseField="0"/>
    <cacheField name="% {TT-10}" numFmtId="0" formula="'{TT-10} All Patients - BP recorded (last 15m)'/'{DR-00} Total Diabetes Register'" databaseField="0"/>
    <cacheField name="% {TT-11}" numFmtId="0" formula="'{TT-11} All Patients - BP controlled &lt;=140/80 (last 15m)'/'{TT-10} All Patients - BP recorded (last 15m)'" databaseField="0"/>
    <cacheField name="% {TT-12}" numFmtId="0" formula="'{TT-12} All Patients - HbA1c recorded (last 15m)'/'{DR-00} Total Diabetes Register'" databaseField="0"/>
    <cacheField name="% {TT-13}" numFmtId="0" formula="'{TT-13} All Patients - HbA1c &lt;=48mmol (last 15m)'/'{TT-12} All Patients - HbA1c recorded (last 15m)'" databaseField="0"/>
    <cacheField name="% {TT-14}" numFmtId="0" formula="'{TT-14} All Patients - HbA1c &lt;=86mmol (last 15m)'/'{TT-12} All Patients - HbA1c recorded (last 15m)'" databaseField="0"/>
    <cacheField name="% {TT-15}" numFmtId="0" formula="'{TT-15} All Patients - HbA1c controlled &lt;=58mmol (last 15m)'/'{TT-12} All Patients - HbA1c recorded (last 15m)'" databaseField="0"/>
    <cacheField name="% {TT-16}" numFmtId="0" formula="'{TT-16} All Patients - Chol recorded (15m)'/'{DR-00} Total Diabetes Register'" databaseField="0"/>
    <cacheField name="% {TT-17}" numFmtId="0" formula="'{TT-17} All Patients - Chol controlled &lt;5mmol (last 15m)'/'{TT-16} All Patients - Chol recorded (15m)'" databaseField="0"/>
    <cacheField name="% {TT-18}" numFmtId="0" formula="'{TT-18} All Patients - BP, HbA1c and Chol recorded'/'{DR-00} Total Diabetes Register'" databaseField="0"/>
    <cacheField name="% {TT-19}" numFmtId="0" formula="'{TT-19} All Patients - BP, HbA1c and Chol controlled'/'{TT-18} All Patients - BP, HbA1c and Chol recorded'" databaseField="0"/>
    <cacheField name="% {TT-20}" numFmtId="0" formula="'{TT-20} Type 1 - BP recorded (last 15m)'/'{DEM-01} Type 1 Diabetes'" databaseField="0"/>
    <cacheField name="% {TT-21}" numFmtId="0" formula="'{TT-21} Type 1 - BP controlled &lt;=140/80 (last 15m)'/'{TT-20} Type 1 - BP recorded (last 15m)'" databaseField="0"/>
    <cacheField name="% {TT-22}" numFmtId="0" formula="'{TT-22} Type 1 - HbA1c recorded (last 15m)'/'{DEM-01} Type 1 Diabetes'" databaseField="0"/>
    <cacheField name="% {TT-23}" numFmtId="0" formula="'{TT-23} Type 1 - HbA1c &lt;=48mmol (last 15m)'/'{TT-22} Type 1 - HbA1c recorded (last 15m)'" databaseField="0"/>
    <cacheField name="% {TT-24}" numFmtId="0" formula="'{TT-24} Type 1 - HbA1c &lt;=86mmol (last 15m)'/'{TT-22} Type 1 - HbA1c recorded (last 15m)'" databaseField="0"/>
    <cacheField name="% {TT-25}" numFmtId="0" formula="'{TT-25} Type 1 - HbA1c controlled &lt;=58mmol (last 15m)'/'{TT-22} Type 1 - HbA1c recorded (last 15m)'" databaseField="0"/>
    <cacheField name="% {TT-26}" numFmtId="0" formula="'{TT-26} Type 1 - Chol recorded (15m)'/'{DEM-01} Type 1 Diabetes'" databaseField="0"/>
    <cacheField name="% {TT-27}" numFmtId="0" formula="'{TT-27} Type 1 - Chol controlled &lt;5mmol (last 15m)'/'{TT-26} Type 1 - Chol recorded (15m)'" databaseField="0"/>
    <cacheField name="% {TT-28}" numFmtId="0" formula="'{TT-28} Type 1 - BP, HbA1c and Chol recorded'/'{DEM-01} Type 1 Diabetes'" databaseField="0"/>
    <cacheField name="% {TT-29}" numFmtId="0" formula="'{TT-29} Type 1 - BP, HbA1c and Chol controlled'/'{TT-28} Type 1 - BP, HbA1c and Chol recorded'" databaseField="0"/>
    <cacheField name="% {TT-30}" numFmtId="0" formula="'{TT-30} Type 2 - BP recorded (last 15m)'/'{DEM-02} Type 2 Diabetes'" databaseField="0"/>
    <cacheField name="% {TT-31}" numFmtId="0" formula="'{TT-31} Type 2 - BP controlled &lt;=140/80 (last 15m)'/'{TT-30} Type 2 - BP recorded (last 15m)'" databaseField="0"/>
    <cacheField name="% {TT-32}" numFmtId="0" formula="'{TT-32} Type 2 - HbA1c recorded (last 15m)'/'{DEM-02} Type 2 Diabetes'" databaseField="0"/>
    <cacheField name="% {TT-33}" numFmtId="0" formula="'{TT-33} Type 2 - HbA1c &lt;=48mmol (last 15m)'/'{TT-32} Type 2 - HbA1c recorded (last 15m)'" databaseField="0"/>
    <cacheField name="% {TT-34}" numFmtId="0" formula="'{TT-34} Type 2 - HbA1c &lt;=86mmol (last 15m)'/'{TT-32} Type 2 - HbA1c recorded (last 15m)'" databaseField="0"/>
    <cacheField name="% {TT-35}" numFmtId="0" formula="'{TT-35} Type 2 - HbA1c controlled &lt;=58mmol (last 15m)'/'{TT-32} Type 2 - HbA1c recorded (last 15m)'" databaseField="0"/>
    <cacheField name="% {TT-36}" numFmtId="0" formula="'{TT-36} Type 2 - Chol recorded (15m)'/'{DEM-02} Type 2 Diabetes'" databaseField="0"/>
    <cacheField name="% {TT-37}" numFmtId="0" formula="'{TT-37} Type 2 - Chol controlled &lt;5mmol (last 15m)'/'{TT-36} Type 2 - Chol recorded (15m)'" databaseField="0"/>
    <cacheField name="% {TT-38}" numFmtId="0" formula="'{TT-38} Type 2 - BP, HbA1c and Chol recorded'/'{DEM-02} Type 2 Diabetes'" databaseField="0"/>
    <cacheField name="% {TT-39}" numFmtId="0" formula="'{TT-39} Type 2 - BP, HbA1c and Chol controlled'/'{TT-38} Type 2 - BP, HbA1c and Chol recorded'" databaseField="0"/>
    <cacheField name="% {CP-13}" numFmtId="0" formula="'{CP-13} All Diabetes - BMI recorded (last 15m)'/'{DR-00} Total Diabetes Register'" databaseField="0"/>
    <cacheField name="% {CP-12}" numFmtId="0" formula="'{CP-12} All Diabetes - HbAc1 recorded (last 15m)'/'{DR-00} Total Diabetes Register'" databaseField="0"/>
    <cacheField name="% {CP-19}" numFmtId="0" formula="'{CP-19} Type 1 - BP recorded (last 15m)'/'{DEM-01} Type 1 Diabetes'" databaseField="0"/>
    <cacheField name="% {CP-20}" numFmtId="0" formula="'{CP-20} Type 1 - Cholesterol recorded (last 15m)'/'{DEM-01} Type 1 Diabetes'" databaseField="0"/>
    <cacheField name="% {CP-21}" numFmtId="0" formula="'{CP-21} Type 1 - HbAc1 recorded (last 15m)'/'{DEM-01} Type 1 Diabetes'" databaseField="0"/>
    <cacheField name="% {CP-22}" numFmtId="0" formula="'{CP-22} Type 1 - BMI recorded (last 15m)'/'{DEM-01} Type 1 Diabetes'" databaseField="0"/>
    <cacheField name="% {CP-23}" numFmtId="0" formula="'{CP-23} Type 1 - Serum Creatinine (last 15m)'/'{DEM-01} Type 1 Diabetes'" databaseField="0"/>
    <cacheField name="% {CP-24}" numFmtId="0" formula="'{CP-24} Type 1 - Microalbuminuria (last 15m)'/'{DEM-01} Type 1 Diabetes'" databaseField="0"/>
    <cacheField name="% {CP-25}" numFmtId="0" formula="'{CP-25} Type 1 - Foot Risk (last 15m)'/'{DEM-01} Type 1 Diabetes'" databaseField="0"/>
    <cacheField name="% {CP-26}" numFmtId="0" formula="'{CP-26} Type 1 - Digital Retinal Screen/Retinal Screener (last 15m)'/'{DEM-01} Type 1 Diabetes'" databaseField="0"/>
    <cacheField name="% {CP-27}" numFmtId="0" formula="'{CP-27} Type 1 - Smoking Status recorded (15m)'/'{DEM-01} Type 1 Diabetes'" databaseField="0"/>
    <cacheField name="% {CP-28}" numFmtId="0" formula="'{CP-28} Type 2 - BP recorded (last 15m)'/'{DEM-02} Type 2 Diabetes'" databaseField="0"/>
    <cacheField name="% {CP-29}" numFmtId="0" formula="'{CP-29} Type 2 - Cholesterol recorded (last 15m)'/'{DEM-02} Type 2 Diabetes'" databaseField="0"/>
    <cacheField name="% {CP-30}" numFmtId="0" formula="'{CP-30} Type 2 - HbAc1 recorded (last 15m)'/'{DEM-02} Type 2 Diabetes'" databaseField="0"/>
    <cacheField name="% {CP-31}" numFmtId="0" formula="'{CP-31} Type 2 - BMI recorded (last 15m)'/'{DEM-02} Type 2 Diabetes'" databaseField="0"/>
    <cacheField name="% {CP-32}" numFmtId="0" formula="'{CP-32} Type 2 - Serum Creatinine (last 15m)'/'{DEM-02} Type 2 Diabetes'" databaseField="0"/>
    <cacheField name="% {CP-33}" numFmtId="0" formula="'{CP-33} Type 2 - Microalbuminuria (last 15m)'/'{DEM-02} Type 2 Diabetes'" databaseField="0"/>
    <cacheField name="% {CP-34}" numFmtId="0" formula="'{CP-34} Type 2 - Foot Risk (last 15m)'/'{DEM-02} Type 2 Diabetes'" databaseField="0"/>
    <cacheField name="% {CP-35}" numFmtId="0" formula="'{CP-35} Type 2 - Digital Retinal Screen/Retinal Screener (last 15m)'/'{DEM-02} Type 2 Diabetes'" databaseField="0"/>
    <cacheField name="% {CP-36}" numFmtId="0" formula="'{CP-36} Type 2 - Smoking Status recorded (15m)'/'{DEM-02} Type 2 Diabetes'" databaseField="0"/>
    <cacheField name="CYP-01 %" numFmtId="0" formula="'{CYP-01} Diabetes aged under 16'/'{DR-00} Total Diabetes Register'" databaseField="0"/>
    <cacheField name="CYP-02 %" numFmtId="0" formula="'{CYP-02} HbA1c recorded (last 15m)'/'{CYP-01} Diabetes aged under 16'" databaseField="0"/>
    <cacheField name="CYP-03 %" numFmtId="0" formula="'{CYP-03} HbA1c &lt;=58mmol (last 15m)'/'{CYP-02} HbA1c recorded (last 15m)'" databaseField="0"/>
    <cacheField name="CYP-04 %" numFmtId="0" formula="'{CYP-04} HbA1c &gt; 86mmol (last 15m)'/'{CYP-02} HbA1c recorded (last 15m)'" databaseField="0"/>
    <cacheField name="CYP-05 %" numFmtId="0" formula="'{CYP-05} Diabetes aged &lt;12'/'{DR-00} Total Diabetes Register'" databaseField="0"/>
    <cacheField name="CYP-06 %" numFmtId="0" formula="'{CYP-06} HbA1c recorded (last 15m)'/'{CYP-05} Diabetes aged &lt;12'" databaseField="0"/>
    <cacheField name="CYP-07 %" numFmtId="0" formula="'{CYP-07} HbA1c &lt;48mmol (last 15m)'/'{CYP-06} HbA1c recorded (last 15m)'" databaseField="0"/>
    <cacheField name="CYP-08 %" numFmtId="0" formula="'{CYP-08} Diabetes aged 16-25'/'{DR-00} Total Diabetes Register'" databaseField="0"/>
    <cacheField name="CYP-09 %" numFmtId="0" formula="'{CYP-09} HbA1c recorded (last 15m)'/'{CYP-08} Diabetes aged 16-25'" databaseField="0"/>
    <cacheField name="{MM-01} %" numFmtId="0" formula="'{MM-01} Diabetes and CKD'/'{DR-00} Total Diabetes Register'" databaseField="0"/>
    <cacheField name="{MM-02} %" numFmtId="0" formula="'{MM-02} Diabetes and Stroke or CHD'/'{DR-00} Total Diabetes Register'" databaseField="0"/>
    <cacheField name="{MM-03} %" numFmtId="0" formula="'{MM-03} Diabetes and Depression'/'{DR-00} Total Diabetes Register'" databaseField="0"/>
    <cacheField name="{MM-04} %" numFmtId="0" formula="'{MM-04} Diabetes and SMI'/'{DR-00} Total Diabetes Register'" databaseField="0"/>
    <cacheField name="{MM-05} %" numFmtId="0" formula="'{MM-05} Diabetes and Learning Disability'/'{DR-00} Total Diabetes Register'" databaseField="0"/>
    <cacheField name="{PC-01} %" numFmtId="0" formula="#NAME?/#NAME?" databaseField="0"/>
    <cacheField name="{PC-02} %" numFmtId="0" formula="#NAME?/#NAME?" databaseField="0"/>
    <cacheField name="{GD-01} %" numFmtId="0" formula="'{GD-01} Current Gestational Diabetes'/'{00-00} Current Listsize'" databaseField="0"/>
    <cacheField name="{GD-02} %" numFmtId="0" formula="'{GD-02} History of Gestational Diabetes'/'{00-00} Current Listsize'" databaseField="0"/>
    <cacheField name="{GD-03} %" numFmtId="0" formula="'{GD-03} Subsequent diabetes diagnosis'/'{GD-02} History of Gestational Diabetes'" databaseField="0"/>
    <cacheField name="{PD-03} %" numFmtId="0" formula="#NAME?/'{STP-NDPP-00} Eligible for NDPP referral'" databaseField="0"/>
    <cacheField name="% {CP-18}" numFmtId="0" formula="'{CP-18} All Diabetes - Smoking Status recorded (15m)'/'{DR-00} Total Diabetes Register'" databaseField="0"/>
    <cacheField name="% DEM-e07" numFmtId="0" formula="'{DEM-e07} Ethnicity Not Stated'/'{DEM-01} Ethnicity groupings'" databaseField="0"/>
    <cacheField name="% PC-01" numFmtId="0" formula="'{PC-01} Diabetic women 15-45 currently using contraception'/'{PC-00} Diabetic women (excluding sterilisation, hysterectomy etc) aged 15-45 Yr'" databaseField="0"/>
    <cacheField name="% DEM-00-15" numFmtId="0" formula="'{DEM-00-15} All Diabetes - 0-15 Yrs'/'{DR-00} Total Diabetes Register'" databaseField="0"/>
    <cacheField name="% DEM-00-39" numFmtId="0" formula="'{DEM-00-39} All Diabetes - 16-39 Yrs'/'{DR-00} Total Diabetes Register'" databaseField="0"/>
    <cacheField name="% DEM-00-64" numFmtId="0" formula="'{DEM-00-64} All Diabetes - 40-64 Yrs'/'{DR-00} Total Diabetes Register'" databaseField="0"/>
    <cacheField name="% DEM-00-65+" numFmtId="0" formula="'{DEM-00-65+} All Diabetes - 65+ Yrs'/'{DR-00} Total Diabetes Register'" databaseField="0"/>
    <cacheField name="% DEM-T1-15" numFmtId="0" formula="'{DEM-01-15} Type 1 - 0-15 Yrs'/'{DEM-01} Type 1 Diabetes'" databaseField="0"/>
    <cacheField name="% DEM-T1-39" numFmtId="0" formula="'{DEM-01-39} Type 1 - 16-39 Yrs'/'{DEM-01} Type 1 Diabetes'" databaseField="0"/>
    <cacheField name="% DEM-T1-64" numFmtId="0" formula="'{DEM-01-64} Type 1 - 40-64 Yrs'/'{DEM-01} Type 1 Diabetes'" databaseField="0"/>
    <cacheField name="% DEM-T1-65+" numFmtId="0" formula="'{DEM-01-65+} Type 1 - 65+ Yrs'/'{DEM-01} Type 1 Diabetes'" databaseField="0"/>
    <cacheField name="% DEM-T2-15" numFmtId="0" formula="'{DEM-02-15} Type 2 - 0-15 Yrs'/'{DEM-02} Type 2 Diabetes'" databaseField="0"/>
    <cacheField name="% DEM-T2-39" numFmtId="0" formula="'{DEM-02-39} Type 2 - 16-39 Yrs'/'{DEM-02} Type 2 Diabetes'" databaseField="0"/>
    <cacheField name="% DEM-T2-64" numFmtId="0" formula="'{DEM-02-64} Type 2 - 40-64 Yrs'/'{DEM-02} Type 2 Diabetes'" databaseField="0"/>
    <cacheField name="% DEM-T2-65+" numFmtId="0" formula="'{DEM-02-65+} Type 2 - 65+ Yrs'/'{DEM-02} Type 2 Diabetes'" databaseField="0"/>
    <cacheField name="% {TT-40}" numFmtId="0" formula="'{TT- 40} All Diabetes - Primary prevention'/'{DR-00} Total Diabetes Register'" databaseField="0"/>
    <cacheField name="% {TT-41}" numFmtId="0" formula="'{TT- 41} All Diabetes - Secondary prevention'/'{DR-00} Total Diabetes Register'" databaseField="0"/>
    <cacheField name="% {TT-42}" numFmtId="0" formula="'{TT- 42} All Diabetes - Combined prevention'/'{DR-00} Total Diabetes Register'" databaseField="0"/>
    <cacheField name="% {TT-43}" numFmtId="0" formula="'{TT- 43} Type 1 - Primary prevention'/'{DEM-01} Type 1 Diabetes'" databaseField="0"/>
    <cacheField name="% {TT-44}" numFmtId="0" formula="'{TT- 44} Type 1 - Secondary prevention'/'{DEM-01} Type 1 Diabetes'" databaseField="0"/>
    <cacheField name="% {TT-45}" numFmtId="0" formula="'{TT- 45} Type 1 - Combined prevention'/'{DEM-01} Type 1 Diabetes'" databaseField="0"/>
    <cacheField name="% {TT-46}" numFmtId="0" formula="'{TT- 46} Type 2 - Primary prevention'/'{DEM-02} Type 2 Diabetes'" databaseField="0"/>
    <cacheField name="% {TT-47}" numFmtId="0" formula="'{TT- 47} Type 2 - Secondary prevention'/'{DEM-02} Type 2 Diabetes'" databaseField="0"/>
    <cacheField name="% {TT-48}" numFmtId="0" formula="'{TT- 48} Type 2 - Combined prevention'/'{DEM-02} Type 2 Diabetes'" databaseField="0"/>
    <cacheField name="% {FR-05}" numFmtId="0" formula="'{FR-05} Type 1: Foot Risk Recorded (15m)'/'{DEM-01} Type 1 Diabetes'" databaseField="0"/>
    <cacheField name="% {FR-04}" numFmtId="0" formula="'{FR-04} All Diabetes - Low Foot Risk Recorded (15m)'/'{FR-01} All Diabetes: Foot Risk Recorded (15m)'" databaseField="0"/>
    <cacheField name="% {FR-03}" numFmtId="0" formula="'{FR-03} All Diabetes - Moderate Foot Risk Recorded (15m)'/'{FR-01} All Diabetes: Foot Risk Recorded (15m)'" databaseField="0"/>
    <cacheField name="% {FR-02}" numFmtId="0" formula="'{FR-02} All Diabetes - High Foot Risk Recorded (15m)'/'{FR-01} All Diabetes: Foot Risk Recorded (15m)'" databaseField="0"/>
    <cacheField name="% {FR-01}" numFmtId="0" formula="'{FR-01} All Diabetes: Foot Risk Recorded (15m)'/'{DR-00} Total Diabetes Register'" databaseField="0"/>
    <cacheField name="% {FR-06}" numFmtId="0" formula="'{FR-06} Type 1 - High Foot Risk Recorded (15m)'/'{FR-05} Type 1: Foot Risk Recorded (15m)'" databaseField="0"/>
    <cacheField name="% {FR-07}" numFmtId="0" formula="'{FR-07} Type 1 - Moderate Foot Risk Recorded (15m)'/'{FR-05} Type 1: Foot Risk Recorded (15m)'" databaseField="0"/>
    <cacheField name="% {FR-08}" numFmtId="0" formula="'{FR-08} Type 1 - Low Foot Risk Recorded (15m)'/'{FR-05} Type 1: Foot Risk Recorded (15m)'" databaseField="0"/>
    <cacheField name="% {FR-09}" numFmtId="0" formula="'{FR-09} Type 2: Foot Risk Recorded (15m)'/'{DEM-02} Type 2 Diabetes'" databaseField="0"/>
    <cacheField name="% {FR-11}" numFmtId="0" formula="'{FR-11} Type 2 - Moderate Foot Risk Recorded (15m)'/'{FR-09} Type 2: Foot Risk Recorded (15m)'" databaseField="0"/>
    <cacheField name="% {FR-12" numFmtId="0" formula="'{FR-12} Type 2 - Low Foot Risk Recorded (15m)'/'{FR-09} Type 2: Foot Risk Recorded (15m)'" databaseField="0"/>
    <cacheField name="% {FR-10}" numFmtId="0" formula="'{FR-10} Type 2 - High Foot Risk Recorded (15m)'/'{FR-09} Type 2: Foot Risk Recorded (15m)'" databaseField="0"/>
    <cacheField name="CYP-10 %" numFmtId="0" formula="'{CYP-10} HbA1c &lt;=58mmol (last 15m)'/'{CYP-09} HbA1c recorded (last 15m)'" databaseField="0"/>
    <cacheField name="CYP-11 %" numFmtId="0" formula="'{CYP-11} HbA1c &gt;86mmol (last 15m)'/'{CYP-09} HbA1c recorded (last 15m)'" databaseField="0"/>
    <cacheField name="CYP-12 %" numFmtId="0" formula="'{CYP-12} Diabetes aged 16-25: Type 1'/'{DR-00} Total Diabetes Register'" databaseField="0"/>
    <cacheField name="CYP-13 %" numFmtId="0" formula="'{CYP-13} Diabetes aged 16-25: Type 2'/'{CYP-08} Diabetes aged 16-25'" databaseField="0"/>
    <cacheField name="CYP-14 %" numFmtId="0" formula="'{CYP-14} Diabetes aged 0-25'/'{DR-00} Total Diabetes Register'" databaseField="0"/>
    <cacheField name="CYP-15 %" numFmtId="0" formula="'{CYP-15} Freestyle Libre (12m)'/'{CYP-14} Diabetes aged 0-25'" databaseField="0"/>
    <cacheField name="{MM-01a} %" numFmtId="0" formula="'{MM-01a} Diabetes and CKD (stage 4-5}'/'{MM-01} Diabetes and CKD'" databaseField="0"/>
    <cacheField name="% {PD-01}" numFmtId="0" formula="'{PD-01} Currently eligible but already referred to NDPP'/'{STP-NDPP-00} Eligible for NDPP referral'" databaseField="0"/>
    <cacheField name="% {PD-02}" numFmtId="0" formula="'{PD-02} Referral to NDPP declined'/'{STP-NDPP-00} Eligible for NDPP referral'" databaseField="0"/>
    <cacheField name="% {PD-03}" numFmtId="0" formula="'{PD-03} Currently eligible + Not referred or declined yet'/'{STP-NDPP-00} Eligible for NDPP referral'" databaseField="0"/>
    <cacheField name="% {PD-04}" numFmtId="0" formula="'{PD-04} Valid referrals to NDPP (1m)'/'{STP-NDPP-00} Eligible for NDPP referral'" databaseField="0"/>
    <cacheField name="% {PD-05}" numFmtId="0" formula="'{PD-05} Non-diabetic Hyperglycaemia Without NDH code'/'{STP-NDPP-00} Eligible for NDPP referral'" databaseField="0"/>
    <cacheField name="% {PD-06}" numFmtId="0" formula="'{PD-06} Valid referrals to NDPP (12m)'/'{STP-NDPP-00} Eligible for NDPP referral'" databaseField="0"/>
    <cacheField name="% {PD-07}" numFmtId="0" formula="'{PD-07} Patients with Learning Disability'/'{STP-NDPP-00} Eligible for NDPP referral'" databaseField="0"/>
    <cacheField name="% {PD-08}" numFmtId="0" formula="'{PD-08} Patients with SMI'/'{STP-NDPP-00} Eligible for NDPP referral'" databaseField="0"/>
    <cacheField name="% {PD-09a}" numFmtId="0" formula="'{PD-09a} 16-39 Yrs'/'{STP-NDPP-00} Eligible for NDPP referral'" databaseField="0"/>
    <cacheField name="% {PD-09b}" numFmtId="0" formula="'{PD-09b} 40-64 Yrs'/'{STP-NDPP-00} Eligible for NDPP referral'" databaseField="0"/>
    <cacheField name="% {PD-09c}" numFmtId="0" formula="'{PD-09c} 65+Yrs'/'{STP-NDPP-00} Eligible for NDPP referral'" databaseField="0"/>
    <cacheField name="% {SEP-01}" numFmtId="0" formula="'{SEP-01} Referral to structured education'/'{SEP-00} Newly Diagnosed Diabetes (last 15m)'" databaseField="0"/>
    <cacheField name="% {SEP-02}" numFmtId="0" formula="'{SEP-02} Attended structured education'/'{SEP-01} Referral to structured education'" databaseField="0"/>
    <cacheField name="% {SEP-03}" numFmtId="0" formula="'{SEP-03} Declined structured education'/'{SEP-00} Newly Diagnosed Diabetes (last 15m)'" databaseField="0"/>
    <cacheField name="% {SEP-04}" numFmtId="0" formula="'{SEP-04} Type 1 - Newly Diagnosed Diabetes (last 15m)'/'{SEP-00} Newly Diagnosed Diabetes (last 15m)'" databaseField="0"/>
    <cacheField name="% {SEP-05}" numFmtId="0" formula="'{SEP-05} Type 2 - Newly Diagnosed Diabetes (last 15m)'/'{SEP-00} Newly Diagnosed Diabetes (last 15m)'" databaseField="0"/>
    <cacheField name="% {SEP-06}" numFmtId="0" formula="'{SEP-06} No Type - Newly Diagnosed Diabetes (last 15m)'/'{SEP-00} Newly Diagnosed Diabetes (last 15m)'" databaseField="0"/>
    <cacheField name="% T2-01" numFmtId="0" formula="'{T2-01} Type 2 &amp; Not On Insulin'/'{DEM-02} Type 2 Diabetes'" databaseField="0"/>
    <cacheField name="% LCD-00" numFmtId="0" formula="'{LCD-00} Low Calorie Diets Eligibility'/'{DR-00} Total Diabetes Register'" databaseField="0"/>
    <cacheField name="% LCD-01" numFmtId="0" formula="'{LCD-01} LCD Programme Invitation Referred'/'{LCD-00} Low Calorie Diets Eligibility'" databaseField="0"/>
    <cacheField name="% LCD-02" numFmtId="0" formula="'{LCD-02} LCD Programme Invitation Declined'/'{LCD-00} Low Calorie Diets Eligibility'" databaseField="0"/>
    <cacheField name="% DFWMP-01" numFmtId="0" formula="'{DWMP-01} Patients with Diabetes Referred to DWMP'/'{DWMP-00} DWMP Eligibility'" databaseField="0"/>
    <cacheField name="% DFWMP-02" numFmtId="0" formula="'{DWMP-02} Patients with Hypertension Referred to DWMP'/'{DWMP-00} DWMP Eligibility'" databaseField="0"/>
    <cacheField name="% DFWMP-03" numFmtId="0" formula="'{DWMP-03} Patients with Diabetes &amp; Hypertension Referred to DWMP'/'{DWMP-00} DWMP Eligibility'" databaseField="0"/>
  </cacheFields>
  <extLst>
    <ext xmlns:x14="http://schemas.microsoft.com/office/spreadsheetml/2009/9/main" uri="{725AE2AE-9491-48be-B2B4-4EB974FC3084}">
      <x14:pivotCacheDefinition pivotCacheId="1062400100"/>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18">
  <r>
    <x v="0"/>
    <x v="0"/>
    <x v="0"/>
    <x v="0"/>
    <x v="0"/>
    <n v="7313"/>
    <n v="429"/>
    <n v="336"/>
    <n v="408"/>
    <n v="410"/>
    <n v="372"/>
    <n v="308"/>
    <n v="356"/>
    <n v="371"/>
    <n v="456"/>
    <n v="12"/>
    <n v="6"/>
    <n v="11"/>
    <n v="12"/>
    <n v="10"/>
    <n v="5"/>
    <n v="8"/>
    <n v="11"/>
    <n v="16"/>
    <n v="416"/>
    <n v="329"/>
    <n v="396"/>
    <n v="397"/>
    <n v="361"/>
    <n v="302"/>
    <n v="347"/>
    <n v="359"/>
    <n v="439"/>
    <n v="70"/>
    <n v="26"/>
    <n v="3"/>
    <n v="0"/>
    <n v="67"/>
    <n v="26"/>
    <n v="210"/>
    <n v="2"/>
    <n v="207"/>
    <n v="0"/>
    <n v="0"/>
    <n v="0"/>
    <n v="173"/>
    <n v="2"/>
    <n v="170"/>
    <n v="356"/>
    <n v="1"/>
    <n v="19"/>
    <n v="336"/>
    <n v="8"/>
    <n v="0"/>
    <n v="0"/>
    <n v="8"/>
    <n v="347"/>
    <n v="1"/>
    <n v="19"/>
    <n v="327"/>
    <n v="55"/>
    <n v="6"/>
    <n v="59"/>
    <n v="65"/>
    <n v="7"/>
    <n v="2"/>
    <n v="30"/>
    <n v="13"/>
    <n v="0"/>
    <n v="0"/>
    <n v="17"/>
    <n v="2"/>
    <n v="0"/>
    <n v="5"/>
    <n v="9"/>
    <n v="0"/>
    <n v="9"/>
    <n v="16"/>
    <n v="2"/>
    <n v="14"/>
    <n v="2"/>
    <m/>
    <m/>
    <m/>
    <n v="429"/>
    <n v="165"/>
    <n v="408"/>
    <n v="104"/>
    <n v="364"/>
    <n v="222"/>
    <n v="336"/>
    <n v="317"/>
    <n v="315"/>
    <n v="66"/>
    <n v="12"/>
    <n v="6"/>
    <n v="11"/>
    <n v="0"/>
    <n v="9"/>
    <n v="3"/>
    <n v="6"/>
    <n v="5"/>
    <n v="3"/>
    <n v="0"/>
    <n v="416"/>
    <n v="158"/>
    <n v="396"/>
    <n v="104"/>
    <n v="354"/>
    <n v="218"/>
    <n v="329"/>
    <n v="311"/>
    <n v="311"/>
    <n v="65"/>
    <m/>
    <n v="482"/>
    <n v="481"/>
    <n v="1"/>
    <n v="482"/>
    <n v="18"/>
    <n v="463"/>
    <n v="1"/>
    <n v="147"/>
    <n v="406"/>
    <n v="256"/>
    <n v="135"/>
    <n v="57"/>
    <n v="19"/>
    <n v="9"/>
    <n v="4"/>
    <n v="2"/>
    <n v="142"/>
    <n v="0"/>
    <n v="396"/>
    <n v="2"/>
    <n v="2"/>
    <n v="35"/>
    <n v="296"/>
    <n v="149"/>
    <n v="2"/>
    <n v="9"/>
    <n v="6"/>
    <n v="1"/>
    <n v="0"/>
    <n v="26"/>
    <n v="289"/>
    <n v="148"/>
    <n v="6"/>
    <n v="105"/>
    <n v="18"/>
    <n v="49"/>
    <n v="49"/>
    <n v="4709"/>
    <n v="0"/>
    <n v="205"/>
    <n v="2"/>
    <n v="19"/>
    <n v="48"/>
    <n v="2245"/>
    <n v="2062"/>
    <n v="500"/>
    <n v="4807"/>
    <n v="44"/>
    <n v="15"/>
    <n v="4"/>
    <n v="5"/>
    <n v="3"/>
    <n v="41"/>
    <n v="0"/>
    <n v="2"/>
    <n v="2"/>
    <n v="1"/>
    <n v="0"/>
    <n v="0"/>
    <n v="0"/>
    <n v="0"/>
    <n v="9"/>
    <n v="6"/>
    <n v="1"/>
    <n v="3"/>
    <n v="7"/>
    <n v="2"/>
    <n v="11"/>
    <n v="4"/>
    <n v="271"/>
    <n v="55"/>
    <n v="326"/>
    <n v="3"/>
    <n v="0"/>
    <n v="3"/>
    <n v="267"/>
    <n v="55"/>
    <n v="322"/>
    <n v="271"/>
    <n v="29"/>
    <n v="29"/>
    <n v="29"/>
    <n v="104"/>
    <n v="2"/>
    <n v="0"/>
    <n v="0"/>
    <x v="0"/>
    <x v="0"/>
  </r>
  <r>
    <x v="1"/>
    <x v="1"/>
    <x v="1"/>
    <x v="1"/>
    <x v="0"/>
    <n v="15847"/>
    <n v="1586"/>
    <n v="1630"/>
    <n v="1632"/>
    <n v="1608"/>
    <n v="1635"/>
    <n v="1457"/>
    <n v="1603"/>
    <n v="1249"/>
    <n v="1688"/>
    <n v="22"/>
    <n v="14"/>
    <n v="19"/>
    <n v="16"/>
    <n v="19"/>
    <n v="13"/>
    <n v="13"/>
    <n v="20"/>
    <n v="32"/>
    <n v="1564"/>
    <n v="1616"/>
    <n v="1613"/>
    <n v="1592"/>
    <n v="1616"/>
    <n v="1444"/>
    <n v="1590"/>
    <n v="1229"/>
    <n v="1656"/>
    <n v="146"/>
    <n v="144"/>
    <n v="2"/>
    <n v="2"/>
    <n v="144"/>
    <n v="142"/>
    <n v="1351"/>
    <n v="4"/>
    <n v="1347"/>
    <n v="0"/>
    <n v="0"/>
    <n v="0"/>
    <n v="1066"/>
    <n v="3"/>
    <n v="1063"/>
    <n v="1603"/>
    <n v="4"/>
    <n v="17"/>
    <n v="1581"/>
    <n v="13"/>
    <n v="0"/>
    <n v="1"/>
    <n v="12"/>
    <n v="1590"/>
    <n v="4"/>
    <n v="16"/>
    <n v="1569"/>
    <n v="211"/>
    <n v="21"/>
    <n v="241"/>
    <n v="115"/>
    <n v="36"/>
    <n v="6"/>
    <n v="79"/>
    <n v="54"/>
    <n v="50"/>
    <n v="0"/>
    <n v="25"/>
    <n v="8"/>
    <n v="0"/>
    <n v="5"/>
    <n v="8"/>
    <n v="0"/>
    <n v="8"/>
    <n v="17"/>
    <n v="6"/>
    <n v="13"/>
    <n v="4"/>
    <m/>
    <m/>
    <m/>
    <n v="1586"/>
    <n v="1322"/>
    <n v="1632"/>
    <n v="479"/>
    <n v="1525"/>
    <n v="1023"/>
    <n v="1630"/>
    <n v="1541"/>
    <n v="1547"/>
    <n v="798"/>
    <n v="22"/>
    <n v="18"/>
    <n v="19"/>
    <n v="2"/>
    <n v="17"/>
    <n v="3"/>
    <n v="14"/>
    <n v="14"/>
    <n v="12"/>
    <n v="2"/>
    <n v="1564"/>
    <n v="1304"/>
    <n v="1613"/>
    <n v="477"/>
    <n v="1508"/>
    <n v="1020"/>
    <n v="1616"/>
    <n v="1527"/>
    <n v="1535"/>
    <n v="796"/>
    <m/>
    <n v="1699"/>
    <n v="1699"/>
    <n v="0"/>
    <n v="1699"/>
    <n v="38"/>
    <n v="1661"/>
    <n v="0"/>
    <n v="1552"/>
    <n v="1634"/>
    <n v="121"/>
    <n v="1430"/>
    <n v="97"/>
    <n v="26"/>
    <n v="20"/>
    <n v="4"/>
    <n v="1"/>
    <n v="1"/>
    <n v="12"/>
    <n v="30"/>
    <n v="63"/>
    <n v="5"/>
    <n v="108"/>
    <n v="1000"/>
    <n v="586"/>
    <n v="5"/>
    <n v="20"/>
    <n v="13"/>
    <n v="0"/>
    <n v="0"/>
    <n v="88"/>
    <n v="987"/>
    <n v="586"/>
    <n v="35"/>
    <n v="260"/>
    <n v="74"/>
    <n v="398"/>
    <n v="348"/>
    <n v="9859"/>
    <n v="0"/>
    <n v="103"/>
    <n v="35"/>
    <n v="51"/>
    <n v="95"/>
    <n v="6258"/>
    <n v="3605"/>
    <n v="742"/>
    <n v="10605"/>
    <n v="184"/>
    <n v="166"/>
    <n v="0"/>
    <n v="4"/>
    <n v="3"/>
    <n v="181"/>
    <n v="0"/>
    <n v="5"/>
    <n v="0"/>
    <n v="0"/>
    <n v="0"/>
    <n v="3"/>
    <n v="0"/>
    <n v="0"/>
    <n v="11"/>
    <n v="6"/>
    <n v="1"/>
    <n v="1"/>
    <n v="9"/>
    <n v="2"/>
    <n v="16"/>
    <n v="12"/>
    <n v="1116"/>
    <n v="232"/>
    <n v="1348"/>
    <n v="8"/>
    <n v="4"/>
    <n v="12"/>
    <n v="1108"/>
    <n v="228"/>
    <n v="1336"/>
    <n v="1116"/>
    <n v="169"/>
    <n v="169"/>
    <n v="169"/>
    <n v="759"/>
    <n v="338"/>
    <n v="198"/>
    <n v="198"/>
    <x v="0"/>
    <x v="1"/>
  </r>
  <r>
    <x v="0"/>
    <x v="0"/>
    <x v="0"/>
    <x v="0"/>
    <x v="1"/>
    <n v="7329"/>
    <n v="440"/>
    <n v="352"/>
    <n v="416"/>
    <n v="419"/>
    <n v="396"/>
    <n v="317"/>
    <n v="365"/>
    <n v="367"/>
    <n v="466"/>
    <n v="15"/>
    <n v="8"/>
    <n v="13"/>
    <n v="13"/>
    <n v="12"/>
    <n v="6"/>
    <n v="10"/>
    <n v="11"/>
    <n v="17"/>
    <n v="424"/>
    <n v="343"/>
    <n v="402"/>
    <n v="405"/>
    <n v="383"/>
    <n v="310"/>
    <n v="354"/>
    <n v="355"/>
    <n v="448"/>
    <n v="71"/>
    <n v="28"/>
    <n v="3"/>
    <n v="0"/>
    <n v="68"/>
    <n v="28"/>
    <n v="222"/>
    <n v="3"/>
    <n v="218"/>
    <n v="0"/>
    <n v="0"/>
    <n v="0"/>
    <n v="180"/>
    <n v="2"/>
    <n v="177"/>
    <n v="365"/>
    <n v="1"/>
    <n v="21"/>
    <n v="343"/>
    <n v="10"/>
    <n v="0"/>
    <n v="1"/>
    <n v="9"/>
    <n v="354"/>
    <n v="1"/>
    <n v="20"/>
    <n v="333"/>
    <n v="57"/>
    <n v="6"/>
    <n v="59"/>
    <n v="69"/>
    <n v="7"/>
    <n v="2"/>
    <n v="30"/>
    <n v="12"/>
    <n v="0"/>
    <n v="0"/>
    <n v="18"/>
    <n v="1"/>
    <n v="0"/>
    <n v="5"/>
    <n v="9"/>
    <n v="0"/>
    <n v="9"/>
    <n v="17"/>
    <n v="2"/>
    <n v="14"/>
    <n v="3"/>
    <m/>
    <m/>
    <m/>
    <n v="440"/>
    <n v="176"/>
    <n v="416"/>
    <n v="111"/>
    <n v="369"/>
    <n v="231"/>
    <n v="352"/>
    <n v="334"/>
    <n v="334"/>
    <n v="70"/>
    <n v="15"/>
    <n v="6"/>
    <n v="13"/>
    <n v="0"/>
    <n v="10"/>
    <n v="2"/>
    <n v="8"/>
    <n v="7"/>
    <n v="7"/>
    <n v="0"/>
    <n v="424"/>
    <n v="169"/>
    <n v="402"/>
    <n v="111"/>
    <n v="358"/>
    <n v="228"/>
    <n v="343"/>
    <n v="326"/>
    <n v="326"/>
    <n v="69"/>
    <m/>
    <n v="489"/>
    <n v="488"/>
    <n v="1"/>
    <n v="489"/>
    <n v="18"/>
    <n v="470"/>
    <n v="1"/>
    <n v="146"/>
    <n v="405"/>
    <n v="258"/>
    <n v="137"/>
    <n v="59"/>
    <n v="19"/>
    <n v="10"/>
    <n v="4"/>
    <n v="2"/>
    <n v="141"/>
    <n v="0"/>
    <n v="395"/>
    <n v="2"/>
    <n v="2"/>
    <n v="37"/>
    <n v="299"/>
    <n v="151"/>
    <n v="2"/>
    <n v="9"/>
    <n v="6"/>
    <n v="1"/>
    <n v="0"/>
    <n v="28"/>
    <n v="292"/>
    <n v="150"/>
    <n v="5"/>
    <n v="105"/>
    <n v="18"/>
    <n v="48"/>
    <n v="51"/>
    <n v="4706"/>
    <n v="0"/>
    <n v="203"/>
    <n v="2"/>
    <n v="19"/>
    <n v="49"/>
    <n v="2239"/>
    <n v="2070"/>
    <n v="496"/>
    <n v="4805"/>
    <n v="48"/>
    <n v="14"/>
    <n v="3"/>
    <n v="5"/>
    <n v="3"/>
    <n v="45"/>
    <n v="0"/>
    <n v="2"/>
    <n v="2"/>
    <n v="1"/>
    <n v="0"/>
    <n v="0"/>
    <n v="0"/>
    <n v="0"/>
    <n v="7"/>
    <n v="5"/>
    <n v="1"/>
    <n v="2"/>
    <n v="5"/>
    <n v="2"/>
    <n v="9"/>
    <n v="2"/>
    <n v="273"/>
    <n v="55"/>
    <n v="328"/>
    <n v="3"/>
    <n v="0"/>
    <n v="3"/>
    <n v="269"/>
    <n v="55"/>
    <n v="324"/>
    <n v="273"/>
    <n v="29"/>
    <n v="29"/>
    <n v="29"/>
    <n v="109"/>
    <n v="2"/>
    <n v="0"/>
    <n v="0"/>
    <x v="1"/>
    <x v="0"/>
  </r>
  <r>
    <x v="0"/>
    <x v="0"/>
    <x v="2"/>
    <x v="2"/>
    <x v="0"/>
    <n v="5354"/>
    <n v="260"/>
    <n v="290"/>
    <n v="302"/>
    <n v="233"/>
    <n v="303"/>
    <n v="185"/>
    <n v="192"/>
    <n v="219"/>
    <n v="304"/>
    <n v="4"/>
    <n v="4"/>
    <n v="5"/>
    <n v="3"/>
    <n v="4"/>
    <n v="3"/>
    <n v="3"/>
    <n v="4"/>
    <n v="6"/>
    <n v="253"/>
    <n v="282"/>
    <n v="293"/>
    <n v="228"/>
    <n v="295"/>
    <n v="180"/>
    <n v="188"/>
    <n v="213"/>
    <n v="294"/>
    <n v="42"/>
    <n v="36"/>
    <n v="1"/>
    <n v="1"/>
    <n v="41"/>
    <n v="35"/>
    <n v="126"/>
    <n v="2"/>
    <n v="124"/>
    <n v="0"/>
    <n v="0"/>
    <n v="0"/>
    <n v="91"/>
    <n v="1"/>
    <n v="90"/>
    <n v="192"/>
    <n v="1"/>
    <n v="2"/>
    <n v="188"/>
    <n v="3"/>
    <n v="0"/>
    <n v="0"/>
    <n v="3"/>
    <n v="188"/>
    <n v="1"/>
    <n v="2"/>
    <n v="184"/>
    <n v="32"/>
    <n v="0"/>
    <n v="55"/>
    <n v="23"/>
    <n v="3"/>
    <n v="2"/>
    <n v="24"/>
    <n v="6"/>
    <n v="0"/>
    <n v="1"/>
    <n v="18"/>
    <n v="0"/>
    <n v="0"/>
    <n v="5"/>
    <n v="7"/>
    <n v="0"/>
    <n v="7"/>
    <n v="17"/>
    <n v="1"/>
    <n v="16"/>
    <n v="1"/>
    <m/>
    <m/>
    <m/>
    <n v="260"/>
    <n v="196"/>
    <n v="302"/>
    <n v="76"/>
    <n v="265"/>
    <n v="176"/>
    <n v="290"/>
    <n v="279"/>
    <n v="241"/>
    <n v="105"/>
    <n v="4"/>
    <n v="3"/>
    <n v="5"/>
    <n v="0"/>
    <n v="3"/>
    <n v="2"/>
    <n v="4"/>
    <n v="4"/>
    <n v="4"/>
    <n v="1"/>
    <n v="253"/>
    <n v="190"/>
    <n v="293"/>
    <n v="73"/>
    <n v="258"/>
    <n v="170"/>
    <n v="282"/>
    <n v="271"/>
    <n v="234"/>
    <n v="101"/>
    <m/>
    <n v="340"/>
    <n v="336"/>
    <n v="4"/>
    <n v="340"/>
    <n v="8"/>
    <n v="328"/>
    <n v="4"/>
    <n v="42"/>
    <n v="70"/>
    <n v="98"/>
    <n v="65"/>
    <n v="49"/>
    <n v="5"/>
    <n v="3"/>
    <n v="120"/>
    <n v="0"/>
    <n v="39"/>
    <n v="0"/>
    <n v="64"/>
    <n v="1"/>
    <n v="2"/>
    <n v="27"/>
    <n v="170"/>
    <n v="141"/>
    <n v="2"/>
    <n v="6"/>
    <n v="0"/>
    <n v="0"/>
    <n v="0"/>
    <n v="21"/>
    <n v="168"/>
    <n v="139"/>
    <n v="9"/>
    <n v="68"/>
    <n v="16"/>
    <n v="71"/>
    <n v="14"/>
    <n v="3353"/>
    <n v="0"/>
    <n v="292"/>
    <n v="15"/>
    <n v="14"/>
    <n v="31"/>
    <n v="1651"/>
    <n v="1419"/>
    <n v="368"/>
    <n v="3438"/>
    <n v="58"/>
    <n v="10"/>
    <n v="1"/>
    <n v="11"/>
    <n v="0"/>
    <n v="55"/>
    <n v="3"/>
    <n v="2"/>
    <n v="0"/>
    <n v="0"/>
    <n v="0"/>
    <n v="1"/>
    <n v="0"/>
    <n v="0"/>
    <n v="4"/>
    <n v="3"/>
    <n v="1"/>
    <n v="2"/>
    <n v="3"/>
    <n v="1"/>
    <n v="6"/>
    <n v="3"/>
    <n v="164"/>
    <n v="53"/>
    <n v="217"/>
    <n v="0"/>
    <n v="0"/>
    <n v="0"/>
    <n v="162"/>
    <n v="53"/>
    <n v="215"/>
    <n v="164"/>
    <n v="11"/>
    <n v="11"/>
    <n v="11"/>
    <n v="45"/>
    <n v="0"/>
    <n v="0"/>
    <n v="0"/>
    <x v="0"/>
    <x v="2"/>
  </r>
  <r>
    <x v="0"/>
    <x v="0"/>
    <x v="2"/>
    <x v="2"/>
    <x v="1"/>
    <n v="5380"/>
    <n v="270"/>
    <n v="300"/>
    <n v="311"/>
    <n v="248"/>
    <n v="313"/>
    <n v="188"/>
    <n v="201"/>
    <n v="221"/>
    <n v="313"/>
    <n v="4"/>
    <n v="4"/>
    <n v="4"/>
    <n v="3"/>
    <n v="4"/>
    <n v="3"/>
    <n v="3"/>
    <n v="4"/>
    <n v="6"/>
    <n v="263"/>
    <n v="292"/>
    <n v="303"/>
    <n v="243"/>
    <n v="305"/>
    <n v="183"/>
    <n v="197"/>
    <n v="215"/>
    <n v="303"/>
    <n v="41"/>
    <n v="35"/>
    <n v="1"/>
    <n v="1"/>
    <n v="40"/>
    <n v="34"/>
    <n v="133"/>
    <n v="2"/>
    <n v="131"/>
    <n v="0"/>
    <n v="0"/>
    <n v="0"/>
    <n v="97"/>
    <n v="1"/>
    <n v="96"/>
    <n v="201"/>
    <n v="1"/>
    <n v="4"/>
    <n v="196"/>
    <n v="3"/>
    <n v="0"/>
    <n v="0"/>
    <n v="3"/>
    <n v="197"/>
    <n v="1"/>
    <n v="4"/>
    <n v="192"/>
    <n v="36"/>
    <n v="0"/>
    <n v="57"/>
    <n v="25"/>
    <n v="3"/>
    <n v="2"/>
    <n v="23"/>
    <n v="6"/>
    <n v="0"/>
    <n v="0"/>
    <n v="17"/>
    <n v="0"/>
    <n v="0"/>
    <n v="6"/>
    <n v="7"/>
    <n v="0"/>
    <n v="7"/>
    <n v="16"/>
    <n v="1"/>
    <n v="15"/>
    <n v="1"/>
    <m/>
    <m/>
    <m/>
    <n v="270"/>
    <n v="202"/>
    <n v="311"/>
    <n v="78"/>
    <n v="272"/>
    <n v="183"/>
    <n v="300"/>
    <n v="288"/>
    <n v="251"/>
    <n v="108"/>
    <n v="4"/>
    <n v="3"/>
    <n v="4"/>
    <n v="0"/>
    <n v="2"/>
    <n v="1"/>
    <n v="4"/>
    <n v="4"/>
    <n v="4"/>
    <n v="1"/>
    <n v="263"/>
    <n v="196"/>
    <n v="303"/>
    <n v="75"/>
    <n v="266"/>
    <n v="178"/>
    <n v="292"/>
    <n v="280"/>
    <n v="244"/>
    <n v="104"/>
    <m/>
    <n v="352"/>
    <n v="348"/>
    <n v="4"/>
    <n v="352"/>
    <n v="8"/>
    <n v="340"/>
    <n v="4"/>
    <n v="42"/>
    <n v="72"/>
    <n v="98"/>
    <n v="68"/>
    <n v="51"/>
    <n v="5"/>
    <n v="4"/>
    <n v="126"/>
    <n v="0"/>
    <n v="40"/>
    <n v="0"/>
    <n v="66"/>
    <n v="1"/>
    <n v="2"/>
    <n v="27"/>
    <n v="175"/>
    <n v="148"/>
    <n v="2"/>
    <n v="6"/>
    <n v="0"/>
    <n v="0"/>
    <n v="0"/>
    <n v="21"/>
    <n v="173"/>
    <n v="146"/>
    <n v="7"/>
    <n v="70"/>
    <n v="16"/>
    <n v="70"/>
    <n v="15"/>
    <n v="3372"/>
    <n v="0"/>
    <n v="290"/>
    <n v="12"/>
    <n v="14"/>
    <n v="32"/>
    <n v="1655"/>
    <n v="1428"/>
    <n v="374"/>
    <n v="3457"/>
    <n v="61"/>
    <n v="11"/>
    <n v="1"/>
    <n v="13"/>
    <n v="0"/>
    <n v="58"/>
    <n v="3"/>
    <n v="2"/>
    <n v="0"/>
    <n v="0"/>
    <n v="0"/>
    <n v="1"/>
    <n v="0"/>
    <n v="0"/>
    <n v="4"/>
    <n v="3"/>
    <n v="1"/>
    <n v="2"/>
    <n v="3"/>
    <n v="1"/>
    <n v="6"/>
    <n v="3"/>
    <n v="165"/>
    <n v="55"/>
    <n v="220"/>
    <n v="0"/>
    <n v="0"/>
    <n v="0"/>
    <n v="163"/>
    <n v="55"/>
    <n v="218"/>
    <n v="165"/>
    <n v="11"/>
    <n v="11"/>
    <n v="11"/>
    <n v="49"/>
    <n v="1"/>
    <n v="0"/>
    <n v="0"/>
    <x v="1"/>
    <x v="2"/>
  </r>
  <r>
    <x v="0"/>
    <x v="0"/>
    <x v="3"/>
    <x v="3"/>
    <x v="0"/>
    <n v="20653"/>
    <n v="1466"/>
    <n v="1296"/>
    <n v="1371"/>
    <n v="1435"/>
    <n v="1384"/>
    <n v="966"/>
    <n v="1266"/>
    <n v="1259"/>
    <n v="1599"/>
    <n v="55"/>
    <n v="37"/>
    <n v="41"/>
    <n v="51"/>
    <n v="42"/>
    <n v="25"/>
    <n v="40"/>
    <n v="51"/>
    <n v="61"/>
    <n v="1405"/>
    <n v="1254"/>
    <n v="1324"/>
    <n v="1378"/>
    <n v="1336"/>
    <n v="939"/>
    <n v="1222"/>
    <n v="1206"/>
    <n v="1531"/>
    <n v="175"/>
    <n v="138"/>
    <n v="14"/>
    <n v="9"/>
    <n v="159"/>
    <n v="127"/>
    <n v="851"/>
    <n v="20"/>
    <n v="830"/>
    <n v="0"/>
    <n v="0"/>
    <n v="0"/>
    <n v="737"/>
    <n v="17"/>
    <n v="719"/>
    <n v="1266"/>
    <n v="23"/>
    <n v="69"/>
    <n v="1166"/>
    <n v="40"/>
    <n v="2"/>
    <n v="3"/>
    <n v="35"/>
    <n v="1222"/>
    <n v="21"/>
    <n v="66"/>
    <n v="1127"/>
    <n v="164"/>
    <n v="18"/>
    <n v="272"/>
    <n v="230"/>
    <n v="61"/>
    <n v="18"/>
    <n v="118"/>
    <n v="26"/>
    <n v="2"/>
    <n v="1"/>
    <n v="92"/>
    <n v="3"/>
    <n v="1"/>
    <n v="23"/>
    <n v="33"/>
    <n v="0"/>
    <n v="33"/>
    <n v="66"/>
    <n v="17"/>
    <n v="55"/>
    <n v="11"/>
    <m/>
    <m/>
    <m/>
    <n v="1466"/>
    <n v="778"/>
    <n v="1371"/>
    <n v="405"/>
    <n v="1222"/>
    <n v="815"/>
    <n v="1296"/>
    <n v="1118"/>
    <n v="1235"/>
    <n v="381"/>
    <n v="55"/>
    <n v="36"/>
    <n v="41"/>
    <n v="1"/>
    <n v="29"/>
    <n v="11"/>
    <n v="37"/>
    <n v="28"/>
    <n v="34"/>
    <n v="4"/>
    <n v="1405"/>
    <n v="740"/>
    <n v="1324"/>
    <n v="400"/>
    <n v="1188"/>
    <n v="800"/>
    <n v="1254"/>
    <n v="1086"/>
    <n v="1196"/>
    <n v="376"/>
    <m/>
    <n v="1704"/>
    <n v="1697"/>
    <n v="7"/>
    <n v="1704"/>
    <n v="72"/>
    <n v="1625"/>
    <n v="7"/>
    <n v="806"/>
    <n v="1355"/>
    <n v="674"/>
    <n v="502"/>
    <n v="292"/>
    <n v="36"/>
    <n v="26"/>
    <n v="170"/>
    <n v="4"/>
    <n v="793"/>
    <n v="5"/>
    <n v="1326"/>
    <n v="19"/>
    <n v="4"/>
    <n v="124"/>
    <n v="1000"/>
    <n v="576"/>
    <n v="3"/>
    <n v="32"/>
    <n v="32"/>
    <n v="5"/>
    <n v="1"/>
    <n v="89"/>
    <n v="965"/>
    <n v="570"/>
    <n v="6"/>
    <n v="200"/>
    <n v="45"/>
    <n v="183"/>
    <n v="178"/>
    <n v="13533"/>
    <n v="9"/>
    <n v="741"/>
    <n v="38"/>
    <n v="96"/>
    <n v="194"/>
    <n v="6210"/>
    <n v="6156"/>
    <n v="1528"/>
    <n v="13894"/>
    <n v="143"/>
    <n v="68"/>
    <n v="16"/>
    <n v="9"/>
    <n v="9"/>
    <n v="132"/>
    <n v="2"/>
    <n v="4"/>
    <n v="0"/>
    <n v="0"/>
    <n v="0"/>
    <n v="1"/>
    <n v="0"/>
    <n v="0"/>
    <n v="15"/>
    <n v="8"/>
    <n v="1"/>
    <n v="3"/>
    <n v="9"/>
    <n v="6"/>
    <n v="19"/>
    <n v="5"/>
    <n v="877"/>
    <n v="251"/>
    <n v="1128"/>
    <n v="22"/>
    <n v="6"/>
    <n v="28"/>
    <n v="854"/>
    <n v="243"/>
    <n v="1097"/>
    <n v="877"/>
    <n v="54"/>
    <n v="54"/>
    <n v="54"/>
    <n v="362"/>
    <n v="1"/>
    <n v="0"/>
    <n v="0"/>
    <x v="0"/>
    <x v="3"/>
  </r>
  <r>
    <x v="0"/>
    <x v="0"/>
    <x v="3"/>
    <x v="3"/>
    <x v="1"/>
    <n v="20671"/>
    <n v="1486"/>
    <n v="1309"/>
    <n v="1389"/>
    <n v="1448"/>
    <n v="1399"/>
    <n v="997"/>
    <n v="1298"/>
    <n v="1273"/>
    <n v="1611"/>
    <n v="55"/>
    <n v="38"/>
    <n v="43"/>
    <n v="51"/>
    <n v="44"/>
    <n v="25"/>
    <n v="40"/>
    <n v="54"/>
    <n v="61"/>
    <n v="1424"/>
    <n v="1264"/>
    <n v="1339"/>
    <n v="1390"/>
    <n v="1348"/>
    <n v="970"/>
    <n v="1255"/>
    <n v="1217"/>
    <n v="1543"/>
    <n v="171"/>
    <n v="134"/>
    <n v="14"/>
    <n v="9"/>
    <n v="156"/>
    <n v="124"/>
    <n v="890"/>
    <n v="19"/>
    <n v="869"/>
    <n v="0"/>
    <n v="0"/>
    <n v="0"/>
    <n v="780"/>
    <n v="17"/>
    <n v="761"/>
    <n v="1298"/>
    <n v="21"/>
    <n v="72"/>
    <n v="1195"/>
    <n v="40"/>
    <n v="2"/>
    <n v="3"/>
    <n v="34"/>
    <n v="1255"/>
    <n v="19"/>
    <n v="69"/>
    <n v="1158"/>
    <n v="165"/>
    <n v="18"/>
    <n v="274"/>
    <n v="230"/>
    <n v="61"/>
    <n v="18"/>
    <n v="119"/>
    <n v="26"/>
    <n v="3"/>
    <n v="1"/>
    <n v="93"/>
    <n v="3"/>
    <n v="1"/>
    <n v="22"/>
    <n v="33"/>
    <n v="0"/>
    <n v="33"/>
    <n v="68"/>
    <n v="18"/>
    <n v="55"/>
    <n v="13"/>
    <m/>
    <m/>
    <m/>
    <n v="1486"/>
    <n v="775"/>
    <n v="1389"/>
    <n v="403"/>
    <n v="1234"/>
    <n v="804"/>
    <n v="1309"/>
    <n v="1134"/>
    <n v="1257"/>
    <n v="368"/>
    <n v="55"/>
    <n v="35"/>
    <n v="43"/>
    <n v="1"/>
    <n v="29"/>
    <n v="10"/>
    <n v="38"/>
    <n v="29"/>
    <n v="35"/>
    <n v="3"/>
    <n v="1424"/>
    <n v="739"/>
    <n v="1339"/>
    <n v="399"/>
    <n v="1200"/>
    <n v="790"/>
    <n v="1264"/>
    <n v="1099"/>
    <n v="1215"/>
    <n v="364"/>
    <m/>
    <n v="1711"/>
    <n v="1703"/>
    <n v="8"/>
    <n v="1711"/>
    <n v="72"/>
    <n v="1631"/>
    <n v="8"/>
    <n v="836"/>
    <n v="1361"/>
    <n v="682"/>
    <n v="504"/>
    <n v="295"/>
    <n v="34"/>
    <n v="26"/>
    <n v="166"/>
    <n v="4"/>
    <n v="743"/>
    <n v="5"/>
    <n v="1252"/>
    <n v="19"/>
    <n v="4"/>
    <n v="121"/>
    <n v="1007"/>
    <n v="579"/>
    <n v="3"/>
    <n v="32"/>
    <n v="32"/>
    <n v="5"/>
    <n v="1"/>
    <n v="87"/>
    <n v="971"/>
    <n v="572"/>
    <n v="10"/>
    <n v="200"/>
    <n v="46"/>
    <n v="193"/>
    <n v="179"/>
    <n v="13522"/>
    <n v="11"/>
    <n v="745"/>
    <n v="48"/>
    <n v="96"/>
    <n v="196"/>
    <n v="6197"/>
    <n v="6169"/>
    <n v="1528"/>
    <n v="13894"/>
    <n v="136"/>
    <n v="64"/>
    <n v="10"/>
    <n v="12"/>
    <n v="8"/>
    <n v="127"/>
    <n v="1"/>
    <n v="4"/>
    <n v="0"/>
    <n v="0"/>
    <n v="0"/>
    <n v="1"/>
    <n v="0"/>
    <n v="0"/>
    <n v="15"/>
    <n v="8"/>
    <n v="1"/>
    <n v="3"/>
    <n v="9"/>
    <n v="6"/>
    <n v="19"/>
    <n v="5"/>
    <n v="886"/>
    <n v="253"/>
    <n v="1139"/>
    <n v="22"/>
    <n v="6"/>
    <n v="28"/>
    <n v="861"/>
    <n v="245"/>
    <n v="1106"/>
    <n v="886"/>
    <n v="74"/>
    <n v="73"/>
    <n v="74"/>
    <n v="370"/>
    <n v="1"/>
    <n v="0"/>
    <n v="0"/>
    <x v="1"/>
    <x v="3"/>
  </r>
  <r>
    <x v="0"/>
    <x v="2"/>
    <x v="4"/>
    <x v="4"/>
    <x v="0"/>
    <n v="6862"/>
    <n v="293"/>
    <n v="284"/>
    <n v="323"/>
    <n v="272"/>
    <n v="300"/>
    <n v="160"/>
    <n v="265"/>
    <n v="108"/>
    <n v="335"/>
    <n v="8"/>
    <n v="6"/>
    <n v="9"/>
    <n v="7"/>
    <n v="7"/>
    <n v="0"/>
    <n v="9"/>
    <n v="4"/>
    <n v="11"/>
    <n v="275"/>
    <n v="269"/>
    <n v="305"/>
    <n v="257"/>
    <n v="284"/>
    <n v="157"/>
    <n v="247"/>
    <n v="100"/>
    <n v="310"/>
    <n v="59"/>
    <n v="59"/>
    <n v="4"/>
    <n v="4"/>
    <n v="53"/>
    <n v="53"/>
    <n v="122"/>
    <n v="0"/>
    <n v="119"/>
    <n v="1"/>
    <n v="1"/>
    <n v="0"/>
    <n v="41"/>
    <n v="0"/>
    <n v="41"/>
    <n v="265"/>
    <n v="1"/>
    <n v="14"/>
    <n v="247"/>
    <n v="9"/>
    <n v="0"/>
    <n v="0"/>
    <n v="8"/>
    <n v="247"/>
    <n v="1"/>
    <n v="14"/>
    <n v="230"/>
    <n v="36"/>
    <n v="5"/>
    <n v="44"/>
    <n v="54"/>
    <n v="15"/>
    <n v="0"/>
    <n v="21"/>
    <n v="5"/>
    <n v="0"/>
    <n v="0"/>
    <n v="16"/>
    <n v="0"/>
    <n v="0"/>
    <n v="1"/>
    <n v="5"/>
    <n v="0"/>
    <n v="5"/>
    <n v="12"/>
    <n v="3"/>
    <n v="11"/>
    <n v="1"/>
    <m/>
    <m/>
    <m/>
    <n v="293"/>
    <n v="211"/>
    <n v="323"/>
    <n v="73"/>
    <n v="282"/>
    <n v="174"/>
    <n v="284"/>
    <n v="257"/>
    <n v="246"/>
    <n v="85"/>
    <n v="8"/>
    <n v="6"/>
    <n v="9"/>
    <n v="0"/>
    <n v="7"/>
    <n v="0"/>
    <n v="6"/>
    <n v="5"/>
    <n v="4"/>
    <n v="0"/>
    <n v="275"/>
    <n v="197"/>
    <n v="305"/>
    <n v="70"/>
    <n v="266"/>
    <n v="168"/>
    <n v="269"/>
    <n v="243"/>
    <n v="233"/>
    <n v="80"/>
    <m/>
    <n v="366"/>
    <n v="352"/>
    <n v="14"/>
    <n v="366"/>
    <n v="14"/>
    <n v="338"/>
    <n v="14"/>
    <n v="87"/>
    <n v="255"/>
    <n v="144"/>
    <n v="73"/>
    <n v="102"/>
    <n v="9"/>
    <n v="8"/>
    <n v="23"/>
    <n v="7"/>
    <n v="86"/>
    <n v="0"/>
    <n v="252"/>
    <n v="0"/>
    <n v="2"/>
    <n v="31"/>
    <n v="208"/>
    <n v="125"/>
    <n v="2"/>
    <n v="7"/>
    <n v="4"/>
    <n v="1"/>
    <n v="0"/>
    <n v="23"/>
    <n v="197"/>
    <n v="118"/>
    <n v="1"/>
    <n v="68"/>
    <n v="10"/>
    <n v="10"/>
    <n v="9"/>
    <n v="4340"/>
    <n v="0"/>
    <n v="309"/>
    <n v="3"/>
    <n v="18"/>
    <n v="46"/>
    <n v="2183"/>
    <n v="1858"/>
    <n v="318"/>
    <n v="4359"/>
    <n v="44"/>
    <n v="9"/>
    <n v="0"/>
    <n v="0"/>
    <n v="1"/>
    <n v="41"/>
    <n v="2"/>
    <n v="2"/>
    <n v="2"/>
    <n v="0"/>
    <n v="1"/>
    <n v="1"/>
    <n v="1"/>
    <n v="0"/>
    <n v="2"/>
    <n v="1"/>
    <n v="0"/>
    <n v="0"/>
    <n v="1"/>
    <n v="1"/>
    <n v="4"/>
    <n v="2"/>
    <n v="179"/>
    <n v="40"/>
    <n v="219"/>
    <n v="2"/>
    <n v="1"/>
    <n v="3"/>
    <n v="172"/>
    <n v="37"/>
    <n v="209"/>
    <n v="179"/>
    <n v="7"/>
    <n v="7"/>
    <n v="7"/>
    <n v="105"/>
    <n v="6"/>
    <n v="4"/>
    <n v="4"/>
    <x v="0"/>
    <x v="4"/>
  </r>
  <r>
    <x v="0"/>
    <x v="2"/>
    <x v="4"/>
    <x v="4"/>
    <x v="1"/>
    <n v="6947"/>
    <n v="296"/>
    <n v="291"/>
    <n v="328"/>
    <n v="274"/>
    <n v="303"/>
    <n v="171"/>
    <n v="271"/>
    <n v="104"/>
    <n v="342"/>
    <n v="8"/>
    <n v="6"/>
    <n v="9"/>
    <n v="7"/>
    <n v="7"/>
    <n v="0"/>
    <n v="9"/>
    <n v="4"/>
    <n v="13"/>
    <n v="278"/>
    <n v="275"/>
    <n v="309"/>
    <n v="259"/>
    <n v="286"/>
    <n v="167"/>
    <n v="253"/>
    <n v="96"/>
    <n v="315"/>
    <n v="64"/>
    <n v="62"/>
    <n v="5"/>
    <n v="5"/>
    <n v="57"/>
    <n v="55"/>
    <n v="134"/>
    <n v="0"/>
    <n v="131"/>
    <n v="1"/>
    <n v="1"/>
    <n v="0"/>
    <n v="40"/>
    <n v="0"/>
    <n v="40"/>
    <n v="271"/>
    <n v="1"/>
    <n v="18"/>
    <n v="250"/>
    <n v="9"/>
    <n v="0"/>
    <n v="1"/>
    <n v="7"/>
    <n v="253"/>
    <n v="1"/>
    <n v="17"/>
    <n v="234"/>
    <n v="36"/>
    <n v="5"/>
    <n v="45"/>
    <n v="53"/>
    <n v="16"/>
    <n v="0"/>
    <n v="22"/>
    <n v="5"/>
    <n v="0"/>
    <n v="0"/>
    <n v="17"/>
    <n v="0"/>
    <n v="0"/>
    <n v="2"/>
    <n v="6"/>
    <n v="0"/>
    <n v="6"/>
    <n v="13"/>
    <n v="3"/>
    <n v="11"/>
    <n v="2"/>
    <m/>
    <m/>
    <m/>
    <n v="296"/>
    <n v="213"/>
    <n v="328"/>
    <n v="73"/>
    <n v="282"/>
    <n v="181"/>
    <n v="291"/>
    <n v="267"/>
    <n v="253"/>
    <n v="90"/>
    <n v="8"/>
    <n v="6"/>
    <n v="9"/>
    <n v="0"/>
    <n v="6"/>
    <n v="0"/>
    <n v="6"/>
    <n v="5"/>
    <n v="4"/>
    <n v="0"/>
    <n v="278"/>
    <n v="199"/>
    <n v="309"/>
    <n v="70"/>
    <n v="267"/>
    <n v="175"/>
    <n v="275"/>
    <n v="252"/>
    <n v="239"/>
    <n v="85"/>
    <m/>
    <n v="367"/>
    <n v="353"/>
    <n v="14"/>
    <n v="367"/>
    <n v="15"/>
    <n v="338"/>
    <n v="14"/>
    <n v="108"/>
    <n v="265"/>
    <n v="144"/>
    <n v="73"/>
    <n v="103"/>
    <n v="9"/>
    <n v="8"/>
    <n v="23"/>
    <n v="7"/>
    <n v="107"/>
    <n v="0"/>
    <n v="263"/>
    <n v="0"/>
    <n v="3"/>
    <n v="30"/>
    <n v="211"/>
    <n v="123"/>
    <n v="3"/>
    <n v="7"/>
    <n v="4"/>
    <n v="1"/>
    <n v="0"/>
    <n v="22"/>
    <n v="200"/>
    <n v="116"/>
    <n v="5"/>
    <n v="68"/>
    <n v="10"/>
    <n v="9"/>
    <n v="9"/>
    <n v="4406"/>
    <n v="0"/>
    <n v="318"/>
    <n v="3"/>
    <n v="19"/>
    <n v="47"/>
    <n v="2212"/>
    <n v="1895"/>
    <n v="317"/>
    <n v="4424"/>
    <n v="47"/>
    <n v="12"/>
    <n v="0"/>
    <n v="2"/>
    <n v="2"/>
    <n v="43"/>
    <n v="2"/>
    <n v="3"/>
    <n v="2"/>
    <n v="0"/>
    <n v="1"/>
    <n v="2"/>
    <n v="1"/>
    <n v="0"/>
    <n v="1"/>
    <n v="1"/>
    <n v="0"/>
    <n v="0"/>
    <n v="0"/>
    <n v="1"/>
    <n v="4"/>
    <n v="2"/>
    <n v="178"/>
    <n v="39"/>
    <n v="217"/>
    <n v="2"/>
    <n v="1"/>
    <n v="3"/>
    <n v="171"/>
    <n v="36"/>
    <n v="207"/>
    <n v="178"/>
    <n v="8"/>
    <n v="8"/>
    <n v="8"/>
    <n v="109"/>
    <n v="10"/>
    <n v="6"/>
    <n v="6"/>
    <x v="1"/>
    <x v="4"/>
  </r>
  <r>
    <x v="0"/>
    <x v="2"/>
    <x v="5"/>
    <x v="5"/>
    <x v="0"/>
    <n v="6347"/>
    <n v="345"/>
    <n v="326"/>
    <n v="345"/>
    <n v="337"/>
    <n v="342"/>
    <n v="299"/>
    <n v="306"/>
    <n v="275"/>
    <n v="370"/>
    <n v="14"/>
    <n v="10"/>
    <n v="11"/>
    <n v="14"/>
    <n v="11"/>
    <n v="8"/>
    <n v="13"/>
    <n v="10"/>
    <n v="16"/>
    <n v="326"/>
    <n v="312"/>
    <n v="329"/>
    <n v="318"/>
    <n v="327"/>
    <n v="288"/>
    <n v="288"/>
    <n v="263"/>
    <n v="349"/>
    <n v="49"/>
    <n v="41"/>
    <n v="6"/>
    <n v="6"/>
    <n v="42"/>
    <n v="35"/>
    <n v="258"/>
    <n v="8"/>
    <n v="247"/>
    <n v="0"/>
    <n v="0"/>
    <n v="0"/>
    <n v="214"/>
    <n v="6"/>
    <n v="206"/>
    <n v="306"/>
    <n v="1"/>
    <n v="4"/>
    <n v="299"/>
    <n v="13"/>
    <n v="0"/>
    <n v="0"/>
    <n v="12"/>
    <n v="288"/>
    <n v="1"/>
    <n v="4"/>
    <n v="282"/>
    <n v="43"/>
    <n v="4"/>
    <n v="54"/>
    <n v="48"/>
    <n v="4"/>
    <n v="4"/>
    <n v="22"/>
    <n v="8"/>
    <n v="0"/>
    <n v="0"/>
    <n v="14"/>
    <n v="0"/>
    <n v="0"/>
    <n v="2"/>
    <n v="6"/>
    <n v="0"/>
    <n v="6"/>
    <n v="11"/>
    <n v="5"/>
    <n v="8"/>
    <n v="3"/>
    <m/>
    <m/>
    <m/>
    <n v="345"/>
    <n v="267"/>
    <n v="345"/>
    <n v="100"/>
    <n v="308"/>
    <n v="196"/>
    <n v="326"/>
    <n v="316"/>
    <n v="313"/>
    <n v="143"/>
    <n v="14"/>
    <n v="13"/>
    <n v="11"/>
    <n v="2"/>
    <n v="9"/>
    <n v="4"/>
    <n v="10"/>
    <n v="10"/>
    <n v="10"/>
    <n v="4"/>
    <n v="326"/>
    <n v="250"/>
    <n v="329"/>
    <n v="95"/>
    <n v="294"/>
    <n v="188"/>
    <n v="312"/>
    <n v="302"/>
    <n v="299"/>
    <n v="137"/>
    <m/>
    <n v="376"/>
    <n v="371"/>
    <n v="5"/>
    <n v="376"/>
    <n v="16"/>
    <n v="355"/>
    <n v="5"/>
    <n v="118"/>
    <n v="297"/>
    <n v="201"/>
    <n v="67"/>
    <n v="93"/>
    <n v="4"/>
    <n v="8"/>
    <n v="3"/>
    <n v="0"/>
    <n v="90"/>
    <n v="1"/>
    <n v="262"/>
    <n v="9"/>
    <n v="1"/>
    <n v="31"/>
    <n v="209"/>
    <n v="135"/>
    <n v="1"/>
    <n v="6"/>
    <n v="8"/>
    <n v="1"/>
    <n v="0"/>
    <n v="25"/>
    <n v="197"/>
    <n v="133"/>
    <n v="10"/>
    <n v="85"/>
    <n v="19"/>
    <n v="170"/>
    <n v="129"/>
    <n v="3855"/>
    <n v="2"/>
    <n v="143"/>
    <n v="54"/>
    <n v="31"/>
    <n v="43"/>
    <n v="1883"/>
    <n v="1755"/>
    <n v="516"/>
    <n v="4154"/>
    <n v="34"/>
    <n v="15"/>
    <n v="0"/>
    <n v="17"/>
    <n v="1"/>
    <n v="32"/>
    <n v="1"/>
    <n v="1"/>
    <n v="0"/>
    <n v="0"/>
    <n v="0"/>
    <n v="0"/>
    <n v="0"/>
    <n v="0"/>
    <n v="5"/>
    <n v="5"/>
    <n v="4"/>
    <n v="0"/>
    <n v="3"/>
    <n v="2"/>
    <n v="6"/>
    <n v="3"/>
    <n v="198"/>
    <n v="48"/>
    <n v="246"/>
    <n v="2"/>
    <n v="1"/>
    <n v="3"/>
    <n v="194"/>
    <n v="47"/>
    <n v="241"/>
    <n v="198"/>
    <n v="24"/>
    <n v="24"/>
    <n v="24"/>
    <n v="92"/>
    <n v="15"/>
    <n v="5"/>
    <n v="5"/>
    <x v="0"/>
    <x v="5"/>
  </r>
  <r>
    <x v="0"/>
    <x v="2"/>
    <x v="5"/>
    <x v="5"/>
    <x v="1"/>
    <n v="6349"/>
    <n v="353"/>
    <n v="336"/>
    <n v="353"/>
    <n v="342"/>
    <n v="350"/>
    <n v="297"/>
    <n v="313"/>
    <n v="275"/>
    <n v="377"/>
    <n v="14"/>
    <n v="10"/>
    <n v="11"/>
    <n v="14"/>
    <n v="11"/>
    <n v="8"/>
    <n v="13"/>
    <n v="10"/>
    <n v="16"/>
    <n v="333"/>
    <n v="321"/>
    <n v="336"/>
    <n v="322"/>
    <n v="334"/>
    <n v="286"/>
    <n v="295"/>
    <n v="263"/>
    <n v="355"/>
    <n v="51"/>
    <n v="42"/>
    <n v="6"/>
    <n v="6"/>
    <n v="43"/>
    <n v="35"/>
    <n v="267"/>
    <n v="8"/>
    <n v="256"/>
    <n v="0"/>
    <n v="0"/>
    <n v="0"/>
    <n v="220"/>
    <n v="6"/>
    <n v="212"/>
    <n v="313"/>
    <n v="0"/>
    <n v="7"/>
    <n v="304"/>
    <n v="13"/>
    <n v="0"/>
    <n v="0"/>
    <n v="12"/>
    <n v="295"/>
    <n v="0"/>
    <n v="7"/>
    <n v="287"/>
    <n v="42"/>
    <n v="4"/>
    <n v="55"/>
    <n v="49"/>
    <n v="4"/>
    <n v="4"/>
    <n v="22"/>
    <n v="8"/>
    <n v="0"/>
    <n v="0"/>
    <n v="14"/>
    <n v="0"/>
    <n v="0"/>
    <n v="2"/>
    <n v="4"/>
    <n v="0"/>
    <n v="4"/>
    <n v="11"/>
    <n v="4"/>
    <n v="9"/>
    <n v="2"/>
    <m/>
    <m/>
    <m/>
    <n v="353"/>
    <n v="272"/>
    <n v="353"/>
    <n v="96"/>
    <n v="309"/>
    <n v="199"/>
    <n v="336"/>
    <n v="325"/>
    <n v="324"/>
    <n v="146"/>
    <n v="14"/>
    <n v="13"/>
    <n v="11"/>
    <n v="2"/>
    <n v="9"/>
    <n v="4"/>
    <n v="10"/>
    <n v="10"/>
    <n v="10"/>
    <n v="4"/>
    <n v="333"/>
    <n v="256"/>
    <n v="336"/>
    <n v="91"/>
    <n v="295"/>
    <n v="191"/>
    <n v="321"/>
    <n v="310"/>
    <n v="309"/>
    <n v="141"/>
    <m/>
    <n v="383"/>
    <n v="377"/>
    <n v="6"/>
    <n v="383"/>
    <n v="16"/>
    <n v="361"/>
    <n v="6"/>
    <n v="141"/>
    <n v="303"/>
    <n v="204"/>
    <n v="67"/>
    <n v="97"/>
    <n v="4"/>
    <n v="8"/>
    <n v="3"/>
    <n v="0"/>
    <n v="85"/>
    <n v="1"/>
    <n v="240"/>
    <n v="9"/>
    <n v="1"/>
    <n v="32"/>
    <n v="214"/>
    <n v="136"/>
    <n v="1"/>
    <n v="6"/>
    <n v="8"/>
    <n v="1"/>
    <n v="0"/>
    <n v="26"/>
    <n v="201"/>
    <n v="134"/>
    <n v="10"/>
    <n v="86"/>
    <n v="20"/>
    <n v="173"/>
    <n v="131"/>
    <n v="3849"/>
    <n v="7"/>
    <n v="141"/>
    <n v="58"/>
    <n v="31"/>
    <n v="44"/>
    <n v="1889"/>
    <n v="1749"/>
    <n v="515"/>
    <n v="4153"/>
    <n v="37"/>
    <n v="15"/>
    <n v="0"/>
    <n v="13"/>
    <n v="1"/>
    <n v="34"/>
    <n v="2"/>
    <n v="1"/>
    <n v="0"/>
    <n v="0"/>
    <n v="0"/>
    <n v="0"/>
    <n v="0"/>
    <n v="0"/>
    <n v="5"/>
    <n v="4"/>
    <n v="3"/>
    <n v="0"/>
    <n v="3"/>
    <n v="2"/>
    <n v="6"/>
    <n v="3"/>
    <n v="198"/>
    <n v="49"/>
    <n v="247"/>
    <n v="2"/>
    <n v="1"/>
    <n v="3"/>
    <n v="194"/>
    <n v="48"/>
    <n v="242"/>
    <n v="198"/>
    <n v="23"/>
    <n v="23"/>
    <n v="23"/>
    <n v="94"/>
    <n v="16"/>
    <n v="6"/>
    <n v="6"/>
    <x v="1"/>
    <x v="5"/>
  </r>
  <r>
    <x v="0"/>
    <x v="2"/>
    <x v="6"/>
    <x v="6"/>
    <x v="0"/>
    <n v="6171"/>
    <n v="270"/>
    <n v="253"/>
    <n v="266"/>
    <n v="268"/>
    <n v="267"/>
    <n v="232"/>
    <n v="248"/>
    <n v="125"/>
    <n v="311"/>
    <n v="7"/>
    <n v="3"/>
    <n v="7"/>
    <n v="7"/>
    <n v="7"/>
    <n v="3"/>
    <n v="6"/>
    <n v="3"/>
    <n v="9"/>
    <n v="250"/>
    <n v="239"/>
    <n v="246"/>
    <n v="248"/>
    <n v="248"/>
    <n v="219"/>
    <n v="231"/>
    <n v="120"/>
    <n v="289"/>
    <n v="43"/>
    <n v="41"/>
    <n v="1"/>
    <n v="1"/>
    <n v="39"/>
    <n v="37"/>
    <n v="201"/>
    <n v="2"/>
    <n v="192"/>
    <n v="0"/>
    <n v="0"/>
    <n v="0"/>
    <n v="79"/>
    <n v="1"/>
    <n v="77"/>
    <n v="248"/>
    <n v="0"/>
    <n v="4"/>
    <n v="242"/>
    <n v="6"/>
    <n v="0"/>
    <n v="1"/>
    <n v="5"/>
    <n v="231"/>
    <n v="0"/>
    <n v="3"/>
    <n v="226"/>
    <n v="23"/>
    <n v="3"/>
    <n v="41"/>
    <n v="19"/>
    <n v="8"/>
    <n v="1"/>
    <n v="16"/>
    <n v="5"/>
    <n v="0"/>
    <n v="0"/>
    <n v="11"/>
    <n v="0"/>
    <n v="0"/>
    <n v="2"/>
    <n v="2"/>
    <n v="0"/>
    <n v="2"/>
    <n v="9"/>
    <n v="2"/>
    <n v="7"/>
    <n v="2"/>
    <m/>
    <m/>
    <m/>
    <n v="270"/>
    <n v="192"/>
    <n v="266"/>
    <n v="62"/>
    <n v="218"/>
    <n v="120"/>
    <n v="253"/>
    <n v="240"/>
    <n v="237"/>
    <n v="75"/>
    <n v="7"/>
    <n v="5"/>
    <n v="7"/>
    <n v="0"/>
    <n v="5"/>
    <n v="1"/>
    <n v="3"/>
    <n v="3"/>
    <n v="3"/>
    <n v="0"/>
    <n v="250"/>
    <n v="177"/>
    <n v="246"/>
    <n v="59"/>
    <n v="205"/>
    <n v="114"/>
    <n v="239"/>
    <n v="227"/>
    <n v="224"/>
    <n v="71"/>
    <m/>
    <n v="336"/>
    <n v="320"/>
    <n v="16"/>
    <n v="336"/>
    <n v="11"/>
    <n v="309"/>
    <n v="16"/>
    <n v="22"/>
    <n v="36"/>
    <n v="61"/>
    <n v="35"/>
    <n v="89"/>
    <n v="8"/>
    <n v="1"/>
    <n v="142"/>
    <n v="0"/>
    <n v="9"/>
    <n v="0"/>
    <n v="20"/>
    <n v="2"/>
    <n v="1"/>
    <n v="17"/>
    <n v="212"/>
    <n v="106"/>
    <n v="0"/>
    <n v="6"/>
    <n v="3"/>
    <n v="2"/>
    <n v="0"/>
    <n v="9"/>
    <n v="200"/>
    <n v="100"/>
    <n v="10"/>
    <n v="40"/>
    <n v="5"/>
    <n v="4"/>
    <n v="4"/>
    <n v="4205"/>
    <n v="1"/>
    <n v="341"/>
    <n v="2"/>
    <n v="16"/>
    <n v="42"/>
    <n v="1797"/>
    <n v="1967"/>
    <n v="449"/>
    <n v="4213"/>
    <n v="45"/>
    <n v="34"/>
    <n v="0"/>
    <n v="3"/>
    <n v="0"/>
    <n v="42"/>
    <n v="3"/>
    <n v="1"/>
    <n v="0"/>
    <n v="0"/>
    <n v="0"/>
    <n v="1"/>
    <n v="0"/>
    <n v="0"/>
    <n v="2"/>
    <n v="1"/>
    <n v="1"/>
    <n v="0"/>
    <n v="2"/>
    <n v="0"/>
    <n v="3"/>
    <n v="1"/>
    <n v="158"/>
    <n v="40"/>
    <n v="198"/>
    <n v="3"/>
    <n v="1"/>
    <n v="4"/>
    <n v="147"/>
    <n v="39"/>
    <n v="186"/>
    <n v="158"/>
    <n v="5"/>
    <n v="5"/>
    <n v="5"/>
    <n v="55"/>
    <n v="1"/>
    <n v="1"/>
    <n v="1"/>
    <x v="0"/>
    <x v="6"/>
  </r>
  <r>
    <x v="1"/>
    <x v="1"/>
    <x v="1"/>
    <x v="1"/>
    <x v="1"/>
    <n v="15976"/>
    <n v="1604"/>
    <n v="1660"/>
    <n v="1668"/>
    <n v="1626"/>
    <n v="1669"/>
    <n v="1481"/>
    <n v="1624"/>
    <n v="1255"/>
    <n v="1714"/>
    <n v="23"/>
    <n v="15"/>
    <n v="20"/>
    <n v="17"/>
    <n v="20"/>
    <n v="13"/>
    <n v="14"/>
    <n v="20"/>
    <n v="33"/>
    <n v="1578"/>
    <n v="1641"/>
    <n v="1644"/>
    <n v="1605"/>
    <n v="1645"/>
    <n v="1467"/>
    <n v="1609"/>
    <n v="1235"/>
    <n v="1677"/>
    <n v="143"/>
    <n v="141"/>
    <n v="1"/>
    <n v="1"/>
    <n v="142"/>
    <n v="140"/>
    <n v="1353"/>
    <n v="6"/>
    <n v="1347"/>
    <n v="0"/>
    <n v="0"/>
    <n v="0"/>
    <n v="1062"/>
    <n v="4"/>
    <n v="1058"/>
    <n v="1624"/>
    <n v="4"/>
    <n v="17"/>
    <n v="1602"/>
    <n v="14"/>
    <n v="0"/>
    <n v="1"/>
    <n v="13"/>
    <n v="1609"/>
    <n v="4"/>
    <n v="16"/>
    <n v="1588"/>
    <n v="215"/>
    <n v="22"/>
    <n v="248"/>
    <n v="115"/>
    <n v="36"/>
    <n v="6"/>
    <n v="78"/>
    <n v="55"/>
    <n v="49"/>
    <n v="0"/>
    <n v="23"/>
    <n v="5"/>
    <n v="0"/>
    <n v="4"/>
    <n v="8"/>
    <n v="0"/>
    <n v="8"/>
    <n v="17"/>
    <n v="6"/>
    <n v="14"/>
    <n v="3"/>
    <m/>
    <m/>
    <m/>
    <n v="1604"/>
    <n v="1304"/>
    <n v="1668"/>
    <n v="481"/>
    <n v="1512"/>
    <n v="1013"/>
    <n v="1660"/>
    <n v="1522"/>
    <n v="1567"/>
    <n v="798"/>
    <n v="23"/>
    <n v="20"/>
    <n v="20"/>
    <n v="2"/>
    <n v="18"/>
    <n v="5"/>
    <n v="15"/>
    <n v="15"/>
    <n v="14"/>
    <n v="4"/>
    <n v="1578"/>
    <n v="1314"/>
    <n v="1644"/>
    <n v="483"/>
    <n v="1540"/>
    <n v="1036"/>
    <n v="1641"/>
    <n v="1546"/>
    <n v="1551"/>
    <n v="809"/>
    <m/>
    <n v="1728"/>
    <n v="1723"/>
    <n v="5"/>
    <n v="1728"/>
    <n v="39"/>
    <n v="1684"/>
    <n v="5"/>
    <n v="1558"/>
    <n v="1651"/>
    <n v="123"/>
    <n v="1455"/>
    <n v="96"/>
    <n v="26"/>
    <n v="23"/>
    <n v="4"/>
    <n v="1"/>
    <n v="0"/>
    <n v="14"/>
    <n v="33"/>
    <n v="64"/>
    <n v="5"/>
    <n v="107"/>
    <n v="1023"/>
    <n v="593"/>
    <n v="5"/>
    <n v="20"/>
    <n v="13"/>
    <n v="0"/>
    <n v="0"/>
    <n v="82"/>
    <n v="979"/>
    <n v="582"/>
    <n v="31"/>
    <n v="260"/>
    <n v="74"/>
    <n v="390"/>
    <n v="353"/>
    <n v="9957"/>
    <n v="0"/>
    <n v="105"/>
    <n v="26"/>
    <n v="52"/>
    <n v="94"/>
    <n v="6142"/>
    <n v="3607"/>
    <n v="745"/>
    <n v="10700"/>
    <n v="192"/>
    <n v="177"/>
    <n v="1"/>
    <n v="3"/>
    <n v="3"/>
    <n v="188"/>
    <n v="1"/>
    <n v="5"/>
    <n v="0"/>
    <n v="0"/>
    <n v="0"/>
    <n v="3"/>
    <n v="0"/>
    <n v="0"/>
    <n v="12"/>
    <n v="6"/>
    <n v="1"/>
    <n v="1"/>
    <n v="10"/>
    <n v="2"/>
    <n v="17"/>
    <n v="12"/>
    <n v="1134"/>
    <n v="237"/>
    <n v="1371"/>
    <n v="8"/>
    <n v="4"/>
    <n v="12"/>
    <n v="1126"/>
    <n v="233"/>
    <n v="1359"/>
    <n v="1134"/>
    <n v="174"/>
    <n v="174"/>
    <n v="174"/>
    <n v="785"/>
    <n v="335"/>
    <n v="196"/>
    <n v="195"/>
    <x v="1"/>
    <x v="1"/>
  </r>
  <r>
    <x v="0"/>
    <x v="2"/>
    <x v="6"/>
    <x v="6"/>
    <x v="1"/>
    <n v="6170"/>
    <n v="281"/>
    <n v="265"/>
    <n v="279"/>
    <n v="280"/>
    <n v="279"/>
    <n v="241"/>
    <n v="263"/>
    <n v="106"/>
    <n v="321"/>
    <n v="7"/>
    <n v="4"/>
    <n v="8"/>
    <n v="7"/>
    <n v="8"/>
    <n v="4"/>
    <n v="7"/>
    <n v="2"/>
    <n v="9"/>
    <n v="260"/>
    <n v="249"/>
    <n v="257"/>
    <n v="259"/>
    <n v="258"/>
    <n v="227"/>
    <n v="245"/>
    <n v="102"/>
    <n v="298"/>
    <n v="44"/>
    <n v="41"/>
    <n v="1"/>
    <n v="1"/>
    <n v="39"/>
    <n v="36"/>
    <n v="213"/>
    <n v="3"/>
    <n v="203"/>
    <n v="0"/>
    <n v="0"/>
    <n v="0"/>
    <n v="75"/>
    <n v="2"/>
    <n v="72"/>
    <n v="263"/>
    <n v="0"/>
    <n v="6"/>
    <n v="255"/>
    <n v="7"/>
    <n v="0"/>
    <n v="1"/>
    <n v="6"/>
    <n v="245"/>
    <n v="0"/>
    <n v="5"/>
    <n v="238"/>
    <n v="23"/>
    <n v="3"/>
    <n v="42"/>
    <n v="19"/>
    <n v="8"/>
    <n v="1"/>
    <n v="14"/>
    <n v="4"/>
    <n v="0"/>
    <n v="0"/>
    <n v="10"/>
    <n v="0"/>
    <n v="0"/>
    <n v="2"/>
    <n v="2"/>
    <n v="0"/>
    <n v="2"/>
    <n v="8"/>
    <n v="1"/>
    <n v="6"/>
    <n v="2"/>
    <m/>
    <m/>
    <m/>
    <n v="281"/>
    <n v="196"/>
    <n v="279"/>
    <n v="67"/>
    <n v="229"/>
    <n v="126"/>
    <n v="265"/>
    <n v="255"/>
    <n v="248"/>
    <n v="80"/>
    <n v="7"/>
    <n v="5"/>
    <n v="8"/>
    <n v="1"/>
    <n v="7"/>
    <n v="2"/>
    <n v="4"/>
    <n v="4"/>
    <n v="3"/>
    <n v="0"/>
    <n v="260"/>
    <n v="179"/>
    <n v="257"/>
    <n v="63"/>
    <n v="213"/>
    <n v="119"/>
    <n v="249"/>
    <n v="240"/>
    <n v="234"/>
    <n v="76"/>
    <m/>
    <n v="342"/>
    <n v="325"/>
    <n v="17"/>
    <n v="342"/>
    <n v="11"/>
    <n v="314"/>
    <n v="17"/>
    <n v="64"/>
    <n v="77"/>
    <n v="62"/>
    <n v="37"/>
    <n v="89"/>
    <n v="8"/>
    <n v="1"/>
    <n v="145"/>
    <n v="0"/>
    <n v="8"/>
    <n v="1"/>
    <n v="18"/>
    <n v="3"/>
    <n v="1"/>
    <n v="16"/>
    <n v="218"/>
    <n v="107"/>
    <n v="0"/>
    <n v="6"/>
    <n v="3"/>
    <n v="2"/>
    <n v="0"/>
    <n v="8"/>
    <n v="205"/>
    <n v="101"/>
    <n v="9"/>
    <n v="41"/>
    <n v="5"/>
    <n v="4"/>
    <n v="5"/>
    <n v="4205"/>
    <n v="0"/>
    <n v="337"/>
    <n v="2"/>
    <n v="16"/>
    <n v="42"/>
    <n v="1787"/>
    <n v="1980"/>
    <n v="447"/>
    <n v="4214"/>
    <n v="49"/>
    <n v="38"/>
    <n v="0"/>
    <n v="3"/>
    <n v="0"/>
    <n v="46"/>
    <n v="3"/>
    <n v="1"/>
    <n v="0"/>
    <n v="0"/>
    <n v="0"/>
    <n v="1"/>
    <n v="0"/>
    <n v="0"/>
    <n v="2"/>
    <n v="1"/>
    <n v="1"/>
    <n v="0"/>
    <n v="2"/>
    <n v="0"/>
    <n v="3"/>
    <n v="1"/>
    <n v="159"/>
    <n v="41"/>
    <n v="200"/>
    <n v="3"/>
    <n v="1"/>
    <n v="4"/>
    <n v="148"/>
    <n v="40"/>
    <n v="188"/>
    <n v="159"/>
    <n v="7"/>
    <n v="7"/>
    <n v="7"/>
    <n v="56"/>
    <n v="2"/>
    <n v="2"/>
    <n v="2"/>
    <x v="1"/>
    <x v="6"/>
  </r>
  <r>
    <x v="0"/>
    <x v="2"/>
    <x v="7"/>
    <x v="7"/>
    <x v="0"/>
    <n v="21343"/>
    <n v="890"/>
    <n v="867"/>
    <n v="901"/>
    <n v="835"/>
    <n v="904"/>
    <n v="646"/>
    <n v="810"/>
    <n v="285"/>
    <n v="998"/>
    <n v="25"/>
    <n v="21"/>
    <n v="25"/>
    <n v="25"/>
    <n v="23"/>
    <n v="16"/>
    <n v="26"/>
    <n v="8"/>
    <n v="33"/>
    <n v="855"/>
    <n v="838"/>
    <n v="865"/>
    <n v="803"/>
    <n v="872"/>
    <n v="627"/>
    <n v="778"/>
    <n v="275"/>
    <n v="950"/>
    <n v="140"/>
    <n v="130"/>
    <n v="7"/>
    <n v="6"/>
    <n v="131"/>
    <n v="122"/>
    <n v="532"/>
    <n v="8"/>
    <n v="522"/>
    <n v="0"/>
    <n v="0"/>
    <n v="0"/>
    <n v="178"/>
    <n v="2"/>
    <n v="176"/>
    <n v="810"/>
    <n v="6"/>
    <n v="67"/>
    <n v="735"/>
    <n v="26"/>
    <n v="1"/>
    <n v="2"/>
    <n v="23"/>
    <n v="778"/>
    <n v="5"/>
    <n v="65"/>
    <n v="706"/>
    <n v="54"/>
    <n v="2"/>
    <n v="118"/>
    <n v="113"/>
    <n v="20"/>
    <n v="6"/>
    <n v="95"/>
    <n v="14"/>
    <n v="0"/>
    <n v="0"/>
    <n v="81"/>
    <n v="0"/>
    <n v="0"/>
    <n v="5"/>
    <n v="37"/>
    <n v="0"/>
    <n v="37"/>
    <n v="69"/>
    <n v="21"/>
    <n v="58"/>
    <n v="11"/>
    <m/>
    <m/>
    <m/>
    <n v="890"/>
    <n v="569"/>
    <n v="901"/>
    <n v="228"/>
    <n v="778"/>
    <n v="486"/>
    <n v="867"/>
    <n v="845"/>
    <n v="792"/>
    <n v="285"/>
    <n v="25"/>
    <n v="20"/>
    <n v="25"/>
    <n v="3"/>
    <n v="20"/>
    <n v="10"/>
    <n v="21"/>
    <n v="20"/>
    <n v="17"/>
    <n v="4"/>
    <n v="855"/>
    <n v="540"/>
    <n v="865"/>
    <n v="218"/>
    <n v="747"/>
    <n v="468"/>
    <n v="838"/>
    <n v="817"/>
    <n v="769"/>
    <n v="276"/>
    <m/>
    <n v="1045"/>
    <n v="1026"/>
    <n v="19"/>
    <n v="1045"/>
    <n v="38"/>
    <n v="988"/>
    <n v="19"/>
    <n v="623"/>
    <n v="834"/>
    <n v="301"/>
    <n v="353"/>
    <n v="281"/>
    <n v="39"/>
    <n v="42"/>
    <n v="23"/>
    <n v="6"/>
    <n v="600"/>
    <n v="6"/>
    <n v="806"/>
    <n v="9"/>
    <n v="6"/>
    <n v="110"/>
    <n v="668"/>
    <n v="261"/>
    <n v="3"/>
    <n v="15"/>
    <n v="18"/>
    <n v="2"/>
    <n v="0"/>
    <n v="89"/>
    <n v="641"/>
    <n v="258"/>
    <n v="21"/>
    <n v="177"/>
    <n v="23"/>
    <n v="307"/>
    <n v="121"/>
    <n v="13195"/>
    <n v="7"/>
    <n v="757"/>
    <n v="41"/>
    <n v="25"/>
    <n v="114"/>
    <n v="7336"/>
    <n v="5696"/>
    <n v="591"/>
    <n v="13623"/>
    <n v="139"/>
    <n v="83"/>
    <n v="0"/>
    <n v="9"/>
    <n v="8"/>
    <n v="129"/>
    <n v="2"/>
    <n v="6"/>
    <n v="0"/>
    <n v="0"/>
    <n v="0"/>
    <n v="3"/>
    <n v="0"/>
    <n v="0"/>
    <n v="9"/>
    <n v="4"/>
    <n v="1"/>
    <n v="1"/>
    <n v="4"/>
    <n v="3"/>
    <n v="15"/>
    <n v="1"/>
    <n v="523"/>
    <n v="107"/>
    <n v="630"/>
    <n v="12"/>
    <n v="1"/>
    <n v="13"/>
    <n v="507"/>
    <n v="106"/>
    <n v="613"/>
    <n v="523"/>
    <n v="72"/>
    <n v="72"/>
    <n v="72"/>
    <n v="308"/>
    <n v="2"/>
    <n v="1"/>
    <n v="1"/>
    <x v="0"/>
    <x v="7"/>
  </r>
  <r>
    <x v="0"/>
    <x v="2"/>
    <x v="7"/>
    <x v="7"/>
    <x v="1"/>
    <n v="21364"/>
    <n v="882"/>
    <n v="865"/>
    <n v="900"/>
    <n v="828"/>
    <n v="902"/>
    <n v="631"/>
    <n v="798"/>
    <n v="247"/>
    <n v="1005"/>
    <n v="24"/>
    <n v="19"/>
    <n v="24"/>
    <n v="25"/>
    <n v="21"/>
    <n v="16"/>
    <n v="26"/>
    <n v="7"/>
    <n v="33"/>
    <n v="848"/>
    <n v="838"/>
    <n v="865"/>
    <n v="796"/>
    <n v="872"/>
    <n v="612"/>
    <n v="766"/>
    <n v="238"/>
    <n v="956"/>
    <n v="137"/>
    <n v="134"/>
    <n v="7"/>
    <n v="7"/>
    <n v="126"/>
    <n v="123"/>
    <n v="527"/>
    <n v="9"/>
    <n v="516"/>
    <n v="0"/>
    <n v="0"/>
    <n v="0"/>
    <n v="154"/>
    <n v="2"/>
    <n v="152"/>
    <n v="798"/>
    <n v="6"/>
    <n v="68"/>
    <n v="722"/>
    <n v="26"/>
    <n v="1"/>
    <n v="2"/>
    <n v="23"/>
    <n v="766"/>
    <n v="5"/>
    <n v="66"/>
    <n v="693"/>
    <n v="55"/>
    <n v="2"/>
    <n v="116"/>
    <n v="111"/>
    <n v="20"/>
    <n v="6"/>
    <n v="94"/>
    <n v="14"/>
    <n v="0"/>
    <n v="0"/>
    <n v="80"/>
    <n v="0"/>
    <n v="0"/>
    <n v="5"/>
    <n v="37"/>
    <n v="0"/>
    <n v="37"/>
    <n v="68"/>
    <n v="19"/>
    <n v="57"/>
    <n v="11"/>
    <m/>
    <m/>
    <m/>
    <n v="882"/>
    <n v="563"/>
    <n v="900"/>
    <n v="216"/>
    <n v="778"/>
    <n v="479"/>
    <n v="865"/>
    <n v="837"/>
    <n v="783"/>
    <n v="282"/>
    <n v="24"/>
    <n v="18"/>
    <n v="24"/>
    <n v="3"/>
    <n v="18"/>
    <n v="8"/>
    <n v="19"/>
    <n v="18"/>
    <n v="16"/>
    <n v="4"/>
    <n v="848"/>
    <n v="537"/>
    <n v="865"/>
    <n v="206"/>
    <n v="749"/>
    <n v="462"/>
    <n v="838"/>
    <n v="811"/>
    <n v="762"/>
    <n v="274"/>
    <m/>
    <n v="1047"/>
    <n v="1027"/>
    <n v="20"/>
    <n v="1047"/>
    <n v="38"/>
    <n v="989"/>
    <n v="20"/>
    <n v="635"/>
    <n v="840"/>
    <n v="300"/>
    <n v="356"/>
    <n v="284"/>
    <n v="37"/>
    <n v="42"/>
    <n v="22"/>
    <n v="6"/>
    <n v="597"/>
    <n v="6"/>
    <n v="797"/>
    <n v="9"/>
    <n v="6"/>
    <n v="107"/>
    <n v="670"/>
    <n v="264"/>
    <n v="3"/>
    <n v="14"/>
    <n v="19"/>
    <n v="2"/>
    <n v="0"/>
    <n v="88"/>
    <n v="640"/>
    <n v="261"/>
    <n v="19"/>
    <n v="178"/>
    <n v="24"/>
    <n v="309"/>
    <n v="125"/>
    <n v="13206"/>
    <n v="4"/>
    <n v="763"/>
    <n v="44"/>
    <n v="24"/>
    <n v="115"/>
    <n v="7329"/>
    <n v="5715"/>
    <n v="596"/>
    <n v="13640"/>
    <n v="129"/>
    <n v="76"/>
    <n v="0"/>
    <n v="6"/>
    <n v="8"/>
    <n v="119"/>
    <n v="2"/>
    <n v="6"/>
    <n v="0"/>
    <n v="0"/>
    <n v="0"/>
    <n v="3"/>
    <n v="0"/>
    <n v="0"/>
    <n v="8"/>
    <n v="3"/>
    <n v="1"/>
    <n v="1"/>
    <n v="4"/>
    <n v="2"/>
    <n v="14"/>
    <n v="1"/>
    <n v="524"/>
    <n v="106"/>
    <n v="630"/>
    <n v="14"/>
    <n v="1"/>
    <n v="15"/>
    <n v="505"/>
    <n v="105"/>
    <n v="610"/>
    <n v="524"/>
    <n v="69"/>
    <n v="69"/>
    <n v="69"/>
    <n v="311"/>
    <n v="2"/>
    <n v="1"/>
    <n v="1"/>
    <x v="1"/>
    <x v="7"/>
  </r>
  <r>
    <x v="0"/>
    <x v="3"/>
    <x v="8"/>
    <x v="8"/>
    <x v="0"/>
    <n v="4837"/>
    <n v="360"/>
    <n v="330"/>
    <n v="345"/>
    <n v="344"/>
    <n v="347"/>
    <n v="266"/>
    <n v="346"/>
    <n v="268"/>
    <n v="394"/>
    <n v="8"/>
    <n v="7"/>
    <n v="7"/>
    <n v="7"/>
    <n v="7"/>
    <n v="5"/>
    <n v="8"/>
    <n v="6"/>
    <n v="10"/>
    <n v="350"/>
    <n v="323"/>
    <n v="338"/>
    <n v="337"/>
    <n v="340"/>
    <n v="261"/>
    <n v="337"/>
    <n v="261"/>
    <n v="382"/>
    <n v="48"/>
    <n v="45"/>
    <n v="3"/>
    <n v="3"/>
    <n v="45"/>
    <n v="42"/>
    <n v="243"/>
    <n v="3"/>
    <n v="240"/>
    <n v="0"/>
    <n v="0"/>
    <n v="0"/>
    <n v="189"/>
    <n v="2"/>
    <n v="187"/>
    <n v="346"/>
    <n v="8"/>
    <n v="24"/>
    <n v="313"/>
    <n v="8"/>
    <n v="1"/>
    <n v="0"/>
    <n v="7"/>
    <n v="337"/>
    <n v="7"/>
    <n v="23"/>
    <n v="306"/>
    <n v="30"/>
    <n v="9"/>
    <n v="62"/>
    <n v="69"/>
    <n v="14"/>
    <n v="1"/>
    <n v="18"/>
    <n v="3"/>
    <n v="0"/>
    <n v="0"/>
    <n v="15"/>
    <n v="0"/>
    <n v="1"/>
    <n v="1"/>
    <n v="7"/>
    <n v="0"/>
    <n v="7"/>
    <n v="12"/>
    <n v="4"/>
    <n v="11"/>
    <n v="1"/>
    <m/>
    <m/>
    <m/>
    <n v="360"/>
    <n v="221"/>
    <n v="345"/>
    <n v="115"/>
    <n v="304"/>
    <n v="222"/>
    <n v="330"/>
    <n v="321"/>
    <n v="319"/>
    <n v="122"/>
    <n v="8"/>
    <n v="6"/>
    <n v="7"/>
    <n v="0"/>
    <n v="6"/>
    <n v="1"/>
    <n v="7"/>
    <n v="6"/>
    <n v="7"/>
    <n v="1"/>
    <n v="350"/>
    <n v="213"/>
    <n v="338"/>
    <n v="115"/>
    <n v="298"/>
    <n v="221"/>
    <n v="323"/>
    <n v="315"/>
    <n v="312"/>
    <n v="121"/>
    <m/>
    <n v="406"/>
    <n v="404"/>
    <n v="2"/>
    <n v="406"/>
    <n v="10"/>
    <n v="394"/>
    <n v="2"/>
    <n v="69"/>
    <n v="86"/>
    <n v="190"/>
    <n v="64"/>
    <n v="101"/>
    <n v="2"/>
    <n v="9"/>
    <n v="39"/>
    <n v="1"/>
    <n v="58"/>
    <n v="0"/>
    <n v="75"/>
    <n v="0"/>
    <n v="0"/>
    <n v="21"/>
    <n v="223"/>
    <n v="162"/>
    <n v="0"/>
    <n v="3"/>
    <n v="3"/>
    <n v="4"/>
    <n v="0"/>
    <n v="18"/>
    <n v="220"/>
    <n v="156"/>
    <n v="2"/>
    <n v="33"/>
    <n v="10"/>
    <n v="16"/>
    <n v="5"/>
    <n v="3257"/>
    <n v="3"/>
    <n v="200"/>
    <n v="10"/>
    <n v="25"/>
    <n v="35"/>
    <n v="1398"/>
    <n v="1406"/>
    <n v="474"/>
    <n v="3278"/>
    <n v="50"/>
    <n v="17"/>
    <n v="1"/>
    <n v="2"/>
    <n v="0"/>
    <n v="50"/>
    <n v="0"/>
    <n v="0"/>
    <n v="0"/>
    <n v="0"/>
    <n v="0"/>
    <n v="0"/>
    <n v="0"/>
    <n v="0"/>
    <n v="3"/>
    <n v="1"/>
    <n v="0"/>
    <n v="1"/>
    <n v="2"/>
    <n v="1"/>
    <n v="3"/>
    <n v="1"/>
    <n v="258"/>
    <n v="59"/>
    <n v="317"/>
    <n v="3"/>
    <n v="1"/>
    <n v="4"/>
    <n v="255"/>
    <n v="57"/>
    <n v="312"/>
    <n v="258"/>
    <n v="29"/>
    <n v="29"/>
    <n v="29"/>
    <n v="87"/>
    <n v="3"/>
    <n v="3"/>
    <n v="3"/>
    <x v="0"/>
    <x v="8"/>
  </r>
  <r>
    <x v="0"/>
    <x v="3"/>
    <x v="8"/>
    <x v="8"/>
    <x v="1"/>
    <n v="4869"/>
    <n v="367"/>
    <n v="334"/>
    <n v="348"/>
    <n v="350"/>
    <n v="354"/>
    <n v="255"/>
    <n v="349"/>
    <n v="270"/>
    <n v="401"/>
    <n v="8"/>
    <n v="7"/>
    <n v="7"/>
    <n v="7"/>
    <n v="7"/>
    <n v="4"/>
    <n v="8"/>
    <n v="6"/>
    <n v="10"/>
    <n v="356"/>
    <n v="326"/>
    <n v="339"/>
    <n v="342"/>
    <n v="345"/>
    <n v="251"/>
    <n v="340"/>
    <n v="263"/>
    <n v="388"/>
    <n v="53"/>
    <n v="48"/>
    <n v="3"/>
    <n v="3"/>
    <n v="50"/>
    <n v="45"/>
    <n v="235"/>
    <n v="3"/>
    <n v="232"/>
    <n v="0"/>
    <n v="0"/>
    <n v="0"/>
    <n v="187"/>
    <n v="2"/>
    <n v="185"/>
    <n v="349"/>
    <n v="8"/>
    <n v="24"/>
    <n v="316"/>
    <n v="8"/>
    <n v="1"/>
    <n v="0"/>
    <n v="7"/>
    <n v="340"/>
    <n v="7"/>
    <n v="23"/>
    <n v="309"/>
    <n v="31"/>
    <n v="9"/>
    <n v="63"/>
    <n v="70"/>
    <n v="14"/>
    <n v="1"/>
    <n v="18"/>
    <n v="3"/>
    <n v="0"/>
    <n v="0"/>
    <n v="15"/>
    <n v="0"/>
    <n v="1"/>
    <n v="1"/>
    <n v="8"/>
    <n v="0"/>
    <n v="8"/>
    <n v="14"/>
    <n v="4"/>
    <n v="13"/>
    <n v="1"/>
    <m/>
    <m/>
    <m/>
    <n v="367"/>
    <n v="226"/>
    <n v="348"/>
    <n v="119"/>
    <n v="306"/>
    <n v="226"/>
    <n v="334"/>
    <n v="324"/>
    <n v="325"/>
    <n v="121"/>
    <n v="8"/>
    <n v="6"/>
    <n v="7"/>
    <n v="0"/>
    <n v="5"/>
    <n v="2"/>
    <n v="7"/>
    <n v="7"/>
    <n v="7"/>
    <n v="2"/>
    <n v="356"/>
    <n v="218"/>
    <n v="339"/>
    <n v="119"/>
    <n v="299"/>
    <n v="222"/>
    <n v="326"/>
    <n v="316"/>
    <n v="317"/>
    <n v="119"/>
    <m/>
    <n v="411"/>
    <n v="408"/>
    <n v="3"/>
    <n v="411"/>
    <n v="10"/>
    <n v="398"/>
    <n v="3"/>
    <n v="72"/>
    <n v="89"/>
    <n v="196"/>
    <n v="64"/>
    <n v="101"/>
    <n v="2"/>
    <n v="9"/>
    <n v="38"/>
    <n v="1"/>
    <n v="59"/>
    <n v="1"/>
    <n v="76"/>
    <n v="1"/>
    <n v="0"/>
    <n v="20"/>
    <n v="223"/>
    <n v="168"/>
    <n v="0"/>
    <n v="3"/>
    <n v="3"/>
    <n v="4"/>
    <n v="0"/>
    <n v="17"/>
    <n v="219"/>
    <n v="162"/>
    <n v="2"/>
    <n v="32"/>
    <n v="9"/>
    <n v="18"/>
    <n v="6"/>
    <n v="3273"/>
    <n v="3"/>
    <n v="195"/>
    <n v="12"/>
    <n v="25"/>
    <n v="37"/>
    <n v="1406"/>
    <n v="1408"/>
    <n v="483"/>
    <n v="3297"/>
    <n v="46"/>
    <n v="15"/>
    <n v="1"/>
    <n v="2"/>
    <n v="0"/>
    <n v="45"/>
    <n v="1"/>
    <n v="0"/>
    <n v="0"/>
    <n v="0"/>
    <n v="0"/>
    <n v="0"/>
    <n v="0"/>
    <n v="0"/>
    <n v="3"/>
    <n v="2"/>
    <n v="1"/>
    <n v="1"/>
    <n v="2"/>
    <n v="1"/>
    <n v="3"/>
    <n v="1"/>
    <n v="260"/>
    <n v="60"/>
    <n v="320"/>
    <n v="3"/>
    <n v="1"/>
    <n v="4"/>
    <n v="257"/>
    <n v="58"/>
    <n v="315"/>
    <n v="260"/>
    <n v="30"/>
    <n v="30"/>
    <n v="30"/>
    <n v="90"/>
    <n v="4"/>
    <n v="3"/>
    <n v="3"/>
    <x v="1"/>
    <x v="8"/>
  </r>
  <r>
    <x v="0"/>
    <x v="3"/>
    <x v="9"/>
    <x v="9"/>
    <x v="0"/>
    <n v="5827"/>
    <n v="369"/>
    <n v="361"/>
    <n v="360"/>
    <n v="364"/>
    <n v="362"/>
    <n v="329"/>
    <n v="357"/>
    <n v="286"/>
    <n v="383"/>
    <n v="9"/>
    <n v="8"/>
    <n v="8"/>
    <n v="8"/>
    <n v="8"/>
    <n v="9"/>
    <n v="9"/>
    <n v="10"/>
    <n v="10"/>
    <n v="359"/>
    <n v="352"/>
    <n v="351"/>
    <n v="356"/>
    <n v="353"/>
    <n v="320"/>
    <n v="347"/>
    <n v="276"/>
    <n v="372"/>
    <n v="44"/>
    <n v="42"/>
    <n v="1"/>
    <n v="1"/>
    <n v="43"/>
    <n v="41"/>
    <n v="312"/>
    <n v="5"/>
    <n v="307"/>
    <n v="0"/>
    <n v="0"/>
    <n v="0"/>
    <n v="242"/>
    <n v="3"/>
    <n v="239"/>
    <n v="357"/>
    <n v="7"/>
    <n v="27"/>
    <n v="321"/>
    <n v="9"/>
    <n v="1"/>
    <n v="1"/>
    <n v="6"/>
    <n v="347"/>
    <n v="6"/>
    <n v="26"/>
    <n v="314"/>
    <n v="8"/>
    <n v="2"/>
    <n v="46"/>
    <n v="15"/>
    <n v="9"/>
    <n v="1"/>
    <n v="15"/>
    <n v="4"/>
    <n v="0"/>
    <n v="0"/>
    <n v="11"/>
    <n v="0"/>
    <n v="0"/>
    <n v="0"/>
    <n v="7"/>
    <n v="0"/>
    <n v="7"/>
    <n v="9"/>
    <n v="1"/>
    <n v="6"/>
    <n v="3"/>
    <m/>
    <m/>
    <m/>
    <n v="369"/>
    <n v="246"/>
    <n v="360"/>
    <n v="79"/>
    <n v="307"/>
    <n v="197"/>
    <n v="361"/>
    <n v="343"/>
    <n v="353"/>
    <n v="131"/>
    <n v="9"/>
    <n v="7"/>
    <n v="8"/>
    <n v="0"/>
    <n v="7"/>
    <n v="3"/>
    <n v="8"/>
    <n v="7"/>
    <n v="8"/>
    <n v="3"/>
    <n v="359"/>
    <n v="239"/>
    <n v="351"/>
    <n v="79"/>
    <n v="299"/>
    <n v="194"/>
    <n v="352"/>
    <n v="335"/>
    <n v="344"/>
    <n v="128"/>
    <m/>
    <n v="394"/>
    <n v="393"/>
    <n v="1"/>
    <n v="394"/>
    <n v="17"/>
    <n v="376"/>
    <n v="1"/>
    <n v="200"/>
    <n v="308"/>
    <n v="149"/>
    <n v="97"/>
    <n v="82"/>
    <n v="3"/>
    <n v="15"/>
    <n v="48"/>
    <n v="0"/>
    <n v="199"/>
    <n v="0"/>
    <n v="306"/>
    <n v="0"/>
    <n v="7"/>
    <n v="18"/>
    <n v="222"/>
    <n v="147"/>
    <n v="6"/>
    <n v="7"/>
    <n v="3"/>
    <n v="1"/>
    <n v="1"/>
    <n v="11"/>
    <n v="218"/>
    <n v="146"/>
    <n v="17"/>
    <n v="40"/>
    <n v="5"/>
    <n v="31"/>
    <n v="123"/>
    <n v="3795"/>
    <n v="0"/>
    <n v="374"/>
    <n v="5"/>
    <n v="11"/>
    <n v="40"/>
    <n v="1675"/>
    <n v="1718"/>
    <n v="556"/>
    <n v="3949"/>
    <n v="49"/>
    <n v="35"/>
    <n v="1"/>
    <n v="10"/>
    <n v="0"/>
    <n v="49"/>
    <n v="0"/>
    <n v="7"/>
    <n v="1"/>
    <n v="1"/>
    <n v="0"/>
    <n v="2"/>
    <n v="0"/>
    <n v="0"/>
    <n v="2"/>
    <n v="0"/>
    <n v="0"/>
    <n v="0"/>
    <n v="2"/>
    <n v="0"/>
    <n v="9"/>
    <n v="3"/>
    <n v="220"/>
    <n v="43"/>
    <n v="263"/>
    <n v="2"/>
    <n v="0"/>
    <n v="2"/>
    <n v="217"/>
    <n v="43"/>
    <n v="260"/>
    <n v="220"/>
    <n v="42"/>
    <n v="42"/>
    <n v="42"/>
    <n v="113"/>
    <n v="2"/>
    <n v="2"/>
    <n v="2"/>
    <x v="0"/>
    <x v="9"/>
  </r>
  <r>
    <x v="0"/>
    <x v="3"/>
    <x v="9"/>
    <x v="9"/>
    <x v="1"/>
    <n v="5873"/>
    <n v="371"/>
    <n v="358"/>
    <n v="358"/>
    <n v="365"/>
    <n v="359"/>
    <n v="327"/>
    <n v="352"/>
    <n v="280"/>
    <n v="385"/>
    <n v="9"/>
    <n v="8"/>
    <n v="8"/>
    <n v="8"/>
    <n v="8"/>
    <n v="9"/>
    <n v="9"/>
    <n v="10"/>
    <n v="10"/>
    <n v="361"/>
    <n v="350"/>
    <n v="350"/>
    <n v="356"/>
    <n v="351"/>
    <n v="318"/>
    <n v="343"/>
    <n v="270"/>
    <n v="374"/>
    <n v="44"/>
    <n v="42"/>
    <n v="1"/>
    <n v="1"/>
    <n v="42"/>
    <n v="40"/>
    <n v="308"/>
    <n v="5"/>
    <n v="303"/>
    <n v="0"/>
    <n v="0"/>
    <n v="0"/>
    <n v="235"/>
    <n v="4"/>
    <n v="231"/>
    <n v="352"/>
    <n v="6"/>
    <n v="26"/>
    <n v="318"/>
    <n v="9"/>
    <n v="1"/>
    <n v="1"/>
    <n v="6"/>
    <n v="343"/>
    <n v="5"/>
    <n v="25"/>
    <n v="312"/>
    <n v="7"/>
    <n v="2"/>
    <n v="46"/>
    <n v="16"/>
    <n v="9"/>
    <n v="1"/>
    <n v="16"/>
    <n v="4"/>
    <n v="0"/>
    <n v="0"/>
    <n v="12"/>
    <n v="0"/>
    <n v="0"/>
    <n v="0"/>
    <n v="7"/>
    <n v="0"/>
    <n v="7"/>
    <n v="10"/>
    <n v="2"/>
    <n v="7"/>
    <n v="3"/>
    <m/>
    <m/>
    <m/>
    <n v="371"/>
    <n v="243"/>
    <n v="358"/>
    <n v="81"/>
    <n v="305"/>
    <n v="200"/>
    <n v="358"/>
    <n v="343"/>
    <n v="351"/>
    <n v="134"/>
    <n v="9"/>
    <n v="6"/>
    <n v="8"/>
    <n v="0"/>
    <n v="7"/>
    <n v="3"/>
    <n v="8"/>
    <n v="7"/>
    <n v="8"/>
    <n v="3"/>
    <n v="361"/>
    <n v="236"/>
    <n v="350"/>
    <n v="81"/>
    <n v="298"/>
    <n v="197"/>
    <n v="350"/>
    <n v="336"/>
    <n v="343"/>
    <n v="131"/>
    <m/>
    <n v="396"/>
    <n v="395"/>
    <n v="1"/>
    <n v="396"/>
    <n v="17"/>
    <n v="378"/>
    <n v="1"/>
    <n v="198"/>
    <n v="304"/>
    <n v="148"/>
    <n v="101"/>
    <n v="81"/>
    <n v="4"/>
    <n v="14"/>
    <n v="48"/>
    <n v="0"/>
    <n v="197"/>
    <n v="0"/>
    <n v="302"/>
    <n v="0"/>
    <n v="7"/>
    <n v="17"/>
    <n v="225"/>
    <n v="147"/>
    <n v="6"/>
    <n v="7"/>
    <n v="3"/>
    <n v="1"/>
    <n v="1"/>
    <n v="10"/>
    <n v="222"/>
    <n v="145"/>
    <n v="18"/>
    <n v="41"/>
    <n v="6"/>
    <n v="38"/>
    <n v="119"/>
    <n v="3802"/>
    <n v="9"/>
    <n v="371"/>
    <n v="12"/>
    <n v="11"/>
    <n v="39"/>
    <n v="1672"/>
    <n v="1726"/>
    <n v="561"/>
    <n v="3959"/>
    <n v="49"/>
    <n v="35"/>
    <n v="1"/>
    <n v="7"/>
    <n v="0"/>
    <n v="48"/>
    <n v="1"/>
    <n v="7"/>
    <n v="1"/>
    <n v="1"/>
    <n v="0"/>
    <n v="2"/>
    <n v="0"/>
    <n v="0"/>
    <n v="2"/>
    <n v="0"/>
    <n v="0"/>
    <n v="0"/>
    <n v="2"/>
    <n v="0"/>
    <n v="9"/>
    <n v="4"/>
    <n v="222"/>
    <n v="43"/>
    <n v="265"/>
    <n v="2"/>
    <n v="0"/>
    <n v="2"/>
    <n v="220"/>
    <n v="43"/>
    <n v="263"/>
    <n v="222"/>
    <n v="36"/>
    <n v="36"/>
    <n v="36"/>
    <n v="119"/>
    <n v="4"/>
    <n v="2"/>
    <n v="2"/>
    <x v="1"/>
    <x v="9"/>
  </r>
  <r>
    <x v="0"/>
    <x v="3"/>
    <x v="10"/>
    <x v="10"/>
    <x v="0"/>
    <n v="5734"/>
    <n v="219"/>
    <n v="226"/>
    <n v="241"/>
    <n v="178"/>
    <n v="244"/>
    <n v="126"/>
    <n v="137"/>
    <n v="192"/>
    <n v="247"/>
    <n v="6"/>
    <n v="5"/>
    <n v="5"/>
    <n v="5"/>
    <n v="5"/>
    <n v="1"/>
    <n v="3"/>
    <n v="4"/>
    <n v="8"/>
    <n v="213"/>
    <n v="221"/>
    <n v="236"/>
    <n v="173"/>
    <n v="239"/>
    <n v="125"/>
    <n v="134"/>
    <n v="188"/>
    <n v="238"/>
    <n v="29"/>
    <n v="27"/>
    <n v="0"/>
    <n v="0"/>
    <n v="29"/>
    <n v="27"/>
    <n v="72"/>
    <n v="0"/>
    <n v="72"/>
    <n v="0"/>
    <n v="0"/>
    <n v="0"/>
    <n v="55"/>
    <n v="0"/>
    <n v="55"/>
    <n v="137"/>
    <n v="0"/>
    <n v="3"/>
    <n v="134"/>
    <n v="3"/>
    <n v="0"/>
    <n v="0"/>
    <n v="3"/>
    <n v="134"/>
    <n v="0"/>
    <n v="3"/>
    <n v="131"/>
    <n v="29"/>
    <n v="4"/>
    <n v="39"/>
    <n v="50"/>
    <n v="7"/>
    <n v="4"/>
    <n v="18"/>
    <n v="5"/>
    <n v="0"/>
    <n v="0"/>
    <n v="13"/>
    <n v="0"/>
    <n v="0"/>
    <n v="4"/>
    <n v="2"/>
    <n v="0"/>
    <n v="2"/>
    <n v="8"/>
    <n v="0"/>
    <n v="8"/>
    <n v="0"/>
    <m/>
    <m/>
    <m/>
    <n v="219"/>
    <n v="152"/>
    <n v="241"/>
    <n v="80"/>
    <n v="225"/>
    <n v="159"/>
    <n v="226"/>
    <n v="217"/>
    <n v="190"/>
    <n v="84"/>
    <n v="6"/>
    <n v="5"/>
    <n v="5"/>
    <n v="0"/>
    <n v="5"/>
    <n v="0"/>
    <n v="5"/>
    <n v="5"/>
    <n v="4"/>
    <n v="0"/>
    <n v="213"/>
    <n v="147"/>
    <n v="236"/>
    <n v="80"/>
    <n v="220"/>
    <n v="159"/>
    <n v="221"/>
    <n v="212"/>
    <n v="186"/>
    <n v="84"/>
    <m/>
    <n v="275"/>
    <n v="274"/>
    <n v="1"/>
    <n v="275"/>
    <n v="11"/>
    <n v="263"/>
    <n v="1"/>
    <n v="51"/>
    <n v="206"/>
    <n v="133"/>
    <n v="35"/>
    <n v="76"/>
    <n v="4"/>
    <n v="6"/>
    <n v="21"/>
    <n v="0"/>
    <n v="48"/>
    <n v="0"/>
    <n v="203"/>
    <n v="0"/>
    <n v="3"/>
    <n v="16"/>
    <n v="159"/>
    <n v="97"/>
    <n v="3"/>
    <n v="5"/>
    <n v="3"/>
    <n v="0"/>
    <n v="0"/>
    <n v="10"/>
    <n v="156"/>
    <n v="97"/>
    <n v="7"/>
    <n v="48"/>
    <n v="8"/>
    <n v="165"/>
    <n v="39"/>
    <n v="3786"/>
    <n v="5"/>
    <n v="239"/>
    <n v="9"/>
    <n v="20"/>
    <n v="30"/>
    <n v="1917"/>
    <n v="1742"/>
    <n v="331"/>
    <n v="3990"/>
    <n v="28"/>
    <n v="12"/>
    <n v="1"/>
    <n v="4"/>
    <n v="4"/>
    <n v="24"/>
    <n v="0"/>
    <n v="3"/>
    <n v="1"/>
    <n v="0"/>
    <n v="0"/>
    <n v="2"/>
    <n v="0"/>
    <n v="0"/>
    <n v="5"/>
    <n v="3"/>
    <n v="0"/>
    <n v="0"/>
    <n v="4"/>
    <n v="0"/>
    <n v="8"/>
    <n v="5"/>
    <n v="152"/>
    <n v="37"/>
    <n v="189"/>
    <n v="0"/>
    <n v="0"/>
    <n v="0"/>
    <n v="152"/>
    <n v="37"/>
    <n v="189"/>
    <n v="152"/>
    <n v="6"/>
    <n v="6"/>
    <n v="6"/>
    <n v="71"/>
    <n v="1"/>
    <n v="1"/>
    <n v="1"/>
    <x v="0"/>
    <x v="10"/>
  </r>
  <r>
    <x v="0"/>
    <x v="3"/>
    <x v="10"/>
    <x v="10"/>
    <x v="1"/>
    <n v="5758"/>
    <n v="226"/>
    <n v="226"/>
    <n v="242"/>
    <n v="185"/>
    <n v="244"/>
    <n v="127"/>
    <n v="141"/>
    <n v="192"/>
    <n v="252"/>
    <n v="6"/>
    <n v="5"/>
    <n v="5"/>
    <n v="5"/>
    <n v="5"/>
    <n v="1"/>
    <n v="3"/>
    <n v="4"/>
    <n v="8"/>
    <n v="220"/>
    <n v="221"/>
    <n v="237"/>
    <n v="180"/>
    <n v="239"/>
    <n v="126"/>
    <n v="138"/>
    <n v="188"/>
    <n v="243"/>
    <n v="32"/>
    <n v="28"/>
    <n v="0"/>
    <n v="0"/>
    <n v="32"/>
    <n v="28"/>
    <n v="73"/>
    <n v="0"/>
    <n v="73"/>
    <n v="0"/>
    <n v="0"/>
    <n v="0"/>
    <n v="57"/>
    <n v="0"/>
    <n v="57"/>
    <n v="141"/>
    <n v="0"/>
    <n v="3"/>
    <n v="138"/>
    <n v="3"/>
    <n v="0"/>
    <n v="0"/>
    <n v="3"/>
    <n v="138"/>
    <n v="0"/>
    <n v="3"/>
    <n v="135"/>
    <n v="30"/>
    <n v="4"/>
    <n v="42"/>
    <n v="50"/>
    <n v="7"/>
    <n v="5"/>
    <n v="17"/>
    <n v="5"/>
    <n v="0"/>
    <n v="0"/>
    <n v="12"/>
    <n v="0"/>
    <n v="0"/>
    <n v="3"/>
    <n v="2"/>
    <n v="0"/>
    <n v="2"/>
    <n v="7"/>
    <n v="0"/>
    <n v="6"/>
    <n v="1"/>
    <m/>
    <m/>
    <m/>
    <n v="226"/>
    <n v="152"/>
    <n v="242"/>
    <n v="83"/>
    <n v="225"/>
    <n v="159"/>
    <n v="226"/>
    <n v="215"/>
    <n v="193"/>
    <n v="81"/>
    <n v="6"/>
    <n v="5"/>
    <n v="5"/>
    <n v="0"/>
    <n v="5"/>
    <n v="0"/>
    <n v="5"/>
    <n v="5"/>
    <n v="4"/>
    <n v="0"/>
    <n v="220"/>
    <n v="147"/>
    <n v="237"/>
    <n v="83"/>
    <n v="220"/>
    <n v="159"/>
    <n v="221"/>
    <n v="210"/>
    <n v="189"/>
    <n v="81"/>
    <m/>
    <n v="281"/>
    <n v="280"/>
    <n v="1"/>
    <n v="281"/>
    <n v="11"/>
    <n v="269"/>
    <n v="1"/>
    <n v="53"/>
    <n v="209"/>
    <n v="136"/>
    <n v="37"/>
    <n v="77"/>
    <n v="4"/>
    <n v="6"/>
    <n v="21"/>
    <n v="0"/>
    <n v="49"/>
    <n v="0"/>
    <n v="205"/>
    <n v="0"/>
    <n v="3"/>
    <n v="16"/>
    <n v="164"/>
    <n v="98"/>
    <n v="3"/>
    <n v="5"/>
    <n v="3"/>
    <n v="0"/>
    <n v="0"/>
    <n v="10"/>
    <n v="161"/>
    <n v="98"/>
    <n v="5"/>
    <n v="47"/>
    <n v="8"/>
    <n v="165"/>
    <n v="39"/>
    <n v="3807"/>
    <n v="2"/>
    <n v="240"/>
    <n v="11"/>
    <n v="21"/>
    <n v="31"/>
    <n v="1921"/>
    <n v="1752"/>
    <n v="338"/>
    <n v="4011"/>
    <n v="31"/>
    <n v="14"/>
    <n v="1"/>
    <n v="4"/>
    <n v="4"/>
    <n v="27"/>
    <n v="0"/>
    <n v="3"/>
    <n v="1"/>
    <n v="0"/>
    <n v="0"/>
    <n v="2"/>
    <n v="0"/>
    <n v="0"/>
    <n v="5"/>
    <n v="3"/>
    <n v="0"/>
    <n v="0"/>
    <n v="4"/>
    <n v="0"/>
    <n v="8"/>
    <n v="5"/>
    <n v="157"/>
    <n v="39"/>
    <n v="196"/>
    <n v="0"/>
    <n v="0"/>
    <n v="0"/>
    <n v="157"/>
    <n v="39"/>
    <n v="196"/>
    <n v="157"/>
    <n v="8"/>
    <n v="8"/>
    <n v="8"/>
    <n v="74"/>
    <n v="2"/>
    <n v="2"/>
    <n v="2"/>
    <x v="1"/>
    <x v="10"/>
  </r>
  <r>
    <x v="0"/>
    <x v="3"/>
    <x v="11"/>
    <x v="11"/>
    <x v="0"/>
    <n v="5135"/>
    <n v="349"/>
    <n v="346"/>
    <n v="354"/>
    <n v="348"/>
    <n v="350"/>
    <n v="337"/>
    <n v="342"/>
    <n v="266"/>
    <n v="360"/>
    <n v="11"/>
    <n v="6"/>
    <n v="11"/>
    <n v="10"/>
    <n v="8"/>
    <n v="5"/>
    <n v="10"/>
    <n v="5"/>
    <n v="11"/>
    <n v="335"/>
    <n v="338"/>
    <n v="340"/>
    <n v="335"/>
    <n v="339"/>
    <n v="331"/>
    <n v="329"/>
    <n v="259"/>
    <n v="346"/>
    <n v="58"/>
    <n v="58"/>
    <n v="2"/>
    <n v="2"/>
    <n v="55"/>
    <n v="55"/>
    <n v="325"/>
    <n v="4"/>
    <n v="320"/>
    <n v="1"/>
    <n v="1"/>
    <n v="0"/>
    <n v="248"/>
    <n v="1"/>
    <n v="247"/>
    <n v="342"/>
    <n v="2"/>
    <n v="4"/>
    <n v="336"/>
    <n v="10"/>
    <n v="0"/>
    <n v="1"/>
    <n v="9"/>
    <n v="329"/>
    <n v="2"/>
    <n v="3"/>
    <n v="324"/>
    <n v="25"/>
    <n v="7"/>
    <n v="45"/>
    <n v="28"/>
    <n v="12"/>
    <n v="2"/>
    <n v="19"/>
    <n v="3"/>
    <n v="0"/>
    <n v="0"/>
    <n v="16"/>
    <n v="0"/>
    <n v="0"/>
    <n v="4"/>
    <n v="7"/>
    <n v="0"/>
    <n v="7"/>
    <n v="14"/>
    <n v="4"/>
    <n v="14"/>
    <n v="0"/>
    <m/>
    <m/>
    <m/>
    <n v="349"/>
    <n v="306"/>
    <n v="354"/>
    <n v="106"/>
    <n v="335"/>
    <n v="242"/>
    <n v="346"/>
    <n v="340"/>
    <n v="338"/>
    <n v="199"/>
    <n v="11"/>
    <n v="11"/>
    <n v="11"/>
    <n v="1"/>
    <n v="9"/>
    <n v="3"/>
    <n v="6"/>
    <n v="5"/>
    <n v="6"/>
    <n v="2"/>
    <n v="335"/>
    <n v="292"/>
    <n v="340"/>
    <n v="104"/>
    <n v="323"/>
    <n v="236"/>
    <n v="338"/>
    <n v="334"/>
    <n v="330"/>
    <n v="196"/>
    <m/>
    <n v="364"/>
    <n v="361"/>
    <n v="3"/>
    <n v="364"/>
    <n v="12"/>
    <n v="349"/>
    <n v="3"/>
    <n v="306"/>
    <n v="308"/>
    <n v="98"/>
    <n v="54"/>
    <n v="57"/>
    <n v="4"/>
    <n v="12"/>
    <n v="139"/>
    <n v="0"/>
    <n v="298"/>
    <n v="0"/>
    <n v="299"/>
    <n v="1"/>
    <n v="3"/>
    <n v="19"/>
    <n v="221"/>
    <n v="121"/>
    <n v="3"/>
    <n v="4"/>
    <n v="4"/>
    <n v="1"/>
    <n v="0"/>
    <n v="15"/>
    <n v="214"/>
    <n v="120"/>
    <n v="6"/>
    <n v="41"/>
    <n v="7"/>
    <n v="175"/>
    <n v="23"/>
    <n v="3390"/>
    <n v="2"/>
    <n v="262"/>
    <n v="107"/>
    <n v="10"/>
    <n v="50"/>
    <n v="1589"/>
    <n v="1573"/>
    <n v="426"/>
    <n v="3588"/>
    <n v="55"/>
    <n v="44"/>
    <n v="11"/>
    <n v="6"/>
    <n v="0"/>
    <n v="53"/>
    <n v="2"/>
    <n v="3"/>
    <n v="2"/>
    <n v="0"/>
    <n v="0"/>
    <n v="1"/>
    <n v="1"/>
    <n v="0"/>
    <n v="1"/>
    <n v="1"/>
    <n v="1"/>
    <n v="0"/>
    <n v="1"/>
    <n v="0"/>
    <n v="4"/>
    <n v="2"/>
    <n v="216"/>
    <n v="44"/>
    <n v="260"/>
    <n v="3"/>
    <n v="1"/>
    <n v="4"/>
    <n v="210"/>
    <n v="43"/>
    <n v="253"/>
    <n v="216"/>
    <n v="48"/>
    <n v="48"/>
    <n v="48"/>
    <n v="52"/>
    <n v="6"/>
    <n v="5"/>
    <n v="5"/>
    <x v="0"/>
    <x v="11"/>
  </r>
  <r>
    <x v="1"/>
    <x v="4"/>
    <x v="12"/>
    <x v="12"/>
    <x v="0"/>
    <n v="10844"/>
    <n v="821"/>
    <n v="832"/>
    <n v="835"/>
    <n v="811"/>
    <n v="838"/>
    <n v="723"/>
    <n v="735"/>
    <n v="724"/>
    <n v="857"/>
    <n v="12"/>
    <n v="12"/>
    <n v="13"/>
    <n v="10"/>
    <n v="12"/>
    <n v="5"/>
    <n v="4"/>
    <n v="11"/>
    <n v="17"/>
    <n v="804"/>
    <n v="817"/>
    <n v="819"/>
    <n v="796"/>
    <n v="822"/>
    <n v="717"/>
    <n v="729"/>
    <n v="711"/>
    <n v="835"/>
    <n v="76"/>
    <n v="74"/>
    <n v="4"/>
    <n v="4"/>
    <n v="72"/>
    <n v="70"/>
    <n v="649"/>
    <n v="1"/>
    <n v="648"/>
    <n v="0"/>
    <n v="0"/>
    <n v="0"/>
    <n v="586"/>
    <n v="0"/>
    <n v="586"/>
    <n v="735"/>
    <n v="2"/>
    <n v="32"/>
    <n v="699"/>
    <n v="4"/>
    <n v="1"/>
    <n v="0"/>
    <n v="3"/>
    <n v="729"/>
    <n v="1"/>
    <n v="32"/>
    <n v="694"/>
    <n v="143"/>
    <n v="11"/>
    <n v="123"/>
    <n v="49"/>
    <n v="23"/>
    <n v="3"/>
    <n v="40"/>
    <n v="25"/>
    <n v="12"/>
    <n v="0"/>
    <n v="15"/>
    <n v="1"/>
    <n v="1"/>
    <n v="4"/>
    <n v="5"/>
    <n v="1"/>
    <n v="4"/>
    <n v="10"/>
    <n v="2"/>
    <n v="7"/>
    <n v="3"/>
    <m/>
    <m/>
    <m/>
    <n v="821"/>
    <n v="632"/>
    <n v="835"/>
    <n v="239"/>
    <n v="782"/>
    <n v="542"/>
    <n v="832"/>
    <n v="787"/>
    <n v="796"/>
    <n v="383"/>
    <n v="12"/>
    <n v="8"/>
    <n v="13"/>
    <n v="1"/>
    <n v="10"/>
    <n v="9"/>
    <n v="12"/>
    <n v="8"/>
    <n v="9"/>
    <n v="3"/>
    <n v="804"/>
    <n v="623"/>
    <n v="819"/>
    <n v="236"/>
    <n v="770"/>
    <n v="531"/>
    <n v="817"/>
    <n v="777"/>
    <n v="784"/>
    <n v="380"/>
    <m/>
    <n v="874"/>
    <n v="869"/>
    <n v="5"/>
    <n v="874"/>
    <n v="19"/>
    <n v="850"/>
    <n v="5"/>
    <n v="825"/>
    <n v="850"/>
    <n v="180"/>
    <n v="478"/>
    <n v="162"/>
    <n v="9"/>
    <n v="44"/>
    <n v="0"/>
    <n v="1"/>
    <n v="0"/>
    <n v="27"/>
    <n v="4"/>
    <n v="53"/>
    <n v="2"/>
    <n v="61"/>
    <n v="513"/>
    <n v="298"/>
    <n v="2"/>
    <n v="11"/>
    <n v="5"/>
    <n v="1"/>
    <n v="0"/>
    <n v="48"/>
    <n v="505"/>
    <n v="297"/>
    <n v="7"/>
    <n v="156"/>
    <n v="37"/>
    <n v="145"/>
    <n v="617"/>
    <n v="6857"/>
    <n v="19"/>
    <n v="61"/>
    <n v="56"/>
    <n v="31"/>
    <n v="83"/>
    <n v="4016"/>
    <n v="2964"/>
    <n v="639"/>
    <n v="7619"/>
    <n v="108"/>
    <n v="62"/>
    <n v="3"/>
    <n v="25"/>
    <n v="1"/>
    <n v="104"/>
    <n v="3"/>
    <n v="2"/>
    <n v="1"/>
    <n v="1"/>
    <n v="0"/>
    <n v="1"/>
    <n v="0"/>
    <n v="0"/>
    <n v="7"/>
    <n v="4"/>
    <n v="1"/>
    <n v="3"/>
    <n v="4"/>
    <n v="3"/>
    <n v="9"/>
    <n v="4"/>
    <n v="514"/>
    <n v="117"/>
    <n v="631"/>
    <n v="4"/>
    <n v="1"/>
    <n v="5"/>
    <n v="510"/>
    <n v="116"/>
    <n v="626"/>
    <n v="514"/>
    <n v="92"/>
    <n v="90"/>
    <n v="92"/>
    <n v="284"/>
    <n v="17"/>
    <n v="4"/>
    <n v="4"/>
    <x v="0"/>
    <x v="12"/>
  </r>
  <r>
    <x v="0"/>
    <x v="3"/>
    <x v="11"/>
    <x v="11"/>
    <x v="1"/>
    <n v="5130"/>
    <n v="347"/>
    <n v="343"/>
    <n v="353"/>
    <n v="346"/>
    <n v="348"/>
    <n v="333"/>
    <n v="340"/>
    <n v="267"/>
    <n v="358"/>
    <n v="10"/>
    <n v="4"/>
    <n v="10"/>
    <n v="9"/>
    <n v="7"/>
    <n v="4"/>
    <n v="9"/>
    <n v="4"/>
    <n v="10"/>
    <n v="334"/>
    <n v="337"/>
    <n v="340"/>
    <n v="334"/>
    <n v="338"/>
    <n v="328"/>
    <n v="328"/>
    <n v="261"/>
    <n v="345"/>
    <n v="58"/>
    <n v="58"/>
    <n v="2"/>
    <n v="2"/>
    <n v="55"/>
    <n v="55"/>
    <n v="320"/>
    <n v="2"/>
    <n v="317"/>
    <n v="1"/>
    <n v="1"/>
    <n v="0"/>
    <n v="248"/>
    <n v="0"/>
    <n v="248"/>
    <n v="340"/>
    <n v="2"/>
    <n v="4"/>
    <n v="334"/>
    <n v="9"/>
    <n v="0"/>
    <n v="1"/>
    <n v="8"/>
    <n v="328"/>
    <n v="2"/>
    <n v="3"/>
    <n v="323"/>
    <n v="24"/>
    <n v="7"/>
    <n v="42"/>
    <n v="28"/>
    <n v="12"/>
    <n v="2"/>
    <n v="19"/>
    <n v="3"/>
    <n v="0"/>
    <n v="0"/>
    <n v="16"/>
    <n v="0"/>
    <n v="0"/>
    <n v="5"/>
    <n v="6"/>
    <n v="0"/>
    <n v="6"/>
    <n v="14"/>
    <n v="5"/>
    <n v="14"/>
    <n v="0"/>
    <m/>
    <m/>
    <m/>
    <n v="347"/>
    <n v="305"/>
    <n v="353"/>
    <n v="111"/>
    <n v="334"/>
    <n v="241"/>
    <n v="343"/>
    <n v="336"/>
    <n v="334"/>
    <n v="196"/>
    <n v="10"/>
    <n v="10"/>
    <n v="10"/>
    <n v="1"/>
    <n v="8"/>
    <n v="2"/>
    <n v="4"/>
    <n v="3"/>
    <n v="4"/>
    <n v="1"/>
    <n v="334"/>
    <n v="292"/>
    <n v="340"/>
    <n v="109"/>
    <n v="323"/>
    <n v="236"/>
    <n v="337"/>
    <n v="332"/>
    <n v="328"/>
    <n v="194"/>
    <m/>
    <n v="363"/>
    <n v="360"/>
    <n v="3"/>
    <n v="363"/>
    <n v="11"/>
    <n v="349"/>
    <n v="3"/>
    <n v="307"/>
    <n v="311"/>
    <n v="97"/>
    <n v="56"/>
    <n v="57"/>
    <n v="4"/>
    <n v="12"/>
    <n v="137"/>
    <n v="0"/>
    <n v="285"/>
    <n v="0"/>
    <n v="288"/>
    <n v="1"/>
    <n v="3"/>
    <n v="18"/>
    <n v="223"/>
    <n v="119"/>
    <n v="3"/>
    <n v="4"/>
    <n v="3"/>
    <n v="1"/>
    <n v="0"/>
    <n v="14"/>
    <n v="217"/>
    <n v="118"/>
    <n v="6"/>
    <n v="42"/>
    <n v="8"/>
    <n v="175"/>
    <n v="24"/>
    <n v="3386"/>
    <n v="2"/>
    <n v="259"/>
    <n v="106"/>
    <n v="10"/>
    <n v="50"/>
    <n v="1576"/>
    <n v="1580"/>
    <n v="429"/>
    <n v="3585"/>
    <n v="55"/>
    <n v="42"/>
    <n v="11"/>
    <n v="7"/>
    <n v="0"/>
    <n v="53"/>
    <n v="2"/>
    <n v="3"/>
    <n v="2"/>
    <n v="0"/>
    <n v="0"/>
    <n v="1"/>
    <n v="1"/>
    <n v="0"/>
    <n v="1"/>
    <n v="1"/>
    <n v="1"/>
    <n v="0"/>
    <n v="1"/>
    <n v="0"/>
    <n v="4"/>
    <n v="2"/>
    <n v="217"/>
    <n v="41"/>
    <n v="258"/>
    <n v="3"/>
    <n v="0"/>
    <n v="3"/>
    <n v="211"/>
    <n v="41"/>
    <n v="252"/>
    <n v="217"/>
    <n v="40"/>
    <n v="40"/>
    <n v="40"/>
    <n v="51"/>
    <n v="5"/>
    <n v="4"/>
    <n v="4"/>
    <x v="1"/>
    <x v="11"/>
  </r>
  <r>
    <x v="0"/>
    <x v="3"/>
    <x v="13"/>
    <x v="13"/>
    <x v="0"/>
    <n v="5227"/>
    <n v="280"/>
    <n v="262"/>
    <n v="280"/>
    <n v="268"/>
    <n v="277"/>
    <n v="215"/>
    <n v="273"/>
    <n v="203"/>
    <n v="310"/>
    <n v="16"/>
    <n v="19"/>
    <n v="20"/>
    <n v="16"/>
    <n v="20"/>
    <n v="14"/>
    <n v="16"/>
    <n v="13"/>
    <n v="21"/>
    <n v="256"/>
    <n v="236"/>
    <n v="253"/>
    <n v="244"/>
    <n v="250"/>
    <n v="197"/>
    <n v="250"/>
    <n v="186"/>
    <n v="281"/>
    <n v="34"/>
    <n v="34"/>
    <n v="0"/>
    <n v="0"/>
    <n v="34"/>
    <n v="34"/>
    <n v="182"/>
    <n v="13"/>
    <n v="165"/>
    <n v="0"/>
    <n v="0"/>
    <n v="0"/>
    <n v="118"/>
    <n v="8"/>
    <n v="108"/>
    <n v="273"/>
    <n v="2"/>
    <n v="9"/>
    <n v="261"/>
    <n v="16"/>
    <n v="0"/>
    <n v="1"/>
    <n v="15"/>
    <n v="250"/>
    <n v="2"/>
    <n v="8"/>
    <n v="239"/>
    <n v="26"/>
    <n v="6"/>
    <n v="39"/>
    <n v="22"/>
    <n v="4"/>
    <n v="0"/>
    <n v="21"/>
    <n v="6"/>
    <n v="1"/>
    <n v="1"/>
    <n v="15"/>
    <n v="1"/>
    <n v="0"/>
    <n v="6"/>
    <n v="7"/>
    <n v="0"/>
    <n v="7"/>
    <n v="14"/>
    <n v="2"/>
    <n v="10"/>
    <n v="4"/>
    <m/>
    <m/>
    <m/>
    <n v="280"/>
    <n v="157"/>
    <n v="280"/>
    <n v="69"/>
    <n v="238"/>
    <n v="144"/>
    <n v="262"/>
    <n v="258"/>
    <n v="245"/>
    <n v="78"/>
    <n v="16"/>
    <n v="9"/>
    <n v="20"/>
    <n v="2"/>
    <n v="14"/>
    <n v="7"/>
    <n v="19"/>
    <n v="19"/>
    <n v="16"/>
    <n v="4"/>
    <n v="256"/>
    <n v="144"/>
    <n v="253"/>
    <n v="63"/>
    <n v="217"/>
    <n v="132"/>
    <n v="236"/>
    <n v="232"/>
    <n v="222"/>
    <n v="72"/>
    <m/>
    <n v="320"/>
    <n v="312"/>
    <n v="8"/>
    <n v="320"/>
    <n v="21"/>
    <n v="291"/>
    <n v="8"/>
    <n v="37"/>
    <n v="259"/>
    <n v="131"/>
    <n v="94"/>
    <n v="68"/>
    <n v="8"/>
    <n v="7"/>
    <n v="7"/>
    <n v="5"/>
    <n v="35"/>
    <n v="0"/>
    <n v="243"/>
    <n v="11"/>
    <n v="0"/>
    <n v="33"/>
    <n v="193"/>
    <n v="94"/>
    <n v="0"/>
    <n v="9"/>
    <n v="6"/>
    <n v="6"/>
    <n v="0"/>
    <n v="22"/>
    <n v="182"/>
    <n v="87"/>
    <n v="3"/>
    <n v="45"/>
    <n v="13"/>
    <n v="163"/>
    <n v="52"/>
    <n v="3429"/>
    <n v="0"/>
    <n v="396"/>
    <n v="9"/>
    <n v="18"/>
    <n v="39"/>
    <n v="1644"/>
    <n v="1561"/>
    <n v="439"/>
    <n v="3644"/>
    <n v="41"/>
    <n v="23"/>
    <n v="8"/>
    <n v="1"/>
    <n v="0"/>
    <n v="38"/>
    <n v="3"/>
    <n v="0"/>
    <n v="0"/>
    <n v="0"/>
    <n v="0"/>
    <n v="0"/>
    <n v="0"/>
    <n v="0"/>
    <n v="5"/>
    <n v="4"/>
    <n v="2"/>
    <n v="0"/>
    <n v="2"/>
    <n v="3"/>
    <n v="5"/>
    <n v="2"/>
    <n v="175"/>
    <n v="37"/>
    <n v="212"/>
    <n v="9"/>
    <n v="1"/>
    <n v="10"/>
    <n v="162"/>
    <n v="36"/>
    <n v="198"/>
    <n v="175"/>
    <n v="14"/>
    <n v="14"/>
    <n v="14"/>
    <n v="86"/>
    <n v="1"/>
    <n v="1"/>
    <n v="1"/>
    <x v="0"/>
    <x v="13"/>
  </r>
  <r>
    <x v="0"/>
    <x v="3"/>
    <x v="13"/>
    <x v="13"/>
    <x v="1"/>
    <n v="5258"/>
    <n v="280"/>
    <n v="269"/>
    <n v="287"/>
    <n v="266"/>
    <n v="284"/>
    <n v="216"/>
    <n v="270"/>
    <n v="193"/>
    <n v="311"/>
    <n v="16"/>
    <n v="19"/>
    <n v="20"/>
    <n v="16"/>
    <n v="20"/>
    <n v="13"/>
    <n v="16"/>
    <n v="13"/>
    <n v="21"/>
    <n v="257"/>
    <n v="243"/>
    <n v="260"/>
    <n v="243"/>
    <n v="257"/>
    <n v="200"/>
    <n v="248"/>
    <n v="177"/>
    <n v="282"/>
    <n v="33"/>
    <n v="32"/>
    <n v="0"/>
    <n v="0"/>
    <n v="33"/>
    <n v="32"/>
    <n v="185"/>
    <n v="13"/>
    <n v="169"/>
    <n v="0"/>
    <n v="0"/>
    <n v="0"/>
    <n v="116"/>
    <n v="8"/>
    <n v="108"/>
    <n v="270"/>
    <n v="2"/>
    <n v="8"/>
    <n v="259"/>
    <n v="16"/>
    <n v="0"/>
    <n v="1"/>
    <n v="15"/>
    <n v="248"/>
    <n v="2"/>
    <n v="7"/>
    <n v="238"/>
    <n v="26"/>
    <n v="6"/>
    <n v="39"/>
    <n v="22"/>
    <n v="4"/>
    <n v="0"/>
    <n v="21"/>
    <n v="6"/>
    <n v="1"/>
    <n v="1"/>
    <n v="15"/>
    <n v="1"/>
    <n v="0"/>
    <n v="6"/>
    <n v="7"/>
    <n v="0"/>
    <n v="7"/>
    <n v="14"/>
    <n v="2"/>
    <n v="10"/>
    <n v="4"/>
    <m/>
    <m/>
    <m/>
    <n v="280"/>
    <n v="159"/>
    <n v="287"/>
    <n v="71"/>
    <n v="247"/>
    <n v="152"/>
    <n v="269"/>
    <n v="264"/>
    <n v="248"/>
    <n v="80"/>
    <n v="16"/>
    <n v="10"/>
    <n v="20"/>
    <n v="2"/>
    <n v="14"/>
    <n v="7"/>
    <n v="19"/>
    <n v="19"/>
    <n v="16"/>
    <n v="4"/>
    <n v="257"/>
    <n v="144"/>
    <n v="260"/>
    <n v="65"/>
    <n v="226"/>
    <n v="139"/>
    <n v="243"/>
    <n v="238"/>
    <n v="226"/>
    <n v="73"/>
    <m/>
    <n v="323"/>
    <n v="315"/>
    <n v="8"/>
    <n v="323"/>
    <n v="21"/>
    <n v="294"/>
    <n v="8"/>
    <n v="36"/>
    <n v="259"/>
    <n v="131"/>
    <n v="97"/>
    <n v="67"/>
    <n v="8"/>
    <n v="8"/>
    <n v="7"/>
    <n v="5"/>
    <n v="34"/>
    <n v="0"/>
    <n v="243"/>
    <n v="11"/>
    <n v="0"/>
    <n v="33"/>
    <n v="193"/>
    <n v="97"/>
    <n v="0"/>
    <n v="9"/>
    <n v="6"/>
    <n v="6"/>
    <n v="0"/>
    <n v="22"/>
    <n v="182"/>
    <n v="90"/>
    <n v="3"/>
    <n v="46"/>
    <n v="13"/>
    <n v="163"/>
    <n v="51"/>
    <n v="3451"/>
    <n v="0"/>
    <n v="404"/>
    <n v="8"/>
    <n v="18"/>
    <n v="39"/>
    <n v="1651"/>
    <n v="1570"/>
    <n v="444"/>
    <n v="3665"/>
    <n v="41"/>
    <n v="22"/>
    <n v="7"/>
    <n v="1"/>
    <n v="0"/>
    <n v="38"/>
    <n v="3"/>
    <n v="0"/>
    <n v="0"/>
    <n v="0"/>
    <n v="0"/>
    <n v="0"/>
    <n v="0"/>
    <n v="0"/>
    <n v="5"/>
    <n v="4"/>
    <n v="2"/>
    <n v="0"/>
    <n v="2"/>
    <n v="3"/>
    <n v="5"/>
    <n v="2"/>
    <n v="174"/>
    <n v="37"/>
    <n v="211"/>
    <n v="9"/>
    <n v="1"/>
    <n v="10"/>
    <n v="161"/>
    <n v="36"/>
    <n v="197"/>
    <n v="174"/>
    <n v="15"/>
    <n v="15"/>
    <n v="15"/>
    <n v="87"/>
    <n v="1"/>
    <n v="1"/>
    <n v="1"/>
    <x v="1"/>
    <x v="13"/>
  </r>
  <r>
    <x v="0"/>
    <x v="3"/>
    <x v="14"/>
    <x v="14"/>
    <x v="0"/>
    <n v="8656"/>
    <n v="581"/>
    <n v="514"/>
    <n v="552"/>
    <n v="550"/>
    <n v="551"/>
    <n v="431"/>
    <n v="559"/>
    <n v="371"/>
    <n v="607"/>
    <n v="28"/>
    <n v="19"/>
    <n v="26"/>
    <n v="26"/>
    <n v="24"/>
    <n v="15"/>
    <n v="26"/>
    <n v="22"/>
    <n v="30"/>
    <n v="538"/>
    <n v="481"/>
    <n v="512"/>
    <n v="510"/>
    <n v="513"/>
    <n v="405"/>
    <n v="519"/>
    <n v="342"/>
    <n v="561"/>
    <n v="94"/>
    <n v="85"/>
    <n v="8"/>
    <n v="7"/>
    <n v="83"/>
    <n v="76"/>
    <n v="394"/>
    <n v="14"/>
    <n v="371"/>
    <n v="1"/>
    <n v="1"/>
    <n v="0"/>
    <n v="262"/>
    <n v="10"/>
    <n v="246"/>
    <n v="559"/>
    <n v="1"/>
    <n v="21"/>
    <n v="535"/>
    <n v="26"/>
    <n v="0"/>
    <n v="2"/>
    <n v="24"/>
    <n v="519"/>
    <n v="1"/>
    <n v="19"/>
    <n v="498"/>
    <n v="70"/>
    <n v="8"/>
    <n v="95"/>
    <n v="63"/>
    <n v="13"/>
    <n v="5"/>
    <n v="41"/>
    <n v="9"/>
    <n v="0"/>
    <n v="0"/>
    <n v="32"/>
    <n v="0"/>
    <n v="0"/>
    <n v="9"/>
    <n v="21"/>
    <n v="0"/>
    <n v="21"/>
    <n v="30"/>
    <n v="6"/>
    <n v="23"/>
    <n v="7"/>
    <m/>
    <m/>
    <m/>
    <n v="581"/>
    <n v="445"/>
    <n v="552"/>
    <n v="162"/>
    <n v="479"/>
    <n v="321"/>
    <n v="514"/>
    <n v="495"/>
    <n v="501"/>
    <n v="215"/>
    <n v="28"/>
    <n v="23"/>
    <n v="26"/>
    <n v="2"/>
    <n v="15"/>
    <n v="5"/>
    <n v="19"/>
    <n v="17"/>
    <n v="19"/>
    <n v="2"/>
    <n v="538"/>
    <n v="411"/>
    <n v="512"/>
    <n v="155"/>
    <n v="451"/>
    <n v="306"/>
    <n v="481"/>
    <n v="466"/>
    <n v="469"/>
    <n v="207"/>
    <m/>
    <n v="620"/>
    <n v="601"/>
    <n v="19"/>
    <n v="620"/>
    <n v="33"/>
    <n v="568"/>
    <n v="19"/>
    <n v="397"/>
    <n v="452"/>
    <n v="336"/>
    <n v="83"/>
    <n v="90"/>
    <n v="9"/>
    <n v="10"/>
    <n v="92"/>
    <n v="0"/>
    <n v="395"/>
    <n v="0"/>
    <n v="448"/>
    <n v="1"/>
    <n v="7"/>
    <n v="37"/>
    <n v="328"/>
    <n v="248"/>
    <n v="6"/>
    <n v="11"/>
    <n v="14"/>
    <n v="2"/>
    <n v="0"/>
    <n v="24"/>
    <n v="305"/>
    <n v="239"/>
    <n v="0"/>
    <n v="66"/>
    <n v="21"/>
    <n v="64"/>
    <n v="12"/>
    <n v="6004"/>
    <n v="0"/>
    <n v="462"/>
    <n v="5"/>
    <n v="36"/>
    <n v="71"/>
    <n v="2661"/>
    <n v="2595"/>
    <n v="824"/>
    <n v="6080"/>
    <n v="71"/>
    <n v="35"/>
    <n v="0"/>
    <n v="22"/>
    <n v="3"/>
    <n v="63"/>
    <n v="5"/>
    <n v="7"/>
    <n v="4"/>
    <n v="2"/>
    <n v="1"/>
    <n v="3"/>
    <n v="1"/>
    <n v="0"/>
    <n v="6"/>
    <n v="4"/>
    <n v="1"/>
    <n v="1"/>
    <n v="5"/>
    <n v="1"/>
    <n v="13"/>
    <n v="7"/>
    <n v="394"/>
    <n v="90"/>
    <n v="484"/>
    <n v="13"/>
    <n v="1"/>
    <n v="14"/>
    <n v="376"/>
    <n v="88"/>
    <n v="464"/>
    <n v="394"/>
    <n v="30"/>
    <n v="30"/>
    <n v="30"/>
    <n v="116"/>
    <n v="2"/>
    <n v="2"/>
    <n v="2"/>
    <x v="0"/>
    <x v="14"/>
  </r>
  <r>
    <x v="0"/>
    <x v="3"/>
    <x v="14"/>
    <x v="14"/>
    <x v="1"/>
    <n v="8668"/>
    <n v="581"/>
    <n v="520"/>
    <n v="557"/>
    <n v="556"/>
    <n v="554"/>
    <n v="431"/>
    <n v="559"/>
    <n v="374"/>
    <n v="610"/>
    <n v="26"/>
    <n v="19"/>
    <n v="26"/>
    <n v="24"/>
    <n v="24"/>
    <n v="14"/>
    <n v="24"/>
    <n v="23"/>
    <n v="30"/>
    <n v="539"/>
    <n v="487"/>
    <n v="517"/>
    <n v="516"/>
    <n v="516"/>
    <n v="406"/>
    <n v="521"/>
    <n v="344"/>
    <n v="563"/>
    <n v="86"/>
    <n v="77"/>
    <n v="8"/>
    <n v="7"/>
    <n v="75"/>
    <n v="68"/>
    <n v="397"/>
    <n v="13"/>
    <n v="374"/>
    <n v="1"/>
    <n v="1"/>
    <n v="0"/>
    <n v="270"/>
    <n v="10"/>
    <n v="254"/>
    <n v="559"/>
    <n v="1"/>
    <n v="21"/>
    <n v="536"/>
    <n v="24"/>
    <n v="0"/>
    <n v="2"/>
    <n v="22"/>
    <n v="521"/>
    <n v="1"/>
    <n v="19"/>
    <n v="500"/>
    <n v="69"/>
    <n v="9"/>
    <n v="94"/>
    <n v="63"/>
    <n v="13"/>
    <n v="5"/>
    <n v="40"/>
    <n v="9"/>
    <n v="0"/>
    <n v="0"/>
    <n v="31"/>
    <n v="0"/>
    <n v="0"/>
    <n v="8"/>
    <n v="21"/>
    <n v="0"/>
    <n v="21"/>
    <n v="30"/>
    <n v="6"/>
    <n v="24"/>
    <n v="6"/>
    <m/>
    <m/>
    <m/>
    <n v="581"/>
    <n v="440"/>
    <n v="557"/>
    <n v="167"/>
    <n v="483"/>
    <n v="325"/>
    <n v="520"/>
    <n v="502"/>
    <n v="508"/>
    <n v="219"/>
    <n v="26"/>
    <n v="20"/>
    <n v="26"/>
    <n v="2"/>
    <n v="15"/>
    <n v="5"/>
    <n v="19"/>
    <n v="17"/>
    <n v="19"/>
    <n v="2"/>
    <n v="539"/>
    <n v="409"/>
    <n v="517"/>
    <n v="159"/>
    <n v="455"/>
    <n v="310"/>
    <n v="487"/>
    <n v="473"/>
    <n v="475"/>
    <n v="211"/>
    <m/>
    <n v="623"/>
    <n v="604"/>
    <n v="19"/>
    <n v="623"/>
    <n v="33"/>
    <n v="571"/>
    <n v="19"/>
    <n v="399"/>
    <n v="455"/>
    <n v="336"/>
    <n v="84"/>
    <n v="91"/>
    <n v="9"/>
    <n v="10"/>
    <n v="93"/>
    <n v="0"/>
    <n v="397"/>
    <n v="0"/>
    <n v="451"/>
    <n v="1"/>
    <n v="7"/>
    <n v="37"/>
    <n v="329"/>
    <n v="250"/>
    <n v="6"/>
    <n v="11"/>
    <n v="14"/>
    <n v="2"/>
    <n v="0"/>
    <n v="24"/>
    <n v="306"/>
    <n v="241"/>
    <n v="1"/>
    <n v="66"/>
    <n v="22"/>
    <n v="63"/>
    <n v="12"/>
    <n v="6013"/>
    <n v="0"/>
    <n v="454"/>
    <n v="4"/>
    <n v="36"/>
    <n v="70"/>
    <n v="2669"/>
    <n v="2592"/>
    <n v="827"/>
    <n v="6088"/>
    <n v="69"/>
    <n v="35"/>
    <n v="0"/>
    <n v="23"/>
    <n v="3"/>
    <n v="61"/>
    <n v="5"/>
    <n v="7"/>
    <n v="4"/>
    <n v="2"/>
    <n v="1"/>
    <n v="3"/>
    <n v="1"/>
    <n v="0"/>
    <n v="6"/>
    <n v="3"/>
    <n v="0"/>
    <n v="1"/>
    <n v="6"/>
    <n v="0"/>
    <n v="13"/>
    <n v="7"/>
    <n v="394"/>
    <n v="89"/>
    <n v="483"/>
    <n v="13"/>
    <n v="1"/>
    <n v="14"/>
    <n v="375"/>
    <n v="87"/>
    <n v="462"/>
    <n v="394"/>
    <n v="27"/>
    <n v="27"/>
    <n v="27"/>
    <n v="119"/>
    <n v="2"/>
    <n v="2"/>
    <n v="2"/>
    <x v="1"/>
    <x v="14"/>
  </r>
  <r>
    <x v="0"/>
    <x v="3"/>
    <x v="15"/>
    <x v="15"/>
    <x v="0"/>
    <n v="4527"/>
    <n v="307"/>
    <n v="297"/>
    <n v="303"/>
    <n v="309"/>
    <n v="304"/>
    <n v="263"/>
    <n v="293"/>
    <n v="131"/>
    <n v="330"/>
    <n v="7"/>
    <n v="6"/>
    <n v="7"/>
    <n v="7"/>
    <n v="7"/>
    <n v="4"/>
    <n v="7"/>
    <n v="3"/>
    <n v="7"/>
    <n v="275"/>
    <n v="268"/>
    <n v="273"/>
    <n v="277"/>
    <n v="275"/>
    <n v="240"/>
    <n v="265"/>
    <n v="117"/>
    <n v="298"/>
    <n v="38"/>
    <n v="35"/>
    <n v="2"/>
    <n v="2"/>
    <n v="34"/>
    <n v="31"/>
    <n v="242"/>
    <n v="4"/>
    <n v="220"/>
    <n v="0"/>
    <n v="0"/>
    <n v="0"/>
    <n v="101"/>
    <n v="2"/>
    <n v="90"/>
    <n v="293"/>
    <n v="2"/>
    <n v="13"/>
    <n v="278"/>
    <n v="7"/>
    <n v="0"/>
    <n v="0"/>
    <n v="7"/>
    <n v="265"/>
    <n v="2"/>
    <n v="12"/>
    <n v="251"/>
    <n v="24"/>
    <n v="8"/>
    <n v="42"/>
    <n v="37"/>
    <n v="10"/>
    <n v="2"/>
    <n v="21"/>
    <n v="6"/>
    <n v="0"/>
    <n v="0"/>
    <n v="15"/>
    <n v="0"/>
    <n v="0"/>
    <n v="1"/>
    <n v="10"/>
    <n v="2"/>
    <n v="8"/>
    <n v="15"/>
    <n v="7"/>
    <n v="11"/>
    <n v="4"/>
    <m/>
    <m/>
    <m/>
    <n v="307"/>
    <n v="205"/>
    <n v="303"/>
    <n v="129"/>
    <n v="279"/>
    <n v="210"/>
    <n v="297"/>
    <n v="289"/>
    <n v="285"/>
    <n v="132"/>
    <n v="7"/>
    <n v="6"/>
    <n v="7"/>
    <n v="2"/>
    <n v="5"/>
    <n v="2"/>
    <n v="6"/>
    <n v="6"/>
    <n v="6"/>
    <n v="2"/>
    <n v="275"/>
    <n v="182"/>
    <n v="273"/>
    <n v="114"/>
    <n v="252"/>
    <n v="188"/>
    <n v="268"/>
    <n v="262"/>
    <n v="256"/>
    <n v="116"/>
    <m/>
    <n v="339"/>
    <n v="314"/>
    <n v="25"/>
    <n v="339"/>
    <n v="8"/>
    <n v="306"/>
    <n v="25"/>
    <n v="182"/>
    <n v="196"/>
    <n v="153"/>
    <n v="70"/>
    <n v="72"/>
    <n v="19"/>
    <n v="7"/>
    <n v="18"/>
    <n v="0"/>
    <n v="182"/>
    <n v="0"/>
    <n v="195"/>
    <n v="0"/>
    <n v="1"/>
    <n v="25"/>
    <n v="186"/>
    <n v="127"/>
    <n v="1"/>
    <n v="3"/>
    <n v="2"/>
    <n v="2"/>
    <n v="0"/>
    <n v="21"/>
    <n v="170"/>
    <n v="115"/>
    <n v="8"/>
    <n v="32"/>
    <n v="9"/>
    <n v="28"/>
    <n v="6"/>
    <n v="3053"/>
    <n v="0"/>
    <n v="213"/>
    <n v="13"/>
    <n v="17"/>
    <n v="32"/>
    <n v="1483"/>
    <n v="1250"/>
    <n v="354"/>
    <n v="3087"/>
    <n v="40"/>
    <n v="25"/>
    <n v="0"/>
    <n v="2"/>
    <n v="0"/>
    <n v="38"/>
    <n v="2"/>
    <n v="1"/>
    <n v="0"/>
    <n v="0"/>
    <n v="0"/>
    <n v="1"/>
    <n v="0"/>
    <n v="0"/>
    <n v="1"/>
    <n v="1"/>
    <n v="1"/>
    <n v="0"/>
    <n v="1"/>
    <n v="0"/>
    <n v="2"/>
    <n v="1"/>
    <n v="225"/>
    <n v="41"/>
    <n v="266"/>
    <n v="3"/>
    <n v="1"/>
    <n v="4"/>
    <n v="201"/>
    <n v="38"/>
    <n v="239"/>
    <n v="225"/>
    <n v="8"/>
    <n v="8"/>
    <n v="8"/>
    <n v="96"/>
    <n v="1"/>
    <n v="0"/>
    <n v="0"/>
    <x v="0"/>
    <x v="15"/>
  </r>
  <r>
    <x v="0"/>
    <x v="3"/>
    <x v="15"/>
    <x v="15"/>
    <x v="1"/>
    <n v="4559"/>
    <n v="305"/>
    <n v="293"/>
    <n v="295"/>
    <n v="306"/>
    <n v="299"/>
    <n v="264"/>
    <n v="289"/>
    <n v="133"/>
    <n v="325"/>
    <n v="6"/>
    <n v="5"/>
    <n v="5"/>
    <n v="6"/>
    <n v="6"/>
    <n v="4"/>
    <n v="6"/>
    <n v="2"/>
    <n v="6"/>
    <n v="274"/>
    <n v="265"/>
    <n v="267"/>
    <n v="275"/>
    <n v="271"/>
    <n v="242"/>
    <n v="263"/>
    <n v="122"/>
    <n v="294"/>
    <n v="36"/>
    <n v="33"/>
    <n v="2"/>
    <n v="2"/>
    <n v="32"/>
    <n v="29"/>
    <n v="242"/>
    <n v="4"/>
    <n v="221"/>
    <n v="0"/>
    <n v="0"/>
    <n v="0"/>
    <n v="101"/>
    <n v="2"/>
    <n v="92"/>
    <n v="289"/>
    <n v="2"/>
    <n v="13"/>
    <n v="274"/>
    <n v="6"/>
    <n v="0"/>
    <n v="0"/>
    <n v="6"/>
    <n v="263"/>
    <n v="2"/>
    <n v="12"/>
    <n v="249"/>
    <n v="23"/>
    <n v="7"/>
    <n v="42"/>
    <n v="38"/>
    <n v="10"/>
    <n v="2"/>
    <n v="21"/>
    <n v="6"/>
    <n v="0"/>
    <n v="0"/>
    <n v="15"/>
    <n v="0"/>
    <n v="0"/>
    <n v="1"/>
    <n v="9"/>
    <n v="2"/>
    <n v="7"/>
    <n v="15"/>
    <n v="7"/>
    <n v="11"/>
    <n v="4"/>
    <m/>
    <m/>
    <m/>
    <n v="305"/>
    <n v="208"/>
    <n v="295"/>
    <n v="130"/>
    <n v="269"/>
    <n v="207"/>
    <n v="293"/>
    <n v="283"/>
    <n v="282"/>
    <n v="136"/>
    <n v="6"/>
    <n v="6"/>
    <n v="5"/>
    <n v="1"/>
    <n v="4"/>
    <n v="1"/>
    <n v="5"/>
    <n v="5"/>
    <n v="5"/>
    <n v="1"/>
    <n v="274"/>
    <n v="185"/>
    <n v="267"/>
    <n v="116"/>
    <n v="244"/>
    <n v="187"/>
    <n v="265"/>
    <n v="257"/>
    <n v="254"/>
    <n v="122"/>
    <m/>
    <n v="335"/>
    <n v="310"/>
    <n v="25"/>
    <n v="335"/>
    <n v="7"/>
    <n v="303"/>
    <n v="25"/>
    <n v="181"/>
    <n v="195"/>
    <n v="154"/>
    <n v="68"/>
    <n v="71"/>
    <n v="19"/>
    <n v="7"/>
    <n v="16"/>
    <n v="0"/>
    <n v="181"/>
    <n v="0"/>
    <n v="194"/>
    <n v="0"/>
    <n v="1"/>
    <n v="24"/>
    <n v="184"/>
    <n v="126"/>
    <n v="1"/>
    <n v="3"/>
    <n v="2"/>
    <n v="1"/>
    <n v="0"/>
    <n v="20"/>
    <n v="168"/>
    <n v="115"/>
    <n v="7"/>
    <n v="33"/>
    <n v="9"/>
    <n v="27"/>
    <n v="6"/>
    <n v="3082"/>
    <n v="0"/>
    <n v="221"/>
    <n v="13"/>
    <n v="17"/>
    <n v="34"/>
    <n v="1490"/>
    <n v="1271"/>
    <n v="354"/>
    <n v="3115"/>
    <n v="32"/>
    <n v="18"/>
    <n v="0"/>
    <n v="2"/>
    <n v="0"/>
    <n v="29"/>
    <n v="3"/>
    <n v="1"/>
    <n v="0"/>
    <n v="0"/>
    <n v="0"/>
    <n v="1"/>
    <n v="0"/>
    <n v="0"/>
    <n v="1"/>
    <n v="1"/>
    <n v="1"/>
    <n v="0"/>
    <n v="1"/>
    <n v="0"/>
    <n v="2"/>
    <n v="1"/>
    <n v="224"/>
    <n v="41"/>
    <n v="265"/>
    <n v="2"/>
    <n v="1"/>
    <n v="3"/>
    <n v="201"/>
    <n v="38"/>
    <n v="239"/>
    <n v="224"/>
    <n v="8"/>
    <n v="8"/>
    <n v="8"/>
    <n v="97"/>
    <n v="1"/>
    <n v="0"/>
    <n v="0"/>
    <x v="1"/>
    <x v="15"/>
  </r>
  <r>
    <x v="0"/>
    <x v="5"/>
    <x v="16"/>
    <x v="16"/>
    <x v="0"/>
    <n v="2202"/>
    <n v="92"/>
    <n v="127"/>
    <n v="137"/>
    <n v="69"/>
    <n v="151"/>
    <n v="105"/>
    <n v="46"/>
    <n v="6"/>
    <n v="147"/>
    <n v="2"/>
    <n v="0"/>
    <n v="3"/>
    <n v="0"/>
    <n v="3"/>
    <n v="2"/>
    <n v="0"/>
    <n v="0"/>
    <n v="4"/>
    <n v="86"/>
    <n v="115"/>
    <n v="121"/>
    <n v="65"/>
    <n v="134"/>
    <n v="95"/>
    <n v="44"/>
    <n v="6"/>
    <n v="132"/>
    <n v="3"/>
    <n v="1"/>
    <n v="0"/>
    <n v="0"/>
    <n v="2"/>
    <n v="1"/>
    <n v="28"/>
    <n v="0"/>
    <n v="28"/>
    <n v="0"/>
    <n v="0"/>
    <n v="0"/>
    <n v="0"/>
    <n v="0"/>
    <n v="0"/>
    <n v="46"/>
    <n v="0"/>
    <n v="0"/>
    <n v="46"/>
    <n v="0"/>
    <n v="0"/>
    <n v="0"/>
    <n v="0"/>
    <n v="44"/>
    <n v="0"/>
    <n v="0"/>
    <n v="44"/>
    <n v="25"/>
    <n v="1"/>
    <n v="34"/>
    <n v="19"/>
    <n v="6"/>
    <n v="3"/>
    <n v="8"/>
    <n v="0"/>
    <n v="0"/>
    <n v="0"/>
    <n v="8"/>
    <n v="0"/>
    <n v="0"/>
    <n v="1"/>
    <n v="4"/>
    <n v="0"/>
    <n v="4"/>
    <n v="6"/>
    <n v="0"/>
    <n v="6"/>
    <n v="0"/>
    <m/>
    <m/>
    <m/>
    <n v="92"/>
    <n v="46"/>
    <n v="137"/>
    <n v="38"/>
    <n v="122"/>
    <n v="85"/>
    <n v="127"/>
    <n v="121"/>
    <n v="67"/>
    <n v="24"/>
    <n v="2"/>
    <n v="0"/>
    <n v="3"/>
    <n v="0"/>
    <n v="2"/>
    <n v="0"/>
    <n v="0"/>
    <n v="0"/>
    <n v="0"/>
    <n v="0"/>
    <n v="86"/>
    <n v="45"/>
    <n v="121"/>
    <n v="34"/>
    <n v="110"/>
    <n v="78"/>
    <n v="115"/>
    <n v="111"/>
    <n v="64"/>
    <n v="23"/>
    <m/>
    <n v="197"/>
    <n v="178"/>
    <n v="19"/>
    <n v="197"/>
    <n v="5"/>
    <n v="173"/>
    <n v="19"/>
    <n v="25"/>
    <n v="29"/>
    <n v="56"/>
    <n v="84"/>
    <n v="13"/>
    <n v="4"/>
    <n v="23"/>
    <n v="17"/>
    <n v="0"/>
    <n v="22"/>
    <n v="0"/>
    <n v="26"/>
    <n v="0"/>
    <n v="0"/>
    <n v="5"/>
    <n v="102"/>
    <n v="90"/>
    <n v="0"/>
    <n v="3"/>
    <n v="2"/>
    <n v="0"/>
    <n v="0"/>
    <n v="2"/>
    <n v="89"/>
    <n v="82"/>
    <n v="0"/>
    <n v="14"/>
    <n v="4"/>
    <n v="6"/>
    <n v="1"/>
    <n v="1643"/>
    <n v="1"/>
    <n v="228"/>
    <n v="6"/>
    <n v="11"/>
    <n v="14"/>
    <n v="634"/>
    <n v="679"/>
    <n v="337"/>
    <n v="1650"/>
    <n v="12"/>
    <n v="6"/>
    <n v="1"/>
    <n v="0"/>
    <n v="1"/>
    <n v="11"/>
    <n v="0"/>
    <m/>
    <m/>
    <m/>
    <m/>
    <m/>
    <m/>
    <m/>
    <m/>
    <m/>
    <m/>
    <m/>
    <m/>
    <m/>
    <m/>
    <m/>
    <n v="88"/>
    <n v="28"/>
    <n v="116"/>
    <n v="1"/>
    <n v="0"/>
    <n v="1"/>
    <n v="78"/>
    <n v="27"/>
    <n v="105"/>
    <n v="88"/>
    <n v="2"/>
    <n v="2"/>
    <n v="2"/>
    <n v="50"/>
    <n v="0"/>
    <n v="0"/>
    <n v="0"/>
    <x v="0"/>
    <x v="16"/>
  </r>
  <r>
    <x v="0"/>
    <x v="5"/>
    <x v="16"/>
    <x v="16"/>
    <x v="1"/>
    <n v="2194"/>
    <n v="117"/>
    <n v="141"/>
    <n v="148"/>
    <n v="90"/>
    <n v="162"/>
    <n v="123"/>
    <n v="78"/>
    <n v="6"/>
    <n v="154"/>
    <n v="3"/>
    <n v="1"/>
    <n v="3"/>
    <n v="1"/>
    <n v="3"/>
    <n v="3"/>
    <n v="1"/>
    <n v="0"/>
    <n v="4"/>
    <n v="105"/>
    <n v="127"/>
    <n v="131"/>
    <n v="82"/>
    <n v="145"/>
    <n v="110"/>
    <n v="71"/>
    <n v="6"/>
    <n v="138"/>
    <n v="4"/>
    <n v="2"/>
    <n v="0"/>
    <n v="0"/>
    <n v="2"/>
    <n v="0"/>
    <n v="52"/>
    <n v="0"/>
    <n v="49"/>
    <n v="0"/>
    <n v="0"/>
    <n v="0"/>
    <n v="3"/>
    <n v="0"/>
    <n v="3"/>
    <n v="78"/>
    <n v="0"/>
    <n v="3"/>
    <n v="75"/>
    <n v="1"/>
    <n v="0"/>
    <n v="1"/>
    <n v="0"/>
    <n v="71"/>
    <n v="0"/>
    <n v="2"/>
    <n v="69"/>
    <n v="27"/>
    <n v="1"/>
    <n v="34"/>
    <n v="19"/>
    <n v="6"/>
    <n v="3"/>
    <n v="8"/>
    <n v="0"/>
    <n v="0"/>
    <n v="0"/>
    <n v="8"/>
    <n v="0"/>
    <n v="0"/>
    <n v="1"/>
    <n v="4"/>
    <n v="0"/>
    <n v="4"/>
    <n v="5"/>
    <n v="0"/>
    <n v="5"/>
    <n v="0"/>
    <m/>
    <m/>
    <m/>
    <n v="117"/>
    <n v="68"/>
    <n v="148"/>
    <n v="35"/>
    <n v="128"/>
    <n v="82"/>
    <n v="141"/>
    <n v="133"/>
    <n v="91"/>
    <n v="29"/>
    <n v="3"/>
    <n v="2"/>
    <n v="3"/>
    <n v="0"/>
    <n v="2"/>
    <n v="0"/>
    <n v="1"/>
    <n v="1"/>
    <n v="0"/>
    <n v="0"/>
    <n v="105"/>
    <n v="62"/>
    <n v="131"/>
    <n v="30"/>
    <n v="115"/>
    <n v="74"/>
    <n v="127"/>
    <n v="120"/>
    <n v="84"/>
    <n v="26"/>
    <m/>
    <n v="199"/>
    <n v="181"/>
    <n v="18"/>
    <n v="199"/>
    <n v="5"/>
    <n v="176"/>
    <n v="18"/>
    <n v="47"/>
    <n v="51"/>
    <n v="56"/>
    <n v="85"/>
    <n v="13"/>
    <n v="4"/>
    <n v="24"/>
    <n v="17"/>
    <n v="0"/>
    <n v="32"/>
    <n v="2"/>
    <n v="36"/>
    <n v="2"/>
    <n v="0"/>
    <n v="5"/>
    <n v="103"/>
    <n v="91"/>
    <n v="0"/>
    <n v="3"/>
    <n v="2"/>
    <n v="0"/>
    <n v="0"/>
    <n v="2"/>
    <n v="90"/>
    <n v="84"/>
    <n v="0"/>
    <n v="14"/>
    <n v="4"/>
    <n v="7"/>
    <n v="1"/>
    <n v="1637"/>
    <n v="1"/>
    <n v="227"/>
    <n v="7"/>
    <n v="11"/>
    <n v="14"/>
    <n v="631"/>
    <n v="680"/>
    <n v="334"/>
    <n v="1645"/>
    <n v="14"/>
    <n v="6"/>
    <n v="1"/>
    <n v="0"/>
    <n v="1"/>
    <n v="13"/>
    <n v="0"/>
    <m/>
    <m/>
    <m/>
    <m/>
    <m/>
    <m/>
    <m/>
    <m/>
    <m/>
    <m/>
    <m/>
    <m/>
    <m/>
    <m/>
    <m/>
    <n v="89"/>
    <n v="27"/>
    <n v="116"/>
    <n v="1"/>
    <n v="0"/>
    <n v="1"/>
    <n v="79"/>
    <n v="27"/>
    <n v="106"/>
    <n v="89"/>
    <n v="3"/>
    <n v="3"/>
    <n v="3"/>
    <n v="51"/>
    <n v="0"/>
    <n v="0"/>
    <n v="0"/>
    <x v="1"/>
    <x v="16"/>
  </r>
  <r>
    <x v="0"/>
    <x v="5"/>
    <x v="17"/>
    <x v="17"/>
    <x v="0"/>
    <n v="3846"/>
    <n v="234"/>
    <n v="249"/>
    <n v="262"/>
    <n v="226"/>
    <n v="259"/>
    <n v="214"/>
    <n v="193"/>
    <n v="57"/>
    <n v="287"/>
    <n v="6"/>
    <n v="6"/>
    <n v="7"/>
    <n v="6"/>
    <n v="6"/>
    <n v="6"/>
    <n v="6"/>
    <n v="2"/>
    <n v="10"/>
    <n v="228"/>
    <n v="243"/>
    <n v="255"/>
    <n v="219"/>
    <n v="253"/>
    <n v="208"/>
    <n v="187"/>
    <n v="55"/>
    <n v="276"/>
    <n v="39"/>
    <n v="36"/>
    <n v="1"/>
    <n v="1"/>
    <n v="38"/>
    <n v="35"/>
    <n v="165"/>
    <n v="5"/>
    <n v="160"/>
    <n v="0"/>
    <n v="0"/>
    <n v="0"/>
    <n v="37"/>
    <n v="1"/>
    <n v="36"/>
    <n v="193"/>
    <n v="2"/>
    <n v="5"/>
    <n v="186"/>
    <n v="6"/>
    <n v="0"/>
    <n v="0"/>
    <n v="6"/>
    <n v="187"/>
    <n v="2"/>
    <n v="5"/>
    <n v="180"/>
    <n v="35"/>
    <n v="5"/>
    <n v="44"/>
    <n v="25"/>
    <n v="10"/>
    <n v="4"/>
    <n v="12"/>
    <n v="5"/>
    <n v="0"/>
    <n v="0"/>
    <n v="7"/>
    <n v="0"/>
    <n v="0"/>
    <n v="0"/>
    <n v="2"/>
    <n v="0"/>
    <n v="2"/>
    <n v="6"/>
    <n v="1"/>
    <n v="6"/>
    <n v="0"/>
    <m/>
    <m/>
    <m/>
    <n v="234"/>
    <n v="150"/>
    <n v="262"/>
    <n v="92"/>
    <n v="234"/>
    <n v="161"/>
    <n v="249"/>
    <n v="245"/>
    <n v="211"/>
    <n v="95"/>
    <n v="6"/>
    <n v="6"/>
    <n v="7"/>
    <n v="0"/>
    <n v="7"/>
    <n v="2"/>
    <n v="6"/>
    <n v="6"/>
    <n v="5"/>
    <n v="2"/>
    <n v="228"/>
    <n v="144"/>
    <n v="255"/>
    <n v="92"/>
    <n v="227"/>
    <n v="159"/>
    <n v="243"/>
    <n v="239"/>
    <n v="206"/>
    <n v="93"/>
    <m/>
    <n v="312"/>
    <n v="311"/>
    <n v="1"/>
    <n v="312"/>
    <n v="10"/>
    <n v="301"/>
    <n v="1"/>
    <n v="32"/>
    <n v="241"/>
    <n v="149"/>
    <n v="38"/>
    <n v="61"/>
    <n v="5"/>
    <n v="10"/>
    <n v="49"/>
    <n v="0"/>
    <n v="20"/>
    <n v="0"/>
    <n v="228"/>
    <n v="1"/>
    <n v="1"/>
    <n v="21"/>
    <n v="151"/>
    <n v="139"/>
    <n v="1"/>
    <n v="6"/>
    <n v="1"/>
    <n v="2"/>
    <n v="0"/>
    <n v="15"/>
    <n v="149"/>
    <n v="137"/>
    <n v="1"/>
    <n v="19"/>
    <n v="2"/>
    <n v="28"/>
    <n v="6"/>
    <n v="2597"/>
    <n v="0"/>
    <n v="170"/>
    <n v="6"/>
    <n v="17"/>
    <n v="24"/>
    <n v="1079"/>
    <n v="1116"/>
    <n v="436"/>
    <n v="2631"/>
    <n v="26"/>
    <n v="13"/>
    <n v="2"/>
    <n v="2"/>
    <n v="0"/>
    <n v="25"/>
    <n v="1"/>
    <n v="1"/>
    <n v="0"/>
    <n v="0"/>
    <n v="0"/>
    <n v="1"/>
    <n v="0"/>
    <n v="0"/>
    <n v="5"/>
    <n v="3"/>
    <n v="1"/>
    <n v="0"/>
    <n v="3"/>
    <n v="2"/>
    <n v="6"/>
    <n v="1"/>
    <n v="156"/>
    <n v="43"/>
    <n v="199"/>
    <n v="3"/>
    <n v="0"/>
    <n v="3"/>
    <n v="153"/>
    <n v="43"/>
    <n v="196"/>
    <n v="156"/>
    <n v="5"/>
    <n v="5"/>
    <n v="5"/>
    <n v="42"/>
    <n v="0"/>
    <n v="0"/>
    <n v="0"/>
    <x v="0"/>
    <x v="17"/>
  </r>
  <r>
    <x v="1"/>
    <x v="4"/>
    <x v="12"/>
    <x v="12"/>
    <x v="1"/>
    <n v="10820"/>
    <n v="815"/>
    <n v="825"/>
    <n v="829"/>
    <n v="807"/>
    <n v="832"/>
    <n v="731"/>
    <n v="736"/>
    <n v="724"/>
    <n v="853"/>
    <n v="11"/>
    <n v="12"/>
    <n v="14"/>
    <n v="10"/>
    <n v="12"/>
    <n v="6"/>
    <n v="4"/>
    <n v="13"/>
    <n v="17"/>
    <n v="799"/>
    <n v="810"/>
    <n v="812"/>
    <n v="792"/>
    <n v="816"/>
    <n v="724"/>
    <n v="730"/>
    <n v="709"/>
    <n v="831"/>
    <n v="76"/>
    <n v="76"/>
    <n v="5"/>
    <n v="5"/>
    <n v="71"/>
    <n v="71"/>
    <n v="658"/>
    <n v="2"/>
    <n v="656"/>
    <n v="0"/>
    <n v="0"/>
    <n v="0"/>
    <n v="595"/>
    <n v="1"/>
    <n v="594"/>
    <n v="736"/>
    <n v="2"/>
    <n v="30"/>
    <n v="702"/>
    <n v="4"/>
    <n v="1"/>
    <n v="0"/>
    <n v="3"/>
    <n v="730"/>
    <n v="1"/>
    <n v="30"/>
    <n v="697"/>
    <n v="142"/>
    <n v="12"/>
    <n v="123"/>
    <n v="51"/>
    <n v="24"/>
    <n v="3"/>
    <n v="39"/>
    <n v="24"/>
    <n v="12"/>
    <n v="0"/>
    <n v="15"/>
    <n v="1"/>
    <n v="1"/>
    <n v="3"/>
    <n v="5"/>
    <n v="1"/>
    <n v="4"/>
    <n v="10"/>
    <n v="4"/>
    <n v="7"/>
    <n v="3"/>
    <m/>
    <m/>
    <m/>
    <n v="815"/>
    <n v="617"/>
    <n v="829"/>
    <n v="241"/>
    <n v="767"/>
    <n v="532"/>
    <n v="825"/>
    <n v="765"/>
    <n v="792"/>
    <n v="382"/>
    <n v="11"/>
    <n v="7"/>
    <n v="14"/>
    <n v="2"/>
    <n v="12"/>
    <n v="10"/>
    <n v="12"/>
    <n v="8"/>
    <n v="9"/>
    <n v="3"/>
    <n v="799"/>
    <n v="620"/>
    <n v="812"/>
    <n v="241"/>
    <n v="766"/>
    <n v="529"/>
    <n v="810"/>
    <n v="766"/>
    <n v="780"/>
    <n v="384"/>
    <m/>
    <n v="865"/>
    <n v="860"/>
    <n v="5"/>
    <n v="865"/>
    <n v="18"/>
    <n v="842"/>
    <n v="5"/>
    <n v="825"/>
    <n v="845"/>
    <n v="179"/>
    <n v="473"/>
    <n v="162"/>
    <n v="8"/>
    <n v="42"/>
    <n v="0"/>
    <n v="1"/>
    <n v="1"/>
    <n v="31"/>
    <n v="3"/>
    <n v="53"/>
    <n v="2"/>
    <n v="58"/>
    <n v="510"/>
    <n v="295"/>
    <n v="2"/>
    <n v="10"/>
    <n v="5"/>
    <n v="1"/>
    <n v="0"/>
    <n v="46"/>
    <n v="496"/>
    <n v="291"/>
    <n v="8"/>
    <n v="154"/>
    <n v="37"/>
    <n v="161"/>
    <n v="633"/>
    <n v="6820"/>
    <n v="11"/>
    <n v="60"/>
    <n v="66"/>
    <n v="30"/>
    <n v="84"/>
    <n v="3944"/>
    <n v="2948"/>
    <n v="639"/>
    <n v="7614"/>
    <n v="108"/>
    <n v="64"/>
    <n v="4"/>
    <n v="28"/>
    <n v="1"/>
    <n v="104"/>
    <n v="3"/>
    <n v="2"/>
    <n v="1"/>
    <n v="1"/>
    <n v="0"/>
    <n v="1"/>
    <n v="0"/>
    <n v="0"/>
    <n v="7"/>
    <n v="4"/>
    <n v="1"/>
    <n v="3"/>
    <n v="4"/>
    <n v="3"/>
    <n v="9"/>
    <n v="4"/>
    <n v="512"/>
    <n v="118"/>
    <n v="630"/>
    <n v="4"/>
    <n v="1"/>
    <n v="5"/>
    <n v="508"/>
    <n v="117"/>
    <n v="625"/>
    <n v="512"/>
    <n v="99"/>
    <n v="97"/>
    <n v="99"/>
    <n v="285"/>
    <n v="19"/>
    <n v="5"/>
    <n v="5"/>
    <x v="1"/>
    <x v="12"/>
  </r>
  <r>
    <x v="0"/>
    <x v="5"/>
    <x v="17"/>
    <x v="17"/>
    <x v="1"/>
    <n v="3884"/>
    <n v="232"/>
    <n v="244"/>
    <n v="256"/>
    <n v="225"/>
    <n v="256"/>
    <n v="210"/>
    <n v="192"/>
    <n v="44"/>
    <n v="286"/>
    <n v="7"/>
    <n v="6"/>
    <n v="7"/>
    <n v="7"/>
    <n v="6"/>
    <n v="6"/>
    <n v="7"/>
    <n v="1"/>
    <n v="10"/>
    <n v="225"/>
    <n v="238"/>
    <n v="249"/>
    <n v="217"/>
    <n v="250"/>
    <n v="204"/>
    <n v="185"/>
    <n v="43"/>
    <n v="275"/>
    <n v="37"/>
    <n v="34"/>
    <n v="1"/>
    <n v="1"/>
    <n v="36"/>
    <n v="33"/>
    <n v="161"/>
    <n v="5"/>
    <n v="156"/>
    <n v="0"/>
    <n v="0"/>
    <n v="0"/>
    <n v="27"/>
    <n v="1"/>
    <n v="26"/>
    <n v="192"/>
    <n v="2"/>
    <n v="4"/>
    <n v="186"/>
    <n v="7"/>
    <n v="0"/>
    <n v="0"/>
    <n v="7"/>
    <n v="185"/>
    <n v="2"/>
    <n v="4"/>
    <n v="179"/>
    <n v="35"/>
    <n v="5"/>
    <n v="43"/>
    <n v="24"/>
    <n v="10"/>
    <n v="4"/>
    <n v="12"/>
    <n v="3"/>
    <n v="0"/>
    <n v="0"/>
    <n v="9"/>
    <n v="0"/>
    <n v="0"/>
    <n v="0"/>
    <n v="3"/>
    <n v="0"/>
    <n v="3"/>
    <n v="6"/>
    <n v="1"/>
    <n v="6"/>
    <n v="0"/>
    <m/>
    <m/>
    <m/>
    <n v="232"/>
    <n v="151"/>
    <n v="256"/>
    <n v="89"/>
    <n v="228"/>
    <n v="157"/>
    <n v="244"/>
    <n v="238"/>
    <n v="210"/>
    <n v="96"/>
    <n v="7"/>
    <n v="6"/>
    <n v="7"/>
    <n v="0"/>
    <n v="7"/>
    <n v="2"/>
    <n v="6"/>
    <n v="6"/>
    <n v="6"/>
    <n v="2"/>
    <n v="225"/>
    <n v="145"/>
    <n v="249"/>
    <n v="89"/>
    <n v="221"/>
    <n v="155"/>
    <n v="238"/>
    <n v="232"/>
    <n v="204"/>
    <n v="94"/>
    <m/>
    <n v="310"/>
    <n v="309"/>
    <n v="1"/>
    <n v="310"/>
    <n v="10"/>
    <n v="299"/>
    <n v="1"/>
    <n v="37"/>
    <n v="241"/>
    <n v="147"/>
    <n v="38"/>
    <n v="61"/>
    <n v="5"/>
    <n v="10"/>
    <n v="49"/>
    <n v="0"/>
    <n v="19"/>
    <n v="0"/>
    <n v="222"/>
    <n v="1"/>
    <n v="1"/>
    <n v="19"/>
    <n v="152"/>
    <n v="138"/>
    <n v="1"/>
    <n v="6"/>
    <n v="1"/>
    <n v="2"/>
    <n v="0"/>
    <n v="13"/>
    <n v="150"/>
    <n v="136"/>
    <n v="2"/>
    <n v="20"/>
    <n v="2"/>
    <n v="29"/>
    <n v="6"/>
    <n v="2613"/>
    <n v="0"/>
    <n v="177"/>
    <n v="5"/>
    <n v="17"/>
    <n v="25"/>
    <n v="1094"/>
    <n v="1122"/>
    <n v="432"/>
    <n v="2648"/>
    <n v="22"/>
    <n v="11"/>
    <n v="1"/>
    <n v="1"/>
    <n v="0"/>
    <n v="21"/>
    <n v="1"/>
    <n v="1"/>
    <n v="0"/>
    <n v="0"/>
    <n v="0"/>
    <n v="1"/>
    <n v="0"/>
    <n v="0"/>
    <n v="5"/>
    <n v="3"/>
    <n v="1"/>
    <n v="0"/>
    <n v="3"/>
    <n v="2"/>
    <n v="6"/>
    <n v="2"/>
    <n v="158"/>
    <n v="42"/>
    <n v="200"/>
    <n v="3"/>
    <n v="0"/>
    <n v="3"/>
    <n v="155"/>
    <n v="42"/>
    <n v="197"/>
    <n v="158"/>
    <n v="6"/>
    <n v="6"/>
    <n v="6"/>
    <n v="45"/>
    <n v="0"/>
    <n v="0"/>
    <n v="0"/>
    <x v="1"/>
    <x v="17"/>
  </r>
  <r>
    <x v="0"/>
    <x v="5"/>
    <x v="18"/>
    <x v="18"/>
    <x v="0"/>
    <n v="6937"/>
    <n v="322"/>
    <n v="309"/>
    <n v="341"/>
    <n v="330"/>
    <n v="353"/>
    <n v="64"/>
    <n v="244"/>
    <n v="261"/>
    <n v="394"/>
    <n v="8"/>
    <n v="8"/>
    <n v="9"/>
    <n v="7"/>
    <n v="10"/>
    <n v="4"/>
    <n v="5"/>
    <n v="9"/>
    <n v="12"/>
    <n v="304"/>
    <n v="292"/>
    <n v="321"/>
    <n v="315"/>
    <n v="333"/>
    <n v="58"/>
    <n v="230"/>
    <n v="246"/>
    <n v="369"/>
    <n v="49"/>
    <n v="49"/>
    <n v="0"/>
    <n v="0"/>
    <n v="49"/>
    <n v="49"/>
    <n v="40"/>
    <n v="2"/>
    <n v="36"/>
    <n v="0"/>
    <n v="0"/>
    <n v="0"/>
    <n v="27"/>
    <n v="2"/>
    <n v="23"/>
    <n v="244"/>
    <n v="2"/>
    <n v="8"/>
    <n v="231"/>
    <n v="5"/>
    <n v="0"/>
    <n v="0"/>
    <n v="5"/>
    <n v="230"/>
    <n v="2"/>
    <n v="7"/>
    <n v="219"/>
    <n v="69"/>
    <n v="6"/>
    <n v="77"/>
    <n v="81"/>
    <n v="9"/>
    <n v="5"/>
    <n v="28"/>
    <n v="8"/>
    <n v="0"/>
    <n v="0"/>
    <n v="20"/>
    <n v="0"/>
    <n v="0"/>
    <n v="1"/>
    <n v="5"/>
    <n v="0"/>
    <n v="5"/>
    <n v="15"/>
    <n v="2"/>
    <n v="14"/>
    <n v="1"/>
    <m/>
    <m/>
    <m/>
    <n v="322"/>
    <n v="182"/>
    <n v="341"/>
    <n v="90"/>
    <n v="297"/>
    <n v="194"/>
    <n v="309"/>
    <n v="294"/>
    <n v="261"/>
    <n v="92"/>
    <n v="8"/>
    <n v="3"/>
    <n v="9"/>
    <n v="1"/>
    <n v="8"/>
    <n v="1"/>
    <n v="8"/>
    <n v="7"/>
    <n v="6"/>
    <n v="0"/>
    <n v="304"/>
    <n v="174"/>
    <n v="321"/>
    <n v="84"/>
    <n v="279"/>
    <n v="185"/>
    <n v="292"/>
    <n v="278"/>
    <n v="247"/>
    <n v="89"/>
    <m/>
    <n v="433"/>
    <n v="417"/>
    <n v="16"/>
    <n v="433"/>
    <n v="16"/>
    <n v="401"/>
    <n v="16"/>
    <n v="17"/>
    <n v="203"/>
    <n v="192"/>
    <n v="88"/>
    <n v="71"/>
    <n v="3"/>
    <n v="14"/>
    <n v="63"/>
    <n v="2"/>
    <n v="10"/>
    <n v="0"/>
    <n v="194"/>
    <n v="0"/>
    <n v="4"/>
    <n v="23"/>
    <n v="241"/>
    <n v="165"/>
    <n v="3"/>
    <n v="6"/>
    <n v="6"/>
    <n v="1"/>
    <n v="0"/>
    <n v="16"/>
    <n v="225"/>
    <n v="160"/>
    <n v="1"/>
    <n v="49"/>
    <n v="14"/>
    <n v="73"/>
    <n v="16"/>
    <n v="4614"/>
    <n v="1"/>
    <n v="321"/>
    <n v="12"/>
    <n v="27"/>
    <n v="65"/>
    <n v="2203"/>
    <n v="1958"/>
    <n v="542"/>
    <n v="4703"/>
    <n v="53"/>
    <n v="14"/>
    <n v="1"/>
    <n v="2"/>
    <n v="0"/>
    <n v="52"/>
    <n v="1"/>
    <n v="4"/>
    <n v="1"/>
    <n v="0"/>
    <n v="0"/>
    <n v="2"/>
    <n v="0"/>
    <n v="0"/>
    <n v="4"/>
    <n v="1"/>
    <n v="1"/>
    <n v="0"/>
    <n v="3"/>
    <n v="0"/>
    <n v="8"/>
    <n v="0"/>
    <n v="223"/>
    <n v="72"/>
    <n v="295"/>
    <n v="3"/>
    <n v="3"/>
    <n v="6"/>
    <n v="216"/>
    <n v="66"/>
    <n v="282"/>
    <n v="223"/>
    <n v="20"/>
    <n v="20"/>
    <n v="20"/>
    <n v="81"/>
    <n v="1"/>
    <n v="1"/>
    <n v="1"/>
    <x v="0"/>
    <x v="18"/>
  </r>
  <r>
    <x v="0"/>
    <x v="5"/>
    <x v="18"/>
    <x v="18"/>
    <x v="1"/>
    <n v="6972"/>
    <n v="328"/>
    <n v="321"/>
    <n v="353"/>
    <n v="336"/>
    <n v="364"/>
    <n v="68"/>
    <n v="243"/>
    <n v="240"/>
    <n v="400"/>
    <n v="7"/>
    <n v="5"/>
    <n v="7"/>
    <n v="8"/>
    <n v="8"/>
    <n v="3"/>
    <n v="5"/>
    <n v="7"/>
    <n v="11"/>
    <n v="312"/>
    <n v="308"/>
    <n v="336"/>
    <n v="320"/>
    <n v="347"/>
    <n v="63"/>
    <n v="232"/>
    <n v="229"/>
    <n v="376"/>
    <n v="51"/>
    <n v="51"/>
    <n v="0"/>
    <n v="0"/>
    <n v="49"/>
    <n v="49"/>
    <n v="41"/>
    <n v="2"/>
    <n v="37"/>
    <n v="0"/>
    <n v="0"/>
    <n v="0"/>
    <n v="26"/>
    <n v="2"/>
    <n v="23"/>
    <n v="243"/>
    <n v="2"/>
    <n v="5"/>
    <n v="233"/>
    <n v="5"/>
    <n v="0"/>
    <n v="0"/>
    <n v="5"/>
    <n v="232"/>
    <n v="2"/>
    <n v="5"/>
    <n v="223"/>
    <n v="68"/>
    <n v="7"/>
    <n v="77"/>
    <n v="85"/>
    <n v="9"/>
    <n v="5"/>
    <n v="29"/>
    <n v="8"/>
    <n v="0"/>
    <n v="0"/>
    <n v="21"/>
    <n v="0"/>
    <n v="0"/>
    <n v="2"/>
    <n v="5"/>
    <n v="0"/>
    <n v="5"/>
    <n v="16"/>
    <n v="3"/>
    <n v="15"/>
    <n v="1"/>
    <m/>
    <m/>
    <m/>
    <n v="327"/>
    <n v="190"/>
    <n v="352"/>
    <n v="94"/>
    <n v="305"/>
    <n v="200"/>
    <n v="320"/>
    <n v="304"/>
    <n v="274"/>
    <n v="96"/>
    <n v="7"/>
    <n v="2"/>
    <n v="7"/>
    <n v="1"/>
    <n v="5"/>
    <n v="1"/>
    <n v="5"/>
    <n v="5"/>
    <n v="4"/>
    <n v="0"/>
    <n v="311"/>
    <n v="186"/>
    <n v="335"/>
    <n v="88"/>
    <n v="292"/>
    <n v="192"/>
    <n v="307"/>
    <n v="291"/>
    <n v="263"/>
    <n v="95"/>
    <m/>
    <n v="440"/>
    <n v="424"/>
    <n v="16"/>
    <n v="440"/>
    <n v="15"/>
    <n v="409"/>
    <n v="16"/>
    <n v="23"/>
    <n v="205"/>
    <n v="193"/>
    <n v="91"/>
    <n v="73"/>
    <n v="2"/>
    <n v="14"/>
    <n v="65"/>
    <n v="2"/>
    <n v="10"/>
    <n v="0"/>
    <n v="190"/>
    <n v="0"/>
    <n v="4"/>
    <n v="24"/>
    <n v="245"/>
    <n v="167"/>
    <n v="3"/>
    <n v="6"/>
    <n v="6"/>
    <n v="0"/>
    <n v="0"/>
    <n v="17"/>
    <n v="231"/>
    <n v="161"/>
    <n v="1"/>
    <n v="49"/>
    <n v="14"/>
    <n v="77"/>
    <n v="16"/>
    <n v="4632"/>
    <n v="3"/>
    <n v="322"/>
    <n v="15"/>
    <n v="28"/>
    <n v="64"/>
    <n v="2218"/>
    <n v="1960"/>
    <n v="547"/>
    <n v="4725"/>
    <n v="62"/>
    <n v="17"/>
    <n v="1"/>
    <n v="2"/>
    <n v="0"/>
    <n v="58"/>
    <n v="4"/>
    <n v="4"/>
    <n v="1"/>
    <n v="0"/>
    <n v="0"/>
    <n v="2"/>
    <n v="0"/>
    <n v="0"/>
    <n v="4"/>
    <n v="1"/>
    <n v="1"/>
    <n v="0"/>
    <n v="3"/>
    <n v="0"/>
    <n v="8"/>
    <n v="0"/>
    <n v="223"/>
    <n v="72"/>
    <n v="295"/>
    <n v="3"/>
    <n v="2"/>
    <n v="5"/>
    <n v="217"/>
    <n v="68"/>
    <n v="285"/>
    <n v="223"/>
    <n v="21"/>
    <n v="21"/>
    <n v="21"/>
    <n v="81"/>
    <n v="1"/>
    <n v="1"/>
    <n v="1"/>
    <x v="1"/>
    <x v="18"/>
  </r>
  <r>
    <x v="0"/>
    <x v="5"/>
    <x v="19"/>
    <x v="19"/>
    <x v="0"/>
    <n v="3849"/>
    <n v="127"/>
    <n v="167"/>
    <n v="168"/>
    <n v="117"/>
    <n v="176"/>
    <n v="137"/>
    <n v="100"/>
    <n v="179"/>
    <n v="204"/>
    <n v="3"/>
    <n v="7"/>
    <n v="7"/>
    <n v="2"/>
    <n v="7"/>
    <n v="4"/>
    <n v="2"/>
    <n v="7"/>
    <n v="10"/>
    <n v="124"/>
    <n v="160"/>
    <n v="161"/>
    <n v="115"/>
    <n v="169"/>
    <n v="133"/>
    <n v="98"/>
    <n v="172"/>
    <n v="194"/>
    <n v="17"/>
    <n v="16"/>
    <n v="2"/>
    <n v="2"/>
    <n v="15"/>
    <n v="14"/>
    <n v="83"/>
    <n v="1"/>
    <n v="82"/>
    <n v="0"/>
    <n v="0"/>
    <n v="0"/>
    <n v="79"/>
    <n v="1"/>
    <n v="78"/>
    <n v="100"/>
    <n v="0"/>
    <n v="0"/>
    <n v="97"/>
    <n v="2"/>
    <n v="0"/>
    <n v="0"/>
    <n v="1"/>
    <n v="98"/>
    <n v="0"/>
    <n v="0"/>
    <n v="96"/>
    <n v="18"/>
    <n v="2"/>
    <n v="21"/>
    <n v="16"/>
    <n v="6"/>
    <n v="0"/>
    <n v="15"/>
    <n v="3"/>
    <n v="0"/>
    <n v="0"/>
    <n v="12"/>
    <n v="0"/>
    <n v="0"/>
    <n v="1"/>
    <n v="7"/>
    <n v="0"/>
    <n v="7"/>
    <n v="10"/>
    <n v="5"/>
    <n v="8"/>
    <n v="2"/>
    <m/>
    <m/>
    <m/>
    <n v="127"/>
    <n v="62"/>
    <n v="168"/>
    <n v="61"/>
    <n v="154"/>
    <n v="102"/>
    <n v="167"/>
    <n v="160"/>
    <n v="113"/>
    <n v="33"/>
    <n v="3"/>
    <n v="3"/>
    <n v="7"/>
    <n v="2"/>
    <n v="6"/>
    <n v="4"/>
    <n v="7"/>
    <n v="6"/>
    <n v="2"/>
    <n v="1"/>
    <n v="124"/>
    <n v="59"/>
    <n v="161"/>
    <n v="59"/>
    <n v="148"/>
    <n v="98"/>
    <n v="160"/>
    <n v="154"/>
    <n v="111"/>
    <n v="32"/>
    <m/>
    <n v="213"/>
    <n v="213"/>
    <n v="0"/>
    <n v="213"/>
    <n v="10"/>
    <n v="203"/>
    <n v="0"/>
    <n v="4"/>
    <n v="74"/>
    <n v="90"/>
    <n v="88"/>
    <n v="26"/>
    <n v="4"/>
    <n v="3"/>
    <n v="2"/>
    <n v="0"/>
    <n v="3"/>
    <n v="0"/>
    <n v="73"/>
    <n v="0"/>
    <n v="0"/>
    <n v="21"/>
    <n v="116"/>
    <n v="76"/>
    <n v="0"/>
    <n v="6"/>
    <n v="4"/>
    <n v="0"/>
    <n v="0"/>
    <n v="15"/>
    <n v="112"/>
    <n v="76"/>
    <n v="1"/>
    <n v="38"/>
    <n v="3"/>
    <n v="9"/>
    <n v="9"/>
    <n v="2746"/>
    <n v="0"/>
    <n v="313"/>
    <n v="0"/>
    <n v="9"/>
    <n v="18"/>
    <n v="1294"/>
    <n v="1203"/>
    <n v="267"/>
    <n v="2764"/>
    <n v="23"/>
    <n v="15"/>
    <n v="1"/>
    <n v="3"/>
    <n v="2"/>
    <n v="21"/>
    <n v="0"/>
    <n v="0"/>
    <n v="0"/>
    <n v="0"/>
    <n v="0"/>
    <n v="0"/>
    <n v="0"/>
    <n v="0"/>
    <n v="3"/>
    <n v="3"/>
    <n v="2"/>
    <n v="1"/>
    <n v="2"/>
    <n v="1"/>
    <n v="3"/>
    <n v="1"/>
    <n v="110"/>
    <n v="19"/>
    <n v="129"/>
    <n v="3"/>
    <n v="0"/>
    <n v="3"/>
    <n v="107"/>
    <n v="19"/>
    <n v="126"/>
    <n v="110"/>
    <n v="5"/>
    <n v="5"/>
    <n v="5"/>
    <n v="32"/>
    <n v="0"/>
    <n v="0"/>
    <n v="0"/>
    <x v="0"/>
    <x v="19"/>
  </r>
  <r>
    <x v="0"/>
    <x v="5"/>
    <x v="19"/>
    <x v="19"/>
    <x v="1"/>
    <n v="3894"/>
    <n v="135"/>
    <n v="174"/>
    <n v="175"/>
    <n v="122"/>
    <n v="181"/>
    <n v="140"/>
    <n v="106"/>
    <n v="181"/>
    <n v="207"/>
    <n v="4"/>
    <n v="7"/>
    <n v="7"/>
    <n v="3"/>
    <n v="7"/>
    <n v="4"/>
    <n v="3"/>
    <n v="7"/>
    <n v="11"/>
    <n v="131"/>
    <n v="167"/>
    <n v="168"/>
    <n v="119"/>
    <n v="174"/>
    <n v="136"/>
    <n v="103"/>
    <n v="174"/>
    <n v="196"/>
    <n v="19"/>
    <n v="18"/>
    <n v="3"/>
    <n v="3"/>
    <n v="16"/>
    <n v="15"/>
    <n v="86"/>
    <n v="2"/>
    <n v="84"/>
    <n v="0"/>
    <n v="0"/>
    <n v="0"/>
    <n v="82"/>
    <n v="2"/>
    <n v="80"/>
    <n v="106"/>
    <n v="0"/>
    <n v="1"/>
    <n v="102"/>
    <n v="3"/>
    <n v="0"/>
    <n v="0"/>
    <n v="2"/>
    <n v="103"/>
    <n v="0"/>
    <n v="1"/>
    <n v="100"/>
    <n v="19"/>
    <n v="2"/>
    <n v="22"/>
    <n v="15"/>
    <n v="6"/>
    <n v="0"/>
    <n v="15"/>
    <n v="3"/>
    <n v="0"/>
    <n v="0"/>
    <n v="12"/>
    <n v="0"/>
    <n v="0"/>
    <n v="1"/>
    <n v="7"/>
    <n v="0"/>
    <n v="7"/>
    <n v="10"/>
    <n v="5"/>
    <n v="8"/>
    <n v="2"/>
    <m/>
    <m/>
    <m/>
    <n v="135"/>
    <n v="65"/>
    <n v="175"/>
    <n v="62"/>
    <n v="159"/>
    <n v="104"/>
    <n v="174"/>
    <n v="167"/>
    <n v="124"/>
    <n v="34"/>
    <n v="4"/>
    <n v="4"/>
    <n v="7"/>
    <n v="2"/>
    <n v="6"/>
    <n v="4"/>
    <n v="7"/>
    <n v="6"/>
    <n v="3"/>
    <n v="1"/>
    <n v="131"/>
    <n v="61"/>
    <n v="168"/>
    <n v="60"/>
    <n v="153"/>
    <n v="100"/>
    <n v="167"/>
    <n v="161"/>
    <n v="121"/>
    <n v="33"/>
    <m/>
    <n v="216"/>
    <n v="216"/>
    <n v="0"/>
    <n v="216"/>
    <n v="11"/>
    <n v="205"/>
    <n v="0"/>
    <n v="4"/>
    <n v="74"/>
    <n v="90"/>
    <n v="91"/>
    <n v="26"/>
    <n v="4"/>
    <n v="3"/>
    <n v="2"/>
    <n v="0"/>
    <n v="3"/>
    <n v="0"/>
    <n v="73"/>
    <n v="0"/>
    <n v="0"/>
    <n v="21"/>
    <n v="116"/>
    <n v="79"/>
    <n v="0"/>
    <n v="7"/>
    <n v="4"/>
    <n v="0"/>
    <n v="0"/>
    <n v="14"/>
    <n v="112"/>
    <n v="79"/>
    <n v="1"/>
    <n v="38"/>
    <n v="3"/>
    <n v="9"/>
    <n v="9"/>
    <n v="2773"/>
    <n v="0"/>
    <n v="320"/>
    <n v="0"/>
    <n v="11"/>
    <n v="18"/>
    <n v="1309"/>
    <n v="1212"/>
    <n v="270"/>
    <n v="2791"/>
    <n v="22"/>
    <n v="17"/>
    <n v="1"/>
    <n v="1"/>
    <n v="2"/>
    <n v="20"/>
    <n v="0"/>
    <n v="0"/>
    <n v="0"/>
    <n v="0"/>
    <n v="0"/>
    <n v="0"/>
    <n v="0"/>
    <n v="0"/>
    <n v="3"/>
    <n v="3"/>
    <n v="2"/>
    <n v="1"/>
    <n v="2"/>
    <n v="1"/>
    <n v="3"/>
    <n v="1"/>
    <n v="111"/>
    <n v="20"/>
    <n v="131"/>
    <n v="3"/>
    <n v="0"/>
    <n v="3"/>
    <n v="108"/>
    <n v="20"/>
    <n v="128"/>
    <n v="111"/>
    <n v="5"/>
    <n v="5"/>
    <n v="5"/>
    <n v="35"/>
    <n v="0"/>
    <n v="0"/>
    <n v="0"/>
    <x v="1"/>
    <x v="19"/>
  </r>
  <r>
    <x v="0"/>
    <x v="5"/>
    <x v="20"/>
    <x v="20"/>
    <x v="0"/>
    <n v="5737"/>
    <n v="260"/>
    <n v="259"/>
    <n v="267"/>
    <n v="244"/>
    <n v="269"/>
    <n v="182"/>
    <n v="229"/>
    <n v="269"/>
    <n v="310"/>
    <n v="10"/>
    <n v="7"/>
    <n v="9"/>
    <n v="9"/>
    <n v="9"/>
    <n v="5"/>
    <n v="9"/>
    <n v="13"/>
    <n v="13"/>
    <n v="240"/>
    <n v="240"/>
    <n v="246"/>
    <n v="225"/>
    <n v="248"/>
    <n v="168"/>
    <n v="210"/>
    <n v="246"/>
    <n v="286"/>
    <n v="33"/>
    <n v="33"/>
    <n v="4"/>
    <n v="4"/>
    <n v="28"/>
    <n v="28"/>
    <n v="155"/>
    <n v="3"/>
    <n v="145"/>
    <n v="0"/>
    <n v="0"/>
    <n v="0"/>
    <n v="135"/>
    <n v="3"/>
    <n v="125"/>
    <n v="229"/>
    <n v="1"/>
    <n v="5"/>
    <n v="222"/>
    <n v="9"/>
    <n v="0"/>
    <n v="0"/>
    <n v="9"/>
    <n v="210"/>
    <n v="1"/>
    <n v="5"/>
    <n v="203"/>
    <n v="33"/>
    <n v="4"/>
    <n v="47"/>
    <n v="35"/>
    <n v="5"/>
    <n v="4"/>
    <n v="21"/>
    <n v="9"/>
    <n v="0"/>
    <n v="0"/>
    <n v="12"/>
    <n v="0"/>
    <n v="0"/>
    <n v="3"/>
    <n v="9"/>
    <n v="0"/>
    <n v="9"/>
    <n v="9"/>
    <n v="1"/>
    <n v="8"/>
    <n v="1"/>
    <m/>
    <m/>
    <m/>
    <n v="260"/>
    <n v="146"/>
    <n v="267"/>
    <n v="66"/>
    <n v="234"/>
    <n v="152"/>
    <n v="259"/>
    <n v="247"/>
    <n v="228"/>
    <n v="69"/>
    <n v="10"/>
    <n v="5"/>
    <n v="9"/>
    <n v="0"/>
    <n v="7"/>
    <n v="3"/>
    <n v="7"/>
    <n v="7"/>
    <n v="6"/>
    <n v="1"/>
    <n v="240"/>
    <n v="134"/>
    <n v="246"/>
    <n v="59"/>
    <n v="215"/>
    <n v="141"/>
    <n v="240"/>
    <n v="228"/>
    <n v="212"/>
    <n v="64"/>
    <m/>
    <n v="336"/>
    <n v="323"/>
    <n v="13"/>
    <n v="336"/>
    <n v="14"/>
    <n v="309"/>
    <n v="13"/>
    <n v="81"/>
    <n v="114"/>
    <n v="171"/>
    <n v="68"/>
    <n v="73"/>
    <n v="1"/>
    <n v="20"/>
    <n v="3"/>
    <n v="0"/>
    <n v="79"/>
    <n v="0"/>
    <n v="111"/>
    <n v="1"/>
    <n v="1"/>
    <n v="24"/>
    <n v="200"/>
    <n v="111"/>
    <n v="0"/>
    <n v="7"/>
    <n v="6"/>
    <n v="1"/>
    <n v="0"/>
    <n v="16"/>
    <n v="185"/>
    <n v="108"/>
    <n v="4"/>
    <n v="53"/>
    <n v="6"/>
    <n v="15"/>
    <n v="6"/>
    <n v="3871"/>
    <n v="0"/>
    <n v="342"/>
    <n v="0"/>
    <n v="17"/>
    <n v="31"/>
    <n v="1723"/>
    <n v="1725"/>
    <n v="444"/>
    <n v="3892"/>
    <n v="27"/>
    <n v="3"/>
    <n v="0"/>
    <n v="1"/>
    <n v="0"/>
    <n v="26"/>
    <n v="1"/>
    <n v="1"/>
    <n v="0"/>
    <n v="0"/>
    <n v="0"/>
    <n v="1"/>
    <n v="0"/>
    <n v="0"/>
    <n v="2"/>
    <n v="1"/>
    <n v="0"/>
    <n v="0"/>
    <n v="2"/>
    <n v="0"/>
    <n v="3"/>
    <n v="1"/>
    <n v="222"/>
    <n v="42"/>
    <n v="264"/>
    <n v="5"/>
    <n v="2"/>
    <n v="7"/>
    <n v="208"/>
    <n v="39"/>
    <n v="247"/>
    <n v="222"/>
    <n v="18"/>
    <n v="18"/>
    <n v="18"/>
    <n v="59"/>
    <n v="0"/>
    <n v="0"/>
    <n v="0"/>
    <x v="0"/>
    <x v="20"/>
  </r>
  <r>
    <x v="0"/>
    <x v="5"/>
    <x v="20"/>
    <x v="20"/>
    <x v="1"/>
    <n v="5744"/>
    <n v="270"/>
    <n v="267"/>
    <n v="275"/>
    <n v="259"/>
    <n v="276"/>
    <n v="193"/>
    <n v="249"/>
    <n v="270"/>
    <n v="316"/>
    <n v="10"/>
    <n v="9"/>
    <n v="11"/>
    <n v="9"/>
    <n v="11"/>
    <n v="5"/>
    <n v="9"/>
    <n v="12"/>
    <n v="12"/>
    <n v="250"/>
    <n v="246"/>
    <n v="252"/>
    <n v="240"/>
    <n v="253"/>
    <n v="179"/>
    <n v="230"/>
    <n v="249"/>
    <n v="293"/>
    <n v="38"/>
    <n v="38"/>
    <n v="5"/>
    <n v="5"/>
    <n v="32"/>
    <n v="32"/>
    <n v="172"/>
    <n v="3"/>
    <n v="162"/>
    <n v="0"/>
    <n v="0"/>
    <n v="0"/>
    <n v="145"/>
    <n v="3"/>
    <n v="136"/>
    <n v="249"/>
    <n v="1"/>
    <n v="5"/>
    <n v="241"/>
    <n v="9"/>
    <n v="0"/>
    <n v="0"/>
    <n v="9"/>
    <n v="230"/>
    <n v="1"/>
    <n v="5"/>
    <n v="222"/>
    <n v="33"/>
    <n v="4"/>
    <n v="48"/>
    <n v="36"/>
    <n v="5"/>
    <n v="4"/>
    <n v="22"/>
    <n v="9"/>
    <n v="0"/>
    <n v="0"/>
    <n v="13"/>
    <n v="0"/>
    <n v="0"/>
    <n v="2"/>
    <n v="8"/>
    <n v="0"/>
    <n v="8"/>
    <n v="9"/>
    <n v="1"/>
    <n v="8"/>
    <n v="1"/>
    <m/>
    <m/>
    <m/>
    <n v="270"/>
    <n v="156"/>
    <n v="275"/>
    <n v="68"/>
    <n v="237"/>
    <n v="153"/>
    <n v="267"/>
    <n v="258"/>
    <n v="241"/>
    <n v="79"/>
    <n v="10"/>
    <n v="4"/>
    <n v="11"/>
    <n v="0"/>
    <n v="9"/>
    <n v="2"/>
    <n v="9"/>
    <n v="9"/>
    <n v="8"/>
    <n v="1"/>
    <n v="250"/>
    <n v="145"/>
    <n v="252"/>
    <n v="61"/>
    <n v="216"/>
    <n v="143"/>
    <n v="246"/>
    <n v="237"/>
    <n v="223"/>
    <n v="74"/>
    <m/>
    <n v="338"/>
    <n v="325"/>
    <n v="13"/>
    <n v="338"/>
    <n v="13"/>
    <n v="312"/>
    <n v="13"/>
    <n v="81"/>
    <n v="114"/>
    <n v="172"/>
    <n v="68"/>
    <n v="73"/>
    <n v="1"/>
    <n v="20"/>
    <n v="4"/>
    <n v="0"/>
    <n v="79"/>
    <n v="0"/>
    <n v="111"/>
    <n v="1"/>
    <n v="1"/>
    <n v="24"/>
    <n v="199"/>
    <n v="114"/>
    <n v="0"/>
    <n v="6"/>
    <n v="6"/>
    <n v="1"/>
    <n v="0"/>
    <n v="17"/>
    <n v="184"/>
    <n v="111"/>
    <n v="3"/>
    <n v="54"/>
    <n v="6"/>
    <n v="15"/>
    <n v="6"/>
    <n v="3896"/>
    <n v="0"/>
    <n v="339"/>
    <n v="0"/>
    <n v="18"/>
    <n v="31"/>
    <n v="1732"/>
    <n v="1740"/>
    <n v="445"/>
    <n v="3917"/>
    <n v="27"/>
    <n v="3"/>
    <n v="0"/>
    <n v="4"/>
    <n v="0"/>
    <n v="26"/>
    <n v="1"/>
    <n v="1"/>
    <n v="0"/>
    <n v="0"/>
    <n v="0"/>
    <n v="1"/>
    <n v="0"/>
    <n v="0"/>
    <n v="1"/>
    <n v="1"/>
    <n v="0"/>
    <n v="0"/>
    <n v="1"/>
    <n v="0"/>
    <n v="2"/>
    <n v="1"/>
    <n v="224"/>
    <n v="43"/>
    <n v="267"/>
    <n v="5"/>
    <n v="2"/>
    <n v="7"/>
    <n v="210"/>
    <n v="40"/>
    <n v="250"/>
    <n v="224"/>
    <n v="19"/>
    <n v="19"/>
    <n v="19"/>
    <n v="60"/>
    <n v="0"/>
    <n v="0"/>
    <n v="0"/>
    <x v="1"/>
    <x v="20"/>
  </r>
  <r>
    <x v="0"/>
    <x v="5"/>
    <x v="21"/>
    <x v="21"/>
    <x v="0"/>
    <n v="9691"/>
    <n v="431"/>
    <n v="404"/>
    <n v="443"/>
    <n v="386"/>
    <n v="452"/>
    <n v="305"/>
    <n v="373"/>
    <n v="332"/>
    <n v="559"/>
    <n v="9"/>
    <n v="8"/>
    <n v="11"/>
    <n v="7"/>
    <n v="10"/>
    <n v="5"/>
    <n v="6"/>
    <n v="11"/>
    <n v="18"/>
    <n v="412"/>
    <n v="386"/>
    <n v="421"/>
    <n v="370"/>
    <n v="431"/>
    <n v="294"/>
    <n v="359"/>
    <n v="312"/>
    <n v="522"/>
    <n v="61"/>
    <n v="54"/>
    <n v="1"/>
    <n v="1"/>
    <n v="59"/>
    <n v="52"/>
    <n v="261"/>
    <n v="4"/>
    <n v="251"/>
    <n v="0"/>
    <n v="0"/>
    <n v="0"/>
    <n v="151"/>
    <n v="1"/>
    <n v="147"/>
    <n v="373"/>
    <n v="5"/>
    <n v="14"/>
    <n v="350"/>
    <n v="6"/>
    <n v="0"/>
    <n v="0"/>
    <n v="6"/>
    <n v="359"/>
    <n v="5"/>
    <n v="13"/>
    <n v="337"/>
    <n v="71"/>
    <n v="8"/>
    <n v="87"/>
    <n v="121"/>
    <n v="23"/>
    <n v="8"/>
    <n v="44"/>
    <n v="10"/>
    <n v="0"/>
    <n v="0"/>
    <n v="34"/>
    <n v="0"/>
    <n v="0"/>
    <n v="8"/>
    <n v="18"/>
    <n v="3"/>
    <n v="15"/>
    <n v="21"/>
    <n v="5"/>
    <n v="14"/>
    <n v="7"/>
    <m/>
    <m/>
    <m/>
    <n v="431"/>
    <n v="325"/>
    <n v="443"/>
    <n v="137"/>
    <n v="380"/>
    <n v="280"/>
    <n v="404"/>
    <n v="378"/>
    <n v="359"/>
    <n v="174"/>
    <n v="9"/>
    <n v="6"/>
    <n v="11"/>
    <n v="1"/>
    <n v="8"/>
    <n v="5"/>
    <n v="8"/>
    <n v="8"/>
    <n v="6"/>
    <n v="1"/>
    <n v="412"/>
    <n v="311"/>
    <n v="421"/>
    <n v="133"/>
    <n v="366"/>
    <n v="270"/>
    <n v="386"/>
    <n v="362"/>
    <n v="345"/>
    <n v="170"/>
    <m/>
    <n v="633"/>
    <n v="612"/>
    <n v="21"/>
    <n v="633"/>
    <n v="24"/>
    <n v="588"/>
    <n v="21"/>
    <n v="12"/>
    <n v="126"/>
    <n v="288"/>
    <n v="99"/>
    <n v="130"/>
    <n v="10"/>
    <n v="17"/>
    <n v="88"/>
    <n v="1"/>
    <n v="10"/>
    <n v="0"/>
    <n v="118"/>
    <n v="1"/>
    <n v="3"/>
    <n v="52"/>
    <n v="349"/>
    <n v="229"/>
    <n v="2"/>
    <n v="11"/>
    <n v="9"/>
    <n v="2"/>
    <n v="1"/>
    <n v="37"/>
    <n v="329"/>
    <n v="221"/>
    <n v="3"/>
    <n v="84"/>
    <n v="17"/>
    <n v="118"/>
    <n v="67"/>
    <n v="6350"/>
    <n v="3"/>
    <n v="279"/>
    <n v="14"/>
    <n v="31"/>
    <n v="102"/>
    <n v="2928"/>
    <n v="2707"/>
    <n v="900"/>
    <n v="6535"/>
    <n v="85"/>
    <n v="43"/>
    <n v="2"/>
    <n v="6"/>
    <n v="3"/>
    <n v="79"/>
    <n v="3"/>
    <n v="3"/>
    <n v="0"/>
    <n v="0"/>
    <n v="0"/>
    <n v="3"/>
    <n v="0"/>
    <n v="0"/>
    <n v="11"/>
    <n v="4"/>
    <n v="3"/>
    <n v="1"/>
    <n v="4"/>
    <n v="4"/>
    <n v="14"/>
    <n v="3"/>
    <n v="359"/>
    <n v="86"/>
    <n v="445"/>
    <n v="7"/>
    <n v="1"/>
    <n v="8"/>
    <n v="339"/>
    <n v="84"/>
    <n v="423"/>
    <n v="359"/>
    <n v="14"/>
    <n v="14"/>
    <n v="14"/>
    <n v="150"/>
    <n v="11"/>
    <n v="5"/>
    <n v="5"/>
    <x v="0"/>
    <x v="21"/>
  </r>
  <r>
    <x v="0"/>
    <x v="5"/>
    <x v="21"/>
    <x v="21"/>
    <x v="1"/>
    <n v="9711"/>
    <n v="458"/>
    <n v="418"/>
    <n v="454"/>
    <n v="418"/>
    <n v="464"/>
    <n v="326"/>
    <n v="408"/>
    <n v="328"/>
    <n v="576"/>
    <n v="11"/>
    <n v="9"/>
    <n v="12"/>
    <n v="9"/>
    <n v="11"/>
    <n v="5"/>
    <n v="9"/>
    <n v="11"/>
    <n v="19"/>
    <n v="436"/>
    <n v="399"/>
    <n v="430"/>
    <n v="399"/>
    <n v="441"/>
    <n v="315"/>
    <n v="390"/>
    <n v="310"/>
    <n v="537"/>
    <n v="68"/>
    <n v="61"/>
    <n v="2"/>
    <n v="2"/>
    <n v="64"/>
    <n v="57"/>
    <n v="280"/>
    <n v="4"/>
    <n v="271"/>
    <n v="0"/>
    <n v="0"/>
    <n v="0"/>
    <n v="154"/>
    <n v="1"/>
    <n v="152"/>
    <n v="408"/>
    <n v="4"/>
    <n v="14"/>
    <n v="387"/>
    <n v="9"/>
    <n v="0"/>
    <n v="0"/>
    <n v="9"/>
    <n v="390"/>
    <n v="4"/>
    <n v="13"/>
    <n v="370"/>
    <n v="70"/>
    <n v="8"/>
    <n v="87"/>
    <n v="125"/>
    <n v="23"/>
    <n v="8"/>
    <n v="44"/>
    <n v="10"/>
    <n v="0"/>
    <n v="0"/>
    <n v="34"/>
    <n v="0"/>
    <n v="0"/>
    <n v="7"/>
    <n v="18"/>
    <n v="3"/>
    <n v="15"/>
    <n v="21"/>
    <n v="4"/>
    <n v="14"/>
    <n v="7"/>
    <m/>
    <m/>
    <m/>
    <n v="458"/>
    <n v="350"/>
    <n v="454"/>
    <n v="143"/>
    <n v="391"/>
    <n v="287"/>
    <n v="418"/>
    <n v="392"/>
    <n v="378"/>
    <n v="181"/>
    <n v="11"/>
    <n v="8"/>
    <n v="12"/>
    <n v="1"/>
    <n v="9"/>
    <n v="5"/>
    <n v="9"/>
    <n v="9"/>
    <n v="8"/>
    <n v="1"/>
    <n v="436"/>
    <n v="332"/>
    <n v="430"/>
    <n v="139"/>
    <n v="375"/>
    <n v="277"/>
    <n v="399"/>
    <n v="376"/>
    <n v="362"/>
    <n v="177"/>
    <m/>
    <n v="643"/>
    <n v="622"/>
    <n v="21"/>
    <n v="643"/>
    <n v="25"/>
    <n v="597"/>
    <n v="21"/>
    <n v="14"/>
    <n v="127"/>
    <n v="295"/>
    <n v="101"/>
    <n v="131"/>
    <n v="10"/>
    <n v="17"/>
    <n v="88"/>
    <n v="1"/>
    <n v="11"/>
    <n v="0"/>
    <n v="118"/>
    <n v="1"/>
    <n v="3"/>
    <n v="51"/>
    <n v="356"/>
    <n v="233"/>
    <n v="2"/>
    <n v="11"/>
    <n v="10"/>
    <n v="2"/>
    <n v="1"/>
    <n v="36"/>
    <n v="335"/>
    <n v="225"/>
    <n v="4"/>
    <n v="84"/>
    <n v="18"/>
    <n v="116"/>
    <n v="69"/>
    <n v="6356"/>
    <n v="1"/>
    <n v="284"/>
    <n v="13"/>
    <n v="29"/>
    <n v="106"/>
    <n v="2915"/>
    <n v="2710"/>
    <n v="916"/>
    <n v="6541"/>
    <n v="90"/>
    <n v="41"/>
    <n v="2"/>
    <n v="5"/>
    <n v="3"/>
    <n v="84"/>
    <n v="3"/>
    <n v="3"/>
    <n v="0"/>
    <n v="0"/>
    <n v="0"/>
    <n v="3"/>
    <n v="0"/>
    <n v="0"/>
    <n v="11"/>
    <n v="4"/>
    <n v="3"/>
    <n v="1"/>
    <n v="4"/>
    <n v="4"/>
    <n v="14"/>
    <n v="3"/>
    <n v="367"/>
    <n v="86"/>
    <n v="453"/>
    <n v="7"/>
    <n v="2"/>
    <n v="9"/>
    <n v="347"/>
    <n v="83"/>
    <n v="430"/>
    <n v="367"/>
    <n v="14"/>
    <n v="14"/>
    <n v="14"/>
    <n v="159"/>
    <n v="14"/>
    <n v="6"/>
    <n v="6"/>
    <x v="1"/>
    <x v="21"/>
  </r>
  <r>
    <x v="0"/>
    <x v="5"/>
    <x v="22"/>
    <x v="22"/>
    <x v="0"/>
    <n v="4170"/>
    <n v="244"/>
    <n v="237"/>
    <n v="242"/>
    <n v="242"/>
    <n v="242"/>
    <n v="212"/>
    <n v="237"/>
    <n v="128"/>
    <n v="250"/>
    <n v="8"/>
    <n v="5"/>
    <n v="8"/>
    <n v="6"/>
    <n v="7"/>
    <n v="3"/>
    <n v="7"/>
    <n v="4"/>
    <n v="10"/>
    <n v="233"/>
    <n v="230"/>
    <n v="232"/>
    <n v="233"/>
    <n v="233"/>
    <n v="208"/>
    <n v="227"/>
    <n v="123"/>
    <n v="236"/>
    <n v="33"/>
    <n v="33"/>
    <n v="2"/>
    <n v="2"/>
    <n v="31"/>
    <n v="31"/>
    <n v="207"/>
    <n v="1"/>
    <n v="206"/>
    <n v="1"/>
    <n v="1"/>
    <n v="0"/>
    <n v="117"/>
    <n v="1"/>
    <n v="116"/>
    <n v="237"/>
    <n v="0"/>
    <n v="9"/>
    <n v="228"/>
    <n v="7"/>
    <n v="0"/>
    <n v="0"/>
    <n v="7"/>
    <n v="227"/>
    <n v="0"/>
    <n v="9"/>
    <n v="218"/>
    <n v="9"/>
    <n v="3"/>
    <n v="32"/>
    <n v="42"/>
    <n v="4"/>
    <n v="2"/>
    <n v="18"/>
    <n v="4"/>
    <n v="0"/>
    <n v="0"/>
    <n v="14"/>
    <n v="0"/>
    <n v="0"/>
    <n v="3"/>
    <n v="5"/>
    <n v="0"/>
    <n v="5"/>
    <n v="13"/>
    <n v="4"/>
    <n v="10"/>
    <n v="3"/>
    <m/>
    <m/>
    <m/>
    <n v="244"/>
    <n v="211"/>
    <n v="242"/>
    <n v="42"/>
    <n v="194"/>
    <n v="98"/>
    <n v="237"/>
    <n v="216"/>
    <n v="236"/>
    <n v="73"/>
    <n v="8"/>
    <n v="7"/>
    <n v="8"/>
    <n v="0"/>
    <n v="7"/>
    <n v="1"/>
    <n v="5"/>
    <n v="5"/>
    <n v="5"/>
    <n v="0"/>
    <n v="233"/>
    <n v="201"/>
    <n v="232"/>
    <n v="40"/>
    <n v="185"/>
    <n v="95"/>
    <n v="230"/>
    <n v="210"/>
    <n v="229"/>
    <n v="72"/>
    <m/>
    <n v="253"/>
    <n v="249"/>
    <n v="4"/>
    <n v="253"/>
    <n v="12"/>
    <n v="237"/>
    <n v="4"/>
    <n v="54"/>
    <n v="74"/>
    <n v="66"/>
    <n v="69"/>
    <n v="45"/>
    <n v="3"/>
    <n v="2"/>
    <n v="68"/>
    <n v="0"/>
    <n v="47"/>
    <n v="0"/>
    <n v="66"/>
    <n v="1"/>
    <n v="3"/>
    <n v="24"/>
    <n v="146"/>
    <n v="80"/>
    <n v="3"/>
    <n v="5"/>
    <n v="3"/>
    <n v="1"/>
    <n v="0"/>
    <n v="17"/>
    <n v="141"/>
    <n v="79"/>
    <n v="17"/>
    <n v="36"/>
    <n v="8"/>
    <n v="9"/>
    <n v="204"/>
    <n v="2601"/>
    <n v="0"/>
    <n v="501"/>
    <n v="0"/>
    <n v="6"/>
    <n v="30"/>
    <n v="1324"/>
    <n v="1174"/>
    <n v="316"/>
    <n v="2814"/>
    <n v="55"/>
    <n v="9"/>
    <n v="0"/>
    <n v="31"/>
    <n v="1"/>
    <n v="53"/>
    <n v="1"/>
    <n v="3"/>
    <n v="1"/>
    <n v="0"/>
    <n v="0"/>
    <n v="2"/>
    <n v="1"/>
    <n v="0"/>
    <n v="4"/>
    <n v="3"/>
    <n v="0"/>
    <n v="2"/>
    <n v="1"/>
    <n v="2"/>
    <n v="7"/>
    <n v="3"/>
    <n v="137"/>
    <n v="29"/>
    <n v="166"/>
    <n v="2"/>
    <n v="1"/>
    <n v="3"/>
    <n v="133"/>
    <n v="28"/>
    <n v="161"/>
    <n v="137"/>
    <n v="18"/>
    <n v="18"/>
    <n v="18"/>
    <n v="76"/>
    <n v="4"/>
    <n v="3"/>
    <n v="3"/>
    <x v="0"/>
    <x v="22"/>
  </r>
  <r>
    <x v="1"/>
    <x v="6"/>
    <x v="23"/>
    <x v="23"/>
    <x v="0"/>
    <n v="10762"/>
    <n v="698"/>
    <n v="681"/>
    <n v="697"/>
    <n v="694"/>
    <n v="700"/>
    <n v="589"/>
    <n v="664"/>
    <n v="480"/>
    <n v="719"/>
    <n v="14"/>
    <n v="11"/>
    <n v="16"/>
    <n v="14"/>
    <n v="15"/>
    <n v="10"/>
    <n v="13"/>
    <n v="14"/>
    <n v="18"/>
    <n v="678"/>
    <n v="664"/>
    <n v="676"/>
    <n v="674"/>
    <n v="679"/>
    <n v="576"/>
    <n v="645"/>
    <n v="462"/>
    <n v="694"/>
    <n v="109"/>
    <n v="108"/>
    <n v="4"/>
    <n v="4"/>
    <n v="104"/>
    <n v="104"/>
    <n v="575"/>
    <n v="10"/>
    <n v="562"/>
    <n v="1"/>
    <n v="1"/>
    <n v="0"/>
    <n v="405"/>
    <n v="8"/>
    <n v="396"/>
    <n v="664"/>
    <n v="3"/>
    <n v="7"/>
    <n v="652"/>
    <n v="13"/>
    <n v="1"/>
    <n v="0"/>
    <n v="12"/>
    <n v="645"/>
    <n v="2"/>
    <n v="6"/>
    <n v="635"/>
    <n v="128"/>
    <n v="7"/>
    <n v="108"/>
    <n v="74"/>
    <n v="26"/>
    <n v="9"/>
    <n v="48"/>
    <n v="16"/>
    <n v="9"/>
    <n v="0"/>
    <n v="32"/>
    <n v="12"/>
    <n v="0"/>
    <n v="8"/>
    <n v="9"/>
    <n v="0"/>
    <n v="9"/>
    <n v="29"/>
    <n v="10"/>
    <n v="26"/>
    <n v="3"/>
    <m/>
    <m/>
    <m/>
    <n v="698"/>
    <n v="598"/>
    <n v="697"/>
    <n v="196"/>
    <n v="636"/>
    <n v="420"/>
    <n v="681"/>
    <n v="574"/>
    <n v="674"/>
    <n v="303"/>
    <n v="14"/>
    <n v="11"/>
    <n v="16"/>
    <n v="2"/>
    <n v="15"/>
    <n v="5"/>
    <n v="11"/>
    <n v="11"/>
    <n v="11"/>
    <n v="1"/>
    <n v="678"/>
    <n v="582"/>
    <n v="676"/>
    <n v="191"/>
    <n v="616"/>
    <n v="411"/>
    <n v="664"/>
    <n v="558"/>
    <n v="658"/>
    <n v="299"/>
    <m/>
    <n v="730"/>
    <n v="723"/>
    <n v="7"/>
    <n v="730"/>
    <n v="20"/>
    <n v="703"/>
    <n v="7"/>
    <n v="680"/>
    <n v="694"/>
    <n v="175"/>
    <n v="221"/>
    <n v="254"/>
    <n v="2"/>
    <n v="74"/>
    <n v="2"/>
    <n v="2"/>
    <n v="1"/>
    <n v="15"/>
    <n v="3"/>
    <n v="31"/>
    <n v="3"/>
    <n v="51"/>
    <n v="443"/>
    <n v="233"/>
    <n v="2"/>
    <n v="9"/>
    <n v="9"/>
    <n v="0"/>
    <n v="1"/>
    <n v="42"/>
    <n v="428"/>
    <n v="232"/>
    <n v="9"/>
    <n v="87"/>
    <n v="25"/>
    <n v="134"/>
    <n v="391"/>
    <n v="7545"/>
    <n v="0"/>
    <n v="229"/>
    <n v="11"/>
    <n v="28"/>
    <n v="104"/>
    <n v="4699"/>
    <n v="2894"/>
    <n v="477"/>
    <n v="8070"/>
    <n v="118"/>
    <n v="95"/>
    <n v="4"/>
    <n v="7"/>
    <n v="0"/>
    <n v="116"/>
    <n v="2"/>
    <n v="3"/>
    <n v="1"/>
    <n v="1"/>
    <n v="0"/>
    <n v="2"/>
    <n v="1"/>
    <n v="0"/>
    <n v="4"/>
    <n v="4"/>
    <n v="1"/>
    <n v="0"/>
    <n v="2"/>
    <n v="2"/>
    <n v="7"/>
    <n v="2"/>
    <n v="357"/>
    <n v="103"/>
    <n v="460"/>
    <n v="6"/>
    <n v="0"/>
    <n v="6"/>
    <n v="347"/>
    <n v="102"/>
    <n v="449"/>
    <n v="357"/>
    <n v="74"/>
    <n v="72"/>
    <n v="74"/>
    <n v="220"/>
    <n v="21"/>
    <n v="9"/>
    <n v="9"/>
    <x v="0"/>
    <x v="23"/>
  </r>
  <r>
    <x v="0"/>
    <x v="5"/>
    <x v="22"/>
    <x v="22"/>
    <x v="1"/>
    <n v="4200"/>
    <n v="255"/>
    <n v="247"/>
    <n v="254"/>
    <n v="254"/>
    <n v="254"/>
    <n v="218"/>
    <n v="243"/>
    <n v="145"/>
    <n v="259"/>
    <n v="7"/>
    <n v="4"/>
    <n v="9"/>
    <n v="7"/>
    <n v="8"/>
    <n v="3"/>
    <n v="6"/>
    <n v="5"/>
    <n v="10"/>
    <n v="245"/>
    <n v="241"/>
    <n v="243"/>
    <n v="244"/>
    <n v="244"/>
    <n v="214"/>
    <n v="234"/>
    <n v="139"/>
    <n v="245"/>
    <n v="30"/>
    <n v="30"/>
    <n v="2"/>
    <n v="2"/>
    <n v="28"/>
    <n v="28"/>
    <n v="211"/>
    <n v="1"/>
    <n v="210"/>
    <n v="1"/>
    <n v="1"/>
    <n v="0"/>
    <n v="132"/>
    <n v="1"/>
    <n v="131"/>
    <n v="243"/>
    <n v="0"/>
    <n v="9"/>
    <n v="234"/>
    <n v="6"/>
    <n v="0"/>
    <n v="0"/>
    <n v="6"/>
    <n v="234"/>
    <n v="0"/>
    <n v="9"/>
    <n v="225"/>
    <n v="11"/>
    <n v="3"/>
    <n v="32"/>
    <n v="46"/>
    <n v="5"/>
    <n v="2"/>
    <n v="21"/>
    <n v="3"/>
    <n v="0"/>
    <n v="0"/>
    <n v="18"/>
    <n v="0"/>
    <n v="0"/>
    <n v="4"/>
    <n v="5"/>
    <n v="0"/>
    <n v="5"/>
    <n v="17"/>
    <n v="3"/>
    <n v="13"/>
    <n v="4"/>
    <m/>
    <m/>
    <m/>
    <n v="255"/>
    <n v="218"/>
    <n v="254"/>
    <n v="42"/>
    <n v="207"/>
    <n v="111"/>
    <n v="247"/>
    <n v="228"/>
    <n v="246"/>
    <n v="82"/>
    <n v="7"/>
    <n v="7"/>
    <n v="9"/>
    <n v="0"/>
    <n v="8"/>
    <n v="2"/>
    <n v="4"/>
    <n v="4"/>
    <n v="4"/>
    <n v="0"/>
    <n v="245"/>
    <n v="208"/>
    <n v="243"/>
    <n v="40"/>
    <n v="197"/>
    <n v="107"/>
    <n v="241"/>
    <n v="223"/>
    <n v="240"/>
    <n v="81"/>
    <m/>
    <n v="264"/>
    <n v="260"/>
    <n v="4"/>
    <n v="264"/>
    <n v="11"/>
    <n v="249"/>
    <n v="4"/>
    <n v="54"/>
    <n v="76"/>
    <n v="69"/>
    <n v="73"/>
    <n v="51"/>
    <n v="4"/>
    <n v="2"/>
    <n v="65"/>
    <n v="0"/>
    <n v="47"/>
    <n v="0"/>
    <n v="67"/>
    <n v="1"/>
    <n v="3"/>
    <n v="23"/>
    <n v="152"/>
    <n v="86"/>
    <n v="3"/>
    <n v="4"/>
    <n v="3"/>
    <n v="1"/>
    <n v="0"/>
    <n v="17"/>
    <n v="147"/>
    <n v="85"/>
    <n v="17"/>
    <n v="40"/>
    <n v="8"/>
    <n v="12"/>
    <n v="201"/>
    <n v="2628"/>
    <n v="1"/>
    <n v="503"/>
    <n v="1"/>
    <n v="6"/>
    <n v="30"/>
    <n v="1343"/>
    <n v="1186"/>
    <n v="312"/>
    <n v="2841"/>
    <n v="60"/>
    <n v="9"/>
    <n v="0"/>
    <n v="32"/>
    <n v="1"/>
    <n v="58"/>
    <n v="1"/>
    <n v="3"/>
    <n v="3"/>
    <n v="1"/>
    <n v="0"/>
    <n v="1"/>
    <n v="1"/>
    <n v="0"/>
    <n v="4"/>
    <n v="3"/>
    <n v="0"/>
    <n v="2"/>
    <n v="1"/>
    <n v="2"/>
    <n v="7"/>
    <n v="2"/>
    <n v="150"/>
    <n v="30"/>
    <n v="180"/>
    <n v="2"/>
    <n v="1"/>
    <n v="3"/>
    <n v="146"/>
    <n v="29"/>
    <n v="175"/>
    <n v="150"/>
    <n v="18"/>
    <n v="18"/>
    <n v="18"/>
    <n v="80"/>
    <n v="4"/>
    <n v="3"/>
    <n v="3"/>
    <x v="1"/>
    <x v="22"/>
  </r>
  <r>
    <x v="0"/>
    <x v="5"/>
    <x v="24"/>
    <x v="24"/>
    <x v="0"/>
    <n v="5527"/>
    <n v="180"/>
    <n v="249"/>
    <n v="279"/>
    <n v="90"/>
    <n v="280"/>
    <n v="114"/>
    <n v="229"/>
    <n v="259"/>
    <n v="353"/>
    <n v="3"/>
    <n v="2"/>
    <n v="5"/>
    <n v="1"/>
    <n v="3"/>
    <n v="2"/>
    <n v="4"/>
    <n v="5"/>
    <n v="7"/>
    <n v="177"/>
    <n v="247"/>
    <n v="274"/>
    <n v="89"/>
    <n v="277"/>
    <n v="112"/>
    <n v="225"/>
    <n v="254"/>
    <n v="344"/>
    <n v="23"/>
    <n v="20"/>
    <n v="1"/>
    <n v="1"/>
    <n v="22"/>
    <n v="19"/>
    <n v="24"/>
    <n v="0"/>
    <n v="24"/>
    <n v="0"/>
    <n v="0"/>
    <n v="0"/>
    <n v="14"/>
    <n v="0"/>
    <n v="14"/>
    <n v="229"/>
    <n v="2"/>
    <n v="2"/>
    <n v="225"/>
    <n v="4"/>
    <n v="0"/>
    <n v="0"/>
    <n v="4"/>
    <n v="225"/>
    <n v="2"/>
    <n v="2"/>
    <n v="221"/>
    <n v="24"/>
    <n v="5"/>
    <n v="56"/>
    <n v="30"/>
    <n v="9"/>
    <n v="3"/>
    <n v="30"/>
    <n v="4"/>
    <n v="0"/>
    <n v="0"/>
    <n v="26"/>
    <n v="0"/>
    <n v="0"/>
    <n v="6"/>
    <n v="15"/>
    <n v="2"/>
    <n v="13"/>
    <n v="20"/>
    <n v="4"/>
    <n v="18"/>
    <n v="2"/>
    <m/>
    <m/>
    <m/>
    <n v="180"/>
    <n v="131"/>
    <n v="279"/>
    <n v="69"/>
    <n v="246"/>
    <n v="149"/>
    <n v="249"/>
    <n v="242"/>
    <n v="143"/>
    <n v="50"/>
    <n v="3"/>
    <n v="2"/>
    <n v="5"/>
    <n v="1"/>
    <n v="4"/>
    <n v="2"/>
    <n v="2"/>
    <n v="2"/>
    <n v="1"/>
    <n v="0"/>
    <n v="177"/>
    <n v="129"/>
    <n v="274"/>
    <n v="68"/>
    <n v="242"/>
    <n v="147"/>
    <n v="247"/>
    <n v="240"/>
    <n v="142"/>
    <n v="50"/>
    <m/>
    <n v="386"/>
    <n v="384"/>
    <n v="2"/>
    <n v="386"/>
    <n v="9"/>
    <n v="375"/>
    <n v="2"/>
    <n v="6"/>
    <n v="168"/>
    <n v="83"/>
    <n v="188"/>
    <n v="66"/>
    <n v="20"/>
    <n v="13"/>
    <n v="15"/>
    <n v="1"/>
    <n v="4"/>
    <n v="0"/>
    <n v="160"/>
    <n v="6"/>
    <n v="3"/>
    <n v="33"/>
    <n v="235"/>
    <n v="115"/>
    <n v="3"/>
    <n v="5"/>
    <n v="1"/>
    <n v="0"/>
    <n v="0"/>
    <n v="28"/>
    <n v="232"/>
    <n v="115"/>
    <n v="8"/>
    <n v="45"/>
    <n v="7"/>
    <n v="44"/>
    <n v="6"/>
    <n v="3803"/>
    <n v="0"/>
    <n v="208"/>
    <n v="1"/>
    <n v="12"/>
    <n v="40"/>
    <n v="1863"/>
    <n v="1666"/>
    <n v="324"/>
    <n v="3853"/>
    <n v="49"/>
    <n v="20"/>
    <n v="0"/>
    <n v="22"/>
    <n v="0"/>
    <n v="49"/>
    <n v="0"/>
    <n v="3"/>
    <n v="2"/>
    <n v="1"/>
    <n v="0"/>
    <n v="1"/>
    <n v="0"/>
    <n v="0"/>
    <n v="4"/>
    <n v="3"/>
    <n v="1"/>
    <n v="0"/>
    <n v="2"/>
    <n v="2"/>
    <n v="7"/>
    <n v="5"/>
    <n v="210"/>
    <n v="51"/>
    <n v="261"/>
    <n v="1"/>
    <n v="0"/>
    <n v="1"/>
    <n v="209"/>
    <n v="51"/>
    <n v="260"/>
    <n v="210"/>
    <n v="10"/>
    <n v="10"/>
    <n v="10"/>
    <n v="36"/>
    <n v="1"/>
    <n v="1"/>
    <n v="1"/>
    <x v="0"/>
    <x v="24"/>
  </r>
  <r>
    <x v="0"/>
    <x v="5"/>
    <x v="24"/>
    <x v="24"/>
    <x v="1"/>
    <n v="5579"/>
    <n v="197"/>
    <n v="268"/>
    <n v="294"/>
    <n v="117"/>
    <n v="292"/>
    <n v="125"/>
    <n v="252"/>
    <n v="260"/>
    <n v="364"/>
    <n v="3"/>
    <n v="2"/>
    <n v="5"/>
    <n v="1"/>
    <n v="3"/>
    <n v="2"/>
    <n v="4"/>
    <n v="7"/>
    <n v="7"/>
    <n v="194"/>
    <n v="266"/>
    <n v="289"/>
    <n v="116"/>
    <n v="289"/>
    <n v="123"/>
    <n v="248"/>
    <n v="253"/>
    <n v="355"/>
    <n v="27"/>
    <n v="23"/>
    <n v="1"/>
    <n v="1"/>
    <n v="26"/>
    <n v="22"/>
    <n v="37"/>
    <n v="0"/>
    <n v="37"/>
    <n v="0"/>
    <n v="0"/>
    <n v="0"/>
    <n v="23"/>
    <n v="0"/>
    <n v="23"/>
    <n v="252"/>
    <n v="1"/>
    <n v="2"/>
    <n v="249"/>
    <n v="4"/>
    <n v="0"/>
    <n v="0"/>
    <n v="4"/>
    <n v="248"/>
    <n v="1"/>
    <n v="2"/>
    <n v="245"/>
    <n v="26"/>
    <n v="5"/>
    <n v="56"/>
    <n v="31"/>
    <n v="9"/>
    <n v="3"/>
    <n v="32"/>
    <n v="6"/>
    <n v="0"/>
    <n v="0"/>
    <n v="26"/>
    <n v="0"/>
    <n v="0"/>
    <n v="7"/>
    <n v="15"/>
    <n v="2"/>
    <n v="13"/>
    <n v="20"/>
    <n v="4"/>
    <n v="18"/>
    <n v="2"/>
    <m/>
    <m/>
    <m/>
    <n v="197"/>
    <n v="137"/>
    <n v="294"/>
    <n v="71"/>
    <n v="260"/>
    <n v="156"/>
    <n v="268"/>
    <n v="260"/>
    <n v="160"/>
    <n v="52"/>
    <n v="3"/>
    <n v="2"/>
    <n v="5"/>
    <n v="1"/>
    <n v="4"/>
    <n v="2"/>
    <n v="2"/>
    <n v="2"/>
    <n v="1"/>
    <n v="0"/>
    <n v="194"/>
    <n v="135"/>
    <n v="289"/>
    <n v="70"/>
    <n v="256"/>
    <n v="154"/>
    <n v="266"/>
    <n v="258"/>
    <n v="159"/>
    <n v="52"/>
    <m/>
    <n v="396"/>
    <n v="394"/>
    <n v="2"/>
    <n v="396"/>
    <n v="9"/>
    <n v="385"/>
    <n v="2"/>
    <n v="6"/>
    <n v="170"/>
    <n v="83"/>
    <n v="193"/>
    <n v="66"/>
    <n v="21"/>
    <n v="15"/>
    <n v="17"/>
    <n v="1"/>
    <n v="4"/>
    <n v="0"/>
    <n v="162"/>
    <n v="6"/>
    <n v="3"/>
    <n v="34"/>
    <n v="241"/>
    <n v="118"/>
    <n v="3"/>
    <n v="5"/>
    <n v="1"/>
    <n v="0"/>
    <n v="0"/>
    <n v="29"/>
    <n v="238"/>
    <n v="118"/>
    <n v="9"/>
    <n v="46"/>
    <n v="7"/>
    <n v="47"/>
    <n v="6"/>
    <n v="3828"/>
    <n v="1"/>
    <n v="208"/>
    <n v="2"/>
    <n v="12"/>
    <n v="38"/>
    <n v="1878"/>
    <n v="1680"/>
    <n v="323"/>
    <n v="3881"/>
    <n v="53"/>
    <n v="22"/>
    <n v="0"/>
    <n v="25"/>
    <n v="0"/>
    <n v="53"/>
    <n v="0"/>
    <n v="3"/>
    <n v="2"/>
    <n v="1"/>
    <n v="0"/>
    <n v="1"/>
    <n v="0"/>
    <n v="0"/>
    <n v="3"/>
    <n v="3"/>
    <n v="1"/>
    <n v="0"/>
    <n v="1"/>
    <n v="2"/>
    <n v="6"/>
    <n v="4"/>
    <n v="212"/>
    <n v="52"/>
    <n v="264"/>
    <n v="1"/>
    <n v="0"/>
    <n v="1"/>
    <n v="211"/>
    <n v="52"/>
    <n v="263"/>
    <n v="212"/>
    <n v="11"/>
    <n v="11"/>
    <n v="11"/>
    <n v="42"/>
    <n v="1"/>
    <n v="1"/>
    <n v="1"/>
    <x v="1"/>
    <x v="24"/>
  </r>
  <r>
    <x v="0"/>
    <x v="5"/>
    <x v="25"/>
    <x v="25"/>
    <x v="0"/>
    <n v="5389"/>
    <n v="304"/>
    <n v="310"/>
    <n v="316"/>
    <n v="283"/>
    <n v="319"/>
    <n v="215"/>
    <n v="259"/>
    <n v="221"/>
    <n v="352"/>
    <n v="12"/>
    <n v="12"/>
    <n v="14"/>
    <n v="12"/>
    <n v="14"/>
    <n v="8"/>
    <n v="11"/>
    <n v="11"/>
    <n v="16"/>
    <n v="278"/>
    <n v="285"/>
    <n v="289"/>
    <n v="257"/>
    <n v="292"/>
    <n v="201"/>
    <n v="235"/>
    <n v="201"/>
    <n v="319"/>
    <n v="41"/>
    <n v="40"/>
    <n v="2"/>
    <n v="2"/>
    <n v="38"/>
    <n v="37"/>
    <n v="187"/>
    <n v="6"/>
    <n v="175"/>
    <n v="0"/>
    <n v="0"/>
    <n v="0"/>
    <n v="128"/>
    <n v="3"/>
    <n v="122"/>
    <n v="259"/>
    <n v="3"/>
    <n v="2"/>
    <n v="254"/>
    <n v="11"/>
    <n v="0"/>
    <n v="0"/>
    <n v="11"/>
    <n v="235"/>
    <n v="2"/>
    <n v="2"/>
    <n v="231"/>
    <n v="18"/>
    <n v="2"/>
    <n v="29"/>
    <n v="34"/>
    <n v="5"/>
    <n v="0"/>
    <n v="21"/>
    <n v="2"/>
    <n v="0"/>
    <n v="0"/>
    <n v="19"/>
    <n v="0"/>
    <n v="0"/>
    <n v="1"/>
    <n v="8"/>
    <n v="0"/>
    <n v="8"/>
    <n v="15"/>
    <n v="4"/>
    <n v="12"/>
    <n v="3"/>
    <m/>
    <m/>
    <m/>
    <n v="304"/>
    <n v="227"/>
    <n v="316"/>
    <n v="75"/>
    <n v="269"/>
    <n v="165"/>
    <n v="310"/>
    <n v="298"/>
    <n v="273"/>
    <n v="103"/>
    <n v="12"/>
    <n v="8"/>
    <n v="14"/>
    <n v="1"/>
    <n v="11"/>
    <n v="5"/>
    <n v="12"/>
    <n v="11"/>
    <n v="9"/>
    <n v="3"/>
    <n v="278"/>
    <n v="207"/>
    <n v="289"/>
    <n v="70"/>
    <n v="247"/>
    <n v="153"/>
    <n v="285"/>
    <n v="275"/>
    <n v="251"/>
    <n v="95"/>
    <m/>
    <n v="379"/>
    <n v="362"/>
    <n v="17"/>
    <n v="379"/>
    <n v="19"/>
    <n v="343"/>
    <n v="17"/>
    <n v="111"/>
    <n v="119"/>
    <n v="85"/>
    <n v="97"/>
    <n v="49"/>
    <n v="2"/>
    <n v="54"/>
    <n v="92"/>
    <n v="0"/>
    <n v="111"/>
    <n v="0"/>
    <n v="119"/>
    <n v="0"/>
    <n v="1"/>
    <n v="26"/>
    <n v="210"/>
    <n v="142"/>
    <n v="1"/>
    <n v="8"/>
    <n v="7"/>
    <n v="3"/>
    <n v="0"/>
    <n v="16"/>
    <n v="193"/>
    <n v="134"/>
    <n v="3"/>
    <n v="25"/>
    <n v="2"/>
    <n v="5"/>
    <n v="2"/>
    <n v="3660"/>
    <n v="0"/>
    <n v="607"/>
    <n v="0"/>
    <n v="11"/>
    <n v="30"/>
    <n v="1600"/>
    <n v="1551"/>
    <n v="516"/>
    <n v="3667"/>
    <n v="41"/>
    <n v="17"/>
    <n v="0"/>
    <n v="6"/>
    <n v="1"/>
    <n v="36"/>
    <n v="4"/>
    <n v="1"/>
    <n v="0"/>
    <n v="0"/>
    <n v="0"/>
    <n v="0"/>
    <n v="0"/>
    <n v="0"/>
    <n v="3"/>
    <n v="2"/>
    <n v="1"/>
    <n v="0"/>
    <n v="3"/>
    <n v="0"/>
    <n v="4"/>
    <n v="3"/>
    <n v="213"/>
    <n v="27"/>
    <n v="240"/>
    <n v="5"/>
    <n v="1"/>
    <n v="6"/>
    <n v="198"/>
    <n v="26"/>
    <n v="224"/>
    <n v="213"/>
    <n v="25"/>
    <n v="25"/>
    <n v="25"/>
    <n v="64"/>
    <n v="1"/>
    <n v="0"/>
    <n v="0"/>
    <x v="0"/>
    <x v="25"/>
  </r>
  <r>
    <x v="0"/>
    <x v="5"/>
    <x v="25"/>
    <x v="25"/>
    <x v="1"/>
    <n v="5378"/>
    <n v="309"/>
    <n v="315"/>
    <n v="322"/>
    <n v="288"/>
    <n v="325"/>
    <n v="223"/>
    <n v="262"/>
    <n v="217"/>
    <n v="353"/>
    <n v="13"/>
    <n v="12"/>
    <n v="14"/>
    <n v="12"/>
    <n v="14"/>
    <n v="8"/>
    <n v="11"/>
    <n v="11"/>
    <n v="16"/>
    <n v="283"/>
    <n v="291"/>
    <n v="296"/>
    <n v="263"/>
    <n v="299"/>
    <n v="208"/>
    <n v="238"/>
    <n v="194"/>
    <n v="321"/>
    <n v="39"/>
    <n v="38"/>
    <n v="2"/>
    <n v="2"/>
    <n v="37"/>
    <n v="36"/>
    <n v="193"/>
    <n v="6"/>
    <n v="180"/>
    <n v="0"/>
    <n v="0"/>
    <n v="0"/>
    <n v="131"/>
    <n v="3"/>
    <n v="122"/>
    <n v="262"/>
    <n v="2"/>
    <n v="2"/>
    <n v="258"/>
    <n v="11"/>
    <n v="0"/>
    <n v="0"/>
    <n v="11"/>
    <n v="238"/>
    <n v="1"/>
    <n v="2"/>
    <n v="235"/>
    <n v="18"/>
    <n v="2"/>
    <n v="29"/>
    <n v="35"/>
    <n v="5"/>
    <n v="0"/>
    <n v="21"/>
    <n v="2"/>
    <n v="0"/>
    <n v="0"/>
    <n v="19"/>
    <n v="0"/>
    <n v="0"/>
    <n v="1"/>
    <n v="8"/>
    <n v="0"/>
    <n v="8"/>
    <n v="15"/>
    <n v="4"/>
    <n v="12"/>
    <n v="3"/>
    <m/>
    <m/>
    <m/>
    <n v="309"/>
    <n v="231"/>
    <n v="322"/>
    <n v="83"/>
    <n v="274"/>
    <n v="169"/>
    <n v="315"/>
    <n v="300"/>
    <n v="278"/>
    <n v="108"/>
    <n v="13"/>
    <n v="8"/>
    <n v="14"/>
    <n v="1"/>
    <n v="10"/>
    <n v="4"/>
    <n v="12"/>
    <n v="12"/>
    <n v="9"/>
    <n v="3"/>
    <n v="283"/>
    <n v="211"/>
    <n v="296"/>
    <n v="77"/>
    <n v="253"/>
    <n v="158"/>
    <n v="291"/>
    <n v="276"/>
    <n v="257"/>
    <n v="98"/>
    <m/>
    <n v="377"/>
    <n v="361"/>
    <n v="16"/>
    <n v="377"/>
    <n v="20"/>
    <n v="341"/>
    <n v="16"/>
    <n v="110"/>
    <n v="118"/>
    <n v="84"/>
    <n v="101"/>
    <n v="49"/>
    <n v="2"/>
    <n v="51"/>
    <n v="90"/>
    <n v="0"/>
    <n v="110"/>
    <n v="0"/>
    <n v="118"/>
    <n v="0"/>
    <n v="2"/>
    <n v="26"/>
    <n v="210"/>
    <n v="139"/>
    <n v="2"/>
    <n v="8"/>
    <n v="7"/>
    <n v="3"/>
    <n v="0"/>
    <n v="16"/>
    <n v="194"/>
    <n v="131"/>
    <n v="3"/>
    <n v="25"/>
    <n v="2"/>
    <n v="5"/>
    <n v="3"/>
    <n v="3644"/>
    <n v="0"/>
    <n v="609"/>
    <n v="0"/>
    <n v="11"/>
    <n v="30"/>
    <n v="1592"/>
    <n v="1548"/>
    <n v="512"/>
    <n v="3652"/>
    <n v="40"/>
    <n v="16"/>
    <n v="0"/>
    <n v="5"/>
    <n v="2"/>
    <n v="35"/>
    <n v="3"/>
    <n v="2"/>
    <n v="0"/>
    <n v="0"/>
    <n v="0"/>
    <n v="0"/>
    <n v="0"/>
    <n v="0"/>
    <n v="3"/>
    <n v="2"/>
    <n v="1"/>
    <n v="0"/>
    <n v="3"/>
    <n v="0"/>
    <n v="5"/>
    <n v="3"/>
    <n v="218"/>
    <n v="27"/>
    <n v="245"/>
    <n v="5"/>
    <n v="1"/>
    <n v="6"/>
    <n v="204"/>
    <n v="26"/>
    <n v="230"/>
    <n v="218"/>
    <n v="28"/>
    <n v="28"/>
    <n v="28"/>
    <n v="67"/>
    <n v="1"/>
    <n v="0"/>
    <n v="0"/>
    <x v="1"/>
    <x v="25"/>
  </r>
  <r>
    <x v="0"/>
    <x v="7"/>
    <x v="26"/>
    <x v="26"/>
    <x v="0"/>
    <n v="7572"/>
    <n v="547"/>
    <n v="534"/>
    <n v="543"/>
    <n v="540"/>
    <n v="544"/>
    <n v="474"/>
    <n v="527"/>
    <n v="22"/>
    <n v="578"/>
    <n v="15"/>
    <n v="11"/>
    <n v="14"/>
    <n v="14"/>
    <n v="13"/>
    <n v="10"/>
    <n v="12"/>
    <n v="0"/>
    <n v="15"/>
    <n v="527"/>
    <n v="518"/>
    <n v="523"/>
    <n v="520"/>
    <n v="525"/>
    <n v="461"/>
    <n v="510"/>
    <n v="22"/>
    <n v="556"/>
    <n v="62"/>
    <n v="62"/>
    <n v="2"/>
    <n v="2"/>
    <n v="60"/>
    <n v="60"/>
    <n v="456"/>
    <n v="9"/>
    <n v="444"/>
    <n v="0"/>
    <n v="0"/>
    <n v="0"/>
    <n v="20"/>
    <n v="0"/>
    <n v="20"/>
    <n v="527"/>
    <n v="1"/>
    <n v="81"/>
    <n v="444"/>
    <n v="12"/>
    <n v="0"/>
    <n v="3"/>
    <n v="9"/>
    <n v="510"/>
    <n v="1"/>
    <n v="78"/>
    <n v="430"/>
    <n v="58"/>
    <n v="6"/>
    <n v="87"/>
    <n v="83"/>
    <n v="21"/>
    <n v="1"/>
    <n v="43"/>
    <n v="8"/>
    <n v="2"/>
    <n v="0"/>
    <n v="35"/>
    <n v="5"/>
    <n v="0"/>
    <n v="5"/>
    <n v="12"/>
    <n v="0"/>
    <n v="12"/>
    <n v="30"/>
    <n v="14"/>
    <n v="28"/>
    <n v="2"/>
    <m/>
    <m/>
    <m/>
    <n v="547"/>
    <n v="448"/>
    <n v="543"/>
    <n v="141"/>
    <n v="479"/>
    <n v="315"/>
    <n v="534"/>
    <n v="514"/>
    <n v="520"/>
    <n v="238"/>
    <n v="15"/>
    <n v="12"/>
    <n v="14"/>
    <n v="3"/>
    <n v="10"/>
    <n v="4"/>
    <n v="11"/>
    <n v="11"/>
    <n v="11"/>
    <n v="2"/>
    <n v="527"/>
    <n v="432"/>
    <n v="523"/>
    <n v="134"/>
    <n v="464"/>
    <n v="307"/>
    <n v="518"/>
    <n v="498"/>
    <n v="504"/>
    <n v="233"/>
    <m/>
    <n v="588"/>
    <n v="581"/>
    <n v="7"/>
    <n v="588"/>
    <n v="17"/>
    <n v="564"/>
    <n v="7"/>
    <n v="7"/>
    <n v="128"/>
    <n v="77"/>
    <n v="372"/>
    <n v="66"/>
    <n v="7"/>
    <n v="7"/>
    <n v="58"/>
    <n v="1"/>
    <n v="5"/>
    <n v="1"/>
    <n v="126"/>
    <n v="1"/>
    <n v="2"/>
    <n v="42"/>
    <n v="353"/>
    <n v="191"/>
    <n v="2"/>
    <n v="10"/>
    <n v="5"/>
    <n v="0"/>
    <n v="0"/>
    <n v="31"/>
    <n v="344"/>
    <n v="189"/>
    <n v="4"/>
    <n v="103"/>
    <n v="19"/>
    <n v="201"/>
    <n v="107"/>
    <n v="4932"/>
    <n v="13"/>
    <n v="238"/>
    <n v="56"/>
    <n v="3"/>
    <n v="81"/>
    <n v="2738"/>
    <n v="2128"/>
    <n v="374"/>
    <n v="5240"/>
    <n v="71"/>
    <n v="39"/>
    <n v="8"/>
    <n v="35"/>
    <n v="1"/>
    <n v="69"/>
    <n v="1"/>
    <n v="2"/>
    <n v="0"/>
    <n v="0"/>
    <n v="0"/>
    <n v="1"/>
    <n v="0"/>
    <n v="0"/>
    <n v="3"/>
    <n v="2"/>
    <n v="2"/>
    <n v="0"/>
    <n v="0"/>
    <n v="3"/>
    <n v="5"/>
    <n v="3"/>
    <n v="342"/>
    <n v="79"/>
    <n v="421"/>
    <n v="3"/>
    <n v="0"/>
    <n v="3"/>
    <n v="336"/>
    <n v="79"/>
    <n v="415"/>
    <n v="342"/>
    <n v="32"/>
    <n v="32"/>
    <n v="32"/>
    <n v="185"/>
    <n v="3"/>
    <n v="2"/>
    <n v="2"/>
    <x v="0"/>
    <x v="26"/>
  </r>
  <r>
    <x v="0"/>
    <x v="7"/>
    <x v="26"/>
    <x v="26"/>
    <x v="1"/>
    <n v="7565"/>
    <n v="547"/>
    <n v="540"/>
    <n v="545"/>
    <n v="544"/>
    <n v="548"/>
    <n v="479"/>
    <n v="532"/>
    <n v="37"/>
    <n v="575"/>
    <n v="15"/>
    <n v="10"/>
    <n v="13"/>
    <n v="14"/>
    <n v="12"/>
    <n v="9"/>
    <n v="12"/>
    <n v="1"/>
    <n v="15"/>
    <n v="529"/>
    <n v="526"/>
    <n v="527"/>
    <n v="525"/>
    <n v="531"/>
    <n v="469"/>
    <n v="517"/>
    <n v="36"/>
    <n v="554"/>
    <n v="62"/>
    <n v="61"/>
    <n v="2"/>
    <n v="2"/>
    <n v="60"/>
    <n v="59"/>
    <n v="465"/>
    <n v="8"/>
    <n v="456"/>
    <n v="0"/>
    <n v="0"/>
    <n v="0"/>
    <n v="35"/>
    <n v="1"/>
    <n v="34"/>
    <n v="532"/>
    <n v="1"/>
    <n v="79"/>
    <n v="451"/>
    <n v="12"/>
    <n v="0"/>
    <n v="3"/>
    <n v="9"/>
    <n v="517"/>
    <n v="1"/>
    <n v="76"/>
    <n v="439"/>
    <n v="72"/>
    <n v="6"/>
    <n v="86"/>
    <n v="83"/>
    <n v="21"/>
    <n v="1"/>
    <n v="43"/>
    <n v="8"/>
    <n v="2"/>
    <n v="0"/>
    <n v="35"/>
    <n v="5"/>
    <n v="0"/>
    <n v="6"/>
    <n v="11"/>
    <n v="0"/>
    <n v="11"/>
    <n v="31"/>
    <n v="14"/>
    <n v="28"/>
    <n v="3"/>
    <m/>
    <m/>
    <m/>
    <n v="547"/>
    <n v="434"/>
    <n v="545"/>
    <n v="138"/>
    <n v="484"/>
    <n v="313"/>
    <n v="540"/>
    <n v="522"/>
    <n v="525"/>
    <n v="233"/>
    <n v="15"/>
    <n v="12"/>
    <n v="13"/>
    <n v="3"/>
    <n v="9"/>
    <n v="4"/>
    <n v="10"/>
    <n v="10"/>
    <n v="10"/>
    <n v="2"/>
    <n v="529"/>
    <n v="420"/>
    <n v="527"/>
    <n v="132"/>
    <n v="471"/>
    <n v="305"/>
    <n v="526"/>
    <n v="508"/>
    <n v="512"/>
    <n v="229"/>
    <m/>
    <n v="586"/>
    <n v="580"/>
    <n v="6"/>
    <n v="586"/>
    <n v="17"/>
    <n v="563"/>
    <n v="6"/>
    <n v="10"/>
    <n v="130"/>
    <n v="77"/>
    <n v="370"/>
    <n v="67"/>
    <n v="7"/>
    <n v="7"/>
    <n v="57"/>
    <n v="1"/>
    <n v="7"/>
    <n v="1"/>
    <n v="127"/>
    <n v="1"/>
    <n v="2"/>
    <n v="42"/>
    <n v="353"/>
    <n v="189"/>
    <n v="2"/>
    <n v="10"/>
    <n v="5"/>
    <n v="0"/>
    <n v="0"/>
    <n v="30"/>
    <n v="345"/>
    <n v="188"/>
    <n v="4"/>
    <n v="102"/>
    <n v="20"/>
    <n v="204"/>
    <n v="106"/>
    <n v="4939"/>
    <n v="5"/>
    <n v="242"/>
    <n v="59"/>
    <n v="3"/>
    <n v="83"/>
    <n v="2747"/>
    <n v="2123"/>
    <n v="379"/>
    <n v="5249"/>
    <n v="70"/>
    <n v="37"/>
    <n v="8"/>
    <n v="33"/>
    <n v="1"/>
    <n v="68"/>
    <n v="1"/>
    <n v="2"/>
    <n v="0"/>
    <n v="0"/>
    <n v="0"/>
    <n v="1"/>
    <n v="0"/>
    <n v="0"/>
    <n v="3"/>
    <n v="2"/>
    <n v="2"/>
    <n v="0"/>
    <n v="0"/>
    <n v="3"/>
    <n v="5"/>
    <n v="3"/>
    <n v="339"/>
    <n v="79"/>
    <n v="418"/>
    <n v="3"/>
    <n v="0"/>
    <n v="3"/>
    <n v="335"/>
    <n v="79"/>
    <n v="414"/>
    <n v="339"/>
    <n v="34"/>
    <n v="34"/>
    <n v="34"/>
    <n v="190"/>
    <n v="3"/>
    <n v="2"/>
    <n v="2"/>
    <x v="1"/>
    <x v="26"/>
  </r>
  <r>
    <x v="0"/>
    <x v="7"/>
    <x v="27"/>
    <x v="27"/>
    <x v="0"/>
    <n v="19488"/>
    <n v="917"/>
    <n v="928"/>
    <n v="971"/>
    <n v="887"/>
    <n v="969"/>
    <n v="789"/>
    <n v="841"/>
    <n v="840"/>
    <n v="1065"/>
    <n v="30"/>
    <n v="28"/>
    <n v="35"/>
    <n v="23"/>
    <n v="33"/>
    <n v="20"/>
    <n v="23"/>
    <n v="31"/>
    <n v="41"/>
    <n v="863"/>
    <n v="876"/>
    <n v="910"/>
    <n v="842"/>
    <n v="911"/>
    <n v="751"/>
    <n v="797"/>
    <n v="788"/>
    <n v="994"/>
    <n v="121"/>
    <n v="120"/>
    <n v="11"/>
    <n v="11"/>
    <n v="107"/>
    <n v="106"/>
    <n v="657"/>
    <n v="11"/>
    <n v="631"/>
    <n v="1"/>
    <n v="1"/>
    <n v="0"/>
    <n v="533"/>
    <n v="9"/>
    <n v="512"/>
    <n v="841"/>
    <n v="5"/>
    <n v="23"/>
    <n v="811"/>
    <n v="23"/>
    <n v="1"/>
    <n v="1"/>
    <n v="21"/>
    <n v="797"/>
    <n v="4"/>
    <n v="22"/>
    <n v="769"/>
    <n v="94"/>
    <n v="11"/>
    <n v="127"/>
    <n v="142"/>
    <n v="20"/>
    <n v="6"/>
    <n v="112"/>
    <n v="26"/>
    <n v="2"/>
    <n v="0"/>
    <n v="86"/>
    <n v="1"/>
    <n v="0"/>
    <n v="24"/>
    <n v="29"/>
    <n v="2"/>
    <n v="27"/>
    <n v="68"/>
    <n v="13"/>
    <n v="61"/>
    <n v="7"/>
    <m/>
    <m/>
    <m/>
    <n v="917"/>
    <n v="735"/>
    <n v="971"/>
    <n v="253"/>
    <n v="872"/>
    <n v="584"/>
    <n v="928"/>
    <n v="899"/>
    <n v="837"/>
    <n v="403"/>
    <n v="30"/>
    <n v="28"/>
    <n v="35"/>
    <n v="1"/>
    <n v="28"/>
    <n v="8"/>
    <n v="28"/>
    <n v="28"/>
    <n v="25"/>
    <n v="3"/>
    <n v="863"/>
    <n v="691"/>
    <n v="910"/>
    <n v="241"/>
    <n v="820"/>
    <n v="557"/>
    <n v="876"/>
    <n v="848"/>
    <n v="790"/>
    <n v="389"/>
    <m/>
    <n v="1155"/>
    <n v="1120"/>
    <n v="35"/>
    <n v="1155"/>
    <n v="51"/>
    <n v="1069"/>
    <n v="35"/>
    <n v="154"/>
    <n v="710"/>
    <n v="363"/>
    <n v="345"/>
    <n v="363"/>
    <n v="30"/>
    <n v="24"/>
    <n v="30"/>
    <n v="0"/>
    <n v="135"/>
    <n v="5"/>
    <n v="652"/>
    <n v="36"/>
    <n v="10"/>
    <n v="117"/>
    <n v="739"/>
    <n v="289"/>
    <n v="9"/>
    <n v="23"/>
    <n v="19"/>
    <n v="0"/>
    <n v="0"/>
    <n v="86"/>
    <n v="698"/>
    <n v="285"/>
    <n v="27"/>
    <n v="225"/>
    <n v="38"/>
    <n v="817"/>
    <n v="196"/>
    <n v="12043"/>
    <n v="39"/>
    <n v="1194"/>
    <n v="233"/>
    <n v="69"/>
    <n v="116"/>
    <n v="6646"/>
    <n v="5510"/>
    <n v="900"/>
    <n v="13056"/>
    <n v="152"/>
    <n v="98"/>
    <n v="8"/>
    <n v="34"/>
    <n v="6"/>
    <n v="142"/>
    <n v="4"/>
    <n v="10"/>
    <n v="3"/>
    <n v="1"/>
    <n v="0"/>
    <n v="6"/>
    <n v="1"/>
    <n v="1"/>
    <n v="18"/>
    <n v="13"/>
    <n v="9"/>
    <n v="1"/>
    <n v="10"/>
    <n v="6"/>
    <n v="28"/>
    <n v="10"/>
    <n v="653"/>
    <n v="121"/>
    <n v="774"/>
    <n v="12"/>
    <n v="3"/>
    <n v="15"/>
    <n v="627"/>
    <n v="117"/>
    <n v="744"/>
    <n v="653"/>
    <n v="65"/>
    <n v="65"/>
    <n v="65"/>
    <n v="276"/>
    <n v="6"/>
    <n v="2"/>
    <n v="2"/>
    <x v="0"/>
    <x v="27"/>
  </r>
  <r>
    <x v="0"/>
    <x v="7"/>
    <x v="27"/>
    <x v="27"/>
    <x v="1"/>
    <n v="19515"/>
    <n v="936"/>
    <n v="933"/>
    <n v="979"/>
    <n v="908"/>
    <n v="976"/>
    <n v="800"/>
    <n v="858"/>
    <n v="837"/>
    <n v="1073"/>
    <n v="31"/>
    <n v="28"/>
    <n v="35"/>
    <n v="24"/>
    <n v="34"/>
    <n v="21"/>
    <n v="24"/>
    <n v="32"/>
    <n v="43"/>
    <n v="883"/>
    <n v="883"/>
    <n v="920"/>
    <n v="864"/>
    <n v="919"/>
    <n v="762"/>
    <n v="815"/>
    <n v="785"/>
    <n v="1001"/>
    <n v="115"/>
    <n v="114"/>
    <n v="11"/>
    <n v="11"/>
    <n v="102"/>
    <n v="101"/>
    <n v="666"/>
    <n v="12"/>
    <n v="641"/>
    <n v="1"/>
    <n v="1"/>
    <n v="0"/>
    <n v="540"/>
    <n v="11"/>
    <n v="519"/>
    <n v="858"/>
    <n v="5"/>
    <n v="26"/>
    <n v="825"/>
    <n v="24"/>
    <n v="1"/>
    <n v="2"/>
    <n v="21"/>
    <n v="815"/>
    <n v="4"/>
    <n v="24"/>
    <n v="785"/>
    <n v="95"/>
    <n v="11"/>
    <n v="128"/>
    <n v="143"/>
    <n v="20"/>
    <n v="6"/>
    <n v="109"/>
    <n v="25"/>
    <n v="2"/>
    <n v="0"/>
    <n v="84"/>
    <n v="1"/>
    <n v="0"/>
    <n v="21"/>
    <n v="27"/>
    <n v="2"/>
    <n v="25"/>
    <n v="69"/>
    <n v="15"/>
    <n v="62"/>
    <n v="7"/>
    <m/>
    <m/>
    <m/>
    <n v="936"/>
    <n v="749"/>
    <n v="979"/>
    <n v="260"/>
    <n v="882"/>
    <n v="585"/>
    <n v="933"/>
    <n v="902"/>
    <n v="850"/>
    <n v="409"/>
    <n v="31"/>
    <n v="29"/>
    <n v="35"/>
    <n v="1"/>
    <n v="28"/>
    <n v="8"/>
    <n v="28"/>
    <n v="28"/>
    <n v="25"/>
    <n v="4"/>
    <n v="883"/>
    <n v="705"/>
    <n v="920"/>
    <n v="250"/>
    <n v="831"/>
    <n v="559"/>
    <n v="883"/>
    <n v="853"/>
    <n v="805"/>
    <n v="394"/>
    <m/>
    <n v="1162"/>
    <n v="1128"/>
    <n v="34"/>
    <n v="1162"/>
    <n v="52"/>
    <n v="1076"/>
    <n v="34"/>
    <n v="143"/>
    <n v="706"/>
    <n v="366"/>
    <n v="349"/>
    <n v="364"/>
    <n v="29"/>
    <n v="24"/>
    <n v="30"/>
    <n v="0"/>
    <n v="126"/>
    <n v="3"/>
    <n v="646"/>
    <n v="36"/>
    <n v="10"/>
    <n v="115"/>
    <n v="742"/>
    <n v="295"/>
    <n v="9"/>
    <n v="23"/>
    <n v="20"/>
    <n v="0"/>
    <n v="0"/>
    <n v="84"/>
    <n v="701"/>
    <n v="291"/>
    <n v="28"/>
    <n v="227"/>
    <n v="38"/>
    <n v="825"/>
    <n v="189"/>
    <n v="12036"/>
    <n v="16"/>
    <n v="1182"/>
    <n v="245"/>
    <n v="71"/>
    <n v="118"/>
    <n v="6624"/>
    <n v="5528"/>
    <n v="898"/>
    <n v="13050"/>
    <n v="152"/>
    <n v="94"/>
    <n v="5"/>
    <n v="34"/>
    <n v="6"/>
    <n v="142"/>
    <n v="4"/>
    <n v="10"/>
    <n v="2"/>
    <n v="1"/>
    <n v="0"/>
    <n v="6"/>
    <n v="1"/>
    <n v="1"/>
    <n v="18"/>
    <n v="13"/>
    <n v="7"/>
    <n v="2"/>
    <n v="9"/>
    <n v="7"/>
    <n v="28"/>
    <n v="9"/>
    <n v="655"/>
    <n v="122"/>
    <n v="777"/>
    <n v="13"/>
    <n v="3"/>
    <n v="16"/>
    <n v="628"/>
    <n v="118"/>
    <n v="746"/>
    <n v="655"/>
    <n v="55"/>
    <n v="52"/>
    <n v="55"/>
    <n v="287"/>
    <n v="7"/>
    <n v="4"/>
    <n v="4"/>
    <x v="1"/>
    <x v="27"/>
  </r>
  <r>
    <x v="0"/>
    <x v="7"/>
    <x v="28"/>
    <x v="28"/>
    <x v="0"/>
    <n v="2304"/>
    <n v="70"/>
    <n v="62"/>
    <n v="60"/>
    <n v="42"/>
    <n v="65"/>
    <n v="17"/>
    <n v="37"/>
    <n v="30"/>
    <n v="107"/>
    <n v="2"/>
    <n v="2"/>
    <n v="2"/>
    <n v="1"/>
    <n v="2"/>
    <n v="0"/>
    <n v="2"/>
    <n v="1"/>
    <n v="3"/>
    <n v="68"/>
    <n v="60"/>
    <n v="58"/>
    <n v="41"/>
    <n v="63"/>
    <n v="17"/>
    <n v="35"/>
    <n v="29"/>
    <n v="104"/>
    <n v="11"/>
    <n v="11"/>
    <n v="0"/>
    <n v="0"/>
    <n v="11"/>
    <n v="11"/>
    <n v="9"/>
    <n v="0"/>
    <n v="9"/>
    <n v="0"/>
    <n v="0"/>
    <n v="0"/>
    <n v="2"/>
    <n v="0"/>
    <n v="2"/>
    <n v="37"/>
    <n v="2"/>
    <n v="1"/>
    <n v="34"/>
    <n v="2"/>
    <n v="0"/>
    <n v="0"/>
    <n v="2"/>
    <n v="35"/>
    <n v="2"/>
    <n v="1"/>
    <n v="32"/>
    <n v="2"/>
    <n v="0"/>
    <n v="17"/>
    <n v="5"/>
    <n v="1"/>
    <n v="0"/>
    <n v="2"/>
    <n v="0"/>
    <n v="0"/>
    <n v="0"/>
    <n v="2"/>
    <n v="0"/>
    <n v="0"/>
    <n v="0"/>
    <n v="0"/>
    <n v="0"/>
    <n v="0"/>
    <n v="1"/>
    <n v="0"/>
    <n v="0"/>
    <n v="1"/>
    <m/>
    <m/>
    <m/>
    <n v="70"/>
    <n v="64"/>
    <n v="60"/>
    <n v="7"/>
    <n v="44"/>
    <n v="20"/>
    <n v="62"/>
    <n v="61"/>
    <n v="43"/>
    <n v="13"/>
    <n v="2"/>
    <n v="2"/>
    <n v="2"/>
    <n v="0"/>
    <n v="1"/>
    <n v="1"/>
    <n v="2"/>
    <n v="2"/>
    <n v="2"/>
    <n v="1"/>
    <n v="68"/>
    <n v="62"/>
    <n v="58"/>
    <n v="7"/>
    <n v="43"/>
    <n v="19"/>
    <n v="60"/>
    <n v="59"/>
    <n v="41"/>
    <n v="12"/>
    <m/>
    <n v="117"/>
    <n v="117"/>
    <n v="0"/>
    <n v="117"/>
    <n v="4"/>
    <n v="113"/>
    <n v="0"/>
    <n v="0"/>
    <n v="3"/>
    <n v="4"/>
    <n v="15"/>
    <n v="10"/>
    <n v="2"/>
    <n v="3"/>
    <n v="83"/>
    <n v="0"/>
    <n v="0"/>
    <n v="0"/>
    <n v="2"/>
    <n v="0"/>
    <n v="1"/>
    <n v="8"/>
    <n v="68"/>
    <n v="40"/>
    <n v="1"/>
    <n v="0"/>
    <n v="3"/>
    <n v="0"/>
    <n v="0"/>
    <n v="8"/>
    <n v="65"/>
    <n v="40"/>
    <n v="0"/>
    <n v="3"/>
    <n v="2"/>
    <n v="2"/>
    <n v="0"/>
    <n v="1599"/>
    <n v="0"/>
    <n v="187"/>
    <n v="0"/>
    <n v="5"/>
    <n v="12"/>
    <n v="775"/>
    <n v="726"/>
    <n v="100"/>
    <n v="1601"/>
    <n v="7"/>
    <n v="4"/>
    <n v="0"/>
    <n v="0"/>
    <n v="0"/>
    <n v="7"/>
    <n v="0"/>
    <n v="1"/>
    <n v="0"/>
    <n v="0"/>
    <n v="0"/>
    <n v="0"/>
    <n v="0"/>
    <n v="0"/>
    <n v="0"/>
    <n v="0"/>
    <n v="0"/>
    <n v="0"/>
    <n v="0"/>
    <n v="0"/>
    <n v="1"/>
    <n v="0"/>
    <n v="59"/>
    <n v="17"/>
    <n v="76"/>
    <n v="0"/>
    <n v="2"/>
    <n v="2"/>
    <n v="59"/>
    <n v="15"/>
    <n v="74"/>
    <n v="59"/>
    <m/>
    <m/>
    <m/>
    <n v="11"/>
    <n v="0"/>
    <n v="0"/>
    <n v="0"/>
    <x v="0"/>
    <x v="28"/>
  </r>
  <r>
    <x v="1"/>
    <x v="6"/>
    <x v="23"/>
    <x v="23"/>
    <x v="1"/>
    <n v="10734"/>
    <n v="701"/>
    <n v="691"/>
    <n v="698"/>
    <n v="698"/>
    <n v="701"/>
    <n v="611"/>
    <n v="679"/>
    <n v="473"/>
    <n v="720"/>
    <n v="14"/>
    <n v="13"/>
    <n v="17"/>
    <n v="14"/>
    <n v="16"/>
    <n v="10"/>
    <n v="13"/>
    <n v="13"/>
    <n v="18"/>
    <n v="681"/>
    <n v="672"/>
    <n v="676"/>
    <n v="678"/>
    <n v="679"/>
    <n v="597"/>
    <n v="660"/>
    <n v="456"/>
    <n v="695"/>
    <n v="108"/>
    <n v="107"/>
    <n v="4"/>
    <n v="4"/>
    <n v="103"/>
    <n v="103"/>
    <n v="598"/>
    <n v="10"/>
    <n v="584"/>
    <n v="1"/>
    <n v="1"/>
    <n v="0"/>
    <n v="420"/>
    <n v="8"/>
    <n v="410"/>
    <n v="679"/>
    <n v="3"/>
    <n v="10"/>
    <n v="664"/>
    <n v="13"/>
    <n v="1"/>
    <n v="0"/>
    <n v="12"/>
    <n v="660"/>
    <n v="2"/>
    <n v="9"/>
    <n v="647"/>
    <n v="126"/>
    <n v="6"/>
    <n v="108"/>
    <n v="75"/>
    <n v="26"/>
    <n v="9"/>
    <n v="47"/>
    <n v="16"/>
    <n v="9"/>
    <n v="0"/>
    <n v="31"/>
    <n v="13"/>
    <n v="0"/>
    <n v="8"/>
    <n v="8"/>
    <n v="0"/>
    <n v="8"/>
    <n v="29"/>
    <n v="13"/>
    <n v="26"/>
    <n v="3"/>
    <m/>
    <m/>
    <m/>
    <n v="701"/>
    <n v="588"/>
    <n v="698"/>
    <n v="199"/>
    <n v="632"/>
    <n v="418"/>
    <n v="691"/>
    <n v="575"/>
    <n v="683"/>
    <n v="300"/>
    <n v="14"/>
    <n v="10"/>
    <n v="17"/>
    <n v="3"/>
    <n v="14"/>
    <n v="5"/>
    <n v="13"/>
    <n v="12"/>
    <n v="12"/>
    <n v="1"/>
    <n v="681"/>
    <n v="581"/>
    <n v="676"/>
    <n v="194"/>
    <n v="621"/>
    <n v="414"/>
    <n v="672"/>
    <n v="574"/>
    <n v="666"/>
    <n v="303"/>
    <m/>
    <n v="729"/>
    <n v="722"/>
    <n v="7"/>
    <n v="729"/>
    <n v="20"/>
    <n v="702"/>
    <n v="7"/>
    <n v="679"/>
    <n v="694"/>
    <n v="175"/>
    <n v="221"/>
    <n v="253"/>
    <n v="2"/>
    <n v="74"/>
    <n v="2"/>
    <n v="2"/>
    <n v="1"/>
    <n v="15"/>
    <n v="3"/>
    <n v="31"/>
    <n v="3"/>
    <n v="50"/>
    <n v="443"/>
    <n v="233"/>
    <n v="2"/>
    <n v="9"/>
    <n v="9"/>
    <n v="0"/>
    <n v="1"/>
    <n v="40"/>
    <n v="425"/>
    <n v="231"/>
    <n v="9"/>
    <n v="86"/>
    <n v="25"/>
    <n v="135"/>
    <n v="393"/>
    <n v="7533"/>
    <n v="0"/>
    <n v="229"/>
    <n v="11"/>
    <n v="28"/>
    <n v="106"/>
    <n v="4639"/>
    <n v="2877"/>
    <n v="480"/>
    <n v="8061"/>
    <n v="111"/>
    <n v="90"/>
    <n v="5"/>
    <n v="6"/>
    <n v="0"/>
    <n v="109"/>
    <n v="2"/>
    <n v="3"/>
    <n v="1"/>
    <n v="1"/>
    <n v="0"/>
    <n v="2"/>
    <n v="1"/>
    <n v="0"/>
    <n v="4"/>
    <n v="4"/>
    <n v="2"/>
    <n v="0"/>
    <n v="2"/>
    <n v="2"/>
    <n v="7"/>
    <n v="2"/>
    <n v="357"/>
    <n v="104"/>
    <n v="461"/>
    <n v="6"/>
    <n v="0"/>
    <n v="6"/>
    <n v="347"/>
    <n v="103"/>
    <n v="450"/>
    <n v="357"/>
    <n v="78"/>
    <n v="77"/>
    <n v="78"/>
    <n v="220"/>
    <n v="21"/>
    <n v="11"/>
    <n v="10"/>
    <x v="1"/>
    <x v="23"/>
  </r>
  <r>
    <x v="0"/>
    <x v="7"/>
    <x v="28"/>
    <x v="28"/>
    <x v="1"/>
    <n v="2308"/>
    <n v="71"/>
    <n v="64"/>
    <n v="61"/>
    <n v="48"/>
    <n v="67"/>
    <n v="17"/>
    <n v="38"/>
    <n v="25"/>
    <n v="108"/>
    <n v="2"/>
    <n v="2"/>
    <n v="2"/>
    <n v="1"/>
    <n v="2"/>
    <n v="0"/>
    <n v="2"/>
    <n v="1"/>
    <n v="3"/>
    <n v="69"/>
    <n v="62"/>
    <n v="59"/>
    <n v="47"/>
    <n v="65"/>
    <n v="17"/>
    <n v="36"/>
    <n v="24"/>
    <n v="105"/>
    <n v="10"/>
    <n v="10"/>
    <n v="0"/>
    <n v="0"/>
    <n v="10"/>
    <n v="10"/>
    <n v="9"/>
    <n v="0"/>
    <n v="9"/>
    <n v="0"/>
    <n v="0"/>
    <n v="0"/>
    <n v="1"/>
    <n v="0"/>
    <n v="1"/>
    <n v="38"/>
    <n v="2"/>
    <n v="1"/>
    <n v="35"/>
    <n v="2"/>
    <n v="0"/>
    <n v="0"/>
    <n v="2"/>
    <n v="36"/>
    <n v="2"/>
    <n v="1"/>
    <n v="33"/>
    <n v="2"/>
    <n v="0"/>
    <n v="16"/>
    <n v="5"/>
    <n v="1"/>
    <n v="0"/>
    <n v="2"/>
    <n v="0"/>
    <n v="0"/>
    <n v="0"/>
    <n v="2"/>
    <n v="0"/>
    <n v="0"/>
    <n v="0"/>
    <n v="0"/>
    <n v="0"/>
    <n v="0"/>
    <n v="1"/>
    <n v="0"/>
    <n v="0"/>
    <n v="1"/>
    <m/>
    <m/>
    <m/>
    <n v="71"/>
    <n v="66"/>
    <n v="61"/>
    <n v="7"/>
    <n v="45"/>
    <n v="20"/>
    <n v="64"/>
    <n v="63"/>
    <n v="44"/>
    <n v="13"/>
    <n v="2"/>
    <n v="2"/>
    <n v="2"/>
    <n v="0"/>
    <n v="1"/>
    <n v="1"/>
    <n v="2"/>
    <n v="2"/>
    <n v="2"/>
    <n v="1"/>
    <n v="69"/>
    <n v="64"/>
    <n v="59"/>
    <n v="7"/>
    <n v="44"/>
    <n v="19"/>
    <n v="62"/>
    <n v="61"/>
    <n v="42"/>
    <n v="12"/>
    <m/>
    <n v="117"/>
    <n v="117"/>
    <n v="0"/>
    <n v="117"/>
    <n v="4"/>
    <n v="113"/>
    <n v="0"/>
    <n v="0"/>
    <n v="3"/>
    <n v="6"/>
    <n v="15"/>
    <n v="10"/>
    <n v="2"/>
    <n v="3"/>
    <n v="81"/>
    <n v="0"/>
    <n v="0"/>
    <n v="0"/>
    <n v="2"/>
    <n v="0"/>
    <n v="1"/>
    <n v="8"/>
    <n v="67"/>
    <n v="41"/>
    <n v="1"/>
    <n v="0"/>
    <n v="3"/>
    <n v="0"/>
    <n v="0"/>
    <n v="8"/>
    <n v="64"/>
    <n v="41"/>
    <n v="0"/>
    <n v="3"/>
    <n v="2"/>
    <n v="2"/>
    <n v="0"/>
    <n v="1601"/>
    <n v="0"/>
    <n v="187"/>
    <n v="0"/>
    <n v="5"/>
    <n v="12"/>
    <n v="775"/>
    <n v="725"/>
    <n v="103"/>
    <n v="1603"/>
    <n v="7"/>
    <n v="3"/>
    <n v="0"/>
    <n v="0"/>
    <n v="0"/>
    <n v="7"/>
    <n v="0"/>
    <n v="1"/>
    <n v="0"/>
    <n v="0"/>
    <n v="0"/>
    <n v="0"/>
    <n v="0"/>
    <n v="0"/>
    <n v="0"/>
    <n v="0"/>
    <n v="0"/>
    <n v="0"/>
    <n v="0"/>
    <n v="0"/>
    <n v="1"/>
    <n v="0"/>
    <n v="60"/>
    <n v="16"/>
    <n v="76"/>
    <n v="0"/>
    <n v="2"/>
    <n v="2"/>
    <n v="60"/>
    <n v="14"/>
    <n v="74"/>
    <n v="60"/>
    <m/>
    <m/>
    <m/>
    <n v="11"/>
    <n v="0"/>
    <n v="0"/>
    <n v="0"/>
    <x v="1"/>
    <x v="28"/>
  </r>
  <r>
    <x v="0"/>
    <x v="7"/>
    <x v="29"/>
    <x v="29"/>
    <x v="0"/>
    <n v="4874"/>
    <n v="266"/>
    <n v="258"/>
    <n v="256"/>
    <n v="262"/>
    <n v="264"/>
    <n v="230"/>
    <n v="253"/>
    <n v="113"/>
    <n v="279"/>
    <n v="4"/>
    <n v="3"/>
    <n v="4"/>
    <n v="4"/>
    <n v="4"/>
    <n v="4"/>
    <n v="4"/>
    <n v="3"/>
    <n v="5"/>
    <n v="258"/>
    <n v="251"/>
    <n v="248"/>
    <n v="254"/>
    <n v="256"/>
    <n v="223"/>
    <n v="245"/>
    <n v="109"/>
    <n v="269"/>
    <n v="32"/>
    <n v="27"/>
    <n v="1"/>
    <n v="1"/>
    <n v="30"/>
    <n v="25"/>
    <n v="218"/>
    <n v="2"/>
    <n v="213"/>
    <n v="1"/>
    <n v="1"/>
    <n v="0"/>
    <n v="97"/>
    <n v="2"/>
    <n v="94"/>
    <n v="253"/>
    <n v="0"/>
    <n v="1"/>
    <n v="251"/>
    <n v="4"/>
    <n v="0"/>
    <n v="0"/>
    <n v="4"/>
    <n v="245"/>
    <n v="0"/>
    <n v="1"/>
    <n v="243"/>
    <n v="13"/>
    <n v="1"/>
    <n v="29"/>
    <n v="12"/>
    <n v="5"/>
    <n v="1"/>
    <n v="18"/>
    <n v="5"/>
    <n v="0"/>
    <n v="0"/>
    <n v="13"/>
    <n v="0"/>
    <n v="0"/>
    <n v="2"/>
    <n v="6"/>
    <n v="0"/>
    <n v="6"/>
    <n v="10"/>
    <n v="5"/>
    <n v="9"/>
    <n v="1"/>
    <m/>
    <m/>
    <m/>
    <n v="266"/>
    <n v="178"/>
    <n v="256"/>
    <n v="49"/>
    <n v="210"/>
    <n v="122"/>
    <n v="258"/>
    <n v="247"/>
    <n v="243"/>
    <n v="75"/>
    <n v="4"/>
    <n v="1"/>
    <n v="4"/>
    <n v="0"/>
    <n v="3"/>
    <n v="1"/>
    <n v="3"/>
    <n v="2"/>
    <n v="2"/>
    <n v="0"/>
    <n v="258"/>
    <n v="175"/>
    <n v="248"/>
    <n v="49"/>
    <n v="205"/>
    <n v="119"/>
    <n v="251"/>
    <n v="241"/>
    <n v="237"/>
    <n v="74"/>
    <m/>
    <n v="284"/>
    <n v="278"/>
    <n v="6"/>
    <n v="284"/>
    <n v="6"/>
    <n v="272"/>
    <n v="6"/>
    <n v="10"/>
    <n v="73"/>
    <n v="39"/>
    <n v="116"/>
    <n v="38"/>
    <n v="15"/>
    <n v="11"/>
    <n v="59"/>
    <n v="6"/>
    <n v="7"/>
    <n v="0"/>
    <n v="66"/>
    <n v="1"/>
    <n v="2"/>
    <n v="21"/>
    <n v="203"/>
    <n v="58"/>
    <n v="1"/>
    <n v="3"/>
    <n v="2"/>
    <n v="0"/>
    <n v="0"/>
    <n v="17"/>
    <n v="197"/>
    <n v="58"/>
    <n v="9"/>
    <n v="34"/>
    <n v="7"/>
    <n v="13"/>
    <n v="5"/>
    <n v="3218"/>
    <n v="3"/>
    <n v="441"/>
    <n v="6"/>
    <n v="9"/>
    <n v="31"/>
    <n v="1748"/>
    <n v="1293"/>
    <n v="195"/>
    <n v="3236"/>
    <n v="53"/>
    <n v="22"/>
    <n v="0"/>
    <n v="15"/>
    <n v="1"/>
    <n v="49"/>
    <n v="3"/>
    <n v="2"/>
    <n v="1"/>
    <n v="0"/>
    <n v="1"/>
    <n v="2"/>
    <n v="1"/>
    <n v="0"/>
    <n v="2"/>
    <n v="1"/>
    <n v="0"/>
    <n v="1"/>
    <n v="1"/>
    <n v="1"/>
    <n v="4"/>
    <n v="1"/>
    <n v="172"/>
    <n v="28"/>
    <n v="200"/>
    <n v="0"/>
    <n v="0"/>
    <n v="0"/>
    <n v="168"/>
    <n v="28"/>
    <n v="196"/>
    <n v="172"/>
    <n v="27"/>
    <n v="27"/>
    <n v="27"/>
    <n v="69"/>
    <n v="0"/>
    <n v="0"/>
    <n v="0"/>
    <x v="0"/>
    <x v="29"/>
  </r>
  <r>
    <x v="0"/>
    <x v="7"/>
    <x v="29"/>
    <x v="29"/>
    <x v="1"/>
    <n v="4917"/>
    <n v="266"/>
    <n v="260"/>
    <n v="261"/>
    <n v="262"/>
    <n v="267"/>
    <n v="227"/>
    <n v="250"/>
    <n v="115"/>
    <n v="279"/>
    <n v="4"/>
    <n v="3"/>
    <n v="4"/>
    <n v="4"/>
    <n v="4"/>
    <n v="4"/>
    <n v="4"/>
    <n v="3"/>
    <n v="5"/>
    <n v="259"/>
    <n v="254"/>
    <n v="254"/>
    <n v="255"/>
    <n v="260"/>
    <n v="221"/>
    <n v="243"/>
    <n v="111"/>
    <n v="271"/>
    <n v="30"/>
    <n v="26"/>
    <n v="1"/>
    <n v="1"/>
    <n v="28"/>
    <n v="24"/>
    <n v="217"/>
    <n v="2"/>
    <n v="213"/>
    <n v="1"/>
    <n v="1"/>
    <n v="0"/>
    <n v="101"/>
    <n v="2"/>
    <n v="98"/>
    <n v="250"/>
    <n v="0"/>
    <n v="1"/>
    <n v="248"/>
    <n v="4"/>
    <n v="0"/>
    <n v="0"/>
    <n v="4"/>
    <n v="243"/>
    <n v="0"/>
    <n v="1"/>
    <n v="241"/>
    <n v="14"/>
    <n v="1"/>
    <n v="27"/>
    <n v="12"/>
    <n v="5"/>
    <n v="2"/>
    <n v="19"/>
    <n v="5"/>
    <n v="0"/>
    <n v="0"/>
    <n v="14"/>
    <n v="0"/>
    <n v="0"/>
    <n v="2"/>
    <n v="6"/>
    <n v="0"/>
    <n v="6"/>
    <n v="11"/>
    <n v="5"/>
    <n v="9"/>
    <n v="2"/>
    <m/>
    <m/>
    <m/>
    <n v="266"/>
    <n v="180"/>
    <n v="261"/>
    <n v="51"/>
    <n v="217"/>
    <n v="122"/>
    <n v="260"/>
    <n v="251"/>
    <n v="245"/>
    <n v="77"/>
    <n v="4"/>
    <n v="2"/>
    <n v="4"/>
    <n v="0"/>
    <n v="3"/>
    <n v="1"/>
    <n v="3"/>
    <n v="2"/>
    <n v="2"/>
    <n v="0"/>
    <n v="259"/>
    <n v="176"/>
    <n v="254"/>
    <n v="51"/>
    <n v="213"/>
    <n v="120"/>
    <n v="254"/>
    <n v="246"/>
    <n v="240"/>
    <n v="76"/>
    <m/>
    <n v="287"/>
    <n v="282"/>
    <n v="5"/>
    <n v="287"/>
    <n v="6"/>
    <n v="276"/>
    <n v="5"/>
    <n v="8"/>
    <n v="71"/>
    <n v="39"/>
    <n v="118"/>
    <n v="38"/>
    <n v="14"/>
    <n v="12"/>
    <n v="60"/>
    <n v="6"/>
    <n v="6"/>
    <n v="0"/>
    <n v="65"/>
    <n v="1"/>
    <n v="2"/>
    <n v="23"/>
    <n v="206"/>
    <n v="56"/>
    <n v="1"/>
    <n v="3"/>
    <n v="2"/>
    <n v="0"/>
    <n v="0"/>
    <n v="19"/>
    <n v="201"/>
    <n v="56"/>
    <n v="9"/>
    <n v="36"/>
    <n v="7"/>
    <n v="13"/>
    <n v="6"/>
    <n v="3247"/>
    <n v="0"/>
    <n v="445"/>
    <n v="6"/>
    <n v="9"/>
    <n v="32"/>
    <n v="1767"/>
    <n v="1308"/>
    <n v="191"/>
    <n v="3266"/>
    <n v="58"/>
    <n v="22"/>
    <n v="0"/>
    <n v="14"/>
    <n v="1"/>
    <n v="55"/>
    <n v="2"/>
    <n v="2"/>
    <n v="1"/>
    <n v="0"/>
    <n v="1"/>
    <n v="2"/>
    <n v="1"/>
    <n v="0"/>
    <n v="2"/>
    <n v="1"/>
    <n v="0"/>
    <n v="1"/>
    <n v="1"/>
    <n v="1"/>
    <n v="4"/>
    <n v="1"/>
    <n v="172"/>
    <n v="26"/>
    <n v="198"/>
    <n v="0"/>
    <n v="0"/>
    <n v="0"/>
    <n v="169"/>
    <n v="26"/>
    <n v="195"/>
    <n v="172"/>
    <n v="27"/>
    <n v="27"/>
    <n v="27"/>
    <n v="71"/>
    <n v="0"/>
    <n v="0"/>
    <n v="0"/>
    <x v="1"/>
    <x v="29"/>
  </r>
  <r>
    <x v="0"/>
    <x v="8"/>
    <x v="30"/>
    <x v="30"/>
    <x v="0"/>
    <n v="11337"/>
    <n v="859"/>
    <n v="833"/>
    <n v="853"/>
    <n v="811"/>
    <n v="857"/>
    <n v="682"/>
    <n v="784"/>
    <n v="693"/>
    <n v="889"/>
    <n v="24"/>
    <n v="20"/>
    <n v="20"/>
    <n v="21"/>
    <n v="20"/>
    <n v="17"/>
    <n v="20"/>
    <n v="23"/>
    <n v="28"/>
    <n v="828"/>
    <n v="808"/>
    <n v="828"/>
    <n v="783"/>
    <n v="832"/>
    <n v="662"/>
    <n v="760"/>
    <n v="667"/>
    <n v="854"/>
    <n v="89"/>
    <n v="84"/>
    <n v="2"/>
    <n v="2"/>
    <n v="87"/>
    <n v="82"/>
    <n v="619"/>
    <n v="12"/>
    <n v="604"/>
    <n v="0"/>
    <n v="0"/>
    <n v="0"/>
    <n v="519"/>
    <n v="8"/>
    <n v="509"/>
    <n v="784"/>
    <n v="2"/>
    <n v="29"/>
    <n v="749"/>
    <n v="20"/>
    <n v="0"/>
    <n v="0"/>
    <n v="20"/>
    <n v="760"/>
    <n v="2"/>
    <n v="29"/>
    <n v="725"/>
    <n v="68"/>
    <n v="11"/>
    <n v="162"/>
    <n v="92"/>
    <n v="22"/>
    <n v="7"/>
    <n v="59"/>
    <n v="15"/>
    <n v="0"/>
    <n v="0"/>
    <n v="44"/>
    <n v="0"/>
    <n v="0"/>
    <n v="2"/>
    <n v="25"/>
    <n v="2"/>
    <n v="23"/>
    <n v="39"/>
    <n v="5"/>
    <n v="34"/>
    <n v="5"/>
    <m/>
    <m/>
    <m/>
    <n v="859"/>
    <n v="707"/>
    <n v="853"/>
    <n v="177"/>
    <n v="751"/>
    <n v="440"/>
    <n v="833"/>
    <n v="706"/>
    <n v="803"/>
    <n v="297"/>
    <n v="24"/>
    <n v="19"/>
    <n v="20"/>
    <n v="1"/>
    <n v="17"/>
    <n v="6"/>
    <n v="20"/>
    <n v="19"/>
    <n v="18"/>
    <n v="4"/>
    <n v="828"/>
    <n v="684"/>
    <n v="828"/>
    <n v="173"/>
    <n v="729"/>
    <n v="430"/>
    <n v="808"/>
    <n v="682"/>
    <n v="780"/>
    <n v="291"/>
    <m/>
    <n v="931"/>
    <n v="923"/>
    <n v="8"/>
    <n v="931"/>
    <n v="33"/>
    <n v="890"/>
    <n v="8"/>
    <n v="62"/>
    <n v="153"/>
    <n v="205"/>
    <n v="561"/>
    <n v="73"/>
    <n v="8"/>
    <n v="23"/>
    <n v="48"/>
    <n v="13"/>
    <n v="60"/>
    <n v="0"/>
    <n v="147"/>
    <n v="1"/>
    <n v="4"/>
    <n v="59"/>
    <n v="529"/>
    <n v="339"/>
    <n v="4"/>
    <n v="13"/>
    <n v="13"/>
    <n v="3"/>
    <n v="0"/>
    <n v="43"/>
    <n v="513"/>
    <n v="334"/>
    <n v="18"/>
    <n v="167"/>
    <n v="34"/>
    <n v="441"/>
    <n v="143"/>
    <n v="7247"/>
    <n v="17"/>
    <n v="497"/>
    <n v="132"/>
    <n v="51"/>
    <n v="78"/>
    <n v="3762"/>
    <n v="3166"/>
    <n v="903"/>
    <n v="7831"/>
    <n v="71"/>
    <n v="14"/>
    <n v="0"/>
    <n v="10"/>
    <n v="1"/>
    <n v="67"/>
    <n v="3"/>
    <n v="4"/>
    <n v="0"/>
    <n v="0"/>
    <n v="0"/>
    <n v="3"/>
    <n v="0"/>
    <n v="0"/>
    <n v="12"/>
    <n v="7"/>
    <n v="3"/>
    <n v="2"/>
    <n v="5"/>
    <n v="7"/>
    <n v="16"/>
    <n v="6"/>
    <n v="489"/>
    <n v="151"/>
    <n v="640"/>
    <n v="9"/>
    <n v="2"/>
    <n v="11"/>
    <n v="477"/>
    <n v="148"/>
    <n v="625"/>
    <n v="489"/>
    <n v="70"/>
    <n v="70"/>
    <n v="70"/>
    <n v="302"/>
    <n v="1"/>
    <n v="0"/>
    <n v="0"/>
    <x v="0"/>
    <x v="30"/>
  </r>
  <r>
    <x v="0"/>
    <x v="8"/>
    <x v="30"/>
    <x v="30"/>
    <x v="1"/>
    <n v="11368"/>
    <n v="874"/>
    <n v="849"/>
    <n v="865"/>
    <n v="835"/>
    <n v="872"/>
    <n v="708"/>
    <n v="808"/>
    <n v="695"/>
    <n v="903"/>
    <n v="23"/>
    <n v="20"/>
    <n v="20"/>
    <n v="20"/>
    <n v="20"/>
    <n v="16"/>
    <n v="19"/>
    <n v="22"/>
    <n v="28"/>
    <n v="844"/>
    <n v="821"/>
    <n v="837"/>
    <n v="809"/>
    <n v="844"/>
    <n v="687"/>
    <n v="784"/>
    <n v="669"/>
    <n v="868"/>
    <n v="83"/>
    <n v="80"/>
    <n v="1"/>
    <n v="0"/>
    <n v="82"/>
    <n v="80"/>
    <n v="656"/>
    <n v="12"/>
    <n v="639"/>
    <n v="0"/>
    <n v="0"/>
    <n v="0"/>
    <n v="543"/>
    <n v="7"/>
    <n v="533"/>
    <n v="808"/>
    <n v="5"/>
    <n v="30"/>
    <n v="769"/>
    <n v="19"/>
    <n v="0"/>
    <n v="0"/>
    <n v="19"/>
    <n v="784"/>
    <n v="5"/>
    <n v="30"/>
    <n v="745"/>
    <n v="79"/>
    <n v="10"/>
    <n v="161"/>
    <n v="93"/>
    <n v="22"/>
    <n v="7"/>
    <n v="59"/>
    <n v="15"/>
    <n v="0"/>
    <n v="0"/>
    <n v="44"/>
    <n v="0"/>
    <n v="0"/>
    <n v="1"/>
    <n v="23"/>
    <n v="1"/>
    <n v="22"/>
    <n v="38"/>
    <n v="6"/>
    <n v="34"/>
    <n v="4"/>
    <m/>
    <m/>
    <m/>
    <n v="874"/>
    <n v="728"/>
    <n v="865"/>
    <n v="190"/>
    <n v="762"/>
    <n v="442"/>
    <n v="849"/>
    <n v="698"/>
    <n v="822"/>
    <n v="298"/>
    <n v="23"/>
    <n v="18"/>
    <n v="20"/>
    <n v="1"/>
    <n v="16"/>
    <n v="6"/>
    <n v="20"/>
    <n v="18"/>
    <n v="18"/>
    <n v="4"/>
    <n v="844"/>
    <n v="705"/>
    <n v="837"/>
    <n v="185"/>
    <n v="738"/>
    <n v="430"/>
    <n v="821"/>
    <n v="672"/>
    <n v="797"/>
    <n v="290"/>
    <m/>
    <n v="941"/>
    <n v="932"/>
    <n v="9"/>
    <n v="941"/>
    <n v="32"/>
    <n v="900"/>
    <n v="9"/>
    <n v="62"/>
    <n v="154"/>
    <n v="207"/>
    <n v="563"/>
    <n v="76"/>
    <n v="8"/>
    <n v="23"/>
    <n v="51"/>
    <n v="13"/>
    <n v="60"/>
    <n v="0"/>
    <n v="148"/>
    <n v="1"/>
    <n v="4"/>
    <n v="60"/>
    <n v="533"/>
    <n v="344"/>
    <n v="4"/>
    <n v="13"/>
    <n v="12"/>
    <n v="3"/>
    <n v="0"/>
    <n v="44"/>
    <n v="518"/>
    <n v="338"/>
    <n v="16"/>
    <n v="168"/>
    <n v="35"/>
    <n v="469"/>
    <n v="139"/>
    <n v="7249"/>
    <n v="30"/>
    <n v="491"/>
    <n v="156"/>
    <n v="53"/>
    <n v="77"/>
    <n v="3784"/>
    <n v="3175"/>
    <n v="898"/>
    <n v="7857"/>
    <n v="76"/>
    <n v="20"/>
    <n v="0"/>
    <n v="8"/>
    <n v="1"/>
    <n v="71"/>
    <n v="4"/>
    <n v="4"/>
    <n v="0"/>
    <n v="0"/>
    <n v="0"/>
    <n v="3"/>
    <n v="0"/>
    <n v="0"/>
    <n v="12"/>
    <n v="7"/>
    <n v="4"/>
    <n v="2"/>
    <n v="5"/>
    <n v="7"/>
    <n v="16"/>
    <n v="6"/>
    <n v="493"/>
    <n v="150"/>
    <n v="643"/>
    <n v="8"/>
    <n v="2"/>
    <n v="10"/>
    <n v="482"/>
    <n v="146"/>
    <n v="628"/>
    <n v="493"/>
    <n v="68"/>
    <n v="68"/>
    <n v="68"/>
    <n v="308"/>
    <n v="1"/>
    <n v="0"/>
    <n v="0"/>
    <x v="1"/>
    <x v="30"/>
  </r>
  <r>
    <x v="0"/>
    <x v="8"/>
    <x v="31"/>
    <x v="31"/>
    <x v="0"/>
    <n v="4960"/>
    <n v="263"/>
    <n v="309"/>
    <n v="333"/>
    <n v="210"/>
    <n v="329"/>
    <n v="193"/>
    <n v="197"/>
    <n v="280"/>
    <n v="407"/>
    <n v="1"/>
    <n v="5"/>
    <n v="5"/>
    <n v="1"/>
    <n v="5"/>
    <n v="3"/>
    <n v="1"/>
    <n v="6"/>
    <n v="5"/>
    <n v="261"/>
    <n v="302"/>
    <n v="326"/>
    <n v="207"/>
    <n v="322"/>
    <n v="189"/>
    <n v="196"/>
    <n v="274"/>
    <n v="397"/>
    <n v="24"/>
    <n v="22"/>
    <n v="0"/>
    <n v="0"/>
    <n v="23"/>
    <n v="22"/>
    <n v="121"/>
    <n v="1"/>
    <n v="120"/>
    <n v="0"/>
    <n v="0"/>
    <n v="0"/>
    <n v="89"/>
    <n v="1"/>
    <n v="88"/>
    <n v="197"/>
    <n v="0"/>
    <n v="6"/>
    <n v="190"/>
    <n v="1"/>
    <n v="0"/>
    <n v="0"/>
    <n v="1"/>
    <n v="196"/>
    <n v="0"/>
    <n v="6"/>
    <n v="189"/>
    <n v="18"/>
    <n v="0"/>
    <n v="58"/>
    <n v="41"/>
    <n v="6"/>
    <n v="0"/>
    <n v="14"/>
    <n v="2"/>
    <n v="0"/>
    <n v="0"/>
    <n v="12"/>
    <n v="0"/>
    <n v="0"/>
    <n v="4"/>
    <n v="6"/>
    <n v="1"/>
    <n v="5"/>
    <n v="8"/>
    <n v="1"/>
    <n v="7"/>
    <n v="1"/>
    <m/>
    <m/>
    <m/>
    <n v="263"/>
    <n v="172"/>
    <n v="333"/>
    <n v="76"/>
    <n v="290"/>
    <n v="186"/>
    <n v="309"/>
    <n v="299"/>
    <n v="216"/>
    <n v="88"/>
    <n v="1"/>
    <n v="0"/>
    <n v="5"/>
    <n v="1"/>
    <n v="5"/>
    <n v="2"/>
    <n v="5"/>
    <n v="5"/>
    <n v="1"/>
    <n v="0"/>
    <n v="261"/>
    <n v="172"/>
    <n v="326"/>
    <n v="74"/>
    <n v="283"/>
    <n v="183"/>
    <n v="302"/>
    <n v="293"/>
    <n v="214"/>
    <n v="88"/>
    <m/>
    <n v="446"/>
    <n v="440"/>
    <n v="6"/>
    <n v="446"/>
    <n v="10"/>
    <n v="430"/>
    <n v="6"/>
    <n v="339"/>
    <n v="400"/>
    <n v="37"/>
    <n v="342"/>
    <n v="48"/>
    <n v="4"/>
    <n v="10"/>
    <n v="5"/>
    <n v="0"/>
    <n v="312"/>
    <n v="2"/>
    <n v="373"/>
    <n v="2"/>
    <n v="0"/>
    <n v="30"/>
    <n v="264"/>
    <n v="152"/>
    <n v="0"/>
    <n v="4"/>
    <n v="4"/>
    <n v="2"/>
    <n v="0"/>
    <n v="24"/>
    <n v="257"/>
    <n v="149"/>
    <n v="8"/>
    <n v="27"/>
    <n v="4"/>
    <n v="288"/>
    <n v="5"/>
    <n v="3498"/>
    <n v="6"/>
    <n v="206"/>
    <n v="51"/>
    <n v="17"/>
    <n v="30"/>
    <n v="2035"/>
    <n v="1498"/>
    <n v="258"/>
    <n v="3791"/>
    <n v="33"/>
    <n v="12"/>
    <n v="0"/>
    <n v="0"/>
    <n v="1"/>
    <n v="28"/>
    <n v="4"/>
    <n v="0"/>
    <n v="0"/>
    <n v="0"/>
    <n v="0"/>
    <n v="0"/>
    <n v="0"/>
    <n v="0"/>
    <n v="4"/>
    <n v="3"/>
    <n v="1"/>
    <n v="1"/>
    <n v="1"/>
    <n v="2"/>
    <n v="4"/>
    <n v="1"/>
    <n v="273"/>
    <n v="56"/>
    <n v="329"/>
    <n v="6"/>
    <n v="0"/>
    <n v="6"/>
    <n v="266"/>
    <n v="56"/>
    <n v="322"/>
    <n v="273"/>
    <n v="14"/>
    <n v="10"/>
    <n v="14"/>
    <n v="176"/>
    <n v="5"/>
    <n v="2"/>
    <n v="2"/>
    <x v="0"/>
    <x v="31"/>
  </r>
  <r>
    <x v="0"/>
    <x v="8"/>
    <x v="31"/>
    <x v="31"/>
    <x v="1"/>
    <n v="4986"/>
    <n v="265"/>
    <n v="312"/>
    <n v="341"/>
    <n v="216"/>
    <n v="335"/>
    <n v="198"/>
    <n v="203"/>
    <n v="287"/>
    <n v="407"/>
    <n v="1"/>
    <n v="5"/>
    <n v="5"/>
    <n v="1"/>
    <n v="5"/>
    <n v="3"/>
    <n v="1"/>
    <n v="7"/>
    <n v="5"/>
    <n v="262"/>
    <n v="303"/>
    <n v="332"/>
    <n v="212"/>
    <n v="326"/>
    <n v="194"/>
    <n v="202"/>
    <n v="280"/>
    <n v="396"/>
    <n v="21"/>
    <n v="19"/>
    <n v="0"/>
    <n v="0"/>
    <n v="20"/>
    <n v="19"/>
    <n v="126"/>
    <n v="1"/>
    <n v="125"/>
    <n v="0"/>
    <n v="0"/>
    <n v="0"/>
    <n v="94"/>
    <n v="1"/>
    <n v="93"/>
    <n v="203"/>
    <n v="1"/>
    <n v="6"/>
    <n v="195"/>
    <n v="1"/>
    <n v="0"/>
    <n v="0"/>
    <n v="1"/>
    <n v="202"/>
    <n v="1"/>
    <n v="6"/>
    <n v="194"/>
    <n v="18"/>
    <n v="0"/>
    <n v="57"/>
    <n v="42"/>
    <n v="6"/>
    <n v="0"/>
    <n v="14"/>
    <n v="2"/>
    <n v="0"/>
    <n v="0"/>
    <n v="12"/>
    <n v="0"/>
    <n v="0"/>
    <n v="4"/>
    <n v="6"/>
    <n v="1"/>
    <n v="5"/>
    <n v="8"/>
    <n v="2"/>
    <n v="7"/>
    <n v="1"/>
    <m/>
    <m/>
    <m/>
    <n v="265"/>
    <n v="177"/>
    <n v="341"/>
    <n v="80"/>
    <n v="294"/>
    <n v="186"/>
    <n v="312"/>
    <n v="300"/>
    <n v="219"/>
    <n v="86"/>
    <n v="1"/>
    <n v="0"/>
    <n v="5"/>
    <n v="1"/>
    <n v="5"/>
    <n v="2"/>
    <n v="5"/>
    <n v="5"/>
    <n v="1"/>
    <n v="0"/>
    <n v="262"/>
    <n v="176"/>
    <n v="332"/>
    <n v="77"/>
    <n v="286"/>
    <n v="182"/>
    <n v="303"/>
    <n v="292"/>
    <n v="216"/>
    <n v="86"/>
    <m/>
    <n v="447"/>
    <n v="440"/>
    <n v="7"/>
    <n v="447"/>
    <n v="10"/>
    <n v="430"/>
    <n v="7"/>
    <n v="341"/>
    <n v="399"/>
    <n v="39"/>
    <n v="341"/>
    <n v="48"/>
    <n v="4"/>
    <n v="10"/>
    <n v="5"/>
    <n v="0"/>
    <n v="293"/>
    <n v="2"/>
    <n v="351"/>
    <n v="2"/>
    <n v="0"/>
    <n v="30"/>
    <n v="265"/>
    <n v="152"/>
    <n v="0"/>
    <n v="4"/>
    <n v="4"/>
    <n v="2"/>
    <n v="0"/>
    <n v="24"/>
    <n v="257"/>
    <n v="149"/>
    <n v="8"/>
    <n v="28"/>
    <n v="4"/>
    <n v="293"/>
    <n v="5"/>
    <n v="3521"/>
    <n v="5"/>
    <n v="205"/>
    <n v="53"/>
    <n v="17"/>
    <n v="30"/>
    <n v="2043"/>
    <n v="1517"/>
    <n v="259"/>
    <n v="3819"/>
    <n v="35"/>
    <n v="12"/>
    <n v="0"/>
    <n v="0"/>
    <n v="1"/>
    <n v="29"/>
    <n v="5"/>
    <n v="0"/>
    <n v="0"/>
    <n v="0"/>
    <n v="0"/>
    <n v="0"/>
    <n v="0"/>
    <n v="0"/>
    <n v="4"/>
    <n v="3"/>
    <n v="1"/>
    <n v="1"/>
    <n v="1"/>
    <n v="2"/>
    <n v="4"/>
    <n v="1"/>
    <n v="278"/>
    <n v="56"/>
    <n v="334"/>
    <n v="6"/>
    <n v="0"/>
    <n v="6"/>
    <n v="271"/>
    <n v="56"/>
    <n v="327"/>
    <n v="278"/>
    <n v="11"/>
    <n v="9"/>
    <n v="11"/>
    <n v="176"/>
    <n v="5"/>
    <n v="2"/>
    <n v="2"/>
    <x v="1"/>
    <x v="31"/>
  </r>
  <r>
    <x v="0"/>
    <x v="8"/>
    <x v="32"/>
    <x v="32"/>
    <x v="0"/>
    <n v="3129"/>
    <n v="164"/>
    <n v="156"/>
    <n v="160"/>
    <n v="162"/>
    <n v="160"/>
    <n v="139"/>
    <n v="155"/>
    <n v="111"/>
    <n v="174"/>
    <n v="3"/>
    <n v="3"/>
    <n v="3"/>
    <n v="2"/>
    <n v="3"/>
    <n v="1"/>
    <n v="3"/>
    <n v="1"/>
    <n v="3"/>
    <n v="150"/>
    <n v="142"/>
    <n v="146"/>
    <n v="150"/>
    <n v="146"/>
    <n v="128"/>
    <n v="142"/>
    <n v="106"/>
    <n v="159"/>
    <n v="27"/>
    <n v="27"/>
    <n v="1"/>
    <n v="1"/>
    <n v="23"/>
    <n v="23"/>
    <n v="135"/>
    <n v="1"/>
    <n v="124"/>
    <n v="0"/>
    <n v="0"/>
    <n v="0"/>
    <n v="95"/>
    <n v="0"/>
    <n v="91"/>
    <n v="155"/>
    <n v="0"/>
    <n v="9"/>
    <n v="146"/>
    <n v="3"/>
    <n v="0"/>
    <n v="0"/>
    <n v="3"/>
    <n v="142"/>
    <n v="0"/>
    <n v="9"/>
    <n v="133"/>
    <n v="7"/>
    <n v="1"/>
    <n v="25"/>
    <n v="15"/>
    <n v="5"/>
    <n v="2"/>
    <n v="10"/>
    <n v="3"/>
    <n v="0"/>
    <n v="0"/>
    <n v="7"/>
    <n v="0"/>
    <n v="0"/>
    <n v="1"/>
    <n v="2"/>
    <n v="1"/>
    <n v="1"/>
    <n v="7"/>
    <n v="2"/>
    <n v="6"/>
    <n v="1"/>
    <m/>
    <m/>
    <m/>
    <n v="164"/>
    <n v="101"/>
    <n v="160"/>
    <n v="45"/>
    <n v="131"/>
    <n v="85"/>
    <n v="156"/>
    <n v="149"/>
    <n v="154"/>
    <n v="52"/>
    <n v="3"/>
    <n v="1"/>
    <n v="3"/>
    <n v="0"/>
    <n v="2"/>
    <n v="0"/>
    <n v="3"/>
    <n v="3"/>
    <n v="3"/>
    <n v="0"/>
    <n v="150"/>
    <n v="95"/>
    <n v="146"/>
    <n v="41"/>
    <n v="121"/>
    <n v="78"/>
    <n v="142"/>
    <n v="137"/>
    <n v="140"/>
    <n v="49"/>
    <m/>
    <n v="177"/>
    <n v="165"/>
    <n v="12"/>
    <n v="177"/>
    <n v="4"/>
    <n v="161"/>
    <n v="12"/>
    <n v="139"/>
    <n v="159"/>
    <n v="92"/>
    <n v="30"/>
    <n v="37"/>
    <n v="7"/>
    <n v="6"/>
    <n v="1"/>
    <n v="4"/>
    <n v="137"/>
    <n v="0"/>
    <n v="156"/>
    <n v="0"/>
    <n v="1"/>
    <n v="16"/>
    <n v="97"/>
    <n v="63"/>
    <n v="1"/>
    <n v="0"/>
    <n v="3"/>
    <n v="0"/>
    <n v="0"/>
    <n v="10"/>
    <n v="88"/>
    <n v="63"/>
    <n v="2"/>
    <n v="22"/>
    <n v="5"/>
    <n v="1"/>
    <n v="5"/>
    <n v="2158"/>
    <n v="0"/>
    <n v="130"/>
    <n v="0"/>
    <n v="8"/>
    <n v="29"/>
    <n v="1149"/>
    <n v="822"/>
    <n v="193"/>
    <n v="2164"/>
    <n v="23"/>
    <n v="13"/>
    <n v="0"/>
    <n v="0"/>
    <n v="2"/>
    <n v="15"/>
    <n v="6"/>
    <n v="1"/>
    <n v="0"/>
    <n v="0"/>
    <n v="0"/>
    <n v="1"/>
    <n v="0"/>
    <n v="0"/>
    <n v="0"/>
    <n v="0"/>
    <n v="0"/>
    <n v="0"/>
    <n v="0"/>
    <n v="0"/>
    <n v="1"/>
    <n v="1"/>
    <n v="82"/>
    <n v="21"/>
    <n v="103"/>
    <n v="1"/>
    <n v="0"/>
    <n v="1"/>
    <n v="78"/>
    <n v="21"/>
    <n v="99"/>
    <n v="82"/>
    <n v="11"/>
    <n v="11"/>
    <n v="11"/>
    <n v="31"/>
    <n v="0"/>
    <n v="0"/>
    <n v="0"/>
    <x v="0"/>
    <x v="32"/>
  </r>
  <r>
    <x v="0"/>
    <x v="8"/>
    <x v="32"/>
    <x v="32"/>
    <x v="1"/>
    <n v="3147"/>
    <n v="166"/>
    <n v="159"/>
    <n v="163"/>
    <n v="164"/>
    <n v="162"/>
    <n v="141"/>
    <n v="156"/>
    <n v="112"/>
    <n v="174"/>
    <n v="3"/>
    <n v="3"/>
    <n v="3"/>
    <n v="2"/>
    <n v="3"/>
    <n v="1"/>
    <n v="3"/>
    <n v="1"/>
    <n v="3"/>
    <n v="152"/>
    <n v="145"/>
    <n v="149"/>
    <n v="152"/>
    <n v="148"/>
    <n v="130"/>
    <n v="143"/>
    <n v="106"/>
    <n v="159"/>
    <n v="26"/>
    <n v="26"/>
    <n v="1"/>
    <n v="1"/>
    <n v="22"/>
    <n v="22"/>
    <n v="136"/>
    <n v="1"/>
    <n v="125"/>
    <n v="0"/>
    <n v="0"/>
    <n v="0"/>
    <n v="96"/>
    <n v="0"/>
    <n v="91"/>
    <n v="156"/>
    <n v="0"/>
    <n v="9"/>
    <n v="147"/>
    <n v="3"/>
    <n v="0"/>
    <n v="0"/>
    <n v="3"/>
    <n v="143"/>
    <n v="0"/>
    <n v="9"/>
    <n v="134"/>
    <n v="8"/>
    <n v="2"/>
    <n v="25"/>
    <n v="14"/>
    <n v="4"/>
    <n v="2"/>
    <n v="10"/>
    <n v="3"/>
    <n v="0"/>
    <n v="0"/>
    <n v="7"/>
    <n v="0"/>
    <n v="0"/>
    <n v="1"/>
    <n v="2"/>
    <n v="1"/>
    <n v="1"/>
    <n v="7"/>
    <n v="2"/>
    <n v="6"/>
    <n v="1"/>
    <m/>
    <m/>
    <m/>
    <n v="166"/>
    <n v="104"/>
    <n v="163"/>
    <n v="48"/>
    <n v="135"/>
    <n v="87"/>
    <n v="159"/>
    <n v="153"/>
    <n v="157"/>
    <n v="52"/>
    <n v="3"/>
    <n v="1"/>
    <n v="3"/>
    <n v="0"/>
    <n v="2"/>
    <n v="0"/>
    <n v="3"/>
    <n v="3"/>
    <n v="3"/>
    <n v="0"/>
    <n v="152"/>
    <n v="98"/>
    <n v="149"/>
    <n v="43"/>
    <n v="125"/>
    <n v="80"/>
    <n v="145"/>
    <n v="141"/>
    <n v="143"/>
    <n v="49"/>
    <m/>
    <n v="177"/>
    <n v="165"/>
    <n v="12"/>
    <n v="177"/>
    <n v="4"/>
    <n v="161"/>
    <n v="12"/>
    <n v="143"/>
    <n v="160"/>
    <n v="91"/>
    <n v="30"/>
    <n v="37"/>
    <n v="8"/>
    <n v="6"/>
    <n v="1"/>
    <n v="4"/>
    <n v="140"/>
    <n v="0"/>
    <n v="156"/>
    <n v="0"/>
    <n v="1"/>
    <n v="16"/>
    <n v="98"/>
    <n v="62"/>
    <n v="1"/>
    <n v="0"/>
    <n v="3"/>
    <n v="0"/>
    <n v="0"/>
    <n v="10"/>
    <n v="89"/>
    <n v="62"/>
    <n v="2"/>
    <n v="22"/>
    <n v="5"/>
    <n v="1"/>
    <n v="5"/>
    <n v="2185"/>
    <n v="0"/>
    <n v="125"/>
    <n v="0"/>
    <n v="8"/>
    <n v="29"/>
    <n v="1171"/>
    <n v="825"/>
    <n v="195"/>
    <n v="2191"/>
    <n v="24"/>
    <n v="14"/>
    <n v="0"/>
    <n v="0"/>
    <n v="2"/>
    <n v="16"/>
    <n v="6"/>
    <n v="1"/>
    <n v="0"/>
    <n v="0"/>
    <n v="0"/>
    <n v="1"/>
    <n v="0"/>
    <n v="0"/>
    <n v="0"/>
    <n v="0"/>
    <n v="0"/>
    <n v="0"/>
    <n v="0"/>
    <n v="0"/>
    <n v="1"/>
    <n v="1"/>
    <n v="82"/>
    <n v="21"/>
    <n v="103"/>
    <n v="1"/>
    <n v="0"/>
    <n v="1"/>
    <n v="78"/>
    <n v="21"/>
    <n v="99"/>
    <n v="82"/>
    <n v="10"/>
    <n v="10"/>
    <n v="10"/>
    <n v="31"/>
    <n v="0"/>
    <n v="0"/>
    <n v="0"/>
    <x v="1"/>
    <x v="32"/>
  </r>
  <r>
    <x v="0"/>
    <x v="8"/>
    <x v="33"/>
    <x v="33"/>
    <x v="0"/>
    <n v="9184"/>
    <n v="580"/>
    <n v="539"/>
    <n v="547"/>
    <n v="568"/>
    <n v="554"/>
    <n v="465"/>
    <n v="552"/>
    <n v="438"/>
    <n v="615"/>
    <n v="14"/>
    <n v="9"/>
    <n v="11"/>
    <n v="13"/>
    <n v="13"/>
    <n v="4"/>
    <n v="10"/>
    <n v="12"/>
    <n v="16"/>
    <n v="562"/>
    <n v="526"/>
    <n v="532"/>
    <n v="551"/>
    <n v="537"/>
    <n v="459"/>
    <n v="538"/>
    <n v="423"/>
    <n v="593"/>
    <n v="93"/>
    <n v="85"/>
    <n v="4"/>
    <n v="2"/>
    <n v="88"/>
    <n v="82"/>
    <n v="438"/>
    <n v="2"/>
    <n v="434"/>
    <n v="0"/>
    <n v="0"/>
    <n v="0"/>
    <n v="339"/>
    <n v="1"/>
    <n v="336"/>
    <n v="552"/>
    <n v="1"/>
    <n v="11"/>
    <n v="540"/>
    <n v="10"/>
    <n v="0"/>
    <n v="0"/>
    <n v="10"/>
    <n v="538"/>
    <n v="1"/>
    <n v="11"/>
    <n v="526"/>
    <n v="72"/>
    <n v="10"/>
    <n v="89"/>
    <n v="40"/>
    <n v="13"/>
    <n v="1"/>
    <n v="50"/>
    <n v="4"/>
    <n v="0"/>
    <n v="0"/>
    <n v="46"/>
    <n v="0"/>
    <n v="0"/>
    <n v="8"/>
    <n v="18"/>
    <n v="0"/>
    <n v="18"/>
    <n v="37"/>
    <n v="4"/>
    <n v="35"/>
    <n v="2"/>
    <m/>
    <m/>
    <m/>
    <n v="580"/>
    <n v="446"/>
    <n v="547"/>
    <n v="106"/>
    <n v="488"/>
    <n v="290"/>
    <n v="539"/>
    <n v="514"/>
    <n v="526"/>
    <n v="220"/>
    <n v="14"/>
    <n v="13"/>
    <n v="11"/>
    <n v="0"/>
    <n v="6"/>
    <n v="2"/>
    <n v="9"/>
    <n v="7"/>
    <n v="8"/>
    <n v="0"/>
    <n v="562"/>
    <n v="429"/>
    <n v="532"/>
    <n v="105"/>
    <n v="478"/>
    <n v="287"/>
    <n v="526"/>
    <n v="504"/>
    <n v="514"/>
    <n v="220"/>
    <m/>
    <n v="635"/>
    <n v="626"/>
    <n v="9"/>
    <n v="635"/>
    <n v="27"/>
    <n v="599"/>
    <n v="9"/>
    <n v="9"/>
    <n v="31"/>
    <n v="172"/>
    <n v="307"/>
    <n v="107"/>
    <n v="14"/>
    <n v="12"/>
    <n v="23"/>
    <n v="0"/>
    <n v="3"/>
    <n v="0"/>
    <n v="24"/>
    <n v="0"/>
    <n v="12"/>
    <n v="61"/>
    <n v="368"/>
    <n v="194"/>
    <n v="9"/>
    <n v="6"/>
    <n v="11"/>
    <n v="1"/>
    <n v="0"/>
    <n v="51"/>
    <n v="355"/>
    <n v="193"/>
    <n v="17"/>
    <n v="118"/>
    <n v="20"/>
    <n v="73"/>
    <n v="8"/>
    <n v="6021"/>
    <n v="0"/>
    <n v="277"/>
    <n v="25"/>
    <n v="17"/>
    <n v="52"/>
    <n v="3177"/>
    <n v="2532"/>
    <n v="393"/>
    <n v="6102"/>
    <n v="64"/>
    <n v="42"/>
    <n v="0"/>
    <n v="1"/>
    <n v="2"/>
    <n v="60"/>
    <n v="2"/>
    <n v="12"/>
    <n v="1"/>
    <n v="0"/>
    <n v="0"/>
    <n v="5"/>
    <n v="0"/>
    <n v="0"/>
    <n v="7"/>
    <n v="5"/>
    <n v="2"/>
    <n v="1"/>
    <n v="3"/>
    <n v="4"/>
    <n v="19"/>
    <n v="5"/>
    <n v="355"/>
    <n v="82"/>
    <n v="437"/>
    <n v="9"/>
    <n v="0"/>
    <n v="9"/>
    <n v="345"/>
    <n v="82"/>
    <n v="427"/>
    <n v="355"/>
    <n v="15"/>
    <n v="15"/>
    <n v="15"/>
    <n v="208"/>
    <n v="0"/>
    <n v="0"/>
    <n v="0"/>
    <x v="0"/>
    <x v="33"/>
  </r>
  <r>
    <x v="0"/>
    <x v="8"/>
    <x v="33"/>
    <x v="33"/>
    <x v="1"/>
    <n v="9219"/>
    <n v="585"/>
    <n v="546"/>
    <n v="554"/>
    <n v="575"/>
    <n v="562"/>
    <n v="474"/>
    <n v="560"/>
    <n v="441"/>
    <n v="620"/>
    <n v="14"/>
    <n v="9"/>
    <n v="12"/>
    <n v="13"/>
    <n v="14"/>
    <n v="4"/>
    <n v="10"/>
    <n v="12"/>
    <n v="17"/>
    <n v="567"/>
    <n v="533"/>
    <n v="538"/>
    <n v="558"/>
    <n v="544"/>
    <n v="468"/>
    <n v="546"/>
    <n v="426"/>
    <n v="597"/>
    <n v="93"/>
    <n v="85"/>
    <n v="4"/>
    <n v="3"/>
    <n v="88"/>
    <n v="81"/>
    <n v="450"/>
    <n v="2"/>
    <n v="446"/>
    <n v="0"/>
    <n v="0"/>
    <n v="0"/>
    <n v="344"/>
    <n v="1"/>
    <n v="341"/>
    <n v="560"/>
    <n v="1"/>
    <n v="13"/>
    <n v="546"/>
    <n v="10"/>
    <n v="0"/>
    <n v="0"/>
    <n v="10"/>
    <n v="546"/>
    <n v="1"/>
    <n v="13"/>
    <n v="532"/>
    <n v="72"/>
    <n v="10"/>
    <n v="90"/>
    <n v="39"/>
    <n v="12"/>
    <n v="1"/>
    <n v="51"/>
    <n v="4"/>
    <n v="0"/>
    <n v="0"/>
    <n v="47"/>
    <n v="0"/>
    <n v="0"/>
    <n v="8"/>
    <n v="18"/>
    <n v="0"/>
    <n v="18"/>
    <n v="38"/>
    <n v="5"/>
    <n v="36"/>
    <n v="2"/>
    <m/>
    <m/>
    <m/>
    <n v="585"/>
    <n v="455"/>
    <n v="554"/>
    <n v="113"/>
    <n v="500"/>
    <n v="296"/>
    <n v="546"/>
    <n v="526"/>
    <n v="532"/>
    <n v="228"/>
    <n v="14"/>
    <n v="11"/>
    <n v="12"/>
    <n v="0"/>
    <n v="7"/>
    <n v="2"/>
    <n v="9"/>
    <n v="7"/>
    <n v="8"/>
    <n v="0"/>
    <n v="567"/>
    <n v="440"/>
    <n v="538"/>
    <n v="112"/>
    <n v="489"/>
    <n v="293"/>
    <n v="533"/>
    <n v="516"/>
    <n v="520"/>
    <n v="228"/>
    <m/>
    <n v="638"/>
    <n v="629"/>
    <n v="9"/>
    <n v="638"/>
    <n v="27"/>
    <n v="602"/>
    <n v="9"/>
    <n v="9"/>
    <n v="32"/>
    <n v="173"/>
    <n v="309"/>
    <n v="107"/>
    <n v="14"/>
    <n v="13"/>
    <n v="22"/>
    <n v="0"/>
    <n v="3"/>
    <n v="0"/>
    <n v="24"/>
    <n v="0"/>
    <n v="11"/>
    <n v="61"/>
    <n v="373"/>
    <n v="193"/>
    <n v="8"/>
    <n v="7"/>
    <n v="11"/>
    <n v="1"/>
    <n v="0"/>
    <n v="50"/>
    <n v="360"/>
    <n v="192"/>
    <n v="17"/>
    <n v="119"/>
    <n v="20"/>
    <n v="77"/>
    <n v="8"/>
    <n v="6036"/>
    <n v="4"/>
    <n v="280"/>
    <n v="27"/>
    <n v="17"/>
    <n v="53"/>
    <n v="3172"/>
    <n v="2550"/>
    <n v="399"/>
    <n v="6121"/>
    <n v="62"/>
    <n v="40"/>
    <n v="0"/>
    <n v="0"/>
    <n v="2"/>
    <n v="58"/>
    <n v="2"/>
    <n v="11"/>
    <n v="1"/>
    <n v="0"/>
    <n v="0"/>
    <n v="5"/>
    <n v="0"/>
    <n v="0"/>
    <n v="8"/>
    <n v="5"/>
    <n v="2"/>
    <n v="1"/>
    <n v="4"/>
    <n v="4"/>
    <n v="19"/>
    <n v="5"/>
    <n v="357"/>
    <n v="83"/>
    <n v="440"/>
    <n v="9"/>
    <n v="0"/>
    <n v="9"/>
    <n v="347"/>
    <n v="83"/>
    <n v="430"/>
    <n v="357"/>
    <n v="14"/>
    <n v="14"/>
    <n v="14"/>
    <n v="215"/>
    <n v="1"/>
    <n v="1"/>
    <n v="1"/>
    <x v="1"/>
    <x v="33"/>
  </r>
  <r>
    <x v="0"/>
    <x v="8"/>
    <x v="34"/>
    <x v="34"/>
    <x v="0"/>
    <n v="5902"/>
    <n v="511"/>
    <n v="503"/>
    <n v="507"/>
    <n v="511"/>
    <n v="508"/>
    <n v="467"/>
    <n v="489"/>
    <n v="403"/>
    <n v="532"/>
    <n v="10"/>
    <n v="9"/>
    <n v="10"/>
    <n v="11"/>
    <n v="9"/>
    <n v="6"/>
    <n v="8"/>
    <n v="5"/>
    <n v="10"/>
    <n v="497"/>
    <n v="491"/>
    <n v="494"/>
    <n v="496"/>
    <n v="496"/>
    <n v="460"/>
    <n v="478"/>
    <n v="396"/>
    <n v="519"/>
    <n v="64"/>
    <n v="62"/>
    <n v="2"/>
    <n v="2"/>
    <n v="62"/>
    <n v="60"/>
    <n v="442"/>
    <n v="5"/>
    <n v="436"/>
    <n v="0"/>
    <n v="0"/>
    <n v="0"/>
    <n v="347"/>
    <n v="2"/>
    <n v="344"/>
    <n v="489"/>
    <n v="3"/>
    <n v="7"/>
    <n v="479"/>
    <n v="8"/>
    <n v="1"/>
    <n v="0"/>
    <n v="7"/>
    <n v="478"/>
    <n v="2"/>
    <n v="7"/>
    <n v="469"/>
    <n v="49"/>
    <n v="13"/>
    <n v="83"/>
    <n v="52"/>
    <n v="9"/>
    <n v="2"/>
    <n v="35"/>
    <n v="5"/>
    <n v="0"/>
    <n v="0"/>
    <n v="30"/>
    <n v="1"/>
    <n v="0"/>
    <n v="5"/>
    <n v="15"/>
    <n v="2"/>
    <n v="13"/>
    <n v="27"/>
    <n v="8"/>
    <n v="22"/>
    <n v="5"/>
    <m/>
    <m/>
    <m/>
    <n v="511"/>
    <n v="382"/>
    <n v="507"/>
    <n v="141"/>
    <n v="440"/>
    <n v="291"/>
    <n v="503"/>
    <n v="490"/>
    <n v="486"/>
    <n v="210"/>
    <n v="10"/>
    <n v="9"/>
    <n v="10"/>
    <n v="3"/>
    <n v="9"/>
    <n v="4"/>
    <n v="9"/>
    <n v="9"/>
    <n v="9"/>
    <n v="3"/>
    <n v="497"/>
    <n v="370"/>
    <n v="494"/>
    <n v="137"/>
    <n v="429"/>
    <n v="286"/>
    <n v="491"/>
    <n v="478"/>
    <n v="474"/>
    <n v="206"/>
    <m/>
    <n v="553"/>
    <n v="548"/>
    <n v="5"/>
    <n v="553"/>
    <n v="12"/>
    <n v="536"/>
    <n v="5"/>
    <n v="10"/>
    <n v="39"/>
    <n v="151"/>
    <n v="310"/>
    <n v="86"/>
    <n v="0"/>
    <n v="6"/>
    <n v="0"/>
    <n v="0"/>
    <n v="4"/>
    <n v="0"/>
    <n v="33"/>
    <n v="0"/>
    <n v="2"/>
    <n v="31"/>
    <n v="324"/>
    <n v="196"/>
    <n v="1"/>
    <n v="3"/>
    <n v="7"/>
    <n v="1"/>
    <n v="0"/>
    <n v="27"/>
    <n v="316"/>
    <n v="193"/>
    <n v="7"/>
    <n v="95"/>
    <n v="17"/>
    <n v="153"/>
    <n v="121"/>
    <n v="3689"/>
    <n v="3"/>
    <n v="260"/>
    <n v="41"/>
    <n v="24"/>
    <n v="41"/>
    <n v="1914"/>
    <n v="1575"/>
    <n v="474"/>
    <n v="3963"/>
    <n v="52"/>
    <n v="23"/>
    <n v="7"/>
    <n v="2"/>
    <n v="0"/>
    <n v="51"/>
    <n v="1"/>
    <n v="2"/>
    <n v="0"/>
    <n v="0"/>
    <n v="0"/>
    <n v="1"/>
    <n v="0"/>
    <n v="0"/>
    <n v="5"/>
    <n v="5"/>
    <n v="3"/>
    <n v="1"/>
    <n v="2"/>
    <n v="3"/>
    <n v="7"/>
    <n v="2"/>
    <n v="336"/>
    <n v="78"/>
    <n v="414"/>
    <n v="5"/>
    <n v="0"/>
    <n v="5"/>
    <n v="330"/>
    <n v="77"/>
    <n v="407"/>
    <n v="336"/>
    <n v="22"/>
    <n v="22"/>
    <n v="22"/>
    <n v="216"/>
    <n v="2"/>
    <n v="2"/>
    <n v="2"/>
    <x v="0"/>
    <x v="34"/>
  </r>
  <r>
    <x v="0"/>
    <x v="8"/>
    <x v="34"/>
    <x v="34"/>
    <x v="1"/>
    <n v="5922"/>
    <n v="516"/>
    <n v="505"/>
    <n v="515"/>
    <n v="518"/>
    <n v="514"/>
    <n v="472"/>
    <n v="493"/>
    <n v="404"/>
    <n v="533"/>
    <n v="10"/>
    <n v="8"/>
    <n v="10"/>
    <n v="11"/>
    <n v="9"/>
    <n v="6"/>
    <n v="8"/>
    <n v="5"/>
    <n v="10"/>
    <n v="502"/>
    <n v="494"/>
    <n v="502"/>
    <n v="503"/>
    <n v="502"/>
    <n v="465"/>
    <n v="482"/>
    <n v="397"/>
    <n v="520"/>
    <n v="62"/>
    <n v="61"/>
    <n v="2"/>
    <n v="2"/>
    <n v="59"/>
    <n v="58"/>
    <n v="448"/>
    <n v="5"/>
    <n v="442"/>
    <n v="0"/>
    <n v="0"/>
    <n v="0"/>
    <n v="355"/>
    <n v="2"/>
    <n v="352"/>
    <n v="493"/>
    <n v="3"/>
    <n v="7"/>
    <n v="483"/>
    <n v="8"/>
    <n v="1"/>
    <n v="0"/>
    <n v="7"/>
    <n v="482"/>
    <n v="2"/>
    <n v="7"/>
    <n v="473"/>
    <n v="50"/>
    <n v="13"/>
    <n v="84"/>
    <n v="53"/>
    <n v="9"/>
    <n v="2"/>
    <n v="34"/>
    <n v="5"/>
    <n v="0"/>
    <n v="0"/>
    <n v="29"/>
    <n v="1"/>
    <n v="0"/>
    <n v="5"/>
    <n v="15"/>
    <n v="2"/>
    <n v="13"/>
    <n v="26"/>
    <n v="8"/>
    <n v="22"/>
    <n v="4"/>
    <m/>
    <m/>
    <m/>
    <n v="516"/>
    <n v="380"/>
    <n v="515"/>
    <n v="141"/>
    <n v="444"/>
    <n v="290"/>
    <n v="505"/>
    <n v="493"/>
    <n v="489"/>
    <n v="204"/>
    <n v="10"/>
    <n v="9"/>
    <n v="10"/>
    <n v="3"/>
    <n v="9"/>
    <n v="4"/>
    <n v="8"/>
    <n v="8"/>
    <n v="8"/>
    <n v="3"/>
    <n v="502"/>
    <n v="368"/>
    <n v="502"/>
    <n v="137"/>
    <n v="433"/>
    <n v="285"/>
    <n v="494"/>
    <n v="482"/>
    <n v="478"/>
    <n v="200"/>
    <m/>
    <n v="554"/>
    <n v="549"/>
    <n v="5"/>
    <n v="554"/>
    <n v="11"/>
    <n v="538"/>
    <n v="5"/>
    <n v="10"/>
    <n v="38"/>
    <n v="151"/>
    <n v="310"/>
    <n v="86"/>
    <n v="0"/>
    <n v="6"/>
    <n v="0"/>
    <n v="1"/>
    <n v="4"/>
    <n v="0"/>
    <n v="32"/>
    <n v="0"/>
    <n v="2"/>
    <n v="30"/>
    <n v="326"/>
    <n v="196"/>
    <n v="1"/>
    <n v="2"/>
    <n v="7"/>
    <n v="1"/>
    <n v="0"/>
    <n v="27"/>
    <n v="318"/>
    <n v="193"/>
    <n v="7"/>
    <n v="97"/>
    <n v="18"/>
    <n v="156"/>
    <n v="123"/>
    <n v="3702"/>
    <n v="4"/>
    <n v="259"/>
    <n v="41"/>
    <n v="24"/>
    <n v="41"/>
    <n v="1925"/>
    <n v="1579"/>
    <n v="477"/>
    <n v="3981"/>
    <n v="54"/>
    <n v="21"/>
    <n v="6"/>
    <n v="2"/>
    <n v="0"/>
    <n v="53"/>
    <n v="1"/>
    <n v="2"/>
    <n v="0"/>
    <n v="0"/>
    <n v="0"/>
    <n v="1"/>
    <n v="0"/>
    <n v="0"/>
    <n v="4"/>
    <n v="4"/>
    <n v="3"/>
    <n v="0"/>
    <n v="1"/>
    <n v="3"/>
    <n v="6"/>
    <n v="1"/>
    <n v="338"/>
    <n v="79"/>
    <n v="417"/>
    <n v="5"/>
    <n v="0"/>
    <n v="5"/>
    <n v="332"/>
    <n v="78"/>
    <n v="410"/>
    <n v="338"/>
    <n v="28"/>
    <n v="28"/>
    <n v="28"/>
    <n v="221"/>
    <n v="3"/>
    <n v="3"/>
    <n v="3"/>
    <x v="1"/>
    <x v="34"/>
  </r>
  <r>
    <x v="1"/>
    <x v="4"/>
    <x v="35"/>
    <x v="35"/>
    <x v="0"/>
    <n v="10073"/>
    <n v="879"/>
    <n v="819"/>
    <n v="860"/>
    <n v="864"/>
    <n v="855"/>
    <n v="649"/>
    <n v="817"/>
    <n v="580"/>
    <n v="931"/>
    <n v="16"/>
    <n v="11"/>
    <n v="14"/>
    <n v="14"/>
    <n v="11"/>
    <n v="7"/>
    <n v="14"/>
    <n v="9"/>
    <n v="18"/>
    <n v="856"/>
    <n v="801"/>
    <n v="839"/>
    <n v="844"/>
    <n v="837"/>
    <n v="637"/>
    <n v="798"/>
    <n v="570"/>
    <n v="905"/>
    <n v="93"/>
    <n v="92"/>
    <n v="2"/>
    <n v="2"/>
    <n v="91"/>
    <n v="90"/>
    <n v="595"/>
    <n v="6"/>
    <n v="585"/>
    <n v="1"/>
    <n v="1"/>
    <n v="0"/>
    <n v="421"/>
    <n v="4"/>
    <n v="416"/>
    <n v="817"/>
    <n v="2"/>
    <n v="16"/>
    <n v="798"/>
    <n v="14"/>
    <n v="0"/>
    <n v="0"/>
    <n v="14"/>
    <n v="798"/>
    <n v="2"/>
    <n v="16"/>
    <n v="779"/>
    <n v="144"/>
    <n v="19"/>
    <n v="149"/>
    <n v="59"/>
    <n v="18"/>
    <n v="4"/>
    <n v="54"/>
    <n v="17"/>
    <n v="7"/>
    <n v="2"/>
    <n v="37"/>
    <n v="7"/>
    <n v="2"/>
    <n v="3"/>
    <n v="14"/>
    <n v="0"/>
    <n v="14"/>
    <n v="34"/>
    <n v="8"/>
    <n v="31"/>
    <n v="3"/>
    <m/>
    <m/>
    <m/>
    <n v="879"/>
    <n v="660"/>
    <n v="860"/>
    <n v="244"/>
    <n v="797"/>
    <n v="539"/>
    <n v="819"/>
    <n v="768"/>
    <n v="793"/>
    <n v="373"/>
    <n v="16"/>
    <n v="13"/>
    <n v="14"/>
    <n v="1"/>
    <n v="13"/>
    <n v="6"/>
    <n v="11"/>
    <n v="11"/>
    <n v="10"/>
    <n v="3"/>
    <n v="856"/>
    <n v="641"/>
    <n v="839"/>
    <n v="238"/>
    <n v="777"/>
    <n v="527"/>
    <n v="801"/>
    <n v="750"/>
    <n v="776"/>
    <n v="364"/>
    <m/>
    <n v="961"/>
    <n v="953"/>
    <n v="8"/>
    <n v="961"/>
    <n v="22"/>
    <n v="931"/>
    <n v="8"/>
    <n v="699"/>
    <n v="832"/>
    <n v="59"/>
    <n v="693"/>
    <n v="132"/>
    <n v="13"/>
    <n v="62"/>
    <n v="2"/>
    <n v="0"/>
    <n v="90"/>
    <n v="17"/>
    <n v="146"/>
    <n v="46"/>
    <n v="5"/>
    <n v="79"/>
    <n v="567"/>
    <n v="310"/>
    <n v="5"/>
    <n v="11"/>
    <n v="5"/>
    <n v="1"/>
    <n v="0"/>
    <n v="68"/>
    <n v="558"/>
    <n v="305"/>
    <n v="17"/>
    <n v="158"/>
    <n v="36"/>
    <n v="131"/>
    <n v="72"/>
    <n v="6408"/>
    <n v="4"/>
    <n v="86"/>
    <n v="73"/>
    <n v="30"/>
    <n v="92"/>
    <n v="3833"/>
    <n v="2372"/>
    <n v="406"/>
    <n v="6611"/>
    <n v="140"/>
    <n v="96"/>
    <n v="4"/>
    <n v="7"/>
    <n v="3"/>
    <n v="133"/>
    <n v="4"/>
    <n v="5"/>
    <n v="1"/>
    <n v="1"/>
    <n v="0"/>
    <n v="3"/>
    <n v="1"/>
    <n v="0"/>
    <n v="9"/>
    <n v="7"/>
    <n v="4"/>
    <n v="1"/>
    <n v="4"/>
    <n v="5"/>
    <n v="14"/>
    <n v="1"/>
    <n v="558"/>
    <n v="144"/>
    <n v="702"/>
    <n v="3"/>
    <n v="3"/>
    <n v="6"/>
    <n v="553"/>
    <n v="139"/>
    <n v="692"/>
    <n v="558"/>
    <n v="112"/>
    <n v="112"/>
    <n v="112"/>
    <n v="338"/>
    <n v="6"/>
    <n v="5"/>
    <n v="5"/>
    <x v="0"/>
    <x v="35"/>
  </r>
  <r>
    <x v="2"/>
    <x v="9"/>
    <x v="36"/>
    <x v="36"/>
    <x v="0"/>
    <n v="6633"/>
    <n v="221"/>
    <n v="212"/>
    <n v="221"/>
    <n v="206"/>
    <n v="220"/>
    <n v="202"/>
    <n v="215"/>
    <n v="172"/>
    <n v="229"/>
    <n v="13"/>
    <n v="12"/>
    <n v="13"/>
    <n v="10"/>
    <n v="12"/>
    <n v="10"/>
    <n v="11"/>
    <n v="10"/>
    <n v="14"/>
    <n v="208"/>
    <n v="200"/>
    <n v="208"/>
    <n v="196"/>
    <n v="208"/>
    <n v="192"/>
    <n v="204"/>
    <n v="162"/>
    <n v="215"/>
    <n v="28"/>
    <n v="27"/>
    <n v="3"/>
    <n v="3"/>
    <n v="25"/>
    <n v="24"/>
    <n v="183"/>
    <n v="8"/>
    <n v="175"/>
    <n v="0"/>
    <n v="0"/>
    <n v="0"/>
    <n v="149"/>
    <n v="6"/>
    <n v="143"/>
    <n v="215"/>
    <n v="5"/>
    <n v="9"/>
    <n v="201"/>
    <n v="11"/>
    <n v="1"/>
    <n v="0"/>
    <n v="10"/>
    <n v="204"/>
    <n v="4"/>
    <n v="9"/>
    <n v="191"/>
    <n v="25"/>
    <n v="4"/>
    <n v="37"/>
    <n v="20"/>
    <n v="11"/>
    <n v="3"/>
    <n v="4"/>
    <n v="0"/>
    <n v="0"/>
    <n v="0"/>
    <n v="4"/>
    <n v="0"/>
    <n v="0"/>
    <n v="0"/>
    <n v="1"/>
    <n v="0"/>
    <n v="1"/>
    <n v="3"/>
    <n v="0"/>
    <n v="1"/>
    <n v="2"/>
    <m/>
    <m/>
    <m/>
    <n v="221"/>
    <n v="180"/>
    <n v="221"/>
    <n v="58"/>
    <n v="203"/>
    <n v="143"/>
    <n v="212"/>
    <n v="202"/>
    <n v="212"/>
    <n v="106"/>
    <n v="13"/>
    <n v="9"/>
    <n v="13"/>
    <n v="4"/>
    <n v="10"/>
    <n v="8"/>
    <n v="12"/>
    <n v="10"/>
    <n v="12"/>
    <n v="4"/>
    <n v="208"/>
    <n v="171"/>
    <n v="208"/>
    <n v="54"/>
    <n v="193"/>
    <n v="135"/>
    <n v="200"/>
    <n v="192"/>
    <n v="200"/>
    <n v="102"/>
    <m/>
    <n v="232"/>
    <n v="232"/>
    <n v="0"/>
    <n v="232"/>
    <n v="16"/>
    <n v="216"/>
    <n v="0"/>
    <n v="39"/>
    <n v="185"/>
    <n v="66"/>
    <n v="51"/>
    <n v="105"/>
    <n v="3"/>
    <n v="6"/>
    <n v="1"/>
    <n v="0"/>
    <n v="32"/>
    <n v="7"/>
    <n v="174"/>
    <n v="11"/>
    <n v="1"/>
    <n v="19"/>
    <n v="109"/>
    <n v="103"/>
    <n v="1"/>
    <n v="12"/>
    <n v="2"/>
    <n v="1"/>
    <n v="0"/>
    <n v="7"/>
    <n v="107"/>
    <n v="102"/>
    <n v="5"/>
    <n v="14"/>
    <n v="2"/>
    <n v="33"/>
    <n v="17"/>
    <n v="5576"/>
    <n v="0"/>
    <n v="99"/>
    <n v="1"/>
    <n v="10"/>
    <n v="75"/>
    <n v="3841"/>
    <n v="1541"/>
    <n v="244"/>
    <n v="5626"/>
    <n v="25"/>
    <n v="12"/>
    <n v="0"/>
    <n v="11"/>
    <n v="1"/>
    <n v="24"/>
    <n v="0"/>
    <n v="1"/>
    <n v="1"/>
    <n v="1"/>
    <n v="0"/>
    <n v="0"/>
    <n v="0"/>
    <n v="0"/>
    <n v="1"/>
    <n v="1"/>
    <n v="0"/>
    <n v="1"/>
    <n v="0"/>
    <n v="1"/>
    <n v="2"/>
    <n v="1"/>
    <n v="109"/>
    <n v="36"/>
    <n v="145"/>
    <n v="1"/>
    <n v="0"/>
    <n v="1"/>
    <n v="108"/>
    <n v="36"/>
    <n v="144"/>
    <n v="109"/>
    <n v="10"/>
    <n v="10"/>
    <n v="10"/>
    <n v="68"/>
    <n v="6"/>
    <n v="4"/>
    <n v="4"/>
    <x v="0"/>
    <x v="36"/>
  </r>
  <r>
    <x v="2"/>
    <x v="9"/>
    <x v="36"/>
    <x v="36"/>
    <x v="1"/>
    <n v="6628"/>
    <n v="221"/>
    <n v="213"/>
    <n v="220"/>
    <n v="208"/>
    <n v="218"/>
    <n v="207"/>
    <n v="215"/>
    <n v="174"/>
    <n v="227"/>
    <n v="13"/>
    <n v="12"/>
    <n v="13"/>
    <n v="10"/>
    <n v="12"/>
    <n v="10"/>
    <n v="11"/>
    <n v="9"/>
    <n v="14"/>
    <n v="208"/>
    <n v="201"/>
    <n v="207"/>
    <n v="198"/>
    <n v="206"/>
    <n v="197"/>
    <n v="204"/>
    <n v="165"/>
    <n v="213"/>
    <n v="28"/>
    <n v="26"/>
    <n v="3"/>
    <n v="3"/>
    <n v="25"/>
    <n v="23"/>
    <n v="189"/>
    <n v="8"/>
    <n v="181"/>
    <n v="0"/>
    <n v="0"/>
    <n v="0"/>
    <n v="157"/>
    <n v="6"/>
    <n v="151"/>
    <n v="215"/>
    <n v="5"/>
    <n v="9"/>
    <n v="201"/>
    <n v="11"/>
    <n v="1"/>
    <n v="0"/>
    <n v="10"/>
    <n v="204"/>
    <n v="4"/>
    <n v="9"/>
    <n v="191"/>
    <n v="25"/>
    <n v="3"/>
    <n v="38"/>
    <n v="19"/>
    <n v="11"/>
    <n v="3"/>
    <n v="4"/>
    <n v="0"/>
    <n v="0"/>
    <n v="0"/>
    <n v="4"/>
    <n v="0"/>
    <n v="0"/>
    <n v="0"/>
    <n v="1"/>
    <n v="0"/>
    <n v="1"/>
    <n v="3"/>
    <n v="0"/>
    <n v="1"/>
    <n v="2"/>
    <m/>
    <m/>
    <m/>
    <n v="221"/>
    <n v="178"/>
    <n v="220"/>
    <n v="56"/>
    <n v="200"/>
    <n v="142"/>
    <n v="213"/>
    <n v="206"/>
    <n v="213"/>
    <n v="108"/>
    <n v="13"/>
    <n v="9"/>
    <n v="13"/>
    <n v="4"/>
    <n v="10"/>
    <n v="8"/>
    <n v="12"/>
    <n v="10"/>
    <n v="12"/>
    <n v="4"/>
    <n v="208"/>
    <n v="169"/>
    <n v="207"/>
    <n v="52"/>
    <n v="190"/>
    <n v="134"/>
    <n v="201"/>
    <n v="196"/>
    <n v="201"/>
    <n v="104"/>
    <m/>
    <n v="229"/>
    <n v="229"/>
    <n v="0"/>
    <n v="229"/>
    <n v="16"/>
    <n v="213"/>
    <n v="0"/>
    <n v="44"/>
    <n v="185"/>
    <n v="66"/>
    <n v="50"/>
    <n v="104"/>
    <n v="3"/>
    <n v="6"/>
    <n v="0"/>
    <n v="0"/>
    <n v="37"/>
    <n v="7"/>
    <n v="174"/>
    <n v="11"/>
    <n v="1"/>
    <n v="19"/>
    <n v="108"/>
    <n v="101"/>
    <n v="1"/>
    <n v="12"/>
    <n v="2"/>
    <n v="1"/>
    <n v="0"/>
    <n v="7"/>
    <n v="106"/>
    <n v="100"/>
    <n v="4"/>
    <n v="14"/>
    <n v="2"/>
    <n v="32"/>
    <n v="17"/>
    <n v="5573"/>
    <n v="0"/>
    <n v="93"/>
    <n v="1"/>
    <n v="10"/>
    <n v="72"/>
    <n v="3830"/>
    <n v="1553"/>
    <n v="239"/>
    <n v="5622"/>
    <n v="22"/>
    <n v="11"/>
    <n v="1"/>
    <n v="10"/>
    <n v="1"/>
    <n v="21"/>
    <n v="0"/>
    <n v="1"/>
    <n v="1"/>
    <n v="1"/>
    <n v="0"/>
    <n v="0"/>
    <n v="0"/>
    <n v="0"/>
    <n v="1"/>
    <n v="1"/>
    <n v="0"/>
    <n v="1"/>
    <n v="0"/>
    <n v="1"/>
    <n v="2"/>
    <n v="1"/>
    <n v="108"/>
    <n v="37"/>
    <n v="145"/>
    <n v="2"/>
    <n v="0"/>
    <n v="2"/>
    <n v="106"/>
    <n v="37"/>
    <n v="143"/>
    <n v="108"/>
    <n v="14"/>
    <n v="13"/>
    <n v="14"/>
    <n v="66"/>
    <n v="7"/>
    <n v="5"/>
    <n v="4"/>
    <x v="1"/>
    <x v="36"/>
  </r>
  <r>
    <x v="2"/>
    <x v="9"/>
    <x v="37"/>
    <x v="37"/>
    <x v="0"/>
    <n v="12208"/>
    <n v="600"/>
    <n v="578"/>
    <n v="600"/>
    <n v="548"/>
    <n v="592"/>
    <n v="485"/>
    <n v="550"/>
    <n v="484"/>
    <n v="617"/>
    <n v="31"/>
    <n v="26"/>
    <n v="30"/>
    <n v="29"/>
    <n v="26"/>
    <n v="18"/>
    <n v="26"/>
    <n v="28"/>
    <n v="35"/>
    <n v="567"/>
    <n v="551"/>
    <n v="568"/>
    <n v="518"/>
    <n v="564"/>
    <n v="467"/>
    <n v="524"/>
    <n v="455"/>
    <n v="579"/>
    <n v="96"/>
    <n v="96"/>
    <n v="4"/>
    <n v="4"/>
    <n v="91"/>
    <n v="91"/>
    <n v="431"/>
    <n v="16"/>
    <n v="415"/>
    <n v="0"/>
    <n v="0"/>
    <n v="0"/>
    <n v="364"/>
    <n v="13"/>
    <n v="351"/>
    <n v="550"/>
    <n v="8"/>
    <n v="35"/>
    <n v="506"/>
    <n v="26"/>
    <n v="0"/>
    <n v="2"/>
    <n v="24"/>
    <n v="524"/>
    <n v="8"/>
    <n v="33"/>
    <n v="482"/>
    <n v="96"/>
    <n v="12"/>
    <n v="123"/>
    <n v="106"/>
    <n v="31"/>
    <n v="10"/>
    <n v="25"/>
    <n v="10"/>
    <n v="1"/>
    <n v="0"/>
    <n v="15"/>
    <n v="1"/>
    <n v="0"/>
    <n v="1"/>
    <n v="1"/>
    <n v="0"/>
    <n v="1"/>
    <n v="12"/>
    <n v="2"/>
    <n v="10"/>
    <n v="2"/>
    <m/>
    <m/>
    <m/>
    <n v="600"/>
    <n v="366"/>
    <n v="600"/>
    <n v="175"/>
    <n v="548"/>
    <n v="361"/>
    <n v="578"/>
    <n v="514"/>
    <n v="567"/>
    <n v="191"/>
    <n v="31"/>
    <n v="25"/>
    <n v="30"/>
    <n v="2"/>
    <n v="27"/>
    <n v="11"/>
    <n v="26"/>
    <n v="23"/>
    <n v="26"/>
    <n v="6"/>
    <n v="567"/>
    <n v="339"/>
    <n v="568"/>
    <n v="171"/>
    <n v="519"/>
    <n v="348"/>
    <n v="551"/>
    <n v="490"/>
    <n v="540"/>
    <n v="184"/>
    <m/>
    <n v="634"/>
    <n v="631"/>
    <n v="3"/>
    <n v="634"/>
    <n v="37"/>
    <n v="594"/>
    <n v="3"/>
    <n v="444"/>
    <n v="595"/>
    <n v="290"/>
    <n v="102"/>
    <n v="190"/>
    <n v="20"/>
    <n v="24"/>
    <n v="6"/>
    <n v="2"/>
    <n v="430"/>
    <n v="14"/>
    <n v="564"/>
    <n v="30"/>
    <n v="1"/>
    <n v="33"/>
    <n v="284"/>
    <n v="316"/>
    <n v="1"/>
    <n v="16"/>
    <n v="16"/>
    <n v="4"/>
    <n v="0"/>
    <n v="17"/>
    <n v="266"/>
    <n v="311"/>
    <n v="6"/>
    <n v="55"/>
    <n v="14"/>
    <n v="224"/>
    <n v="86"/>
    <n v="9033"/>
    <n v="0"/>
    <n v="414"/>
    <n v="30"/>
    <n v="43"/>
    <n v="201"/>
    <n v="3789"/>
    <n v="4410"/>
    <n v="1144"/>
    <n v="9343"/>
    <n v="49"/>
    <n v="43"/>
    <n v="3"/>
    <n v="3"/>
    <n v="2"/>
    <n v="46"/>
    <n v="1"/>
    <n v="1"/>
    <n v="1"/>
    <n v="0"/>
    <n v="0"/>
    <n v="0"/>
    <n v="0"/>
    <n v="0"/>
    <n v="9"/>
    <n v="7"/>
    <n v="5"/>
    <n v="0"/>
    <n v="7"/>
    <n v="2"/>
    <n v="10"/>
    <n v="4"/>
    <n v="328"/>
    <n v="110"/>
    <n v="438"/>
    <n v="10"/>
    <n v="0"/>
    <n v="10"/>
    <n v="317"/>
    <n v="109"/>
    <n v="426"/>
    <n v="328"/>
    <n v="30"/>
    <n v="30"/>
    <n v="30"/>
    <n v="139"/>
    <n v="1"/>
    <n v="0"/>
    <n v="0"/>
    <x v="0"/>
    <x v="37"/>
  </r>
  <r>
    <x v="2"/>
    <x v="9"/>
    <x v="37"/>
    <x v="37"/>
    <x v="1"/>
    <n v="12198"/>
    <n v="608"/>
    <n v="585"/>
    <n v="606"/>
    <n v="561"/>
    <n v="597"/>
    <n v="494"/>
    <n v="559"/>
    <n v="489"/>
    <n v="624"/>
    <n v="30"/>
    <n v="24"/>
    <n v="28"/>
    <n v="29"/>
    <n v="24"/>
    <n v="16"/>
    <n v="24"/>
    <n v="28"/>
    <n v="34"/>
    <n v="576"/>
    <n v="559"/>
    <n v="576"/>
    <n v="530"/>
    <n v="571"/>
    <n v="478"/>
    <n v="535"/>
    <n v="460"/>
    <n v="586"/>
    <n v="90"/>
    <n v="89"/>
    <n v="3"/>
    <n v="3"/>
    <n v="86"/>
    <n v="85"/>
    <n v="444"/>
    <n v="14"/>
    <n v="430"/>
    <n v="0"/>
    <n v="0"/>
    <n v="0"/>
    <n v="380"/>
    <n v="11"/>
    <n v="369"/>
    <n v="559"/>
    <n v="7"/>
    <n v="43"/>
    <n v="508"/>
    <n v="24"/>
    <n v="0"/>
    <n v="2"/>
    <n v="22"/>
    <n v="535"/>
    <n v="7"/>
    <n v="41"/>
    <n v="486"/>
    <n v="97"/>
    <n v="14"/>
    <n v="123"/>
    <n v="107"/>
    <n v="31"/>
    <n v="10"/>
    <n v="26"/>
    <n v="10"/>
    <n v="1"/>
    <n v="0"/>
    <n v="16"/>
    <n v="1"/>
    <n v="0"/>
    <n v="1"/>
    <n v="1"/>
    <n v="0"/>
    <n v="1"/>
    <n v="12"/>
    <n v="2"/>
    <n v="10"/>
    <n v="2"/>
    <m/>
    <m/>
    <m/>
    <n v="608"/>
    <n v="369"/>
    <n v="606"/>
    <n v="165"/>
    <n v="551"/>
    <n v="357"/>
    <n v="585"/>
    <n v="526"/>
    <n v="574"/>
    <n v="188"/>
    <n v="30"/>
    <n v="23"/>
    <n v="28"/>
    <n v="1"/>
    <n v="26"/>
    <n v="10"/>
    <n v="24"/>
    <n v="21"/>
    <n v="24"/>
    <n v="5"/>
    <n v="576"/>
    <n v="345"/>
    <n v="576"/>
    <n v="162"/>
    <n v="523"/>
    <n v="345"/>
    <n v="559"/>
    <n v="504"/>
    <n v="548"/>
    <n v="183"/>
    <m/>
    <n v="640"/>
    <n v="636"/>
    <n v="4"/>
    <n v="640"/>
    <n v="36"/>
    <n v="600"/>
    <n v="4"/>
    <n v="444"/>
    <n v="600"/>
    <n v="296"/>
    <n v="103"/>
    <n v="191"/>
    <n v="19"/>
    <n v="25"/>
    <n v="4"/>
    <n v="2"/>
    <n v="431"/>
    <n v="13"/>
    <n v="569"/>
    <n v="30"/>
    <n v="1"/>
    <n v="34"/>
    <n v="286"/>
    <n v="319"/>
    <n v="1"/>
    <n v="16"/>
    <n v="15"/>
    <n v="4"/>
    <n v="0"/>
    <n v="17"/>
    <n v="269"/>
    <n v="314"/>
    <n v="7"/>
    <n v="54"/>
    <n v="14"/>
    <n v="225"/>
    <n v="87"/>
    <n v="9012"/>
    <n v="2"/>
    <n v="406"/>
    <n v="29"/>
    <n v="43"/>
    <n v="203"/>
    <n v="3757"/>
    <n v="4418"/>
    <n v="1149"/>
    <n v="9324"/>
    <n v="48"/>
    <n v="41"/>
    <n v="3"/>
    <n v="2"/>
    <n v="2"/>
    <n v="44"/>
    <n v="2"/>
    <n v="1"/>
    <n v="1"/>
    <n v="0"/>
    <n v="0"/>
    <n v="0"/>
    <n v="0"/>
    <n v="0"/>
    <n v="9"/>
    <n v="7"/>
    <n v="5"/>
    <n v="0"/>
    <n v="7"/>
    <n v="2"/>
    <n v="10"/>
    <n v="5"/>
    <n v="325"/>
    <n v="111"/>
    <n v="436"/>
    <n v="10"/>
    <n v="0"/>
    <n v="10"/>
    <n v="314"/>
    <n v="110"/>
    <n v="424"/>
    <n v="325"/>
    <n v="30"/>
    <n v="30"/>
    <n v="30"/>
    <n v="141"/>
    <n v="3"/>
    <n v="1"/>
    <n v="1"/>
    <x v="1"/>
    <x v="37"/>
  </r>
  <r>
    <x v="2"/>
    <x v="9"/>
    <x v="38"/>
    <x v="38"/>
    <x v="0"/>
    <n v="4610"/>
    <n v="176"/>
    <n v="164"/>
    <n v="177"/>
    <n v="173"/>
    <n v="169"/>
    <n v="125"/>
    <n v="175"/>
    <n v="135"/>
    <n v="200"/>
    <n v="13"/>
    <n v="9"/>
    <n v="13"/>
    <n v="12"/>
    <n v="9"/>
    <n v="5"/>
    <n v="11"/>
    <n v="9"/>
    <n v="15"/>
    <n v="163"/>
    <n v="155"/>
    <n v="164"/>
    <n v="161"/>
    <n v="160"/>
    <n v="120"/>
    <n v="164"/>
    <n v="126"/>
    <n v="185"/>
    <n v="32"/>
    <n v="28"/>
    <n v="3"/>
    <n v="3"/>
    <n v="29"/>
    <n v="25"/>
    <n v="117"/>
    <n v="5"/>
    <n v="112"/>
    <n v="0"/>
    <n v="0"/>
    <n v="0"/>
    <n v="91"/>
    <n v="4"/>
    <n v="87"/>
    <n v="175"/>
    <n v="1"/>
    <n v="4"/>
    <n v="169"/>
    <n v="11"/>
    <n v="0"/>
    <n v="0"/>
    <n v="11"/>
    <n v="164"/>
    <n v="1"/>
    <n v="4"/>
    <n v="158"/>
    <n v="24"/>
    <n v="2"/>
    <n v="30"/>
    <n v="24"/>
    <n v="6"/>
    <n v="5"/>
    <n v="8"/>
    <n v="2"/>
    <n v="2"/>
    <n v="0"/>
    <n v="6"/>
    <n v="2"/>
    <n v="0"/>
    <n v="0"/>
    <n v="1"/>
    <n v="0"/>
    <n v="1"/>
    <n v="4"/>
    <n v="1"/>
    <n v="4"/>
    <n v="0"/>
    <m/>
    <m/>
    <m/>
    <n v="176"/>
    <n v="138"/>
    <n v="177"/>
    <n v="48"/>
    <n v="163"/>
    <n v="104"/>
    <n v="164"/>
    <n v="148"/>
    <n v="159"/>
    <n v="72"/>
    <n v="13"/>
    <n v="11"/>
    <n v="13"/>
    <n v="4"/>
    <n v="12"/>
    <n v="8"/>
    <n v="9"/>
    <n v="8"/>
    <n v="9"/>
    <n v="4"/>
    <n v="163"/>
    <n v="127"/>
    <n v="164"/>
    <n v="44"/>
    <n v="151"/>
    <n v="96"/>
    <n v="155"/>
    <n v="140"/>
    <n v="150"/>
    <n v="68"/>
    <m/>
    <n v="207"/>
    <n v="207"/>
    <n v="0"/>
    <n v="207"/>
    <n v="16"/>
    <n v="191"/>
    <n v="0"/>
    <n v="185"/>
    <n v="197"/>
    <n v="31"/>
    <n v="73"/>
    <n v="92"/>
    <n v="3"/>
    <n v="8"/>
    <n v="0"/>
    <n v="0"/>
    <n v="176"/>
    <n v="9"/>
    <n v="185"/>
    <n v="12"/>
    <n v="2"/>
    <n v="20"/>
    <n v="99"/>
    <n v="86"/>
    <n v="2"/>
    <n v="11"/>
    <n v="3"/>
    <n v="0"/>
    <n v="0"/>
    <n v="9"/>
    <n v="96"/>
    <n v="86"/>
    <n v="1"/>
    <n v="18"/>
    <n v="2"/>
    <n v="65"/>
    <n v="24"/>
    <n v="3769"/>
    <n v="1"/>
    <n v="131"/>
    <n v="8"/>
    <n v="10"/>
    <n v="47"/>
    <n v="2514"/>
    <n v="1148"/>
    <n v="196"/>
    <n v="3858"/>
    <n v="17"/>
    <n v="12"/>
    <n v="0"/>
    <n v="1"/>
    <n v="3"/>
    <n v="14"/>
    <n v="0"/>
    <n v="2"/>
    <n v="2"/>
    <n v="0"/>
    <n v="0"/>
    <n v="0"/>
    <n v="0"/>
    <n v="0"/>
    <n v="2"/>
    <n v="2"/>
    <n v="1"/>
    <n v="0"/>
    <n v="2"/>
    <n v="0"/>
    <n v="4"/>
    <n v="3"/>
    <n v="119"/>
    <n v="30"/>
    <n v="149"/>
    <n v="3"/>
    <n v="0"/>
    <n v="3"/>
    <n v="116"/>
    <n v="30"/>
    <n v="146"/>
    <n v="119"/>
    <n v="4"/>
    <n v="2"/>
    <n v="4"/>
    <n v="53"/>
    <n v="2"/>
    <n v="2"/>
    <n v="2"/>
    <x v="0"/>
    <x v="38"/>
  </r>
  <r>
    <x v="2"/>
    <x v="9"/>
    <x v="38"/>
    <x v="38"/>
    <x v="1"/>
    <n v="4635"/>
    <n v="178"/>
    <n v="165"/>
    <n v="177"/>
    <n v="175"/>
    <n v="171"/>
    <n v="132"/>
    <n v="178"/>
    <n v="129"/>
    <n v="200"/>
    <n v="13"/>
    <n v="9"/>
    <n v="13"/>
    <n v="12"/>
    <n v="9"/>
    <n v="5"/>
    <n v="11"/>
    <n v="8"/>
    <n v="15"/>
    <n v="165"/>
    <n v="156"/>
    <n v="164"/>
    <n v="163"/>
    <n v="162"/>
    <n v="127"/>
    <n v="167"/>
    <n v="121"/>
    <n v="185"/>
    <n v="29"/>
    <n v="25"/>
    <n v="3"/>
    <n v="3"/>
    <n v="26"/>
    <n v="22"/>
    <n v="124"/>
    <n v="5"/>
    <n v="119"/>
    <n v="0"/>
    <n v="0"/>
    <n v="0"/>
    <n v="91"/>
    <n v="4"/>
    <n v="87"/>
    <n v="178"/>
    <n v="2"/>
    <n v="4"/>
    <n v="171"/>
    <n v="11"/>
    <n v="0"/>
    <n v="0"/>
    <n v="11"/>
    <n v="167"/>
    <n v="2"/>
    <n v="4"/>
    <n v="160"/>
    <n v="25"/>
    <n v="2"/>
    <n v="29"/>
    <n v="24"/>
    <n v="6"/>
    <n v="5"/>
    <n v="8"/>
    <n v="3"/>
    <n v="3"/>
    <n v="0"/>
    <n v="5"/>
    <n v="1"/>
    <n v="0"/>
    <n v="0"/>
    <n v="1"/>
    <n v="0"/>
    <n v="1"/>
    <n v="4"/>
    <n v="0"/>
    <n v="4"/>
    <n v="0"/>
    <m/>
    <m/>
    <m/>
    <n v="178"/>
    <n v="139"/>
    <n v="177"/>
    <n v="51"/>
    <n v="162"/>
    <n v="104"/>
    <n v="165"/>
    <n v="150"/>
    <n v="161"/>
    <n v="70"/>
    <n v="13"/>
    <n v="11"/>
    <n v="13"/>
    <n v="4"/>
    <n v="12"/>
    <n v="9"/>
    <n v="9"/>
    <n v="8"/>
    <n v="9"/>
    <n v="4"/>
    <n v="165"/>
    <n v="128"/>
    <n v="164"/>
    <n v="47"/>
    <n v="150"/>
    <n v="95"/>
    <n v="156"/>
    <n v="142"/>
    <n v="152"/>
    <n v="66"/>
    <m/>
    <n v="206"/>
    <n v="206"/>
    <n v="0"/>
    <n v="206"/>
    <n v="16"/>
    <n v="190"/>
    <n v="0"/>
    <n v="185"/>
    <n v="198"/>
    <n v="31"/>
    <n v="73"/>
    <n v="91"/>
    <n v="3"/>
    <n v="8"/>
    <n v="0"/>
    <n v="0"/>
    <n v="176"/>
    <n v="9"/>
    <n v="186"/>
    <n v="12"/>
    <n v="2"/>
    <n v="20"/>
    <n v="99"/>
    <n v="85"/>
    <n v="2"/>
    <n v="11"/>
    <n v="3"/>
    <n v="0"/>
    <n v="0"/>
    <n v="9"/>
    <n v="96"/>
    <n v="85"/>
    <n v="2"/>
    <n v="18"/>
    <n v="2"/>
    <n v="67"/>
    <n v="24"/>
    <n v="3787"/>
    <n v="1"/>
    <n v="141"/>
    <n v="9"/>
    <n v="10"/>
    <n v="51"/>
    <n v="2514"/>
    <n v="1168"/>
    <n v="196"/>
    <n v="3878"/>
    <n v="16"/>
    <n v="13"/>
    <n v="0"/>
    <n v="1"/>
    <n v="3"/>
    <n v="13"/>
    <n v="0"/>
    <n v="2"/>
    <n v="2"/>
    <n v="1"/>
    <n v="0"/>
    <n v="0"/>
    <n v="0"/>
    <n v="0"/>
    <n v="2"/>
    <n v="2"/>
    <n v="1"/>
    <n v="0"/>
    <n v="2"/>
    <n v="0"/>
    <n v="4"/>
    <n v="3"/>
    <n v="118"/>
    <n v="29"/>
    <n v="147"/>
    <n v="3"/>
    <n v="0"/>
    <n v="3"/>
    <n v="115"/>
    <n v="29"/>
    <n v="144"/>
    <n v="118"/>
    <n v="5"/>
    <n v="3"/>
    <n v="5"/>
    <n v="54"/>
    <n v="2"/>
    <n v="2"/>
    <n v="2"/>
    <x v="1"/>
    <x v="38"/>
  </r>
  <r>
    <x v="2"/>
    <x v="9"/>
    <x v="39"/>
    <x v="39"/>
    <x v="0"/>
    <n v="11956"/>
    <n v="619"/>
    <n v="590"/>
    <n v="604"/>
    <n v="579"/>
    <n v="602"/>
    <n v="508"/>
    <n v="569"/>
    <n v="497"/>
    <n v="663"/>
    <n v="38"/>
    <n v="28"/>
    <n v="32"/>
    <n v="33"/>
    <n v="29"/>
    <n v="16"/>
    <n v="27"/>
    <n v="30"/>
    <n v="42"/>
    <n v="578"/>
    <n v="559"/>
    <n v="569"/>
    <n v="543"/>
    <n v="570"/>
    <n v="489"/>
    <n v="539"/>
    <n v="465"/>
    <n v="618"/>
    <n v="109"/>
    <n v="105"/>
    <n v="7"/>
    <n v="6"/>
    <n v="102"/>
    <n v="99"/>
    <n v="470"/>
    <n v="14"/>
    <n v="453"/>
    <n v="0"/>
    <n v="0"/>
    <n v="0"/>
    <n v="393"/>
    <n v="11"/>
    <n v="380"/>
    <n v="569"/>
    <n v="5"/>
    <n v="40"/>
    <n v="522"/>
    <n v="27"/>
    <n v="0"/>
    <n v="0"/>
    <n v="26"/>
    <n v="539"/>
    <n v="5"/>
    <n v="40"/>
    <n v="493"/>
    <n v="99"/>
    <n v="20"/>
    <n v="130"/>
    <n v="153"/>
    <n v="26"/>
    <n v="7"/>
    <n v="23"/>
    <n v="12"/>
    <n v="4"/>
    <n v="0"/>
    <n v="11"/>
    <n v="3"/>
    <n v="0"/>
    <n v="3"/>
    <n v="2"/>
    <n v="1"/>
    <n v="1"/>
    <n v="9"/>
    <n v="1"/>
    <n v="7"/>
    <n v="2"/>
    <m/>
    <m/>
    <m/>
    <n v="619"/>
    <n v="449"/>
    <n v="604"/>
    <n v="157"/>
    <n v="543"/>
    <n v="350"/>
    <n v="590"/>
    <n v="530"/>
    <n v="578"/>
    <n v="237"/>
    <n v="38"/>
    <n v="30"/>
    <n v="32"/>
    <n v="9"/>
    <n v="26"/>
    <n v="16"/>
    <n v="28"/>
    <n v="28"/>
    <n v="27"/>
    <n v="11"/>
    <n v="578"/>
    <n v="417"/>
    <n v="569"/>
    <n v="146"/>
    <n v="514"/>
    <n v="331"/>
    <n v="559"/>
    <n v="501"/>
    <n v="548"/>
    <n v="225"/>
    <m/>
    <n v="673"/>
    <n v="670"/>
    <n v="3"/>
    <n v="673"/>
    <n v="46"/>
    <n v="624"/>
    <n v="3"/>
    <n v="545"/>
    <n v="621"/>
    <n v="261"/>
    <n v="115"/>
    <n v="215"/>
    <n v="8"/>
    <n v="51"/>
    <n v="3"/>
    <n v="20"/>
    <n v="525"/>
    <n v="20"/>
    <n v="593"/>
    <n v="28"/>
    <n v="7"/>
    <n v="52"/>
    <n v="327"/>
    <n v="287"/>
    <n v="7"/>
    <n v="23"/>
    <n v="16"/>
    <n v="0"/>
    <n v="0"/>
    <n v="29"/>
    <n v="309"/>
    <n v="286"/>
    <n v="6"/>
    <n v="68"/>
    <n v="19"/>
    <n v="159"/>
    <n v="72"/>
    <n v="9082"/>
    <n v="10"/>
    <n v="301"/>
    <n v="46"/>
    <n v="53"/>
    <n v="154"/>
    <n v="4626"/>
    <n v="3891"/>
    <n v="796"/>
    <n v="9313"/>
    <n v="55"/>
    <n v="38"/>
    <n v="0"/>
    <n v="5"/>
    <n v="5"/>
    <n v="50"/>
    <n v="0"/>
    <n v="7"/>
    <n v="4"/>
    <n v="3"/>
    <n v="0"/>
    <n v="1"/>
    <n v="0"/>
    <n v="0"/>
    <n v="5"/>
    <n v="4"/>
    <n v="1"/>
    <n v="1"/>
    <n v="4"/>
    <n v="1"/>
    <n v="12"/>
    <n v="6"/>
    <n v="319"/>
    <n v="124"/>
    <n v="443"/>
    <n v="8"/>
    <n v="1"/>
    <n v="9"/>
    <n v="310"/>
    <n v="123"/>
    <n v="433"/>
    <n v="319"/>
    <n v="25"/>
    <n v="20"/>
    <n v="23"/>
    <n v="173"/>
    <n v="5"/>
    <n v="4"/>
    <n v="4"/>
    <x v="0"/>
    <x v="39"/>
  </r>
  <r>
    <x v="2"/>
    <x v="9"/>
    <x v="39"/>
    <x v="39"/>
    <x v="1"/>
    <n v="11935"/>
    <n v="617"/>
    <n v="591"/>
    <n v="604"/>
    <n v="582"/>
    <n v="601"/>
    <n v="513"/>
    <n v="570"/>
    <n v="496"/>
    <n v="663"/>
    <n v="38"/>
    <n v="30"/>
    <n v="34"/>
    <n v="34"/>
    <n v="31"/>
    <n v="19"/>
    <n v="29"/>
    <n v="31"/>
    <n v="43"/>
    <n v="576"/>
    <n v="558"/>
    <n v="567"/>
    <n v="545"/>
    <n v="567"/>
    <n v="491"/>
    <n v="538"/>
    <n v="463"/>
    <n v="617"/>
    <n v="100"/>
    <n v="96"/>
    <n v="8"/>
    <n v="7"/>
    <n v="92"/>
    <n v="89"/>
    <n v="479"/>
    <n v="16"/>
    <n v="460"/>
    <n v="0"/>
    <n v="0"/>
    <n v="0"/>
    <n v="400"/>
    <n v="12"/>
    <n v="386"/>
    <n v="570"/>
    <n v="5"/>
    <n v="35"/>
    <n v="528"/>
    <n v="29"/>
    <n v="0"/>
    <n v="0"/>
    <n v="28"/>
    <n v="538"/>
    <n v="5"/>
    <n v="35"/>
    <n v="497"/>
    <n v="99"/>
    <n v="20"/>
    <n v="132"/>
    <n v="155"/>
    <n v="26"/>
    <n v="7"/>
    <n v="24"/>
    <n v="12"/>
    <n v="4"/>
    <n v="0"/>
    <n v="12"/>
    <n v="3"/>
    <n v="0"/>
    <n v="4"/>
    <n v="2"/>
    <n v="1"/>
    <n v="1"/>
    <n v="9"/>
    <n v="2"/>
    <n v="7"/>
    <n v="2"/>
    <m/>
    <m/>
    <m/>
    <n v="617"/>
    <n v="439"/>
    <n v="604"/>
    <n v="168"/>
    <n v="545"/>
    <n v="354"/>
    <n v="591"/>
    <n v="523"/>
    <n v="581"/>
    <n v="231"/>
    <n v="38"/>
    <n v="30"/>
    <n v="34"/>
    <n v="9"/>
    <n v="28"/>
    <n v="18"/>
    <n v="30"/>
    <n v="30"/>
    <n v="29"/>
    <n v="12"/>
    <n v="576"/>
    <n v="407"/>
    <n v="567"/>
    <n v="157"/>
    <n v="514"/>
    <n v="333"/>
    <n v="558"/>
    <n v="492"/>
    <n v="549"/>
    <n v="218"/>
    <m/>
    <n v="676"/>
    <n v="673"/>
    <n v="3"/>
    <n v="676"/>
    <n v="47"/>
    <n v="626"/>
    <n v="3"/>
    <n v="558"/>
    <n v="630"/>
    <n v="263"/>
    <n v="115"/>
    <n v="216"/>
    <n v="9"/>
    <n v="50"/>
    <n v="3"/>
    <n v="20"/>
    <n v="536"/>
    <n v="22"/>
    <n v="601"/>
    <n v="29"/>
    <n v="7"/>
    <n v="52"/>
    <n v="326"/>
    <n v="291"/>
    <n v="7"/>
    <n v="24"/>
    <n v="16"/>
    <n v="0"/>
    <n v="0"/>
    <n v="28"/>
    <n v="308"/>
    <n v="290"/>
    <n v="3"/>
    <n v="70"/>
    <n v="19"/>
    <n v="162"/>
    <n v="73"/>
    <n v="9076"/>
    <n v="3"/>
    <n v="293"/>
    <n v="40"/>
    <n v="53"/>
    <n v="151"/>
    <n v="4603"/>
    <n v="3909"/>
    <n v="799"/>
    <n v="9311"/>
    <n v="53"/>
    <n v="35"/>
    <n v="0"/>
    <n v="5"/>
    <n v="5"/>
    <n v="48"/>
    <n v="0"/>
    <n v="7"/>
    <n v="4"/>
    <n v="3"/>
    <n v="0"/>
    <n v="1"/>
    <n v="0"/>
    <n v="0"/>
    <n v="5"/>
    <n v="4"/>
    <n v="1"/>
    <n v="1"/>
    <n v="4"/>
    <n v="1"/>
    <n v="12"/>
    <n v="6"/>
    <n v="321"/>
    <n v="127"/>
    <n v="448"/>
    <n v="8"/>
    <n v="1"/>
    <n v="9"/>
    <n v="312"/>
    <n v="126"/>
    <n v="438"/>
    <n v="321"/>
    <n v="23"/>
    <n v="18"/>
    <n v="21"/>
    <n v="169"/>
    <n v="7"/>
    <n v="4"/>
    <n v="4"/>
    <x v="1"/>
    <x v="39"/>
  </r>
  <r>
    <x v="2"/>
    <x v="10"/>
    <x v="40"/>
    <x v="40"/>
    <x v="0"/>
    <n v="6362"/>
    <n v="282"/>
    <n v="272"/>
    <n v="274"/>
    <n v="273"/>
    <n v="277"/>
    <n v="232"/>
    <n v="270"/>
    <n v="198"/>
    <n v="298"/>
    <n v="9"/>
    <n v="6"/>
    <n v="8"/>
    <n v="10"/>
    <n v="8"/>
    <n v="4"/>
    <n v="7"/>
    <n v="12"/>
    <n v="11"/>
    <n v="273"/>
    <n v="266"/>
    <n v="266"/>
    <n v="263"/>
    <n v="269"/>
    <n v="228"/>
    <n v="263"/>
    <n v="186"/>
    <n v="287"/>
    <n v="40"/>
    <n v="38"/>
    <n v="2"/>
    <n v="2"/>
    <n v="38"/>
    <n v="36"/>
    <n v="221"/>
    <n v="4"/>
    <n v="217"/>
    <n v="0"/>
    <n v="0"/>
    <n v="0"/>
    <n v="151"/>
    <n v="4"/>
    <n v="147"/>
    <n v="270"/>
    <n v="1"/>
    <n v="14"/>
    <n v="255"/>
    <n v="7"/>
    <n v="0"/>
    <n v="0"/>
    <n v="7"/>
    <n v="263"/>
    <n v="1"/>
    <n v="14"/>
    <n v="248"/>
    <n v="46"/>
    <n v="9"/>
    <n v="36"/>
    <n v="25"/>
    <n v="6"/>
    <n v="2"/>
    <n v="2"/>
    <n v="0"/>
    <n v="0"/>
    <n v="0"/>
    <n v="2"/>
    <n v="0"/>
    <n v="0"/>
    <n v="0"/>
    <n v="1"/>
    <n v="1"/>
    <n v="0"/>
    <n v="1"/>
    <n v="0"/>
    <n v="1"/>
    <n v="0"/>
    <m/>
    <m/>
    <m/>
    <n v="282"/>
    <n v="225"/>
    <n v="274"/>
    <n v="87"/>
    <n v="250"/>
    <n v="158"/>
    <n v="272"/>
    <n v="234"/>
    <n v="267"/>
    <n v="112"/>
    <n v="9"/>
    <n v="8"/>
    <n v="8"/>
    <n v="0"/>
    <n v="8"/>
    <n v="4"/>
    <n v="6"/>
    <n v="5"/>
    <n v="6"/>
    <n v="2"/>
    <n v="273"/>
    <n v="217"/>
    <n v="266"/>
    <n v="87"/>
    <n v="242"/>
    <n v="154"/>
    <n v="266"/>
    <n v="229"/>
    <n v="261"/>
    <n v="110"/>
    <m/>
    <n v="305"/>
    <n v="305"/>
    <n v="0"/>
    <n v="305"/>
    <n v="16"/>
    <n v="289"/>
    <n v="0"/>
    <n v="265"/>
    <n v="296"/>
    <n v="59"/>
    <n v="32"/>
    <n v="100"/>
    <n v="2"/>
    <n v="111"/>
    <n v="1"/>
    <n v="0"/>
    <n v="260"/>
    <n v="5"/>
    <n v="283"/>
    <n v="13"/>
    <n v="5"/>
    <n v="15"/>
    <n v="177"/>
    <n v="108"/>
    <n v="5"/>
    <n v="6"/>
    <n v="5"/>
    <n v="0"/>
    <n v="0"/>
    <n v="9"/>
    <n v="172"/>
    <n v="108"/>
    <n v="4"/>
    <n v="25"/>
    <n v="8"/>
    <n v="20"/>
    <n v="45"/>
    <n v="3722"/>
    <n v="0"/>
    <n v="189"/>
    <n v="1"/>
    <n v="22"/>
    <n v="56"/>
    <n v="2228"/>
    <n v="1281"/>
    <n v="278"/>
    <n v="3787"/>
    <n v="15"/>
    <n v="12"/>
    <n v="0"/>
    <n v="0"/>
    <n v="1"/>
    <n v="14"/>
    <n v="0"/>
    <n v="5"/>
    <n v="0"/>
    <n v="0"/>
    <n v="0"/>
    <n v="1"/>
    <n v="0"/>
    <n v="0"/>
    <n v="6"/>
    <n v="2"/>
    <n v="1"/>
    <n v="0"/>
    <n v="5"/>
    <n v="1"/>
    <n v="11"/>
    <n v="5"/>
    <n v="195"/>
    <n v="34"/>
    <n v="229"/>
    <n v="5"/>
    <n v="0"/>
    <n v="5"/>
    <n v="190"/>
    <n v="34"/>
    <n v="224"/>
    <n v="195"/>
    <n v="14"/>
    <n v="14"/>
    <n v="14"/>
    <n v="44"/>
    <n v="0"/>
    <n v="0"/>
    <n v="0"/>
    <x v="0"/>
    <x v="40"/>
  </r>
  <r>
    <x v="2"/>
    <x v="10"/>
    <x v="40"/>
    <x v="40"/>
    <x v="1"/>
    <n v="6347"/>
    <n v="281"/>
    <n v="271"/>
    <n v="271"/>
    <n v="273"/>
    <n v="274"/>
    <n v="233"/>
    <n v="267"/>
    <n v="201"/>
    <n v="297"/>
    <n v="10"/>
    <n v="7"/>
    <n v="8"/>
    <n v="11"/>
    <n v="8"/>
    <n v="4"/>
    <n v="7"/>
    <n v="12"/>
    <n v="12"/>
    <n v="271"/>
    <n v="264"/>
    <n v="263"/>
    <n v="262"/>
    <n v="266"/>
    <n v="229"/>
    <n v="260"/>
    <n v="189"/>
    <n v="285"/>
    <n v="42"/>
    <n v="40"/>
    <n v="1"/>
    <n v="1"/>
    <n v="41"/>
    <n v="39"/>
    <n v="222"/>
    <n v="4"/>
    <n v="218"/>
    <n v="0"/>
    <n v="0"/>
    <n v="0"/>
    <n v="154"/>
    <n v="4"/>
    <n v="150"/>
    <n v="267"/>
    <n v="1"/>
    <n v="14"/>
    <n v="252"/>
    <n v="7"/>
    <n v="0"/>
    <n v="0"/>
    <n v="7"/>
    <n v="260"/>
    <n v="1"/>
    <n v="14"/>
    <n v="245"/>
    <n v="44"/>
    <n v="9"/>
    <n v="34"/>
    <n v="25"/>
    <n v="6"/>
    <n v="2"/>
    <n v="2"/>
    <n v="0"/>
    <n v="0"/>
    <n v="0"/>
    <n v="2"/>
    <n v="0"/>
    <n v="0"/>
    <n v="0"/>
    <n v="1"/>
    <n v="1"/>
    <n v="0"/>
    <n v="2"/>
    <n v="0"/>
    <n v="1"/>
    <n v="1"/>
    <m/>
    <m/>
    <m/>
    <n v="281"/>
    <n v="210"/>
    <n v="271"/>
    <n v="85"/>
    <n v="245"/>
    <n v="154"/>
    <n v="271"/>
    <n v="224"/>
    <n v="267"/>
    <n v="94"/>
    <n v="10"/>
    <n v="9"/>
    <n v="8"/>
    <n v="0"/>
    <n v="7"/>
    <n v="4"/>
    <n v="7"/>
    <n v="6"/>
    <n v="7"/>
    <n v="2"/>
    <n v="271"/>
    <n v="201"/>
    <n v="263"/>
    <n v="85"/>
    <n v="238"/>
    <n v="150"/>
    <n v="264"/>
    <n v="218"/>
    <n v="260"/>
    <n v="92"/>
    <m/>
    <n v="303"/>
    <n v="303"/>
    <n v="0"/>
    <n v="303"/>
    <n v="16"/>
    <n v="287"/>
    <n v="0"/>
    <n v="265"/>
    <n v="295"/>
    <n v="59"/>
    <n v="32"/>
    <n v="100"/>
    <n v="2"/>
    <n v="110"/>
    <n v="0"/>
    <n v="0"/>
    <n v="260"/>
    <n v="5"/>
    <n v="282"/>
    <n v="13"/>
    <n v="3"/>
    <n v="17"/>
    <n v="177"/>
    <n v="106"/>
    <n v="3"/>
    <n v="8"/>
    <n v="5"/>
    <n v="0"/>
    <n v="0"/>
    <n v="9"/>
    <n v="172"/>
    <n v="106"/>
    <n v="6"/>
    <n v="25"/>
    <n v="8"/>
    <n v="20"/>
    <n v="45"/>
    <n v="3729"/>
    <n v="0"/>
    <n v="182"/>
    <n v="1"/>
    <n v="22"/>
    <n v="56"/>
    <n v="2229"/>
    <n v="1288"/>
    <n v="277"/>
    <n v="3794"/>
    <n v="13"/>
    <n v="10"/>
    <n v="0"/>
    <n v="0"/>
    <n v="1"/>
    <n v="12"/>
    <n v="0"/>
    <n v="3"/>
    <n v="0"/>
    <n v="0"/>
    <n v="0"/>
    <n v="1"/>
    <n v="0"/>
    <n v="0"/>
    <n v="8"/>
    <n v="3"/>
    <n v="1"/>
    <n v="1"/>
    <n v="7"/>
    <n v="1"/>
    <n v="11"/>
    <n v="5"/>
    <n v="195"/>
    <n v="32"/>
    <n v="227"/>
    <n v="5"/>
    <n v="0"/>
    <n v="5"/>
    <n v="190"/>
    <n v="32"/>
    <n v="222"/>
    <n v="195"/>
    <n v="14"/>
    <n v="14"/>
    <n v="14"/>
    <n v="44"/>
    <n v="0"/>
    <n v="0"/>
    <n v="0"/>
    <x v="1"/>
    <x v="40"/>
  </r>
  <r>
    <x v="2"/>
    <x v="10"/>
    <x v="41"/>
    <x v="41"/>
    <x v="0"/>
    <n v="3025"/>
    <n v="138"/>
    <n v="135"/>
    <n v="142"/>
    <n v="128"/>
    <n v="142"/>
    <n v="111"/>
    <n v="118"/>
    <n v="92"/>
    <n v="147"/>
    <n v="7"/>
    <n v="7"/>
    <n v="6"/>
    <n v="7"/>
    <n v="8"/>
    <n v="4"/>
    <n v="3"/>
    <n v="7"/>
    <n v="8"/>
    <n v="130"/>
    <n v="127"/>
    <n v="135"/>
    <n v="120"/>
    <n v="133"/>
    <n v="106"/>
    <n v="114"/>
    <n v="85"/>
    <n v="138"/>
    <n v="16"/>
    <n v="16"/>
    <n v="1"/>
    <n v="1"/>
    <n v="15"/>
    <n v="15"/>
    <n v="96"/>
    <n v="1"/>
    <n v="94"/>
    <n v="0"/>
    <n v="0"/>
    <n v="0"/>
    <n v="66"/>
    <n v="1"/>
    <n v="65"/>
    <n v="118"/>
    <n v="0"/>
    <n v="9"/>
    <n v="109"/>
    <n v="3"/>
    <n v="0"/>
    <n v="0"/>
    <n v="3"/>
    <n v="114"/>
    <n v="0"/>
    <n v="9"/>
    <n v="105"/>
    <n v="19"/>
    <n v="2"/>
    <n v="23"/>
    <n v="22"/>
    <n v="5"/>
    <n v="0"/>
    <n v="5"/>
    <n v="1"/>
    <n v="1"/>
    <n v="0"/>
    <n v="4"/>
    <n v="1"/>
    <n v="0"/>
    <n v="1"/>
    <n v="2"/>
    <n v="1"/>
    <n v="1"/>
    <n v="4"/>
    <n v="2"/>
    <n v="4"/>
    <n v="0"/>
    <m/>
    <m/>
    <m/>
    <n v="138"/>
    <n v="112"/>
    <n v="142"/>
    <n v="49"/>
    <n v="137"/>
    <n v="97"/>
    <n v="135"/>
    <n v="123"/>
    <n v="127"/>
    <n v="66"/>
    <n v="7"/>
    <n v="6"/>
    <n v="6"/>
    <n v="1"/>
    <n v="6"/>
    <n v="3"/>
    <n v="7"/>
    <n v="6"/>
    <n v="4"/>
    <n v="1"/>
    <n v="130"/>
    <n v="105"/>
    <n v="135"/>
    <n v="48"/>
    <n v="130"/>
    <n v="94"/>
    <n v="127"/>
    <n v="116"/>
    <n v="122"/>
    <n v="65"/>
    <m/>
    <n v="157"/>
    <n v="156"/>
    <n v="1"/>
    <n v="157"/>
    <n v="10"/>
    <n v="146"/>
    <n v="1"/>
    <n v="132"/>
    <n v="152"/>
    <n v="70"/>
    <n v="15"/>
    <n v="50"/>
    <n v="2"/>
    <n v="18"/>
    <n v="2"/>
    <n v="0"/>
    <n v="126"/>
    <n v="6"/>
    <n v="144"/>
    <n v="8"/>
    <n v="0"/>
    <n v="8"/>
    <n v="72"/>
    <n v="77"/>
    <n v="0"/>
    <n v="3"/>
    <n v="4"/>
    <n v="3"/>
    <n v="0"/>
    <n v="5"/>
    <n v="68"/>
    <n v="73"/>
    <n v="2"/>
    <n v="13"/>
    <n v="6"/>
    <n v="94"/>
    <n v="19"/>
    <n v="2010"/>
    <n v="0"/>
    <n v="48"/>
    <n v="9"/>
    <n v="13"/>
    <n v="34"/>
    <n v="932"/>
    <n v="954"/>
    <n v="237"/>
    <n v="2123"/>
    <n v="12"/>
    <n v="11"/>
    <n v="1"/>
    <n v="1"/>
    <n v="0"/>
    <n v="12"/>
    <n v="0"/>
    <n v="0"/>
    <n v="0"/>
    <n v="0"/>
    <n v="0"/>
    <n v="0"/>
    <n v="0"/>
    <n v="0"/>
    <n v="1"/>
    <n v="1"/>
    <n v="0"/>
    <n v="0"/>
    <n v="1"/>
    <n v="0"/>
    <n v="1"/>
    <n v="0"/>
    <n v="76"/>
    <n v="21"/>
    <n v="97"/>
    <n v="4"/>
    <n v="0"/>
    <n v="4"/>
    <n v="72"/>
    <n v="21"/>
    <n v="93"/>
    <n v="76"/>
    <n v="4"/>
    <n v="4"/>
    <n v="4"/>
    <n v="37"/>
    <n v="1"/>
    <n v="0"/>
    <n v="0"/>
    <x v="0"/>
    <x v="41"/>
  </r>
  <r>
    <x v="1"/>
    <x v="4"/>
    <x v="35"/>
    <x v="35"/>
    <x v="1"/>
    <n v="10087"/>
    <n v="886"/>
    <n v="827"/>
    <n v="869"/>
    <n v="875"/>
    <n v="855"/>
    <n v="668"/>
    <n v="833"/>
    <n v="591"/>
    <n v="933"/>
    <n v="17"/>
    <n v="11"/>
    <n v="16"/>
    <n v="15"/>
    <n v="11"/>
    <n v="7"/>
    <n v="14"/>
    <n v="7"/>
    <n v="18"/>
    <n v="862"/>
    <n v="809"/>
    <n v="846"/>
    <n v="854"/>
    <n v="837"/>
    <n v="656"/>
    <n v="814"/>
    <n v="583"/>
    <n v="907"/>
    <n v="93"/>
    <n v="92"/>
    <n v="2"/>
    <n v="2"/>
    <n v="91"/>
    <n v="90"/>
    <n v="621"/>
    <n v="6"/>
    <n v="611"/>
    <n v="3"/>
    <n v="3"/>
    <n v="0"/>
    <n v="441"/>
    <n v="3"/>
    <n v="437"/>
    <n v="833"/>
    <n v="2"/>
    <n v="16"/>
    <n v="814"/>
    <n v="14"/>
    <n v="0"/>
    <n v="0"/>
    <n v="14"/>
    <n v="814"/>
    <n v="2"/>
    <n v="16"/>
    <n v="795"/>
    <n v="142"/>
    <n v="18"/>
    <n v="150"/>
    <n v="55"/>
    <n v="19"/>
    <n v="4"/>
    <n v="55"/>
    <n v="18"/>
    <n v="7"/>
    <n v="2"/>
    <n v="37"/>
    <n v="6"/>
    <n v="2"/>
    <n v="3"/>
    <n v="14"/>
    <n v="0"/>
    <n v="14"/>
    <n v="34"/>
    <n v="8"/>
    <n v="31"/>
    <n v="3"/>
    <m/>
    <m/>
    <m/>
    <n v="886"/>
    <n v="666"/>
    <n v="869"/>
    <n v="244"/>
    <n v="780"/>
    <n v="537"/>
    <n v="827"/>
    <n v="752"/>
    <n v="799"/>
    <n v="378"/>
    <n v="17"/>
    <n v="13"/>
    <n v="16"/>
    <n v="1"/>
    <n v="15"/>
    <n v="6"/>
    <n v="11"/>
    <n v="11"/>
    <n v="10"/>
    <n v="3"/>
    <n v="862"/>
    <n v="662"/>
    <n v="846"/>
    <n v="240"/>
    <n v="783"/>
    <n v="538"/>
    <n v="809"/>
    <n v="758"/>
    <n v="782"/>
    <n v="379"/>
    <m/>
    <n v="962"/>
    <n v="954"/>
    <n v="8"/>
    <n v="962"/>
    <n v="22"/>
    <n v="932"/>
    <n v="8"/>
    <n v="716"/>
    <n v="844"/>
    <n v="60"/>
    <n v="691"/>
    <n v="135"/>
    <n v="13"/>
    <n v="62"/>
    <n v="1"/>
    <n v="0"/>
    <n v="83"/>
    <n v="16"/>
    <n v="139"/>
    <n v="45"/>
    <n v="5"/>
    <n v="80"/>
    <n v="566"/>
    <n v="311"/>
    <n v="5"/>
    <n v="11"/>
    <n v="5"/>
    <n v="1"/>
    <n v="0"/>
    <n v="68"/>
    <n v="551"/>
    <n v="301"/>
    <n v="22"/>
    <n v="159"/>
    <n v="36"/>
    <n v="138"/>
    <n v="79"/>
    <n v="6397"/>
    <n v="5"/>
    <n v="92"/>
    <n v="77"/>
    <n v="29"/>
    <n v="93"/>
    <n v="3795"/>
    <n v="2358"/>
    <n v="408"/>
    <n v="6614"/>
    <n v="131"/>
    <n v="89"/>
    <n v="3"/>
    <n v="7"/>
    <n v="3"/>
    <n v="124"/>
    <n v="4"/>
    <n v="5"/>
    <n v="3"/>
    <n v="1"/>
    <n v="0"/>
    <n v="3"/>
    <n v="3"/>
    <n v="0"/>
    <n v="9"/>
    <n v="8"/>
    <n v="4"/>
    <n v="1"/>
    <n v="4"/>
    <n v="5"/>
    <n v="14"/>
    <n v="2"/>
    <n v="556"/>
    <n v="145"/>
    <n v="701"/>
    <n v="3"/>
    <n v="3"/>
    <n v="6"/>
    <n v="551"/>
    <n v="140"/>
    <n v="691"/>
    <n v="556"/>
    <n v="105"/>
    <n v="105"/>
    <n v="105"/>
    <n v="344"/>
    <n v="13"/>
    <n v="8"/>
    <n v="8"/>
    <x v="1"/>
    <x v="35"/>
  </r>
  <r>
    <x v="2"/>
    <x v="10"/>
    <x v="41"/>
    <x v="41"/>
    <x v="1"/>
    <n v="3034"/>
    <n v="140"/>
    <n v="138"/>
    <n v="143"/>
    <n v="130"/>
    <n v="143"/>
    <n v="111"/>
    <n v="119"/>
    <n v="96"/>
    <n v="149"/>
    <n v="7"/>
    <n v="7"/>
    <n v="6"/>
    <n v="7"/>
    <n v="8"/>
    <n v="4"/>
    <n v="3"/>
    <n v="7"/>
    <n v="8"/>
    <n v="132"/>
    <n v="130"/>
    <n v="136"/>
    <n v="122"/>
    <n v="134"/>
    <n v="106"/>
    <n v="115"/>
    <n v="89"/>
    <n v="140"/>
    <n v="16"/>
    <n v="16"/>
    <n v="1"/>
    <n v="1"/>
    <n v="15"/>
    <n v="15"/>
    <n v="98"/>
    <n v="1"/>
    <n v="96"/>
    <n v="0"/>
    <n v="0"/>
    <n v="0"/>
    <n v="73"/>
    <n v="1"/>
    <n v="72"/>
    <n v="119"/>
    <n v="0"/>
    <n v="10"/>
    <n v="109"/>
    <n v="3"/>
    <n v="0"/>
    <n v="0"/>
    <n v="3"/>
    <n v="115"/>
    <n v="0"/>
    <n v="10"/>
    <n v="105"/>
    <n v="19"/>
    <n v="2"/>
    <n v="24"/>
    <n v="22"/>
    <n v="5"/>
    <n v="0"/>
    <n v="5"/>
    <n v="1"/>
    <n v="1"/>
    <n v="0"/>
    <n v="4"/>
    <n v="2"/>
    <n v="0"/>
    <n v="1"/>
    <n v="2"/>
    <n v="1"/>
    <n v="1"/>
    <n v="4"/>
    <n v="2"/>
    <n v="4"/>
    <n v="0"/>
    <m/>
    <m/>
    <m/>
    <n v="140"/>
    <n v="116"/>
    <n v="143"/>
    <n v="48"/>
    <n v="137"/>
    <n v="97"/>
    <n v="138"/>
    <n v="122"/>
    <n v="129"/>
    <n v="66"/>
    <n v="7"/>
    <n v="6"/>
    <n v="6"/>
    <n v="1"/>
    <n v="6"/>
    <n v="3"/>
    <n v="7"/>
    <n v="6"/>
    <n v="4"/>
    <n v="1"/>
    <n v="132"/>
    <n v="109"/>
    <n v="136"/>
    <n v="47"/>
    <n v="130"/>
    <n v="94"/>
    <n v="130"/>
    <n v="115"/>
    <n v="124"/>
    <n v="65"/>
    <m/>
    <n v="159"/>
    <n v="158"/>
    <n v="1"/>
    <n v="159"/>
    <n v="9"/>
    <n v="149"/>
    <n v="1"/>
    <n v="134"/>
    <n v="153"/>
    <n v="70"/>
    <n v="16"/>
    <n v="51"/>
    <n v="2"/>
    <n v="18"/>
    <n v="2"/>
    <n v="0"/>
    <n v="128"/>
    <n v="6"/>
    <n v="145"/>
    <n v="8"/>
    <n v="0"/>
    <n v="8"/>
    <n v="73"/>
    <n v="78"/>
    <n v="0"/>
    <n v="3"/>
    <n v="4"/>
    <n v="2"/>
    <n v="0"/>
    <n v="5"/>
    <n v="69"/>
    <n v="75"/>
    <n v="1"/>
    <n v="14"/>
    <n v="6"/>
    <n v="97"/>
    <n v="19"/>
    <n v="2005"/>
    <n v="3"/>
    <n v="47"/>
    <n v="9"/>
    <n v="13"/>
    <n v="34"/>
    <n v="929"/>
    <n v="955"/>
    <n v="237"/>
    <n v="2121"/>
    <n v="13"/>
    <n v="11"/>
    <n v="1"/>
    <n v="0"/>
    <n v="0"/>
    <n v="13"/>
    <n v="0"/>
    <n v="0"/>
    <n v="0"/>
    <n v="0"/>
    <n v="0"/>
    <n v="0"/>
    <n v="0"/>
    <n v="0"/>
    <n v="1"/>
    <n v="1"/>
    <n v="0"/>
    <n v="0"/>
    <n v="1"/>
    <n v="0"/>
    <n v="1"/>
    <n v="0"/>
    <n v="78"/>
    <n v="22"/>
    <n v="100"/>
    <n v="4"/>
    <n v="0"/>
    <n v="4"/>
    <n v="74"/>
    <n v="22"/>
    <n v="96"/>
    <n v="78"/>
    <n v="5"/>
    <n v="5"/>
    <n v="5"/>
    <n v="37"/>
    <n v="1"/>
    <n v="0"/>
    <n v="0"/>
    <x v="1"/>
    <x v="41"/>
  </r>
  <r>
    <x v="2"/>
    <x v="10"/>
    <x v="42"/>
    <x v="42"/>
    <x v="0"/>
    <n v="5719"/>
    <n v="377"/>
    <n v="360"/>
    <n v="381"/>
    <n v="336"/>
    <n v="378"/>
    <n v="229"/>
    <n v="325"/>
    <n v="276"/>
    <n v="388"/>
    <n v="15"/>
    <n v="12"/>
    <n v="15"/>
    <n v="14"/>
    <n v="13"/>
    <n v="8"/>
    <n v="12"/>
    <n v="10"/>
    <n v="16"/>
    <n v="362"/>
    <n v="348"/>
    <n v="366"/>
    <n v="322"/>
    <n v="365"/>
    <n v="221"/>
    <n v="313"/>
    <n v="266"/>
    <n v="372"/>
    <n v="67"/>
    <n v="65"/>
    <n v="4"/>
    <n v="4"/>
    <n v="63"/>
    <n v="61"/>
    <n v="208"/>
    <n v="6"/>
    <n v="202"/>
    <n v="1"/>
    <n v="1"/>
    <n v="0"/>
    <n v="160"/>
    <n v="2"/>
    <n v="158"/>
    <n v="325"/>
    <n v="1"/>
    <n v="5"/>
    <n v="318"/>
    <n v="12"/>
    <n v="0"/>
    <n v="0"/>
    <n v="12"/>
    <n v="313"/>
    <n v="1"/>
    <n v="5"/>
    <n v="306"/>
    <n v="46"/>
    <n v="6"/>
    <n v="90"/>
    <n v="53"/>
    <n v="25"/>
    <n v="2"/>
    <n v="13"/>
    <n v="2"/>
    <n v="1"/>
    <n v="0"/>
    <n v="11"/>
    <n v="0"/>
    <n v="0"/>
    <n v="1"/>
    <n v="3"/>
    <n v="0"/>
    <n v="3"/>
    <n v="10"/>
    <n v="1"/>
    <n v="6"/>
    <n v="4"/>
    <m/>
    <m/>
    <m/>
    <n v="377"/>
    <n v="317"/>
    <n v="381"/>
    <n v="95"/>
    <n v="319"/>
    <n v="212"/>
    <n v="360"/>
    <n v="338"/>
    <n v="350"/>
    <n v="160"/>
    <n v="15"/>
    <n v="12"/>
    <n v="15"/>
    <n v="3"/>
    <n v="11"/>
    <n v="7"/>
    <n v="12"/>
    <n v="11"/>
    <n v="11"/>
    <n v="6"/>
    <n v="362"/>
    <n v="305"/>
    <n v="366"/>
    <n v="92"/>
    <n v="308"/>
    <n v="205"/>
    <n v="348"/>
    <n v="327"/>
    <n v="339"/>
    <n v="154"/>
    <m/>
    <n v="411"/>
    <n v="411"/>
    <n v="0"/>
    <n v="411"/>
    <n v="21"/>
    <n v="390"/>
    <n v="0"/>
    <n v="353"/>
    <n v="380"/>
    <n v="117"/>
    <n v="103"/>
    <n v="144"/>
    <n v="7"/>
    <n v="39"/>
    <n v="1"/>
    <n v="0"/>
    <n v="341"/>
    <n v="12"/>
    <n v="363"/>
    <n v="17"/>
    <n v="2"/>
    <n v="28"/>
    <n v="203"/>
    <n v="178"/>
    <n v="2"/>
    <n v="9"/>
    <n v="9"/>
    <n v="1"/>
    <n v="0"/>
    <n v="19"/>
    <n v="194"/>
    <n v="177"/>
    <n v="5"/>
    <n v="23"/>
    <n v="6"/>
    <n v="85"/>
    <n v="7"/>
    <n v="3974"/>
    <n v="0"/>
    <n v="350"/>
    <n v="0"/>
    <n v="23"/>
    <n v="92"/>
    <n v="1866"/>
    <n v="1658"/>
    <n v="542"/>
    <n v="4066"/>
    <n v="40"/>
    <n v="20"/>
    <n v="1"/>
    <n v="0"/>
    <n v="2"/>
    <n v="38"/>
    <n v="0"/>
    <n v="2"/>
    <n v="2"/>
    <n v="0"/>
    <n v="2"/>
    <n v="1"/>
    <n v="1"/>
    <n v="0"/>
    <n v="6"/>
    <n v="4"/>
    <n v="2"/>
    <n v="1"/>
    <n v="4"/>
    <n v="2"/>
    <n v="8"/>
    <n v="3"/>
    <n v="229"/>
    <n v="83"/>
    <n v="312"/>
    <n v="5"/>
    <n v="1"/>
    <n v="6"/>
    <n v="224"/>
    <n v="82"/>
    <n v="306"/>
    <n v="229"/>
    <n v="24"/>
    <n v="24"/>
    <n v="24"/>
    <n v="102"/>
    <n v="2"/>
    <n v="1"/>
    <n v="1"/>
    <x v="0"/>
    <x v="42"/>
  </r>
  <r>
    <x v="2"/>
    <x v="10"/>
    <x v="42"/>
    <x v="42"/>
    <x v="1"/>
    <n v="5719"/>
    <n v="377"/>
    <n v="362"/>
    <n v="382"/>
    <n v="340"/>
    <n v="378"/>
    <n v="227"/>
    <n v="329"/>
    <n v="281"/>
    <n v="390"/>
    <n v="15"/>
    <n v="13"/>
    <n v="15"/>
    <n v="15"/>
    <n v="13"/>
    <n v="7"/>
    <n v="13"/>
    <n v="10"/>
    <n v="17"/>
    <n v="362"/>
    <n v="349"/>
    <n v="367"/>
    <n v="325"/>
    <n v="365"/>
    <n v="220"/>
    <n v="316"/>
    <n v="271"/>
    <n v="373"/>
    <n v="66"/>
    <n v="64"/>
    <n v="5"/>
    <n v="5"/>
    <n v="61"/>
    <n v="59"/>
    <n v="206"/>
    <n v="6"/>
    <n v="200"/>
    <n v="1"/>
    <n v="1"/>
    <n v="0"/>
    <n v="158"/>
    <n v="2"/>
    <n v="156"/>
    <n v="329"/>
    <n v="1"/>
    <n v="5"/>
    <n v="321"/>
    <n v="13"/>
    <n v="0"/>
    <n v="0"/>
    <n v="12"/>
    <n v="316"/>
    <n v="1"/>
    <n v="5"/>
    <n v="309"/>
    <n v="46"/>
    <n v="7"/>
    <n v="89"/>
    <n v="54"/>
    <n v="25"/>
    <n v="2"/>
    <n v="13"/>
    <n v="2"/>
    <n v="1"/>
    <n v="0"/>
    <n v="11"/>
    <n v="0"/>
    <n v="0"/>
    <n v="1"/>
    <n v="3"/>
    <n v="0"/>
    <n v="3"/>
    <n v="10"/>
    <n v="1"/>
    <n v="6"/>
    <n v="4"/>
    <m/>
    <m/>
    <m/>
    <n v="377"/>
    <n v="311"/>
    <n v="382"/>
    <n v="93"/>
    <n v="320"/>
    <n v="213"/>
    <n v="362"/>
    <n v="339"/>
    <n v="350"/>
    <n v="160"/>
    <n v="15"/>
    <n v="12"/>
    <n v="15"/>
    <n v="3"/>
    <n v="10"/>
    <n v="7"/>
    <n v="13"/>
    <n v="12"/>
    <n v="12"/>
    <n v="6"/>
    <n v="362"/>
    <n v="299"/>
    <n v="367"/>
    <n v="90"/>
    <n v="310"/>
    <n v="206"/>
    <n v="349"/>
    <n v="327"/>
    <n v="338"/>
    <n v="154"/>
    <m/>
    <n v="411"/>
    <n v="411"/>
    <n v="0"/>
    <n v="411"/>
    <n v="21"/>
    <n v="390"/>
    <n v="0"/>
    <n v="354"/>
    <n v="379"/>
    <n v="117"/>
    <n v="102"/>
    <n v="146"/>
    <n v="6"/>
    <n v="39"/>
    <n v="1"/>
    <n v="0"/>
    <n v="341"/>
    <n v="13"/>
    <n v="362"/>
    <n v="17"/>
    <n v="2"/>
    <n v="28"/>
    <n v="200"/>
    <n v="181"/>
    <n v="2"/>
    <n v="9"/>
    <n v="9"/>
    <n v="1"/>
    <n v="0"/>
    <n v="19"/>
    <n v="191"/>
    <n v="180"/>
    <n v="3"/>
    <n v="24"/>
    <n v="6"/>
    <n v="85"/>
    <n v="7"/>
    <n v="3968"/>
    <n v="0"/>
    <n v="341"/>
    <n v="0"/>
    <n v="23"/>
    <n v="92"/>
    <n v="1856"/>
    <n v="1658"/>
    <n v="546"/>
    <n v="4060"/>
    <n v="38"/>
    <n v="19"/>
    <n v="1"/>
    <n v="0"/>
    <n v="2"/>
    <n v="36"/>
    <n v="0"/>
    <n v="2"/>
    <n v="2"/>
    <n v="0"/>
    <n v="2"/>
    <n v="1"/>
    <n v="1"/>
    <n v="0"/>
    <n v="6"/>
    <n v="4"/>
    <n v="2"/>
    <n v="1"/>
    <n v="4"/>
    <n v="2"/>
    <n v="8"/>
    <n v="3"/>
    <n v="230"/>
    <n v="82"/>
    <n v="312"/>
    <n v="5"/>
    <n v="1"/>
    <n v="6"/>
    <n v="225"/>
    <n v="81"/>
    <n v="306"/>
    <n v="230"/>
    <n v="18"/>
    <n v="18"/>
    <n v="18"/>
    <n v="105"/>
    <n v="2"/>
    <n v="1"/>
    <n v="1"/>
    <x v="1"/>
    <x v="42"/>
  </r>
  <r>
    <x v="2"/>
    <x v="10"/>
    <x v="43"/>
    <x v="43"/>
    <x v="0"/>
    <n v="1842"/>
    <n v="161"/>
    <n v="145"/>
    <n v="160"/>
    <n v="158"/>
    <n v="160"/>
    <n v="145"/>
    <n v="158"/>
    <n v="120"/>
    <n v="164"/>
    <n v="5"/>
    <n v="4"/>
    <n v="5"/>
    <n v="5"/>
    <n v="5"/>
    <n v="4"/>
    <n v="4"/>
    <n v="4"/>
    <n v="6"/>
    <n v="156"/>
    <n v="141"/>
    <n v="155"/>
    <n v="153"/>
    <n v="155"/>
    <n v="141"/>
    <n v="154"/>
    <n v="116"/>
    <n v="158"/>
    <n v="17"/>
    <n v="17"/>
    <n v="0"/>
    <n v="0"/>
    <n v="17"/>
    <n v="17"/>
    <n v="131"/>
    <n v="4"/>
    <n v="127"/>
    <n v="0"/>
    <n v="0"/>
    <n v="0"/>
    <n v="104"/>
    <n v="4"/>
    <n v="100"/>
    <n v="158"/>
    <n v="8"/>
    <n v="34"/>
    <n v="116"/>
    <n v="4"/>
    <n v="0"/>
    <n v="1"/>
    <n v="3"/>
    <n v="154"/>
    <n v="8"/>
    <n v="33"/>
    <n v="113"/>
    <n v="24"/>
    <n v="1"/>
    <n v="24"/>
    <n v="22"/>
    <n v="9"/>
    <n v="3"/>
    <n v="1"/>
    <n v="0"/>
    <n v="0"/>
    <n v="0"/>
    <n v="1"/>
    <n v="1"/>
    <n v="0"/>
    <n v="1"/>
    <n v="0"/>
    <n v="0"/>
    <n v="0"/>
    <n v="1"/>
    <n v="0"/>
    <n v="1"/>
    <n v="0"/>
    <m/>
    <m/>
    <m/>
    <n v="161"/>
    <n v="120"/>
    <n v="160"/>
    <n v="35"/>
    <n v="144"/>
    <n v="98"/>
    <n v="145"/>
    <n v="127"/>
    <n v="144"/>
    <n v="64"/>
    <n v="5"/>
    <n v="4"/>
    <n v="5"/>
    <n v="1"/>
    <n v="5"/>
    <n v="1"/>
    <n v="4"/>
    <n v="4"/>
    <n v="4"/>
    <n v="1"/>
    <n v="156"/>
    <n v="116"/>
    <n v="155"/>
    <n v="34"/>
    <n v="139"/>
    <n v="97"/>
    <n v="141"/>
    <n v="123"/>
    <n v="140"/>
    <n v="63"/>
    <m/>
    <n v="164"/>
    <n v="164"/>
    <n v="0"/>
    <n v="164"/>
    <n v="6"/>
    <n v="158"/>
    <n v="0"/>
    <n v="160"/>
    <n v="162"/>
    <n v="21"/>
    <n v="56"/>
    <n v="53"/>
    <n v="28"/>
    <n v="5"/>
    <n v="1"/>
    <n v="0"/>
    <n v="157"/>
    <n v="3"/>
    <n v="159"/>
    <n v="3"/>
    <n v="1"/>
    <n v="5"/>
    <n v="89"/>
    <n v="69"/>
    <n v="1"/>
    <n v="3"/>
    <n v="2"/>
    <n v="0"/>
    <n v="0"/>
    <n v="2"/>
    <n v="87"/>
    <n v="69"/>
    <n v="0"/>
    <n v="13"/>
    <n v="5"/>
    <n v="38"/>
    <n v="7"/>
    <n v="1374"/>
    <n v="0"/>
    <n v="131"/>
    <n v="13"/>
    <n v="7"/>
    <n v="18"/>
    <n v="717"/>
    <n v="553"/>
    <n v="149"/>
    <n v="1419"/>
    <n v="9"/>
    <n v="7"/>
    <n v="0"/>
    <n v="2"/>
    <n v="1"/>
    <n v="8"/>
    <n v="0"/>
    <n v="1"/>
    <n v="0"/>
    <n v="0"/>
    <n v="0"/>
    <n v="0"/>
    <n v="0"/>
    <n v="0"/>
    <n v="1"/>
    <n v="1"/>
    <n v="0"/>
    <n v="0"/>
    <n v="1"/>
    <n v="0"/>
    <n v="2"/>
    <n v="0"/>
    <n v="112"/>
    <n v="23"/>
    <n v="135"/>
    <n v="1"/>
    <n v="1"/>
    <n v="2"/>
    <n v="111"/>
    <n v="22"/>
    <n v="133"/>
    <n v="112"/>
    <n v="5"/>
    <n v="5"/>
    <n v="5"/>
    <n v="36"/>
    <n v="4"/>
    <n v="2"/>
    <n v="2"/>
    <x v="0"/>
    <x v="43"/>
  </r>
  <r>
    <x v="2"/>
    <x v="10"/>
    <x v="43"/>
    <x v="43"/>
    <x v="1"/>
    <n v="1840"/>
    <n v="160"/>
    <n v="147"/>
    <n v="159"/>
    <n v="159"/>
    <n v="159"/>
    <n v="146"/>
    <n v="159"/>
    <n v="120"/>
    <n v="163"/>
    <n v="4"/>
    <n v="3"/>
    <n v="4"/>
    <n v="4"/>
    <n v="4"/>
    <n v="3"/>
    <n v="3"/>
    <n v="3"/>
    <n v="5"/>
    <n v="156"/>
    <n v="144"/>
    <n v="155"/>
    <n v="155"/>
    <n v="155"/>
    <n v="143"/>
    <n v="156"/>
    <n v="117"/>
    <n v="158"/>
    <n v="18"/>
    <n v="18"/>
    <n v="0"/>
    <n v="0"/>
    <n v="18"/>
    <n v="18"/>
    <n v="135"/>
    <n v="3"/>
    <n v="132"/>
    <n v="0"/>
    <n v="0"/>
    <n v="0"/>
    <n v="105"/>
    <n v="3"/>
    <n v="102"/>
    <n v="159"/>
    <n v="9"/>
    <n v="38"/>
    <n v="112"/>
    <n v="3"/>
    <n v="0"/>
    <n v="2"/>
    <n v="1"/>
    <n v="156"/>
    <n v="9"/>
    <n v="36"/>
    <n v="111"/>
    <n v="26"/>
    <n v="1"/>
    <n v="24"/>
    <n v="22"/>
    <n v="8"/>
    <n v="2"/>
    <n v="1"/>
    <n v="0"/>
    <n v="0"/>
    <n v="0"/>
    <n v="1"/>
    <n v="1"/>
    <n v="0"/>
    <n v="1"/>
    <n v="0"/>
    <n v="0"/>
    <n v="0"/>
    <n v="1"/>
    <n v="0"/>
    <n v="1"/>
    <n v="0"/>
    <m/>
    <m/>
    <m/>
    <n v="160"/>
    <n v="119"/>
    <n v="159"/>
    <n v="35"/>
    <n v="142"/>
    <n v="95"/>
    <n v="147"/>
    <n v="126"/>
    <n v="146"/>
    <n v="63"/>
    <n v="4"/>
    <n v="3"/>
    <n v="4"/>
    <n v="1"/>
    <n v="4"/>
    <n v="1"/>
    <n v="3"/>
    <n v="3"/>
    <n v="3"/>
    <n v="1"/>
    <n v="156"/>
    <n v="116"/>
    <n v="155"/>
    <n v="34"/>
    <n v="138"/>
    <n v="94"/>
    <n v="144"/>
    <n v="123"/>
    <n v="143"/>
    <n v="62"/>
    <m/>
    <n v="163"/>
    <n v="163"/>
    <n v="0"/>
    <n v="163"/>
    <n v="5"/>
    <n v="158"/>
    <n v="0"/>
    <n v="161"/>
    <n v="162"/>
    <n v="22"/>
    <n v="56"/>
    <n v="52"/>
    <n v="27"/>
    <n v="5"/>
    <n v="1"/>
    <n v="0"/>
    <n v="157"/>
    <n v="4"/>
    <n v="158"/>
    <n v="4"/>
    <n v="1"/>
    <n v="5"/>
    <n v="90"/>
    <n v="67"/>
    <n v="1"/>
    <n v="3"/>
    <n v="1"/>
    <n v="0"/>
    <n v="0"/>
    <n v="2"/>
    <n v="89"/>
    <n v="67"/>
    <n v="0"/>
    <n v="13"/>
    <n v="5"/>
    <n v="38"/>
    <n v="7"/>
    <n v="1372"/>
    <n v="0"/>
    <n v="130"/>
    <n v="12"/>
    <n v="7"/>
    <n v="18"/>
    <n v="712"/>
    <n v="557"/>
    <n v="148"/>
    <n v="1417"/>
    <n v="8"/>
    <n v="6"/>
    <n v="0"/>
    <n v="3"/>
    <n v="1"/>
    <n v="7"/>
    <n v="0"/>
    <n v="1"/>
    <n v="0"/>
    <n v="0"/>
    <n v="0"/>
    <n v="0"/>
    <n v="0"/>
    <n v="0"/>
    <n v="1"/>
    <n v="1"/>
    <n v="0"/>
    <n v="0"/>
    <n v="1"/>
    <n v="0"/>
    <n v="2"/>
    <n v="1"/>
    <n v="112"/>
    <n v="23"/>
    <n v="135"/>
    <n v="1"/>
    <n v="0"/>
    <n v="1"/>
    <n v="111"/>
    <n v="23"/>
    <n v="134"/>
    <n v="112"/>
    <n v="5"/>
    <n v="5"/>
    <n v="5"/>
    <n v="35"/>
    <n v="5"/>
    <n v="3"/>
    <n v="3"/>
    <x v="1"/>
    <x v="43"/>
  </r>
  <r>
    <x v="2"/>
    <x v="10"/>
    <x v="44"/>
    <x v="44"/>
    <x v="0"/>
    <n v="5185"/>
    <n v="325"/>
    <n v="302"/>
    <n v="328"/>
    <n v="164"/>
    <n v="320"/>
    <n v="178"/>
    <n v="277"/>
    <n v="262"/>
    <n v="340"/>
    <n v="11"/>
    <n v="6"/>
    <n v="11"/>
    <n v="6"/>
    <n v="10"/>
    <n v="3"/>
    <n v="8"/>
    <n v="9"/>
    <n v="12"/>
    <n v="314"/>
    <n v="296"/>
    <n v="317"/>
    <n v="158"/>
    <n v="310"/>
    <n v="175"/>
    <n v="269"/>
    <n v="253"/>
    <n v="328"/>
    <n v="38"/>
    <n v="38"/>
    <n v="2"/>
    <n v="2"/>
    <n v="36"/>
    <n v="36"/>
    <n v="73"/>
    <n v="1"/>
    <n v="72"/>
    <n v="0"/>
    <n v="0"/>
    <n v="0"/>
    <n v="63"/>
    <n v="1"/>
    <n v="62"/>
    <n v="277"/>
    <n v="0"/>
    <n v="0"/>
    <n v="277"/>
    <n v="8"/>
    <n v="0"/>
    <n v="0"/>
    <n v="8"/>
    <n v="269"/>
    <n v="0"/>
    <n v="0"/>
    <n v="269"/>
    <n v="53"/>
    <n v="9"/>
    <n v="67"/>
    <n v="36"/>
    <n v="8"/>
    <n v="0"/>
    <n v="12"/>
    <n v="3"/>
    <n v="1"/>
    <n v="0"/>
    <n v="9"/>
    <n v="2"/>
    <n v="0"/>
    <n v="1"/>
    <n v="4"/>
    <n v="2"/>
    <n v="2"/>
    <n v="7"/>
    <n v="3"/>
    <n v="5"/>
    <n v="2"/>
    <m/>
    <m/>
    <m/>
    <n v="325"/>
    <n v="281"/>
    <n v="328"/>
    <n v="65"/>
    <n v="284"/>
    <n v="167"/>
    <n v="302"/>
    <n v="261"/>
    <n v="295"/>
    <n v="117"/>
    <n v="11"/>
    <n v="9"/>
    <n v="11"/>
    <n v="1"/>
    <n v="10"/>
    <n v="3"/>
    <n v="6"/>
    <n v="6"/>
    <n v="6"/>
    <n v="1"/>
    <n v="314"/>
    <n v="272"/>
    <n v="317"/>
    <n v="64"/>
    <n v="274"/>
    <n v="164"/>
    <n v="296"/>
    <n v="255"/>
    <n v="289"/>
    <n v="116"/>
    <m/>
    <n v="374"/>
    <n v="374"/>
    <n v="0"/>
    <n v="374"/>
    <n v="15"/>
    <n v="359"/>
    <n v="0"/>
    <n v="116"/>
    <n v="354"/>
    <n v="91"/>
    <n v="124"/>
    <n v="116"/>
    <n v="7"/>
    <n v="31"/>
    <n v="3"/>
    <n v="2"/>
    <n v="114"/>
    <n v="2"/>
    <n v="344"/>
    <n v="9"/>
    <n v="1"/>
    <n v="14"/>
    <n v="157"/>
    <n v="202"/>
    <n v="1"/>
    <n v="3"/>
    <n v="8"/>
    <n v="3"/>
    <n v="0"/>
    <n v="11"/>
    <n v="149"/>
    <n v="199"/>
    <n v="3"/>
    <n v="25"/>
    <n v="5"/>
    <n v="52"/>
    <n v="22"/>
    <n v="3488"/>
    <n v="0"/>
    <n v="305"/>
    <n v="8"/>
    <n v="17"/>
    <n v="52"/>
    <n v="1528"/>
    <n v="1501"/>
    <n v="533"/>
    <n v="3562"/>
    <n v="24"/>
    <n v="4"/>
    <n v="0"/>
    <n v="17"/>
    <n v="1"/>
    <n v="23"/>
    <n v="0"/>
    <n v="1"/>
    <n v="1"/>
    <n v="1"/>
    <n v="0"/>
    <n v="0"/>
    <n v="0"/>
    <n v="0"/>
    <n v="3"/>
    <n v="1"/>
    <n v="0"/>
    <n v="1"/>
    <n v="1"/>
    <n v="2"/>
    <n v="4"/>
    <n v="1"/>
    <n v="192"/>
    <n v="63"/>
    <n v="255"/>
    <n v="7"/>
    <n v="2"/>
    <n v="9"/>
    <n v="185"/>
    <n v="61"/>
    <n v="246"/>
    <n v="192"/>
    <n v="9"/>
    <n v="9"/>
    <n v="9"/>
    <n v="73"/>
    <n v="2"/>
    <n v="1"/>
    <n v="1"/>
    <x v="0"/>
    <x v="44"/>
  </r>
  <r>
    <x v="2"/>
    <x v="10"/>
    <x v="44"/>
    <x v="44"/>
    <x v="1"/>
    <n v="5182"/>
    <n v="330"/>
    <n v="303"/>
    <n v="329"/>
    <n v="167"/>
    <n v="323"/>
    <n v="181"/>
    <n v="276"/>
    <n v="254"/>
    <n v="341"/>
    <n v="13"/>
    <n v="6"/>
    <n v="11"/>
    <n v="6"/>
    <n v="10"/>
    <n v="4"/>
    <n v="9"/>
    <n v="9"/>
    <n v="12"/>
    <n v="317"/>
    <n v="297"/>
    <n v="318"/>
    <n v="161"/>
    <n v="313"/>
    <n v="177"/>
    <n v="267"/>
    <n v="245"/>
    <n v="329"/>
    <n v="36"/>
    <n v="36"/>
    <n v="2"/>
    <n v="2"/>
    <n v="34"/>
    <n v="34"/>
    <n v="75"/>
    <n v="1"/>
    <n v="74"/>
    <n v="0"/>
    <n v="0"/>
    <n v="0"/>
    <n v="61"/>
    <n v="1"/>
    <n v="60"/>
    <n v="276"/>
    <n v="0"/>
    <n v="0"/>
    <n v="276"/>
    <n v="9"/>
    <n v="0"/>
    <n v="0"/>
    <n v="9"/>
    <n v="267"/>
    <n v="0"/>
    <n v="0"/>
    <n v="267"/>
    <n v="53"/>
    <n v="9"/>
    <n v="66"/>
    <n v="38"/>
    <n v="8"/>
    <n v="0"/>
    <n v="12"/>
    <n v="3"/>
    <n v="1"/>
    <n v="0"/>
    <n v="9"/>
    <n v="2"/>
    <n v="0"/>
    <n v="1"/>
    <n v="4"/>
    <n v="2"/>
    <n v="2"/>
    <n v="7"/>
    <n v="3"/>
    <n v="5"/>
    <n v="2"/>
    <m/>
    <m/>
    <m/>
    <n v="330"/>
    <n v="283"/>
    <n v="329"/>
    <n v="67"/>
    <n v="281"/>
    <n v="164"/>
    <n v="303"/>
    <n v="255"/>
    <n v="297"/>
    <n v="109"/>
    <n v="13"/>
    <n v="9"/>
    <n v="11"/>
    <n v="1"/>
    <n v="10"/>
    <n v="3"/>
    <n v="6"/>
    <n v="6"/>
    <n v="6"/>
    <n v="1"/>
    <n v="317"/>
    <n v="274"/>
    <n v="318"/>
    <n v="66"/>
    <n v="271"/>
    <n v="161"/>
    <n v="297"/>
    <n v="249"/>
    <n v="291"/>
    <n v="108"/>
    <m/>
    <n v="374"/>
    <n v="374"/>
    <n v="0"/>
    <n v="374"/>
    <n v="15"/>
    <n v="359"/>
    <n v="0"/>
    <n v="111"/>
    <n v="352"/>
    <n v="90"/>
    <n v="123"/>
    <n v="117"/>
    <n v="7"/>
    <n v="31"/>
    <n v="4"/>
    <n v="2"/>
    <n v="109"/>
    <n v="2"/>
    <n v="342"/>
    <n v="9"/>
    <n v="1"/>
    <n v="14"/>
    <n v="157"/>
    <n v="202"/>
    <n v="1"/>
    <n v="3"/>
    <n v="8"/>
    <n v="3"/>
    <n v="0"/>
    <n v="11"/>
    <n v="149"/>
    <n v="199"/>
    <n v="3"/>
    <n v="25"/>
    <n v="6"/>
    <n v="52"/>
    <n v="22"/>
    <n v="3485"/>
    <n v="0"/>
    <n v="299"/>
    <n v="8"/>
    <n v="17"/>
    <n v="51"/>
    <n v="1530"/>
    <n v="1491"/>
    <n v="538"/>
    <n v="3559"/>
    <n v="25"/>
    <n v="4"/>
    <n v="0"/>
    <n v="16"/>
    <n v="0"/>
    <n v="25"/>
    <n v="0"/>
    <n v="1"/>
    <n v="1"/>
    <n v="1"/>
    <n v="0"/>
    <n v="0"/>
    <n v="0"/>
    <n v="0"/>
    <n v="3"/>
    <n v="1"/>
    <n v="0"/>
    <n v="1"/>
    <n v="1"/>
    <n v="2"/>
    <n v="4"/>
    <n v="1"/>
    <n v="193"/>
    <n v="62"/>
    <n v="255"/>
    <n v="7"/>
    <n v="2"/>
    <n v="9"/>
    <n v="186"/>
    <n v="60"/>
    <n v="246"/>
    <n v="193"/>
    <n v="9"/>
    <n v="9"/>
    <n v="9"/>
    <n v="73"/>
    <n v="2"/>
    <n v="1"/>
    <n v="1"/>
    <x v="1"/>
    <x v="44"/>
  </r>
  <r>
    <x v="2"/>
    <x v="10"/>
    <x v="45"/>
    <x v="45"/>
    <x v="0"/>
    <n v="12018"/>
    <n v="625"/>
    <n v="598"/>
    <n v="620"/>
    <n v="611"/>
    <n v="612"/>
    <n v="543"/>
    <n v="580"/>
    <n v="476"/>
    <n v="645"/>
    <n v="35"/>
    <n v="30"/>
    <n v="33"/>
    <n v="34"/>
    <n v="31"/>
    <n v="25"/>
    <n v="28"/>
    <n v="28"/>
    <n v="36"/>
    <n v="589"/>
    <n v="568"/>
    <n v="586"/>
    <n v="575"/>
    <n v="581"/>
    <n v="518"/>
    <n v="552"/>
    <n v="446"/>
    <n v="607"/>
    <n v="109"/>
    <n v="109"/>
    <n v="5"/>
    <n v="5"/>
    <n v="104"/>
    <n v="104"/>
    <n v="510"/>
    <n v="21"/>
    <n v="489"/>
    <n v="1"/>
    <n v="1"/>
    <n v="0"/>
    <n v="394"/>
    <n v="16"/>
    <n v="378"/>
    <n v="580"/>
    <n v="14"/>
    <n v="42"/>
    <n v="524"/>
    <n v="28"/>
    <n v="1"/>
    <n v="1"/>
    <n v="26"/>
    <n v="552"/>
    <n v="13"/>
    <n v="41"/>
    <n v="498"/>
    <n v="90"/>
    <n v="13"/>
    <n v="116"/>
    <n v="115"/>
    <n v="35"/>
    <n v="3"/>
    <n v="30"/>
    <n v="11"/>
    <n v="1"/>
    <n v="1"/>
    <n v="19"/>
    <n v="1"/>
    <n v="0"/>
    <n v="5"/>
    <n v="2"/>
    <n v="0"/>
    <n v="2"/>
    <n v="13"/>
    <n v="2"/>
    <n v="9"/>
    <n v="4"/>
    <m/>
    <m/>
    <m/>
    <n v="625"/>
    <n v="365"/>
    <n v="620"/>
    <n v="160"/>
    <n v="525"/>
    <n v="331"/>
    <n v="598"/>
    <n v="524"/>
    <n v="588"/>
    <n v="194"/>
    <n v="35"/>
    <n v="25"/>
    <n v="33"/>
    <n v="3"/>
    <n v="26"/>
    <n v="14"/>
    <n v="30"/>
    <n v="27"/>
    <n v="28"/>
    <n v="11"/>
    <n v="589"/>
    <n v="339"/>
    <n v="586"/>
    <n v="156"/>
    <n v="498"/>
    <n v="316"/>
    <n v="568"/>
    <n v="497"/>
    <n v="560"/>
    <n v="183"/>
    <m/>
    <n v="674"/>
    <n v="672"/>
    <n v="2"/>
    <n v="674"/>
    <n v="41"/>
    <n v="631"/>
    <n v="2"/>
    <n v="323"/>
    <n v="601"/>
    <n v="219"/>
    <n v="102"/>
    <n v="239"/>
    <n v="70"/>
    <n v="29"/>
    <n v="4"/>
    <n v="11"/>
    <n v="300"/>
    <n v="23"/>
    <n v="565"/>
    <n v="35"/>
    <n v="4"/>
    <n v="51"/>
    <n v="342"/>
    <n v="277"/>
    <n v="3"/>
    <n v="21"/>
    <n v="16"/>
    <n v="1"/>
    <n v="0"/>
    <n v="29"/>
    <n v="326"/>
    <n v="276"/>
    <n v="4"/>
    <n v="72"/>
    <n v="20"/>
    <n v="231"/>
    <n v="104"/>
    <n v="8621"/>
    <n v="0"/>
    <n v="339"/>
    <n v="51"/>
    <n v="54"/>
    <n v="171"/>
    <n v="4799"/>
    <n v="3479"/>
    <n v="678"/>
    <n v="8956"/>
    <n v="57"/>
    <n v="41"/>
    <n v="2"/>
    <n v="8"/>
    <n v="6"/>
    <n v="50"/>
    <n v="1"/>
    <n v="4"/>
    <n v="3"/>
    <n v="2"/>
    <n v="0"/>
    <n v="2"/>
    <n v="1"/>
    <n v="0"/>
    <n v="9"/>
    <n v="6"/>
    <n v="2"/>
    <n v="1"/>
    <n v="7"/>
    <n v="1"/>
    <n v="13"/>
    <n v="5"/>
    <n v="357"/>
    <n v="108"/>
    <n v="465"/>
    <n v="7"/>
    <n v="2"/>
    <n v="9"/>
    <n v="350"/>
    <n v="106"/>
    <n v="456"/>
    <n v="357"/>
    <n v="23"/>
    <n v="23"/>
    <n v="23"/>
    <n v="145"/>
    <n v="4"/>
    <n v="2"/>
    <n v="2"/>
    <x v="0"/>
    <x v="45"/>
  </r>
  <r>
    <x v="2"/>
    <x v="10"/>
    <x v="45"/>
    <x v="45"/>
    <x v="1"/>
    <n v="12052"/>
    <n v="628"/>
    <n v="608"/>
    <n v="624"/>
    <n v="617"/>
    <n v="622"/>
    <n v="557"/>
    <n v="591"/>
    <n v="481"/>
    <n v="648"/>
    <n v="35"/>
    <n v="32"/>
    <n v="36"/>
    <n v="36"/>
    <n v="33"/>
    <n v="27"/>
    <n v="30"/>
    <n v="29"/>
    <n v="37"/>
    <n v="592"/>
    <n v="576"/>
    <n v="587"/>
    <n v="579"/>
    <n v="589"/>
    <n v="530"/>
    <n v="561"/>
    <n v="450"/>
    <n v="609"/>
    <n v="100"/>
    <n v="100"/>
    <n v="5"/>
    <n v="5"/>
    <n v="95"/>
    <n v="95"/>
    <n v="524"/>
    <n v="23"/>
    <n v="501"/>
    <n v="1"/>
    <n v="1"/>
    <n v="0"/>
    <n v="408"/>
    <n v="18"/>
    <n v="390"/>
    <n v="591"/>
    <n v="13"/>
    <n v="46"/>
    <n v="532"/>
    <n v="30"/>
    <n v="1"/>
    <n v="1"/>
    <n v="28"/>
    <n v="561"/>
    <n v="12"/>
    <n v="45"/>
    <n v="504"/>
    <n v="91"/>
    <n v="13"/>
    <n v="118"/>
    <n v="116"/>
    <n v="35"/>
    <n v="3"/>
    <n v="30"/>
    <n v="11"/>
    <n v="2"/>
    <n v="1"/>
    <n v="19"/>
    <n v="1"/>
    <n v="0"/>
    <n v="6"/>
    <n v="2"/>
    <n v="0"/>
    <n v="2"/>
    <n v="13"/>
    <n v="1"/>
    <n v="9"/>
    <n v="4"/>
    <m/>
    <m/>
    <m/>
    <n v="628"/>
    <n v="366"/>
    <n v="624"/>
    <n v="162"/>
    <n v="529"/>
    <n v="332"/>
    <n v="608"/>
    <n v="538"/>
    <n v="597"/>
    <n v="195"/>
    <n v="35"/>
    <n v="24"/>
    <n v="36"/>
    <n v="3"/>
    <n v="28"/>
    <n v="13"/>
    <n v="32"/>
    <n v="29"/>
    <n v="31"/>
    <n v="10"/>
    <n v="592"/>
    <n v="341"/>
    <n v="587"/>
    <n v="158"/>
    <n v="500"/>
    <n v="318"/>
    <n v="576"/>
    <n v="509"/>
    <n v="566"/>
    <n v="185"/>
    <m/>
    <n v="676"/>
    <n v="674"/>
    <n v="2"/>
    <n v="676"/>
    <n v="41"/>
    <n v="633"/>
    <n v="2"/>
    <n v="327"/>
    <n v="602"/>
    <n v="220"/>
    <n v="103"/>
    <n v="238"/>
    <n v="71"/>
    <n v="29"/>
    <n v="4"/>
    <n v="11"/>
    <n v="304"/>
    <n v="23"/>
    <n v="566"/>
    <n v="35"/>
    <n v="4"/>
    <n v="50"/>
    <n v="342"/>
    <n v="280"/>
    <n v="3"/>
    <n v="21"/>
    <n v="16"/>
    <n v="1"/>
    <n v="0"/>
    <n v="28"/>
    <n v="326"/>
    <n v="279"/>
    <n v="6"/>
    <n v="73"/>
    <n v="20"/>
    <n v="232"/>
    <n v="103"/>
    <n v="8649"/>
    <n v="4"/>
    <n v="328"/>
    <n v="51"/>
    <n v="54"/>
    <n v="173"/>
    <n v="4827"/>
    <n v="3483"/>
    <n v="674"/>
    <n v="8984"/>
    <n v="54"/>
    <n v="38"/>
    <n v="3"/>
    <n v="10"/>
    <n v="4"/>
    <n v="49"/>
    <n v="1"/>
    <n v="4"/>
    <n v="3"/>
    <n v="2"/>
    <n v="0"/>
    <n v="2"/>
    <n v="1"/>
    <n v="0"/>
    <n v="9"/>
    <n v="7"/>
    <n v="2"/>
    <n v="1"/>
    <n v="7"/>
    <n v="1"/>
    <n v="13"/>
    <n v="5"/>
    <n v="356"/>
    <n v="108"/>
    <n v="464"/>
    <n v="7"/>
    <n v="2"/>
    <n v="9"/>
    <n v="349"/>
    <n v="106"/>
    <n v="455"/>
    <n v="356"/>
    <n v="22"/>
    <n v="22"/>
    <n v="22"/>
    <n v="149"/>
    <n v="5"/>
    <n v="3"/>
    <n v="3"/>
    <x v="1"/>
    <x v="45"/>
  </r>
  <r>
    <x v="2"/>
    <x v="10"/>
    <x v="46"/>
    <x v="46"/>
    <x v="0"/>
    <n v="4874"/>
    <n v="235"/>
    <n v="207"/>
    <n v="221"/>
    <n v="215"/>
    <n v="220"/>
    <n v="193"/>
    <n v="218"/>
    <n v="210"/>
    <n v="249"/>
    <n v="15"/>
    <n v="11"/>
    <n v="11"/>
    <n v="13"/>
    <n v="11"/>
    <n v="8"/>
    <n v="11"/>
    <n v="9"/>
    <n v="15"/>
    <n v="220"/>
    <n v="196"/>
    <n v="210"/>
    <n v="202"/>
    <n v="209"/>
    <n v="185"/>
    <n v="207"/>
    <n v="201"/>
    <n v="234"/>
    <n v="32"/>
    <n v="30"/>
    <n v="4"/>
    <n v="4"/>
    <n v="28"/>
    <n v="26"/>
    <n v="162"/>
    <n v="5"/>
    <n v="157"/>
    <n v="0"/>
    <n v="0"/>
    <n v="0"/>
    <n v="145"/>
    <n v="4"/>
    <n v="141"/>
    <n v="218"/>
    <n v="0"/>
    <n v="6"/>
    <n v="212"/>
    <n v="11"/>
    <n v="0"/>
    <n v="0"/>
    <n v="11"/>
    <n v="207"/>
    <n v="0"/>
    <n v="6"/>
    <n v="201"/>
    <n v="46"/>
    <n v="5"/>
    <n v="49"/>
    <n v="24"/>
    <n v="13"/>
    <n v="1"/>
    <n v="11"/>
    <n v="2"/>
    <n v="0"/>
    <n v="0"/>
    <n v="9"/>
    <n v="1"/>
    <n v="0"/>
    <n v="2"/>
    <n v="7"/>
    <n v="0"/>
    <n v="7"/>
    <n v="7"/>
    <n v="1"/>
    <n v="7"/>
    <n v="0"/>
    <m/>
    <m/>
    <m/>
    <n v="235"/>
    <n v="190"/>
    <n v="221"/>
    <n v="58"/>
    <n v="204"/>
    <n v="135"/>
    <n v="207"/>
    <n v="200"/>
    <n v="201"/>
    <n v="99"/>
    <n v="15"/>
    <n v="11"/>
    <n v="11"/>
    <n v="0"/>
    <n v="9"/>
    <n v="1"/>
    <n v="11"/>
    <n v="10"/>
    <n v="11"/>
    <n v="1"/>
    <n v="220"/>
    <n v="179"/>
    <n v="210"/>
    <n v="58"/>
    <n v="195"/>
    <n v="134"/>
    <n v="196"/>
    <n v="190"/>
    <n v="190"/>
    <n v="98"/>
    <m/>
    <n v="256"/>
    <n v="256"/>
    <n v="0"/>
    <n v="256"/>
    <n v="16"/>
    <n v="240"/>
    <n v="0"/>
    <n v="214"/>
    <n v="240"/>
    <n v="87"/>
    <n v="38"/>
    <n v="119"/>
    <n v="5"/>
    <n v="7"/>
    <n v="0"/>
    <n v="0"/>
    <n v="208"/>
    <n v="6"/>
    <n v="231"/>
    <n v="9"/>
    <n v="0"/>
    <n v="17"/>
    <n v="130"/>
    <n v="109"/>
    <n v="0"/>
    <n v="9"/>
    <n v="7"/>
    <n v="0"/>
    <n v="0"/>
    <n v="8"/>
    <n v="123"/>
    <n v="109"/>
    <n v="1"/>
    <n v="28"/>
    <n v="5"/>
    <n v="139"/>
    <n v="24"/>
    <n v="3520"/>
    <n v="2"/>
    <n v="174"/>
    <n v="22"/>
    <n v="15"/>
    <n v="55"/>
    <n v="1982"/>
    <n v="1417"/>
    <n v="284"/>
    <n v="3683"/>
    <n v="15"/>
    <n v="15"/>
    <n v="0"/>
    <n v="0"/>
    <n v="0"/>
    <n v="15"/>
    <n v="0"/>
    <n v="0"/>
    <n v="0"/>
    <n v="0"/>
    <n v="0"/>
    <n v="0"/>
    <n v="0"/>
    <n v="0"/>
    <n v="5"/>
    <n v="2"/>
    <n v="0"/>
    <n v="2"/>
    <n v="5"/>
    <n v="0"/>
    <n v="5"/>
    <n v="1"/>
    <n v="159"/>
    <n v="48"/>
    <n v="207"/>
    <n v="7"/>
    <n v="0"/>
    <n v="7"/>
    <n v="152"/>
    <n v="48"/>
    <n v="200"/>
    <n v="159"/>
    <n v="12"/>
    <n v="12"/>
    <n v="12"/>
    <n v="69"/>
    <n v="6"/>
    <n v="3"/>
    <n v="3"/>
    <x v="0"/>
    <x v="46"/>
  </r>
  <r>
    <x v="3"/>
    <x v="11"/>
    <x v="47"/>
    <x v="47"/>
    <x v="0"/>
    <n v="16355"/>
    <n v="888"/>
    <n v="891"/>
    <n v="951"/>
    <n v="800"/>
    <n v="944"/>
    <n v="747"/>
    <n v="766"/>
    <n v="736"/>
    <n v="999"/>
    <n v="17"/>
    <n v="17"/>
    <n v="22"/>
    <n v="13"/>
    <n v="20"/>
    <n v="9"/>
    <n v="12"/>
    <n v="20"/>
    <n v="25"/>
    <n v="865"/>
    <n v="869"/>
    <n v="922"/>
    <n v="784"/>
    <n v="918"/>
    <n v="734"/>
    <n v="751"/>
    <n v="712"/>
    <n v="968"/>
    <n v="143"/>
    <n v="139"/>
    <n v="5"/>
    <n v="5"/>
    <n v="137"/>
    <n v="133"/>
    <n v="636"/>
    <n v="6"/>
    <n v="627"/>
    <n v="1"/>
    <n v="1"/>
    <n v="0"/>
    <n v="487"/>
    <n v="6"/>
    <n v="478"/>
    <n v="766"/>
    <n v="2"/>
    <n v="11"/>
    <n v="751"/>
    <n v="12"/>
    <n v="0"/>
    <n v="0"/>
    <n v="11"/>
    <n v="751"/>
    <n v="2"/>
    <n v="11"/>
    <n v="737"/>
    <n v="148"/>
    <n v="24"/>
    <n v="158"/>
    <n v="190"/>
    <n v="55"/>
    <n v="7"/>
    <n v="88"/>
    <n v="44"/>
    <n v="6"/>
    <n v="2"/>
    <n v="44"/>
    <n v="0"/>
    <n v="1"/>
    <n v="3"/>
    <n v="18"/>
    <n v="1"/>
    <n v="17"/>
    <n v="37"/>
    <n v="10"/>
    <n v="34"/>
    <n v="3"/>
    <m/>
    <m/>
    <m/>
    <n v="888"/>
    <n v="661"/>
    <n v="951"/>
    <n v="224"/>
    <n v="847"/>
    <n v="501"/>
    <n v="891"/>
    <n v="849"/>
    <n v="823"/>
    <n v="310"/>
    <n v="17"/>
    <n v="11"/>
    <n v="22"/>
    <n v="1"/>
    <n v="15"/>
    <n v="8"/>
    <n v="17"/>
    <n v="14"/>
    <n v="15"/>
    <n v="4"/>
    <n v="865"/>
    <n v="646"/>
    <n v="922"/>
    <n v="218"/>
    <n v="827"/>
    <n v="488"/>
    <n v="869"/>
    <n v="831"/>
    <n v="804"/>
    <n v="303"/>
    <m/>
    <n v="1061"/>
    <n v="1054"/>
    <n v="7"/>
    <n v="1061"/>
    <n v="36"/>
    <n v="1018"/>
    <n v="7"/>
    <n v="6"/>
    <n v="417"/>
    <n v="117"/>
    <n v="785"/>
    <n v="100"/>
    <n v="5"/>
    <n v="29"/>
    <n v="24"/>
    <n v="1"/>
    <n v="1"/>
    <n v="1"/>
    <n v="401"/>
    <n v="7"/>
    <n v="3"/>
    <n v="129"/>
    <n v="671"/>
    <n v="258"/>
    <n v="3"/>
    <n v="24"/>
    <n v="9"/>
    <n v="0"/>
    <n v="0"/>
    <n v="102"/>
    <n v="659"/>
    <n v="257"/>
    <n v="41"/>
    <n v="336"/>
    <n v="60"/>
    <n v="221"/>
    <n v="27"/>
    <n v="11529"/>
    <n v="1"/>
    <n v="324"/>
    <n v="28"/>
    <n v="46"/>
    <n v="180"/>
    <n v="7996"/>
    <n v="3266"/>
    <n v="515"/>
    <n v="11777"/>
    <n v="129"/>
    <n v="73"/>
    <n v="8"/>
    <n v="24"/>
    <n v="6"/>
    <n v="120"/>
    <n v="3"/>
    <n v="3"/>
    <n v="2"/>
    <n v="0"/>
    <n v="1"/>
    <n v="2"/>
    <n v="1"/>
    <n v="0"/>
    <n v="15"/>
    <n v="11"/>
    <n v="8"/>
    <n v="2"/>
    <n v="5"/>
    <n v="10"/>
    <n v="18"/>
    <n v="6"/>
    <n v="637"/>
    <n v="152"/>
    <n v="789"/>
    <n v="3"/>
    <n v="4"/>
    <n v="7"/>
    <n v="634"/>
    <n v="148"/>
    <n v="782"/>
    <n v="637"/>
    <n v="91"/>
    <n v="91"/>
    <n v="91"/>
    <n v="388"/>
    <n v="1"/>
    <n v="0"/>
    <n v="0"/>
    <x v="0"/>
    <x v="47"/>
  </r>
  <r>
    <x v="2"/>
    <x v="10"/>
    <x v="46"/>
    <x v="46"/>
    <x v="1"/>
    <n v="4870"/>
    <n v="239"/>
    <n v="216"/>
    <n v="225"/>
    <n v="219"/>
    <n v="225"/>
    <n v="198"/>
    <n v="223"/>
    <n v="206"/>
    <n v="251"/>
    <n v="15"/>
    <n v="11"/>
    <n v="11"/>
    <n v="13"/>
    <n v="11"/>
    <n v="7"/>
    <n v="10"/>
    <n v="9"/>
    <n v="15"/>
    <n v="224"/>
    <n v="205"/>
    <n v="214"/>
    <n v="206"/>
    <n v="214"/>
    <n v="191"/>
    <n v="213"/>
    <n v="197"/>
    <n v="236"/>
    <n v="32"/>
    <n v="29"/>
    <n v="4"/>
    <n v="4"/>
    <n v="28"/>
    <n v="25"/>
    <n v="172"/>
    <n v="5"/>
    <n v="167"/>
    <n v="0"/>
    <n v="0"/>
    <n v="0"/>
    <n v="152"/>
    <n v="4"/>
    <n v="148"/>
    <n v="223"/>
    <n v="0"/>
    <n v="7"/>
    <n v="216"/>
    <n v="10"/>
    <n v="0"/>
    <n v="0"/>
    <n v="10"/>
    <n v="213"/>
    <n v="0"/>
    <n v="7"/>
    <n v="206"/>
    <n v="47"/>
    <n v="6"/>
    <n v="50"/>
    <n v="24"/>
    <n v="13"/>
    <n v="1"/>
    <n v="11"/>
    <n v="2"/>
    <n v="0"/>
    <n v="0"/>
    <n v="9"/>
    <n v="1"/>
    <n v="0"/>
    <n v="2"/>
    <n v="7"/>
    <n v="0"/>
    <n v="7"/>
    <n v="7"/>
    <n v="1"/>
    <n v="7"/>
    <n v="0"/>
    <m/>
    <m/>
    <m/>
    <n v="239"/>
    <n v="200"/>
    <n v="225"/>
    <n v="59"/>
    <n v="205"/>
    <n v="139"/>
    <n v="216"/>
    <n v="207"/>
    <n v="211"/>
    <n v="109"/>
    <n v="15"/>
    <n v="9"/>
    <n v="11"/>
    <n v="0"/>
    <n v="9"/>
    <n v="1"/>
    <n v="11"/>
    <n v="10"/>
    <n v="11"/>
    <n v="1"/>
    <n v="224"/>
    <n v="191"/>
    <n v="214"/>
    <n v="59"/>
    <n v="196"/>
    <n v="138"/>
    <n v="205"/>
    <n v="197"/>
    <n v="200"/>
    <n v="108"/>
    <m/>
    <n v="258"/>
    <n v="258"/>
    <n v="0"/>
    <n v="258"/>
    <n v="16"/>
    <n v="242"/>
    <n v="0"/>
    <n v="215"/>
    <n v="241"/>
    <n v="87"/>
    <n v="38"/>
    <n v="121"/>
    <n v="5"/>
    <n v="7"/>
    <n v="0"/>
    <n v="0"/>
    <n v="210"/>
    <n v="5"/>
    <n v="232"/>
    <n v="9"/>
    <n v="0"/>
    <n v="16"/>
    <n v="130"/>
    <n v="112"/>
    <n v="0"/>
    <n v="9"/>
    <n v="6"/>
    <n v="1"/>
    <n v="0"/>
    <n v="7"/>
    <n v="124"/>
    <n v="111"/>
    <n v="1"/>
    <n v="28"/>
    <n v="6"/>
    <n v="141"/>
    <n v="24"/>
    <n v="3529"/>
    <n v="4"/>
    <n v="171"/>
    <n v="26"/>
    <n v="14"/>
    <n v="55"/>
    <n v="1980"/>
    <n v="1425"/>
    <n v="289"/>
    <n v="3694"/>
    <n v="15"/>
    <n v="15"/>
    <n v="1"/>
    <n v="0"/>
    <n v="0"/>
    <n v="15"/>
    <n v="0"/>
    <n v="0"/>
    <n v="0"/>
    <n v="0"/>
    <n v="0"/>
    <n v="0"/>
    <n v="0"/>
    <n v="0"/>
    <n v="5"/>
    <n v="2"/>
    <n v="0"/>
    <n v="2"/>
    <n v="5"/>
    <n v="0"/>
    <n v="5"/>
    <n v="1"/>
    <n v="160"/>
    <n v="49"/>
    <n v="209"/>
    <n v="7"/>
    <n v="0"/>
    <n v="7"/>
    <n v="153"/>
    <n v="49"/>
    <n v="202"/>
    <n v="160"/>
    <n v="9"/>
    <n v="9"/>
    <n v="9"/>
    <n v="65"/>
    <n v="7"/>
    <n v="3"/>
    <n v="3"/>
    <x v="1"/>
    <x v="46"/>
  </r>
  <r>
    <x v="2"/>
    <x v="12"/>
    <x v="48"/>
    <x v="48"/>
    <x v="0"/>
    <n v="4858"/>
    <n v="287"/>
    <n v="249"/>
    <n v="282"/>
    <n v="220"/>
    <n v="277"/>
    <n v="176"/>
    <n v="237"/>
    <n v="183"/>
    <n v="309"/>
    <n v="12"/>
    <n v="7"/>
    <n v="8"/>
    <n v="6"/>
    <n v="6"/>
    <n v="4"/>
    <n v="9"/>
    <n v="6"/>
    <n v="11"/>
    <n v="275"/>
    <n v="242"/>
    <n v="274"/>
    <n v="214"/>
    <n v="271"/>
    <n v="172"/>
    <n v="228"/>
    <n v="177"/>
    <n v="298"/>
    <n v="22"/>
    <n v="22"/>
    <n v="2"/>
    <n v="2"/>
    <n v="20"/>
    <n v="20"/>
    <n v="113"/>
    <n v="3"/>
    <n v="110"/>
    <n v="0"/>
    <n v="0"/>
    <n v="0"/>
    <n v="73"/>
    <n v="1"/>
    <n v="72"/>
    <n v="237"/>
    <n v="2"/>
    <n v="6"/>
    <n v="225"/>
    <n v="9"/>
    <n v="0"/>
    <n v="0"/>
    <n v="8"/>
    <n v="228"/>
    <n v="2"/>
    <n v="6"/>
    <n v="217"/>
    <n v="56"/>
    <n v="8"/>
    <n v="42"/>
    <n v="31"/>
    <n v="10"/>
    <n v="2"/>
    <n v="15"/>
    <n v="6"/>
    <n v="1"/>
    <n v="0"/>
    <n v="9"/>
    <n v="0"/>
    <n v="0"/>
    <n v="0"/>
    <n v="3"/>
    <n v="0"/>
    <n v="3"/>
    <n v="6"/>
    <n v="1"/>
    <n v="4"/>
    <n v="2"/>
    <m/>
    <m/>
    <m/>
    <n v="287"/>
    <n v="173"/>
    <n v="282"/>
    <n v="66"/>
    <n v="249"/>
    <n v="153"/>
    <n v="249"/>
    <n v="204"/>
    <n v="229"/>
    <n v="70"/>
    <n v="12"/>
    <n v="7"/>
    <n v="8"/>
    <n v="3"/>
    <n v="7"/>
    <n v="4"/>
    <n v="7"/>
    <n v="5"/>
    <n v="7"/>
    <n v="2"/>
    <n v="275"/>
    <n v="166"/>
    <n v="274"/>
    <n v="63"/>
    <n v="242"/>
    <n v="149"/>
    <n v="242"/>
    <n v="199"/>
    <n v="222"/>
    <n v="68"/>
    <m/>
    <n v="337"/>
    <n v="337"/>
    <n v="0"/>
    <n v="337"/>
    <n v="13"/>
    <n v="324"/>
    <n v="0"/>
    <n v="245"/>
    <n v="291"/>
    <n v="32"/>
    <n v="62"/>
    <n v="219"/>
    <n v="2"/>
    <n v="18"/>
    <n v="4"/>
    <n v="0"/>
    <n v="241"/>
    <n v="4"/>
    <n v="284"/>
    <n v="7"/>
    <n v="0"/>
    <n v="20"/>
    <n v="158"/>
    <n v="159"/>
    <n v="0"/>
    <n v="7"/>
    <n v="6"/>
    <n v="0"/>
    <n v="0"/>
    <n v="13"/>
    <n v="152"/>
    <n v="159"/>
    <n v="7"/>
    <n v="33"/>
    <n v="13"/>
    <n v="63"/>
    <n v="38"/>
    <n v="3770"/>
    <n v="1"/>
    <n v="274"/>
    <n v="3"/>
    <n v="14"/>
    <n v="61"/>
    <n v="1883"/>
    <n v="1574"/>
    <n v="414"/>
    <n v="3871"/>
    <n v="26"/>
    <n v="22"/>
    <n v="1"/>
    <n v="0"/>
    <n v="0"/>
    <n v="26"/>
    <n v="0"/>
    <n v="0"/>
    <n v="0"/>
    <n v="0"/>
    <n v="0"/>
    <n v="0"/>
    <n v="0"/>
    <n v="0"/>
    <n v="4"/>
    <n v="2"/>
    <n v="1"/>
    <n v="1"/>
    <n v="2"/>
    <n v="2"/>
    <n v="4"/>
    <n v="1"/>
    <n v="163"/>
    <n v="39"/>
    <n v="202"/>
    <n v="2"/>
    <n v="1"/>
    <n v="3"/>
    <n v="161"/>
    <n v="38"/>
    <n v="199"/>
    <n v="163"/>
    <n v="4"/>
    <n v="4"/>
    <n v="4"/>
    <n v="87"/>
    <n v="0"/>
    <n v="0"/>
    <n v="0"/>
    <x v="0"/>
    <x v="48"/>
  </r>
  <r>
    <x v="2"/>
    <x v="12"/>
    <x v="48"/>
    <x v="48"/>
    <x v="1"/>
    <n v="4844"/>
    <n v="290"/>
    <n v="253"/>
    <n v="287"/>
    <n v="231"/>
    <n v="281"/>
    <n v="182"/>
    <n v="249"/>
    <n v="183"/>
    <n v="313"/>
    <n v="11"/>
    <n v="6"/>
    <n v="8"/>
    <n v="7"/>
    <n v="5"/>
    <n v="4"/>
    <n v="10"/>
    <n v="6"/>
    <n v="12"/>
    <n v="279"/>
    <n v="247"/>
    <n v="279"/>
    <n v="224"/>
    <n v="276"/>
    <n v="178"/>
    <n v="239"/>
    <n v="177"/>
    <n v="301"/>
    <n v="25"/>
    <n v="25"/>
    <n v="2"/>
    <n v="2"/>
    <n v="23"/>
    <n v="23"/>
    <n v="122"/>
    <n v="3"/>
    <n v="119"/>
    <n v="0"/>
    <n v="0"/>
    <n v="0"/>
    <n v="81"/>
    <n v="1"/>
    <n v="80"/>
    <n v="249"/>
    <n v="2"/>
    <n v="3"/>
    <n v="240"/>
    <n v="10"/>
    <n v="0"/>
    <n v="0"/>
    <n v="9"/>
    <n v="239"/>
    <n v="2"/>
    <n v="3"/>
    <n v="231"/>
    <n v="56"/>
    <n v="8"/>
    <n v="42"/>
    <n v="32"/>
    <n v="10"/>
    <n v="2"/>
    <n v="14"/>
    <n v="5"/>
    <n v="1"/>
    <n v="0"/>
    <n v="9"/>
    <n v="0"/>
    <n v="0"/>
    <n v="0"/>
    <n v="2"/>
    <n v="0"/>
    <n v="2"/>
    <n v="6"/>
    <n v="1"/>
    <n v="4"/>
    <n v="2"/>
    <m/>
    <m/>
    <m/>
    <n v="290"/>
    <n v="176"/>
    <n v="287"/>
    <n v="65"/>
    <n v="255"/>
    <n v="158"/>
    <n v="253"/>
    <n v="209"/>
    <n v="234"/>
    <n v="70"/>
    <n v="11"/>
    <n v="6"/>
    <n v="8"/>
    <n v="3"/>
    <n v="7"/>
    <n v="4"/>
    <n v="6"/>
    <n v="5"/>
    <n v="6"/>
    <n v="1"/>
    <n v="279"/>
    <n v="170"/>
    <n v="279"/>
    <n v="62"/>
    <n v="248"/>
    <n v="154"/>
    <n v="247"/>
    <n v="204"/>
    <n v="228"/>
    <n v="69"/>
    <m/>
    <n v="336"/>
    <n v="336"/>
    <n v="0"/>
    <n v="336"/>
    <n v="13"/>
    <n v="323"/>
    <n v="0"/>
    <n v="251"/>
    <n v="296"/>
    <n v="32"/>
    <n v="63"/>
    <n v="219"/>
    <n v="2"/>
    <n v="16"/>
    <n v="4"/>
    <n v="0"/>
    <n v="246"/>
    <n v="5"/>
    <n v="289"/>
    <n v="7"/>
    <n v="0"/>
    <n v="20"/>
    <n v="158"/>
    <n v="158"/>
    <n v="0"/>
    <n v="7"/>
    <n v="6"/>
    <n v="0"/>
    <n v="0"/>
    <n v="13"/>
    <n v="152"/>
    <n v="158"/>
    <n v="7"/>
    <n v="33"/>
    <n v="13"/>
    <n v="68"/>
    <n v="37"/>
    <n v="3758"/>
    <n v="5"/>
    <n v="272"/>
    <n v="8"/>
    <n v="14"/>
    <n v="62"/>
    <n v="1876"/>
    <n v="1572"/>
    <n v="415"/>
    <n v="3863"/>
    <n v="25"/>
    <n v="23"/>
    <n v="2"/>
    <n v="2"/>
    <n v="0"/>
    <n v="25"/>
    <n v="0"/>
    <n v="0"/>
    <n v="0"/>
    <n v="0"/>
    <n v="0"/>
    <n v="0"/>
    <n v="0"/>
    <n v="0"/>
    <n v="4"/>
    <n v="2"/>
    <n v="1"/>
    <n v="1"/>
    <n v="2"/>
    <n v="2"/>
    <n v="4"/>
    <n v="1"/>
    <n v="160"/>
    <n v="39"/>
    <n v="199"/>
    <n v="2"/>
    <n v="1"/>
    <n v="3"/>
    <n v="158"/>
    <n v="38"/>
    <n v="196"/>
    <n v="160"/>
    <n v="8"/>
    <n v="8"/>
    <n v="8"/>
    <n v="89"/>
    <n v="0"/>
    <n v="0"/>
    <n v="0"/>
    <x v="1"/>
    <x v="48"/>
  </r>
  <r>
    <x v="2"/>
    <x v="12"/>
    <x v="49"/>
    <x v="49"/>
    <x v="0"/>
    <n v="5407"/>
    <n v="471"/>
    <n v="458"/>
    <n v="463"/>
    <n v="462"/>
    <n v="466"/>
    <n v="330"/>
    <n v="465"/>
    <n v="249"/>
    <n v="484"/>
    <n v="16"/>
    <n v="15"/>
    <n v="15"/>
    <n v="14"/>
    <n v="15"/>
    <n v="8"/>
    <n v="16"/>
    <n v="9"/>
    <n v="16"/>
    <n v="455"/>
    <n v="443"/>
    <n v="448"/>
    <n v="448"/>
    <n v="451"/>
    <n v="322"/>
    <n v="449"/>
    <n v="240"/>
    <n v="468"/>
    <n v="72"/>
    <n v="60"/>
    <n v="1"/>
    <n v="1"/>
    <n v="71"/>
    <n v="59"/>
    <n v="317"/>
    <n v="7"/>
    <n v="310"/>
    <n v="0"/>
    <n v="0"/>
    <n v="0"/>
    <n v="169"/>
    <n v="3"/>
    <n v="166"/>
    <n v="465"/>
    <n v="1"/>
    <n v="12"/>
    <n v="452"/>
    <n v="16"/>
    <n v="0"/>
    <n v="0"/>
    <n v="16"/>
    <n v="449"/>
    <n v="1"/>
    <n v="12"/>
    <n v="436"/>
    <n v="62"/>
    <n v="9"/>
    <n v="86"/>
    <n v="73"/>
    <n v="19"/>
    <n v="5"/>
    <n v="28"/>
    <n v="8"/>
    <n v="1"/>
    <n v="0"/>
    <n v="20"/>
    <n v="4"/>
    <n v="0"/>
    <n v="5"/>
    <n v="12"/>
    <n v="1"/>
    <n v="11"/>
    <n v="19"/>
    <n v="4"/>
    <n v="18"/>
    <n v="1"/>
    <m/>
    <m/>
    <m/>
    <n v="471"/>
    <n v="433"/>
    <n v="463"/>
    <n v="144"/>
    <n v="418"/>
    <n v="292"/>
    <n v="458"/>
    <n v="404"/>
    <n v="453"/>
    <n v="242"/>
    <n v="16"/>
    <n v="14"/>
    <n v="15"/>
    <n v="3"/>
    <n v="14"/>
    <n v="6"/>
    <n v="15"/>
    <n v="13"/>
    <n v="14"/>
    <n v="3"/>
    <n v="455"/>
    <n v="419"/>
    <n v="448"/>
    <n v="141"/>
    <n v="404"/>
    <n v="286"/>
    <n v="443"/>
    <n v="391"/>
    <n v="439"/>
    <n v="239"/>
    <m/>
    <n v="487"/>
    <n v="486"/>
    <n v="1"/>
    <n v="487"/>
    <n v="16"/>
    <n v="470"/>
    <n v="1"/>
    <n v="460"/>
    <n v="475"/>
    <n v="120"/>
    <n v="60"/>
    <n v="283"/>
    <n v="8"/>
    <n v="15"/>
    <n v="1"/>
    <n v="0"/>
    <n v="446"/>
    <n v="14"/>
    <n v="459"/>
    <n v="16"/>
    <n v="1"/>
    <n v="26"/>
    <n v="268"/>
    <n v="192"/>
    <n v="0"/>
    <n v="12"/>
    <n v="4"/>
    <n v="0"/>
    <n v="0"/>
    <n v="14"/>
    <n v="264"/>
    <n v="192"/>
    <n v="6"/>
    <n v="42"/>
    <n v="17"/>
    <n v="70"/>
    <n v="190"/>
    <n v="3656"/>
    <n v="1"/>
    <n v="361"/>
    <n v="8"/>
    <n v="22"/>
    <n v="77"/>
    <n v="1825"/>
    <n v="1609"/>
    <n v="482"/>
    <n v="3916"/>
    <n v="36"/>
    <n v="31"/>
    <n v="6"/>
    <n v="4"/>
    <n v="1"/>
    <n v="34"/>
    <n v="1"/>
    <n v="1"/>
    <n v="0"/>
    <n v="0"/>
    <n v="0"/>
    <n v="0"/>
    <n v="0"/>
    <n v="0"/>
    <n v="3"/>
    <n v="2"/>
    <n v="0"/>
    <n v="0"/>
    <n v="3"/>
    <n v="0"/>
    <n v="4"/>
    <n v="2"/>
    <n v="322"/>
    <n v="81"/>
    <n v="403"/>
    <n v="4"/>
    <n v="0"/>
    <n v="4"/>
    <n v="318"/>
    <n v="81"/>
    <n v="399"/>
    <n v="322"/>
    <n v="20"/>
    <n v="19"/>
    <n v="20"/>
    <n v="126"/>
    <n v="0"/>
    <n v="0"/>
    <n v="0"/>
    <x v="0"/>
    <x v="49"/>
  </r>
  <r>
    <x v="2"/>
    <x v="12"/>
    <x v="49"/>
    <x v="49"/>
    <x v="1"/>
    <n v="5399"/>
    <n v="475"/>
    <n v="465"/>
    <n v="469"/>
    <n v="469"/>
    <n v="472"/>
    <n v="344"/>
    <n v="466"/>
    <n v="259"/>
    <n v="486"/>
    <n v="16"/>
    <n v="15"/>
    <n v="15"/>
    <n v="14"/>
    <n v="15"/>
    <n v="9"/>
    <n v="16"/>
    <n v="10"/>
    <n v="16"/>
    <n v="459"/>
    <n v="450"/>
    <n v="454"/>
    <n v="455"/>
    <n v="457"/>
    <n v="335"/>
    <n v="450"/>
    <n v="249"/>
    <n v="470"/>
    <n v="65"/>
    <n v="56"/>
    <n v="1"/>
    <n v="1"/>
    <n v="64"/>
    <n v="55"/>
    <n v="332"/>
    <n v="8"/>
    <n v="324"/>
    <n v="0"/>
    <n v="0"/>
    <n v="0"/>
    <n v="191"/>
    <n v="4"/>
    <n v="187"/>
    <n v="466"/>
    <n v="1"/>
    <n v="10"/>
    <n v="455"/>
    <n v="16"/>
    <n v="0"/>
    <n v="0"/>
    <n v="16"/>
    <n v="450"/>
    <n v="1"/>
    <n v="10"/>
    <n v="439"/>
    <n v="62"/>
    <n v="9"/>
    <n v="84"/>
    <n v="74"/>
    <n v="20"/>
    <n v="5"/>
    <n v="28"/>
    <n v="8"/>
    <n v="1"/>
    <n v="0"/>
    <n v="20"/>
    <n v="4"/>
    <n v="0"/>
    <n v="6"/>
    <n v="12"/>
    <n v="1"/>
    <n v="11"/>
    <n v="18"/>
    <n v="3"/>
    <n v="17"/>
    <n v="1"/>
    <m/>
    <m/>
    <m/>
    <n v="475"/>
    <n v="433"/>
    <n v="469"/>
    <n v="140"/>
    <n v="425"/>
    <n v="289"/>
    <n v="465"/>
    <n v="411"/>
    <n v="460"/>
    <n v="235"/>
    <n v="16"/>
    <n v="14"/>
    <n v="15"/>
    <n v="3"/>
    <n v="14"/>
    <n v="5"/>
    <n v="15"/>
    <n v="14"/>
    <n v="14"/>
    <n v="2"/>
    <n v="459"/>
    <n v="419"/>
    <n v="454"/>
    <n v="137"/>
    <n v="411"/>
    <n v="284"/>
    <n v="450"/>
    <n v="397"/>
    <n v="446"/>
    <n v="233"/>
    <m/>
    <n v="489"/>
    <n v="488"/>
    <n v="1"/>
    <n v="489"/>
    <n v="16"/>
    <n v="472"/>
    <n v="1"/>
    <n v="462"/>
    <n v="475"/>
    <n v="119"/>
    <n v="61"/>
    <n v="284"/>
    <n v="8"/>
    <n v="16"/>
    <n v="1"/>
    <n v="0"/>
    <n v="447"/>
    <n v="15"/>
    <n v="458"/>
    <n v="17"/>
    <n v="1"/>
    <n v="27"/>
    <n v="270"/>
    <n v="191"/>
    <n v="0"/>
    <n v="12"/>
    <n v="4"/>
    <n v="0"/>
    <n v="0"/>
    <n v="15"/>
    <n v="266"/>
    <n v="191"/>
    <n v="6"/>
    <n v="43"/>
    <n v="18"/>
    <n v="69"/>
    <n v="194"/>
    <n v="3641"/>
    <n v="0"/>
    <n v="351"/>
    <n v="6"/>
    <n v="22"/>
    <n v="77"/>
    <n v="1811"/>
    <n v="1607"/>
    <n v="486"/>
    <n v="3904"/>
    <n v="37"/>
    <n v="32"/>
    <n v="7"/>
    <n v="3"/>
    <n v="1"/>
    <n v="35"/>
    <n v="1"/>
    <n v="1"/>
    <n v="0"/>
    <n v="0"/>
    <n v="0"/>
    <n v="0"/>
    <n v="0"/>
    <n v="0"/>
    <n v="4"/>
    <n v="2"/>
    <n v="0"/>
    <n v="0"/>
    <n v="3"/>
    <n v="1"/>
    <n v="5"/>
    <n v="2"/>
    <n v="324"/>
    <n v="79"/>
    <n v="403"/>
    <n v="4"/>
    <n v="0"/>
    <n v="4"/>
    <n v="320"/>
    <n v="79"/>
    <n v="399"/>
    <n v="324"/>
    <n v="22"/>
    <n v="21"/>
    <n v="22"/>
    <n v="129"/>
    <n v="1"/>
    <n v="0"/>
    <n v="0"/>
    <x v="1"/>
    <x v="49"/>
  </r>
  <r>
    <x v="2"/>
    <x v="12"/>
    <x v="50"/>
    <x v="50"/>
    <x v="0"/>
    <n v="5315"/>
    <n v="324"/>
    <n v="297"/>
    <n v="317"/>
    <n v="304"/>
    <n v="302"/>
    <n v="245"/>
    <n v="303"/>
    <n v="252"/>
    <n v="351"/>
    <n v="6"/>
    <n v="3"/>
    <n v="5"/>
    <n v="6"/>
    <n v="2"/>
    <n v="2"/>
    <n v="5"/>
    <n v="6"/>
    <n v="7"/>
    <n v="318"/>
    <n v="294"/>
    <n v="312"/>
    <n v="298"/>
    <n v="300"/>
    <n v="243"/>
    <n v="298"/>
    <n v="246"/>
    <n v="344"/>
    <n v="33"/>
    <n v="33"/>
    <n v="0"/>
    <n v="0"/>
    <n v="33"/>
    <n v="33"/>
    <n v="218"/>
    <n v="2"/>
    <n v="216"/>
    <n v="0"/>
    <n v="0"/>
    <n v="0"/>
    <n v="177"/>
    <n v="2"/>
    <n v="175"/>
    <n v="303"/>
    <n v="3"/>
    <n v="12"/>
    <n v="288"/>
    <n v="5"/>
    <n v="0"/>
    <n v="0"/>
    <n v="5"/>
    <n v="298"/>
    <n v="3"/>
    <n v="12"/>
    <n v="283"/>
    <n v="40"/>
    <n v="5"/>
    <n v="70"/>
    <n v="38"/>
    <n v="24"/>
    <n v="3"/>
    <n v="14"/>
    <n v="5"/>
    <n v="4"/>
    <n v="0"/>
    <n v="9"/>
    <n v="1"/>
    <n v="0"/>
    <n v="0"/>
    <n v="5"/>
    <n v="0"/>
    <n v="5"/>
    <n v="8"/>
    <n v="0"/>
    <n v="5"/>
    <n v="3"/>
    <m/>
    <m/>
    <m/>
    <n v="324"/>
    <n v="290"/>
    <n v="317"/>
    <n v="113"/>
    <n v="285"/>
    <n v="210"/>
    <n v="297"/>
    <n v="252"/>
    <n v="294"/>
    <n v="154"/>
    <n v="6"/>
    <n v="6"/>
    <n v="5"/>
    <n v="1"/>
    <n v="2"/>
    <n v="2"/>
    <n v="3"/>
    <n v="3"/>
    <n v="3"/>
    <n v="2"/>
    <n v="318"/>
    <n v="284"/>
    <n v="312"/>
    <n v="112"/>
    <n v="283"/>
    <n v="208"/>
    <n v="294"/>
    <n v="249"/>
    <n v="291"/>
    <n v="152"/>
    <m/>
    <n v="359"/>
    <n v="358"/>
    <n v="1"/>
    <n v="359"/>
    <n v="9"/>
    <n v="349"/>
    <n v="1"/>
    <n v="325"/>
    <n v="348"/>
    <n v="123"/>
    <n v="45"/>
    <n v="154"/>
    <n v="10"/>
    <n v="18"/>
    <n v="7"/>
    <n v="2"/>
    <n v="319"/>
    <n v="6"/>
    <n v="340"/>
    <n v="8"/>
    <n v="1"/>
    <n v="23"/>
    <n v="195"/>
    <n v="140"/>
    <n v="0"/>
    <n v="7"/>
    <n v="2"/>
    <n v="0"/>
    <n v="0"/>
    <n v="16"/>
    <n v="193"/>
    <n v="140"/>
    <n v="3"/>
    <n v="20"/>
    <n v="8"/>
    <n v="64"/>
    <n v="194"/>
    <n v="3990"/>
    <n v="1"/>
    <n v="246"/>
    <n v="9"/>
    <n v="31"/>
    <n v="57"/>
    <n v="2160"/>
    <n v="1670"/>
    <n v="418"/>
    <n v="4248"/>
    <n v="26"/>
    <n v="18"/>
    <n v="1"/>
    <n v="6"/>
    <n v="0"/>
    <n v="26"/>
    <n v="0"/>
    <n v="1"/>
    <n v="0"/>
    <n v="0"/>
    <n v="0"/>
    <n v="0"/>
    <n v="0"/>
    <n v="0"/>
    <n v="4"/>
    <n v="3"/>
    <n v="1"/>
    <n v="1"/>
    <n v="2"/>
    <n v="2"/>
    <n v="5"/>
    <n v="3"/>
    <n v="186"/>
    <n v="65"/>
    <n v="251"/>
    <n v="0"/>
    <n v="0"/>
    <n v="0"/>
    <n v="186"/>
    <n v="65"/>
    <n v="251"/>
    <n v="186"/>
    <n v="31"/>
    <n v="30"/>
    <n v="31"/>
    <n v="92"/>
    <n v="0"/>
    <n v="0"/>
    <n v="0"/>
    <x v="0"/>
    <x v="50"/>
  </r>
  <r>
    <x v="2"/>
    <x v="12"/>
    <x v="50"/>
    <x v="50"/>
    <x v="1"/>
    <n v="5321"/>
    <n v="326"/>
    <n v="303"/>
    <n v="318"/>
    <n v="310"/>
    <n v="305"/>
    <n v="252"/>
    <n v="305"/>
    <n v="254"/>
    <n v="353"/>
    <n v="6"/>
    <n v="3"/>
    <n v="5"/>
    <n v="6"/>
    <n v="2"/>
    <n v="2"/>
    <n v="5"/>
    <n v="6"/>
    <n v="7"/>
    <n v="320"/>
    <n v="300"/>
    <n v="313"/>
    <n v="304"/>
    <n v="303"/>
    <n v="250"/>
    <n v="300"/>
    <n v="248"/>
    <n v="346"/>
    <n v="31"/>
    <n v="31"/>
    <n v="0"/>
    <n v="0"/>
    <n v="31"/>
    <n v="31"/>
    <n v="227"/>
    <n v="2"/>
    <n v="225"/>
    <n v="0"/>
    <n v="0"/>
    <n v="0"/>
    <n v="180"/>
    <n v="2"/>
    <n v="178"/>
    <n v="305"/>
    <n v="2"/>
    <n v="14"/>
    <n v="289"/>
    <n v="5"/>
    <n v="0"/>
    <n v="0"/>
    <n v="5"/>
    <n v="300"/>
    <n v="2"/>
    <n v="14"/>
    <n v="284"/>
    <n v="41"/>
    <n v="5"/>
    <n v="71"/>
    <n v="39"/>
    <n v="24"/>
    <n v="3"/>
    <n v="13"/>
    <n v="5"/>
    <n v="5"/>
    <n v="0"/>
    <n v="8"/>
    <n v="1"/>
    <n v="0"/>
    <n v="0"/>
    <n v="5"/>
    <n v="0"/>
    <n v="5"/>
    <n v="8"/>
    <n v="0"/>
    <n v="4"/>
    <n v="4"/>
    <m/>
    <m/>
    <m/>
    <n v="326"/>
    <n v="289"/>
    <n v="318"/>
    <n v="114"/>
    <n v="281"/>
    <n v="209"/>
    <n v="303"/>
    <n v="253"/>
    <n v="300"/>
    <n v="152"/>
    <n v="6"/>
    <n v="6"/>
    <n v="5"/>
    <n v="1"/>
    <n v="2"/>
    <n v="2"/>
    <n v="3"/>
    <n v="3"/>
    <n v="3"/>
    <n v="2"/>
    <n v="320"/>
    <n v="283"/>
    <n v="313"/>
    <n v="113"/>
    <n v="279"/>
    <n v="207"/>
    <n v="300"/>
    <n v="250"/>
    <n v="297"/>
    <n v="150"/>
    <m/>
    <n v="360"/>
    <n v="359"/>
    <n v="1"/>
    <n v="360"/>
    <n v="9"/>
    <n v="350"/>
    <n v="1"/>
    <n v="326"/>
    <n v="352"/>
    <n v="122"/>
    <n v="45"/>
    <n v="155"/>
    <n v="10"/>
    <n v="19"/>
    <n v="7"/>
    <n v="2"/>
    <n v="320"/>
    <n v="6"/>
    <n v="344"/>
    <n v="8"/>
    <n v="1"/>
    <n v="22"/>
    <n v="198"/>
    <n v="139"/>
    <n v="0"/>
    <n v="7"/>
    <n v="2"/>
    <n v="0"/>
    <n v="0"/>
    <n v="15"/>
    <n v="196"/>
    <n v="139"/>
    <n v="3"/>
    <n v="21"/>
    <n v="8"/>
    <n v="65"/>
    <n v="192"/>
    <n v="3997"/>
    <n v="1"/>
    <n v="243"/>
    <n v="9"/>
    <n v="33"/>
    <n v="61"/>
    <n v="2158"/>
    <n v="1677"/>
    <n v="419"/>
    <n v="4254"/>
    <n v="26"/>
    <n v="19"/>
    <n v="1"/>
    <n v="5"/>
    <n v="0"/>
    <n v="26"/>
    <n v="0"/>
    <n v="1"/>
    <n v="0"/>
    <n v="0"/>
    <n v="0"/>
    <n v="0"/>
    <n v="0"/>
    <n v="0"/>
    <n v="4"/>
    <n v="3"/>
    <n v="1"/>
    <n v="1"/>
    <n v="2"/>
    <n v="2"/>
    <n v="5"/>
    <n v="3"/>
    <n v="187"/>
    <n v="66"/>
    <n v="253"/>
    <n v="0"/>
    <n v="0"/>
    <n v="0"/>
    <n v="187"/>
    <n v="66"/>
    <n v="253"/>
    <n v="187"/>
    <n v="29"/>
    <n v="28"/>
    <n v="29"/>
    <n v="91"/>
    <n v="0"/>
    <n v="0"/>
    <n v="0"/>
    <x v="1"/>
    <x v="50"/>
  </r>
  <r>
    <x v="2"/>
    <x v="12"/>
    <x v="51"/>
    <x v="51"/>
    <x v="0"/>
    <n v="15022"/>
    <n v="868"/>
    <n v="750"/>
    <n v="840"/>
    <n v="748"/>
    <n v="833"/>
    <n v="598"/>
    <n v="702"/>
    <n v="704"/>
    <n v="882"/>
    <n v="36"/>
    <n v="28"/>
    <n v="29"/>
    <n v="29"/>
    <n v="27"/>
    <n v="17"/>
    <n v="15"/>
    <n v="24"/>
    <n v="36"/>
    <n v="827"/>
    <n v="719"/>
    <n v="807"/>
    <n v="716"/>
    <n v="803"/>
    <n v="577"/>
    <n v="684"/>
    <n v="678"/>
    <n v="843"/>
    <n v="118"/>
    <n v="116"/>
    <n v="5"/>
    <n v="5"/>
    <n v="113"/>
    <n v="111"/>
    <n v="467"/>
    <n v="10"/>
    <n v="456"/>
    <n v="0"/>
    <n v="0"/>
    <n v="0"/>
    <n v="377"/>
    <n v="4"/>
    <n v="373"/>
    <n v="702"/>
    <n v="12"/>
    <n v="38"/>
    <n v="650"/>
    <n v="15"/>
    <n v="2"/>
    <n v="0"/>
    <n v="13"/>
    <n v="684"/>
    <n v="10"/>
    <n v="38"/>
    <n v="634"/>
    <n v="109"/>
    <n v="19"/>
    <n v="213"/>
    <n v="199"/>
    <n v="46"/>
    <n v="6"/>
    <n v="38"/>
    <n v="10"/>
    <n v="2"/>
    <n v="0"/>
    <n v="28"/>
    <n v="3"/>
    <n v="0"/>
    <n v="4"/>
    <n v="12"/>
    <n v="1"/>
    <n v="11"/>
    <n v="24"/>
    <n v="7"/>
    <n v="17"/>
    <n v="7"/>
    <m/>
    <m/>
    <m/>
    <n v="868"/>
    <n v="528"/>
    <n v="840"/>
    <n v="230"/>
    <n v="713"/>
    <n v="460"/>
    <n v="750"/>
    <n v="641"/>
    <n v="722"/>
    <n v="216"/>
    <n v="36"/>
    <n v="25"/>
    <n v="29"/>
    <n v="3"/>
    <n v="21"/>
    <n v="6"/>
    <n v="28"/>
    <n v="23"/>
    <n v="23"/>
    <n v="3"/>
    <n v="827"/>
    <n v="500"/>
    <n v="807"/>
    <n v="226"/>
    <n v="689"/>
    <n v="451"/>
    <n v="719"/>
    <n v="618"/>
    <n v="696"/>
    <n v="213"/>
    <m/>
    <n v="971"/>
    <n v="966"/>
    <n v="5"/>
    <n v="971"/>
    <n v="45"/>
    <n v="921"/>
    <n v="5"/>
    <n v="491"/>
    <n v="870"/>
    <n v="325"/>
    <n v="147"/>
    <n v="414"/>
    <n v="15"/>
    <n v="49"/>
    <n v="14"/>
    <n v="7"/>
    <n v="479"/>
    <n v="12"/>
    <n v="832"/>
    <n v="34"/>
    <n v="1"/>
    <n v="51"/>
    <n v="480"/>
    <n v="439"/>
    <n v="0"/>
    <n v="27"/>
    <n v="16"/>
    <n v="2"/>
    <n v="0"/>
    <n v="23"/>
    <n v="463"/>
    <n v="435"/>
    <n v="13"/>
    <n v="83"/>
    <n v="26"/>
    <n v="231"/>
    <n v="75"/>
    <n v="10943"/>
    <n v="6"/>
    <n v="391"/>
    <n v="46"/>
    <n v="62"/>
    <n v="270"/>
    <n v="5338"/>
    <n v="4628"/>
    <n v="1283"/>
    <n v="11249"/>
    <n v="70"/>
    <n v="52"/>
    <n v="3"/>
    <n v="14"/>
    <n v="2"/>
    <n v="63"/>
    <n v="5"/>
    <n v="1"/>
    <n v="1"/>
    <n v="1"/>
    <n v="0"/>
    <n v="0"/>
    <n v="0"/>
    <n v="0"/>
    <n v="11"/>
    <n v="7"/>
    <n v="1"/>
    <n v="5"/>
    <n v="9"/>
    <n v="2"/>
    <n v="12"/>
    <n v="4"/>
    <n v="523"/>
    <n v="203"/>
    <n v="726"/>
    <n v="14"/>
    <n v="2"/>
    <n v="16"/>
    <n v="508"/>
    <n v="200"/>
    <n v="708"/>
    <n v="523"/>
    <n v="36"/>
    <n v="34"/>
    <n v="36"/>
    <n v="200"/>
    <n v="2"/>
    <n v="1"/>
    <n v="1"/>
    <x v="0"/>
    <x v="51"/>
  </r>
  <r>
    <x v="2"/>
    <x v="12"/>
    <x v="51"/>
    <x v="51"/>
    <x v="1"/>
    <n v="15030"/>
    <n v="865"/>
    <n v="758"/>
    <n v="842"/>
    <n v="763"/>
    <n v="833"/>
    <n v="619"/>
    <n v="722"/>
    <n v="700"/>
    <n v="886"/>
    <n v="35"/>
    <n v="28"/>
    <n v="28"/>
    <n v="28"/>
    <n v="28"/>
    <n v="18"/>
    <n v="15"/>
    <n v="21"/>
    <n v="36"/>
    <n v="825"/>
    <n v="728"/>
    <n v="810"/>
    <n v="732"/>
    <n v="803"/>
    <n v="597"/>
    <n v="704"/>
    <n v="677"/>
    <n v="847"/>
    <n v="115"/>
    <n v="112"/>
    <n v="5"/>
    <n v="5"/>
    <n v="110"/>
    <n v="107"/>
    <n v="488"/>
    <n v="10"/>
    <n v="477"/>
    <n v="1"/>
    <n v="1"/>
    <n v="0"/>
    <n v="392"/>
    <n v="4"/>
    <n v="388"/>
    <n v="722"/>
    <n v="12"/>
    <n v="39"/>
    <n v="670"/>
    <n v="15"/>
    <n v="2"/>
    <n v="0"/>
    <n v="13"/>
    <n v="704"/>
    <n v="10"/>
    <n v="39"/>
    <n v="654"/>
    <n v="107"/>
    <n v="19"/>
    <n v="210"/>
    <n v="201"/>
    <n v="45"/>
    <n v="6"/>
    <n v="38"/>
    <n v="10"/>
    <n v="2"/>
    <n v="0"/>
    <n v="28"/>
    <n v="3"/>
    <n v="0"/>
    <n v="5"/>
    <n v="12"/>
    <n v="1"/>
    <n v="11"/>
    <n v="22"/>
    <n v="6"/>
    <n v="16"/>
    <n v="6"/>
    <m/>
    <m/>
    <m/>
    <n v="865"/>
    <n v="535"/>
    <n v="842"/>
    <n v="232"/>
    <n v="713"/>
    <n v="461"/>
    <n v="758"/>
    <n v="638"/>
    <n v="726"/>
    <n v="218"/>
    <n v="35"/>
    <n v="24"/>
    <n v="28"/>
    <n v="4"/>
    <n v="22"/>
    <n v="8"/>
    <n v="28"/>
    <n v="23"/>
    <n v="21"/>
    <n v="4"/>
    <n v="825"/>
    <n v="508"/>
    <n v="810"/>
    <n v="227"/>
    <n v="688"/>
    <n v="450"/>
    <n v="728"/>
    <n v="615"/>
    <n v="703"/>
    <n v="214"/>
    <m/>
    <n v="967"/>
    <n v="962"/>
    <n v="5"/>
    <n v="967"/>
    <n v="46"/>
    <n v="916"/>
    <n v="5"/>
    <n v="484"/>
    <n v="865"/>
    <n v="325"/>
    <n v="146"/>
    <n v="411"/>
    <n v="15"/>
    <n v="49"/>
    <n v="14"/>
    <n v="7"/>
    <n v="472"/>
    <n v="12"/>
    <n v="828"/>
    <n v="33"/>
    <n v="2"/>
    <n v="51"/>
    <n v="477"/>
    <n v="437"/>
    <n v="1"/>
    <n v="27"/>
    <n v="16"/>
    <n v="2"/>
    <n v="0"/>
    <n v="23"/>
    <n v="460"/>
    <n v="433"/>
    <n v="14"/>
    <n v="85"/>
    <n v="27"/>
    <n v="234"/>
    <n v="78"/>
    <n v="10957"/>
    <n v="5"/>
    <n v="392"/>
    <n v="47"/>
    <n v="61"/>
    <n v="273"/>
    <n v="5343"/>
    <n v="4641"/>
    <n v="1285"/>
    <n v="11269"/>
    <n v="71"/>
    <n v="52"/>
    <n v="3"/>
    <n v="14"/>
    <n v="3"/>
    <n v="63"/>
    <n v="5"/>
    <n v="2"/>
    <n v="1"/>
    <n v="1"/>
    <n v="0"/>
    <n v="1"/>
    <n v="0"/>
    <n v="0"/>
    <n v="11"/>
    <n v="6"/>
    <n v="1"/>
    <n v="2"/>
    <n v="9"/>
    <n v="2"/>
    <n v="13"/>
    <n v="5"/>
    <n v="522"/>
    <n v="199"/>
    <n v="721"/>
    <n v="14"/>
    <n v="2"/>
    <n v="16"/>
    <n v="507"/>
    <n v="196"/>
    <n v="703"/>
    <n v="522"/>
    <n v="30"/>
    <n v="29"/>
    <n v="30"/>
    <n v="203"/>
    <n v="2"/>
    <n v="1"/>
    <n v="1"/>
    <x v="1"/>
    <x v="51"/>
  </r>
  <r>
    <x v="2"/>
    <x v="12"/>
    <x v="52"/>
    <x v="52"/>
    <x v="0"/>
    <n v="11949"/>
    <n v="647"/>
    <n v="344"/>
    <n v="647"/>
    <n v="631"/>
    <n v="641"/>
    <n v="242"/>
    <n v="635"/>
    <n v="447"/>
    <n v="671"/>
    <n v="25"/>
    <n v="10"/>
    <n v="25"/>
    <n v="26"/>
    <n v="24"/>
    <n v="5"/>
    <n v="24"/>
    <n v="20"/>
    <n v="31"/>
    <n v="622"/>
    <n v="334"/>
    <n v="622"/>
    <n v="605"/>
    <n v="617"/>
    <n v="237"/>
    <n v="611"/>
    <n v="427"/>
    <n v="640"/>
    <n v="73"/>
    <n v="62"/>
    <n v="2"/>
    <n v="2"/>
    <n v="71"/>
    <n v="60"/>
    <n v="209"/>
    <n v="5"/>
    <n v="204"/>
    <n v="0"/>
    <n v="0"/>
    <n v="0"/>
    <n v="148"/>
    <n v="4"/>
    <n v="144"/>
    <n v="635"/>
    <n v="0"/>
    <n v="13"/>
    <n v="621"/>
    <n v="24"/>
    <n v="0"/>
    <n v="0"/>
    <n v="24"/>
    <n v="611"/>
    <n v="0"/>
    <n v="13"/>
    <n v="597"/>
    <n v="88"/>
    <n v="12"/>
    <n v="89"/>
    <n v="77"/>
    <n v="22"/>
    <n v="5"/>
    <n v="21"/>
    <n v="5"/>
    <n v="3"/>
    <n v="0"/>
    <n v="16"/>
    <n v="2"/>
    <n v="0"/>
    <n v="2"/>
    <n v="2"/>
    <n v="0"/>
    <n v="2"/>
    <n v="15"/>
    <n v="4"/>
    <n v="15"/>
    <n v="0"/>
    <m/>
    <m/>
    <m/>
    <n v="647"/>
    <n v="553"/>
    <n v="647"/>
    <n v="202"/>
    <n v="584"/>
    <n v="400"/>
    <n v="344"/>
    <n v="283"/>
    <n v="343"/>
    <n v="162"/>
    <n v="25"/>
    <n v="24"/>
    <n v="25"/>
    <n v="8"/>
    <n v="24"/>
    <n v="13"/>
    <n v="10"/>
    <n v="7"/>
    <n v="9"/>
    <n v="4"/>
    <n v="622"/>
    <n v="529"/>
    <n v="622"/>
    <n v="194"/>
    <n v="560"/>
    <n v="387"/>
    <n v="334"/>
    <n v="276"/>
    <n v="334"/>
    <n v="158"/>
    <m/>
    <n v="681"/>
    <n v="681"/>
    <n v="0"/>
    <n v="681"/>
    <n v="32"/>
    <n v="649"/>
    <n v="0"/>
    <n v="632"/>
    <n v="669"/>
    <n v="170"/>
    <n v="143"/>
    <n v="318"/>
    <n v="15"/>
    <n v="33"/>
    <n v="2"/>
    <n v="0"/>
    <n v="612"/>
    <n v="20"/>
    <n v="641"/>
    <n v="28"/>
    <n v="3"/>
    <n v="38"/>
    <n v="366"/>
    <n v="274"/>
    <n v="3"/>
    <n v="19"/>
    <n v="7"/>
    <n v="3"/>
    <n v="0"/>
    <n v="19"/>
    <n v="359"/>
    <n v="271"/>
    <n v="0"/>
    <n v="52"/>
    <n v="18"/>
    <n v="162"/>
    <n v="31"/>
    <n v="8860"/>
    <n v="0"/>
    <n v="537"/>
    <n v="27"/>
    <n v="22"/>
    <n v="118"/>
    <n v="4794"/>
    <n v="3565"/>
    <n v="694"/>
    <n v="9053"/>
    <n v="56"/>
    <n v="53"/>
    <n v="2"/>
    <n v="11"/>
    <n v="2"/>
    <n v="54"/>
    <n v="0"/>
    <n v="3"/>
    <n v="0"/>
    <n v="0"/>
    <n v="0"/>
    <n v="0"/>
    <n v="0"/>
    <n v="0"/>
    <n v="10"/>
    <n v="7"/>
    <n v="4"/>
    <n v="1"/>
    <n v="8"/>
    <n v="2"/>
    <n v="13"/>
    <n v="5"/>
    <n v="410"/>
    <n v="84"/>
    <n v="494"/>
    <n v="6"/>
    <n v="0"/>
    <n v="6"/>
    <n v="404"/>
    <n v="84"/>
    <n v="488"/>
    <n v="410"/>
    <n v="46"/>
    <n v="40"/>
    <n v="46"/>
    <n v="171"/>
    <n v="6"/>
    <n v="3"/>
    <n v="3"/>
    <x v="0"/>
    <x v="52"/>
  </r>
  <r>
    <x v="3"/>
    <x v="11"/>
    <x v="47"/>
    <x v="47"/>
    <x v="1"/>
    <n v="16356"/>
    <n v="902"/>
    <n v="906"/>
    <n v="962"/>
    <n v="830"/>
    <n v="956"/>
    <n v="769"/>
    <n v="799"/>
    <n v="706"/>
    <n v="1019"/>
    <n v="18"/>
    <n v="17"/>
    <n v="20"/>
    <n v="13"/>
    <n v="20"/>
    <n v="9"/>
    <n v="11"/>
    <n v="19"/>
    <n v="26"/>
    <n v="879"/>
    <n v="885"/>
    <n v="936"/>
    <n v="814"/>
    <n v="931"/>
    <n v="756"/>
    <n v="785"/>
    <n v="683"/>
    <n v="988"/>
    <n v="145"/>
    <n v="140"/>
    <n v="4"/>
    <n v="4"/>
    <n v="140"/>
    <n v="135"/>
    <n v="669"/>
    <n v="6"/>
    <n v="660"/>
    <n v="1"/>
    <n v="1"/>
    <n v="0"/>
    <n v="494"/>
    <n v="5"/>
    <n v="486"/>
    <n v="799"/>
    <n v="1"/>
    <n v="10"/>
    <n v="786"/>
    <n v="11"/>
    <n v="0"/>
    <n v="0"/>
    <n v="10"/>
    <n v="785"/>
    <n v="1"/>
    <n v="10"/>
    <n v="773"/>
    <n v="151"/>
    <n v="24"/>
    <n v="162"/>
    <n v="189"/>
    <n v="55"/>
    <n v="7"/>
    <n v="90"/>
    <n v="45"/>
    <n v="6"/>
    <n v="2"/>
    <n v="45"/>
    <n v="0"/>
    <n v="1"/>
    <n v="3"/>
    <n v="17"/>
    <n v="1"/>
    <n v="16"/>
    <n v="36"/>
    <n v="11"/>
    <n v="33"/>
    <n v="3"/>
    <m/>
    <m/>
    <m/>
    <n v="902"/>
    <n v="653"/>
    <n v="962"/>
    <n v="228"/>
    <n v="841"/>
    <n v="506"/>
    <n v="906"/>
    <n v="837"/>
    <n v="841"/>
    <n v="313"/>
    <n v="18"/>
    <n v="12"/>
    <n v="20"/>
    <n v="1"/>
    <n v="13"/>
    <n v="7"/>
    <n v="17"/>
    <n v="15"/>
    <n v="16"/>
    <n v="5"/>
    <n v="879"/>
    <n v="659"/>
    <n v="936"/>
    <n v="226"/>
    <n v="844"/>
    <n v="505"/>
    <n v="885"/>
    <n v="843"/>
    <n v="822"/>
    <n v="316"/>
    <m/>
    <n v="1074"/>
    <n v="1067"/>
    <n v="7"/>
    <n v="1074"/>
    <n v="36"/>
    <n v="1031"/>
    <n v="7"/>
    <n v="7"/>
    <n v="419"/>
    <n v="117"/>
    <n v="795"/>
    <n v="100"/>
    <n v="6"/>
    <n v="29"/>
    <n v="26"/>
    <n v="1"/>
    <n v="1"/>
    <n v="1"/>
    <n v="402"/>
    <n v="7"/>
    <n v="3"/>
    <n v="126"/>
    <n v="675"/>
    <n v="270"/>
    <n v="3"/>
    <n v="24"/>
    <n v="9"/>
    <n v="0"/>
    <n v="0"/>
    <n v="97"/>
    <n v="657"/>
    <n v="262"/>
    <n v="43"/>
    <n v="341"/>
    <n v="63"/>
    <n v="223"/>
    <n v="23"/>
    <n v="11525"/>
    <n v="1"/>
    <n v="322"/>
    <n v="27"/>
    <n v="46"/>
    <n v="182"/>
    <n v="7885"/>
    <n v="3270"/>
    <n v="516"/>
    <n v="11771"/>
    <n v="126"/>
    <n v="75"/>
    <n v="9"/>
    <n v="25"/>
    <n v="5"/>
    <n v="119"/>
    <n v="2"/>
    <n v="3"/>
    <n v="2"/>
    <n v="0"/>
    <n v="1"/>
    <n v="2"/>
    <n v="1"/>
    <n v="0"/>
    <n v="15"/>
    <n v="11"/>
    <n v="7"/>
    <n v="2"/>
    <n v="5"/>
    <n v="10"/>
    <n v="18"/>
    <n v="6"/>
    <n v="649"/>
    <n v="156"/>
    <n v="805"/>
    <n v="3"/>
    <n v="4"/>
    <n v="7"/>
    <n v="646"/>
    <n v="152"/>
    <n v="798"/>
    <n v="649"/>
    <n v="89"/>
    <n v="89"/>
    <n v="89"/>
    <n v="402"/>
    <n v="2"/>
    <n v="0"/>
    <n v="0"/>
    <x v="1"/>
    <x v="47"/>
  </r>
  <r>
    <x v="2"/>
    <x v="12"/>
    <x v="52"/>
    <x v="52"/>
    <x v="1"/>
    <n v="11935"/>
    <n v="650"/>
    <n v="474"/>
    <n v="650"/>
    <n v="637"/>
    <n v="644"/>
    <n v="392"/>
    <n v="638"/>
    <n v="442"/>
    <n v="675"/>
    <n v="26"/>
    <n v="14"/>
    <n v="25"/>
    <n v="27"/>
    <n v="24"/>
    <n v="8"/>
    <n v="25"/>
    <n v="20"/>
    <n v="31"/>
    <n v="624"/>
    <n v="460"/>
    <n v="625"/>
    <n v="610"/>
    <n v="620"/>
    <n v="384"/>
    <n v="613"/>
    <n v="422"/>
    <n v="644"/>
    <n v="80"/>
    <n v="72"/>
    <n v="2"/>
    <n v="2"/>
    <n v="78"/>
    <n v="70"/>
    <n v="365"/>
    <n v="8"/>
    <n v="357"/>
    <n v="0"/>
    <n v="0"/>
    <n v="0"/>
    <n v="265"/>
    <n v="5"/>
    <n v="260"/>
    <n v="638"/>
    <n v="1"/>
    <n v="12"/>
    <n v="624"/>
    <n v="25"/>
    <n v="0"/>
    <n v="0"/>
    <n v="25"/>
    <n v="613"/>
    <n v="1"/>
    <n v="12"/>
    <n v="599"/>
    <n v="88"/>
    <n v="12"/>
    <n v="90"/>
    <n v="76"/>
    <n v="21"/>
    <n v="5"/>
    <n v="22"/>
    <n v="5"/>
    <n v="3"/>
    <n v="0"/>
    <n v="17"/>
    <n v="2"/>
    <n v="0"/>
    <n v="2"/>
    <n v="4"/>
    <n v="1"/>
    <n v="3"/>
    <n v="15"/>
    <n v="4"/>
    <n v="15"/>
    <n v="0"/>
    <m/>
    <m/>
    <m/>
    <n v="650"/>
    <n v="499"/>
    <n v="650"/>
    <n v="201"/>
    <n v="596"/>
    <n v="387"/>
    <n v="474"/>
    <n v="371"/>
    <n v="474"/>
    <n v="182"/>
    <n v="26"/>
    <n v="24"/>
    <n v="25"/>
    <n v="9"/>
    <n v="24"/>
    <n v="14"/>
    <n v="14"/>
    <n v="10"/>
    <n v="14"/>
    <n v="7"/>
    <n v="624"/>
    <n v="475"/>
    <n v="625"/>
    <n v="192"/>
    <n v="572"/>
    <n v="373"/>
    <n v="460"/>
    <n v="361"/>
    <n v="460"/>
    <n v="175"/>
    <m/>
    <n v="681"/>
    <n v="681"/>
    <n v="0"/>
    <n v="681"/>
    <n v="33"/>
    <n v="648"/>
    <n v="0"/>
    <n v="631"/>
    <n v="669"/>
    <n v="165"/>
    <n v="143"/>
    <n v="318"/>
    <n v="17"/>
    <n v="36"/>
    <n v="2"/>
    <n v="0"/>
    <n v="613"/>
    <n v="18"/>
    <n v="642"/>
    <n v="27"/>
    <n v="4"/>
    <n v="40"/>
    <n v="363"/>
    <n v="274"/>
    <n v="3"/>
    <n v="20"/>
    <n v="7"/>
    <n v="3"/>
    <n v="1"/>
    <n v="20"/>
    <n v="356"/>
    <n v="271"/>
    <n v="0"/>
    <n v="52"/>
    <n v="18"/>
    <n v="162"/>
    <n v="31"/>
    <n v="8842"/>
    <n v="1"/>
    <n v="530"/>
    <n v="27"/>
    <n v="23"/>
    <n v="118"/>
    <n v="4773"/>
    <n v="3562"/>
    <n v="700"/>
    <n v="9035"/>
    <n v="54"/>
    <n v="51"/>
    <n v="2"/>
    <n v="20"/>
    <n v="1"/>
    <n v="53"/>
    <n v="0"/>
    <n v="4"/>
    <n v="0"/>
    <n v="0"/>
    <n v="0"/>
    <n v="0"/>
    <n v="0"/>
    <n v="0"/>
    <n v="10"/>
    <n v="7"/>
    <n v="4"/>
    <n v="1"/>
    <n v="8"/>
    <n v="2"/>
    <n v="14"/>
    <n v="5"/>
    <n v="416"/>
    <n v="85"/>
    <n v="501"/>
    <n v="6"/>
    <n v="0"/>
    <n v="6"/>
    <n v="410"/>
    <n v="85"/>
    <n v="495"/>
    <n v="416"/>
    <n v="47"/>
    <n v="42"/>
    <n v="47"/>
    <n v="163"/>
    <n v="8"/>
    <n v="4"/>
    <n v="4"/>
    <x v="1"/>
    <x v="52"/>
  </r>
  <r>
    <x v="2"/>
    <x v="13"/>
    <x v="53"/>
    <x v="53"/>
    <x v="0"/>
    <n v="3960"/>
    <n v="246"/>
    <n v="247"/>
    <n v="253"/>
    <n v="258"/>
    <n v="255"/>
    <n v="113"/>
    <n v="228"/>
    <n v="190"/>
    <n v="284"/>
    <n v="10"/>
    <n v="8"/>
    <n v="9"/>
    <n v="10"/>
    <n v="9"/>
    <n v="5"/>
    <n v="8"/>
    <n v="6"/>
    <n v="14"/>
    <n v="232"/>
    <n v="235"/>
    <n v="240"/>
    <n v="244"/>
    <n v="242"/>
    <n v="106"/>
    <n v="216"/>
    <n v="183"/>
    <n v="266"/>
    <n v="38"/>
    <n v="38"/>
    <n v="2"/>
    <n v="2"/>
    <n v="36"/>
    <n v="36"/>
    <n v="97"/>
    <n v="5"/>
    <n v="90"/>
    <n v="0"/>
    <n v="0"/>
    <n v="0"/>
    <n v="71"/>
    <n v="4"/>
    <n v="66"/>
    <n v="228"/>
    <n v="0"/>
    <n v="2"/>
    <n v="226"/>
    <n v="8"/>
    <n v="0"/>
    <n v="0"/>
    <n v="8"/>
    <n v="216"/>
    <n v="0"/>
    <n v="2"/>
    <n v="214"/>
    <n v="20"/>
    <n v="3"/>
    <n v="50"/>
    <n v="36"/>
    <n v="10"/>
    <n v="3"/>
    <n v="6"/>
    <n v="4"/>
    <n v="3"/>
    <n v="0"/>
    <n v="2"/>
    <n v="1"/>
    <n v="0"/>
    <n v="0"/>
    <n v="1"/>
    <n v="1"/>
    <n v="0"/>
    <n v="1"/>
    <n v="0"/>
    <n v="1"/>
    <n v="0"/>
    <m/>
    <m/>
    <m/>
    <n v="246"/>
    <n v="197"/>
    <n v="253"/>
    <n v="76"/>
    <n v="223"/>
    <n v="139"/>
    <n v="247"/>
    <n v="216"/>
    <n v="221"/>
    <n v="81"/>
    <n v="10"/>
    <n v="10"/>
    <n v="9"/>
    <n v="1"/>
    <n v="7"/>
    <n v="3"/>
    <n v="8"/>
    <n v="6"/>
    <n v="8"/>
    <n v="3"/>
    <n v="232"/>
    <n v="186"/>
    <n v="240"/>
    <n v="73"/>
    <n v="212"/>
    <n v="132"/>
    <n v="235"/>
    <n v="207"/>
    <n v="209"/>
    <n v="77"/>
    <m/>
    <n v="291"/>
    <n v="287"/>
    <n v="4"/>
    <n v="291"/>
    <n v="14"/>
    <n v="273"/>
    <n v="4"/>
    <n v="249"/>
    <n v="274"/>
    <n v="70"/>
    <n v="23"/>
    <n v="147"/>
    <n v="27"/>
    <n v="14"/>
    <n v="7"/>
    <n v="3"/>
    <n v="243"/>
    <n v="6"/>
    <n v="266"/>
    <n v="8"/>
    <n v="2"/>
    <n v="9"/>
    <n v="154"/>
    <n v="126"/>
    <n v="2"/>
    <n v="4"/>
    <n v="7"/>
    <n v="1"/>
    <n v="0"/>
    <n v="5"/>
    <n v="145"/>
    <n v="123"/>
    <n v="1"/>
    <n v="14"/>
    <n v="6"/>
    <n v="37"/>
    <n v="12"/>
    <n v="3146"/>
    <n v="0"/>
    <n v="346"/>
    <n v="1"/>
    <n v="20"/>
    <n v="74"/>
    <n v="1710"/>
    <n v="1181"/>
    <n v="304"/>
    <n v="3195"/>
    <n v="20"/>
    <n v="17"/>
    <n v="0"/>
    <n v="1"/>
    <n v="0"/>
    <n v="20"/>
    <n v="0"/>
    <n v="2"/>
    <n v="0"/>
    <n v="0"/>
    <n v="0"/>
    <n v="1"/>
    <n v="0"/>
    <n v="0"/>
    <n v="0"/>
    <n v="0"/>
    <n v="0"/>
    <n v="0"/>
    <n v="0"/>
    <n v="0"/>
    <n v="2"/>
    <n v="0"/>
    <n v="189"/>
    <n v="46"/>
    <n v="235"/>
    <n v="7"/>
    <n v="1"/>
    <n v="8"/>
    <n v="180"/>
    <n v="45"/>
    <n v="225"/>
    <n v="189"/>
    <n v="7"/>
    <n v="7"/>
    <n v="7"/>
    <n v="61"/>
    <n v="0"/>
    <n v="0"/>
    <n v="0"/>
    <x v="0"/>
    <x v="53"/>
  </r>
  <r>
    <x v="2"/>
    <x v="13"/>
    <x v="53"/>
    <x v="53"/>
    <x v="1"/>
    <n v="3956"/>
    <n v="250"/>
    <n v="243"/>
    <n v="248"/>
    <n v="259"/>
    <n v="251"/>
    <n v="121"/>
    <n v="230"/>
    <n v="189"/>
    <n v="286"/>
    <n v="10"/>
    <n v="8"/>
    <n v="9"/>
    <n v="10"/>
    <n v="9"/>
    <n v="6"/>
    <n v="8"/>
    <n v="6"/>
    <n v="14"/>
    <n v="236"/>
    <n v="232"/>
    <n v="235"/>
    <n v="245"/>
    <n v="238"/>
    <n v="113"/>
    <n v="218"/>
    <n v="182"/>
    <n v="268"/>
    <n v="43"/>
    <n v="43"/>
    <n v="2"/>
    <n v="2"/>
    <n v="41"/>
    <n v="41"/>
    <n v="104"/>
    <n v="6"/>
    <n v="96"/>
    <n v="0"/>
    <n v="0"/>
    <n v="0"/>
    <n v="76"/>
    <n v="4"/>
    <n v="71"/>
    <n v="230"/>
    <n v="0"/>
    <n v="2"/>
    <n v="228"/>
    <n v="8"/>
    <n v="0"/>
    <n v="0"/>
    <n v="8"/>
    <n v="218"/>
    <n v="0"/>
    <n v="2"/>
    <n v="216"/>
    <n v="20"/>
    <n v="4"/>
    <n v="50"/>
    <n v="36"/>
    <n v="10"/>
    <n v="3"/>
    <n v="6"/>
    <n v="4"/>
    <n v="3"/>
    <n v="0"/>
    <n v="2"/>
    <n v="0"/>
    <n v="0"/>
    <n v="0"/>
    <n v="0"/>
    <n v="0"/>
    <n v="0"/>
    <n v="1"/>
    <n v="0"/>
    <n v="1"/>
    <n v="0"/>
    <m/>
    <m/>
    <m/>
    <n v="250"/>
    <n v="205"/>
    <n v="248"/>
    <n v="77"/>
    <n v="221"/>
    <n v="143"/>
    <n v="243"/>
    <n v="208"/>
    <n v="220"/>
    <n v="84"/>
    <n v="10"/>
    <n v="10"/>
    <n v="9"/>
    <n v="1"/>
    <n v="7"/>
    <n v="4"/>
    <n v="8"/>
    <n v="6"/>
    <n v="8"/>
    <n v="3"/>
    <n v="236"/>
    <n v="194"/>
    <n v="235"/>
    <n v="74"/>
    <n v="210"/>
    <n v="135"/>
    <n v="232"/>
    <n v="200"/>
    <n v="209"/>
    <n v="81"/>
    <m/>
    <n v="291"/>
    <n v="287"/>
    <n v="4"/>
    <n v="291"/>
    <n v="14"/>
    <n v="273"/>
    <n v="4"/>
    <n v="248"/>
    <n v="275"/>
    <n v="70"/>
    <n v="23"/>
    <n v="147"/>
    <n v="27"/>
    <n v="14"/>
    <n v="7"/>
    <n v="3"/>
    <n v="242"/>
    <n v="6"/>
    <n v="267"/>
    <n v="8"/>
    <n v="2"/>
    <n v="9"/>
    <n v="151"/>
    <n v="129"/>
    <n v="2"/>
    <n v="4"/>
    <n v="7"/>
    <n v="1"/>
    <n v="0"/>
    <n v="5"/>
    <n v="142"/>
    <n v="126"/>
    <n v="1"/>
    <n v="14"/>
    <n v="6"/>
    <n v="36"/>
    <n v="12"/>
    <n v="3149"/>
    <n v="0"/>
    <n v="343"/>
    <n v="1"/>
    <n v="20"/>
    <n v="74"/>
    <n v="1711"/>
    <n v="1179"/>
    <n v="307"/>
    <n v="3197"/>
    <n v="19"/>
    <n v="16"/>
    <n v="0"/>
    <n v="1"/>
    <n v="0"/>
    <n v="19"/>
    <n v="0"/>
    <n v="2"/>
    <n v="0"/>
    <n v="0"/>
    <n v="0"/>
    <n v="1"/>
    <n v="0"/>
    <n v="0"/>
    <n v="0"/>
    <n v="0"/>
    <n v="0"/>
    <n v="0"/>
    <n v="0"/>
    <n v="0"/>
    <n v="2"/>
    <n v="0"/>
    <n v="189"/>
    <n v="46"/>
    <n v="235"/>
    <n v="7"/>
    <n v="1"/>
    <n v="8"/>
    <n v="180"/>
    <n v="45"/>
    <n v="225"/>
    <n v="189"/>
    <n v="6"/>
    <n v="6"/>
    <n v="6"/>
    <n v="63"/>
    <n v="2"/>
    <n v="1"/>
    <n v="1"/>
    <x v="1"/>
    <x v="53"/>
  </r>
  <r>
    <x v="2"/>
    <x v="13"/>
    <x v="54"/>
    <x v="54"/>
    <x v="0"/>
    <n v="6017"/>
    <n v="419"/>
    <n v="391"/>
    <n v="403"/>
    <n v="404"/>
    <n v="404"/>
    <n v="349"/>
    <n v="364"/>
    <n v="348"/>
    <n v="439"/>
    <n v="19"/>
    <n v="12"/>
    <n v="15"/>
    <n v="18"/>
    <n v="16"/>
    <n v="9"/>
    <n v="7"/>
    <n v="15"/>
    <n v="24"/>
    <n v="399"/>
    <n v="378"/>
    <n v="387"/>
    <n v="385"/>
    <n v="387"/>
    <n v="339"/>
    <n v="356"/>
    <n v="332"/>
    <n v="414"/>
    <n v="52"/>
    <n v="52"/>
    <n v="3"/>
    <n v="3"/>
    <n v="49"/>
    <n v="49"/>
    <n v="325"/>
    <n v="4"/>
    <n v="320"/>
    <n v="0"/>
    <n v="0"/>
    <n v="0"/>
    <n v="283"/>
    <n v="4"/>
    <n v="278"/>
    <n v="364"/>
    <n v="5"/>
    <n v="8"/>
    <n v="351"/>
    <n v="7"/>
    <n v="0"/>
    <n v="0"/>
    <n v="7"/>
    <n v="356"/>
    <n v="5"/>
    <n v="8"/>
    <n v="343"/>
    <n v="62"/>
    <n v="3"/>
    <n v="75"/>
    <n v="54"/>
    <n v="22"/>
    <n v="4"/>
    <n v="13"/>
    <n v="3"/>
    <n v="0"/>
    <n v="0"/>
    <n v="10"/>
    <n v="1"/>
    <n v="0"/>
    <n v="2"/>
    <n v="3"/>
    <n v="0"/>
    <n v="3"/>
    <n v="7"/>
    <n v="0"/>
    <n v="7"/>
    <n v="0"/>
    <m/>
    <m/>
    <m/>
    <n v="419"/>
    <n v="287"/>
    <n v="403"/>
    <n v="141"/>
    <n v="361"/>
    <n v="271"/>
    <n v="391"/>
    <n v="370"/>
    <n v="388"/>
    <n v="176"/>
    <n v="19"/>
    <n v="17"/>
    <n v="15"/>
    <n v="2"/>
    <n v="12"/>
    <n v="7"/>
    <n v="12"/>
    <n v="12"/>
    <n v="11"/>
    <n v="6"/>
    <n v="399"/>
    <n v="269"/>
    <n v="387"/>
    <n v="138"/>
    <n v="348"/>
    <n v="263"/>
    <n v="378"/>
    <n v="357"/>
    <n v="376"/>
    <n v="169"/>
    <m/>
    <n v="451"/>
    <n v="450"/>
    <n v="1"/>
    <n v="451"/>
    <n v="26"/>
    <n v="424"/>
    <n v="1"/>
    <n v="408"/>
    <n v="443"/>
    <n v="130"/>
    <n v="70"/>
    <n v="206"/>
    <n v="5"/>
    <n v="19"/>
    <n v="12"/>
    <n v="9"/>
    <n v="393"/>
    <n v="15"/>
    <n v="423"/>
    <n v="20"/>
    <n v="3"/>
    <n v="31"/>
    <n v="245"/>
    <n v="172"/>
    <n v="3"/>
    <n v="13"/>
    <n v="9"/>
    <n v="1"/>
    <n v="0"/>
    <n v="18"/>
    <n v="235"/>
    <n v="171"/>
    <n v="6"/>
    <n v="29"/>
    <n v="10"/>
    <n v="50"/>
    <n v="58"/>
    <n v="4701"/>
    <n v="0"/>
    <n v="198"/>
    <n v="6"/>
    <n v="35"/>
    <n v="85"/>
    <n v="2667"/>
    <n v="1769"/>
    <n v="373"/>
    <n v="4809"/>
    <n v="37"/>
    <n v="35"/>
    <n v="0"/>
    <n v="0"/>
    <n v="3"/>
    <n v="34"/>
    <n v="0"/>
    <n v="3"/>
    <n v="1"/>
    <n v="0"/>
    <n v="1"/>
    <n v="0"/>
    <n v="0"/>
    <n v="0"/>
    <n v="4"/>
    <n v="2"/>
    <n v="0"/>
    <n v="1"/>
    <n v="3"/>
    <n v="1"/>
    <n v="7"/>
    <n v="4"/>
    <n v="258"/>
    <n v="73"/>
    <n v="331"/>
    <n v="2"/>
    <n v="2"/>
    <n v="4"/>
    <n v="256"/>
    <n v="71"/>
    <n v="327"/>
    <n v="258"/>
    <n v="8"/>
    <n v="8"/>
    <n v="8"/>
    <n v="109"/>
    <n v="0"/>
    <n v="0"/>
    <n v="0"/>
    <x v="0"/>
    <x v="54"/>
  </r>
  <r>
    <x v="2"/>
    <x v="13"/>
    <x v="54"/>
    <x v="54"/>
    <x v="1"/>
    <n v="6005"/>
    <n v="419"/>
    <n v="392"/>
    <n v="402"/>
    <n v="405"/>
    <n v="403"/>
    <n v="355"/>
    <n v="365"/>
    <n v="354"/>
    <n v="438"/>
    <n v="19"/>
    <n v="12"/>
    <n v="15"/>
    <n v="18"/>
    <n v="16"/>
    <n v="9"/>
    <n v="8"/>
    <n v="14"/>
    <n v="23"/>
    <n v="399"/>
    <n v="379"/>
    <n v="386"/>
    <n v="386"/>
    <n v="386"/>
    <n v="345"/>
    <n v="356"/>
    <n v="339"/>
    <n v="414"/>
    <n v="51"/>
    <n v="51"/>
    <n v="3"/>
    <n v="3"/>
    <n v="48"/>
    <n v="48"/>
    <n v="328"/>
    <n v="5"/>
    <n v="322"/>
    <n v="0"/>
    <n v="0"/>
    <n v="0"/>
    <n v="291"/>
    <n v="5"/>
    <n v="285"/>
    <n v="365"/>
    <n v="5"/>
    <n v="8"/>
    <n v="352"/>
    <n v="8"/>
    <n v="0"/>
    <n v="0"/>
    <n v="8"/>
    <n v="356"/>
    <n v="5"/>
    <n v="8"/>
    <n v="343"/>
    <n v="65"/>
    <n v="3"/>
    <n v="75"/>
    <n v="54"/>
    <n v="22"/>
    <n v="4"/>
    <n v="12"/>
    <n v="3"/>
    <n v="0"/>
    <n v="0"/>
    <n v="9"/>
    <n v="1"/>
    <n v="0"/>
    <n v="2"/>
    <n v="3"/>
    <n v="0"/>
    <n v="3"/>
    <n v="7"/>
    <n v="0"/>
    <n v="7"/>
    <n v="0"/>
    <m/>
    <m/>
    <m/>
    <n v="419"/>
    <n v="286"/>
    <n v="402"/>
    <n v="146"/>
    <n v="361"/>
    <n v="264"/>
    <n v="392"/>
    <n v="370"/>
    <n v="390"/>
    <n v="169"/>
    <n v="19"/>
    <n v="16"/>
    <n v="15"/>
    <n v="2"/>
    <n v="12"/>
    <n v="7"/>
    <n v="12"/>
    <n v="12"/>
    <n v="11"/>
    <n v="6"/>
    <n v="399"/>
    <n v="269"/>
    <n v="386"/>
    <n v="143"/>
    <n v="348"/>
    <n v="256"/>
    <n v="379"/>
    <n v="357"/>
    <n v="378"/>
    <n v="162"/>
    <m/>
    <n v="451"/>
    <n v="450"/>
    <n v="1"/>
    <n v="451"/>
    <n v="25"/>
    <n v="425"/>
    <n v="1"/>
    <n v="407"/>
    <n v="443"/>
    <n v="129"/>
    <n v="70"/>
    <n v="207"/>
    <n v="5"/>
    <n v="19"/>
    <n v="12"/>
    <n v="9"/>
    <n v="392"/>
    <n v="15"/>
    <n v="424"/>
    <n v="19"/>
    <n v="3"/>
    <n v="29"/>
    <n v="247"/>
    <n v="172"/>
    <n v="3"/>
    <n v="12"/>
    <n v="9"/>
    <n v="1"/>
    <n v="0"/>
    <n v="17"/>
    <n v="237"/>
    <n v="171"/>
    <n v="5"/>
    <n v="30"/>
    <n v="10"/>
    <n v="50"/>
    <n v="57"/>
    <n v="4702"/>
    <n v="0"/>
    <n v="185"/>
    <n v="6"/>
    <n v="35"/>
    <n v="87"/>
    <n v="2660"/>
    <n v="1776"/>
    <n v="373"/>
    <n v="4809"/>
    <n v="34"/>
    <n v="31"/>
    <n v="2"/>
    <n v="0"/>
    <n v="3"/>
    <n v="31"/>
    <n v="0"/>
    <n v="3"/>
    <n v="1"/>
    <n v="0"/>
    <n v="1"/>
    <n v="0"/>
    <n v="0"/>
    <n v="0"/>
    <n v="4"/>
    <n v="2"/>
    <n v="0"/>
    <n v="1"/>
    <n v="3"/>
    <n v="1"/>
    <n v="7"/>
    <n v="4"/>
    <n v="263"/>
    <n v="73"/>
    <n v="336"/>
    <n v="2"/>
    <n v="2"/>
    <n v="4"/>
    <n v="261"/>
    <n v="71"/>
    <n v="332"/>
    <n v="263"/>
    <n v="8"/>
    <n v="8"/>
    <n v="8"/>
    <n v="106"/>
    <n v="0"/>
    <n v="0"/>
    <n v="0"/>
    <x v="1"/>
    <x v="54"/>
  </r>
  <r>
    <x v="2"/>
    <x v="13"/>
    <x v="55"/>
    <x v="55"/>
    <x v="0"/>
    <n v="10839"/>
    <n v="466"/>
    <n v="442"/>
    <n v="464"/>
    <n v="395"/>
    <n v="457"/>
    <n v="335"/>
    <n v="354"/>
    <n v="398"/>
    <n v="479"/>
    <n v="14"/>
    <n v="13"/>
    <n v="14"/>
    <n v="9"/>
    <n v="13"/>
    <n v="5"/>
    <n v="4"/>
    <n v="21"/>
    <n v="22"/>
    <n v="450"/>
    <n v="428"/>
    <n v="449"/>
    <n v="384"/>
    <n v="443"/>
    <n v="329"/>
    <n v="349"/>
    <n v="377"/>
    <n v="455"/>
    <n v="57"/>
    <n v="55"/>
    <n v="3"/>
    <n v="3"/>
    <n v="53"/>
    <n v="51"/>
    <n v="269"/>
    <n v="2"/>
    <n v="266"/>
    <n v="0"/>
    <n v="0"/>
    <n v="0"/>
    <n v="222"/>
    <n v="0"/>
    <n v="222"/>
    <n v="354"/>
    <n v="1"/>
    <n v="17"/>
    <n v="333"/>
    <n v="4"/>
    <n v="0"/>
    <n v="0"/>
    <n v="4"/>
    <n v="349"/>
    <n v="1"/>
    <n v="17"/>
    <n v="328"/>
    <n v="92"/>
    <n v="10"/>
    <n v="86"/>
    <n v="112"/>
    <n v="23"/>
    <n v="2"/>
    <n v="23"/>
    <n v="2"/>
    <n v="0"/>
    <n v="0"/>
    <n v="21"/>
    <n v="3"/>
    <n v="0"/>
    <n v="3"/>
    <n v="8"/>
    <n v="1"/>
    <n v="7"/>
    <n v="15"/>
    <n v="6"/>
    <n v="14"/>
    <n v="1"/>
    <m/>
    <m/>
    <m/>
    <n v="466"/>
    <n v="305"/>
    <n v="464"/>
    <n v="140"/>
    <n v="419"/>
    <n v="269"/>
    <n v="442"/>
    <n v="404"/>
    <n v="425"/>
    <n v="159"/>
    <n v="14"/>
    <n v="9"/>
    <n v="14"/>
    <n v="2"/>
    <n v="12"/>
    <n v="5"/>
    <n v="13"/>
    <n v="11"/>
    <n v="9"/>
    <n v="1"/>
    <n v="450"/>
    <n v="296"/>
    <n v="449"/>
    <n v="138"/>
    <n v="406"/>
    <n v="263"/>
    <n v="428"/>
    <n v="392"/>
    <n v="415"/>
    <n v="158"/>
    <m/>
    <n v="521"/>
    <n v="519"/>
    <n v="2"/>
    <n v="521"/>
    <n v="28"/>
    <n v="491"/>
    <n v="2"/>
    <n v="391"/>
    <n v="480"/>
    <n v="206"/>
    <n v="66"/>
    <n v="132"/>
    <n v="68"/>
    <n v="24"/>
    <n v="23"/>
    <n v="2"/>
    <n v="382"/>
    <n v="9"/>
    <n v="457"/>
    <n v="23"/>
    <n v="3"/>
    <n v="39"/>
    <n v="255"/>
    <n v="224"/>
    <n v="1"/>
    <n v="15"/>
    <n v="10"/>
    <n v="2"/>
    <n v="2"/>
    <n v="24"/>
    <n v="243"/>
    <n v="222"/>
    <n v="8"/>
    <n v="66"/>
    <n v="14"/>
    <n v="95"/>
    <n v="65"/>
    <n v="8464"/>
    <n v="1"/>
    <n v="386"/>
    <n v="20"/>
    <n v="26"/>
    <n v="154"/>
    <n v="4612"/>
    <n v="3365"/>
    <n v="647"/>
    <n v="8624"/>
    <n v="39"/>
    <n v="27"/>
    <n v="3"/>
    <n v="5"/>
    <n v="2"/>
    <n v="36"/>
    <n v="1"/>
    <n v="3"/>
    <n v="1"/>
    <n v="1"/>
    <n v="0"/>
    <n v="2"/>
    <n v="0"/>
    <n v="0"/>
    <n v="9"/>
    <n v="2"/>
    <n v="1"/>
    <n v="0"/>
    <n v="7"/>
    <n v="2"/>
    <n v="12"/>
    <n v="4"/>
    <n v="291"/>
    <n v="81"/>
    <n v="372"/>
    <n v="7"/>
    <n v="2"/>
    <n v="9"/>
    <n v="284"/>
    <n v="79"/>
    <n v="363"/>
    <n v="291"/>
    <n v="17"/>
    <n v="17"/>
    <n v="17"/>
    <n v="116"/>
    <n v="0"/>
    <n v="0"/>
    <n v="0"/>
    <x v="0"/>
    <x v="55"/>
  </r>
  <r>
    <x v="2"/>
    <x v="13"/>
    <x v="55"/>
    <x v="55"/>
    <x v="1"/>
    <n v="10865"/>
    <n v="476"/>
    <n v="460"/>
    <n v="477"/>
    <n v="418"/>
    <n v="473"/>
    <n v="354"/>
    <n v="380"/>
    <n v="397"/>
    <n v="487"/>
    <n v="15"/>
    <n v="15"/>
    <n v="16"/>
    <n v="11"/>
    <n v="15"/>
    <n v="7"/>
    <n v="6"/>
    <n v="21"/>
    <n v="22"/>
    <n v="459"/>
    <n v="444"/>
    <n v="460"/>
    <n v="405"/>
    <n v="457"/>
    <n v="346"/>
    <n v="373"/>
    <n v="376"/>
    <n v="463"/>
    <n v="59"/>
    <n v="53"/>
    <n v="3"/>
    <n v="2"/>
    <n v="55"/>
    <n v="50"/>
    <n v="294"/>
    <n v="4"/>
    <n v="289"/>
    <n v="0"/>
    <n v="0"/>
    <n v="0"/>
    <n v="241"/>
    <n v="2"/>
    <n v="239"/>
    <n v="380"/>
    <n v="1"/>
    <n v="18"/>
    <n v="359"/>
    <n v="6"/>
    <n v="0"/>
    <n v="0"/>
    <n v="6"/>
    <n v="373"/>
    <n v="1"/>
    <n v="18"/>
    <n v="352"/>
    <n v="90"/>
    <n v="11"/>
    <n v="83"/>
    <n v="113"/>
    <n v="23"/>
    <n v="3"/>
    <n v="23"/>
    <n v="2"/>
    <n v="0"/>
    <n v="0"/>
    <n v="21"/>
    <n v="3"/>
    <n v="0"/>
    <n v="3"/>
    <n v="8"/>
    <n v="1"/>
    <n v="7"/>
    <n v="17"/>
    <n v="6"/>
    <n v="16"/>
    <n v="1"/>
    <m/>
    <m/>
    <m/>
    <n v="476"/>
    <n v="305"/>
    <n v="477"/>
    <n v="142"/>
    <n v="426"/>
    <n v="271"/>
    <n v="460"/>
    <n v="416"/>
    <n v="443"/>
    <n v="154"/>
    <n v="15"/>
    <n v="10"/>
    <n v="16"/>
    <n v="2"/>
    <n v="13"/>
    <n v="5"/>
    <n v="15"/>
    <n v="12"/>
    <n v="11"/>
    <n v="1"/>
    <n v="459"/>
    <n v="295"/>
    <n v="460"/>
    <n v="140"/>
    <n v="412"/>
    <n v="265"/>
    <n v="444"/>
    <n v="403"/>
    <n v="431"/>
    <n v="153"/>
    <m/>
    <n v="520"/>
    <n v="518"/>
    <n v="2"/>
    <n v="520"/>
    <n v="28"/>
    <n v="490"/>
    <n v="2"/>
    <n v="399"/>
    <n v="479"/>
    <n v="206"/>
    <n v="65"/>
    <n v="132"/>
    <n v="69"/>
    <n v="25"/>
    <n v="22"/>
    <n v="1"/>
    <n v="390"/>
    <n v="9"/>
    <n v="456"/>
    <n v="23"/>
    <n v="3"/>
    <n v="39"/>
    <n v="257"/>
    <n v="221"/>
    <n v="1"/>
    <n v="15"/>
    <n v="10"/>
    <n v="2"/>
    <n v="2"/>
    <n v="24"/>
    <n v="245"/>
    <n v="219"/>
    <n v="8"/>
    <n v="66"/>
    <n v="14"/>
    <n v="96"/>
    <n v="65"/>
    <n v="8492"/>
    <n v="1"/>
    <n v="373"/>
    <n v="18"/>
    <n v="26"/>
    <n v="152"/>
    <n v="4626"/>
    <n v="3379"/>
    <n v="648"/>
    <n v="8653"/>
    <n v="41"/>
    <n v="27"/>
    <n v="3"/>
    <n v="5"/>
    <n v="2"/>
    <n v="38"/>
    <n v="1"/>
    <n v="3"/>
    <n v="1"/>
    <n v="1"/>
    <n v="0"/>
    <n v="2"/>
    <n v="0"/>
    <n v="0"/>
    <n v="9"/>
    <n v="3"/>
    <n v="2"/>
    <n v="0"/>
    <n v="7"/>
    <n v="2"/>
    <n v="12"/>
    <n v="4"/>
    <n v="297"/>
    <n v="78"/>
    <n v="375"/>
    <n v="7"/>
    <n v="2"/>
    <n v="9"/>
    <n v="290"/>
    <n v="76"/>
    <n v="366"/>
    <n v="297"/>
    <n v="17"/>
    <n v="17"/>
    <n v="17"/>
    <n v="120"/>
    <n v="1"/>
    <n v="0"/>
    <n v="0"/>
    <x v="1"/>
    <x v="55"/>
  </r>
  <r>
    <x v="2"/>
    <x v="13"/>
    <x v="56"/>
    <x v="56"/>
    <x v="0"/>
    <n v="10208"/>
    <n v="439"/>
    <n v="390"/>
    <n v="438"/>
    <n v="279"/>
    <n v="424"/>
    <n v="234"/>
    <n v="328"/>
    <n v="356"/>
    <n v="413"/>
    <n v="29"/>
    <n v="21"/>
    <n v="28"/>
    <n v="17"/>
    <n v="23"/>
    <n v="6"/>
    <n v="22"/>
    <n v="27"/>
    <n v="32"/>
    <n v="403"/>
    <n v="364"/>
    <n v="403"/>
    <n v="258"/>
    <n v="396"/>
    <n v="226"/>
    <n v="301"/>
    <n v="324"/>
    <n v="375"/>
    <n v="46"/>
    <n v="32"/>
    <n v="6"/>
    <n v="3"/>
    <n v="39"/>
    <n v="28"/>
    <n v="143"/>
    <n v="5"/>
    <n v="136"/>
    <n v="0"/>
    <n v="0"/>
    <n v="0"/>
    <n v="116"/>
    <n v="4"/>
    <n v="111"/>
    <n v="328"/>
    <n v="4"/>
    <n v="15"/>
    <n v="308"/>
    <n v="22"/>
    <n v="0"/>
    <n v="0"/>
    <n v="22"/>
    <n v="301"/>
    <n v="4"/>
    <n v="14"/>
    <n v="282"/>
    <n v="64"/>
    <n v="7"/>
    <n v="102"/>
    <n v="62"/>
    <n v="22"/>
    <n v="5"/>
    <n v="22"/>
    <n v="4"/>
    <n v="0"/>
    <n v="0"/>
    <n v="18"/>
    <n v="1"/>
    <n v="0"/>
    <n v="2"/>
    <n v="5"/>
    <n v="0"/>
    <n v="5"/>
    <n v="12"/>
    <n v="2"/>
    <n v="11"/>
    <n v="1"/>
    <m/>
    <m/>
    <m/>
    <n v="439"/>
    <n v="263"/>
    <n v="438"/>
    <n v="131"/>
    <n v="398"/>
    <n v="254"/>
    <n v="390"/>
    <n v="338"/>
    <n v="370"/>
    <n v="124"/>
    <n v="29"/>
    <n v="22"/>
    <n v="28"/>
    <n v="3"/>
    <n v="24"/>
    <n v="10"/>
    <n v="21"/>
    <n v="18"/>
    <n v="19"/>
    <n v="6"/>
    <n v="403"/>
    <n v="239"/>
    <n v="403"/>
    <n v="122"/>
    <n v="367"/>
    <n v="238"/>
    <n v="364"/>
    <n v="315"/>
    <n v="346"/>
    <n v="116"/>
    <m/>
    <n v="487"/>
    <n v="480"/>
    <n v="7"/>
    <n v="487"/>
    <n v="37"/>
    <n v="443"/>
    <n v="7"/>
    <n v="326"/>
    <n v="437"/>
    <n v="187"/>
    <n v="53"/>
    <n v="179"/>
    <n v="13"/>
    <n v="37"/>
    <n v="15"/>
    <n v="3"/>
    <n v="310"/>
    <n v="16"/>
    <n v="410"/>
    <n v="27"/>
    <n v="4"/>
    <n v="31"/>
    <n v="227"/>
    <n v="225"/>
    <n v="4"/>
    <n v="18"/>
    <n v="14"/>
    <n v="1"/>
    <n v="0"/>
    <n v="11"/>
    <n v="211"/>
    <n v="221"/>
    <n v="0"/>
    <n v="48"/>
    <n v="11"/>
    <n v="133"/>
    <n v="38"/>
    <n v="7954"/>
    <n v="1"/>
    <n v="306"/>
    <n v="14"/>
    <n v="22"/>
    <n v="111"/>
    <n v="4226"/>
    <n v="3155"/>
    <n v="744"/>
    <n v="8125"/>
    <n v="28"/>
    <n v="16"/>
    <n v="0"/>
    <n v="2"/>
    <n v="3"/>
    <n v="24"/>
    <n v="1"/>
    <n v="4"/>
    <n v="0"/>
    <n v="0"/>
    <n v="0"/>
    <n v="0"/>
    <n v="0"/>
    <n v="0"/>
    <n v="8"/>
    <n v="7"/>
    <n v="3"/>
    <n v="1"/>
    <n v="7"/>
    <n v="1"/>
    <n v="12"/>
    <n v="4"/>
    <n v="241"/>
    <n v="93"/>
    <n v="334"/>
    <n v="7"/>
    <n v="2"/>
    <n v="9"/>
    <n v="233"/>
    <n v="90"/>
    <n v="323"/>
    <n v="241"/>
    <n v="11"/>
    <n v="11"/>
    <n v="11"/>
    <n v="91"/>
    <n v="0"/>
    <n v="0"/>
    <n v="0"/>
    <x v="0"/>
    <x v="56"/>
  </r>
  <r>
    <x v="2"/>
    <x v="13"/>
    <x v="56"/>
    <x v="56"/>
    <x v="1"/>
    <n v="10297"/>
    <n v="441"/>
    <n v="390"/>
    <n v="443"/>
    <n v="281"/>
    <n v="426"/>
    <n v="239"/>
    <n v="325"/>
    <n v="358"/>
    <n v="414"/>
    <n v="28"/>
    <n v="20"/>
    <n v="28"/>
    <n v="16"/>
    <n v="22"/>
    <n v="7"/>
    <n v="23"/>
    <n v="27"/>
    <n v="31"/>
    <n v="406"/>
    <n v="365"/>
    <n v="407"/>
    <n v="261"/>
    <n v="398"/>
    <n v="230"/>
    <n v="297"/>
    <n v="326"/>
    <n v="377"/>
    <n v="44"/>
    <n v="28"/>
    <n v="5"/>
    <n v="2"/>
    <n v="38"/>
    <n v="25"/>
    <n v="141"/>
    <n v="6"/>
    <n v="133"/>
    <n v="0"/>
    <n v="0"/>
    <n v="0"/>
    <n v="112"/>
    <n v="5"/>
    <n v="106"/>
    <n v="325"/>
    <n v="5"/>
    <n v="15"/>
    <n v="304"/>
    <n v="23"/>
    <n v="0"/>
    <n v="0"/>
    <n v="23"/>
    <n v="297"/>
    <n v="5"/>
    <n v="14"/>
    <n v="277"/>
    <n v="65"/>
    <n v="7"/>
    <n v="104"/>
    <n v="63"/>
    <n v="22"/>
    <n v="5"/>
    <n v="21"/>
    <n v="3"/>
    <n v="0"/>
    <n v="0"/>
    <n v="18"/>
    <n v="1"/>
    <n v="0"/>
    <n v="1"/>
    <n v="5"/>
    <n v="0"/>
    <n v="5"/>
    <n v="12"/>
    <n v="2"/>
    <n v="11"/>
    <n v="1"/>
    <m/>
    <m/>
    <m/>
    <n v="441"/>
    <n v="266"/>
    <n v="443"/>
    <n v="129"/>
    <n v="401"/>
    <n v="254"/>
    <n v="390"/>
    <n v="337"/>
    <n v="367"/>
    <n v="121"/>
    <n v="28"/>
    <n v="22"/>
    <n v="28"/>
    <n v="3"/>
    <n v="24"/>
    <n v="10"/>
    <n v="20"/>
    <n v="17"/>
    <n v="17"/>
    <n v="7"/>
    <n v="406"/>
    <n v="242"/>
    <n v="407"/>
    <n v="120"/>
    <n v="369"/>
    <n v="238"/>
    <n v="365"/>
    <n v="315"/>
    <n v="345"/>
    <n v="112"/>
    <m/>
    <n v="492"/>
    <n v="484"/>
    <n v="8"/>
    <n v="492"/>
    <n v="37"/>
    <n v="447"/>
    <n v="8"/>
    <n v="326"/>
    <n v="437"/>
    <n v="187"/>
    <n v="53"/>
    <n v="184"/>
    <n v="13"/>
    <n v="37"/>
    <n v="15"/>
    <n v="3"/>
    <n v="310"/>
    <n v="16"/>
    <n v="410"/>
    <n v="27"/>
    <n v="4"/>
    <n v="33"/>
    <n v="230"/>
    <n v="225"/>
    <n v="4"/>
    <n v="18"/>
    <n v="14"/>
    <n v="1"/>
    <n v="0"/>
    <n v="13"/>
    <n v="213"/>
    <n v="221"/>
    <n v="0"/>
    <n v="48"/>
    <n v="11"/>
    <n v="131"/>
    <n v="38"/>
    <n v="8008"/>
    <n v="1"/>
    <n v="306"/>
    <n v="15"/>
    <n v="22"/>
    <n v="112"/>
    <n v="4254"/>
    <n v="3172"/>
    <n v="751"/>
    <n v="8177"/>
    <n v="32"/>
    <n v="17"/>
    <n v="0"/>
    <n v="2"/>
    <n v="3"/>
    <n v="28"/>
    <n v="1"/>
    <n v="4"/>
    <n v="0"/>
    <n v="0"/>
    <n v="0"/>
    <n v="0"/>
    <n v="0"/>
    <n v="0"/>
    <n v="9"/>
    <n v="7"/>
    <n v="3"/>
    <n v="1"/>
    <n v="7"/>
    <n v="2"/>
    <n v="13"/>
    <n v="5"/>
    <n v="241"/>
    <n v="95"/>
    <n v="336"/>
    <n v="7"/>
    <n v="2"/>
    <n v="9"/>
    <n v="233"/>
    <n v="91"/>
    <n v="324"/>
    <n v="241"/>
    <n v="9"/>
    <n v="9"/>
    <n v="9"/>
    <n v="93"/>
    <n v="0"/>
    <n v="0"/>
    <n v="0"/>
    <x v="1"/>
    <x v="56"/>
  </r>
  <r>
    <x v="2"/>
    <x v="13"/>
    <x v="57"/>
    <x v="57"/>
    <x v="0"/>
    <n v="15804"/>
    <n v="324"/>
    <n v="313"/>
    <n v="326"/>
    <n v="303"/>
    <n v="326"/>
    <n v="256"/>
    <n v="296"/>
    <n v="250"/>
    <n v="345"/>
    <n v="47"/>
    <n v="46"/>
    <n v="48"/>
    <n v="45"/>
    <n v="46"/>
    <n v="32"/>
    <n v="42"/>
    <n v="42"/>
    <n v="55"/>
    <n v="277"/>
    <n v="267"/>
    <n v="278"/>
    <n v="258"/>
    <n v="280"/>
    <n v="224"/>
    <n v="254"/>
    <n v="208"/>
    <n v="290"/>
    <n v="39"/>
    <n v="37"/>
    <n v="11"/>
    <n v="10"/>
    <n v="28"/>
    <n v="27"/>
    <n v="234"/>
    <n v="27"/>
    <n v="207"/>
    <n v="0"/>
    <n v="0"/>
    <n v="0"/>
    <n v="187"/>
    <n v="22"/>
    <n v="165"/>
    <n v="296"/>
    <n v="2"/>
    <n v="13"/>
    <n v="281"/>
    <n v="42"/>
    <n v="0"/>
    <n v="1"/>
    <n v="41"/>
    <n v="254"/>
    <n v="2"/>
    <n v="12"/>
    <n v="240"/>
    <n v="35"/>
    <n v="5"/>
    <n v="50"/>
    <n v="35"/>
    <n v="10"/>
    <n v="3"/>
    <n v="29"/>
    <n v="13"/>
    <n v="4"/>
    <n v="0"/>
    <n v="16"/>
    <n v="3"/>
    <n v="0"/>
    <n v="2"/>
    <n v="2"/>
    <n v="0"/>
    <n v="2"/>
    <n v="12"/>
    <n v="1"/>
    <n v="11"/>
    <n v="1"/>
    <m/>
    <m/>
    <m/>
    <n v="324"/>
    <n v="225"/>
    <n v="326"/>
    <n v="80"/>
    <n v="296"/>
    <n v="197"/>
    <n v="313"/>
    <n v="302"/>
    <n v="300"/>
    <n v="130"/>
    <n v="47"/>
    <n v="39"/>
    <n v="48"/>
    <n v="9"/>
    <n v="44"/>
    <n v="29"/>
    <n v="46"/>
    <n v="43"/>
    <n v="43"/>
    <n v="21"/>
    <n v="277"/>
    <n v="186"/>
    <n v="278"/>
    <n v="71"/>
    <n v="252"/>
    <n v="168"/>
    <n v="267"/>
    <n v="259"/>
    <n v="257"/>
    <n v="109"/>
    <m/>
    <n v="354"/>
    <n v="354"/>
    <n v="0"/>
    <n v="354"/>
    <n v="61"/>
    <n v="293"/>
    <n v="0"/>
    <n v="287"/>
    <n v="318"/>
    <n v="137"/>
    <n v="46"/>
    <n v="105"/>
    <n v="31"/>
    <n v="20"/>
    <n v="12"/>
    <n v="3"/>
    <n v="261"/>
    <n v="26"/>
    <n v="279"/>
    <n v="38"/>
    <n v="3"/>
    <n v="59"/>
    <n v="172"/>
    <n v="120"/>
    <n v="3"/>
    <n v="44"/>
    <n v="13"/>
    <n v="1"/>
    <n v="0"/>
    <n v="15"/>
    <n v="159"/>
    <n v="119"/>
    <n v="8"/>
    <n v="27"/>
    <n v="9"/>
    <n v="88"/>
    <n v="26"/>
    <n v="13858"/>
    <n v="1"/>
    <n v="275"/>
    <n v="12"/>
    <n v="15"/>
    <n v="118"/>
    <n v="10855"/>
    <n v="2648"/>
    <n v="469"/>
    <n v="13972"/>
    <n v="37"/>
    <n v="24"/>
    <n v="0"/>
    <n v="2"/>
    <n v="5"/>
    <n v="32"/>
    <n v="0"/>
    <n v="3"/>
    <n v="0"/>
    <n v="0"/>
    <n v="0"/>
    <n v="2"/>
    <n v="0"/>
    <n v="0"/>
    <n v="12"/>
    <n v="7"/>
    <n v="4"/>
    <n v="2"/>
    <n v="11"/>
    <n v="1"/>
    <n v="15"/>
    <n v="7"/>
    <n v="195"/>
    <n v="46"/>
    <n v="241"/>
    <n v="11"/>
    <n v="0"/>
    <n v="11"/>
    <n v="184"/>
    <n v="46"/>
    <n v="230"/>
    <n v="195"/>
    <n v="16"/>
    <n v="16"/>
    <n v="16"/>
    <n v="68"/>
    <n v="0"/>
    <n v="0"/>
    <n v="0"/>
    <x v="0"/>
    <x v="57"/>
  </r>
  <r>
    <x v="2"/>
    <x v="13"/>
    <x v="57"/>
    <x v="57"/>
    <x v="1"/>
    <n v="16003"/>
    <n v="329"/>
    <n v="318"/>
    <n v="330"/>
    <n v="305"/>
    <n v="332"/>
    <n v="264"/>
    <n v="299"/>
    <n v="251"/>
    <n v="346"/>
    <n v="47"/>
    <n v="48"/>
    <n v="49"/>
    <n v="45"/>
    <n v="48"/>
    <n v="34"/>
    <n v="43"/>
    <n v="41"/>
    <n v="55"/>
    <n v="282"/>
    <n v="270"/>
    <n v="281"/>
    <n v="260"/>
    <n v="284"/>
    <n v="230"/>
    <n v="256"/>
    <n v="210"/>
    <n v="291"/>
    <n v="37"/>
    <n v="36"/>
    <n v="8"/>
    <n v="7"/>
    <n v="29"/>
    <n v="29"/>
    <n v="246"/>
    <n v="30"/>
    <n v="216"/>
    <n v="0"/>
    <n v="0"/>
    <n v="0"/>
    <n v="201"/>
    <n v="25"/>
    <n v="176"/>
    <n v="299"/>
    <n v="2"/>
    <n v="12"/>
    <n v="285"/>
    <n v="43"/>
    <n v="0"/>
    <n v="1"/>
    <n v="42"/>
    <n v="256"/>
    <n v="2"/>
    <n v="11"/>
    <n v="243"/>
    <n v="36"/>
    <n v="5"/>
    <n v="50"/>
    <n v="36"/>
    <n v="10"/>
    <n v="3"/>
    <n v="31"/>
    <n v="14"/>
    <n v="4"/>
    <n v="0"/>
    <n v="17"/>
    <n v="4"/>
    <n v="0"/>
    <n v="3"/>
    <n v="2"/>
    <n v="0"/>
    <n v="2"/>
    <n v="12"/>
    <n v="1"/>
    <n v="11"/>
    <n v="1"/>
    <m/>
    <m/>
    <m/>
    <n v="329"/>
    <n v="235"/>
    <n v="330"/>
    <n v="83"/>
    <n v="301"/>
    <n v="191"/>
    <n v="318"/>
    <n v="306"/>
    <n v="306"/>
    <n v="129"/>
    <n v="47"/>
    <n v="40"/>
    <n v="49"/>
    <n v="11"/>
    <n v="47"/>
    <n v="29"/>
    <n v="48"/>
    <n v="45"/>
    <n v="44"/>
    <n v="21"/>
    <n v="282"/>
    <n v="195"/>
    <n v="281"/>
    <n v="72"/>
    <n v="254"/>
    <n v="162"/>
    <n v="270"/>
    <n v="261"/>
    <n v="262"/>
    <n v="108"/>
    <m/>
    <n v="355"/>
    <n v="355"/>
    <n v="0"/>
    <n v="355"/>
    <n v="60"/>
    <n v="295"/>
    <n v="0"/>
    <n v="290"/>
    <n v="320"/>
    <n v="138"/>
    <n v="46"/>
    <n v="107"/>
    <n v="30"/>
    <n v="20"/>
    <n v="11"/>
    <n v="3"/>
    <n v="261"/>
    <n v="28"/>
    <n v="279"/>
    <n v="39"/>
    <n v="3"/>
    <n v="58"/>
    <n v="173"/>
    <n v="121"/>
    <n v="3"/>
    <n v="42"/>
    <n v="14"/>
    <n v="1"/>
    <n v="0"/>
    <n v="16"/>
    <n v="159"/>
    <n v="120"/>
    <n v="10"/>
    <n v="28"/>
    <n v="9"/>
    <n v="88"/>
    <n v="26"/>
    <n v="14027"/>
    <n v="0"/>
    <n v="269"/>
    <n v="10"/>
    <n v="15"/>
    <n v="123"/>
    <n v="10981"/>
    <n v="2682"/>
    <n v="478"/>
    <n v="14141"/>
    <n v="36"/>
    <n v="26"/>
    <n v="0"/>
    <n v="5"/>
    <n v="5"/>
    <n v="31"/>
    <n v="0"/>
    <n v="3"/>
    <n v="0"/>
    <n v="0"/>
    <n v="0"/>
    <n v="2"/>
    <n v="0"/>
    <n v="0"/>
    <n v="12"/>
    <n v="8"/>
    <n v="5"/>
    <n v="1"/>
    <n v="11"/>
    <n v="1"/>
    <n v="15"/>
    <n v="7"/>
    <n v="196"/>
    <n v="45"/>
    <n v="241"/>
    <n v="12"/>
    <n v="0"/>
    <n v="12"/>
    <n v="184"/>
    <n v="45"/>
    <n v="229"/>
    <n v="196"/>
    <n v="17"/>
    <n v="17"/>
    <n v="17"/>
    <n v="72"/>
    <n v="0"/>
    <n v="0"/>
    <n v="0"/>
    <x v="1"/>
    <x v="57"/>
  </r>
  <r>
    <x v="2"/>
    <x v="13"/>
    <x v="58"/>
    <x v="58"/>
    <x v="0"/>
    <n v="4378"/>
    <n v="276"/>
    <n v="261"/>
    <n v="272"/>
    <n v="266"/>
    <n v="276"/>
    <n v="196"/>
    <n v="246"/>
    <n v="180"/>
    <n v="292"/>
    <n v="7"/>
    <n v="6"/>
    <n v="6"/>
    <n v="8"/>
    <n v="8"/>
    <n v="6"/>
    <n v="5"/>
    <n v="2"/>
    <n v="9"/>
    <n v="269"/>
    <n v="255"/>
    <n v="266"/>
    <n v="258"/>
    <n v="268"/>
    <n v="190"/>
    <n v="241"/>
    <n v="178"/>
    <n v="283"/>
    <n v="31"/>
    <n v="30"/>
    <n v="0"/>
    <n v="0"/>
    <n v="31"/>
    <n v="30"/>
    <n v="179"/>
    <n v="2"/>
    <n v="177"/>
    <n v="0"/>
    <n v="0"/>
    <n v="0"/>
    <n v="126"/>
    <n v="1"/>
    <n v="125"/>
    <n v="246"/>
    <n v="0"/>
    <n v="9"/>
    <n v="236"/>
    <n v="5"/>
    <n v="0"/>
    <n v="0"/>
    <n v="5"/>
    <n v="241"/>
    <n v="0"/>
    <n v="9"/>
    <n v="231"/>
    <n v="44"/>
    <n v="6"/>
    <n v="53"/>
    <n v="40"/>
    <n v="12"/>
    <n v="4"/>
    <n v="19"/>
    <n v="5"/>
    <n v="0"/>
    <n v="0"/>
    <n v="14"/>
    <n v="0"/>
    <n v="0"/>
    <n v="1"/>
    <n v="6"/>
    <n v="0"/>
    <n v="6"/>
    <n v="12"/>
    <n v="4"/>
    <n v="12"/>
    <n v="0"/>
    <m/>
    <m/>
    <m/>
    <n v="276"/>
    <n v="215"/>
    <n v="272"/>
    <n v="96"/>
    <n v="242"/>
    <n v="167"/>
    <n v="261"/>
    <n v="242"/>
    <n v="253"/>
    <n v="128"/>
    <n v="7"/>
    <n v="7"/>
    <n v="6"/>
    <n v="2"/>
    <n v="5"/>
    <n v="2"/>
    <n v="6"/>
    <n v="5"/>
    <n v="5"/>
    <n v="2"/>
    <n v="269"/>
    <n v="208"/>
    <n v="266"/>
    <n v="94"/>
    <n v="237"/>
    <n v="165"/>
    <n v="255"/>
    <n v="237"/>
    <n v="248"/>
    <n v="126"/>
    <m/>
    <n v="304"/>
    <n v="304"/>
    <n v="0"/>
    <n v="304"/>
    <n v="11"/>
    <n v="293"/>
    <n v="0"/>
    <n v="257"/>
    <n v="295"/>
    <n v="76"/>
    <n v="16"/>
    <n v="191"/>
    <n v="5"/>
    <n v="15"/>
    <n v="1"/>
    <n v="0"/>
    <n v="253"/>
    <n v="4"/>
    <n v="288"/>
    <n v="7"/>
    <n v="0"/>
    <n v="14"/>
    <n v="144"/>
    <n v="146"/>
    <n v="0"/>
    <n v="7"/>
    <n v="4"/>
    <n v="0"/>
    <n v="0"/>
    <n v="7"/>
    <n v="140"/>
    <n v="146"/>
    <n v="2"/>
    <n v="16"/>
    <n v="8"/>
    <n v="79"/>
    <n v="19"/>
    <n v="3380"/>
    <n v="2"/>
    <n v="315"/>
    <n v="18"/>
    <n v="20"/>
    <n v="86"/>
    <n v="1867"/>
    <n v="1262"/>
    <n v="349"/>
    <n v="3478"/>
    <n v="12"/>
    <n v="9"/>
    <n v="0"/>
    <n v="2"/>
    <n v="1"/>
    <n v="11"/>
    <n v="0"/>
    <n v="0"/>
    <n v="0"/>
    <n v="0"/>
    <n v="0"/>
    <n v="0"/>
    <n v="0"/>
    <n v="0"/>
    <n v="3"/>
    <n v="2"/>
    <n v="0"/>
    <n v="0"/>
    <n v="3"/>
    <n v="0"/>
    <n v="3"/>
    <n v="1"/>
    <n v="161"/>
    <n v="52"/>
    <n v="213"/>
    <n v="3"/>
    <n v="0"/>
    <n v="3"/>
    <n v="158"/>
    <n v="52"/>
    <n v="210"/>
    <n v="161"/>
    <n v="11"/>
    <n v="10"/>
    <n v="11"/>
    <n v="66"/>
    <n v="0"/>
    <n v="0"/>
    <n v="0"/>
    <x v="0"/>
    <x v="58"/>
  </r>
  <r>
    <x v="2"/>
    <x v="13"/>
    <x v="58"/>
    <x v="58"/>
    <x v="1"/>
    <n v="4379"/>
    <n v="279"/>
    <n v="266"/>
    <n v="274"/>
    <n v="267"/>
    <n v="279"/>
    <n v="203"/>
    <n v="249"/>
    <n v="185"/>
    <n v="292"/>
    <n v="7"/>
    <n v="6"/>
    <n v="6"/>
    <n v="7"/>
    <n v="8"/>
    <n v="5"/>
    <n v="4"/>
    <n v="2"/>
    <n v="8"/>
    <n v="272"/>
    <n v="260"/>
    <n v="268"/>
    <n v="260"/>
    <n v="271"/>
    <n v="198"/>
    <n v="245"/>
    <n v="183"/>
    <n v="284"/>
    <n v="32"/>
    <n v="31"/>
    <n v="0"/>
    <n v="0"/>
    <n v="32"/>
    <n v="31"/>
    <n v="185"/>
    <n v="2"/>
    <n v="183"/>
    <n v="0"/>
    <n v="0"/>
    <n v="0"/>
    <n v="132"/>
    <n v="1"/>
    <n v="131"/>
    <n v="249"/>
    <n v="0"/>
    <n v="9"/>
    <n v="239"/>
    <n v="4"/>
    <n v="0"/>
    <n v="0"/>
    <n v="4"/>
    <n v="245"/>
    <n v="0"/>
    <n v="9"/>
    <n v="235"/>
    <n v="44"/>
    <n v="6"/>
    <n v="53"/>
    <n v="40"/>
    <n v="12"/>
    <n v="4"/>
    <n v="19"/>
    <n v="5"/>
    <n v="0"/>
    <n v="0"/>
    <n v="14"/>
    <n v="0"/>
    <n v="0"/>
    <n v="2"/>
    <n v="6"/>
    <n v="0"/>
    <n v="6"/>
    <n v="11"/>
    <n v="2"/>
    <n v="11"/>
    <n v="0"/>
    <m/>
    <m/>
    <m/>
    <n v="279"/>
    <n v="218"/>
    <n v="274"/>
    <n v="96"/>
    <n v="243"/>
    <n v="164"/>
    <n v="266"/>
    <n v="246"/>
    <n v="257"/>
    <n v="124"/>
    <n v="7"/>
    <n v="7"/>
    <n v="6"/>
    <n v="2"/>
    <n v="5"/>
    <n v="2"/>
    <n v="6"/>
    <n v="5"/>
    <n v="5"/>
    <n v="2"/>
    <n v="272"/>
    <n v="211"/>
    <n v="268"/>
    <n v="94"/>
    <n v="238"/>
    <n v="162"/>
    <n v="260"/>
    <n v="241"/>
    <n v="252"/>
    <n v="122"/>
    <m/>
    <n v="306"/>
    <n v="306"/>
    <n v="0"/>
    <n v="306"/>
    <n v="11"/>
    <n v="295"/>
    <n v="0"/>
    <n v="259"/>
    <n v="297"/>
    <n v="77"/>
    <n v="16"/>
    <n v="192"/>
    <n v="4"/>
    <n v="16"/>
    <n v="1"/>
    <n v="0"/>
    <n v="255"/>
    <n v="4"/>
    <n v="290"/>
    <n v="7"/>
    <n v="0"/>
    <n v="15"/>
    <n v="143"/>
    <n v="148"/>
    <n v="0"/>
    <n v="7"/>
    <n v="4"/>
    <n v="0"/>
    <n v="0"/>
    <n v="8"/>
    <n v="139"/>
    <n v="148"/>
    <n v="2"/>
    <n v="16"/>
    <n v="8"/>
    <n v="80"/>
    <n v="19"/>
    <n v="3387"/>
    <n v="2"/>
    <n v="307"/>
    <n v="20"/>
    <n v="21"/>
    <n v="85"/>
    <n v="1874"/>
    <n v="1264"/>
    <n v="348"/>
    <n v="3486"/>
    <n v="10"/>
    <n v="7"/>
    <n v="0"/>
    <n v="2"/>
    <n v="1"/>
    <n v="9"/>
    <n v="0"/>
    <n v="0"/>
    <n v="0"/>
    <n v="0"/>
    <n v="0"/>
    <n v="0"/>
    <n v="0"/>
    <n v="0"/>
    <n v="3"/>
    <n v="2"/>
    <n v="0"/>
    <n v="0"/>
    <n v="3"/>
    <n v="0"/>
    <n v="3"/>
    <n v="1"/>
    <n v="161"/>
    <n v="52"/>
    <n v="213"/>
    <n v="3"/>
    <n v="0"/>
    <n v="3"/>
    <n v="158"/>
    <n v="52"/>
    <n v="210"/>
    <n v="161"/>
    <n v="13"/>
    <n v="12"/>
    <n v="13"/>
    <n v="70"/>
    <n v="0"/>
    <n v="0"/>
    <n v="0"/>
    <x v="1"/>
    <x v="58"/>
  </r>
  <r>
    <x v="2"/>
    <x v="14"/>
    <x v="59"/>
    <x v="59"/>
    <x v="0"/>
    <n v="12226"/>
    <n v="314"/>
    <n v="296"/>
    <n v="304"/>
    <n v="253"/>
    <n v="303"/>
    <n v="136"/>
    <n v="269"/>
    <n v="165"/>
    <n v="312"/>
    <n v="21"/>
    <n v="14"/>
    <n v="19"/>
    <n v="12"/>
    <n v="16"/>
    <n v="6"/>
    <n v="10"/>
    <n v="16"/>
    <n v="22"/>
    <n v="288"/>
    <n v="277"/>
    <n v="280"/>
    <n v="237"/>
    <n v="282"/>
    <n v="128"/>
    <n v="256"/>
    <n v="148"/>
    <n v="284"/>
    <n v="34"/>
    <n v="33"/>
    <n v="0"/>
    <n v="0"/>
    <n v="34"/>
    <n v="33"/>
    <n v="118"/>
    <n v="3"/>
    <n v="113"/>
    <n v="0"/>
    <n v="0"/>
    <n v="0"/>
    <n v="65"/>
    <n v="2"/>
    <n v="62"/>
    <n v="269"/>
    <n v="2"/>
    <n v="11"/>
    <n v="256"/>
    <n v="10"/>
    <n v="0"/>
    <n v="0"/>
    <n v="10"/>
    <n v="256"/>
    <n v="2"/>
    <n v="11"/>
    <n v="243"/>
    <n v="35"/>
    <n v="8"/>
    <n v="45"/>
    <n v="53"/>
    <n v="7"/>
    <n v="1"/>
    <n v="24"/>
    <n v="4"/>
    <n v="1"/>
    <n v="0"/>
    <n v="20"/>
    <n v="5"/>
    <n v="0"/>
    <n v="2"/>
    <n v="10"/>
    <n v="0"/>
    <n v="10"/>
    <n v="17"/>
    <n v="3"/>
    <n v="12"/>
    <n v="5"/>
    <m/>
    <m/>
    <m/>
    <n v="314"/>
    <n v="211"/>
    <n v="304"/>
    <n v="104"/>
    <n v="278"/>
    <n v="203"/>
    <n v="296"/>
    <n v="251"/>
    <n v="288"/>
    <n v="113"/>
    <n v="21"/>
    <n v="17"/>
    <n v="19"/>
    <n v="8"/>
    <n v="18"/>
    <n v="12"/>
    <n v="14"/>
    <n v="12"/>
    <n v="12"/>
    <n v="5"/>
    <n v="288"/>
    <n v="190"/>
    <n v="280"/>
    <n v="95"/>
    <n v="256"/>
    <n v="187"/>
    <n v="277"/>
    <n v="236"/>
    <n v="271"/>
    <n v="106"/>
    <m/>
    <n v="333"/>
    <n v="326"/>
    <n v="7"/>
    <n v="333"/>
    <n v="28"/>
    <n v="298"/>
    <n v="7"/>
    <n v="219"/>
    <n v="295"/>
    <n v="115"/>
    <n v="34"/>
    <n v="140"/>
    <n v="7"/>
    <n v="17"/>
    <n v="14"/>
    <n v="6"/>
    <n v="213"/>
    <n v="5"/>
    <n v="273"/>
    <n v="21"/>
    <n v="3"/>
    <n v="35"/>
    <n v="161"/>
    <n v="134"/>
    <n v="3"/>
    <n v="18"/>
    <n v="7"/>
    <n v="0"/>
    <n v="0"/>
    <n v="14"/>
    <n v="152"/>
    <n v="132"/>
    <n v="6"/>
    <n v="52"/>
    <n v="12"/>
    <n v="29"/>
    <n v="18"/>
    <n v="9901"/>
    <n v="0"/>
    <n v="181"/>
    <n v="10"/>
    <n v="18"/>
    <n v="97"/>
    <n v="6362"/>
    <n v="3200"/>
    <n v="386"/>
    <n v="9948"/>
    <n v="32"/>
    <n v="19"/>
    <n v="1"/>
    <n v="0"/>
    <n v="1"/>
    <n v="28"/>
    <n v="3"/>
    <n v="3"/>
    <n v="1"/>
    <n v="0"/>
    <n v="0"/>
    <n v="0"/>
    <n v="0"/>
    <n v="0"/>
    <n v="4"/>
    <n v="4"/>
    <n v="2"/>
    <n v="2"/>
    <n v="3"/>
    <n v="1"/>
    <n v="7"/>
    <n v="3"/>
    <n v="172"/>
    <n v="42"/>
    <n v="214"/>
    <n v="4"/>
    <n v="0"/>
    <n v="4"/>
    <n v="167"/>
    <n v="41"/>
    <n v="208"/>
    <n v="172"/>
    <n v="10"/>
    <n v="10"/>
    <n v="10"/>
    <n v="86"/>
    <n v="1"/>
    <n v="0"/>
    <n v="0"/>
    <x v="0"/>
    <x v="59"/>
  </r>
  <r>
    <x v="2"/>
    <x v="14"/>
    <x v="59"/>
    <x v="59"/>
    <x v="1"/>
    <n v="12480"/>
    <n v="316"/>
    <n v="299"/>
    <n v="310"/>
    <n v="260"/>
    <n v="309"/>
    <n v="141"/>
    <n v="274"/>
    <n v="178"/>
    <n v="314"/>
    <n v="23"/>
    <n v="17"/>
    <n v="24"/>
    <n v="14"/>
    <n v="20"/>
    <n v="7"/>
    <n v="12"/>
    <n v="19"/>
    <n v="24"/>
    <n v="288"/>
    <n v="277"/>
    <n v="281"/>
    <n v="241"/>
    <n v="284"/>
    <n v="132"/>
    <n v="258"/>
    <n v="158"/>
    <n v="284"/>
    <n v="34"/>
    <n v="33"/>
    <n v="1"/>
    <n v="1"/>
    <n v="33"/>
    <n v="32"/>
    <n v="120"/>
    <n v="4"/>
    <n v="114"/>
    <n v="0"/>
    <n v="0"/>
    <n v="0"/>
    <n v="70"/>
    <n v="3"/>
    <n v="66"/>
    <n v="274"/>
    <n v="2"/>
    <n v="11"/>
    <n v="261"/>
    <n v="12"/>
    <n v="0"/>
    <n v="0"/>
    <n v="12"/>
    <n v="258"/>
    <n v="2"/>
    <n v="11"/>
    <n v="245"/>
    <n v="35"/>
    <n v="8"/>
    <n v="43"/>
    <n v="54"/>
    <n v="7"/>
    <n v="1"/>
    <n v="23"/>
    <n v="4"/>
    <n v="1"/>
    <n v="0"/>
    <n v="19"/>
    <n v="6"/>
    <n v="0"/>
    <n v="2"/>
    <n v="9"/>
    <n v="0"/>
    <n v="9"/>
    <n v="17"/>
    <n v="4"/>
    <n v="13"/>
    <n v="4"/>
    <m/>
    <m/>
    <m/>
    <n v="316"/>
    <n v="211"/>
    <n v="310"/>
    <n v="104"/>
    <n v="279"/>
    <n v="199"/>
    <n v="299"/>
    <n v="251"/>
    <n v="291"/>
    <n v="110"/>
    <n v="23"/>
    <n v="17"/>
    <n v="24"/>
    <n v="10"/>
    <n v="21"/>
    <n v="15"/>
    <n v="17"/>
    <n v="14"/>
    <n v="15"/>
    <n v="4"/>
    <n v="288"/>
    <n v="190"/>
    <n v="281"/>
    <n v="93"/>
    <n v="254"/>
    <n v="180"/>
    <n v="277"/>
    <n v="234"/>
    <n v="271"/>
    <n v="104"/>
    <m/>
    <n v="337"/>
    <n v="331"/>
    <n v="6"/>
    <n v="337"/>
    <n v="31"/>
    <n v="300"/>
    <n v="6"/>
    <n v="225"/>
    <n v="299"/>
    <n v="118"/>
    <n v="34"/>
    <n v="140"/>
    <n v="7"/>
    <n v="17"/>
    <n v="15"/>
    <n v="6"/>
    <n v="219"/>
    <n v="5"/>
    <n v="276"/>
    <n v="22"/>
    <n v="3"/>
    <n v="36"/>
    <n v="163"/>
    <n v="135"/>
    <n v="3"/>
    <n v="21"/>
    <n v="7"/>
    <n v="0"/>
    <n v="0"/>
    <n v="13"/>
    <n v="154"/>
    <n v="133"/>
    <n v="8"/>
    <n v="52"/>
    <n v="12"/>
    <n v="30"/>
    <n v="18"/>
    <n v="10123"/>
    <n v="1"/>
    <n v="181"/>
    <n v="10"/>
    <n v="17"/>
    <n v="98"/>
    <n v="6506"/>
    <n v="3271"/>
    <n v="394"/>
    <n v="10171"/>
    <n v="31"/>
    <n v="22"/>
    <n v="1"/>
    <n v="0"/>
    <n v="2"/>
    <n v="28"/>
    <n v="1"/>
    <n v="3"/>
    <n v="2"/>
    <n v="1"/>
    <n v="0"/>
    <n v="0"/>
    <n v="0"/>
    <n v="0"/>
    <n v="4"/>
    <n v="4"/>
    <n v="2"/>
    <n v="2"/>
    <n v="3"/>
    <n v="1"/>
    <n v="7"/>
    <n v="3"/>
    <n v="177"/>
    <n v="40"/>
    <n v="217"/>
    <n v="4"/>
    <n v="0"/>
    <n v="4"/>
    <n v="172"/>
    <n v="39"/>
    <n v="211"/>
    <n v="177"/>
    <n v="11"/>
    <n v="11"/>
    <n v="11"/>
    <n v="87"/>
    <n v="1"/>
    <n v="0"/>
    <n v="0"/>
    <x v="1"/>
    <x v="59"/>
  </r>
  <r>
    <x v="2"/>
    <x v="14"/>
    <x v="60"/>
    <x v="60"/>
    <x v="0"/>
    <n v="9991"/>
    <n v="324"/>
    <n v="259"/>
    <n v="316"/>
    <n v="253"/>
    <n v="294"/>
    <n v="156"/>
    <n v="198"/>
    <n v="265"/>
    <n v="330"/>
    <n v="28"/>
    <n v="17"/>
    <n v="26"/>
    <n v="14"/>
    <n v="14"/>
    <n v="8"/>
    <n v="11"/>
    <n v="25"/>
    <n v="33"/>
    <n v="294"/>
    <n v="241"/>
    <n v="288"/>
    <n v="237"/>
    <n v="279"/>
    <n v="147"/>
    <n v="185"/>
    <n v="239"/>
    <n v="295"/>
    <n v="44"/>
    <n v="44"/>
    <n v="1"/>
    <n v="1"/>
    <n v="43"/>
    <n v="43"/>
    <n v="108"/>
    <n v="5"/>
    <n v="102"/>
    <n v="0"/>
    <n v="0"/>
    <n v="0"/>
    <n v="94"/>
    <n v="4"/>
    <n v="90"/>
    <n v="198"/>
    <n v="3"/>
    <n v="9"/>
    <n v="186"/>
    <n v="11"/>
    <n v="0"/>
    <n v="0"/>
    <n v="11"/>
    <n v="185"/>
    <n v="3"/>
    <n v="9"/>
    <n v="173"/>
    <n v="37"/>
    <n v="7"/>
    <n v="57"/>
    <n v="61"/>
    <n v="17"/>
    <n v="4"/>
    <n v="14"/>
    <n v="1"/>
    <n v="0"/>
    <n v="0"/>
    <n v="13"/>
    <n v="1"/>
    <n v="0"/>
    <n v="1"/>
    <n v="4"/>
    <n v="1"/>
    <n v="3"/>
    <n v="8"/>
    <n v="1"/>
    <n v="6"/>
    <n v="2"/>
    <m/>
    <m/>
    <m/>
    <n v="324"/>
    <n v="182"/>
    <n v="316"/>
    <n v="83"/>
    <n v="282"/>
    <n v="173"/>
    <n v="259"/>
    <n v="216"/>
    <n v="248"/>
    <n v="72"/>
    <n v="28"/>
    <n v="22"/>
    <n v="26"/>
    <n v="6"/>
    <n v="23"/>
    <n v="14"/>
    <n v="17"/>
    <n v="14"/>
    <n v="15"/>
    <n v="7"/>
    <n v="294"/>
    <n v="159"/>
    <n v="288"/>
    <n v="77"/>
    <n v="257"/>
    <n v="158"/>
    <n v="241"/>
    <n v="202"/>
    <n v="232"/>
    <n v="65"/>
    <m/>
    <n v="370"/>
    <n v="368"/>
    <n v="2"/>
    <n v="370"/>
    <n v="39"/>
    <n v="329"/>
    <n v="2"/>
    <n v="207"/>
    <n v="320"/>
    <n v="176"/>
    <n v="35"/>
    <n v="128"/>
    <n v="4"/>
    <n v="25"/>
    <n v="1"/>
    <n v="1"/>
    <n v="196"/>
    <n v="11"/>
    <n v="289"/>
    <n v="31"/>
    <n v="6"/>
    <n v="32"/>
    <n v="191"/>
    <n v="141"/>
    <n v="6"/>
    <n v="21"/>
    <n v="8"/>
    <n v="4"/>
    <n v="0"/>
    <n v="10"/>
    <n v="182"/>
    <n v="137"/>
    <n v="5"/>
    <n v="60"/>
    <n v="13"/>
    <n v="61"/>
    <n v="21"/>
    <n v="7981"/>
    <n v="2"/>
    <n v="138"/>
    <n v="18"/>
    <n v="28"/>
    <n v="112"/>
    <n v="5171"/>
    <n v="2489"/>
    <n v="403"/>
    <n v="8063"/>
    <n v="33"/>
    <n v="24"/>
    <n v="0"/>
    <n v="1"/>
    <n v="3"/>
    <n v="29"/>
    <n v="1"/>
    <n v="6"/>
    <n v="4"/>
    <n v="1"/>
    <n v="1"/>
    <n v="1"/>
    <n v="0"/>
    <n v="0"/>
    <n v="6"/>
    <n v="5"/>
    <n v="1"/>
    <n v="2"/>
    <n v="5"/>
    <n v="1"/>
    <n v="12"/>
    <n v="4"/>
    <n v="178"/>
    <n v="52"/>
    <n v="230"/>
    <n v="7"/>
    <n v="1"/>
    <n v="8"/>
    <n v="170"/>
    <n v="51"/>
    <n v="221"/>
    <n v="178"/>
    <n v="13"/>
    <n v="13"/>
    <n v="13"/>
    <n v="59"/>
    <n v="3"/>
    <n v="1"/>
    <n v="1"/>
    <x v="0"/>
    <x v="60"/>
  </r>
  <r>
    <x v="2"/>
    <x v="14"/>
    <x v="60"/>
    <x v="60"/>
    <x v="1"/>
    <n v="9863"/>
    <n v="328"/>
    <n v="280"/>
    <n v="322"/>
    <n v="266"/>
    <n v="305"/>
    <n v="184"/>
    <n v="221"/>
    <n v="268"/>
    <n v="333"/>
    <n v="30"/>
    <n v="22"/>
    <n v="29"/>
    <n v="16"/>
    <n v="19"/>
    <n v="13"/>
    <n v="16"/>
    <n v="29"/>
    <n v="34"/>
    <n v="297"/>
    <n v="258"/>
    <n v="292"/>
    <n v="249"/>
    <n v="286"/>
    <n v="171"/>
    <n v="204"/>
    <n v="238"/>
    <n v="298"/>
    <n v="43"/>
    <n v="43"/>
    <n v="1"/>
    <n v="1"/>
    <n v="42"/>
    <n v="42"/>
    <n v="140"/>
    <n v="8"/>
    <n v="132"/>
    <n v="0"/>
    <n v="0"/>
    <n v="0"/>
    <n v="122"/>
    <n v="7"/>
    <n v="115"/>
    <n v="221"/>
    <n v="2"/>
    <n v="13"/>
    <n v="206"/>
    <n v="16"/>
    <n v="0"/>
    <n v="1"/>
    <n v="15"/>
    <n v="204"/>
    <n v="2"/>
    <n v="12"/>
    <n v="190"/>
    <n v="38"/>
    <n v="7"/>
    <n v="58"/>
    <n v="62"/>
    <n v="17"/>
    <n v="5"/>
    <n v="14"/>
    <n v="2"/>
    <n v="0"/>
    <n v="0"/>
    <n v="12"/>
    <n v="1"/>
    <n v="0"/>
    <n v="1"/>
    <n v="4"/>
    <n v="1"/>
    <n v="3"/>
    <n v="8"/>
    <n v="1"/>
    <n v="6"/>
    <n v="2"/>
    <m/>
    <m/>
    <m/>
    <n v="328"/>
    <n v="176"/>
    <n v="322"/>
    <n v="89"/>
    <n v="288"/>
    <n v="172"/>
    <n v="280"/>
    <n v="227"/>
    <n v="271"/>
    <n v="71"/>
    <n v="30"/>
    <n v="24"/>
    <n v="29"/>
    <n v="7"/>
    <n v="25"/>
    <n v="14"/>
    <n v="22"/>
    <n v="17"/>
    <n v="20"/>
    <n v="6"/>
    <n v="297"/>
    <n v="151"/>
    <n v="292"/>
    <n v="82"/>
    <n v="262"/>
    <n v="157"/>
    <n v="258"/>
    <n v="210"/>
    <n v="251"/>
    <n v="65"/>
    <m/>
    <n v="371"/>
    <n v="370"/>
    <n v="1"/>
    <n v="371"/>
    <n v="40"/>
    <n v="330"/>
    <n v="1"/>
    <n v="223"/>
    <n v="326"/>
    <n v="174"/>
    <n v="35"/>
    <n v="131"/>
    <n v="5"/>
    <n v="24"/>
    <n v="1"/>
    <n v="1"/>
    <n v="210"/>
    <n v="13"/>
    <n v="293"/>
    <n v="33"/>
    <n v="6"/>
    <n v="32"/>
    <n v="193"/>
    <n v="140"/>
    <n v="6"/>
    <n v="21"/>
    <n v="9"/>
    <n v="4"/>
    <n v="0"/>
    <n v="10"/>
    <n v="184"/>
    <n v="136"/>
    <n v="7"/>
    <n v="58"/>
    <n v="13"/>
    <n v="63"/>
    <n v="21"/>
    <n v="7862"/>
    <n v="1"/>
    <n v="129"/>
    <n v="18"/>
    <n v="26"/>
    <n v="112"/>
    <n v="5064"/>
    <n v="2476"/>
    <n v="406"/>
    <n v="7946"/>
    <n v="34"/>
    <n v="24"/>
    <n v="1"/>
    <n v="2"/>
    <n v="4"/>
    <n v="30"/>
    <n v="0"/>
    <n v="6"/>
    <n v="4"/>
    <n v="1"/>
    <n v="1"/>
    <n v="1"/>
    <n v="0"/>
    <n v="0"/>
    <n v="7"/>
    <n v="5"/>
    <n v="1"/>
    <n v="2"/>
    <n v="6"/>
    <n v="1"/>
    <n v="13"/>
    <n v="4"/>
    <n v="180"/>
    <n v="53"/>
    <n v="233"/>
    <n v="7"/>
    <n v="1"/>
    <n v="8"/>
    <n v="173"/>
    <n v="52"/>
    <n v="225"/>
    <n v="180"/>
    <n v="13"/>
    <n v="13"/>
    <n v="13"/>
    <n v="64"/>
    <n v="3"/>
    <n v="1"/>
    <n v="1"/>
    <x v="1"/>
    <x v="60"/>
  </r>
  <r>
    <x v="2"/>
    <x v="14"/>
    <x v="61"/>
    <x v="61"/>
    <x v="0"/>
    <n v="8036"/>
    <n v="285"/>
    <n v="227"/>
    <n v="287"/>
    <n v="215"/>
    <n v="259"/>
    <n v="253"/>
    <n v="273"/>
    <n v="97"/>
    <n v="275"/>
    <n v="19"/>
    <n v="14"/>
    <n v="17"/>
    <n v="10"/>
    <n v="15"/>
    <n v="14"/>
    <n v="16"/>
    <n v="5"/>
    <n v="18"/>
    <n v="266"/>
    <n v="213"/>
    <n v="270"/>
    <n v="205"/>
    <n v="244"/>
    <n v="239"/>
    <n v="257"/>
    <n v="92"/>
    <n v="257"/>
    <n v="48"/>
    <n v="46"/>
    <n v="6"/>
    <n v="5"/>
    <n v="42"/>
    <n v="41"/>
    <n v="139"/>
    <n v="7"/>
    <n v="132"/>
    <n v="0"/>
    <n v="0"/>
    <n v="0"/>
    <n v="54"/>
    <n v="2"/>
    <n v="52"/>
    <n v="273"/>
    <n v="3"/>
    <n v="21"/>
    <n v="249"/>
    <n v="16"/>
    <n v="0"/>
    <n v="0"/>
    <n v="16"/>
    <n v="257"/>
    <n v="3"/>
    <n v="21"/>
    <n v="233"/>
    <n v="34"/>
    <n v="4"/>
    <n v="54"/>
    <n v="50"/>
    <n v="16"/>
    <n v="3"/>
    <n v="17"/>
    <n v="6"/>
    <n v="0"/>
    <n v="0"/>
    <n v="11"/>
    <n v="2"/>
    <n v="0"/>
    <n v="1"/>
    <n v="2"/>
    <n v="0"/>
    <n v="2"/>
    <n v="9"/>
    <n v="3"/>
    <n v="7"/>
    <n v="2"/>
    <m/>
    <m/>
    <m/>
    <n v="285"/>
    <n v="238"/>
    <n v="287"/>
    <n v="77"/>
    <n v="254"/>
    <n v="166"/>
    <n v="227"/>
    <n v="201"/>
    <n v="219"/>
    <n v="101"/>
    <n v="19"/>
    <n v="15"/>
    <n v="17"/>
    <n v="2"/>
    <n v="15"/>
    <n v="4"/>
    <n v="14"/>
    <n v="14"/>
    <n v="14"/>
    <n v="3"/>
    <n v="266"/>
    <n v="223"/>
    <n v="270"/>
    <n v="75"/>
    <n v="239"/>
    <n v="162"/>
    <n v="213"/>
    <n v="187"/>
    <n v="205"/>
    <n v="98"/>
    <m/>
    <n v="308"/>
    <n v="308"/>
    <n v="0"/>
    <n v="308"/>
    <n v="22"/>
    <n v="286"/>
    <n v="0"/>
    <n v="185"/>
    <n v="261"/>
    <n v="148"/>
    <n v="26"/>
    <n v="100"/>
    <n v="11"/>
    <n v="20"/>
    <n v="3"/>
    <n v="0"/>
    <n v="179"/>
    <n v="6"/>
    <n v="244"/>
    <n v="17"/>
    <n v="2"/>
    <n v="27"/>
    <n v="165"/>
    <n v="114"/>
    <n v="2"/>
    <n v="11"/>
    <n v="7"/>
    <n v="2"/>
    <n v="0"/>
    <n v="16"/>
    <n v="158"/>
    <n v="112"/>
    <n v="8"/>
    <n v="38"/>
    <n v="12"/>
    <n v="91"/>
    <n v="45"/>
    <n v="6494"/>
    <n v="0"/>
    <n v="278"/>
    <n v="15"/>
    <n v="19"/>
    <n v="77"/>
    <n v="4412"/>
    <n v="1885"/>
    <n v="333"/>
    <n v="6630"/>
    <n v="34"/>
    <n v="24"/>
    <n v="2"/>
    <n v="4"/>
    <n v="1"/>
    <n v="33"/>
    <n v="0"/>
    <n v="2"/>
    <n v="0"/>
    <n v="0"/>
    <n v="0"/>
    <n v="0"/>
    <n v="0"/>
    <n v="0"/>
    <n v="9"/>
    <n v="6"/>
    <n v="1"/>
    <n v="3"/>
    <n v="7"/>
    <n v="2"/>
    <n v="11"/>
    <n v="5"/>
    <n v="147"/>
    <n v="53"/>
    <n v="200"/>
    <n v="5"/>
    <n v="1"/>
    <n v="6"/>
    <n v="142"/>
    <n v="52"/>
    <n v="194"/>
    <n v="147"/>
    <n v="4"/>
    <n v="4"/>
    <n v="4"/>
    <n v="61"/>
    <n v="0"/>
    <n v="0"/>
    <n v="0"/>
    <x v="0"/>
    <x v="61"/>
  </r>
  <r>
    <x v="2"/>
    <x v="14"/>
    <x v="61"/>
    <x v="61"/>
    <x v="1"/>
    <n v="8133"/>
    <n v="288"/>
    <n v="232"/>
    <n v="289"/>
    <n v="224"/>
    <n v="260"/>
    <n v="262"/>
    <n v="276"/>
    <n v="103"/>
    <n v="280"/>
    <n v="19"/>
    <n v="15"/>
    <n v="17"/>
    <n v="10"/>
    <n v="16"/>
    <n v="15"/>
    <n v="16"/>
    <n v="5"/>
    <n v="18"/>
    <n v="269"/>
    <n v="217"/>
    <n v="272"/>
    <n v="214"/>
    <n v="244"/>
    <n v="247"/>
    <n v="260"/>
    <n v="98"/>
    <n v="262"/>
    <n v="48"/>
    <n v="44"/>
    <n v="5"/>
    <n v="4"/>
    <n v="43"/>
    <n v="40"/>
    <n v="151"/>
    <n v="8"/>
    <n v="143"/>
    <n v="0"/>
    <n v="0"/>
    <n v="0"/>
    <n v="60"/>
    <n v="3"/>
    <n v="57"/>
    <n v="276"/>
    <n v="2"/>
    <n v="19"/>
    <n v="255"/>
    <n v="16"/>
    <n v="0"/>
    <n v="0"/>
    <n v="16"/>
    <n v="260"/>
    <n v="2"/>
    <n v="19"/>
    <n v="239"/>
    <n v="34"/>
    <n v="4"/>
    <n v="54"/>
    <n v="53"/>
    <n v="17"/>
    <n v="3"/>
    <n v="19"/>
    <n v="6"/>
    <n v="0"/>
    <n v="0"/>
    <n v="13"/>
    <n v="3"/>
    <n v="0"/>
    <n v="1"/>
    <n v="3"/>
    <n v="0"/>
    <n v="3"/>
    <n v="9"/>
    <n v="3"/>
    <n v="7"/>
    <n v="2"/>
    <m/>
    <m/>
    <m/>
    <n v="288"/>
    <n v="235"/>
    <n v="289"/>
    <n v="77"/>
    <n v="261"/>
    <n v="168"/>
    <n v="232"/>
    <n v="207"/>
    <n v="226"/>
    <n v="96"/>
    <n v="19"/>
    <n v="16"/>
    <n v="17"/>
    <n v="2"/>
    <n v="16"/>
    <n v="4"/>
    <n v="15"/>
    <n v="15"/>
    <n v="15"/>
    <n v="3"/>
    <n v="269"/>
    <n v="219"/>
    <n v="272"/>
    <n v="75"/>
    <n v="245"/>
    <n v="164"/>
    <n v="217"/>
    <n v="192"/>
    <n v="211"/>
    <n v="93"/>
    <m/>
    <n v="312"/>
    <n v="312"/>
    <n v="0"/>
    <n v="312"/>
    <n v="23"/>
    <n v="289"/>
    <n v="0"/>
    <n v="168"/>
    <n v="263"/>
    <n v="148"/>
    <n v="26"/>
    <n v="102"/>
    <n v="12"/>
    <n v="19"/>
    <n v="5"/>
    <n v="0"/>
    <n v="163"/>
    <n v="5"/>
    <n v="246"/>
    <n v="17"/>
    <n v="2"/>
    <n v="27"/>
    <n v="169"/>
    <n v="114"/>
    <n v="2"/>
    <n v="11"/>
    <n v="8"/>
    <n v="2"/>
    <n v="0"/>
    <n v="16"/>
    <n v="161"/>
    <n v="112"/>
    <n v="6"/>
    <n v="40"/>
    <n v="12"/>
    <n v="93"/>
    <n v="47"/>
    <n v="6568"/>
    <n v="0"/>
    <n v="280"/>
    <n v="15"/>
    <n v="19"/>
    <n v="77"/>
    <n v="4478"/>
    <n v="1892"/>
    <n v="338"/>
    <n v="6708"/>
    <n v="31"/>
    <n v="21"/>
    <n v="1"/>
    <n v="3"/>
    <n v="1"/>
    <n v="30"/>
    <n v="0"/>
    <n v="2"/>
    <n v="0"/>
    <n v="0"/>
    <n v="0"/>
    <n v="0"/>
    <n v="0"/>
    <n v="0"/>
    <n v="9"/>
    <n v="5"/>
    <n v="1"/>
    <n v="1"/>
    <n v="7"/>
    <n v="2"/>
    <n v="11"/>
    <n v="5"/>
    <n v="149"/>
    <n v="53"/>
    <n v="202"/>
    <n v="5"/>
    <n v="1"/>
    <n v="6"/>
    <n v="144"/>
    <n v="52"/>
    <n v="196"/>
    <n v="149"/>
    <n v="3"/>
    <n v="3"/>
    <n v="3"/>
    <n v="65"/>
    <n v="0"/>
    <n v="0"/>
    <n v="0"/>
    <x v="1"/>
    <x v="61"/>
  </r>
  <r>
    <x v="2"/>
    <x v="14"/>
    <x v="62"/>
    <x v="62"/>
    <x v="0"/>
    <n v="15174"/>
    <n v="833"/>
    <n v="748"/>
    <n v="821"/>
    <n v="776"/>
    <n v="778"/>
    <n v="462"/>
    <n v="786"/>
    <n v="531"/>
    <n v="854"/>
    <n v="33"/>
    <n v="25"/>
    <n v="28"/>
    <n v="30"/>
    <n v="22"/>
    <n v="16"/>
    <n v="23"/>
    <n v="20"/>
    <n v="33"/>
    <n v="800"/>
    <n v="722"/>
    <n v="792"/>
    <n v="745"/>
    <n v="755"/>
    <n v="446"/>
    <n v="762"/>
    <n v="511"/>
    <n v="820"/>
    <n v="124"/>
    <n v="124"/>
    <n v="3"/>
    <n v="3"/>
    <n v="121"/>
    <n v="121"/>
    <n v="426"/>
    <n v="9"/>
    <n v="417"/>
    <n v="2"/>
    <n v="2"/>
    <n v="0"/>
    <n v="295"/>
    <n v="5"/>
    <n v="290"/>
    <n v="786"/>
    <n v="6"/>
    <n v="68"/>
    <n v="709"/>
    <n v="23"/>
    <n v="0"/>
    <n v="1"/>
    <n v="22"/>
    <n v="762"/>
    <n v="6"/>
    <n v="67"/>
    <n v="686"/>
    <n v="137"/>
    <n v="18"/>
    <n v="160"/>
    <n v="165"/>
    <n v="34"/>
    <n v="14"/>
    <n v="40"/>
    <n v="15"/>
    <n v="3"/>
    <n v="0"/>
    <n v="25"/>
    <n v="5"/>
    <n v="0"/>
    <n v="1"/>
    <n v="8"/>
    <n v="1"/>
    <n v="7"/>
    <n v="20"/>
    <n v="1"/>
    <n v="15"/>
    <n v="5"/>
    <m/>
    <m/>
    <m/>
    <n v="833"/>
    <n v="629"/>
    <n v="821"/>
    <n v="229"/>
    <n v="721"/>
    <n v="466"/>
    <n v="748"/>
    <n v="601"/>
    <n v="736"/>
    <n v="286"/>
    <n v="33"/>
    <n v="28"/>
    <n v="28"/>
    <n v="1"/>
    <n v="20"/>
    <n v="7"/>
    <n v="25"/>
    <n v="23"/>
    <n v="23"/>
    <n v="5"/>
    <n v="800"/>
    <n v="601"/>
    <n v="792"/>
    <n v="228"/>
    <n v="700"/>
    <n v="459"/>
    <n v="722"/>
    <n v="577"/>
    <n v="713"/>
    <n v="281"/>
    <m/>
    <n v="877"/>
    <n v="876"/>
    <n v="1"/>
    <n v="877"/>
    <n v="39"/>
    <n v="837"/>
    <n v="1"/>
    <n v="512"/>
    <n v="762"/>
    <n v="361"/>
    <n v="77"/>
    <n v="296"/>
    <n v="31"/>
    <n v="79"/>
    <n v="31"/>
    <n v="2"/>
    <n v="496"/>
    <n v="16"/>
    <n v="734"/>
    <n v="27"/>
    <n v="5"/>
    <n v="61"/>
    <n v="447"/>
    <n v="364"/>
    <n v="5"/>
    <n v="20"/>
    <n v="11"/>
    <n v="3"/>
    <n v="0"/>
    <n v="40"/>
    <n v="436"/>
    <n v="361"/>
    <n v="7"/>
    <n v="107"/>
    <n v="22"/>
    <n v="206"/>
    <n v="170"/>
    <n v="11274"/>
    <n v="1"/>
    <n v="461"/>
    <n v="54"/>
    <n v="59"/>
    <n v="249"/>
    <n v="6456"/>
    <n v="4195"/>
    <n v="999"/>
    <n v="11650"/>
    <n v="87"/>
    <n v="54"/>
    <n v="4"/>
    <n v="23"/>
    <n v="4"/>
    <n v="82"/>
    <n v="1"/>
    <n v="5"/>
    <n v="3"/>
    <n v="2"/>
    <n v="1"/>
    <n v="4"/>
    <n v="2"/>
    <n v="0"/>
    <n v="13"/>
    <n v="9"/>
    <n v="3"/>
    <n v="3"/>
    <n v="7"/>
    <n v="5"/>
    <n v="18"/>
    <n v="7"/>
    <n v="461"/>
    <n v="145"/>
    <n v="606"/>
    <n v="7"/>
    <n v="0"/>
    <n v="7"/>
    <n v="454"/>
    <n v="145"/>
    <n v="599"/>
    <n v="461"/>
    <n v="19"/>
    <n v="19"/>
    <n v="19"/>
    <n v="243"/>
    <n v="3"/>
    <n v="3"/>
    <n v="3"/>
    <x v="0"/>
    <x v="62"/>
  </r>
  <r>
    <x v="2"/>
    <x v="14"/>
    <x v="62"/>
    <x v="62"/>
    <x v="1"/>
    <n v="15495"/>
    <n v="840"/>
    <n v="756"/>
    <n v="828"/>
    <n v="784"/>
    <n v="784"/>
    <n v="476"/>
    <n v="787"/>
    <n v="511"/>
    <n v="859"/>
    <n v="32"/>
    <n v="25"/>
    <n v="27"/>
    <n v="29"/>
    <n v="21"/>
    <n v="16"/>
    <n v="22"/>
    <n v="16"/>
    <n v="32"/>
    <n v="807"/>
    <n v="729"/>
    <n v="799"/>
    <n v="753"/>
    <n v="761"/>
    <n v="460"/>
    <n v="764"/>
    <n v="495"/>
    <n v="825"/>
    <n v="121"/>
    <n v="119"/>
    <n v="3"/>
    <n v="3"/>
    <n v="118"/>
    <n v="116"/>
    <n v="430"/>
    <n v="9"/>
    <n v="421"/>
    <n v="3"/>
    <n v="3"/>
    <n v="0"/>
    <n v="288"/>
    <n v="3"/>
    <n v="285"/>
    <n v="787"/>
    <n v="10"/>
    <n v="72"/>
    <n v="702"/>
    <n v="22"/>
    <n v="0"/>
    <n v="2"/>
    <n v="20"/>
    <n v="764"/>
    <n v="10"/>
    <n v="70"/>
    <n v="681"/>
    <n v="137"/>
    <n v="21"/>
    <n v="161"/>
    <n v="159"/>
    <n v="36"/>
    <n v="14"/>
    <n v="40"/>
    <n v="15"/>
    <n v="3"/>
    <n v="0"/>
    <n v="25"/>
    <n v="5"/>
    <n v="0"/>
    <n v="1"/>
    <n v="8"/>
    <n v="1"/>
    <n v="7"/>
    <n v="20"/>
    <n v="1"/>
    <n v="15"/>
    <n v="5"/>
    <m/>
    <m/>
    <m/>
    <n v="840"/>
    <n v="624"/>
    <n v="828"/>
    <n v="229"/>
    <n v="733"/>
    <n v="462"/>
    <n v="756"/>
    <n v="601"/>
    <n v="741"/>
    <n v="269"/>
    <n v="32"/>
    <n v="28"/>
    <n v="27"/>
    <n v="0"/>
    <n v="21"/>
    <n v="6"/>
    <n v="25"/>
    <n v="23"/>
    <n v="22"/>
    <n v="4"/>
    <n v="807"/>
    <n v="595"/>
    <n v="799"/>
    <n v="228"/>
    <n v="710"/>
    <n v="455"/>
    <n v="729"/>
    <n v="576"/>
    <n v="718"/>
    <n v="264"/>
    <m/>
    <n v="888"/>
    <n v="886"/>
    <n v="2"/>
    <n v="888"/>
    <n v="38"/>
    <n v="848"/>
    <n v="2"/>
    <n v="492"/>
    <n v="762"/>
    <n v="361"/>
    <n v="78"/>
    <n v="302"/>
    <n v="31"/>
    <n v="81"/>
    <n v="33"/>
    <n v="2"/>
    <n v="477"/>
    <n v="15"/>
    <n v="734"/>
    <n v="27"/>
    <n v="5"/>
    <n v="58"/>
    <n v="451"/>
    <n v="374"/>
    <n v="5"/>
    <n v="19"/>
    <n v="11"/>
    <n v="3"/>
    <n v="0"/>
    <n v="38"/>
    <n v="439"/>
    <n v="371"/>
    <n v="4"/>
    <n v="111"/>
    <n v="24"/>
    <n v="211"/>
    <n v="170"/>
    <n v="11525"/>
    <n v="2"/>
    <n v="457"/>
    <n v="48"/>
    <n v="58"/>
    <n v="253"/>
    <n v="6617"/>
    <n v="4281"/>
    <n v="1008"/>
    <n v="11906"/>
    <n v="91"/>
    <n v="52"/>
    <n v="6"/>
    <n v="21"/>
    <n v="4"/>
    <n v="86"/>
    <n v="1"/>
    <n v="5"/>
    <n v="4"/>
    <n v="3"/>
    <n v="0"/>
    <n v="4"/>
    <n v="3"/>
    <n v="0"/>
    <n v="13"/>
    <n v="8"/>
    <n v="2"/>
    <n v="3"/>
    <n v="7"/>
    <n v="5"/>
    <n v="18"/>
    <n v="8"/>
    <n v="468"/>
    <n v="144"/>
    <n v="612"/>
    <n v="7"/>
    <n v="0"/>
    <n v="7"/>
    <n v="461"/>
    <n v="144"/>
    <n v="605"/>
    <n v="468"/>
    <n v="22"/>
    <n v="22"/>
    <n v="22"/>
    <n v="242"/>
    <n v="4"/>
    <n v="3"/>
    <n v="3"/>
    <x v="1"/>
    <x v="62"/>
  </r>
  <r>
    <x v="2"/>
    <x v="14"/>
    <x v="63"/>
    <x v="63"/>
    <x v="0"/>
    <n v="9922"/>
    <n v="223"/>
    <n v="211"/>
    <n v="224"/>
    <n v="205"/>
    <n v="223"/>
    <n v="167"/>
    <n v="169"/>
    <n v="88"/>
    <n v="240"/>
    <n v="23"/>
    <n v="23"/>
    <n v="25"/>
    <n v="22"/>
    <n v="25"/>
    <n v="15"/>
    <n v="16"/>
    <n v="11"/>
    <n v="30"/>
    <n v="199"/>
    <n v="187"/>
    <n v="198"/>
    <n v="182"/>
    <n v="197"/>
    <n v="151"/>
    <n v="152"/>
    <n v="76"/>
    <n v="209"/>
    <n v="23"/>
    <n v="23"/>
    <n v="4"/>
    <n v="4"/>
    <n v="19"/>
    <n v="19"/>
    <n v="141"/>
    <n v="10"/>
    <n v="130"/>
    <n v="1"/>
    <n v="1"/>
    <n v="0"/>
    <n v="64"/>
    <n v="4"/>
    <n v="59"/>
    <n v="169"/>
    <n v="3"/>
    <n v="29"/>
    <n v="137"/>
    <n v="16"/>
    <n v="0"/>
    <n v="0"/>
    <n v="16"/>
    <n v="152"/>
    <n v="3"/>
    <n v="29"/>
    <n v="120"/>
    <n v="39"/>
    <n v="1"/>
    <n v="57"/>
    <n v="21"/>
    <n v="4"/>
    <n v="2"/>
    <n v="12"/>
    <n v="4"/>
    <n v="1"/>
    <n v="0"/>
    <n v="8"/>
    <n v="4"/>
    <n v="0"/>
    <n v="1"/>
    <n v="1"/>
    <n v="0"/>
    <n v="1"/>
    <n v="5"/>
    <n v="1"/>
    <n v="5"/>
    <n v="0"/>
    <m/>
    <m/>
    <m/>
    <n v="223"/>
    <n v="155"/>
    <n v="224"/>
    <n v="71"/>
    <n v="215"/>
    <n v="147"/>
    <n v="211"/>
    <n v="196"/>
    <n v="197"/>
    <n v="93"/>
    <n v="23"/>
    <n v="20"/>
    <n v="25"/>
    <n v="10"/>
    <n v="25"/>
    <n v="19"/>
    <n v="23"/>
    <n v="22"/>
    <n v="18"/>
    <n v="14"/>
    <n v="199"/>
    <n v="135"/>
    <n v="198"/>
    <n v="61"/>
    <n v="189"/>
    <n v="128"/>
    <n v="187"/>
    <n v="174"/>
    <n v="178"/>
    <n v="79"/>
    <m/>
    <n v="264"/>
    <n v="263"/>
    <n v="1"/>
    <n v="264"/>
    <n v="32"/>
    <n v="231"/>
    <n v="1"/>
    <n v="194"/>
    <n v="235"/>
    <n v="177"/>
    <n v="28"/>
    <n v="12"/>
    <n v="3"/>
    <n v="22"/>
    <n v="15"/>
    <n v="7"/>
    <n v="173"/>
    <n v="21"/>
    <n v="209"/>
    <n v="26"/>
    <n v="1"/>
    <n v="23"/>
    <n v="107"/>
    <n v="133"/>
    <n v="1"/>
    <n v="17"/>
    <n v="11"/>
    <n v="3"/>
    <n v="0"/>
    <n v="6"/>
    <n v="95"/>
    <n v="130"/>
    <n v="2"/>
    <n v="23"/>
    <n v="2"/>
    <n v="64"/>
    <n v="22"/>
    <n v="8783"/>
    <n v="1"/>
    <n v="651"/>
    <n v="12"/>
    <n v="4"/>
    <n v="81"/>
    <n v="4476"/>
    <n v="3136"/>
    <n v="1257"/>
    <n v="8869"/>
    <n v="29"/>
    <n v="19"/>
    <n v="0"/>
    <n v="2"/>
    <n v="4"/>
    <n v="24"/>
    <n v="1"/>
    <n v="1"/>
    <n v="1"/>
    <n v="0"/>
    <n v="0"/>
    <n v="1"/>
    <n v="1"/>
    <n v="0"/>
    <n v="5"/>
    <n v="4"/>
    <n v="3"/>
    <n v="0"/>
    <n v="5"/>
    <n v="0"/>
    <n v="6"/>
    <n v="1"/>
    <n v="102"/>
    <n v="49"/>
    <n v="151"/>
    <n v="6"/>
    <n v="2"/>
    <n v="8"/>
    <n v="96"/>
    <n v="47"/>
    <n v="143"/>
    <n v="102"/>
    <n v="7"/>
    <n v="7"/>
    <n v="7"/>
    <n v="38"/>
    <n v="1"/>
    <n v="1"/>
    <n v="1"/>
    <x v="0"/>
    <x v="63"/>
  </r>
  <r>
    <x v="2"/>
    <x v="14"/>
    <x v="63"/>
    <x v="63"/>
    <x v="1"/>
    <n v="9924"/>
    <n v="228"/>
    <n v="214"/>
    <n v="228"/>
    <n v="209"/>
    <n v="228"/>
    <n v="163"/>
    <n v="167"/>
    <n v="100"/>
    <n v="244"/>
    <n v="23"/>
    <n v="23"/>
    <n v="24"/>
    <n v="23"/>
    <n v="25"/>
    <n v="12"/>
    <n v="16"/>
    <n v="11"/>
    <n v="29"/>
    <n v="204"/>
    <n v="190"/>
    <n v="203"/>
    <n v="185"/>
    <n v="202"/>
    <n v="150"/>
    <n v="150"/>
    <n v="88"/>
    <n v="214"/>
    <n v="16"/>
    <n v="16"/>
    <n v="1"/>
    <n v="1"/>
    <n v="15"/>
    <n v="15"/>
    <n v="137"/>
    <n v="10"/>
    <n v="126"/>
    <n v="1"/>
    <n v="1"/>
    <n v="0"/>
    <n v="70"/>
    <n v="4"/>
    <n v="65"/>
    <n v="167"/>
    <n v="3"/>
    <n v="27"/>
    <n v="137"/>
    <n v="16"/>
    <n v="0"/>
    <n v="0"/>
    <n v="16"/>
    <n v="150"/>
    <n v="3"/>
    <n v="27"/>
    <n v="120"/>
    <n v="39"/>
    <n v="1"/>
    <n v="57"/>
    <n v="21"/>
    <n v="4"/>
    <n v="2"/>
    <n v="11"/>
    <n v="3"/>
    <n v="1"/>
    <n v="0"/>
    <n v="8"/>
    <n v="3"/>
    <n v="0"/>
    <n v="2"/>
    <n v="2"/>
    <n v="0"/>
    <n v="2"/>
    <n v="5"/>
    <n v="1"/>
    <n v="5"/>
    <n v="0"/>
    <m/>
    <m/>
    <m/>
    <n v="228"/>
    <n v="159"/>
    <n v="228"/>
    <n v="72"/>
    <n v="219"/>
    <n v="149"/>
    <n v="214"/>
    <n v="199"/>
    <n v="200"/>
    <n v="95"/>
    <n v="23"/>
    <n v="19"/>
    <n v="24"/>
    <n v="9"/>
    <n v="24"/>
    <n v="18"/>
    <n v="23"/>
    <n v="22"/>
    <n v="19"/>
    <n v="14"/>
    <n v="204"/>
    <n v="140"/>
    <n v="203"/>
    <n v="63"/>
    <n v="194"/>
    <n v="130"/>
    <n v="190"/>
    <n v="177"/>
    <n v="180"/>
    <n v="81"/>
    <m/>
    <n v="267"/>
    <n v="266"/>
    <n v="1"/>
    <n v="267"/>
    <n v="31"/>
    <n v="235"/>
    <n v="1"/>
    <n v="191"/>
    <n v="237"/>
    <n v="179"/>
    <n v="29"/>
    <n v="12"/>
    <n v="3"/>
    <n v="22"/>
    <n v="15"/>
    <n v="7"/>
    <n v="170"/>
    <n v="21"/>
    <n v="211"/>
    <n v="26"/>
    <n v="1"/>
    <n v="22"/>
    <n v="107"/>
    <n v="137"/>
    <n v="1"/>
    <n v="16"/>
    <n v="11"/>
    <n v="3"/>
    <n v="0"/>
    <n v="6"/>
    <n v="95"/>
    <n v="134"/>
    <n v="4"/>
    <n v="23"/>
    <n v="2"/>
    <n v="64"/>
    <n v="23"/>
    <n v="8791"/>
    <n v="0"/>
    <n v="649"/>
    <n v="10"/>
    <n v="4"/>
    <n v="81"/>
    <n v="4469"/>
    <n v="3145"/>
    <n v="1264"/>
    <n v="8878"/>
    <n v="31"/>
    <n v="20"/>
    <n v="0"/>
    <n v="2"/>
    <n v="4"/>
    <n v="26"/>
    <n v="1"/>
    <n v="1"/>
    <n v="1"/>
    <n v="0"/>
    <n v="0"/>
    <n v="1"/>
    <n v="1"/>
    <n v="0"/>
    <n v="4"/>
    <n v="3"/>
    <n v="2"/>
    <n v="0"/>
    <n v="4"/>
    <n v="0"/>
    <n v="5"/>
    <n v="2"/>
    <n v="106"/>
    <n v="49"/>
    <n v="155"/>
    <n v="6"/>
    <n v="2"/>
    <n v="8"/>
    <n v="99"/>
    <n v="47"/>
    <n v="146"/>
    <n v="106"/>
    <n v="7"/>
    <n v="7"/>
    <n v="7"/>
    <n v="39"/>
    <n v="1"/>
    <n v="1"/>
    <n v="1"/>
    <x v="1"/>
    <x v="63"/>
  </r>
  <r>
    <x v="2"/>
    <x v="15"/>
    <x v="64"/>
    <x v="64"/>
    <x v="0"/>
    <n v="8440"/>
    <n v="174"/>
    <n v="166"/>
    <n v="178"/>
    <n v="152"/>
    <n v="173"/>
    <n v="119"/>
    <n v="139"/>
    <n v="89"/>
    <n v="193"/>
    <n v="14"/>
    <n v="11"/>
    <n v="15"/>
    <n v="10"/>
    <n v="11"/>
    <n v="6"/>
    <n v="8"/>
    <n v="8"/>
    <n v="14"/>
    <n v="160"/>
    <n v="155"/>
    <n v="163"/>
    <n v="142"/>
    <n v="162"/>
    <n v="113"/>
    <n v="131"/>
    <n v="81"/>
    <n v="178"/>
    <n v="8"/>
    <n v="8"/>
    <n v="0"/>
    <n v="0"/>
    <n v="8"/>
    <n v="8"/>
    <n v="105"/>
    <n v="4"/>
    <n v="101"/>
    <n v="0"/>
    <n v="0"/>
    <n v="0"/>
    <n v="48"/>
    <n v="1"/>
    <n v="47"/>
    <n v="139"/>
    <n v="0"/>
    <n v="1"/>
    <n v="137"/>
    <n v="8"/>
    <n v="0"/>
    <n v="0"/>
    <n v="7"/>
    <n v="131"/>
    <n v="0"/>
    <n v="1"/>
    <n v="130"/>
    <n v="19"/>
    <n v="1"/>
    <n v="31"/>
    <n v="26"/>
    <n v="7"/>
    <n v="5"/>
    <n v="10"/>
    <n v="2"/>
    <n v="0"/>
    <n v="0"/>
    <n v="8"/>
    <n v="1"/>
    <n v="0"/>
    <n v="0"/>
    <n v="1"/>
    <n v="0"/>
    <n v="1"/>
    <n v="8"/>
    <n v="3"/>
    <n v="6"/>
    <n v="2"/>
    <m/>
    <m/>
    <m/>
    <n v="174"/>
    <n v="133"/>
    <n v="178"/>
    <n v="42"/>
    <n v="159"/>
    <n v="106"/>
    <n v="166"/>
    <n v="153"/>
    <n v="155"/>
    <n v="74"/>
    <n v="14"/>
    <n v="13"/>
    <n v="15"/>
    <n v="6"/>
    <n v="12"/>
    <n v="11"/>
    <n v="11"/>
    <n v="11"/>
    <n v="10"/>
    <n v="8"/>
    <n v="160"/>
    <n v="120"/>
    <n v="163"/>
    <n v="36"/>
    <n v="147"/>
    <n v="95"/>
    <n v="155"/>
    <n v="142"/>
    <n v="145"/>
    <n v="66"/>
    <m/>
    <n v="201"/>
    <n v="200"/>
    <n v="1"/>
    <n v="201"/>
    <n v="18"/>
    <n v="182"/>
    <n v="1"/>
    <n v="161"/>
    <n v="188"/>
    <n v="33"/>
    <n v="4"/>
    <n v="13"/>
    <n v="5"/>
    <n v="145"/>
    <n v="0"/>
    <n v="1"/>
    <n v="157"/>
    <n v="4"/>
    <n v="178"/>
    <n v="10"/>
    <n v="3"/>
    <n v="18"/>
    <n v="87"/>
    <n v="93"/>
    <n v="3"/>
    <n v="9"/>
    <n v="3"/>
    <n v="3"/>
    <n v="0"/>
    <n v="8"/>
    <n v="84"/>
    <n v="90"/>
    <n v="13"/>
    <n v="54"/>
    <n v="10"/>
    <n v="39"/>
    <n v="63"/>
    <n v="3836"/>
    <n v="0"/>
    <n v="189"/>
    <n v="3"/>
    <n v="38"/>
    <n v="47"/>
    <n v="2513"/>
    <n v="1111"/>
    <n v="314"/>
    <n v="3938"/>
    <n v="10"/>
    <n v="6"/>
    <n v="2"/>
    <n v="1"/>
    <n v="1"/>
    <n v="8"/>
    <n v="1"/>
    <n v="3"/>
    <n v="2"/>
    <n v="1"/>
    <n v="0"/>
    <n v="1"/>
    <n v="0"/>
    <n v="0"/>
    <n v="7"/>
    <n v="6"/>
    <n v="3"/>
    <n v="3"/>
    <n v="7"/>
    <n v="0"/>
    <n v="10"/>
    <n v="4"/>
    <n v="106"/>
    <n v="30"/>
    <n v="136"/>
    <n v="4"/>
    <n v="0"/>
    <n v="4"/>
    <n v="102"/>
    <n v="30"/>
    <n v="132"/>
    <n v="106"/>
    <n v="3"/>
    <n v="3"/>
    <n v="3"/>
    <n v="17"/>
    <n v="0"/>
    <n v="0"/>
    <n v="0"/>
    <x v="0"/>
    <x v="64"/>
  </r>
  <r>
    <x v="2"/>
    <x v="15"/>
    <x v="64"/>
    <x v="64"/>
    <x v="1"/>
    <n v="8473"/>
    <n v="176"/>
    <n v="167"/>
    <n v="177"/>
    <n v="154"/>
    <n v="175"/>
    <n v="119"/>
    <n v="139"/>
    <n v="86"/>
    <n v="195"/>
    <n v="14"/>
    <n v="11"/>
    <n v="15"/>
    <n v="10"/>
    <n v="11"/>
    <n v="7"/>
    <n v="8"/>
    <n v="8"/>
    <n v="14"/>
    <n v="161"/>
    <n v="154"/>
    <n v="160"/>
    <n v="143"/>
    <n v="162"/>
    <n v="112"/>
    <n v="131"/>
    <n v="78"/>
    <n v="179"/>
    <n v="8"/>
    <n v="8"/>
    <n v="0"/>
    <n v="0"/>
    <n v="8"/>
    <n v="8"/>
    <n v="106"/>
    <n v="5"/>
    <n v="101"/>
    <n v="0"/>
    <n v="0"/>
    <n v="0"/>
    <n v="47"/>
    <n v="2"/>
    <n v="45"/>
    <n v="139"/>
    <n v="0"/>
    <n v="1"/>
    <n v="137"/>
    <n v="8"/>
    <n v="0"/>
    <n v="0"/>
    <n v="7"/>
    <n v="131"/>
    <n v="0"/>
    <n v="1"/>
    <n v="130"/>
    <n v="19"/>
    <n v="1"/>
    <n v="32"/>
    <n v="27"/>
    <n v="7"/>
    <n v="5"/>
    <n v="11"/>
    <n v="2"/>
    <n v="0"/>
    <n v="0"/>
    <n v="9"/>
    <n v="0"/>
    <n v="0"/>
    <n v="0"/>
    <n v="1"/>
    <n v="0"/>
    <n v="1"/>
    <n v="8"/>
    <n v="3"/>
    <n v="6"/>
    <n v="2"/>
    <m/>
    <m/>
    <m/>
    <n v="176"/>
    <n v="130"/>
    <n v="177"/>
    <n v="43"/>
    <n v="156"/>
    <n v="105"/>
    <n v="167"/>
    <n v="152"/>
    <n v="156"/>
    <n v="69"/>
    <n v="14"/>
    <n v="13"/>
    <n v="15"/>
    <n v="6"/>
    <n v="12"/>
    <n v="11"/>
    <n v="11"/>
    <n v="11"/>
    <n v="10"/>
    <n v="8"/>
    <n v="161"/>
    <n v="116"/>
    <n v="160"/>
    <n v="35"/>
    <n v="142"/>
    <n v="92"/>
    <n v="154"/>
    <n v="139"/>
    <n v="145"/>
    <n v="60"/>
    <m/>
    <n v="203"/>
    <n v="201"/>
    <n v="2"/>
    <n v="203"/>
    <n v="18"/>
    <n v="183"/>
    <n v="2"/>
    <n v="161"/>
    <n v="187"/>
    <n v="32"/>
    <n v="4"/>
    <n v="12"/>
    <n v="6"/>
    <n v="148"/>
    <n v="0"/>
    <n v="1"/>
    <n v="157"/>
    <n v="4"/>
    <n v="177"/>
    <n v="10"/>
    <n v="3"/>
    <n v="18"/>
    <n v="87"/>
    <n v="95"/>
    <n v="3"/>
    <n v="9"/>
    <n v="3"/>
    <n v="3"/>
    <n v="0"/>
    <n v="8"/>
    <n v="84"/>
    <n v="91"/>
    <n v="12"/>
    <n v="55"/>
    <n v="10"/>
    <n v="39"/>
    <n v="62"/>
    <n v="3840"/>
    <n v="0"/>
    <n v="186"/>
    <n v="3"/>
    <n v="38"/>
    <n v="47"/>
    <n v="2515"/>
    <n v="1111"/>
    <n v="315"/>
    <n v="3941"/>
    <n v="12"/>
    <n v="7"/>
    <n v="2"/>
    <n v="1"/>
    <n v="1"/>
    <n v="10"/>
    <n v="1"/>
    <n v="3"/>
    <n v="2"/>
    <n v="1"/>
    <n v="0"/>
    <n v="1"/>
    <n v="0"/>
    <n v="0"/>
    <n v="7"/>
    <n v="6"/>
    <n v="3"/>
    <n v="3"/>
    <n v="7"/>
    <n v="0"/>
    <n v="10"/>
    <n v="4"/>
    <n v="105"/>
    <n v="31"/>
    <n v="136"/>
    <n v="4"/>
    <n v="0"/>
    <n v="4"/>
    <n v="101"/>
    <n v="30"/>
    <n v="131"/>
    <n v="105"/>
    <n v="2"/>
    <n v="2"/>
    <n v="2"/>
    <n v="15"/>
    <n v="0"/>
    <n v="0"/>
    <n v="0"/>
    <x v="1"/>
    <x v="64"/>
  </r>
  <r>
    <x v="2"/>
    <x v="15"/>
    <x v="65"/>
    <x v="65"/>
    <x v="0"/>
    <n v="14841"/>
    <n v="679"/>
    <n v="627"/>
    <n v="670"/>
    <n v="615"/>
    <n v="672"/>
    <n v="468"/>
    <n v="638"/>
    <n v="482"/>
    <n v="684"/>
    <n v="32"/>
    <n v="27"/>
    <n v="32"/>
    <n v="30"/>
    <n v="30"/>
    <n v="16"/>
    <n v="26"/>
    <n v="17"/>
    <n v="33"/>
    <n v="640"/>
    <n v="593"/>
    <n v="631"/>
    <n v="578"/>
    <n v="635"/>
    <n v="446"/>
    <n v="607"/>
    <n v="462"/>
    <n v="644"/>
    <n v="103"/>
    <n v="99"/>
    <n v="7"/>
    <n v="7"/>
    <n v="93"/>
    <n v="89"/>
    <n v="415"/>
    <n v="14"/>
    <n v="396"/>
    <n v="2"/>
    <n v="2"/>
    <n v="0"/>
    <n v="321"/>
    <n v="9"/>
    <n v="310"/>
    <n v="638"/>
    <n v="15"/>
    <n v="31"/>
    <n v="591"/>
    <n v="26"/>
    <n v="0"/>
    <n v="3"/>
    <n v="23"/>
    <n v="607"/>
    <n v="15"/>
    <n v="28"/>
    <n v="563"/>
    <n v="89"/>
    <n v="15"/>
    <n v="99"/>
    <n v="122"/>
    <n v="40"/>
    <n v="10"/>
    <n v="21"/>
    <n v="13"/>
    <n v="0"/>
    <n v="0"/>
    <n v="8"/>
    <n v="1"/>
    <n v="0"/>
    <n v="1"/>
    <n v="3"/>
    <n v="0"/>
    <n v="3"/>
    <n v="7"/>
    <n v="3"/>
    <n v="6"/>
    <n v="1"/>
    <m/>
    <m/>
    <m/>
    <n v="679"/>
    <n v="502"/>
    <n v="670"/>
    <n v="202"/>
    <n v="582"/>
    <n v="393"/>
    <n v="627"/>
    <n v="573"/>
    <n v="625"/>
    <n v="271"/>
    <n v="32"/>
    <n v="25"/>
    <n v="32"/>
    <n v="5"/>
    <n v="28"/>
    <n v="14"/>
    <n v="27"/>
    <n v="25"/>
    <n v="27"/>
    <n v="10"/>
    <n v="640"/>
    <n v="473"/>
    <n v="631"/>
    <n v="194"/>
    <n v="550"/>
    <n v="376"/>
    <n v="593"/>
    <n v="544"/>
    <n v="591"/>
    <n v="259"/>
    <m/>
    <n v="707"/>
    <n v="699"/>
    <n v="8"/>
    <n v="707"/>
    <n v="35"/>
    <n v="664"/>
    <n v="8"/>
    <n v="180"/>
    <n v="583"/>
    <n v="154"/>
    <n v="224"/>
    <n v="230"/>
    <n v="7"/>
    <n v="91"/>
    <n v="0"/>
    <n v="1"/>
    <n v="173"/>
    <n v="7"/>
    <n v="557"/>
    <n v="26"/>
    <n v="3"/>
    <n v="59"/>
    <n v="391"/>
    <n v="254"/>
    <n v="2"/>
    <n v="18"/>
    <n v="13"/>
    <n v="2"/>
    <n v="1"/>
    <n v="41"/>
    <n v="372"/>
    <n v="250"/>
    <n v="14"/>
    <n v="79"/>
    <n v="15"/>
    <n v="202"/>
    <n v="88"/>
    <n v="9732"/>
    <n v="3"/>
    <n v="511"/>
    <n v="39"/>
    <n v="48"/>
    <n v="201"/>
    <n v="5388"/>
    <n v="3968"/>
    <n v="666"/>
    <n v="10022"/>
    <n v="66"/>
    <n v="56"/>
    <n v="0"/>
    <n v="3"/>
    <n v="1"/>
    <n v="60"/>
    <n v="5"/>
    <n v="3"/>
    <n v="3"/>
    <n v="2"/>
    <n v="0"/>
    <n v="2"/>
    <n v="2"/>
    <n v="1"/>
    <n v="3"/>
    <n v="3"/>
    <n v="1"/>
    <n v="2"/>
    <n v="1"/>
    <n v="2"/>
    <n v="6"/>
    <n v="4"/>
    <n v="414"/>
    <n v="94"/>
    <n v="508"/>
    <n v="12"/>
    <n v="1"/>
    <n v="13"/>
    <n v="398"/>
    <n v="93"/>
    <n v="491"/>
    <n v="414"/>
    <n v="48"/>
    <n v="48"/>
    <n v="48"/>
    <n v="174"/>
    <n v="1"/>
    <n v="0"/>
    <n v="0"/>
    <x v="0"/>
    <x v="65"/>
  </r>
  <r>
    <x v="2"/>
    <x v="15"/>
    <x v="65"/>
    <x v="65"/>
    <x v="1"/>
    <n v="14891"/>
    <n v="682"/>
    <n v="637"/>
    <n v="669"/>
    <n v="624"/>
    <n v="670"/>
    <n v="488"/>
    <n v="644"/>
    <n v="488"/>
    <n v="692"/>
    <n v="32"/>
    <n v="26"/>
    <n v="30"/>
    <n v="30"/>
    <n v="28"/>
    <n v="14"/>
    <n v="26"/>
    <n v="18"/>
    <n v="33"/>
    <n v="641"/>
    <n v="605"/>
    <n v="633"/>
    <n v="587"/>
    <n v="635"/>
    <n v="468"/>
    <n v="614"/>
    <n v="466"/>
    <n v="650"/>
    <n v="105"/>
    <n v="97"/>
    <n v="5"/>
    <n v="5"/>
    <n v="97"/>
    <n v="89"/>
    <n v="441"/>
    <n v="14"/>
    <n v="423"/>
    <n v="2"/>
    <n v="2"/>
    <n v="0"/>
    <n v="344"/>
    <n v="9"/>
    <n v="332"/>
    <n v="644"/>
    <n v="12"/>
    <n v="37"/>
    <n v="594"/>
    <n v="26"/>
    <n v="0"/>
    <n v="3"/>
    <n v="23"/>
    <n v="614"/>
    <n v="12"/>
    <n v="34"/>
    <n v="567"/>
    <n v="91"/>
    <n v="15"/>
    <n v="103"/>
    <n v="125"/>
    <n v="41"/>
    <n v="10"/>
    <n v="22"/>
    <n v="13"/>
    <n v="0"/>
    <n v="0"/>
    <n v="9"/>
    <n v="1"/>
    <n v="0"/>
    <n v="1"/>
    <n v="3"/>
    <n v="0"/>
    <n v="3"/>
    <n v="7"/>
    <n v="3"/>
    <n v="6"/>
    <n v="1"/>
    <m/>
    <m/>
    <m/>
    <n v="682"/>
    <n v="485"/>
    <n v="669"/>
    <n v="202"/>
    <n v="577"/>
    <n v="392"/>
    <n v="637"/>
    <n v="584"/>
    <n v="634"/>
    <n v="250"/>
    <n v="32"/>
    <n v="24"/>
    <n v="30"/>
    <n v="5"/>
    <n v="24"/>
    <n v="13"/>
    <n v="26"/>
    <n v="24"/>
    <n v="26"/>
    <n v="8"/>
    <n v="641"/>
    <n v="456"/>
    <n v="633"/>
    <n v="194"/>
    <n v="550"/>
    <n v="376"/>
    <n v="605"/>
    <n v="556"/>
    <n v="602"/>
    <n v="240"/>
    <m/>
    <n v="713"/>
    <n v="703"/>
    <n v="10"/>
    <n v="713"/>
    <n v="35"/>
    <n v="668"/>
    <n v="10"/>
    <n v="186"/>
    <n v="583"/>
    <n v="155"/>
    <n v="228"/>
    <n v="233"/>
    <n v="7"/>
    <n v="89"/>
    <n v="0"/>
    <n v="1"/>
    <n v="179"/>
    <n v="7"/>
    <n v="557"/>
    <n v="26"/>
    <n v="3"/>
    <n v="58"/>
    <n v="390"/>
    <n v="262"/>
    <n v="2"/>
    <n v="18"/>
    <n v="13"/>
    <n v="2"/>
    <n v="1"/>
    <n v="40"/>
    <n v="370"/>
    <n v="257"/>
    <n v="14"/>
    <n v="80"/>
    <n v="16"/>
    <n v="201"/>
    <n v="87"/>
    <n v="9739"/>
    <n v="3"/>
    <n v="510"/>
    <n v="40"/>
    <n v="50"/>
    <n v="203"/>
    <n v="5362"/>
    <n v="3985"/>
    <n v="680"/>
    <n v="10027"/>
    <n v="67"/>
    <n v="54"/>
    <n v="1"/>
    <n v="3"/>
    <n v="1"/>
    <n v="60"/>
    <n v="6"/>
    <n v="3"/>
    <n v="3"/>
    <n v="2"/>
    <n v="0"/>
    <n v="2"/>
    <n v="2"/>
    <n v="1"/>
    <n v="3"/>
    <n v="3"/>
    <n v="1"/>
    <n v="2"/>
    <n v="1"/>
    <n v="2"/>
    <n v="6"/>
    <n v="4"/>
    <n v="408"/>
    <n v="97"/>
    <n v="505"/>
    <n v="12"/>
    <n v="1"/>
    <n v="13"/>
    <n v="391"/>
    <n v="96"/>
    <n v="487"/>
    <n v="408"/>
    <n v="43"/>
    <n v="43"/>
    <n v="43"/>
    <n v="179"/>
    <n v="1"/>
    <n v="0"/>
    <n v="0"/>
    <x v="1"/>
    <x v="65"/>
  </r>
  <r>
    <x v="2"/>
    <x v="15"/>
    <x v="66"/>
    <x v="66"/>
    <x v="0"/>
    <n v="16644"/>
    <n v="544"/>
    <n v="513"/>
    <n v="549"/>
    <n v="434"/>
    <n v="538"/>
    <n v="132"/>
    <n v="456"/>
    <n v="439"/>
    <n v="539"/>
    <n v="35"/>
    <n v="28"/>
    <n v="36"/>
    <n v="26"/>
    <n v="31"/>
    <n v="5"/>
    <n v="28"/>
    <n v="33"/>
    <n v="40"/>
    <n v="505"/>
    <n v="481"/>
    <n v="508"/>
    <n v="404"/>
    <n v="502"/>
    <n v="127"/>
    <n v="424"/>
    <n v="403"/>
    <n v="494"/>
    <n v="57"/>
    <n v="46"/>
    <n v="4"/>
    <n v="4"/>
    <n v="52"/>
    <n v="41"/>
    <n v="86"/>
    <n v="3"/>
    <n v="83"/>
    <n v="1"/>
    <n v="1"/>
    <n v="0"/>
    <n v="69"/>
    <n v="2"/>
    <n v="67"/>
    <n v="456"/>
    <n v="5"/>
    <n v="16"/>
    <n v="434"/>
    <n v="28"/>
    <n v="0"/>
    <n v="0"/>
    <n v="27"/>
    <n v="424"/>
    <n v="5"/>
    <n v="16"/>
    <n v="403"/>
    <n v="68"/>
    <n v="8"/>
    <n v="107"/>
    <n v="56"/>
    <n v="28"/>
    <n v="7"/>
    <n v="39"/>
    <n v="14"/>
    <n v="0"/>
    <n v="0"/>
    <n v="25"/>
    <n v="1"/>
    <n v="0"/>
    <n v="5"/>
    <n v="6"/>
    <n v="0"/>
    <n v="6"/>
    <n v="23"/>
    <n v="8"/>
    <n v="19"/>
    <n v="4"/>
    <m/>
    <m/>
    <m/>
    <n v="544"/>
    <n v="404"/>
    <n v="549"/>
    <n v="158"/>
    <n v="502"/>
    <n v="334"/>
    <n v="513"/>
    <n v="451"/>
    <n v="505"/>
    <n v="218"/>
    <n v="35"/>
    <n v="26"/>
    <n v="36"/>
    <n v="7"/>
    <n v="33"/>
    <n v="19"/>
    <n v="28"/>
    <n v="24"/>
    <n v="27"/>
    <n v="10"/>
    <n v="505"/>
    <n v="374"/>
    <n v="508"/>
    <n v="148"/>
    <n v="466"/>
    <n v="312"/>
    <n v="481"/>
    <n v="424"/>
    <n v="474"/>
    <n v="205"/>
    <m/>
    <n v="577"/>
    <n v="571"/>
    <n v="6"/>
    <n v="577"/>
    <n v="47"/>
    <n v="524"/>
    <n v="6"/>
    <n v="233"/>
    <n v="469"/>
    <n v="193"/>
    <n v="35"/>
    <n v="117"/>
    <n v="7"/>
    <n v="209"/>
    <n v="15"/>
    <n v="1"/>
    <n v="224"/>
    <n v="9"/>
    <n v="431"/>
    <n v="38"/>
    <n v="7"/>
    <n v="41"/>
    <n v="253"/>
    <n v="276"/>
    <n v="6"/>
    <n v="20"/>
    <n v="16"/>
    <n v="5"/>
    <n v="0"/>
    <n v="19"/>
    <n v="234"/>
    <n v="271"/>
    <n v="16"/>
    <n v="96"/>
    <n v="21"/>
    <n v="140"/>
    <n v="80"/>
    <n v="8275"/>
    <n v="3"/>
    <n v="388"/>
    <n v="26"/>
    <n v="44"/>
    <n v="121"/>
    <n v="4728"/>
    <n v="2811"/>
    <n v="956"/>
    <n v="8495"/>
    <n v="55"/>
    <n v="35"/>
    <n v="1"/>
    <n v="8"/>
    <n v="2"/>
    <n v="51"/>
    <n v="2"/>
    <n v="7"/>
    <n v="2"/>
    <n v="0"/>
    <n v="0"/>
    <n v="5"/>
    <n v="1"/>
    <n v="0"/>
    <n v="12"/>
    <n v="8"/>
    <n v="4"/>
    <n v="1"/>
    <n v="9"/>
    <n v="3"/>
    <n v="19"/>
    <n v="6"/>
    <n v="298"/>
    <n v="96"/>
    <n v="394"/>
    <n v="12"/>
    <n v="1"/>
    <n v="13"/>
    <n v="285"/>
    <n v="95"/>
    <n v="380"/>
    <n v="298"/>
    <n v="6"/>
    <n v="6"/>
    <n v="6"/>
    <n v="80"/>
    <n v="0"/>
    <n v="0"/>
    <n v="0"/>
    <x v="0"/>
    <x v="66"/>
  </r>
  <r>
    <x v="2"/>
    <x v="15"/>
    <x v="66"/>
    <x v="66"/>
    <x v="1"/>
    <n v="16721"/>
    <n v="548"/>
    <n v="520"/>
    <n v="550"/>
    <n v="440"/>
    <n v="538"/>
    <n v="142"/>
    <n v="462"/>
    <n v="436"/>
    <n v="542"/>
    <n v="35"/>
    <n v="27"/>
    <n v="35"/>
    <n v="27"/>
    <n v="30"/>
    <n v="6"/>
    <n v="29"/>
    <n v="32"/>
    <n v="40"/>
    <n v="508"/>
    <n v="489"/>
    <n v="510"/>
    <n v="408"/>
    <n v="503"/>
    <n v="136"/>
    <n v="429"/>
    <n v="401"/>
    <n v="497"/>
    <n v="48"/>
    <n v="39"/>
    <n v="3"/>
    <n v="3"/>
    <n v="44"/>
    <n v="35"/>
    <n v="100"/>
    <n v="4"/>
    <n v="96"/>
    <n v="2"/>
    <n v="2"/>
    <n v="0"/>
    <n v="81"/>
    <n v="2"/>
    <n v="79"/>
    <n v="462"/>
    <n v="5"/>
    <n v="16"/>
    <n v="440"/>
    <n v="29"/>
    <n v="0"/>
    <n v="0"/>
    <n v="28"/>
    <n v="429"/>
    <n v="5"/>
    <n v="16"/>
    <n v="408"/>
    <n v="70"/>
    <n v="8"/>
    <n v="107"/>
    <n v="54"/>
    <n v="29"/>
    <n v="7"/>
    <n v="38"/>
    <n v="13"/>
    <n v="1"/>
    <n v="0"/>
    <n v="25"/>
    <n v="2"/>
    <n v="0"/>
    <n v="5"/>
    <n v="7"/>
    <n v="0"/>
    <n v="7"/>
    <n v="23"/>
    <n v="7"/>
    <n v="20"/>
    <n v="3"/>
    <m/>
    <m/>
    <m/>
    <n v="548"/>
    <n v="395"/>
    <n v="550"/>
    <n v="159"/>
    <n v="509"/>
    <n v="335"/>
    <n v="520"/>
    <n v="456"/>
    <n v="512"/>
    <n v="213"/>
    <n v="35"/>
    <n v="26"/>
    <n v="35"/>
    <n v="6"/>
    <n v="32"/>
    <n v="19"/>
    <n v="27"/>
    <n v="24"/>
    <n v="26"/>
    <n v="13"/>
    <n v="508"/>
    <n v="364"/>
    <n v="510"/>
    <n v="150"/>
    <n v="474"/>
    <n v="313"/>
    <n v="489"/>
    <n v="429"/>
    <n v="482"/>
    <n v="197"/>
    <m/>
    <n v="581"/>
    <n v="575"/>
    <n v="6"/>
    <n v="581"/>
    <n v="47"/>
    <n v="528"/>
    <n v="6"/>
    <n v="233"/>
    <n v="469"/>
    <n v="196"/>
    <n v="34"/>
    <n v="118"/>
    <n v="7"/>
    <n v="209"/>
    <n v="15"/>
    <n v="2"/>
    <n v="224"/>
    <n v="9"/>
    <n v="431"/>
    <n v="38"/>
    <n v="7"/>
    <n v="40"/>
    <n v="258"/>
    <n v="276"/>
    <n v="6"/>
    <n v="20"/>
    <n v="16"/>
    <n v="5"/>
    <n v="0"/>
    <n v="18"/>
    <n v="239"/>
    <n v="271"/>
    <n v="17"/>
    <n v="97"/>
    <n v="22"/>
    <n v="138"/>
    <n v="80"/>
    <n v="8316"/>
    <n v="1"/>
    <n v="379"/>
    <n v="22"/>
    <n v="43"/>
    <n v="123"/>
    <n v="4749"/>
    <n v="2818"/>
    <n v="967"/>
    <n v="8534"/>
    <n v="60"/>
    <n v="38"/>
    <n v="1"/>
    <n v="8"/>
    <n v="3"/>
    <n v="55"/>
    <n v="2"/>
    <n v="7"/>
    <n v="3"/>
    <n v="1"/>
    <n v="0"/>
    <n v="5"/>
    <n v="2"/>
    <n v="0"/>
    <n v="13"/>
    <n v="9"/>
    <n v="5"/>
    <n v="0"/>
    <n v="10"/>
    <n v="3"/>
    <n v="20"/>
    <n v="6"/>
    <n v="300"/>
    <n v="96"/>
    <n v="396"/>
    <n v="12"/>
    <n v="1"/>
    <n v="13"/>
    <n v="287"/>
    <n v="95"/>
    <n v="382"/>
    <n v="300"/>
    <n v="8"/>
    <n v="8"/>
    <n v="8"/>
    <n v="83"/>
    <n v="0"/>
    <n v="0"/>
    <n v="0"/>
    <x v="1"/>
    <x v="66"/>
  </r>
  <r>
    <x v="2"/>
    <x v="16"/>
    <x v="67"/>
    <x v="67"/>
    <x v="0"/>
    <n v="7446"/>
    <n v="321"/>
    <n v="312"/>
    <n v="326"/>
    <n v="318"/>
    <n v="322"/>
    <n v="273"/>
    <n v="300"/>
    <n v="253"/>
    <n v="351"/>
    <n v="18"/>
    <n v="15"/>
    <n v="17"/>
    <n v="15"/>
    <n v="17"/>
    <n v="11"/>
    <n v="12"/>
    <n v="13"/>
    <n v="22"/>
    <n v="302"/>
    <n v="295"/>
    <n v="307"/>
    <n v="301"/>
    <n v="303"/>
    <n v="261"/>
    <n v="286"/>
    <n v="238"/>
    <n v="327"/>
    <n v="57"/>
    <n v="55"/>
    <n v="3"/>
    <n v="3"/>
    <n v="53"/>
    <n v="51"/>
    <n v="256"/>
    <n v="9"/>
    <n v="246"/>
    <n v="1"/>
    <n v="1"/>
    <n v="0"/>
    <n v="184"/>
    <n v="7"/>
    <n v="176"/>
    <n v="300"/>
    <n v="8"/>
    <n v="19"/>
    <n v="272"/>
    <n v="12"/>
    <n v="0"/>
    <n v="0"/>
    <n v="12"/>
    <n v="286"/>
    <n v="8"/>
    <n v="19"/>
    <n v="258"/>
    <n v="41"/>
    <n v="9"/>
    <n v="54"/>
    <n v="64"/>
    <n v="17"/>
    <n v="5"/>
    <n v="15"/>
    <n v="2"/>
    <n v="1"/>
    <n v="0"/>
    <n v="13"/>
    <n v="2"/>
    <n v="0"/>
    <n v="0"/>
    <n v="4"/>
    <n v="0"/>
    <n v="4"/>
    <n v="11"/>
    <n v="6"/>
    <n v="10"/>
    <n v="1"/>
    <m/>
    <m/>
    <m/>
    <n v="321"/>
    <n v="252"/>
    <n v="326"/>
    <n v="81"/>
    <n v="289"/>
    <n v="188"/>
    <n v="312"/>
    <n v="295"/>
    <n v="302"/>
    <n v="134"/>
    <n v="18"/>
    <n v="13"/>
    <n v="17"/>
    <n v="2"/>
    <n v="16"/>
    <n v="6"/>
    <n v="15"/>
    <n v="15"/>
    <n v="15"/>
    <n v="4"/>
    <n v="302"/>
    <n v="239"/>
    <n v="307"/>
    <n v="77"/>
    <n v="271"/>
    <n v="180"/>
    <n v="295"/>
    <n v="278"/>
    <n v="286"/>
    <n v="130"/>
    <m/>
    <n v="361"/>
    <n v="359"/>
    <n v="2"/>
    <n v="361"/>
    <n v="23"/>
    <n v="336"/>
    <n v="2"/>
    <n v="316"/>
    <n v="335"/>
    <n v="140"/>
    <n v="45"/>
    <n v="145"/>
    <n v="5"/>
    <n v="22"/>
    <n v="3"/>
    <n v="1"/>
    <n v="307"/>
    <n v="9"/>
    <n v="324"/>
    <n v="11"/>
    <n v="6"/>
    <n v="27"/>
    <n v="203"/>
    <n v="125"/>
    <n v="6"/>
    <n v="10"/>
    <n v="6"/>
    <n v="1"/>
    <n v="0"/>
    <n v="17"/>
    <n v="195"/>
    <n v="124"/>
    <n v="7"/>
    <n v="41"/>
    <n v="9"/>
    <n v="76"/>
    <n v="50"/>
    <n v="5563"/>
    <n v="0"/>
    <n v="205"/>
    <n v="3"/>
    <n v="23"/>
    <n v="122"/>
    <n v="3030"/>
    <n v="2254"/>
    <n v="405"/>
    <n v="5689"/>
    <n v="32"/>
    <n v="21"/>
    <n v="2"/>
    <n v="1"/>
    <n v="3"/>
    <n v="29"/>
    <n v="0"/>
    <n v="6"/>
    <n v="3"/>
    <n v="1"/>
    <n v="1"/>
    <n v="2"/>
    <n v="1"/>
    <n v="0"/>
    <n v="2"/>
    <n v="1"/>
    <n v="1"/>
    <n v="0"/>
    <n v="2"/>
    <n v="0"/>
    <n v="8"/>
    <n v="7"/>
    <n v="230"/>
    <n v="52"/>
    <n v="282"/>
    <n v="7"/>
    <n v="0"/>
    <n v="7"/>
    <n v="221"/>
    <n v="52"/>
    <n v="273"/>
    <n v="230"/>
    <n v="9"/>
    <n v="9"/>
    <n v="9"/>
    <n v="70"/>
    <n v="4"/>
    <n v="1"/>
    <n v="1"/>
    <x v="0"/>
    <x v="67"/>
  </r>
  <r>
    <x v="2"/>
    <x v="16"/>
    <x v="67"/>
    <x v="67"/>
    <x v="1"/>
    <n v="7417"/>
    <n v="316"/>
    <n v="302"/>
    <n v="321"/>
    <n v="309"/>
    <n v="315"/>
    <n v="268"/>
    <n v="292"/>
    <n v="241"/>
    <n v="347"/>
    <n v="19"/>
    <n v="16"/>
    <n v="18"/>
    <n v="16"/>
    <n v="18"/>
    <n v="12"/>
    <n v="13"/>
    <n v="13"/>
    <n v="23"/>
    <n v="296"/>
    <n v="284"/>
    <n v="301"/>
    <n v="291"/>
    <n v="295"/>
    <n v="255"/>
    <n v="277"/>
    <n v="226"/>
    <n v="322"/>
    <n v="54"/>
    <n v="52"/>
    <n v="3"/>
    <n v="3"/>
    <n v="50"/>
    <n v="48"/>
    <n v="250"/>
    <n v="10"/>
    <n v="239"/>
    <n v="1"/>
    <n v="1"/>
    <n v="0"/>
    <n v="177"/>
    <n v="7"/>
    <n v="169"/>
    <n v="292"/>
    <n v="7"/>
    <n v="22"/>
    <n v="262"/>
    <n v="13"/>
    <n v="0"/>
    <n v="1"/>
    <n v="12"/>
    <n v="277"/>
    <n v="7"/>
    <n v="21"/>
    <n v="248"/>
    <n v="42"/>
    <n v="8"/>
    <n v="54"/>
    <n v="64"/>
    <n v="17"/>
    <n v="5"/>
    <n v="16"/>
    <n v="2"/>
    <n v="1"/>
    <n v="0"/>
    <n v="14"/>
    <n v="2"/>
    <n v="0"/>
    <n v="1"/>
    <n v="4"/>
    <n v="0"/>
    <n v="4"/>
    <n v="11"/>
    <n v="5"/>
    <n v="10"/>
    <n v="1"/>
    <m/>
    <m/>
    <m/>
    <n v="316"/>
    <n v="240"/>
    <n v="321"/>
    <n v="83"/>
    <n v="283"/>
    <n v="182"/>
    <n v="302"/>
    <n v="285"/>
    <n v="293"/>
    <n v="125"/>
    <n v="19"/>
    <n v="14"/>
    <n v="18"/>
    <n v="1"/>
    <n v="17"/>
    <n v="7"/>
    <n v="16"/>
    <n v="16"/>
    <n v="16"/>
    <n v="5"/>
    <n v="296"/>
    <n v="226"/>
    <n v="301"/>
    <n v="80"/>
    <n v="264"/>
    <n v="173"/>
    <n v="284"/>
    <n v="267"/>
    <n v="276"/>
    <n v="120"/>
    <m/>
    <n v="359"/>
    <n v="357"/>
    <n v="2"/>
    <n v="359"/>
    <n v="24"/>
    <n v="333"/>
    <n v="2"/>
    <n v="306"/>
    <n v="331"/>
    <n v="140"/>
    <n v="44"/>
    <n v="143"/>
    <n v="4"/>
    <n v="22"/>
    <n v="5"/>
    <n v="1"/>
    <n v="298"/>
    <n v="8"/>
    <n v="320"/>
    <n v="11"/>
    <n v="6"/>
    <n v="28"/>
    <n v="200"/>
    <n v="125"/>
    <n v="6"/>
    <n v="10"/>
    <n v="7"/>
    <n v="1"/>
    <n v="0"/>
    <n v="18"/>
    <n v="191"/>
    <n v="124"/>
    <n v="7"/>
    <n v="41"/>
    <n v="9"/>
    <n v="75"/>
    <n v="50"/>
    <n v="5547"/>
    <n v="0"/>
    <n v="209"/>
    <n v="3"/>
    <n v="22"/>
    <n v="123"/>
    <n v="3006"/>
    <n v="2257"/>
    <n v="409"/>
    <n v="5672"/>
    <n v="30"/>
    <n v="20"/>
    <n v="1"/>
    <n v="1"/>
    <n v="3"/>
    <n v="27"/>
    <n v="0"/>
    <n v="6"/>
    <n v="3"/>
    <n v="1"/>
    <n v="1"/>
    <n v="2"/>
    <n v="1"/>
    <n v="0"/>
    <n v="2"/>
    <n v="1"/>
    <n v="1"/>
    <n v="0"/>
    <n v="2"/>
    <n v="0"/>
    <n v="8"/>
    <n v="7"/>
    <n v="227"/>
    <n v="52"/>
    <n v="279"/>
    <n v="8"/>
    <n v="0"/>
    <n v="8"/>
    <n v="217"/>
    <n v="52"/>
    <n v="269"/>
    <n v="227"/>
    <n v="9"/>
    <n v="9"/>
    <n v="9"/>
    <n v="68"/>
    <n v="4"/>
    <n v="1"/>
    <n v="1"/>
    <x v="1"/>
    <x v="67"/>
  </r>
  <r>
    <x v="2"/>
    <x v="16"/>
    <x v="68"/>
    <x v="68"/>
    <x v="0"/>
    <n v="1268"/>
    <n v="65"/>
    <n v="54"/>
    <n v="56"/>
    <n v="63"/>
    <n v="57"/>
    <n v="48"/>
    <n v="48"/>
    <n v="32"/>
    <n v="63"/>
    <n v="4"/>
    <n v="2"/>
    <n v="2"/>
    <n v="5"/>
    <n v="2"/>
    <n v="1"/>
    <n v="2"/>
    <n v="4"/>
    <n v="3"/>
    <n v="58"/>
    <n v="49"/>
    <n v="51"/>
    <n v="55"/>
    <n v="52"/>
    <n v="45"/>
    <n v="43"/>
    <n v="26"/>
    <n v="57"/>
    <n v="25"/>
    <n v="25"/>
    <n v="3"/>
    <n v="3"/>
    <n v="22"/>
    <n v="22"/>
    <n v="41"/>
    <n v="1"/>
    <n v="38"/>
    <n v="0"/>
    <n v="0"/>
    <n v="0"/>
    <n v="25"/>
    <n v="1"/>
    <n v="22"/>
    <n v="48"/>
    <n v="1"/>
    <n v="4"/>
    <n v="43"/>
    <n v="2"/>
    <n v="0"/>
    <n v="0"/>
    <n v="2"/>
    <n v="43"/>
    <n v="1"/>
    <n v="3"/>
    <n v="39"/>
    <n v="6"/>
    <n v="2"/>
    <n v="8"/>
    <n v="17"/>
    <n v="7"/>
    <n v="0"/>
    <n v="4"/>
    <n v="1"/>
    <n v="0"/>
    <n v="0"/>
    <n v="3"/>
    <n v="0"/>
    <n v="0"/>
    <n v="0"/>
    <n v="1"/>
    <n v="0"/>
    <n v="1"/>
    <n v="1"/>
    <n v="0"/>
    <n v="1"/>
    <n v="0"/>
    <m/>
    <m/>
    <m/>
    <n v="65"/>
    <n v="42"/>
    <n v="56"/>
    <n v="14"/>
    <n v="45"/>
    <n v="27"/>
    <n v="54"/>
    <n v="38"/>
    <n v="53"/>
    <n v="14"/>
    <n v="4"/>
    <n v="4"/>
    <n v="2"/>
    <n v="0"/>
    <n v="1"/>
    <n v="1"/>
    <n v="2"/>
    <n v="1"/>
    <n v="2"/>
    <n v="0"/>
    <n v="58"/>
    <n v="35"/>
    <n v="51"/>
    <n v="14"/>
    <n v="41"/>
    <n v="24"/>
    <n v="49"/>
    <n v="36"/>
    <n v="48"/>
    <n v="13"/>
    <m/>
    <n v="67"/>
    <n v="64"/>
    <n v="3"/>
    <n v="67"/>
    <n v="5"/>
    <n v="59"/>
    <n v="3"/>
    <n v="28"/>
    <n v="49"/>
    <n v="24"/>
    <n v="5"/>
    <n v="27"/>
    <n v="4"/>
    <n v="6"/>
    <n v="0"/>
    <n v="1"/>
    <n v="27"/>
    <n v="1"/>
    <n v="47"/>
    <n v="2"/>
    <n v="0"/>
    <n v="8"/>
    <n v="50"/>
    <n v="9"/>
    <n v="0"/>
    <n v="2"/>
    <n v="3"/>
    <n v="0"/>
    <n v="0"/>
    <n v="6"/>
    <n v="44"/>
    <n v="9"/>
    <n v="0"/>
    <n v="1"/>
    <n v="0"/>
    <n v="12"/>
    <n v="5"/>
    <n v="1178"/>
    <n v="0"/>
    <n v="22"/>
    <n v="3"/>
    <n v="10"/>
    <n v="94"/>
    <n v="549"/>
    <n v="606"/>
    <n v="40"/>
    <n v="1195"/>
    <n v="12"/>
    <n v="5"/>
    <n v="0"/>
    <n v="1"/>
    <n v="0"/>
    <n v="11"/>
    <n v="1"/>
    <m/>
    <m/>
    <m/>
    <m/>
    <m/>
    <m/>
    <m/>
    <m/>
    <m/>
    <m/>
    <m/>
    <m/>
    <m/>
    <m/>
    <m/>
    <n v="40"/>
    <n v="6"/>
    <n v="46"/>
    <n v="2"/>
    <n v="0"/>
    <n v="2"/>
    <n v="36"/>
    <n v="5"/>
    <n v="41"/>
    <n v="40"/>
    <n v="2"/>
    <n v="2"/>
    <n v="2"/>
    <n v="18"/>
    <n v="1"/>
    <n v="1"/>
    <n v="1"/>
    <x v="0"/>
    <x v="68"/>
  </r>
  <r>
    <x v="2"/>
    <x v="16"/>
    <x v="68"/>
    <x v="68"/>
    <x v="1"/>
    <n v="1251"/>
    <n v="58"/>
    <n v="51"/>
    <n v="52"/>
    <n v="59"/>
    <n v="54"/>
    <n v="44"/>
    <n v="46"/>
    <n v="31"/>
    <n v="63"/>
    <n v="3"/>
    <n v="2"/>
    <n v="2"/>
    <n v="4"/>
    <n v="2"/>
    <n v="1"/>
    <n v="3"/>
    <n v="4"/>
    <n v="4"/>
    <n v="52"/>
    <n v="47"/>
    <n v="47"/>
    <n v="52"/>
    <n v="49"/>
    <n v="41"/>
    <n v="40"/>
    <n v="25"/>
    <n v="56"/>
    <n v="27"/>
    <n v="26"/>
    <n v="4"/>
    <n v="3"/>
    <n v="23"/>
    <n v="23"/>
    <n v="38"/>
    <n v="1"/>
    <n v="36"/>
    <n v="0"/>
    <n v="0"/>
    <n v="0"/>
    <n v="23"/>
    <n v="1"/>
    <n v="21"/>
    <n v="46"/>
    <n v="1"/>
    <n v="3"/>
    <n v="42"/>
    <n v="3"/>
    <n v="0"/>
    <n v="0"/>
    <n v="3"/>
    <n v="40"/>
    <n v="1"/>
    <n v="2"/>
    <n v="37"/>
    <n v="6"/>
    <n v="2"/>
    <n v="8"/>
    <n v="17"/>
    <n v="7"/>
    <n v="0"/>
    <n v="4"/>
    <n v="1"/>
    <n v="0"/>
    <n v="0"/>
    <n v="3"/>
    <n v="0"/>
    <n v="0"/>
    <n v="0"/>
    <n v="1"/>
    <n v="0"/>
    <n v="1"/>
    <n v="1"/>
    <n v="0"/>
    <n v="1"/>
    <n v="0"/>
    <m/>
    <m/>
    <m/>
    <n v="58"/>
    <n v="35"/>
    <n v="52"/>
    <n v="13"/>
    <n v="42"/>
    <n v="26"/>
    <n v="51"/>
    <n v="35"/>
    <n v="50"/>
    <n v="13"/>
    <n v="3"/>
    <n v="3"/>
    <n v="2"/>
    <n v="0"/>
    <n v="1"/>
    <n v="1"/>
    <n v="2"/>
    <n v="1"/>
    <n v="2"/>
    <n v="0"/>
    <n v="52"/>
    <n v="31"/>
    <n v="47"/>
    <n v="13"/>
    <n v="38"/>
    <n v="23"/>
    <n v="47"/>
    <n v="34"/>
    <n v="46"/>
    <n v="13"/>
    <m/>
    <n v="66"/>
    <n v="63"/>
    <n v="3"/>
    <n v="66"/>
    <n v="5"/>
    <n v="58"/>
    <n v="3"/>
    <n v="29"/>
    <n v="49"/>
    <n v="24"/>
    <n v="5"/>
    <n v="26"/>
    <n v="4"/>
    <n v="6"/>
    <n v="0"/>
    <n v="1"/>
    <n v="27"/>
    <n v="2"/>
    <n v="47"/>
    <n v="2"/>
    <n v="0"/>
    <n v="8"/>
    <n v="49"/>
    <n v="9"/>
    <n v="0"/>
    <n v="2"/>
    <n v="3"/>
    <n v="0"/>
    <n v="0"/>
    <n v="6"/>
    <n v="43"/>
    <n v="9"/>
    <n v="0"/>
    <n v="1"/>
    <n v="0"/>
    <n v="12"/>
    <n v="4"/>
    <n v="1165"/>
    <n v="0"/>
    <n v="21"/>
    <n v="3"/>
    <n v="9"/>
    <n v="91"/>
    <n v="539"/>
    <n v="600"/>
    <n v="42"/>
    <n v="1181"/>
    <n v="10"/>
    <n v="4"/>
    <n v="0"/>
    <n v="1"/>
    <n v="0"/>
    <n v="9"/>
    <n v="1"/>
    <m/>
    <m/>
    <m/>
    <m/>
    <m/>
    <m/>
    <m/>
    <m/>
    <m/>
    <m/>
    <m/>
    <m/>
    <m/>
    <m/>
    <m/>
    <n v="40"/>
    <n v="6"/>
    <n v="46"/>
    <n v="2"/>
    <n v="0"/>
    <n v="2"/>
    <n v="36"/>
    <n v="5"/>
    <n v="41"/>
    <n v="40"/>
    <n v="2"/>
    <n v="2"/>
    <n v="2"/>
    <n v="17"/>
    <n v="1"/>
    <n v="1"/>
    <n v="1"/>
    <x v="1"/>
    <x v="68"/>
  </r>
  <r>
    <x v="2"/>
    <x v="16"/>
    <x v="69"/>
    <x v="69"/>
    <x v="0"/>
    <n v="14172"/>
    <n v="626"/>
    <n v="568"/>
    <n v="627"/>
    <n v="570"/>
    <n v="625"/>
    <n v="449"/>
    <n v="500"/>
    <n v="128"/>
    <n v="664"/>
    <n v="25"/>
    <n v="23"/>
    <n v="30"/>
    <n v="23"/>
    <n v="27"/>
    <n v="13"/>
    <n v="12"/>
    <n v="9"/>
    <n v="34"/>
    <n v="593"/>
    <n v="537"/>
    <n v="589"/>
    <n v="540"/>
    <n v="590"/>
    <n v="434"/>
    <n v="486"/>
    <n v="118"/>
    <n v="621"/>
    <n v="98"/>
    <n v="86"/>
    <n v="7"/>
    <n v="7"/>
    <n v="90"/>
    <n v="79"/>
    <n v="397"/>
    <n v="9"/>
    <n v="388"/>
    <n v="1"/>
    <n v="1"/>
    <n v="0"/>
    <n v="80"/>
    <n v="1"/>
    <n v="79"/>
    <n v="500"/>
    <n v="33"/>
    <n v="94"/>
    <n v="372"/>
    <n v="12"/>
    <n v="1"/>
    <n v="0"/>
    <n v="11"/>
    <n v="486"/>
    <n v="31"/>
    <n v="94"/>
    <n v="360"/>
    <n v="95"/>
    <n v="15"/>
    <n v="108"/>
    <n v="120"/>
    <n v="44"/>
    <n v="9"/>
    <n v="31"/>
    <n v="9"/>
    <n v="1"/>
    <n v="0"/>
    <n v="22"/>
    <n v="0"/>
    <n v="0"/>
    <n v="3"/>
    <n v="5"/>
    <n v="0"/>
    <n v="5"/>
    <n v="13"/>
    <n v="3"/>
    <n v="12"/>
    <n v="1"/>
    <m/>
    <m/>
    <m/>
    <n v="626"/>
    <n v="330"/>
    <n v="627"/>
    <n v="178"/>
    <n v="546"/>
    <n v="358"/>
    <n v="568"/>
    <n v="497"/>
    <n v="540"/>
    <n v="169"/>
    <n v="25"/>
    <n v="14"/>
    <n v="30"/>
    <n v="4"/>
    <n v="28"/>
    <n v="10"/>
    <n v="23"/>
    <n v="18"/>
    <n v="16"/>
    <n v="2"/>
    <n v="593"/>
    <n v="313"/>
    <n v="589"/>
    <n v="171"/>
    <n v="512"/>
    <n v="342"/>
    <n v="537"/>
    <n v="473"/>
    <n v="516"/>
    <n v="165"/>
    <m/>
    <n v="707"/>
    <n v="698"/>
    <n v="9"/>
    <n v="707"/>
    <n v="42"/>
    <n v="656"/>
    <n v="9"/>
    <n v="439"/>
    <n v="670"/>
    <n v="284"/>
    <n v="78"/>
    <n v="245"/>
    <n v="27"/>
    <n v="33"/>
    <n v="38"/>
    <n v="2"/>
    <n v="414"/>
    <n v="25"/>
    <n v="633"/>
    <n v="36"/>
    <n v="3"/>
    <n v="50"/>
    <n v="359"/>
    <n v="295"/>
    <n v="3"/>
    <n v="21"/>
    <n v="17"/>
    <n v="1"/>
    <n v="0"/>
    <n v="27"/>
    <n v="337"/>
    <n v="292"/>
    <n v="10"/>
    <n v="81"/>
    <n v="19"/>
    <n v="178"/>
    <n v="139"/>
    <n v="10533"/>
    <n v="1"/>
    <n v="415"/>
    <n v="14"/>
    <n v="61"/>
    <n v="246"/>
    <n v="5451"/>
    <n v="4373"/>
    <n v="1026"/>
    <n v="10850"/>
    <n v="48"/>
    <n v="30"/>
    <n v="0"/>
    <n v="3"/>
    <n v="2"/>
    <n v="41"/>
    <n v="5"/>
    <n v="3"/>
    <n v="2"/>
    <n v="1"/>
    <n v="0"/>
    <n v="2"/>
    <n v="1"/>
    <n v="0"/>
    <n v="7"/>
    <n v="5"/>
    <n v="3"/>
    <n v="0"/>
    <n v="5"/>
    <n v="1"/>
    <n v="10"/>
    <n v="3"/>
    <n v="383"/>
    <n v="102"/>
    <n v="485"/>
    <n v="9"/>
    <n v="1"/>
    <n v="10"/>
    <n v="371"/>
    <n v="101"/>
    <n v="472"/>
    <n v="383"/>
    <n v="4"/>
    <n v="4"/>
    <n v="4"/>
    <n v="109"/>
    <n v="1"/>
    <n v="1"/>
    <n v="1"/>
    <x v="0"/>
    <x v="69"/>
  </r>
  <r>
    <x v="2"/>
    <x v="16"/>
    <x v="69"/>
    <x v="69"/>
    <x v="1"/>
    <n v="14251"/>
    <n v="647"/>
    <n v="587"/>
    <n v="641"/>
    <n v="593"/>
    <n v="638"/>
    <n v="469"/>
    <n v="530"/>
    <n v="134"/>
    <n v="680"/>
    <n v="25"/>
    <n v="23"/>
    <n v="30"/>
    <n v="22"/>
    <n v="28"/>
    <n v="14"/>
    <n v="11"/>
    <n v="8"/>
    <n v="33"/>
    <n v="614"/>
    <n v="556"/>
    <n v="603"/>
    <n v="563"/>
    <n v="602"/>
    <n v="452"/>
    <n v="516"/>
    <n v="124"/>
    <n v="638"/>
    <n v="102"/>
    <n v="91"/>
    <n v="7"/>
    <n v="7"/>
    <n v="94"/>
    <n v="84"/>
    <n v="420"/>
    <n v="8"/>
    <n v="411"/>
    <n v="1"/>
    <n v="1"/>
    <n v="0"/>
    <n v="90"/>
    <n v="0"/>
    <n v="89"/>
    <n v="530"/>
    <n v="30"/>
    <n v="103"/>
    <n v="395"/>
    <n v="11"/>
    <n v="0"/>
    <n v="0"/>
    <n v="10"/>
    <n v="516"/>
    <n v="29"/>
    <n v="103"/>
    <n v="383"/>
    <n v="97"/>
    <n v="15"/>
    <n v="108"/>
    <n v="125"/>
    <n v="45"/>
    <n v="9"/>
    <n v="32"/>
    <n v="11"/>
    <n v="1"/>
    <n v="0"/>
    <n v="21"/>
    <n v="1"/>
    <n v="0"/>
    <n v="3"/>
    <n v="6"/>
    <n v="0"/>
    <n v="6"/>
    <n v="13"/>
    <n v="3"/>
    <n v="13"/>
    <n v="0"/>
    <m/>
    <m/>
    <m/>
    <n v="647"/>
    <n v="360"/>
    <n v="641"/>
    <n v="195"/>
    <n v="558"/>
    <n v="375"/>
    <n v="587"/>
    <n v="499"/>
    <n v="564"/>
    <n v="184"/>
    <n v="25"/>
    <n v="16"/>
    <n v="30"/>
    <n v="4"/>
    <n v="27"/>
    <n v="10"/>
    <n v="23"/>
    <n v="17"/>
    <n v="16"/>
    <n v="2"/>
    <n v="614"/>
    <n v="341"/>
    <n v="603"/>
    <n v="187"/>
    <n v="524"/>
    <n v="358"/>
    <n v="556"/>
    <n v="477"/>
    <n v="540"/>
    <n v="180"/>
    <m/>
    <n v="713"/>
    <n v="704"/>
    <n v="9"/>
    <n v="713"/>
    <n v="42"/>
    <n v="662"/>
    <n v="9"/>
    <n v="462"/>
    <n v="672"/>
    <n v="284"/>
    <n v="78"/>
    <n v="249"/>
    <n v="29"/>
    <n v="34"/>
    <n v="37"/>
    <n v="2"/>
    <n v="437"/>
    <n v="25"/>
    <n v="635"/>
    <n v="36"/>
    <n v="3"/>
    <n v="50"/>
    <n v="361"/>
    <n v="299"/>
    <n v="3"/>
    <n v="21"/>
    <n v="17"/>
    <n v="1"/>
    <n v="0"/>
    <n v="27"/>
    <n v="339"/>
    <n v="296"/>
    <n v="9"/>
    <n v="83"/>
    <n v="19"/>
    <n v="181"/>
    <n v="141"/>
    <n v="10596"/>
    <n v="4"/>
    <n v="415"/>
    <n v="16"/>
    <n v="61"/>
    <n v="246"/>
    <n v="5495"/>
    <n v="4391"/>
    <n v="1032"/>
    <n v="10918"/>
    <n v="50"/>
    <n v="28"/>
    <n v="0"/>
    <n v="3"/>
    <n v="2"/>
    <n v="43"/>
    <n v="5"/>
    <n v="3"/>
    <n v="2"/>
    <n v="1"/>
    <n v="0"/>
    <n v="2"/>
    <n v="1"/>
    <n v="0"/>
    <n v="7"/>
    <n v="5"/>
    <n v="3"/>
    <n v="0"/>
    <n v="5"/>
    <n v="1"/>
    <n v="10"/>
    <n v="4"/>
    <n v="388"/>
    <n v="101"/>
    <n v="489"/>
    <n v="9"/>
    <n v="1"/>
    <n v="10"/>
    <n v="375"/>
    <n v="100"/>
    <n v="475"/>
    <n v="388"/>
    <n v="7"/>
    <n v="7"/>
    <n v="7"/>
    <n v="113"/>
    <n v="2"/>
    <n v="2"/>
    <n v="2"/>
    <x v="1"/>
    <x v="69"/>
  </r>
  <r>
    <x v="2"/>
    <x v="16"/>
    <x v="70"/>
    <x v="70"/>
    <x v="0"/>
    <n v="7652"/>
    <n v="395"/>
    <n v="404"/>
    <n v="436"/>
    <n v="374"/>
    <n v="438"/>
    <n v="273"/>
    <n v="308"/>
    <n v="382"/>
    <n v="445"/>
    <n v="18"/>
    <n v="16"/>
    <n v="19"/>
    <n v="14"/>
    <n v="21"/>
    <n v="9"/>
    <n v="10"/>
    <n v="18"/>
    <n v="22"/>
    <n v="373"/>
    <n v="384"/>
    <n v="413"/>
    <n v="355"/>
    <n v="412"/>
    <n v="262"/>
    <n v="295"/>
    <n v="361"/>
    <n v="419"/>
    <n v="46"/>
    <n v="46"/>
    <n v="4"/>
    <n v="4"/>
    <n v="42"/>
    <n v="42"/>
    <n v="214"/>
    <n v="7"/>
    <n v="206"/>
    <n v="0"/>
    <n v="0"/>
    <n v="0"/>
    <n v="191"/>
    <n v="4"/>
    <n v="186"/>
    <n v="308"/>
    <n v="2"/>
    <n v="19"/>
    <n v="287"/>
    <n v="10"/>
    <n v="0"/>
    <n v="1"/>
    <n v="9"/>
    <n v="295"/>
    <n v="2"/>
    <n v="17"/>
    <n v="276"/>
    <n v="67"/>
    <n v="11"/>
    <n v="88"/>
    <n v="88"/>
    <n v="13"/>
    <n v="4"/>
    <n v="25"/>
    <n v="5"/>
    <n v="0"/>
    <n v="0"/>
    <n v="20"/>
    <n v="2"/>
    <n v="0"/>
    <n v="5"/>
    <n v="5"/>
    <n v="1"/>
    <n v="4"/>
    <n v="18"/>
    <n v="3"/>
    <n v="17"/>
    <n v="1"/>
    <m/>
    <m/>
    <m/>
    <n v="395"/>
    <n v="243"/>
    <n v="436"/>
    <n v="130"/>
    <n v="412"/>
    <n v="257"/>
    <n v="404"/>
    <n v="330"/>
    <n v="353"/>
    <n v="117"/>
    <n v="18"/>
    <n v="13"/>
    <n v="19"/>
    <n v="2"/>
    <n v="17"/>
    <n v="5"/>
    <n v="16"/>
    <n v="15"/>
    <n v="13"/>
    <n v="3"/>
    <n v="373"/>
    <n v="228"/>
    <n v="413"/>
    <n v="126"/>
    <n v="391"/>
    <n v="250"/>
    <n v="384"/>
    <n v="312"/>
    <n v="337"/>
    <n v="112"/>
    <m/>
    <n v="498"/>
    <n v="493"/>
    <n v="5"/>
    <n v="498"/>
    <n v="26"/>
    <n v="467"/>
    <n v="5"/>
    <n v="396"/>
    <n v="463"/>
    <n v="166"/>
    <n v="37"/>
    <n v="250"/>
    <n v="10"/>
    <n v="16"/>
    <n v="19"/>
    <n v="0"/>
    <n v="388"/>
    <n v="8"/>
    <n v="446"/>
    <n v="16"/>
    <n v="1"/>
    <n v="28"/>
    <n v="246"/>
    <n v="223"/>
    <n v="0"/>
    <n v="13"/>
    <n v="10"/>
    <n v="3"/>
    <n v="0"/>
    <n v="15"/>
    <n v="233"/>
    <n v="219"/>
    <n v="4"/>
    <n v="39"/>
    <n v="12"/>
    <n v="107"/>
    <n v="24"/>
    <n v="5659"/>
    <n v="3"/>
    <n v="359"/>
    <n v="11"/>
    <n v="26"/>
    <n v="121"/>
    <n v="3010"/>
    <n v="2161"/>
    <n v="619"/>
    <n v="5790"/>
    <n v="42"/>
    <n v="31"/>
    <n v="2"/>
    <n v="2"/>
    <n v="2"/>
    <n v="40"/>
    <n v="0"/>
    <n v="1"/>
    <n v="1"/>
    <n v="1"/>
    <n v="0"/>
    <n v="0"/>
    <n v="0"/>
    <n v="0"/>
    <n v="1"/>
    <n v="0"/>
    <n v="0"/>
    <n v="0"/>
    <n v="1"/>
    <n v="0"/>
    <n v="2"/>
    <n v="0"/>
    <n v="233"/>
    <n v="84"/>
    <n v="317"/>
    <n v="6"/>
    <n v="1"/>
    <n v="7"/>
    <n v="224"/>
    <n v="83"/>
    <n v="307"/>
    <n v="233"/>
    <n v="21"/>
    <n v="21"/>
    <n v="21"/>
    <n v="109"/>
    <n v="1"/>
    <n v="1"/>
    <n v="1"/>
    <x v="0"/>
    <x v="70"/>
  </r>
  <r>
    <x v="2"/>
    <x v="16"/>
    <x v="70"/>
    <x v="70"/>
    <x v="1"/>
    <n v="7612"/>
    <n v="407"/>
    <n v="417"/>
    <n v="444"/>
    <n v="386"/>
    <n v="450"/>
    <n v="286"/>
    <n v="321"/>
    <n v="382"/>
    <n v="457"/>
    <n v="19"/>
    <n v="17"/>
    <n v="19"/>
    <n v="14"/>
    <n v="21"/>
    <n v="9"/>
    <n v="10"/>
    <n v="18"/>
    <n v="24"/>
    <n v="384"/>
    <n v="396"/>
    <n v="421"/>
    <n v="368"/>
    <n v="424"/>
    <n v="275"/>
    <n v="308"/>
    <n v="361"/>
    <n v="430"/>
    <n v="50"/>
    <n v="49"/>
    <n v="5"/>
    <n v="5"/>
    <n v="45"/>
    <n v="44"/>
    <n v="230"/>
    <n v="7"/>
    <n v="222"/>
    <n v="0"/>
    <n v="0"/>
    <n v="0"/>
    <n v="199"/>
    <n v="4"/>
    <n v="194"/>
    <n v="321"/>
    <n v="2"/>
    <n v="21"/>
    <n v="298"/>
    <n v="10"/>
    <n v="0"/>
    <n v="1"/>
    <n v="9"/>
    <n v="308"/>
    <n v="2"/>
    <n v="19"/>
    <n v="287"/>
    <n v="67"/>
    <n v="12"/>
    <n v="89"/>
    <n v="91"/>
    <n v="13"/>
    <n v="4"/>
    <n v="25"/>
    <n v="5"/>
    <n v="0"/>
    <n v="0"/>
    <n v="20"/>
    <n v="2"/>
    <n v="0"/>
    <n v="5"/>
    <n v="5"/>
    <n v="1"/>
    <n v="4"/>
    <n v="17"/>
    <n v="2"/>
    <n v="16"/>
    <n v="1"/>
    <m/>
    <m/>
    <m/>
    <n v="407"/>
    <n v="242"/>
    <n v="444"/>
    <n v="133"/>
    <n v="418"/>
    <n v="262"/>
    <n v="417"/>
    <n v="345"/>
    <n v="367"/>
    <n v="112"/>
    <n v="19"/>
    <n v="14"/>
    <n v="19"/>
    <n v="2"/>
    <n v="18"/>
    <n v="5"/>
    <n v="17"/>
    <n v="15"/>
    <n v="13"/>
    <n v="3"/>
    <n v="384"/>
    <n v="226"/>
    <n v="421"/>
    <n v="129"/>
    <n v="396"/>
    <n v="255"/>
    <n v="396"/>
    <n v="327"/>
    <n v="351"/>
    <n v="107"/>
    <m/>
    <n v="504"/>
    <n v="499"/>
    <n v="5"/>
    <n v="504"/>
    <n v="27"/>
    <n v="472"/>
    <n v="5"/>
    <n v="402"/>
    <n v="469"/>
    <n v="169"/>
    <n v="37"/>
    <n v="253"/>
    <n v="10"/>
    <n v="18"/>
    <n v="17"/>
    <n v="0"/>
    <n v="394"/>
    <n v="8"/>
    <n v="452"/>
    <n v="16"/>
    <n v="1"/>
    <n v="29"/>
    <n v="246"/>
    <n v="228"/>
    <n v="0"/>
    <n v="14"/>
    <n v="10"/>
    <n v="3"/>
    <n v="0"/>
    <n v="15"/>
    <n v="233"/>
    <n v="224"/>
    <n v="3"/>
    <n v="38"/>
    <n v="11"/>
    <n v="107"/>
    <n v="25"/>
    <n v="5629"/>
    <n v="0"/>
    <n v="354"/>
    <n v="10"/>
    <n v="26"/>
    <n v="124"/>
    <n v="2970"/>
    <n v="2173"/>
    <n v="618"/>
    <n v="5761"/>
    <n v="42"/>
    <n v="32"/>
    <n v="3"/>
    <n v="3"/>
    <n v="2"/>
    <n v="40"/>
    <n v="0"/>
    <n v="1"/>
    <n v="1"/>
    <n v="1"/>
    <n v="0"/>
    <n v="0"/>
    <n v="0"/>
    <n v="0"/>
    <n v="1"/>
    <n v="0"/>
    <n v="0"/>
    <n v="0"/>
    <n v="1"/>
    <n v="0"/>
    <n v="2"/>
    <n v="0"/>
    <n v="234"/>
    <n v="84"/>
    <n v="318"/>
    <n v="6"/>
    <n v="1"/>
    <n v="7"/>
    <n v="225"/>
    <n v="83"/>
    <n v="308"/>
    <n v="234"/>
    <n v="20"/>
    <n v="20"/>
    <n v="20"/>
    <n v="112"/>
    <n v="1"/>
    <n v="1"/>
    <n v="1"/>
    <x v="1"/>
    <x v="70"/>
  </r>
  <r>
    <x v="2"/>
    <x v="16"/>
    <x v="71"/>
    <x v="71"/>
    <x v="0"/>
    <n v="7665"/>
    <n v="191"/>
    <n v="182"/>
    <n v="181"/>
    <n v="178"/>
    <n v="179"/>
    <n v="168"/>
    <n v="169"/>
    <n v="51"/>
    <n v="195"/>
    <n v="17"/>
    <n v="11"/>
    <n v="12"/>
    <n v="12"/>
    <n v="12"/>
    <n v="11"/>
    <n v="11"/>
    <n v="5"/>
    <n v="17"/>
    <n v="174"/>
    <n v="171"/>
    <n v="169"/>
    <n v="166"/>
    <n v="167"/>
    <n v="157"/>
    <n v="158"/>
    <n v="46"/>
    <n v="178"/>
    <n v="33"/>
    <n v="32"/>
    <n v="1"/>
    <n v="1"/>
    <n v="32"/>
    <n v="31"/>
    <n v="148"/>
    <n v="6"/>
    <n v="142"/>
    <n v="0"/>
    <n v="0"/>
    <n v="0"/>
    <n v="40"/>
    <n v="2"/>
    <n v="38"/>
    <n v="169"/>
    <n v="5"/>
    <n v="8"/>
    <n v="156"/>
    <n v="11"/>
    <n v="2"/>
    <n v="0"/>
    <n v="9"/>
    <n v="158"/>
    <n v="3"/>
    <n v="8"/>
    <n v="147"/>
    <n v="18"/>
    <n v="3"/>
    <n v="33"/>
    <n v="33"/>
    <n v="20"/>
    <n v="0"/>
    <n v="19"/>
    <n v="4"/>
    <n v="0"/>
    <n v="0"/>
    <n v="15"/>
    <n v="0"/>
    <n v="0"/>
    <n v="2"/>
    <n v="3"/>
    <n v="0"/>
    <n v="3"/>
    <n v="10"/>
    <n v="2"/>
    <n v="7"/>
    <n v="3"/>
    <m/>
    <m/>
    <m/>
    <n v="191"/>
    <n v="109"/>
    <n v="181"/>
    <n v="55"/>
    <n v="158"/>
    <n v="103"/>
    <n v="182"/>
    <n v="160"/>
    <n v="178"/>
    <n v="53"/>
    <n v="17"/>
    <n v="10"/>
    <n v="12"/>
    <n v="2"/>
    <n v="10"/>
    <n v="6"/>
    <n v="11"/>
    <n v="10"/>
    <n v="10"/>
    <n v="3"/>
    <n v="174"/>
    <n v="99"/>
    <n v="169"/>
    <n v="53"/>
    <n v="148"/>
    <n v="97"/>
    <n v="171"/>
    <n v="150"/>
    <n v="168"/>
    <n v="50"/>
    <m/>
    <n v="205"/>
    <n v="205"/>
    <n v="0"/>
    <n v="205"/>
    <n v="23"/>
    <n v="182"/>
    <n v="0"/>
    <n v="112"/>
    <n v="172"/>
    <n v="75"/>
    <n v="27"/>
    <n v="90"/>
    <n v="4"/>
    <n v="5"/>
    <n v="3"/>
    <n v="1"/>
    <n v="106"/>
    <n v="6"/>
    <n v="157"/>
    <n v="15"/>
    <n v="0"/>
    <n v="25"/>
    <n v="117"/>
    <n v="63"/>
    <n v="0"/>
    <n v="15"/>
    <n v="7"/>
    <n v="1"/>
    <n v="0"/>
    <n v="10"/>
    <n v="110"/>
    <n v="62"/>
    <n v="2"/>
    <n v="32"/>
    <n v="8"/>
    <n v="30"/>
    <n v="125"/>
    <n v="6100"/>
    <n v="4"/>
    <n v="108"/>
    <n v="10"/>
    <n v="21"/>
    <n v="85"/>
    <n v="4302"/>
    <n v="1774"/>
    <n v="179"/>
    <n v="6255"/>
    <n v="15"/>
    <n v="7"/>
    <n v="1"/>
    <n v="4"/>
    <n v="3"/>
    <n v="12"/>
    <n v="0"/>
    <n v="0"/>
    <n v="0"/>
    <n v="0"/>
    <n v="0"/>
    <n v="0"/>
    <n v="0"/>
    <n v="0"/>
    <n v="1"/>
    <n v="1"/>
    <n v="1"/>
    <n v="0"/>
    <n v="1"/>
    <n v="0"/>
    <n v="1"/>
    <n v="1"/>
    <n v="109"/>
    <n v="32"/>
    <n v="141"/>
    <n v="4"/>
    <n v="2"/>
    <n v="6"/>
    <n v="105"/>
    <n v="30"/>
    <n v="135"/>
    <n v="109"/>
    <n v="4"/>
    <n v="4"/>
    <n v="4"/>
    <n v="60"/>
    <n v="0"/>
    <n v="0"/>
    <n v="0"/>
    <x v="0"/>
    <x v="71"/>
  </r>
  <r>
    <x v="2"/>
    <x v="16"/>
    <x v="71"/>
    <x v="71"/>
    <x v="1"/>
    <n v="7676"/>
    <n v="195"/>
    <n v="185"/>
    <n v="185"/>
    <n v="181"/>
    <n v="182"/>
    <n v="170"/>
    <n v="171"/>
    <n v="58"/>
    <n v="196"/>
    <n v="18"/>
    <n v="12"/>
    <n v="13"/>
    <n v="12"/>
    <n v="13"/>
    <n v="12"/>
    <n v="12"/>
    <n v="5"/>
    <n v="18"/>
    <n v="177"/>
    <n v="173"/>
    <n v="172"/>
    <n v="169"/>
    <n v="169"/>
    <n v="158"/>
    <n v="159"/>
    <n v="53"/>
    <n v="178"/>
    <n v="32"/>
    <n v="31"/>
    <n v="1"/>
    <n v="1"/>
    <n v="31"/>
    <n v="30"/>
    <n v="148"/>
    <n v="6"/>
    <n v="142"/>
    <n v="0"/>
    <n v="0"/>
    <n v="0"/>
    <n v="46"/>
    <n v="2"/>
    <n v="44"/>
    <n v="171"/>
    <n v="5"/>
    <n v="6"/>
    <n v="160"/>
    <n v="12"/>
    <n v="2"/>
    <n v="0"/>
    <n v="10"/>
    <n v="159"/>
    <n v="3"/>
    <n v="6"/>
    <n v="150"/>
    <n v="20"/>
    <n v="3"/>
    <n v="34"/>
    <n v="36"/>
    <n v="21"/>
    <n v="0"/>
    <n v="19"/>
    <n v="4"/>
    <n v="0"/>
    <n v="0"/>
    <n v="15"/>
    <n v="0"/>
    <n v="0"/>
    <n v="3"/>
    <n v="4"/>
    <n v="1"/>
    <n v="3"/>
    <n v="10"/>
    <n v="2"/>
    <n v="7"/>
    <n v="3"/>
    <m/>
    <m/>
    <m/>
    <n v="195"/>
    <n v="113"/>
    <n v="185"/>
    <n v="61"/>
    <n v="161"/>
    <n v="111"/>
    <n v="185"/>
    <n v="163"/>
    <n v="181"/>
    <n v="56"/>
    <n v="18"/>
    <n v="11"/>
    <n v="13"/>
    <n v="2"/>
    <n v="11"/>
    <n v="6"/>
    <n v="12"/>
    <n v="11"/>
    <n v="11"/>
    <n v="3"/>
    <n v="177"/>
    <n v="102"/>
    <n v="172"/>
    <n v="59"/>
    <n v="150"/>
    <n v="105"/>
    <n v="173"/>
    <n v="152"/>
    <n v="170"/>
    <n v="53"/>
    <m/>
    <n v="209"/>
    <n v="209"/>
    <n v="0"/>
    <n v="209"/>
    <n v="25"/>
    <n v="184"/>
    <n v="0"/>
    <n v="108"/>
    <n v="173"/>
    <n v="77"/>
    <n v="27"/>
    <n v="94"/>
    <n v="2"/>
    <n v="5"/>
    <n v="3"/>
    <n v="1"/>
    <n v="102"/>
    <n v="6"/>
    <n v="157"/>
    <n v="16"/>
    <n v="0"/>
    <n v="26"/>
    <n v="120"/>
    <n v="63"/>
    <n v="0"/>
    <n v="16"/>
    <n v="8"/>
    <n v="1"/>
    <n v="0"/>
    <n v="10"/>
    <n v="112"/>
    <n v="62"/>
    <n v="2"/>
    <n v="33"/>
    <n v="8"/>
    <n v="29"/>
    <n v="125"/>
    <n v="6104"/>
    <n v="1"/>
    <n v="107"/>
    <n v="10"/>
    <n v="22"/>
    <n v="84"/>
    <n v="4300"/>
    <n v="1778"/>
    <n v="180"/>
    <n v="6258"/>
    <n v="17"/>
    <n v="8"/>
    <n v="1"/>
    <n v="4"/>
    <n v="4"/>
    <n v="13"/>
    <n v="0"/>
    <n v="0"/>
    <n v="0"/>
    <n v="0"/>
    <n v="0"/>
    <n v="0"/>
    <n v="0"/>
    <n v="0"/>
    <n v="1"/>
    <n v="1"/>
    <n v="1"/>
    <n v="0"/>
    <n v="1"/>
    <n v="0"/>
    <n v="1"/>
    <n v="1"/>
    <n v="109"/>
    <n v="33"/>
    <n v="142"/>
    <n v="4"/>
    <n v="2"/>
    <n v="6"/>
    <n v="105"/>
    <n v="31"/>
    <n v="136"/>
    <n v="109"/>
    <n v="4"/>
    <n v="4"/>
    <n v="4"/>
    <n v="61"/>
    <n v="0"/>
    <n v="0"/>
    <n v="0"/>
    <x v="1"/>
    <x v="71"/>
  </r>
  <r>
    <x v="2"/>
    <x v="17"/>
    <x v="72"/>
    <x v="72"/>
    <x v="0"/>
    <n v="5857"/>
    <n v="188"/>
    <n v="186"/>
    <n v="193"/>
    <n v="183"/>
    <n v="188"/>
    <n v="109"/>
    <n v="179"/>
    <n v="12"/>
    <n v="199"/>
    <n v="15"/>
    <n v="14"/>
    <n v="14"/>
    <n v="14"/>
    <n v="13"/>
    <n v="10"/>
    <n v="12"/>
    <n v="2"/>
    <n v="16"/>
    <n v="172"/>
    <n v="171"/>
    <n v="178"/>
    <n v="168"/>
    <n v="174"/>
    <n v="99"/>
    <n v="166"/>
    <n v="10"/>
    <n v="182"/>
    <n v="25"/>
    <n v="25"/>
    <n v="3"/>
    <n v="3"/>
    <n v="22"/>
    <n v="22"/>
    <n v="97"/>
    <n v="9"/>
    <n v="88"/>
    <n v="0"/>
    <n v="0"/>
    <n v="0"/>
    <n v="9"/>
    <n v="2"/>
    <n v="7"/>
    <n v="179"/>
    <n v="2"/>
    <n v="11"/>
    <n v="164"/>
    <n v="12"/>
    <n v="0"/>
    <n v="1"/>
    <n v="11"/>
    <n v="166"/>
    <n v="2"/>
    <n v="10"/>
    <n v="152"/>
    <n v="35"/>
    <n v="3"/>
    <n v="43"/>
    <n v="43"/>
    <n v="19"/>
    <n v="4"/>
    <n v="7"/>
    <n v="2"/>
    <n v="0"/>
    <n v="0"/>
    <n v="5"/>
    <n v="0"/>
    <n v="0"/>
    <n v="2"/>
    <n v="2"/>
    <n v="0"/>
    <n v="2"/>
    <n v="4"/>
    <n v="1"/>
    <n v="4"/>
    <n v="0"/>
    <m/>
    <m/>
    <m/>
    <n v="188"/>
    <n v="123"/>
    <n v="193"/>
    <n v="46"/>
    <n v="173"/>
    <n v="113"/>
    <n v="186"/>
    <n v="170"/>
    <n v="176"/>
    <n v="67"/>
    <n v="15"/>
    <n v="13"/>
    <n v="14"/>
    <n v="4"/>
    <n v="13"/>
    <n v="8"/>
    <n v="14"/>
    <n v="14"/>
    <n v="12"/>
    <n v="6"/>
    <n v="172"/>
    <n v="110"/>
    <n v="178"/>
    <n v="42"/>
    <n v="159"/>
    <n v="104"/>
    <n v="171"/>
    <n v="155"/>
    <n v="163"/>
    <n v="61"/>
    <m/>
    <n v="205"/>
    <n v="203"/>
    <n v="2"/>
    <n v="205"/>
    <n v="16"/>
    <n v="187"/>
    <n v="2"/>
    <n v="166"/>
    <n v="195"/>
    <n v="88"/>
    <n v="16"/>
    <n v="33"/>
    <n v="3"/>
    <n v="64"/>
    <n v="1"/>
    <n v="0"/>
    <n v="154"/>
    <n v="12"/>
    <n v="181"/>
    <n v="14"/>
    <n v="0"/>
    <n v="18"/>
    <n v="76"/>
    <n v="111"/>
    <n v="0"/>
    <n v="13"/>
    <n v="1"/>
    <n v="2"/>
    <n v="0"/>
    <n v="5"/>
    <n v="74"/>
    <n v="108"/>
    <n v="6"/>
    <n v="31"/>
    <n v="2"/>
    <n v="20"/>
    <n v="27"/>
    <n v="3990"/>
    <n v="0"/>
    <n v="182"/>
    <n v="0"/>
    <n v="30"/>
    <n v="67"/>
    <n v="2542"/>
    <n v="1172"/>
    <n v="323"/>
    <n v="4037"/>
    <n v="12"/>
    <n v="9"/>
    <n v="0"/>
    <n v="1"/>
    <n v="1"/>
    <n v="10"/>
    <n v="1"/>
    <n v="0"/>
    <n v="0"/>
    <n v="0"/>
    <n v="0"/>
    <n v="0"/>
    <n v="0"/>
    <n v="0"/>
    <n v="3"/>
    <n v="2"/>
    <n v="1"/>
    <n v="0"/>
    <n v="2"/>
    <n v="1"/>
    <n v="3"/>
    <n v="2"/>
    <n v="112"/>
    <n v="42"/>
    <n v="154"/>
    <n v="1"/>
    <n v="1"/>
    <n v="2"/>
    <n v="111"/>
    <n v="41"/>
    <n v="152"/>
    <n v="112"/>
    <m/>
    <m/>
    <m/>
    <n v="17"/>
    <n v="3"/>
    <n v="1"/>
    <n v="1"/>
    <x v="0"/>
    <x v="72"/>
  </r>
  <r>
    <x v="2"/>
    <x v="17"/>
    <x v="72"/>
    <x v="72"/>
    <x v="1"/>
    <n v="5948"/>
    <n v="187"/>
    <n v="187"/>
    <n v="194"/>
    <n v="186"/>
    <n v="189"/>
    <n v="116"/>
    <n v="179"/>
    <n v="16"/>
    <n v="201"/>
    <n v="14"/>
    <n v="14"/>
    <n v="15"/>
    <n v="13"/>
    <n v="13"/>
    <n v="11"/>
    <n v="12"/>
    <n v="2"/>
    <n v="18"/>
    <n v="172"/>
    <n v="172"/>
    <n v="178"/>
    <n v="172"/>
    <n v="175"/>
    <n v="105"/>
    <n v="166"/>
    <n v="14"/>
    <n v="182"/>
    <n v="24"/>
    <n v="24"/>
    <n v="2"/>
    <n v="2"/>
    <n v="22"/>
    <n v="22"/>
    <n v="105"/>
    <n v="10"/>
    <n v="95"/>
    <n v="0"/>
    <n v="0"/>
    <n v="0"/>
    <n v="11"/>
    <n v="2"/>
    <n v="9"/>
    <n v="179"/>
    <n v="3"/>
    <n v="10"/>
    <n v="165"/>
    <n v="12"/>
    <n v="0"/>
    <n v="1"/>
    <n v="11"/>
    <n v="166"/>
    <n v="3"/>
    <n v="9"/>
    <n v="153"/>
    <n v="35"/>
    <n v="3"/>
    <n v="44"/>
    <n v="43"/>
    <n v="20"/>
    <n v="3"/>
    <n v="9"/>
    <n v="2"/>
    <n v="0"/>
    <n v="0"/>
    <n v="7"/>
    <n v="0"/>
    <n v="0"/>
    <n v="3"/>
    <n v="2"/>
    <n v="0"/>
    <n v="2"/>
    <n v="4"/>
    <n v="1"/>
    <n v="4"/>
    <n v="0"/>
    <m/>
    <m/>
    <m/>
    <n v="187"/>
    <n v="124"/>
    <n v="194"/>
    <n v="49"/>
    <n v="174"/>
    <n v="113"/>
    <n v="187"/>
    <n v="166"/>
    <n v="175"/>
    <n v="66"/>
    <n v="14"/>
    <n v="13"/>
    <n v="15"/>
    <n v="4"/>
    <n v="14"/>
    <n v="8"/>
    <n v="14"/>
    <n v="12"/>
    <n v="12"/>
    <n v="5"/>
    <n v="172"/>
    <n v="111"/>
    <n v="178"/>
    <n v="45"/>
    <n v="159"/>
    <n v="104"/>
    <n v="172"/>
    <n v="153"/>
    <n v="162"/>
    <n v="61"/>
    <m/>
    <n v="206"/>
    <n v="204"/>
    <n v="2"/>
    <n v="206"/>
    <n v="18"/>
    <n v="186"/>
    <n v="2"/>
    <n v="169"/>
    <n v="196"/>
    <n v="91"/>
    <n v="16"/>
    <n v="32"/>
    <n v="2"/>
    <n v="64"/>
    <n v="1"/>
    <n v="0"/>
    <n v="157"/>
    <n v="12"/>
    <n v="182"/>
    <n v="14"/>
    <n v="0"/>
    <n v="20"/>
    <n v="74"/>
    <n v="112"/>
    <n v="0"/>
    <n v="15"/>
    <n v="1"/>
    <n v="2"/>
    <n v="0"/>
    <n v="5"/>
    <n v="72"/>
    <n v="109"/>
    <n v="9"/>
    <n v="31"/>
    <n v="2"/>
    <n v="20"/>
    <n v="27"/>
    <n v="4025"/>
    <n v="0"/>
    <n v="182"/>
    <n v="0"/>
    <n v="30"/>
    <n v="67"/>
    <n v="2556"/>
    <n v="1197"/>
    <n v="319"/>
    <n v="4072"/>
    <n v="11"/>
    <n v="9"/>
    <n v="0"/>
    <n v="0"/>
    <n v="0"/>
    <n v="10"/>
    <n v="1"/>
    <n v="0"/>
    <n v="0"/>
    <n v="0"/>
    <n v="0"/>
    <n v="0"/>
    <n v="0"/>
    <n v="0"/>
    <n v="3"/>
    <n v="2"/>
    <n v="1"/>
    <n v="0"/>
    <n v="2"/>
    <n v="1"/>
    <n v="3"/>
    <n v="2"/>
    <n v="109"/>
    <n v="43"/>
    <n v="152"/>
    <n v="1"/>
    <n v="1"/>
    <n v="2"/>
    <n v="108"/>
    <n v="42"/>
    <n v="150"/>
    <n v="109"/>
    <m/>
    <m/>
    <m/>
    <n v="19"/>
    <n v="3"/>
    <n v="1"/>
    <n v="1"/>
    <x v="1"/>
    <x v="72"/>
  </r>
  <r>
    <x v="2"/>
    <x v="17"/>
    <x v="73"/>
    <x v="73"/>
    <x v="0"/>
    <n v="7698"/>
    <n v="357"/>
    <n v="340"/>
    <n v="349"/>
    <n v="348"/>
    <n v="348"/>
    <n v="317"/>
    <n v="341"/>
    <n v="231"/>
    <n v="368"/>
    <n v="21"/>
    <n v="21"/>
    <n v="22"/>
    <n v="22"/>
    <n v="22"/>
    <n v="17"/>
    <n v="19"/>
    <n v="14"/>
    <n v="26"/>
    <n v="333"/>
    <n v="316"/>
    <n v="324"/>
    <n v="323"/>
    <n v="323"/>
    <n v="298"/>
    <n v="320"/>
    <n v="216"/>
    <n v="339"/>
    <n v="58"/>
    <n v="58"/>
    <n v="4"/>
    <n v="4"/>
    <n v="53"/>
    <n v="53"/>
    <n v="295"/>
    <n v="16"/>
    <n v="277"/>
    <n v="1"/>
    <n v="1"/>
    <n v="0"/>
    <n v="189"/>
    <n v="10"/>
    <n v="178"/>
    <n v="341"/>
    <n v="1"/>
    <n v="9"/>
    <n v="331"/>
    <n v="19"/>
    <n v="0"/>
    <n v="0"/>
    <n v="19"/>
    <n v="320"/>
    <n v="1"/>
    <n v="9"/>
    <n v="310"/>
    <n v="46"/>
    <n v="8"/>
    <n v="61"/>
    <n v="52"/>
    <n v="31"/>
    <n v="1"/>
    <n v="20"/>
    <n v="4"/>
    <n v="1"/>
    <n v="0"/>
    <n v="16"/>
    <n v="1"/>
    <n v="0"/>
    <n v="1"/>
    <n v="6"/>
    <n v="0"/>
    <n v="6"/>
    <n v="10"/>
    <n v="3"/>
    <n v="8"/>
    <n v="2"/>
    <m/>
    <m/>
    <m/>
    <n v="357"/>
    <n v="292"/>
    <n v="349"/>
    <n v="87"/>
    <n v="316"/>
    <n v="198"/>
    <n v="340"/>
    <n v="314"/>
    <n v="334"/>
    <n v="144"/>
    <n v="21"/>
    <n v="18"/>
    <n v="22"/>
    <n v="2"/>
    <n v="20"/>
    <n v="7"/>
    <n v="21"/>
    <n v="21"/>
    <n v="19"/>
    <n v="5"/>
    <n v="333"/>
    <n v="273"/>
    <n v="324"/>
    <n v="84"/>
    <n v="293"/>
    <n v="189"/>
    <n v="316"/>
    <n v="290"/>
    <n v="312"/>
    <n v="138"/>
    <m/>
    <n v="390"/>
    <n v="387"/>
    <n v="3"/>
    <n v="390"/>
    <n v="32"/>
    <n v="355"/>
    <n v="3"/>
    <n v="192"/>
    <n v="338"/>
    <n v="155"/>
    <n v="45"/>
    <n v="146"/>
    <n v="5"/>
    <n v="25"/>
    <n v="6"/>
    <n v="8"/>
    <n v="186"/>
    <n v="6"/>
    <n v="324"/>
    <n v="14"/>
    <n v="3"/>
    <n v="33"/>
    <n v="200"/>
    <n v="154"/>
    <n v="3"/>
    <n v="15"/>
    <n v="13"/>
    <n v="1"/>
    <n v="0"/>
    <n v="18"/>
    <n v="184"/>
    <n v="153"/>
    <n v="5"/>
    <n v="31"/>
    <n v="4"/>
    <n v="119"/>
    <n v="42"/>
    <n v="5989"/>
    <n v="0"/>
    <n v="260"/>
    <n v="28"/>
    <n v="12"/>
    <n v="135"/>
    <n v="3335"/>
    <n v="2265"/>
    <n v="550"/>
    <n v="6150"/>
    <n v="31"/>
    <n v="27"/>
    <n v="0"/>
    <n v="1"/>
    <n v="1"/>
    <n v="29"/>
    <n v="1"/>
    <n v="3"/>
    <n v="1"/>
    <n v="1"/>
    <n v="0"/>
    <n v="3"/>
    <n v="1"/>
    <n v="0"/>
    <n v="2"/>
    <n v="0"/>
    <n v="0"/>
    <n v="0"/>
    <n v="2"/>
    <n v="0"/>
    <n v="5"/>
    <n v="1"/>
    <n v="237"/>
    <n v="59"/>
    <n v="296"/>
    <n v="11"/>
    <n v="1"/>
    <n v="12"/>
    <n v="224"/>
    <n v="58"/>
    <n v="282"/>
    <n v="237"/>
    <n v="12"/>
    <n v="12"/>
    <n v="12"/>
    <n v="69"/>
    <n v="3"/>
    <n v="2"/>
    <n v="2"/>
    <x v="0"/>
    <x v="73"/>
  </r>
  <r>
    <x v="2"/>
    <x v="17"/>
    <x v="73"/>
    <x v="73"/>
    <x v="1"/>
    <n v="7672"/>
    <n v="356"/>
    <n v="338"/>
    <n v="345"/>
    <n v="348"/>
    <n v="346"/>
    <n v="315"/>
    <n v="341"/>
    <n v="221"/>
    <n v="369"/>
    <n v="20"/>
    <n v="21"/>
    <n v="21"/>
    <n v="21"/>
    <n v="21"/>
    <n v="16"/>
    <n v="19"/>
    <n v="14"/>
    <n v="25"/>
    <n v="334"/>
    <n v="315"/>
    <n v="322"/>
    <n v="325"/>
    <n v="323"/>
    <n v="298"/>
    <n v="321"/>
    <n v="206"/>
    <n v="342"/>
    <n v="58"/>
    <n v="58"/>
    <n v="4"/>
    <n v="4"/>
    <n v="54"/>
    <n v="54"/>
    <n v="298"/>
    <n v="15"/>
    <n v="282"/>
    <n v="1"/>
    <n v="1"/>
    <n v="0"/>
    <n v="182"/>
    <n v="10"/>
    <n v="171"/>
    <n v="341"/>
    <n v="2"/>
    <n v="9"/>
    <n v="330"/>
    <n v="19"/>
    <n v="0"/>
    <n v="0"/>
    <n v="19"/>
    <n v="321"/>
    <n v="2"/>
    <n v="9"/>
    <n v="310"/>
    <n v="48"/>
    <n v="8"/>
    <n v="61"/>
    <n v="52"/>
    <n v="31"/>
    <n v="1"/>
    <n v="19"/>
    <n v="4"/>
    <n v="1"/>
    <n v="0"/>
    <n v="15"/>
    <n v="1"/>
    <n v="0"/>
    <n v="1"/>
    <n v="5"/>
    <n v="0"/>
    <n v="5"/>
    <n v="10"/>
    <n v="3"/>
    <n v="9"/>
    <n v="1"/>
    <m/>
    <m/>
    <m/>
    <n v="356"/>
    <n v="288"/>
    <n v="345"/>
    <n v="86"/>
    <n v="313"/>
    <n v="206"/>
    <n v="338"/>
    <n v="309"/>
    <n v="331"/>
    <n v="151"/>
    <n v="20"/>
    <n v="15"/>
    <n v="21"/>
    <n v="2"/>
    <n v="19"/>
    <n v="6"/>
    <n v="21"/>
    <n v="20"/>
    <n v="19"/>
    <n v="4"/>
    <n v="334"/>
    <n v="272"/>
    <n v="322"/>
    <n v="83"/>
    <n v="292"/>
    <n v="198"/>
    <n v="315"/>
    <n v="287"/>
    <n v="310"/>
    <n v="146"/>
    <m/>
    <n v="392"/>
    <n v="390"/>
    <n v="2"/>
    <n v="392"/>
    <n v="32"/>
    <n v="358"/>
    <n v="2"/>
    <n v="203"/>
    <n v="340"/>
    <n v="156"/>
    <n v="45"/>
    <n v="147"/>
    <n v="5"/>
    <n v="27"/>
    <n v="6"/>
    <n v="6"/>
    <n v="195"/>
    <n v="8"/>
    <n v="324"/>
    <n v="16"/>
    <n v="3"/>
    <n v="32"/>
    <n v="202"/>
    <n v="155"/>
    <n v="3"/>
    <n v="15"/>
    <n v="13"/>
    <n v="1"/>
    <n v="0"/>
    <n v="17"/>
    <n v="187"/>
    <n v="154"/>
    <n v="5"/>
    <n v="31"/>
    <n v="4"/>
    <n v="121"/>
    <n v="45"/>
    <n v="5962"/>
    <n v="2"/>
    <n v="248"/>
    <n v="23"/>
    <n v="12"/>
    <n v="135"/>
    <n v="3299"/>
    <n v="2272"/>
    <n v="557"/>
    <n v="6128"/>
    <n v="31"/>
    <n v="25"/>
    <n v="1"/>
    <n v="0"/>
    <n v="1"/>
    <n v="29"/>
    <n v="1"/>
    <n v="3"/>
    <n v="1"/>
    <n v="1"/>
    <n v="0"/>
    <n v="3"/>
    <n v="1"/>
    <n v="0"/>
    <n v="2"/>
    <n v="0"/>
    <n v="0"/>
    <n v="0"/>
    <n v="2"/>
    <n v="0"/>
    <n v="5"/>
    <n v="1"/>
    <n v="238"/>
    <n v="59"/>
    <n v="297"/>
    <n v="11"/>
    <n v="1"/>
    <n v="12"/>
    <n v="226"/>
    <n v="58"/>
    <n v="284"/>
    <n v="238"/>
    <n v="10"/>
    <n v="10"/>
    <n v="10"/>
    <n v="68"/>
    <n v="3"/>
    <n v="2"/>
    <n v="2"/>
    <x v="1"/>
    <x v="73"/>
  </r>
  <r>
    <x v="2"/>
    <x v="17"/>
    <x v="74"/>
    <x v="74"/>
    <x v="0"/>
    <n v="8416"/>
    <n v="273"/>
    <n v="253"/>
    <n v="288"/>
    <n v="189"/>
    <n v="277"/>
    <n v="72"/>
    <n v="199"/>
    <n v="165"/>
    <n v="271"/>
    <n v="23"/>
    <n v="17"/>
    <n v="27"/>
    <n v="10"/>
    <n v="20"/>
    <n v="4"/>
    <n v="10"/>
    <n v="12"/>
    <n v="27"/>
    <n v="250"/>
    <n v="236"/>
    <n v="261"/>
    <n v="179"/>
    <n v="257"/>
    <n v="68"/>
    <n v="189"/>
    <n v="153"/>
    <n v="244"/>
    <n v="47"/>
    <n v="46"/>
    <n v="3"/>
    <n v="3"/>
    <n v="44"/>
    <n v="43"/>
    <n v="43"/>
    <n v="0"/>
    <n v="43"/>
    <n v="0"/>
    <n v="0"/>
    <n v="0"/>
    <n v="28"/>
    <n v="0"/>
    <n v="28"/>
    <n v="199"/>
    <n v="5"/>
    <n v="43"/>
    <n v="151"/>
    <n v="10"/>
    <n v="0"/>
    <n v="1"/>
    <n v="9"/>
    <n v="189"/>
    <n v="5"/>
    <n v="42"/>
    <n v="142"/>
    <n v="34"/>
    <n v="2"/>
    <n v="59"/>
    <n v="70"/>
    <n v="7"/>
    <n v="2"/>
    <n v="10"/>
    <n v="6"/>
    <n v="1"/>
    <n v="0"/>
    <n v="4"/>
    <n v="1"/>
    <n v="0"/>
    <n v="0"/>
    <n v="2"/>
    <n v="0"/>
    <n v="2"/>
    <n v="3"/>
    <n v="0"/>
    <n v="3"/>
    <n v="0"/>
    <m/>
    <m/>
    <m/>
    <n v="273"/>
    <n v="145"/>
    <n v="288"/>
    <n v="75"/>
    <n v="258"/>
    <n v="162"/>
    <n v="253"/>
    <n v="200"/>
    <n v="237"/>
    <n v="60"/>
    <n v="23"/>
    <n v="14"/>
    <n v="27"/>
    <n v="6"/>
    <n v="24"/>
    <n v="13"/>
    <n v="17"/>
    <n v="13"/>
    <n v="14"/>
    <n v="5"/>
    <n v="250"/>
    <n v="131"/>
    <n v="261"/>
    <n v="69"/>
    <n v="234"/>
    <n v="149"/>
    <n v="236"/>
    <n v="187"/>
    <n v="223"/>
    <n v="55"/>
    <m/>
    <n v="312"/>
    <n v="312"/>
    <n v="0"/>
    <n v="312"/>
    <n v="33"/>
    <n v="279"/>
    <n v="0"/>
    <n v="195"/>
    <n v="299"/>
    <n v="169"/>
    <n v="29"/>
    <n v="62"/>
    <n v="13"/>
    <n v="33"/>
    <n v="0"/>
    <n v="6"/>
    <n v="162"/>
    <n v="33"/>
    <n v="263"/>
    <n v="36"/>
    <n v="0"/>
    <n v="23"/>
    <n v="166"/>
    <n v="123"/>
    <n v="0"/>
    <n v="15"/>
    <n v="13"/>
    <n v="5"/>
    <n v="0"/>
    <n v="8"/>
    <n v="153"/>
    <n v="118"/>
    <n v="6"/>
    <n v="30"/>
    <n v="6"/>
    <n v="59"/>
    <n v="29"/>
    <n v="6639"/>
    <n v="1"/>
    <n v="259"/>
    <n v="10"/>
    <n v="23"/>
    <n v="82"/>
    <n v="3431"/>
    <n v="2707"/>
    <n v="589"/>
    <n v="6727"/>
    <n v="24"/>
    <n v="21"/>
    <n v="0"/>
    <n v="2"/>
    <n v="1"/>
    <n v="23"/>
    <n v="0"/>
    <n v="0"/>
    <n v="0"/>
    <n v="0"/>
    <n v="0"/>
    <n v="0"/>
    <n v="0"/>
    <n v="0"/>
    <n v="4"/>
    <n v="3"/>
    <n v="1"/>
    <n v="0"/>
    <n v="2"/>
    <n v="2"/>
    <n v="4"/>
    <n v="1"/>
    <n v="163"/>
    <n v="57"/>
    <n v="220"/>
    <n v="10"/>
    <n v="3"/>
    <n v="13"/>
    <n v="153"/>
    <n v="54"/>
    <n v="207"/>
    <n v="163"/>
    <n v="9"/>
    <n v="9"/>
    <n v="9"/>
    <n v="59"/>
    <n v="1"/>
    <n v="0"/>
    <n v="0"/>
    <x v="0"/>
    <x v="74"/>
  </r>
  <r>
    <x v="2"/>
    <x v="17"/>
    <x v="74"/>
    <x v="74"/>
    <x v="1"/>
    <n v="8388"/>
    <n v="274"/>
    <n v="260"/>
    <n v="288"/>
    <n v="192"/>
    <n v="277"/>
    <n v="94"/>
    <n v="208"/>
    <n v="171"/>
    <n v="271"/>
    <n v="21"/>
    <n v="16"/>
    <n v="23"/>
    <n v="9"/>
    <n v="17"/>
    <n v="2"/>
    <n v="9"/>
    <n v="11"/>
    <n v="26"/>
    <n v="253"/>
    <n v="244"/>
    <n v="265"/>
    <n v="183"/>
    <n v="260"/>
    <n v="92"/>
    <n v="199"/>
    <n v="160"/>
    <n v="245"/>
    <n v="44"/>
    <n v="43"/>
    <n v="3"/>
    <n v="3"/>
    <n v="41"/>
    <n v="40"/>
    <n v="61"/>
    <n v="0"/>
    <n v="61"/>
    <n v="0"/>
    <n v="0"/>
    <n v="0"/>
    <n v="36"/>
    <n v="0"/>
    <n v="36"/>
    <n v="208"/>
    <n v="5"/>
    <n v="44"/>
    <n v="159"/>
    <n v="9"/>
    <n v="0"/>
    <n v="1"/>
    <n v="8"/>
    <n v="199"/>
    <n v="5"/>
    <n v="43"/>
    <n v="151"/>
    <n v="33"/>
    <n v="2"/>
    <n v="57"/>
    <n v="70"/>
    <n v="7"/>
    <n v="2"/>
    <n v="10"/>
    <n v="6"/>
    <n v="1"/>
    <n v="0"/>
    <n v="4"/>
    <n v="1"/>
    <n v="0"/>
    <n v="0"/>
    <n v="2"/>
    <n v="0"/>
    <n v="2"/>
    <n v="2"/>
    <n v="0"/>
    <n v="2"/>
    <n v="0"/>
    <m/>
    <m/>
    <m/>
    <n v="274"/>
    <n v="139"/>
    <n v="288"/>
    <n v="76"/>
    <n v="258"/>
    <n v="161"/>
    <n v="260"/>
    <n v="199"/>
    <n v="244"/>
    <n v="57"/>
    <n v="21"/>
    <n v="13"/>
    <n v="23"/>
    <n v="4"/>
    <n v="21"/>
    <n v="10"/>
    <n v="16"/>
    <n v="12"/>
    <n v="12"/>
    <n v="3"/>
    <n v="253"/>
    <n v="126"/>
    <n v="265"/>
    <n v="72"/>
    <n v="237"/>
    <n v="151"/>
    <n v="244"/>
    <n v="187"/>
    <n v="232"/>
    <n v="54"/>
    <m/>
    <n v="309"/>
    <n v="309"/>
    <n v="0"/>
    <n v="309"/>
    <n v="31"/>
    <n v="278"/>
    <n v="0"/>
    <n v="200"/>
    <n v="297"/>
    <n v="168"/>
    <n v="28"/>
    <n v="62"/>
    <n v="13"/>
    <n v="33"/>
    <n v="0"/>
    <n v="5"/>
    <n v="168"/>
    <n v="32"/>
    <n v="262"/>
    <n v="35"/>
    <n v="0"/>
    <n v="22"/>
    <n v="165"/>
    <n v="122"/>
    <n v="0"/>
    <n v="14"/>
    <n v="13"/>
    <n v="4"/>
    <n v="0"/>
    <n v="8"/>
    <n v="152"/>
    <n v="118"/>
    <n v="6"/>
    <n v="30"/>
    <n v="6"/>
    <n v="60"/>
    <n v="32"/>
    <n v="6630"/>
    <n v="2"/>
    <n v="255"/>
    <n v="10"/>
    <n v="23"/>
    <n v="81"/>
    <n v="3423"/>
    <n v="2708"/>
    <n v="591"/>
    <n v="6722"/>
    <n v="24"/>
    <n v="21"/>
    <n v="0"/>
    <n v="2"/>
    <n v="1"/>
    <n v="23"/>
    <n v="0"/>
    <n v="0"/>
    <n v="0"/>
    <n v="0"/>
    <n v="0"/>
    <n v="0"/>
    <n v="0"/>
    <n v="0"/>
    <n v="4"/>
    <n v="3"/>
    <n v="0"/>
    <n v="0"/>
    <n v="2"/>
    <n v="2"/>
    <n v="4"/>
    <n v="1"/>
    <n v="163"/>
    <n v="55"/>
    <n v="218"/>
    <n v="10"/>
    <n v="2"/>
    <n v="12"/>
    <n v="153"/>
    <n v="53"/>
    <n v="206"/>
    <n v="163"/>
    <n v="10"/>
    <n v="10"/>
    <n v="10"/>
    <n v="59"/>
    <n v="1"/>
    <n v="0"/>
    <n v="0"/>
    <x v="1"/>
    <x v="74"/>
  </r>
  <r>
    <x v="2"/>
    <x v="17"/>
    <x v="75"/>
    <x v="75"/>
    <x v="0"/>
    <n v="12211"/>
    <n v="551"/>
    <n v="532"/>
    <n v="546"/>
    <n v="530"/>
    <n v="544"/>
    <n v="481"/>
    <n v="530"/>
    <n v="442"/>
    <n v="580"/>
    <n v="18"/>
    <n v="18"/>
    <n v="19"/>
    <n v="16"/>
    <n v="19"/>
    <n v="15"/>
    <n v="17"/>
    <n v="16"/>
    <n v="23"/>
    <n v="528"/>
    <n v="510"/>
    <n v="522"/>
    <n v="509"/>
    <n v="520"/>
    <n v="461"/>
    <n v="508"/>
    <n v="424"/>
    <n v="552"/>
    <n v="81"/>
    <n v="67"/>
    <n v="5"/>
    <n v="5"/>
    <n v="75"/>
    <n v="61"/>
    <n v="448"/>
    <n v="14"/>
    <n v="430"/>
    <n v="0"/>
    <n v="0"/>
    <n v="0"/>
    <n v="362"/>
    <n v="10"/>
    <n v="350"/>
    <n v="530"/>
    <n v="11"/>
    <n v="18"/>
    <n v="498"/>
    <n v="17"/>
    <n v="0"/>
    <n v="0"/>
    <n v="17"/>
    <n v="508"/>
    <n v="11"/>
    <n v="17"/>
    <n v="477"/>
    <n v="66"/>
    <n v="9"/>
    <n v="103"/>
    <n v="111"/>
    <n v="41"/>
    <n v="9"/>
    <n v="12"/>
    <n v="4"/>
    <n v="2"/>
    <n v="0"/>
    <n v="8"/>
    <n v="4"/>
    <n v="0"/>
    <n v="4"/>
    <n v="3"/>
    <n v="1"/>
    <n v="2"/>
    <n v="6"/>
    <n v="2"/>
    <n v="6"/>
    <n v="0"/>
    <m/>
    <m/>
    <m/>
    <n v="551"/>
    <n v="450"/>
    <n v="546"/>
    <n v="160"/>
    <n v="483"/>
    <n v="328"/>
    <n v="532"/>
    <n v="490"/>
    <n v="526"/>
    <n v="249"/>
    <n v="18"/>
    <n v="16"/>
    <n v="19"/>
    <n v="3"/>
    <n v="15"/>
    <n v="5"/>
    <n v="18"/>
    <n v="17"/>
    <n v="18"/>
    <n v="4"/>
    <n v="528"/>
    <n v="430"/>
    <n v="522"/>
    <n v="154"/>
    <n v="464"/>
    <n v="320"/>
    <n v="510"/>
    <n v="469"/>
    <n v="504"/>
    <n v="243"/>
    <m/>
    <n v="595"/>
    <n v="590"/>
    <n v="5"/>
    <n v="595"/>
    <n v="27"/>
    <n v="563"/>
    <n v="5"/>
    <n v="498"/>
    <n v="572"/>
    <n v="265"/>
    <n v="70"/>
    <n v="200"/>
    <n v="8"/>
    <n v="51"/>
    <n v="1"/>
    <n v="0"/>
    <n v="486"/>
    <n v="12"/>
    <n v="550"/>
    <n v="22"/>
    <n v="1"/>
    <n v="30"/>
    <n v="335"/>
    <n v="229"/>
    <n v="1"/>
    <n v="16"/>
    <n v="8"/>
    <n v="2"/>
    <n v="0"/>
    <n v="12"/>
    <n v="324"/>
    <n v="227"/>
    <n v="6"/>
    <n v="88"/>
    <n v="14"/>
    <n v="78"/>
    <n v="470"/>
    <n v="8928"/>
    <n v="2"/>
    <n v="239"/>
    <n v="32"/>
    <n v="46"/>
    <n v="155"/>
    <n v="5263"/>
    <n v="3500"/>
    <n v="713"/>
    <n v="9476"/>
    <n v="52"/>
    <n v="35"/>
    <n v="1"/>
    <n v="16"/>
    <n v="3"/>
    <n v="45"/>
    <n v="4"/>
    <n v="1"/>
    <n v="0"/>
    <n v="0"/>
    <n v="0"/>
    <n v="1"/>
    <n v="0"/>
    <n v="0"/>
    <n v="6"/>
    <n v="5"/>
    <n v="2"/>
    <n v="2"/>
    <n v="5"/>
    <n v="1"/>
    <n v="7"/>
    <n v="1"/>
    <n v="354"/>
    <n v="96"/>
    <n v="450"/>
    <n v="5"/>
    <n v="0"/>
    <n v="5"/>
    <n v="348"/>
    <n v="96"/>
    <n v="444"/>
    <n v="354"/>
    <n v="25"/>
    <n v="25"/>
    <n v="25"/>
    <n v="177"/>
    <n v="6"/>
    <n v="3"/>
    <n v="3"/>
    <x v="0"/>
    <x v="75"/>
  </r>
  <r>
    <x v="1"/>
    <x v="4"/>
    <x v="76"/>
    <x v="76"/>
    <x v="0"/>
    <n v="13480"/>
    <n v="974"/>
    <n v="971"/>
    <n v="1035"/>
    <n v="944"/>
    <n v="1012"/>
    <n v="640"/>
    <n v="861"/>
    <n v="757"/>
    <n v="1082"/>
    <n v="33"/>
    <n v="22"/>
    <n v="27"/>
    <n v="31"/>
    <n v="25"/>
    <n v="11"/>
    <n v="18"/>
    <n v="24"/>
    <n v="33"/>
    <n v="932"/>
    <n v="940"/>
    <n v="999"/>
    <n v="904"/>
    <n v="977"/>
    <n v="623"/>
    <n v="838"/>
    <n v="726"/>
    <n v="1036"/>
    <n v="107"/>
    <n v="103"/>
    <n v="7"/>
    <n v="7"/>
    <n v="99"/>
    <n v="95"/>
    <n v="580"/>
    <n v="10"/>
    <n v="567"/>
    <n v="1"/>
    <n v="1"/>
    <n v="0"/>
    <n v="436"/>
    <n v="7"/>
    <n v="427"/>
    <n v="861"/>
    <n v="11"/>
    <n v="56"/>
    <n v="791"/>
    <n v="18"/>
    <n v="0"/>
    <n v="1"/>
    <n v="17"/>
    <n v="838"/>
    <n v="10"/>
    <n v="54"/>
    <n v="771"/>
    <n v="172"/>
    <n v="16"/>
    <n v="183"/>
    <n v="86"/>
    <n v="59"/>
    <n v="5"/>
    <n v="49"/>
    <n v="30"/>
    <n v="4"/>
    <n v="0"/>
    <n v="19"/>
    <n v="0"/>
    <n v="0"/>
    <n v="6"/>
    <n v="3"/>
    <n v="0"/>
    <n v="3"/>
    <n v="16"/>
    <n v="4"/>
    <n v="15"/>
    <n v="1"/>
    <m/>
    <m/>
    <m/>
    <n v="974"/>
    <n v="674"/>
    <n v="1035"/>
    <n v="288"/>
    <n v="937"/>
    <n v="615"/>
    <n v="971"/>
    <n v="919"/>
    <n v="885"/>
    <n v="365"/>
    <n v="33"/>
    <n v="27"/>
    <n v="27"/>
    <n v="2"/>
    <n v="23"/>
    <n v="6"/>
    <n v="22"/>
    <n v="21"/>
    <n v="21"/>
    <n v="3"/>
    <n v="932"/>
    <n v="645"/>
    <n v="999"/>
    <n v="284"/>
    <n v="906"/>
    <n v="605"/>
    <n v="940"/>
    <n v="891"/>
    <n v="857"/>
    <n v="361"/>
    <m/>
    <n v="1152"/>
    <n v="1130"/>
    <n v="22"/>
    <n v="1152"/>
    <n v="39"/>
    <n v="1091"/>
    <n v="22"/>
    <n v="894"/>
    <n v="1065"/>
    <n v="325"/>
    <n v="536"/>
    <n v="199"/>
    <n v="9"/>
    <n v="81"/>
    <n v="0"/>
    <n v="2"/>
    <n v="4"/>
    <n v="21"/>
    <n v="51"/>
    <n v="37"/>
    <n v="13"/>
    <n v="69"/>
    <n v="641"/>
    <n v="429"/>
    <n v="5"/>
    <n v="16"/>
    <n v="16"/>
    <n v="2"/>
    <n v="0"/>
    <n v="47"/>
    <n v="620"/>
    <n v="424"/>
    <n v="18"/>
    <n v="228"/>
    <n v="55"/>
    <n v="172"/>
    <n v="285"/>
    <n v="8436"/>
    <n v="7"/>
    <n v="69"/>
    <n v="68"/>
    <n v="48"/>
    <n v="163"/>
    <n v="4524"/>
    <n v="3573"/>
    <n v="796"/>
    <n v="8893"/>
    <n v="121"/>
    <n v="86"/>
    <n v="14"/>
    <n v="0"/>
    <n v="0"/>
    <n v="119"/>
    <n v="2"/>
    <n v="13"/>
    <n v="2"/>
    <n v="1"/>
    <n v="1"/>
    <n v="4"/>
    <n v="1"/>
    <n v="0"/>
    <n v="12"/>
    <n v="6"/>
    <n v="4"/>
    <n v="1"/>
    <n v="6"/>
    <n v="3"/>
    <n v="25"/>
    <n v="8"/>
    <n v="705"/>
    <n v="170"/>
    <n v="875"/>
    <n v="13"/>
    <n v="2"/>
    <n v="15"/>
    <n v="688"/>
    <n v="168"/>
    <n v="856"/>
    <n v="705"/>
    <n v="86"/>
    <n v="83"/>
    <n v="86"/>
    <n v="290"/>
    <n v="8"/>
    <n v="3"/>
    <n v="3"/>
    <x v="0"/>
    <x v="76"/>
  </r>
  <r>
    <x v="2"/>
    <x v="17"/>
    <x v="75"/>
    <x v="75"/>
    <x v="1"/>
    <n v="12199"/>
    <n v="554"/>
    <n v="538"/>
    <n v="551"/>
    <n v="533"/>
    <n v="551"/>
    <n v="482"/>
    <n v="534"/>
    <n v="448"/>
    <n v="585"/>
    <n v="17"/>
    <n v="17"/>
    <n v="19"/>
    <n v="17"/>
    <n v="19"/>
    <n v="16"/>
    <n v="17"/>
    <n v="16"/>
    <n v="23"/>
    <n v="532"/>
    <n v="517"/>
    <n v="527"/>
    <n v="511"/>
    <n v="527"/>
    <n v="461"/>
    <n v="512"/>
    <n v="430"/>
    <n v="557"/>
    <n v="83"/>
    <n v="72"/>
    <n v="6"/>
    <n v="6"/>
    <n v="76"/>
    <n v="65"/>
    <n v="449"/>
    <n v="14"/>
    <n v="431"/>
    <n v="0"/>
    <n v="0"/>
    <n v="0"/>
    <n v="365"/>
    <n v="10"/>
    <n v="353"/>
    <n v="534"/>
    <n v="9"/>
    <n v="17"/>
    <n v="505"/>
    <n v="17"/>
    <n v="0"/>
    <n v="0"/>
    <n v="17"/>
    <n v="512"/>
    <n v="9"/>
    <n v="16"/>
    <n v="484"/>
    <n v="65"/>
    <n v="9"/>
    <n v="104"/>
    <n v="112"/>
    <n v="43"/>
    <n v="9"/>
    <n v="12"/>
    <n v="4"/>
    <n v="2"/>
    <n v="0"/>
    <n v="8"/>
    <n v="4"/>
    <n v="0"/>
    <n v="4"/>
    <n v="3"/>
    <n v="1"/>
    <n v="2"/>
    <n v="7"/>
    <n v="2"/>
    <n v="7"/>
    <n v="0"/>
    <m/>
    <m/>
    <m/>
    <n v="554"/>
    <n v="449"/>
    <n v="551"/>
    <n v="164"/>
    <n v="487"/>
    <n v="331"/>
    <n v="538"/>
    <n v="496"/>
    <n v="532"/>
    <n v="249"/>
    <n v="17"/>
    <n v="15"/>
    <n v="19"/>
    <n v="3"/>
    <n v="14"/>
    <n v="5"/>
    <n v="17"/>
    <n v="17"/>
    <n v="17"/>
    <n v="4"/>
    <n v="532"/>
    <n v="430"/>
    <n v="527"/>
    <n v="158"/>
    <n v="469"/>
    <n v="323"/>
    <n v="517"/>
    <n v="475"/>
    <n v="511"/>
    <n v="243"/>
    <m/>
    <n v="602"/>
    <n v="597"/>
    <n v="5"/>
    <n v="602"/>
    <n v="27"/>
    <n v="570"/>
    <n v="5"/>
    <n v="499"/>
    <n v="575"/>
    <n v="267"/>
    <n v="72"/>
    <n v="202"/>
    <n v="9"/>
    <n v="51"/>
    <n v="1"/>
    <n v="0"/>
    <n v="488"/>
    <n v="11"/>
    <n v="554"/>
    <n v="21"/>
    <n v="1"/>
    <n v="30"/>
    <n v="338"/>
    <n v="233"/>
    <n v="1"/>
    <n v="16"/>
    <n v="8"/>
    <n v="2"/>
    <n v="0"/>
    <n v="12"/>
    <n v="327"/>
    <n v="231"/>
    <n v="5"/>
    <n v="88"/>
    <n v="14"/>
    <n v="76"/>
    <n v="474"/>
    <n v="8911"/>
    <n v="3"/>
    <n v="235"/>
    <n v="32"/>
    <n v="46"/>
    <n v="153"/>
    <n v="5233"/>
    <n v="3513"/>
    <n v="715"/>
    <n v="9461"/>
    <n v="50"/>
    <n v="31"/>
    <n v="1"/>
    <n v="14"/>
    <n v="4"/>
    <n v="42"/>
    <n v="4"/>
    <n v="1"/>
    <n v="0"/>
    <n v="0"/>
    <n v="0"/>
    <n v="1"/>
    <n v="0"/>
    <n v="0"/>
    <n v="7"/>
    <n v="5"/>
    <n v="2"/>
    <n v="2"/>
    <n v="6"/>
    <n v="1"/>
    <n v="8"/>
    <n v="2"/>
    <n v="359"/>
    <n v="97"/>
    <n v="456"/>
    <n v="5"/>
    <n v="0"/>
    <n v="5"/>
    <n v="353"/>
    <n v="97"/>
    <n v="450"/>
    <n v="359"/>
    <n v="21"/>
    <n v="21"/>
    <n v="21"/>
    <n v="177"/>
    <n v="6"/>
    <n v="3"/>
    <n v="3"/>
    <x v="1"/>
    <x v="75"/>
  </r>
  <r>
    <x v="4"/>
    <x v="18"/>
    <x v="77"/>
    <x v="77"/>
    <x v="0"/>
    <n v="3535"/>
    <n v="201"/>
    <n v="193"/>
    <n v="209"/>
    <n v="197"/>
    <n v="208"/>
    <n v="149"/>
    <n v="196"/>
    <n v="35"/>
    <n v="221"/>
    <n v="5"/>
    <n v="4"/>
    <n v="8"/>
    <n v="7"/>
    <n v="7"/>
    <n v="1"/>
    <n v="5"/>
    <n v="2"/>
    <n v="8"/>
    <n v="195"/>
    <n v="188"/>
    <n v="200"/>
    <n v="190"/>
    <n v="200"/>
    <n v="148"/>
    <n v="191"/>
    <n v="33"/>
    <n v="212"/>
    <n v="11"/>
    <n v="11"/>
    <n v="2"/>
    <n v="2"/>
    <n v="9"/>
    <n v="9"/>
    <n v="128"/>
    <n v="1"/>
    <n v="127"/>
    <n v="1"/>
    <n v="1"/>
    <n v="0"/>
    <n v="21"/>
    <n v="0"/>
    <n v="21"/>
    <n v="196"/>
    <n v="1"/>
    <n v="9"/>
    <n v="185"/>
    <n v="5"/>
    <n v="0"/>
    <n v="0"/>
    <n v="5"/>
    <n v="191"/>
    <n v="1"/>
    <n v="9"/>
    <n v="180"/>
    <n v="35"/>
    <n v="2"/>
    <n v="48"/>
    <n v="28"/>
    <n v="4"/>
    <n v="1"/>
    <n v="4"/>
    <n v="0"/>
    <n v="0"/>
    <n v="0"/>
    <n v="4"/>
    <n v="0"/>
    <n v="0"/>
    <n v="1"/>
    <n v="1"/>
    <n v="0"/>
    <n v="1"/>
    <n v="3"/>
    <n v="0"/>
    <n v="3"/>
    <n v="0"/>
    <m/>
    <m/>
    <m/>
    <n v="201"/>
    <n v="183"/>
    <n v="209"/>
    <n v="82"/>
    <n v="199"/>
    <n v="151"/>
    <n v="193"/>
    <n v="189"/>
    <n v="181"/>
    <n v="116"/>
    <n v="5"/>
    <n v="5"/>
    <n v="8"/>
    <n v="0"/>
    <n v="8"/>
    <n v="2"/>
    <n v="4"/>
    <n v="4"/>
    <n v="4"/>
    <n v="1"/>
    <n v="195"/>
    <n v="177"/>
    <n v="200"/>
    <n v="81"/>
    <n v="190"/>
    <n v="148"/>
    <n v="188"/>
    <n v="184"/>
    <n v="176"/>
    <n v="114"/>
    <m/>
    <n v="233"/>
    <n v="232"/>
    <n v="1"/>
    <n v="233"/>
    <n v="9"/>
    <n v="223"/>
    <n v="1"/>
    <n v="1"/>
    <n v="3"/>
    <n v="120"/>
    <n v="31"/>
    <n v="7"/>
    <n v="0"/>
    <n v="4"/>
    <n v="71"/>
    <n v="0"/>
    <n v="1"/>
    <n v="0"/>
    <n v="3"/>
    <n v="0"/>
    <n v="1"/>
    <n v="5"/>
    <n v="77"/>
    <n v="150"/>
    <n v="1"/>
    <n v="2"/>
    <n v="5"/>
    <n v="1"/>
    <n v="0"/>
    <n v="3"/>
    <n v="71"/>
    <n v="149"/>
    <n v="2"/>
    <n v="14"/>
    <n v="2"/>
    <n v="47"/>
    <n v="2"/>
    <n v="2730"/>
    <n v="2"/>
    <n v="348"/>
    <n v="33"/>
    <n v="12"/>
    <n v="17"/>
    <n v="908"/>
    <n v="1144"/>
    <n v="727"/>
    <n v="2779"/>
    <n v="19"/>
    <n v="11"/>
    <n v="0"/>
    <n v="1"/>
    <n v="0"/>
    <n v="19"/>
    <n v="0"/>
    <n v="1"/>
    <n v="1"/>
    <n v="1"/>
    <n v="0"/>
    <n v="1"/>
    <n v="1"/>
    <n v="0"/>
    <n v="1"/>
    <n v="1"/>
    <n v="0"/>
    <n v="0"/>
    <n v="1"/>
    <n v="0"/>
    <n v="2"/>
    <n v="1"/>
    <n v="104"/>
    <n v="44"/>
    <n v="148"/>
    <n v="3"/>
    <n v="1"/>
    <n v="4"/>
    <n v="101"/>
    <n v="43"/>
    <n v="144"/>
    <n v="104"/>
    <n v="1"/>
    <n v="1"/>
    <n v="0"/>
    <n v="56"/>
    <n v="16"/>
    <n v="6"/>
    <n v="6"/>
    <x v="0"/>
    <x v="77"/>
  </r>
  <r>
    <x v="4"/>
    <x v="18"/>
    <x v="77"/>
    <x v="77"/>
    <x v="1"/>
    <n v="3507"/>
    <n v="200"/>
    <n v="193"/>
    <n v="205"/>
    <n v="195"/>
    <n v="205"/>
    <n v="148"/>
    <n v="197"/>
    <n v="38"/>
    <n v="221"/>
    <n v="5"/>
    <n v="4"/>
    <n v="7"/>
    <n v="7"/>
    <n v="6"/>
    <n v="1"/>
    <n v="5"/>
    <n v="2"/>
    <n v="8"/>
    <n v="194"/>
    <n v="188"/>
    <n v="197"/>
    <n v="188"/>
    <n v="198"/>
    <n v="147"/>
    <n v="192"/>
    <n v="36"/>
    <n v="212"/>
    <n v="10"/>
    <n v="9"/>
    <n v="1"/>
    <n v="1"/>
    <n v="9"/>
    <n v="8"/>
    <n v="128"/>
    <n v="1"/>
    <n v="127"/>
    <n v="1"/>
    <n v="1"/>
    <n v="0"/>
    <n v="23"/>
    <n v="0"/>
    <n v="23"/>
    <n v="197"/>
    <n v="1"/>
    <n v="9"/>
    <n v="187"/>
    <n v="5"/>
    <n v="0"/>
    <n v="0"/>
    <n v="5"/>
    <n v="192"/>
    <n v="1"/>
    <n v="9"/>
    <n v="182"/>
    <n v="35"/>
    <n v="2"/>
    <n v="48"/>
    <n v="27"/>
    <n v="3"/>
    <n v="1"/>
    <n v="4"/>
    <n v="0"/>
    <n v="0"/>
    <n v="0"/>
    <n v="4"/>
    <n v="0"/>
    <n v="0"/>
    <n v="1"/>
    <n v="1"/>
    <n v="0"/>
    <n v="1"/>
    <n v="2"/>
    <n v="0"/>
    <n v="2"/>
    <n v="0"/>
    <m/>
    <m/>
    <m/>
    <n v="200"/>
    <n v="184"/>
    <n v="205"/>
    <n v="85"/>
    <n v="195"/>
    <n v="149"/>
    <n v="193"/>
    <n v="189"/>
    <n v="181"/>
    <n v="120"/>
    <n v="5"/>
    <n v="5"/>
    <n v="7"/>
    <n v="0"/>
    <n v="7"/>
    <n v="2"/>
    <n v="4"/>
    <n v="4"/>
    <n v="4"/>
    <n v="1"/>
    <n v="194"/>
    <n v="178"/>
    <n v="197"/>
    <n v="84"/>
    <n v="187"/>
    <n v="146"/>
    <n v="188"/>
    <n v="184"/>
    <n v="176"/>
    <n v="118"/>
    <m/>
    <n v="230"/>
    <n v="229"/>
    <n v="1"/>
    <n v="230"/>
    <n v="9"/>
    <n v="220"/>
    <n v="1"/>
    <n v="3"/>
    <n v="4"/>
    <n v="119"/>
    <n v="31"/>
    <n v="7"/>
    <n v="0"/>
    <n v="4"/>
    <n v="69"/>
    <n v="0"/>
    <n v="1"/>
    <n v="0"/>
    <n v="2"/>
    <n v="0"/>
    <n v="1"/>
    <n v="5"/>
    <n v="75"/>
    <n v="149"/>
    <n v="1"/>
    <n v="2"/>
    <n v="5"/>
    <n v="1"/>
    <n v="0"/>
    <n v="3"/>
    <n v="69"/>
    <n v="148"/>
    <n v="2"/>
    <n v="14"/>
    <n v="2"/>
    <n v="47"/>
    <n v="3"/>
    <n v="2709"/>
    <n v="0"/>
    <n v="346"/>
    <n v="33"/>
    <n v="12"/>
    <n v="16"/>
    <n v="897"/>
    <n v="1137"/>
    <n v="725"/>
    <n v="2759"/>
    <n v="19"/>
    <n v="13"/>
    <n v="0"/>
    <n v="1"/>
    <n v="0"/>
    <n v="19"/>
    <n v="0"/>
    <n v="1"/>
    <n v="1"/>
    <n v="1"/>
    <n v="0"/>
    <n v="1"/>
    <n v="1"/>
    <n v="0"/>
    <n v="1"/>
    <n v="0"/>
    <n v="0"/>
    <n v="0"/>
    <n v="1"/>
    <n v="0"/>
    <n v="2"/>
    <n v="1"/>
    <n v="103"/>
    <n v="45"/>
    <n v="148"/>
    <n v="3"/>
    <n v="1"/>
    <n v="4"/>
    <n v="100"/>
    <n v="44"/>
    <n v="144"/>
    <n v="103"/>
    <n v="2"/>
    <n v="2"/>
    <n v="1"/>
    <n v="57"/>
    <n v="16"/>
    <n v="6"/>
    <n v="6"/>
    <x v="1"/>
    <x v="77"/>
  </r>
  <r>
    <x v="4"/>
    <x v="18"/>
    <x v="78"/>
    <x v="78"/>
    <x v="0"/>
    <n v="3930"/>
    <n v="84"/>
    <n v="82"/>
    <n v="101"/>
    <n v="64"/>
    <n v="101"/>
    <n v="57"/>
    <n v="56"/>
    <n v="76"/>
    <n v="108"/>
    <n v="6"/>
    <n v="4"/>
    <n v="4"/>
    <n v="3"/>
    <n v="6"/>
    <n v="1"/>
    <n v="4"/>
    <n v="5"/>
    <n v="10"/>
    <n v="78"/>
    <n v="76"/>
    <n v="95"/>
    <n v="61"/>
    <n v="93"/>
    <n v="55"/>
    <n v="52"/>
    <n v="71"/>
    <n v="98"/>
    <n v="8"/>
    <n v="8"/>
    <n v="1"/>
    <n v="1"/>
    <n v="7"/>
    <n v="7"/>
    <n v="40"/>
    <n v="1"/>
    <n v="39"/>
    <n v="0"/>
    <n v="0"/>
    <n v="0"/>
    <n v="31"/>
    <n v="1"/>
    <n v="30"/>
    <n v="56"/>
    <n v="0"/>
    <n v="6"/>
    <n v="50"/>
    <n v="4"/>
    <n v="0"/>
    <n v="0"/>
    <n v="4"/>
    <n v="52"/>
    <n v="0"/>
    <n v="6"/>
    <n v="46"/>
    <n v="7"/>
    <n v="2"/>
    <n v="15"/>
    <n v="12"/>
    <n v="3"/>
    <n v="1"/>
    <n v="10"/>
    <n v="3"/>
    <n v="0"/>
    <n v="0"/>
    <n v="7"/>
    <n v="0"/>
    <n v="0"/>
    <n v="1"/>
    <n v="3"/>
    <n v="0"/>
    <n v="3"/>
    <n v="6"/>
    <n v="2"/>
    <n v="4"/>
    <n v="2"/>
    <m/>
    <m/>
    <m/>
    <n v="84"/>
    <n v="46"/>
    <n v="101"/>
    <n v="33"/>
    <n v="88"/>
    <n v="55"/>
    <n v="82"/>
    <n v="77"/>
    <n v="63"/>
    <n v="16"/>
    <n v="6"/>
    <n v="5"/>
    <n v="4"/>
    <n v="1"/>
    <n v="2"/>
    <n v="2"/>
    <n v="4"/>
    <n v="4"/>
    <n v="3"/>
    <n v="1"/>
    <n v="78"/>
    <n v="41"/>
    <n v="95"/>
    <n v="31"/>
    <n v="84"/>
    <n v="52"/>
    <n v="76"/>
    <n v="71"/>
    <n v="60"/>
    <n v="15"/>
    <m/>
    <n v="147"/>
    <n v="145"/>
    <n v="2"/>
    <n v="147"/>
    <n v="13"/>
    <n v="132"/>
    <n v="2"/>
    <n v="42"/>
    <n v="45"/>
    <n v="26"/>
    <n v="2"/>
    <n v="1"/>
    <n v="2"/>
    <n v="1"/>
    <n v="107"/>
    <n v="8"/>
    <n v="37"/>
    <n v="2"/>
    <n v="40"/>
    <n v="2"/>
    <n v="1"/>
    <n v="9"/>
    <n v="64"/>
    <n v="73"/>
    <n v="1"/>
    <n v="4"/>
    <n v="6"/>
    <n v="2"/>
    <n v="0"/>
    <n v="5"/>
    <n v="57"/>
    <n v="70"/>
    <n v="4"/>
    <n v="12"/>
    <n v="1"/>
    <n v="0"/>
    <n v="1"/>
    <n v="2947"/>
    <n v="0"/>
    <n v="183"/>
    <n v="0"/>
    <n v="19"/>
    <n v="38"/>
    <n v="1282"/>
    <n v="1187"/>
    <n v="479"/>
    <n v="2948"/>
    <n v="29"/>
    <n v="9"/>
    <n v="2"/>
    <n v="1"/>
    <n v="2"/>
    <n v="26"/>
    <n v="1"/>
    <n v="1"/>
    <n v="0"/>
    <n v="0"/>
    <n v="0"/>
    <n v="1"/>
    <n v="0"/>
    <n v="0"/>
    <n v="1"/>
    <n v="1"/>
    <n v="0"/>
    <n v="1"/>
    <n v="1"/>
    <n v="0"/>
    <n v="2"/>
    <n v="0"/>
    <n v="61"/>
    <n v="12"/>
    <n v="73"/>
    <n v="5"/>
    <n v="0"/>
    <n v="5"/>
    <n v="54"/>
    <n v="12"/>
    <n v="66"/>
    <n v="61"/>
    <n v="5"/>
    <n v="5"/>
    <n v="5"/>
    <n v="3"/>
    <n v="0"/>
    <n v="0"/>
    <n v="0"/>
    <x v="0"/>
    <x v="78"/>
  </r>
  <r>
    <x v="4"/>
    <x v="18"/>
    <x v="78"/>
    <x v="78"/>
    <x v="1"/>
    <n v="3946"/>
    <n v="85"/>
    <n v="85"/>
    <n v="105"/>
    <n v="65"/>
    <n v="102"/>
    <n v="57"/>
    <n v="55"/>
    <n v="76"/>
    <n v="105"/>
    <n v="5"/>
    <n v="4"/>
    <n v="4"/>
    <n v="3"/>
    <n v="5"/>
    <n v="1"/>
    <n v="3"/>
    <n v="5"/>
    <n v="9"/>
    <n v="79"/>
    <n v="78"/>
    <n v="98"/>
    <n v="61"/>
    <n v="94"/>
    <n v="55"/>
    <n v="52"/>
    <n v="71"/>
    <n v="95"/>
    <n v="9"/>
    <n v="9"/>
    <n v="1"/>
    <n v="1"/>
    <n v="7"/>
    <n v="7"/>
    <n v="41"/>
    <n v="1"/>
    <n v="40"/>
    <n v="0"/>
    <n v="0"/>
    <n v="0"/>
    <n v="31"/>
    <n v="1"/>
    <n v="30"/>
    <n v="55"/>
    <n v="0"/>
    <n v="6"/>
    <n v="49"/>
    <n v="3"/>
    <n v="0"/>
    <n v="0"/>
    <n v="3"/>
    <n v="52"/>
    <n v="0"/>
    <n v="6"/>
    <n v="46"/>
    <n v="7"/>
    <n v="2"/>
    <n v="15"/>
    <n v="12"/>
    <n v="3"/>
    <n v="2"/>
    <n v="10"/>
    <n v="3"/>
    <n v="0"/>
    <n v="0"/>
    <n v="7"/>
    <n v="0"/>
    <n v="0"/>
    <n v="1"/>
    <n v="3"/>
    <n v="0"/>
    <n v="3"/>
    <n v="6"/>
    <n v="2"/>
    <n v="4"/>
    <n v="2"/>
    <m/>
    <m/>
    <m/>
    <n v="85"/>
    <n v="47"/>
    <n v="105"/>
    <n v="35"/>
    <n v="91"/>
    <n v="60"/>
    <n v="85"/>
    <n v="80"/>
    <n v="67"/>
    <n v="18"/>
    <n v="5"/>
    <n v="4"/>
    <n v="4"/>
    <n v="1"/>
    <n v="2"/>
    <n v="2"/>
    <n v="4"/>
    <n v="4"/>
    <n v="3"/>
    <n v="1"/>
    <n v="79"/>
    <n v="42"/>
    <n v="98"/>
    <n v="33"/>
    <n v="87"/>
    <n v="57"/>
    <n v="78"/>
    <n v="73"/>
    <n v="63"/>
    <n v="17"/>
    <m/>
    <n v="151"/>
    <n v="148"/>
    <n v="3"/>
    <n v="151"/>
    <n v="13"/>
    <n v="135"/>
    <n v="3"/>
    <n v="43"/>
    <n v="46"/>
    <n v="27"/>
    <n v="2"/>
    <n v="2"/>
    <n v="2"/>
    <n v="1"/>
    <n v="109"/>
    <n v="8"/>
    <n v="37"/>
    <n v="2"/>
    <n v="40"/>
    <n v="2"/>
    <n v="1"/>
    <n v="9"/>
    <n v="68"/>
    <n v="73"/>
    <n v="1"/>
    <n v="4"/>
    <n v="6"/>
    <n v="2"/>
    <n v="0"/>
    <n v="5"/>
    <n v="60"/>
    <n v="70"/>
    <n v="4"/>
    <n v="13"/>
    <n v="1"/>
    <n v="0"/>
    <n v="1"/>
    <n v="2959"/>
    <n v="0"/>
    <n v="175"/>
    <n v="0"/>
    <n v="18"/>
    <n v="38"/>
    <n v="1292"/>
    <n v="1187"/>
    <n v="481"/>
    <n v="2960"/>
    <n v="32"/>
    <n v="9"/>
    <n v="2"/>
    <n v="1"/>
    <n v="2"/>
    <n v="28"/>
    <n v="2"/>
    <n v="1"/>
    <n v="0"/>
    <n v="0"/>
    <n v="0"/>
    <n v="1"/>
    <n v="0"/>
    <n v="0"/>
    <n v="1"/>
    <n v="1"/>
    <n v="0"/>
    <n v="1"/>
    <n v="1"/>
    <n v="0"/>
    <n v="2"/>
    <n v="0"/>
    <n v="65"/>
    <n v="12"/>
    <n v="77"/>
    <n v="5"/>
    <n v="0"/>
    <n v="5"/>
    <n v="57"/>
    <n v="12"/>
    <n v="69"/>
    <n v="65"/>
    <n v="5"/>
    <n v="5"/>
    <n v="5"/>
    <n v="3"/>
    <n v="0"/>
    <n v="0"/>
    <n v="0"/>
    <x v="1"/>
    <x v="78"/>
  </r>
  <r>
    <x v="4"/>
    <x v="18"/>
    <x v="79"/>
    <x v="79"/>
    <x v="0"/>
    <n v="6486"/>
    <n v="515"/>
    <n v="495"/>
    <n v="510"/>
    <n v="503"/>
    <n v="514"/>
    <n v="406"/>
    <n v="459"/>
    <n v="217"/>
    <n v="566"/>
    <n v="15"/>
    <n v="14"/>
    <n v="15"/>
    <n v="13"/>
    <n v="16"/>
    <n v="9"/>
    <n v="12"/>
    <n v="6"/>
    <n v="19"/>
    <n v="497"/>
    <n v="479"/>
    <n v="493"/>
    <n v="488"/>
    <n v="495"/>
    <n v="396"/>
    <n v="446"/>
    <n v="211"/>
    <n v="545"/>
    <n v="46"/>
    <n v="46"/>
    <n v="2"/>
    <n v="2"/>
    <n v="44"/>
    <n v="44"/>
    <n v="365"/>
    <n v="7"/>
    <n v="357"/>
    <n v="0"/>
    <n v="0"/>
    <n v="0"/>
    <n v="149"/>
    <n v="2"/>
    <n v="147"/>
    <n v="459"/>
    <n v="1"/>
    <n v="2"/>
    <n v="456"/>
    <n v="12"/>
    <n v="0"/>
    <n v="0"/>
    <n v="12"/>
    <n v="446"/>
    <n v="1"/>
    <n v="2"/>
    <n v="443"/>
    <n v="51"/>
    <n v="15"/>
    <n v="91"/>
    <n v="43"/>
    <n v="4"/>
    <n v="3"/>
    <n v="31"/>
    <n v="7"/>
    <n v="0"/>
    <n v="0"/>
    <n v="24"/>
    <n v="0"/>
    <n v="0"/>
    <n v="6"/>
    <n v="9"/>
    <n v="1"/>
    <n v="8"/>
    <n v="19"/>
    <n v="4"/>
    <n v="18"/>
    <n v="1"/>
    <m/>
    <m/>
    <m/>
    <n v="515"/>
    <n v="382"/>
    <n v="510"/>
    <n v="159"/>
    <n v="464"/>
    <n v="335"/>
    <n v="495"/>
    <n v="488"/>
    <n v="474"/>
    <n v="240"/>
    <n v="15"/>
    <n v="10"/>
    <n v="15"/>
    <n v="2"/>
    <n v="12"/>
    <n v="3"/>
    <n v="14"/>
    <n v="13"/>
    <n v="12"/>
    <n v="2"/>
    <n v="497"/>
    <n v="369"/>
    <n v="493"/>
    <n v="156"/>
    <n v="450"/>
    <n v="331"/>
    <n v="479"/>
    <n v="473"/>
    <n v="460"/>
    <n v="237"/>
    <m/>
    <n v="597"/>
    <n v="594"/>
    <n v="3"/>
    <n v="597"/>
    <n v="21"/>
    <n v="573"/>
    <n v="3"/>
    <n v="263"/>
    <n v="310"/>
    <n v="253"/>
    <n v="207"/>
    <n v="91"/>
    <n v="15"/>
    <n v="17"/>
    <n v="14"/>
    <n v="0"/>
    <n v="260"/>
    <n v="1"/>
    <n v="305"/>
    <n v="1"/>
    <n v="1"/>
    <n v="41"/>
    <n v="297"/>
    <n v="258"/>
    <n v="0"/>
    <n v="10"/>
    <n v="9"/>
    <n v="2"/>
    <n v="0"/>
    <n v="30"/>
    <n v="287"/>
    <n v="256"/>
    <n v="7"/>
    <n v="62"/>
    <n v="23"/>
    <n v="8"/>
    <n v="8"/>
    <n v="4616"/>
    <n v="3"/>
    <n v="889"/>
    <n v="3"/>
    <n v="16"/>
    <n v="32"/>
    <n v="1830"/>
    <n v="1943"/>
    <n v="859"/>
    <n v="4632"/>
    <n v="64"/>
    <n v="10"/>
    <n v="4"/>
    <n v="45"/>
    <n v="0"/>
    <n v="63"/>
    <n v="1"/>
    <n v="1"/>
    <n v="0"/>
    <n v="0"/>
    <n v="0"/>
    <n v="1"/>
    <n v="0"/>
    <n v="0"/>
    <n v="7"/>
    <n v="4"/>
    <n v="2"/>
    <n v="1"/>
    <n v="6"/>
    <n v="1"/>
    <n v="8"/>
    <n v="3"/>
    <n v="306"/>
    <n v="84"/>
    <n v="390"/>
    <n v="5"/>
    <n v="1"/>
    <n v="6"/>
    <n v="300"/>
    <n v="83"/>
    <n v="383"/>
    <n v="306"/>
    <n v="34"/>
    <n v="34"/>
    <n v="34"/>
    <n v="112"/>
    <n v="3"/>
    <n v="0"/>
    <n v="0"/>
    <x v="0"/>
    <x v="79"/>
  </r>
  <r>
    <x v="4"/>
    <x v="18"/>
    <x v="79"/>
    <x v="79"/>
    <x v="1"/>
    <n v="6495"/>
    <n v="529"/>
    <n v="503"/>
    <n v="519"/>
    <n v="511"/>
    <n v="520"/>
    <n v="412"/>
    <n v="469"/>
    <n v="233"/>
    <n v="572"/>
    <n v="16"/>
    <n v="14"/>
    <n v="15"/>
    <n v="13"/>
    <n v="16"/>
    <n v="9"/>
    <n v="13"/>
    <n v="6"/>
    <n v="19"/>
    <n v="510"/>
    <n v="487"/>
    <n v="502"/>
    <n v="496"/>
    <n v="501"/>
    <n v="402"/>
    <n v="455"/>
    <n v="227"/>
    <n v="551"/>
    <n v="43"/>
    <n v="41"/>
    <n v="2"/>
    <n v="2"/>
    <n v="41"/>
    <n v="39"/>
    <n v="369"/>
    <n v="8"/>
    <n v="360"/>
    <n v="0"/>
    <n v="0"/>
    <n v="0"/>
    <n v="161"/>
    <n v="2"/>
    <n v="159"/>
    <n v="469"/>
    <n v="1"/>
    <n v="2"/>
    <n v="466"/>
    <n v="13"/>
    <n v="0"/>
    <n v="0"/>
    <n v="13"/>
    <n v="455"/>
    <n v="1"/>
    <n v="2"/>
    <n v="452"/>
    <n v="50"/>
    <n v="15"/>
    <n v="91"/>
    <n v="44"/>
    <n v="4"/>
    <n v="3"/>
    <n v="30"/>
    <n v="7"/>
    <n v="0"/>
    <n v="0"/>
    <n v="23"/>
    <n v="0"/>
    <n v="0"/>
    <n v="5"/>
    <n v="9"/>
    <n v="1"/>
    <n v="8"/>
    <n v="19"/>
    <n v="4"/>
    <n v="17"/>
    <n v="2"/>
    <m/>
    <m/>
    <m/>
    <n v="529"/>
    <n v="401"/>
    <n v="519"/>
    <n v="164"/>
    <n v="470"/>
    <n v="342"/>
    <n v="503"/>
    <n v="496"/>
    <n v="483"/>
    <n v="254"/>
    <n v="16"/>
    <n v="10"/>
    <n v="15"/>
    <n v="2"/>
    <n v="12"/>
    <n v="3"/>
    <n v="14"/>
    <n v="14"/>
    <n v="12"/>
    <n v="3"/>
    <n v="510"/>
    <n v="388"/>
    <n v="502"/>
    <n v="161"/>
    <n v="456"/>
    <n v="338"/>
    <n v="487"/>
    <n v="480"/>
    <n v="469"/>
    <n v="250"/>
    <m/>
    <n v="598"/>
    <n v="595"/>
    <n v="3"/>
    <n v="598"/>
    <n v="21"/>
    <n v="574"/>
    <n v="3"/>
    <n v="261"/>
    <n v="309"/>
    <n v="253"/>
    <n v="207"/>
    <n v="92"/>
    <n v="16"/>
    <n v="17"/>
    <n v="13"/>
    <n v="0"/>
    <n v="257"/>
    <n v="1"/>
    <n v="303"/>
    <n v="2"/>
    <n v="1"/>
    <n v="41"/>
    <n v="297"/>
    <n v="259"/>
    <n v="0"/>
    <n v="10"/>
    <n v="9"/>
    <n v="2"/>
    <n v="0"/>
    <n v="30"/>
    <n v="287"/>
    <n v="257"/>
    <n v="5"/>
    <n v="63"/>
    <n v="23"/>
    <n v="13"/>
    <n v="11"/>
    <n v="4626"/>
    <n v="4"/>
    <n v="893"/>
    <n v="7"/>
    <n v="16"/>
    <n v="32"/>
    <n v="1837"/>
    <n v="1955"/>
    <n v="858"/>
    <n v="4650"/>
    <n v="61"/>
    <n v="10"/>
    <n v="4"/>
    <n v="44"/>
    <n v="0"/>
    <n v="60"/>
    <n v="1"/>
    <n v="1"/>
    <n v="0"/>
    <n v="0"/>
    <n v="0"/>
    <n v="1"/>
    <n v="0"/>
    <n v="0"/>
    <n v="7"/>
    <n v="4"/>
    <n v="2"/>
    <n v="1"/>
    <n v="6"/>
    <n v="1"/>
    <n v="8"/>
    <n v="3"/>
    <n v="310"/>
    <n v="84"/>
    <n v="394"/>
    <n v="6"/>
    <n v="1"/>
    <n v="7"/>
    <n v="303"/>
    <n v="83"/>
    <n v="386"/>
    <n v="310"/>
    <n v="37"/>
    <n v="37"/>
    <n v="37"/>
    <n v="115"/>
    <n v="3"/>
    <n v="0"/>
    <n v="0"/>
    <x v="1"/>
    <x v="79"/>
  </r>
  <r>
    <x v="4"/>
    <x v="18"/>
    <x v="80"/>
    <x v="80"/>
    <x v="0"/>
    <n v="3421"/>
    <n v="261"/>
    <n v="223"/>
    <n v="242"/>
    <n v="244"/>
    <n v="238"/>
    <n v="209"/>
    <n v="250"/>
    <n v="206"/>
    <n v="279"/>
    <n v="12"/>
    <n v="7"/>
    <n v="10"/>
    <n v="12"/>
    <n v="7"/>
    <n v="8"/>
    <n v="12"/>
    <n v="7"/>
    <n v="13"/>
    <n v="246"/>
    <n v="213"/>
    <n v="229"/>
    <n v="229"/>
    <n v="228"/>
    <n v="198"/>
    <n v="235"/>
    <n v="196"/>
    <n v="263"/>
    <n v="39"/>
    <n v="39"/>
    <n v="2"/>
    <n v="2"/>
    <n v="37"/>
    <n v="37"/>
    <n v="187"/>
    <n v="6"/>
    <n v="178"/>
    <n v="0"/>
    <n v="0"/>
    <n v="0"/>
    <n v="157"/>
    <n v="3"/>
    <n v="151"/>
    <n v="250"/>
    <n v="5"/>
    <n v="7"/>
    <n v="237"/>
    <n v="12"/>
    <n v="0"/>
    <n v="0"/>
    <n v="12"/>
    <n v="235"/>
    <n v="5"/>
    <n v="6"/>
    <n v="223"/>
    <n v="31"/>
    <n v="3"/>
    <n v="40"/>
    <n v="24"/>
    <n v="3"/>
    <n v="1"/>
    <n v="14"/>
    <n v="5"/>
    <n v="0"/>
    <n v="0"/>
    <n v="9"/>
    <n v="1"/>
    <n v="0"/>
    <n v="2"/>
    <n v="3"/>
    <n v="1"/>
    <n v="2"/>
    <n v="8"/>
    <n v="1"/>
    <n v="8"/>
    <n v="0"/>
    <m/>
    <m/>
    <m/>
    <n v="261"/>
    <n v="230"/>
    <n v="242"/>
    <n v="71"/>
    <n v="212"/>
    <n v="146"/>
    <n v="223"/>
    <n v="213"/>
    <n v="221"/>
    <n v="119"/>
    <n v="12"/>
    <n v="11"/>
    <n v="10"/>
    <n v="0"/>
    <n v="10"/>
    <n v="4"/>
    <n v="7"/>
    <n v="7"/>
    <n v="7"/>
    <n v="3"/>
    <n v="247"/>
    <n v="217"/>
    <n v="230"/>
    <n v="71"/>
    <n v="200"/>
    <n v="141"/>
    <n v="214"/>
    <n v="204"/>
    <n v="212"/>
    <n v="115"/>
    <m/>
    <n v="280"/>
    <n v="277"/>
    <n v="3"/>
    <n v="280"/>
    <n v="13"/>
    <n v="264"/>
    <n v="3"/>
    <n v="104"/>
    <n v="199"/>
    <n v="145"/>
    <n v="64"/>
    <n v="29"/>
    <n v="5"/>
    <n v="6"/>
    <n v="31"/>
    <n v="0"/>
    <n v="90"/>
    <n v="13"/>
    <n v="178"/>
    <n v="20"/>
    <n v="0"/>
    <n v="21"/>
    <n v="130"/>
    <n v="129"/>
    <n v="0"/>
    <n v="10"/>
    <n v="1"/>
    <n v="2"/>
    <n v="0"/>
    <n v="10"/>
    <n v="128"/>
    <n v="126"/>
    <n v="2"/>
    <n v="27"/>
    <n v="3"/>
    <n v="94"/>
    <n v="12"/>
    <n v="2525"/>
    <n v="4"/>
    <n v="335"/>
    <n v="58"/>
    <n v="13"/>
    <n v="22"/>
    <n v="965"/>
    <n v="1062"/>
    <n v="604"/>
    <n v="2631"/>
    <n v="19"/>
    <n v="7"/>
    <n v="0"/>
    <n v="7"/>
    <n v="0"/>
    <n v="19"/>
    <n v="0"/>
    <n v="0"/>
    <n v="0"/>
    <n v="0"/>
    <n v="0"/>
    <n v="0"/>
    <n v="0"/>
    <n v="0"/>
    <n v="4"/>
    <n v="2"/>
    <n v="1"/>
    <n v="0"/>
    <n v="4"/>
    <n v="0"/>
    <n v="4"/>
    <n v="2"/>
    <n v="149"/>
    <n v="37"/>
    <n v="186"/>
    <n v="0"/>
    <n v="1"/>
    <n v="1"/>
    <n v="149"/>
    <n v="36"/>
    <n v="185"/>
    <n v="149"/>
    <n v="10"/>
    <n v="10"/>
    <n v="10"/>
    <n v="62"/>
    <n v="3"/>
    <n v="1"/>
    <n v="1"/>
    <x v="0"/>
    <x v="80"/>
  </r>
  <r>
    <x v="4"/>
    <x v="18"/>
    <x v="80"/>
    <x v="80"/>
    <x v="1"/>
    <n v="3426"/>
    <n v="259"/>
    <n v="228"/>
    <n v="242"/>
    <n v="244"/>
    <n v="238"/>
    <n v="209"/>
    <n v="248"/>
    <n v="205"/>
    <n v="276"/>
    <n v="13"/>
    <n v="9"/>
    <n v="11"/>
    <n v="13"/>
    <n v="9"/>
    <n v="9"/>
    <n v="13"/>
    <n v="8"/>
    <n v="14"/>
    <n v="245"/>
    <n v="218"/>
    <n v="230"/>
    <n v="230"/>
    <n v="228"/>
    <n v="199"/>
    <n v="234"/>
    <n v="196"/>
    <n v="261"/>
    <n v="37"/>
    <n v="37"/>
    <n v="2"/>
    <n v="2"/>
    <n v="35"/>
    <n v="35"/>
    <n v="190"/>
    <n v="8"/>
    <n v="181"/>
    <n v="0"/>
    <n v="0"/>
    <n v="0"/>
    <n v="160"/>
    <n v="5"/>
    <n v="154"/>
    <n v="248"/>
    <n v="5"/>
    <n v="7"/>
    <n v="235"/>
    <n v="13"/>
    <n v="0"/>
    <n v="0"/>
    <n v="13"/>
    <n v="234"/>
    <n v="5"/>
    <n v="6"/>
    <n v="222"/>
    <n v="31"/>
    <n v="3"/>
    <n v="40"/>
    <n v="24"/>
    <n v="3"/>
    <n v="1"/>
    <n v="12"/>
    <n v="4"/>
    <n v="0"/>
    <n v="0"/>
    <n v="8"/>
    <n v="1"/>
    <n v="0"/>
    <n v="1"/>
    <n v="3"/>
    <n v="1"/>
    <n v="2"/>
    <n v="7"/>
    <n v="0"/>
    <n v="7"/>
    <n v="0"/>
    <m/>
    <m/>
    <m/>
    <n v="259"/>
    <n v="220"/>
    <n v="242"/>
    <n v="69"/>
    <n v="211"/>
    <n v="143"/>
    <n v="228"/>
    <n v="218"/>
    <n v="226"/>
    <n v="112"/>
    <n v="12"/>
    <n v="10"/>
    <n v="10"/>
    <n v="0"/>
    <n v="10"/>
    <n v="4"/>
    <n v="8"/>
    <n v="8"/>
    <n v="8"/>
    <n v="3"/>
    <n v="245"/>
    <n v="208"/>
    <n v="230"/>
    <n v="69"/>
    <n v="199"/>
    <n v="138"/>
    <n v="218"/>
    <n v="208"/>
    <n v="216"/>
    <n v="108"/>
    <m/>
    <n v="276"/>
    <n v="274"/>
    <n v="2"/>
    <n v="276"/>
    <n v="13"/>
    <n v="261"/>
    <n v="2"/>
    <n v="103"/>
    <n v="196"/>
    <n v="142"/>
    <n v="63"/>
    <n v="29"/>
    <n v="5"/>
    <n v="6"/>
    <n v="31"/>
    <n v="0"/>
    <n v="89"/>
    <n v="13"/>
    <n v="175"/>
    <n v="20"/>
    <n v="0"/>
    <n v="20"/>
    <n v="129"/>
    <n v="127"/>
    <n v="0"/>
    <n v="10"/>
    <n v="1"/>
    <n v="2"/>
    <n v="0"/>
    <n v="10"/>
    <n v="127"/>
    <n v="124"/>
    <n v="3"/>
    <n v="27"/>
    <n v="3"/>
    <n v="95"/>
    <n v="12"/>
    <n v="2530"/>
    <n v="2"/>
    <n v="336"/>
    <n v="60"/>
    <n v="13"/>
    <n v="22"/>
    <n v="969"/>
    <n v="1065"/>
    <n v="603"/>
    <n v="2637"/>
    <n v="17"/>
    <n v="5"/>
    <n v="0"/>
    <n v="7"/>
    <n v="0"/>
    <n v="17"/>
    <n v="0"/>
    <n v="0"/>
    <n v="0"/>
    <n v="0"/>
    <n v="0"/>
    <n v="0"/>
    <n v="0"/>
    <n v="0"/>
    <n v="4"/>
    <n v="2"/>
    <n v="1"/>
    <n v="0"/>
    <n v="4"/>
    <n v="0"/>
    <n v="4"/>
    <n v="2"/>
    <n v="147"/>
    <n v="37"/>
    <n v="184"/>
    <n v="0"/>
    <n v="1"/>
    <n v="1"/>
    <n v="147"/>
    <n v="36"/>
    <n v="183"/>
    <n v="147"/>
    <n v="9"/>
    <n v="9"/>
    <n v="9"/>
    <n v="61"/>
    <n v="3"/>
    <n v="1"/>
    <n v="1"/>
    <x v="1"/>
    <x v="80"/>
  </r>
  <r>
    <x v="4"/>
    <x v="18"/>
    <x v="81"/>
    <x v="81"/>
    <x v="0"/>
    <n v="3925"/>
    <n v="301"/>
    <n v="296"/>
    <n v="304"/>
    <n v="279"/>
    <n v="306"/>
    <n v="222"/>
    <n v="241"/>
    <n v="225"/>
    <n v="309"/>
    <n v="10"/>
    <n v="9"/>
    <n v="9"/>
    <n v="9"/>
    <n v="9"/>
    <n v="6"/>
    <n v="7"/>
    <n v="8"/>
    <n v="9"/>
    <n v="287"/>
    <n v="284"/>
    <n v="292"/>
    <n v="267"/>
    <n v="294"/>
    <n v="216"/>
    <n v="233"/>
    <n v="214"/>
    <n v="297"/>
    <n v="31"/>
    <n v="27"/>
    <n v="2"/>
    <n v="2"/>
    <n v="29"/>
    <n v="25"/>
    <n v="173"/>
    <n v="5"/>
    <n v="168"/>
    <n v="0"/>
    <n v="0"/>
    <n v="0"/>
    <n v="130"/>
    <n v="5"/>
    <n v="125"/>
    <n v="241"/>
    <n v="1"/>
    <n v="5"/>
    <n v="233"/>
    <n v="7"/>
    <n v="0"/>
    <n v="0"/>
    <n v="7"/>
    <n v="233"/>
    <n v="1"/>
    <n v="5"/>
    <n v="225"/>
    <n v="52"/>
    <n v="9"/>
    <n v="50"/>
    <n v="24"/>
    <n v="8"/>
    <n v="3"/>
    <n v="15"/>
    <n v="1"/>
    <n v="0"/>
    <n v="0"/>
    <n v="14"/>
    <n v="0"/>
    <n v="0"/>
    <n v="1"/>
    <n v="5"/>
    <n v="1"/>
    <n v="4"/>
    <n v="13"/>
    <n v="2"/>
    <n v="10"/>
    <n v="3"/>
    <m/>
    <m/>
    <m/>
    <n v="301"/>
    <n v="170"/>
    <n v="304"/>
    <n v="107"/>
    <n v="269"/>
    <n v="180"/>
    <n v="296"/>
    <n v="288"/>
    <n v="285"/>
    <n v="91"/>
    <n v="10"/>
    <n v="6"/>
    <n v="9"/>
    <n v="1"/>
    <n v="7"/>
    <n v="2"/>
    <n v="9"/>
    <n v="9"/>
    <n v="9"/>
    <n v="1"/>
    <n v="287"/>
    <n v="164"/>
    <n v="292"/>
    <n v="104"/>
    <n v="259"/>
    <n v="175"/>
    <n v="284"/>
    <n v="276"/>
    <n v="273"/>
    <n v="90"/>
    <m/>
    <n v="321"/>
    <n v="317"/>
    <n v="4"/>
    <n v="321"/>
    <n v="10"/>
    <n v="307"/>
    <n v="4"/>
    <n v="70"/>
    <n v="193"/>
    <n v="69"/>
    <n v="102"/>
    <n v="32"/>
    <n v="5"/>
    <n v="5"/>
    <n v="108"/>
    <n v="0"/>
    <n v="69"/>
    <n v="0"/>
    <n v="191"/>
    <n v="0"/>
    <n v="0"/>
    <n v="21"/>
    <n v="167"/>
    <n v="133"/>
    <n v="0"/>
    <n v="6"/>
    <n v="3"/>
    <n v="1"/>
    <n v="0"/>
    <n v="14"/>
    <n v="163"/>
    <n v="130"/>
    <n v="2"/>
    <n v="25"/>
    <n v="1"/>
    <n v="14"/>
    <n v="6"/>
    <n v="2782"/>
    <n v="0"/>
    <n v="337"/>
    <n v="0"/>
    <n v="12"/>
    <n v="27"/>
    <n v="1205"/>
    <n v="1187"/>
    <n v="410"/>
    <n v="2802"/>
    <n v="43"/>
    <n v="29"/>
    <n v="2"/>
    <n v="2"/>
    <n v="0"/>
    <n v="42"/>
    <n v="1"/>
    <n v="0"/>
    <n v="0"/>
    <n v="0"/>
    <n v="0"/>
    <n v="0"/>
    <n v="0"/>
    <n v="0"/>
    <n v="4"/>
    <n v="3"/>
    <n v="0"/>
    <n v="2"/>
    <n v="3"/>
    <n v="1"/>
    <n v="4"/>
    <n v="1"/>
    <n v="167"/>
    <n v="42"/>
    <n v="209"/>
    <n v="1"/>
    <n v="1"/>
    <n v="2"/>
    <n v="166"/>
    <n v="41"/>
    <n v="207"/>
    <n v="167"/>
    <n v="30"/>
    <n v="30"/>
    <n v="30"/>
    <n v="72"/>
    <n v="3"/>
    <n v="3"/>
    <n v="3"/>
    <x v="0"/>
    <x v="81"/>
  </r>
  <r>
    <x v="1"/>
    <x v="4"/>
    <x v="76"/>
    <x v="76"/>
    <x v="1"/>
    <n v="13460"/>
    <n v="983"/>
    <n v="982"/>
    <n v="1043"/>
    <n v="972"/>
    <n v="1017"/>
    <n v="684"/>
    <n v="880"/>
    <n v="781"/>
    <n v="1096"/>
    <n v="33"/>
    <n v="23"/>
    <n v="29"/>
    <n v="31"/>
    <n v="26"/>
    <n v="12"/>
    <n v="20"/>
    <n v="25"/>
    <n v="33"/>
    <n v="942"/>
    <n v="949"/>
    <n v="1004"/>
    <n v="933"/>
    <n v="981"/>
    <n v="667"/>
    <n v="855"/>
    <n v="747"/>
    <n v="1050"/>
    <n v="103"/>
    <n v="100"/>
    <n v="6"/>
    <n v="6"/>
    <n v="96"/>
    <n v="93"/>
    <n v="623"/>
    <n v="12"/>
    <n v="608"/>
    <n v="1"/>
    <n v="1"/>
    <n v="0"/>
    <n v="478"/>
    <n v="9"/>
    <n v="466"/>
    <n v="880"/>
    <n v="12"/>
    <n v="60"/>
    <n v="806"/>
    <n v="20"/>
    <n v="0"/>
    <n v="1"/>
    <n v="19"/>
    <n v="855"/>
    <n v="11"/>
    <n v="58"/>
    <n v="784"/>
    <n v="172"/>
    <n v="15"/>
    <n v="188"/>
    <n v="88"/>
    <n v="61"/>
    <n v="5"/>
    <n v="48"/>
    <n v="29"/>
    <n v="4"/>
    <n v="0"/>
    <n v="19"/>
    <n v="0"/>
    <n v="0"/>
    <n v="7"/>
    <n v="4"/>
    <n v="0"/>
    <n v="4"/>
    <n v="16"/>
    <n v="4"/>
    <n v="15"/>
    <n v="1"/>
    <m/>
    <m/>
    <m/>
    <n v="983"/>
    <n v="668"/>
    <n v="1043"/>
    <n v="283"/>
    <n v="924"/>
    <n v="616"/>
    <n v="982"/>
    <n v="902"/>
    <n v="904"/>
    <n v="377"/>
    <n v="33"/>
    <n v="24"/>
    <n v="29"/>
    <n v="2"/>
    <n v="24"/>
    <n v="8"/>
    <n v="23"/>
    <n v="22"/>
    <n v="22"/>
    <n v="5"/>
    <n v="942"/>
    <n v="659"/>
    <n v="1004"/>
    <n v="286"/>
    <n v="916"/>
    <n v="621"/>
    <n v="949"/>
    <n v="902"/>
    <n v="874"/>
    <n v="390"/>
    <m/>
    <n v="1156"/>
    <n v="1134"/>
    <n v="22"/>
    <n v="1156"/>
    <n v="40"/>
    <n v="1094"/>
    <n v="22"/>
    <n v="921"/>
    <n v="1080"/>
    <n v="325"/>
    <n v="540"/>
    <n v="200"/>
    <n v="9"/>
    <n v="81"/>
    <n v="0"/>
    <n v="1"/>
    <n v="15"/>
    <n v="21"/>
    <n v="59"/>
    <n v="37"/>
    <n v="12"/>
    <n v="69"/>
    <n v="640"/>
    <n v="435"/>
    <n v="5"/>
    <n v="16"/>
    <n v="16"/>
    <n v="2"/>
    <n v="0"/>
    <n v="45"/>
    <n v="614"/>
    <n v="424"/>
    <n v="19"/>
    <n v="226"/>
    <n v="54"/>
    <n v="173"/>
    <n v="291"/>
    <n v="8399"/>
    <n v="2"/>
    <n v="69"/>
    <n v="68"/>
    <n v="48"/>
    <n v="161"/>
    <n v="4443"/>
    <n v="3554"/>
    <n v="802"/>
    <n v="8863"/>
    <n v="111"/>
    <n v="78"/>
    <n v="12"/>
    <n v="1"/>
    <n v="0"/>
    <n v="110"/>
    <n v="1"/>
    <n v="12"/>
    <n v="3"/>
    <n v="1"/>
    <n v="2"/>
    <n v="4"/>
    <n v="1"/>
    <n v="0"/>
    <n v="13"/>
    <n v="6"/>
    <n v="4"/>
    <n v="1"/>
    <n v="6"/>
    <n v="3"/>
    <n v="25"/>
    <n v="8"/>
    <n v="706"/>
    <n v="173"/>
    <n v="879"/>
    <n v="12"/>
    <n v="3"/>
    <n v="15"/>
    <n v="690"/>
    <n v="170"/>
    <n v="860"/>
    <n v="706"/>
    <n v="82"/>
    <n v="79"/>
    <n v="82"/>
    <n v="301"/>
    <n v="10"/>
    <n v="3"/>
    <n v="3"/>
    <x v="1"/>
    <x v="76"/>
  </r>
  <r>
    <x v="4"/>
    <x v="18"/>
    <x v="81"/>
    <x v="81"/>
    <x v="1"/>
    <n v="3947"/>
    <n v="302"/>
    <n v="293"/>
    <n v="302"/>
    <n v="276"/>
    <n v="304"/>
    <n v="224"/>
    <n v="246"/>
    <n v="229"/>
    <n v="307"/>
    <n v="9"/>
    <n v="8"/>
    <n v="8"/>
    <n v="8"/>
    <n v="8"/>
    <n v="5"/>
    <n v="7"/>
    <n v="8"/>
    <n v="9"/>
    <n v="289"/>
    <n v="282"/>
    <n v="291"/>
    <n v="265"/>
    <n v="293"/>
    <n v="219"/>
    <n v="238"/>
    <n v="218"/>
    <n v="295"/>
    <n v="29"/>
    <n v="26"/>
    <n v="2"/>
    <n v="2"/>
    <n v="27"/>
    <n v="24"/>
    <n v="176"/>
    <n v="5"/>
    <n v="171"/>
    <n v="0"/>
    <n v="0"/>
    <n v="0"/>
    <n v="133"/>
    <n v="5"/>
    <n v="128"/>
    <n v="246"/>
    <n v="2"/>
    <n v="5"/>
    <n v="238"/>
    <n v="7"/>
    <n v="0"/>
    <n v="0"/>
    <n v="7"/>
    <n v="238"/>
    <n v="2"/>
    <n v="5"/>
    <n v="230"/>
    <n v="52"/>
    <n v="9"/>
    <n v="50"/>
    <n v="24"/>
    <n v="8"/>
    <n v="3"/>
    <n v="15"/>
    <n v="1"/>
    <n v="0"/>
    <n v="0"/>
    <n v="14"/>
    <n v="0"/>
    <n v="0"/>
    <n v="2"/>
    <n v="6"/>
    <n v="1"/>
    <n v="5"/>
    <n v="12"/>
    <n v="3"/>
    <n v="10"/>
    <n v="2"/>
    <m/>
    <m/>
    <m/>
    <n v="302"/>
    <n v="174"/>
    <n v="302"/>
    <n v="102"/>
    <n v="269"/>
    <n v="179"/>
    <n v="293"/>
    <n v="286"/>
    <n v="282"/>
    <n v="91"/>
    <n v="9"/>
    <n v="6"/>
    <n v="8"/>
    <n v="0"/>
    <n v="6"/>
    <n v="1"/>
    <n v="8"/>
    <n v="8"/>
    <n v="8"/>
    <n v="1"/>
    <n v="289"/>
    <n v="168"/>
    <n v="291"/>
    <n v="100"/>
    <n v="260"/>
    <n v="175"/>
    <n v="282"/>
    <n v="275"/>
    <n v="271"/>
    <n v="90"/>
    <m/>
    <n v="321"/>
    <n v="317"/>
    <n v="4"/>
    <n v="321"/>
    <n v="10"/>
    <n v="307"/>
    <n v="4"/>
    <n v="70"/>
    <n v="193"/>
    <n v="69"/>
    <n v="102"/>
    <n v="32"/>
    <n v="5"/>
    <n v="5"/>
    <n v="108"/>
    <n v="0"/>
    <n v="69"/>
    <n v="0"/>
    <n v="191"/>
    <n v="0"/>
    <n v="0"/>
    <n v="21"/>
    <n v="165"/>
    <n v="135"/>
    <n v="0"/>
    <n v="6"/>
    <n v="3"/>
    <n v="1"/>
    <n v="0"/>
    <n v="14"/>
    <n v="161"/>
    <n v="132"/>
    <n v="4"/>
    <n v="26"/>
    <n v="1"/>
    <n v="15"/>
    <n v="7"/>
    <n v="2793"/>
    <n v="1"/>
    <n v="336"/>
    <n v="1"/>
    <n v="12"/>
    <n v="27"/>
    <n v="1216"/>
    <n v="1188"/>
    <n v="411"/>
    <n v="2815"/>
    <n v="41"/>
    <n v="29"/>
    <n v="2"/>
    <n v="2"/>
    <n v="0"/>
    <n v="40"/>
    <n v="1"/>
    <n v="0"/>
    <n v="0"/>
    <n v="0"/>
    <n v="0"/>
    <n v="0"/>
    <n v="0"/>
    <n v="0"/>
    <n v="4"/>
    <n v="3"/>
    <n v="0"/>
    <n v="2"/>
    <n v="3"/>
    <n v="1"/>
    <n v="4"/>
    <n v="1"/>
    <n v="167"/>
    <n v="44"/>
    <n v="211"/>
    <n v="1"/>
    <n v="1"/>
    <n v="2"/>
    <n v="166"/>
    <n v="43"/>
    <n v="209"/>
    <n v="167"/>
    <n v="28"/>
    <n v="28"/>
    <n v="28"/>
    <n v="72"/>
    <n v="5"/>
    <n v="5"/>
    <n v="5"/>
    <x v="1"/>
    <x v="81"/>
  </r>
  <r>
    <x v="4"/>
    <x v="18"/>
    <x v="82"/>
    <x v="82"/>
    <x v="0"/>
    <n v="4450"/>
    <n v="285"/>
    <n v="261"/>
    <n v="277"/>
    <n v="273"/>
    <n v="278"/>
    <n v="223"/>
    <n v="269"/>
    <n v="213"/>
    <n v="302"/>
    <n v="13"/>
    <n v="14"/>
    <n v="15"/>
    <n v="13"/>
    <n v="15"/>
    <n v="8"/>
    <n v="13"/>
    <n v="13"/>
    <n v="15"/>
    <n v="259"/>
    <n v="235"/>
    <n v="250"/>
    <n v="247"/>
    <n v="252"/>
    <n v="208"/>
    <n v="243"/>
    <n v="190"/>
    <n v="273"/>
    <n v="30"/>
    <n v="29"/>
    <n v="0"/>
    <n v="0"/>
    <n v="30"/>
    <n v="29"/>
    <n v="191"/>
    <n v="8"/>
    <n v="178"/>
    <n v="1"/>
    <n v="1"/>
    <n v="0"/>
    <n v="145"/>
    <n v="7"/>
    <n v="135"/>
    <n v="269"/>
    <n v="1"/>
    <n v="26"/>
    <n v="239"/>
    <n v="13"/>
    <n v="0"/>
    <n v="1"/>
    <n v="12"/>
    <n v="243"/>
    <n v="1"/>
    <n v="25"/>
    <n v="214"/>
    <n v="70"/>
    <n v="13"/>
    <n v="41"/>
    <n v="22"/>
    <n v="6"/>
    <n v="1"/>
    <n v="14"/>
    <n v="4"/>
    <n v="0"/>
    <n v="0"/>
    <n v="10"/>
    <n v="0"/>
    <n v="0"/>
    <n v="2"/>
    <n v="4"/>
    <n v="0"/>
    <n v="4"/>
    <n v="6"/>
    <n v="0"/>
    <n v="6"/>
    <n v="0"/>
    <m/>
    <m/>
    <m/>
    <n v="285"/>
    <n v="224"/>
    <n v="277"/>
    <n v="86"/>
    <n v="255"/>
    <n v="167"/>
    <n v="261"/>
    <n v="258"/>
    <n v="252"/>
    <n v="127"/>
    <n v="13"/>
    <n v="12"/>
    <n v="15"/>
    <n v="1"/>
    <n v="14"/>
    <n v="7"/>
    <n v="14"/>
    <n v="14"/>
    <n v="13"/>
    <n v="6"/>
    <n v="259"/>
    <n v="201"/>
    <n v="250"/>
    <n v="81"/>
    <n v="229"/>
    <n v="151"/>
    <n v="235"/>
    <n v="232"/>
    <n v="227"/>
    <n v="113"/>
    <m/>
    <n v="310"/>
    <n v="296"/>
    <n v="14"/>
    <n v="310"/>
    <n v="17"/>
    <n v="279"/>
    <n v="14"/>
    <n v="125"/>
    <n v="129"/>
    <n v="177"/>
    <n v="35"/>
    <n v="28"/>
    <n v="3"/>
    <n v="5"/>
    <n v="62"/>
    <n v="0"/>
    <n v="108"/>
    <n v="5"/>
    <n v="109"/>
    <n v="7"/>
    <n v="2"/>
    <n v="20"/>
    <n v="132"/>
    <n v="156"/>
    <n v="2"/>
    <n v="5"/>
    <n v="6"/>
    <n v="4"/>
    <n v="0"/>
    <n v="14"/>
    <n v="116"/>
    <n v="149"/>
    <n v="2"/>
    <n v="28"/>
    <n v="6"/>
    <n v="0"/>
    <n v="1"/>
    <n v="3275"/>
    <n v="0"/>
    <n v="345"/>
    <n v="0"/>
    <n v="17"/>
    <n v="24"/>
    <n v="1259"/>
    <n v="1350"/>
    <n v="667"/>
    <n v="3276"/>
    <n v="26"/>
    <n v="24"/>
    <n v="0"/>
    <n v="0"/>
    <n v="0"/>
    <n v="24"/>
    <n v="2"/>
    <n v="2"/>
    <n v="1"/>
    <n v="0"/>
    <n v="0"/>
    <n v="2"/>
    <n v="1"/>
    <n v="0"/>
    <n v="2"/>
    <n v="1"/>
    <n v="1"/>
    <n v="0"/>
    <n v="1"/>
    <n v="1"/>
    <n v="4"/>
    <n v="1"/>
    <n v="190"/>
    <n v="39"/>
    <n v="229"/>
    <n v="8"/>
    <n v="1"/>
    <n v="9"/>
    <n v="173"/>
    <n v="37"/>
    <n v="210"/>
    <n v="190"/>
    <n v="13"/>
    <n v="13"/>
    <n v="13"/>
    <n v="98"/>
    <n v="25"/>
    <n v="15"/>
    <n v="15"/>
    <x v="0"/>
    <x v="82"/>
  </r>
  <r>
    <x v="4"/>
    <x v="18"/>
    <x v="82"/>
    <x v="82"/>
    <x v="1"/>
    <n v="4427"/>
    <n v="282"/>
    <n v="262"/>
    <n v="278"/>
    <n v="267"/>
    <n v="278"/>
    <n v="227"/>
    <n v="261"/>
    <n v="213"/>
    <n v="300"/>
    <n v="13"/>
    <n v="12"/>
    <n v="14"/>
    <n v="13"/>
    <n v="13"/>
    <n v="9"/>
    <n v="13"/>
    <n v="12"/>
    <n v="15"/>
    <n v="257"/>
    <n v="238"/>
    <n v="252"/>
    <n v="241"/>
    <n v="253"/>
    <n v="210"/>
    <n v="236"/>
    <n v="191"/>
    <n v="271"/>
    <n v="29"/>
    <n v="29"/>
    <n v="0"/>
    <n v="0"/>
    <n v="29"/>
    <n v="29"/>
    <n v="188"/>
    <n v="8"/>
    <n v="173"/>
    <n v="1"/>
    <n v="1"/>
    <n v="0"/>
    <n v="148"/>
    <n v="8"/>
    <n v="135"/>
    <n v="261"/>
    <n v="2"/>
    <n v="29"/>
    <n v="228"/>
    <n v="13"/>
    <n v="0"/>
    <n v="1"/>
    <n v="12"/>
    <n v="236"/>
    <n v="2"/>
    <n v="28"/>
    <n v="204"/>
    <n v="70"/>
    <n v="13"/>
    <n v="41"/>
    <n v="22"/>
    <n v="6"/>
    <n v="1"/>
    <n v="15"/>
    <n v="4"/>
    <n v="0"/>
    <n v="0"/>
    <n v="11"/>
    <n v="0"/>
    <n v="0"/>
    <n v="3"/>
    <n v="5"/>
    <n v="0"/>
    <n v="5"/>
    <n v="7"/>
    <n v="0"/>
    <n v="7"/>
    <n v="0"/>
    <m/>
    <m/>
    <m/>
    <n v="282"/>
    <n v="204"/>
    <n v="278"/>
    <n v="82"/>
    <n v="259"/>
    <n v="162"/>
    <n v="262"/>
    <n v="258"/>
    <n v="251"/>
    <n v="111"/>
    <n v="13"/>
    <n v="12"/>
    <n v="14"/>
    <n v="1"/>
    <n v="13"/>
    <n v="6"/>
    <n v="12"/>
    <n v="12"/>
    <n v="11"/>
    <n v="5"/>
    <n v="257"/>
    <n v="185"/>
    <n v="252"/>
    <n v="77"/>
    <n v="234"/>
    <n v="147"/>
    <n v="238"/>
    <n v="234"/>
    <n v="229"/>
    <n v="101"/>
    <m/>
    <n v="311"/>
    <n v="297"/>
    <n v="14"/>
    <n v="311"/>
    <n v="17"/>
    <n v="280"/>
    <n v="14"/>
    <n v="125"/>
    <n v="131"/>
    <n v="179"/>
    <n v="35"/>
    <n v="28"/>
    <n v="3"/>
    <n v="5"/>
    <n v="61"/>
    <n v="0"/>
    <n v="105"/>
    <n v="5"/>
    <n v="108"/>
    <n v="7"/>
    <n v="2"/>
    <n v="20"/>
    <n v="132"/>
    <n v="157"/>
    <n v="2"/>
    <n v="5"/>
    <n v="6"/>
    <n v="4"/>
    <n v="0"/>
    <n v="14"/>
    <n v="116"/>
    <n v="150"/>
    <n v="3"/>
    <n v="29"/>
    <n v="6"/>
    <n v="0"/>
    <n v="2"/>
    <n v="3265"/>
    <n v="0"/>
    <n v="343"/>
    <n v="0"/>
    <n v="17"/>
    <n v="24"/>
    <n v="1261"/>
    <n v="1337"/>
    <n v="669"/>
    <n v="3267"/>
    <n v="25"/>
    <n v="22"/>
    <n v="0"/>
    <n v="0"/>
    <n v="0"/>
    <n v="23"/>
    <n v="2"/>
    <n v="2"/>
    <n v="1"/>
    <n v="0"/>
    <n v="0"/>
    <n v="2"/>
    <n v="1"/>
    <n v="0"/>
    <n v="2"/>
    <n v="1"/>
    <n v="1"/>
    <n v="0"/>
    <n v="1"/>
    <n v="1"/>
    <n v="4"/>
    <n v="1"/>
    <n v="190"/>
    <n v="39"/>
    <n v="229"/>
    <n v="8"/>
    <n v="1"/>
    <n v="9"/>
    <n v="174"/>
    <n v="37"/>
    <n v="211"/>
    <n v="190"/>
    <n v="20"/>
    <n v="20"/>
    <n v="20"/>
    <n v="96"/>
    <n v="25"/>
    <n v="14"/>
    <n v="14"/>
    <x v="1"/>
    <x v="82"/>
  </r>
  <r>
    <x v="4"/>
    <x v="18"/>
    <x v="83"/>
    <x v="83"/>
    <x v="0"/>
    <n v="10204"/>
    <n v="498"/>
    <n v="513"/>
    <n v="555"/>
    <n v="445"/>
    <n v="556"/>
    <n v="298"/>
    <n v="382"/>
    <n v="461"/>
    <n v="636"/>
    <n v="28"/>
    <n v="24"/>
    <n v="29"/>
    <n v="24"/>
    <n v="28"/>
    <n v="8"/>
    <n v="18"/>
    <n v="24"/>
    <n v="37"/>
    <n v="466"/>
    <n v="485"/>
    <n v="521"/>
    <n v="418"/>
    <n v="523"/>
    <n v="288"/>
    <n v="362"/>
    <n v="436"/>
    <n v="593"/>
    <n v="82"/>
    <n v="75"/>
    <n v="9"/>
    <n v="9"/>
    <n v="71"/>
    <n v="64"/>
    <n v="224"/>
    <n v="7"/>
    <n v="216"/>
    <n v="0"/>
    <n v="0"/>
    <n v="0"/>
    <n v="168"/>
    <n v="7"/>
    <n v="161"/>
    <n v="382"/>
    <n v="4"/>
    <n v="22"/>
    <n v="356"/>
    <n v="18"/>
    <n v="0"/>
    <n v="0"/>
    <n v="18"/>
    <n v="362"/>
    <n v="4"/>
    <n v="22"/>
    <n v="336"/>
    <n v="22"/>
    <n v="6"/>
    <n v="114"/>
    <n v="92"/>
    <n v="16"/>
    <n v="9"/>
    <n v="22"/>
    <n v="5"/>
    <n v="0"/>
    <n v="0"/>
    <n v="17"/>
    <n v="0"/>
    <n v="0"/>
    <n v="4"/>
    <n v="7"/>
    <n v="0"/>
    <n v="7"/>
    <n v="10"/>
    <n v="3"/>
    <n v="9"/>
    <n v="1"/>
    <m/>
    <m/>
    <m/>
    <n v="498"/>
    <n v="329"/>
    <n v="555"/>
    <n v="183"/>
    <n v="511"/>
    <n v="384"/>
    <n v="513"/>
    <n v="484"/>
    <n v="431"/>
    <n v="196"/>
    <n v="28"/>
    <n v="19"/>
    <n v="29"/>
    <n v="6"/>
    <n v="24"/>
    <n v="14"/>
    <n v="24"/>
    <n v="22"/>
    <n v="22"/>
    <n v="8"/>
    <n v="466"/>
    <n v="308"/>
    <n v="521"/>
    <n v="173"/>
    <n v="482"/>
    <n v="365"/>
    <n v="485"/>
    <n v="459"/>
    <n v="406"/>
    <n v="187"/>
    <m/>
    <n v="690"/>
    <n v="684"/>
    <n v="6"/>
    <n v="690"/>
    <n v="39"/>
    <n v="645"/>
    <n v="6"/>
    <n v="103"/>
    <n v="120"/>
    <n v="475"/>
    <n v="88"/>
    <n v="60"/>
    <n v="11"/>
    <n v="22"/>
    <n v="33"/>
    <n v="1"/>
    <n v="103"/>
    <n v="0"/>
    <n v="116"/>
    <n v="1"/>
    <n v="2"/>
    <n v="31"/>
    <n v="313"/>
    <n v="344"/>
    <n v="2"/>
    <n v="21"/>
    <n v="11"/>
    <n v="5"/>
    <n v="0"/>
    <n v="10"/>
    <n v="297"/>
    <n v="338"/>
    <n v="9"/>
    <n v="77"/>
    <n v="11"/>
    <n v="20"/>
    <n v="8"/>
    <n v="7545"/>
    <n v="0"/>
    <n v="1015"/>
    <n v="10"/>
    <n v="47"/>
    <n v="85"/>
    <n v="2918"/>
    <n v="3133"/>
    <n v="1522"/>
    <n v="7573"/>
    <n v="59"/>
    <n v="30"/>
    <n v="0"/>
    <n v="4"/>
    <n v="1"/>
    <n v="56"/>
    <n v="2"/>
    <n v="2"/>
    <n v="0"/>
    <n v="0"/>
    <n v="0"/>
    <n v="1"/>
    <n v="0"/>
    <n v="0"/>
    <n v="5"/>
    <n v="2"/>
    <n v="1"/>
    <n v="0"/>
    <n v="5"/>
    <n v="0"/>
    <n v="7"/>
    <n v="1"/>
    <n v="333"/>
    <n v="100"/>
    <n v="433"/>
    <n v="10"/>
    <n v="1"/>
    <n v="11"/>
    <n v="320"/>
    <n v="98"/>
    <n v="418"/>
    <n v="333"/>
    <n v="37"/>
    <n v="37"/>
    <n v="37"/>
    <n v="96"/>
    <n v="10"/>
    <n v="4"/>
    <n v="4"/>
    <x v="0"/>
    <x v="83"/>
  </r>
  <r>
    <x v="4"/>
    <x v="18"/>
    <x v="83"/>
    <x v="83"/>
    <x v="1"/>
    <n v="10237"/>
    <n v="510"/>
    <n v="517"/>
    <n v="557"/>
    <n v="462"/>
    <n v="556"/>
    <n v="302"/>
    <n v="396"/>
    <n v="476"/>
    <n v="639"/>
    <n v="29"/>
    <n v="24"/>
    <n v="29"/>
    <n v="24"/>
    <n v="27"/>
    <n v="10"/>
    <n v="18"/>
    <n v="25"/>
    <n v="37"/>
    <n v="477"/>
    <n v="489"/>
    <n v="523"/>
    <n v="435"/>
    <n v="524"/>
    <n v="290"/>
    <n v="376"/>
    <n v="450"/>
    <n v="596"/>
    <n v="84"/>
    <n v="74"/>
    <n v="8"/>
    <n v="8"/>
    <n v="74"/>
    <n v="64"/>
    <n v="236"/>
    <n v="9"/>
    <n v="226"/>
    <n v="0"/>
    <n v="0"/>
    <n v="0"/>
    <n v="180"/>
    <n v="8"/>
    <n v="172"/>
    <n v="396"/>
    <n v="6"/>
    <n v="22"/>
    <n v="368"/>
    <n v="18"/>
    <n v="0"/>
    <n v="0"/>
    <n v="18"/>
    <n v="376"/>
    <n v="6"/>
    <n v="22"/>
    <n v="348"/>
    <n v="22"/>
    <n v="6"/>
    <n v="116"/>
    <n v="91"/>
    <n v="16"/>
    <n v="9"/>
    <n v="22"/>
    <n v="5"/>
    <n v="0"/>
    <n v="0"/>
    <n v="17"/>
    <n v="0"/>
    <n v="0"/>
    <n v="4"/>
    <n v="7"/>
    <n v="0"/>
    <n v="7"/>
    <n v="11"/>
    <n v="3"/>
    <n v="10"/>
    <n v="1"/>
    <m/>
    <m/>
    <m/>
    <n v="510"/>
    <n v="331"/>
    <n v="557"/>
    <n v="181"/>
    <n v="514"/>
    <n v="388"/>
    <n v="517"/>
    <n v="488"/>
    <n v="443"/>
    <n v="205"/>
    <n v="29"/>
    <n v="18"/>
    <n v="29"/>
    <n v="6"/>
    <n v="23"/>
    <n v="14"/>
    <n v="24"/>
    <n v="22"/>
    <n v="23"/>
    <n v="7"/>
    <n v="477"/>
    <n v="311"/>
    <n v="523"/>
    <n v="171"/>
    <n v="486"/>
    <n v="369"/>
    <n v="489"/>
    <n v="463"/>
    <n v="417"/>
    <n v="197"/>
    <m/>
    <n v="694"/>
    <n v="688"/>
    <n v="6"/>
    <n v="694"/>
    <n v="39"/>
    <n v="649"/>
    <n v="6"/>
    <n v="117"/>
    <n v="134"/>
    <n v="478"/>
    <n v="88"/>
    <n v="61"/>
    <n v="11"/>
    <n v="22"/>
    <n v="33"/>
    <n v="1"/>
    <n v="108"/>
    <n v="0"/>
    <n v="121"/>
    <n v="1"/>
    <n v="2"/>
    <n v="31"/>
    <n v="313"/>
    <n v="348"/>
    <n v="2"/>
    <n v="21"/>
    <n v="11"/>
    <n v="5"/>
    <n v="0"/>
    <n v="10"/>
    <n v="297"/>
    <n v="342"/>
    <n v="7"/>
    <n v="80"/>
    <n v="11"/>
    <n v="20"/>
    <n v="9"/>
    <n v="7565"/>
    <n v="0"/>
    <n v="1016"/>
    <n v="10"/>
    <n v="45"/>
    <n v="87"/>
    <n v="2930"/>
    <n v="3136"/>
    <n v="1528"/>
    <n v="7594"/>
    <n v="60"/>
    <n v="28"/>
    <n v="0"/>
    <n v="5"/>
    <n v="1"/>
    <n v="57"/>
    <n v="2"/>
    <n v="2"/>
    <n v="0"/>
    <n v="0"/>
    <n v="0"/>
    <n v="1"/>
    <n v="0"/>
    <n v="0"/>
    <n v="5"/>
    <n v="2"/>
    <n v="1"/>
    <n v="0"/>
    <n v="5"/>
    <n v="0"/>
    <n v="7"/>
    <n v="1"/>
    <n v="331"/>
    <n v="103"/>
    <n v="434"/>
    <n v="10"/>
    <n v="1"/>
    <n v="11"/>
    <n v="318"/>
    <n v="101"/>
    <n v="419"/>
    <n v="331"/>
    <n v="37"/>
    <n v="37"/>
    <n v="37"/>
    <n v="96"/>
    <n v="10"/>
    <n v="5"/>
    <n v="5"/>
    <x v="1"/>
    <x v="83"/>
  </r>
  <r>
    <x v="4"/>
    <x v="18"/>
    <x v="84"/>
    <x v="84"/>
    <x v="0"/>
    <n v="6759"/>
    <n v="322"/>
    <n v="278"/>
    <n v="313"/>
    <n v="281"/>
    <n v="316"/>
    <n v="163"/>
    <n v="300"/>
    <n v="15"/>
    <n v="325"/>
    <n v="22"/>
    <n v="14"/>
    <n v="17"/>
    <n v="17"/>
    <n v="17"/>
    <n v="7"/>
    <n v="18"/>
    <n v="1"/>
    <n v="19"/>
    <n v="291"/>
    <n v="256"/>
    <n v="286"/>
    <n v="257"/>
    <n v="289"/>
    <n v="151"/>
    <n v="274"/>
    <n v="14"/>
    <n v="297"/>
    <n v="39"/>
    <n v="34"/>
    <n v="3"/>
    <n v="2"/>
    <n v="33"/>
    <n v="29"/>
    <n v="124"/>
    <n v="6"/>
    <n v="115"/>
    <n v="0"/>
    <n v="0"/>
    <n v="0"/>
    <n v="11"/>
    <n v="0"/>
    <n v="11"/>
    <n v="300"/>
    <n v="7"/>
    <n v="17"/>
    <n v="276"/>
    <n v="18"/>
    <n v="0"/>
    <n v="1"/>
    <n v="17"/>
    <n v="274"/>
    <n v="7"/>
    <n v="16"/>
    <n v="251"/>
    <n v="56"/>
    <n v="8"/>
    <n v="59"/>
    <n v="32"/>
    <n v="7"/>
    <n v="3"/>
    <n v="22"/>
    <n v="10"/>
    <n v="0"/>
    <n v="0"/>
    <n v="12"/>
    <n v="1"/>
    <n v="0"/>
    <n v="2"/>
    <n v="7"/>
    <n v="1"/>
    <n v="6"/>
    <n v="12"/>
    <n v="3"/>
    <n v="11"/>
    <n v="1"/>
    <m/>
    <m/>
    <m/>
    <n v="322"/>
    <n v="243"/>
    <n v="313"/>
    <n v="104"/>
    <n v="290"/>
    <n v="206"/>
    <n v="278"/>
    <n v="268"/>
    <n v="258"/>
    <n v="126"/>
    <n v="22"/>
    <n v="19"/>
    <n v="17"/>
    <n v="2"/>
    <n v="14"/>
    <n v="7"/>
    <n v="14"/>
    <n v="13"/>
    <n v="14"/>
    <n v="5"/>
    <n v="291"/>
    <n v="221"/>
    <n v="286"/>
    <n v="98"/>
    <n v="269"/>
    <n v="192"/>
    <n v="256"/>
    <n v="247"/>
    <n v="237"/>
    <n v="119"/>
    <m/>
    <n v="351"/>
    <n v="341"/>
    <n v="10"/>
    <n v="351"/>
    <n v="23"/>
    <n v="318"/>
    <n v="10"/>
    <n v="128"/>
    <n v="155"/>
    <n v="112"/>
    <n v="79"/>
    <n v="33"/>
    <n v="1"/>
    <n v="20"/>
    <n v="106"/>
    <n v="0"/>
    <n v="117"/>
    <n v="2"/>
    <n v="143"/>
    <n v="2"/>
    <n v="3"/>
    <n v="35"/>
    <n v="192"/>
    <n v="121"/>
    <n v="3"/>
    <n v="10"/>
    <n v="9"/>
    <n v="1"/>
    <n v="0"/>
    <n v="20"/>
    <n v="179"/>
    <n v="119"/>
    <n v="8"/>
    <n v="55"/>
    <n v="7"/>
    <n v="8"/>
    <n v="8"/>
    <n v="4764"/>
    <n v="2"/>
    <n v="491"/>
    <n v="5"/>
    <n v="25"/>
    <n v="34"/>
    <n v="2294"/>
    <n v="1881"/>
    <n v="605"/>
    <n v="4780"/>
    <n v="56"/>
    <n v="23"/>
    <n v="0"/>
    <n v="7"/>
    <n v="2"/>
    <n v="46"/>
    <n v="8"/>
    <n v="3"/>
    <n v="0"/>
    <n v="0"/>
    <n v="0"/>
    <n v="2"/>
    <n v="0"/>
    <n v="0"/>
    <n v="5"/>
    <n v="2"/>
    <n v="0"/>
    <n v="2"/>
    <n v="2"/>
    <n v="3"/>
    <n v="8"/>
    <n v="3"/>
    <n v="176"/>
    <n v="53"/>
    <n v="229"/>
    <n v="6"/>
    <n v="0"/>
    <n v="6"/>
    <n v="169"/>
    <n v="53"/>
    <n v="222"/>
    <n v="176"/>
    <n v="13"/>
    <n v="13"/>
    <n v="13"/>
    <n v="56"/>
    <n v="2"/>
    <n v="2"/>
    <n v="2"/>
    <x v="0"/>
    <x v="84"/>
  </r>
  <r>
    <x v="3"/>
    <x v="19"/>
    <x v="85"/>
    <x v="85"/>
    <x v="1"/>
    <n v="11445"/>
    <n v="508"/>
    <n v="489"/>
    <n v="503"/>
    <n v="494"/>
    <n v="499"/>
    <n v="445"/>
    <n v="478"/>
    <n v="431"/>
    <n v="513"/>
    <n v="25"/>
    <n v="20"/>
    <n v="22"/>
    <n v="26"/>
    <n v="20"/>
    <n v="15"/>
    <n v="19"/>
    <n v="18"/>
    <n v="30"/>
    <n v="481"/>
    <n v="468"/>
    <n v="480"/>
    <n v="466"/>
    <n v="478"/>
    <n v="429"/>
    <n v="458"/>
    <n v="413"/>
    <n v="481"/>
    <n v="72"/>
    <n v="50"/>
    <n v="3"/>
    <n v="2"/>
    <n v="68"/>
    <n v="48"/>
    <n v="423"/>
    <n v="15"/>
    <n v="407"/>
    <n v="0"/>
    <n v="0"/>
    <n v="0"/>
    <n v="370"/>
    <n v="11"/>
    <n v="359"/>
    <n v="478"/>
    <n v="5"/>
    <n v="12"/>
    <n v="461"/>
    <n v="19"/>
    <n v="0"/>
    <n v="0"/>
    <n v="19"/>
    <n v="458"/>
    <n v="5"/>
    <n v="12"/>
    <n v="441"/>
    <n v="63"/>
    <n v="8"/>
    <n v="70"/>
    <n v="55"/>
    <n v="20"/>
    <n v="3"/>
    <n v="60"/>
    <n v="30"/>
    <n v="4"/>
    <n v="0"/>
    <n v="30"/>
    <n v="0"/>
    <n v="0"/>
    <n v="7"/>
    <n v="12"/>
    <n v="0"/>
    <n v="12"/>
    <n v="24"/>
    <n v="3"/>
    <n v="21"/>
    <n v="3"/>
    <m/>
    <m/>
    <m/>
    <n v="508"/>
    <n v="446"/>
    <n v="503"/>
    <n v="93"/>
    <n v="447"/>
    <n v="254"/>
    <n v="489"/>
    <n v="449"/>
    <n v="484"/>
    <n v="223"/>
    <n v="25"/>
    <n v="25"/>
    <n v="22"/>
    <n v="3"/>
    <n v="20"/>
    <n v="12"/>
    <n v="20"/>
    <n v="20"/>
    <n v="20"/>
    <n v="10"/>
    <n v="481"/>
    <n v="428"/>
    <n v="480"/>
    <n v="93"/>
    <n v="437"/>
    <n v="249"/>
    <n v="468"/>
    <n v="440"/>
    <n v="463"/>
    <n v="216"/>
    <m/>
    <n v="527"/>
    <n v="525"/>
    <n v="2"/>
    <n v="527"/>
    <n v="33"/>
    <n v="492"/>
    <n v="2"/>
    <n v="2"/>
    <n v="257"/>
    <n v="76"/>
    <n v="357"/>
    <n v="64"/>
    <n v="5"/>
    <n v="21"/>
    <n v="1"/>
    <n v="3"/>
    <n v="1"/>
    <n v="0"/>
    <n v="248"/>
    <n v="6"/>
    <n v="4"/>
    <n v="79"/>
    <n v="326"/>
    <n v="118"/>
    <n v="4"/>
    <n v="20"/>
    <n v="7"/>
    <n v="0"/>
    <n v="0"/>
    <n v="53"/>
    <n v="313"/>
    <n v="116"/>
    <n v="28"/>
    <n v="179"/>
    <n v="57"/>
    <n v="75"/>
    <n v="22"/>
    <n v="8751"/>
    <n v="6"/>
    <n v="169"/>
    <n v="24"/>
    <n v="20"/>
    <n v="90"/>
    <n v="6440"/>
    <n v="2024"/>
    <n v="239"/>
    <n v="8848"/>
    <n v="60"/>
    <n v="38"/>
    <n v="3"/>
    <n v="7"/>
    <n v="1"/>
    <n v="57"/>
    <n v="2"/>
    <n v="4"/>
    <n v="0"/>
    <n v="0"/>
    <n v="0"/>
    <n v="2"/>
    <n v="0"/>
    <n v="0"/>
    <n v="13"/>
    <n v="8"/>
    <n v="4"/>
    <n v="1"/>
    <n v="9"/>
    <n v="4"/>
    <n v="17"/>
    <n v="9"/>
    <n v="305"/>
    <n v="69"/>
    <n v="374"/>
    <n v="6"/>
    <n v="0"/>
    <n v="6"/>
    <n v="297"/>
    <n v="69"/>
    <n v="366"/>
    <n v="305"/>
    <n v="44"/>
    <n v="43"/>
    <n v="44"/>
    <n v="223"/>
    <n v="4"/>
    <n v="2"/>
    <n v="2"/>
    <x v="1"/>
    <x v="85"/>
  </r>
  <r>
    <x v="4"/>
    <x v="18"/>
    <x v="84"/>
    <x v="84"/>
    <x v="1"/>
    <n v="6804"/>
    <n v="325"/>
    <n v="282"/>
    <n v="315"/>
    <n v="292"/>
    <n v="319"/>
    <n v="166"/>
    <n v="303"/>
    <n v="17"/>
    <n v="324"/>
    <n v="22"/>
    <n v="14"/>
    <n v="17"/>
    <n v="17"/>
    <n v="17"/>
    <n v="7"/>
    <n v="18"/>
    <n v="1"/>
    <n v="19"/>
    <n v="294"/>
    <n v="260"/>
    <n v="288"/>
    <n v="268"/>
    <n v="292"/>
    <n v="154"/>
    <n v="277"/>
    <n v="16"/>
    <n v="296"/>
    <n v="38"/>
    <n v="33"/>
    <n v="4"/>
    <n v="3"/>
    <n v="31"/>
    <n v="27"/>
    <n v="131"/>
    <n v="6"/>
    <n v="122"/>
    <n v="0"/>
    <n v="0"/>
    <n v="0"/>
    <n v="11"/>
    <n v="0"/>
    <n v="11"/>
    <n v="303"/>
    <n v="6"/>
    <n v="16"/>
    <n v="281"/>
    <n v="18"/>
    <n v="0"/>
    <n v="1"/>
    <n v="17"/>
    <n v="277"/>
    <n v="6"/>
    <n v="15"/>
    <n v="256"/>
    <n v="54"/>
    <n v="8"/>
    <n v="60"/>
    <n v="31"/>
    <n v="6"/>
    <n v="3"/>
    <n v="22"/>
    <n v="9"/>
    <n v="0"/>
    <n v="0"/>
    <n v="13"/>
    <n v="1"/>
    <n v="0"/>
    <n v="2"/>
    <n v="7"/>
    <n v="1"/>
    <n v="6"/>
    <n v="13"/>
    <n v="4"/>
    <n v="12"/>
    <n v="1"/>
    <m/>
    <m/>
    <m/>
    <n v="325"/>
    <n v="241"/>
    <n v="315"/>
    <n v="103"/>
    <n v="291"/>
    <n v="209"/>
    <n v="282"/>
    <n v="272"/>
    <n v="264"/>
    <n v="127"/>
    <n v="22"/>
    <n v="18"/>
    <n v="17"/>
    <n v="2"/>
    <n v="14"/>
    <n v="7"/>
    <n v="14"/>
    <n v="13"/>
    <n v="14"/>
    <n v="5"/>
    <n v="294"/>
    <n v="220"/>
    <n v="288"/>
    <n v="97"/>
    <n v="270"/>
    <n v="195"/>
    <n v="260"/>
    <n v="251"/>
    <n v="243"/>
    <n v="120"/>
    <m/>
    <n v="351"/>
    <n v="341"/>
    <n v="10"/>
    <n v="351"/>
    <n v="23"/>
    <n v="318"/>
    <n v="10"/>
    <n v="131"/>
    <n v="160"/>
    <n v="111"/>
    <n v="79"/>
    <n v="33"/>
    <n v="1"/>
    <n v="20"/>
    <n v="107"/>
    <n v="0"/>
    <n v="111"/>
    <n v="2"/>
    <n v="139"/>
    <n v="2"/>
    <n v="3"/>
    <n v="35"/>
    <n v="194"/>
    <n v="119"/>
    <n v="3"/>
    <n v="10"/>
    <n v="9"/>
    <n v="1"/>
    <n v="0"/>
    <n v="20"/>
    <n v="181"/>
    <n v="117"/>
    <n v="8"/>
    <n v="57"/>
    <n v="7"/>
    <n v="12"/>
    <n v="8"/>
    <n v="4788"/>
    <n v="4"/>
    <n v="484"/>
    <n v="9"/>
    <n v="26"/>
    <n v="35"/>
    <n v="2300"/>
    <n v="1903"/>
    <n v="605"/>
    <n v="4808"/>
    <n v="56"/>
    <n v="23"/>
    <n v="0"/>
    <n v="9"/>
    <n v="2"/>
    <n v="46"/>
    <n v="8"/>
    <n v="3"/>
    <n v="0"/>
    <n v="0"/>
    <n v="0"/>
    <n v="2"/>
    <n v="0"/>
    <n v="0"/>
    <n v="5"/>
    <n v="2"/>
    <n v="0"/>
    <n v="2"/>
    <n v="2"/>
    <n v="3"/>
    <n v="8"/>
    <n v="3"/>
    <n v="176"/>
    <n v="54"/>
    <n v="230"/>
    <n v="6"/>
    <n v="0"/>
    <n v="6"/>
    <n v="169"/>
    <n v="54"/>
    <n v="223"/>
    <n v="176"/>
    <n v="13"/>
    <n v="13"/>
    <n v="13"/>
    <n v="57"/>
    <n v="2"/>
    <n v="2"/>
    <n v="2"/>
    <x v="1"/>
    <x v="84"/>
  </r>
  <r>
    <x v="4"/>
    <x v="20"/>
    <x v="86"/>
    <x v="86"/>
    <x v="0"/>
    <n v="20177"/>
    <n v="1050"/>
    <n v="1035"/>
    <n v="1114"/>
    <n v="971"/>
    <n v="1104"/>
    <n v="693"/>
    <n v="838"/>
    <n v="968"/>
    <n v="1167"/>
    <n v="58"/>
    <n v="47"/>
    <n v="55"/>
    <n v="49"/>
    <n v="51"/>
    <n v="27"/>
    <n v="41"/>
    <n v="58"/>
    <n v="69"/>
    <n v="987"/>
    <n v="983"/>
    <n v="1055"/>
    <n v="920"/>
    <n v="1048"/>
    <n v="664"/>
    <n v="795"/>
    <n v="908"/>
    <n v="1092"/>
    <n v="90"/>
    <n v="90"/>
    <n v="8"/>
    <n v="8"/>
    <n v="82"/>
    <n v="82"/>
    <n v="585"/>
    <n v="21"/>
    <n v="562"/>
    <n v="0"/>
    <n v="0"/>
    <n v="0"/>
    <n v="491"/>
    <n v="19"/>
    <n v="471"/>
    <n v="838"/>
    <n v="22"/>
    <n v="54"/>
    <n v="759"/>
    <n v="41"/>
    <n v="2"/>
    <n v="2"/>
    <n v="37"/>
    <n v="795"/>
    <n v="20"/>
    <n v="52"/>
    <n v="720"/>
    <n v="80"/>
    <n v="9"/>
    <n v="209"/>
    <n v="124"/>
    <n v="19"/>
    <n v="7"/>
    <n v="63"/>
    <n v="24"/>
    <n v="0"/>
    <n v="0"/>
    <n v="39"/>
    <n v="0"/>
    <n v="0"/>
    <n v="5"/>
    <n v="9"/>
    <n v="1"/>
    <n v="8"/>
    <n v="28"/>
    <n v="8"/>
    <n v="24"/>
    <n v="4"/>
    <m/>
    <m/>
    <m/>
    <n v="1050"/>
    <n v="682"/>
    <n v="1114"/>
    <n v="301"/>
    <n v="1023"/>
    <n v="682"/>
    <n v="1035"/>
    <n v="864"/>
    <n v="918"/>
    <n v="332"/>
    <n v="58"/>
    <n v="45"/>
    <n v="55"/>
    <n v="10"/>
    <n v="49"/>
    <n v="17"/>
    <n v="47"/>
    <n v="37"/>
    <n v="39"/>
    <n v="9"/>
    <n v="987"/>
    <n v="632"/>
    <n v="1055"/>
    <n v="288"/>
    <n v="970"/>
    <n v="661"/>
    <n v="983"/>
    <n v="823"/>
    <n v="875"/>
    <n v="320"/>
    <m/>
    <n v="1296"/>
    <n v="1290"/>
    <n v="6"/>
    <n v="1296"/>
    <n v="87"/>
    <n v="1203"/>
    <n v="6"/>
    <n v="516"/>
    <n v="635"/>
    <n v="501"/>
    <n v="214"/>
    <n v="89"/>
    <n v="16"/>
    <n v="13"/>
    <n v="449"/>
    <n v="14"/>
    <n v="442"/>
    <n v="2"/>
    <n v="555"/>
    <n v="4"/>
    <n v="17"/>
    <n v="76"/>
    <n v="572"/>
    <n v="631"/>
    <n v="16"/>
    <n v="24"/>
    <n v="37"/>
    <n v="10"/>
    <n v="1"/>
    <n v="51"/>
    <n v="534"/>
    <n v="617"/>
    <n v="14"/>
    <n v="140"/>
    <n v="31"/>
    <n v="192"/>
    <n v="386"/>
    <n v="14091"/>
    <n v="8"/>
    <n v="1476"/>
    <n v="73"/>
    <n v="44"/>
    <n v="137"/>
    <n v="5821"/>
    <n v="5850"/>
    <n v="2998"/>
    <n v="14669"/>
    <n v="113"/>
    <n v="38"/>
    <n v="1"/>
    <n v="22"/>
    <n v="3"/>
    <n v="109"/>
    <n v="1"/>
    <n v="17"/>
    <n v="3"/>
    <n v="2"/>
    <n v="0"/>
    <n v="3"/>
    <n v="0"/>
    <n v="0"/>
    <n v="16"/>
    <n v="9"/>
    <n v="2"/>
    <n v="4"/>
    <n v="11"/>
    <n v="4"/>
    <n v="33"/>
    <n v="19"/>
    <n v="606"/>
    <n v="182"/>
    <n v="788"/>
    <n v="31"/>
    <n v="2"/>
    <n v="33"/>
    <n v="575"/>
    <n v="179"/>
    <n v="754"/>
    <n v="606"/>
    <n v="71"/>
    <n v="70"/>
    <n v="71"/>
    <n v="177"/>
    <n v="6"/>
    <n v="4"/>
    <n v="4"/>
    <x v="0"/>
    <x v="86"/>
  </r>
  <r>
    <x v="4"/>
    <x v="20"/>
    <x v="86"/>
    <x v="86"/>
    <x v="1"/>
    <n v="20206"/>
    <n v="1066"/>
    <n v="1048"/>
    <n v="1121"/>
    <n v="993"/>
    <n v="1112"/>
    <n v="701"/>
    <n v="847"/>
    <n v="976"/>
    <n v="1180"/>
    <n v="59"/>
    <n v="48"/>
    <n v="55"/>
    <n v="51"/>
    <n v="52"/>
    <n v="29"/>
    <n v="42"/>
    <n v="60"/>
    <n v="71"/>
    <n v="1002"/>
    <n v="995"/>
    <n v="1062"/>
    <n v="940"/>
    <n v="1055"/>
    <n v="670"/>
    <n v="803"/>
    <n v="913"/>
    <n v="1103"/>
    <n v="94"/>
    <n v="94"/>
    <n v="9"/>
    <n v="9"/>
    <n v="85"/>
    <n v="85"/>
    <n v="599"/>
    <n v="23"/>
    <n v="574"/>
    <n v="0"/>
    <n v="0"/>
    <n v="0"/>
    <n v="503"/>
    <n v="20"/>
    <n v="482"/>
    <n v="847"/>
    <n v="21"/>
    <n v="56"/>
    <n v="767"/>
    <n v="42"/>
    <n v="2"/>
    <n v="3"/>
    <n v="37"/>
    <n v="803"/>
    <n v="19"/>
    <n v="53"/>
    <n v="728"/>
    <n v="78"/>
    <n v="9"/>
    <n v="209"/>
    <n v="123"/>
    <n v="21"/>
    <n v="7"/>
    <n v="64"/>
    <n v="23"/>
    <n v="0"/>
    <n v="0"/>
    <n v="41"/>
    <n v="0"/>
    <n v="0"/>
    <n v="5"/>
    <n v="9"/>
    <n v="1"/>
    <n v="8"/>
    <n v="31"/>
    <n v="10"/>
    <n v="25"/>
    <n v="6"/>
    <m/>
    <m/>
    <m/>
    <n v="1066"/>
    <n v="681"/>
    <n v="1121"/>
    <n v="294"/>
    <n v="1028"/>
    <n v="682"/>
    <n v="1048"/>
    <n v="886"/>
    <n v="939"/>
    <n v="341"/>
    <n v="59"/>
    <n v="43"/>
    <n v="55"/>
    <n v="8"/>
    <n v="47"/>
    <n v="17"/>
    <n v="48"/>
    <n v="36"/>
    <n v="40"/>
    <n v="8"/>
    <n v="1002"/>
    <n v="633"/>
    <n v="1062"/>
    <n v="283"/>
    <n v="977"/>
    <n v="661"/>
    <n v="995"/>
    <n v="846"/>
    <n v="895"/>
    <n v="330"/>
    <m/>
    <n v="1303"/>
    <n v="1297"/>
    <n v="6"/>
    <n v="1303"/>
    <n v="88"/>
    <n v="1209"/>
    <n v="6"/>
    <n v="521"/>
    <n v="641"/>
    <n v="506"/>
    <n v="218"/>
    <n v="90"/>
    <n v="16"/>
    <n v="13"/>
    <n v="446"/>
    <n v="14"/>
    <n v="434"/>
    <n v="2"/>
    <n v="548"/>
    <n v="4"/>
    <n v="18"/>
    <n v="77"/>
    <n v="579"/>
    <n v="629"/>
    <n v="17"/>
    <n v="25"/>
    <n v="37"/>
    <n v="9"/>
    <n v="1"/>
    <n v="51"/>
    <n v="541"/>
    <n v="616"/>
    <n v="13"/>
    <n v="144"/>
    <n v="30"/>
    <n v="191"/>
    <n v="394"/>
    <n v="14090"/>
    <n v="2"/>
    <n v="1471"/>
    <n v="70"/>
    <n v="44"/>
    <n v="132"/>
    <n v="5839"/>
    <n v="5848"/>
    <n v="2988"/>
    <n v="14675"/>
    <n v="112"/>
    <n v="41"/>
    <n v="1"/>
    <n v="21"/>
    <n v="3"/>
    <n v="108"/>
    <n v="1"/>
    <n v="18"/>
    <n v="3"/>
    <n v="2"/>
    <n v="0"/>
    <n v="4"/>
    <n v="0"/>
    <n v="0"/>
    <n v="16"/>
    <n v="10"/>
    <n v="2"/>
    <n v="5"/>
    <n v="11"/>
    <n v="4"/>
    <n v="34"/>
    <n v="19"/>
    <n v="610"/>
    <n v="180"/>
    <n v="790"/>
    <n v="31"/>
    <n v="2"/>
    <n v="33"/>
    <n v="579"/>
    <n v="177"/>
    <n v="756"/>
    <n v="610"/>
    <n v="73"/>
    <n v="72"/>
    <n v="73"/>
    <n v="182"/>
    <n v="8"/>
    <n v="5"/>
    <n v="5"/>
    <x v="1"/>
    <x v="86"/>
  </r>
  <r>
    <x v="4"/>
    <x v="20"/>
    <x v="87"/>
    <x v="87"/>
    <x v="0"/>
    <n v="9929"/>
    <n v="519"/>
    <n v="471"/>
    <n v="513"/>
    <n v="559"/>
    <n v="518"/>
    <n v="525"/>
    <n v="442"/>
    <n v="484"/>
    <n v="557"/>
    <n v="28"/>
    <n v="25"/>
    <n v="28"/>
    <n v="20"/>
    <n v="28"/>
    <n v="9"/>
    <n v="22"/>
    <n v="21"/>
    <n v="27"/>
    <n v="488"/>
    <n v="444"/>
    <n v="483"/>
    <n v="536"/>
    <n v="488"/>
    <n v="515"/>
    <n v="417"/>
    <n v="459"/>
    <n v="527"/>
    <n v="39"/>
    <n v="34"/>
    <n v="5"/>
    <n v="5"/>
    <n v="34"/>
    <n v="29"/>
    <n v="335"/>
    <n v="5"/>
    <n v="329"/>
    <n v="0"/>
    <n v="0"/>
    <n v="0"/>
    <n v="301"/>
    <n v="3"/>
    <n v="297"/>
    <n v="442"/>
    <n v="1"/>
    <n v="16"/>
    <n v="425"/>
    <n v="22"/>
    <n v="0"/>
    <n v="1"/>
    <n v="21"/>
    <n v="417"/>
    <n v="1"/>
    <n v="14"/>
    <n v="402"/>
    <n v="51"/>
    <n v="9"/>
    <n v="102"/>
    <n v="70"/>
    <n v="7"/>
    <n v="3"/>
    <n v="21"/>
    <n v="5"/>
    <n v="0"/>
    <n v="0"/>
    <n v="16"/>
    <n v="0"/>
    <n v="0"/>
    <n v="3"/>
    <n v="6"/>
    <n v="1"/>
    <n v="5"/>
    <n v="13"/>
    <n v="2"/>
    <n v="12"/>
    <n v="1"/>
    <m/>
    <m/>
    <m/>
    <n v="519"/>
    <n v="423"/>
    <n v="513"/>
    <n v="197"/>
    <n v="476"/>
    <n v="352"/>
    <n v="471"/>
    <n v="456"/>
    <n v="433"/>
    <n v="249"/>
    <n v="28"/>
    <n v="26"/>
    <n v="28"/>
    <n v="1"/>
    <n v="26"/>
    <n v="10"/>
    <n v="25"/>
    <n v="25"/>
    <n v="22"/>
    <n v="8"/>
    <n v="488"/>
    <n v="394"/>
    <n v="483"/>
    <n v="195"/>
    <n v="449"/>
    <n v="341"/>
    <n v="444"/>
    <n v="429"/>
    <n v="409"/>
    <n v="240"/>
    <m/>
    <n v="589"/>
    <n v="585"/>
    <n v="4"/>
    <n v="589"/>
    <n v="37"/>
    <n v="548"/>
    <n v="4"/>
    <n v="1"/>
    <n v="24"/>
    <n v="264"/>
    <n v="43"/>
    <n v="18"/>
    <n v="4"/>
    <n v="10"/>
    <n v="248"/>
    <n v="2"/>
    <n v="1"/>
    <n v="0"/>
    <n v="23"/>
    <n v="0"/>
    <n v="6"/>
    <n v="28"/>
    <n v="225"/>
    <n v="330"/>
    <n v="6"/>
    <n v="15"/>
    <n v="13"/>
    <n v="3"/>
    <n v="0"/>
    <n v="12"/>
    <n v="211"/>
    <n v="325"/>
    <n v="6"/>
    <n v="46"/>
    <n v="10"/>
    <n v="3"/>
    <n v="5"/>
    <n v="7496"/>
    <n v="0"/>
    <n v="577"/>
    <n v="0"/>
    <n v="22"/>
    <n v="54"/>
    <n v="2792"/>
    <n v="3128"/>
    <n v="1584"/>
    <n v="7504"/>
    <n v="49"/>
    <n v="36"/>
    <n v="0"/>
    <n v="1"/>
    <n v="2"/>
    <n v="45"/>
    <n v="2"/>
    <n v="6"/>
    <n v="1"/>
    <n v="1"/>
    <n v="0"/>
    <n v="3"/>
    <n v="0"/>
    <n v="0"/>
    <n v="9"/>
    <n v="7"/>
    <n v="3"/>
    <n v="2"/>
    <n v="7"/>
    <n v="1"/>
    <n v="15"/>
    <n v="9"/>
    <n v="277"/>
    <n v="98"/>
    <n v="375"/>
    <n v="12"/>
    <n v="1"/>
    <n v="13"/>
    <n v="265"/>
    <n v="96"/>
    <n v="361"/>
    <n v="277"/>
    <n v="6"/>
    <n v="6"/>
    <n v="6"/>
    <n v="70"/>
    <n v="2"/>
    <n v="0"/>
    <n v="0"/>
    <x v="0"/>
    <x v="87"/>
  </r>
  <r>
    <x v="4"/>
    <x v="20"/>
    <x v="87"/>
    <x v="87"/>
    <x v="1"/>
    <n v="9903"/>
    <n v="510"/>
    <n v="466"/>
    <n v="503"/>
    <n v="551"/>
    <n v="512"/>
    <n v="521"/>
    <n v="436"/>
    <n v="487"/>
    <n v="546"/>
    <n v="26"/>
    <n v="23"/>
    <n v="26"/>
    <n v="17"/>
    <n v="26"/>
    <n v="10"/>
    <n v="21"/>
    <n v="20"/>
    <n v="26"/>
    <n v="481"/>
    <n v="442"/>
    <n v="476"/>
    <n v="532"/>
    <n v="485"/>
    <n v="511"/>
    <n v="412"/>
    <n v="464"/>
    <n v="517"/>
    <n v="35"/>
    <n v="30"/>
    <n v="4"/>
    <n v="4"/>
    <n v="31"/>
    <n v="26"/>
    <n v="319"/>
    <n v="4"/>
    <n v="315"/>
    <n v="0"/>
    <n v="0"/>
    <n v="0"/>
    <n v="287"/>
    <n v="2"/>
    <n v="285"/>
    <n v="436"/>
    <n v="1"/>
    <n v="15"/>
    <n v="420"/>
    <n v="21"/>
    <n v="0"/>
    <n v="1"/>
    <n v="20"/>
    <n v="412"/>
    <n v="1"/>
    <n v="13"/>
    <n v="398"/>
    <n v="50"/>
    <n v="9"/>
    <n v="102"/>
    <n v="70"/>
    <n v="7"/>
    <n v="3"/>
    <n v="21"/>
    <n v="6"/>
    <n v="0"/>
    <n v="0"/>
    <n v="15"/>
    <n v="0"/>
    <n v="0"/>
    <n v="3"/>
    <n v="5"/>
    <n v="1"/>
    <n v="4"/>
    <n v="12"/>
    <n v="2"/>
    <n v="11"/>
    <n v="1"/>
    <m/>
    <m/>
    <m/>
    <n v="510"/>
    <n v="410"/>
    <n v="503"/>
    <n v="195"/>
    <n v="465"/>
    <n v="343"/>
    <n v="466"/>
    <n v="452"/>
    <n v="428"/>
    <n v="238"/>
    <n v="26"/>
    <n v="24"/>
    <n v="26"/>
    <n v="1"/>
    <n v="24"/>
    <n v="9"/>
    <n v="23"/>
    <n v="23"/>
    <n v="20"/>
    <n v="7"/>
    <n v="481"/>
    <n v="383"/>
    <n v="476"/>
    <n v="193"/>
    <n v="440"/>
    <n v="333"/>
    <n v="442"/>
    <n v="428"/>
    <n v="407"/>
    <n v="230"/>
    <m/>
    <n v="585"/>
    <n v="582"/>
    <n v="3"/>
    <n v="585"/>
    <n v="36"/>
    <n v="546"/>
    <n v="3"/>
    <n v="2"/>
    <n v="25"/>
    <n v="263"/>
    <n v="43"/>
    <n v="17"/>
    <n v="4"/>
    <n v="10"/>
    <n v="246"/>
    <n v="2"/>
    <n v="2"/>
    <n v="0"/>
    <n v="24"/>
    <n v="0"/>
    <n v="6"/>
    <n v="26"/>
    <n v="226"/>
    <n v="327"/>
    <n v="6"/>
    <n v="14"/>
    <n v="13"/>
    <n v="3"/>
    <n v="0"/>
    <n v="12"/>
    <n v="212"/>
    <n v="322"/>
    <n v="6"/>
    <n v="48"/>
    <n v="11"/>
    <n v="3"/>
    <n v="5"/>
    <n v="7480"/>
    <n v="0"/>
    <n v="568"/>
    <n v="0"/>
    <n v="23"/>
    <n v="55"/>
    <n v="2785"/>
    <n v="3123"/>
    <n v="1580"/>
    <n v="7488"/>
    <n v="47"/>
    <n v="34"/>
    <n v="0"/>
    <n v="2"/>
    <n v="1"/>
    <n v="45"/>
    <n v="1"/>
    <n v="6"/>
    <n v="1"/>
    <n v="1"/>
    <n v="0"/>
    <n v="3"/>
    <n v="0"/>
    <n v="0"/>
    <n v="8"/>
    <n v="7"/>
    <n v="3"/>
    <n v="2"/>
    <n v="7"/>
    <n v="1"/>
    <n v="14"/>
    <n v="9"/>
    <n v="273"/>
    <n v="98"/>
    <n v="371"/>
    <n v="12"/>
    <n v="1"/>
    <n v="13"/>
    <n v="261"/>
    <n v="96"/>
    <n v="357"/>
    <n v="273"/>
    <n v="4"/>
    <n v="4"/>
    <n v="4"/>
    <n v="70"/>
    <n v="2"/>
    <n v="0"/>
    <n v="0"/>
    <x v="1"/>
    <x v="87"/>
  </r>
  <r>
    <x v="4"/>
    <x v="20"/>
    <x v="88"/>
    <x v="88"/>
    <x v="0"/>
    <n v="17174"/>
    <n v="567"/>
    <n v="569"/>
    <n v="638"/>
    <n v="465"/>
    <n v="654"/>
    <n v="216"/>
    <n v="390"/>
    <n v="619"/>
    <n v="693"/>
    <n v="33"/>
    <n v="32"/>
    <n v="44"/>
    <n v="27"/>
    <n v="46"/>
    <n v="12"/>
    <n v="24"/>
    <n v="56"/>
    <n v="54"/>
    <n v="526"/>
    <n v="530"/>
    <n v="587"/>
    <n v="434"/>
    <n v="599"/>
    <n v="203"/>
    <n v="365"/>
    <n v="557"/>
    <n v="629"/>
    <n v="50"/>
    <n v="44"/>
    <n v="1"/>
    <n v="1"/>
    <n v="48"/>
    <n v="42"/>
    <n v="178"/>
    <n v="6"/>
    <n v="172"/>
    <n v="0"/>
    <n v="0"/>
    <n v="0"/>
    <n v="155"/>
    <n v="5"/>
    <n v="150"/>
    <n v="390"/>
    <n v="5"/>
    <n v="38"/>
    <n v="342"/>
    <n v="24"/>
    <n v="0"/>
    <n v="2"/>
    <n v="20"/>
    <n v="365"/>
    <n v="5"/>
    <n v="36"/>
    <n v="321"/>
    <n v="116"/>
    <n v="10"/>
    <n v="154"/>
    <n v="189"/>
    <n v="15"/>
    <n v="10"/>
    <n v="41"/>
    <n v="8"/>
    <n v="0"/>
    <n v="0"/>
    <n v="33"/>
    <n v="0"/>
    <n v="0"/>
    <n v="5"/>
    <n v="6"/>
    <n v="0"/>
    <n v="6"/>
    <n v="23"/>
    <n v="6"/>
    <n v="21"/>
    <n v="2"/>
    <m/>
    <m/>
    <m/>
    <n v="568"/>
    <n v="296"/>
    <n v="639"/>
    <n v="179"/>
    <n v="575"/>
    <n v="379"/>
    <n v="570"/>
    <n v="449"/>
    <n v="456"/>
    <n v="131"/>
    <n v="33"/>
    <n v="17"/>
    <n v="44"/>
    <n v="4"/>
    <n v="42"/>
    <n v="16"/>
    <n v="32"/>
    <n v="22"/>
    <n v="22"/>
    <n v="3"/>
    <n v="527"/>
    <n v="278"/>
    <n v="588"/>
    <n v="171"/>
    <n v="526"/>
    <n v="356"/>
    <n v="531"/>
    <n v="422"/>
    <n v="428"/>
    <n v="128"/>
    <m/>
    <n v="821"/>
    <n v="810"/>
    <n v="11"/>
    <n v="821"/>
    <n v="72"/>
    <n v="738"/>
    <n v="11"/>
    <n v="5"/>
    <n v="26"/>
    <n v="313"/>
    <n v="77"/>
    <n v="15"/>
    <n v="6"/>
    <n v="14"/>
    <n v="394"/>
    <n v="2"/>
    <n v="1"/>
    <n v="0"/>
    <n v="18"/>
    <n v="1"/>
    <n v="4"/>
    <n v="65"/>
    <n v="315"/>
    <n v="437"/>
    <n v="4"/>
    <n v="33"/>
    <n v="26"/>
    <n v="9"/>
    <n v="0"/>
    <n v="28"/>
    <n v="287"/>
    <n v="423"/>
    <n v="8"/>
    <n v="98"/>
    <n v="15"/>
    <n v="27"/>
    <n v="15"/>
    <n v="12883"/>
    <n v="0"/>
    <n v="1207"/>
    <n v="10"/>
    <n v="45"/>
    <n v="97"/>
    <n v="5059"/>
    <n v="5208"/>
    <n v="2658"/>
    <n v="12925"/>
    <n v="79"/>
    <n v="24"/>
    <n v="0"/>
    <n v="1"/>
    <n v="3"/>
    <n v="75"/>
    <n v="1"/>
    <n v="4"/>
    <n v="0"/>
    <n v="0"/>
    <n v="0"/>
    <n v="3"/>
    <n v="0"/>
    <n v="0"/>
    <n v="15"/>
    <n v="7"/>
    <n v="2"/>
    <n v="0"/>
    <n v="14"/>
    <n v="1"/>
    <n v="19"/>
    <n v="10"/>
    <n v="305"/>
    <n v="141"/>
    <n v="446"/>
    <n v="12"/>
    <n v="5"/>
    <n v="17"/>
    <n v="292"/>
    <n v="135"/>
    <n v="427"/>
    <n v="305"/>
    <n v="18"/>
    <n v="18"/>
    <n v="18"/>
    <n v="86"/>
    <n v="3"/>
    <n v="3"/>
    <n v="3"/>
    <x v="0"/>
    <x v="88"/>
  </r>
  <r>
    <x v="4"/>
    <x v="20"/>
    <x v="88"/>
    <x v="88"/>
    <x v="1"/>
    <n v="17240"/>
    <n v="581"/>
    <n v="579"/>
    <n v="640"/>
    <n v="471"/>
    <n v="655"/>
    <n v="222"/>
    <n v="402"/>
    <n v="635"/>
    <n v="700"/>
    <n v="32"/>
    <n v="36"/>
    <n v="45"/>
    <n v="26"/>
    <n v="46"/>
    <n v="12"/>
    <n v="24"/>
    <n v="56"/>
    <n v="54"/>
    <n v="541"/>
    <n v="535"/>
    <n v="587"/>
    <n v="441"/>
    <n v="600"/>
    <n v="209"/>
    <n v="377"/>
    <n v="574"/>
    <n v="636"/>
    <n v="53"/>
    <n v="47"/>
    <n v="1"/>
    <n v="1"/>
    <n v="51"/>
    <n v="45"/>
    <n v="184"/>
    <n v="7"/>
    <n v="177"/>
    <n v="0"/>
    <n v="0"/>
    <n v="0"/>
    <n v="163"/>
    <n v="6"/>
    <n v="157"/>
    <n v="402"/>
    <n v="5"/>
    <n v="44"/>
    <n v="348"/>
    <n v="24"/>
    <n v="0"/>
    <n v="2"/>
    <n v="20"/>
    <n v="377"/>
    <n v="5"/>
    <n v="42"/>
    <n v="327"/>
    <n v="118"/>
    <n v="10"/>
    <n v="158"/>
    <n v="187"/>
    <n v="15"/>
    <n v="10"/>
    <n v="41"/>
    <n v="8"/>
    <n v="0"/>
    <n v="0"/>
    <n v="33"/>
    <n v="0"/>
    <n v="0"/>
    <n v="5"/>
    <n v="6"/>
    <n v="0"/>
    <n v="6"/>
    <n v="23"/>
    <n v="6"/>
    <n v="21"/>
    <n v="2"/>
    <m/>
    <m/>
    <m/>
    <n v="581"/>
    <n v="294"/>
    <n v="640"/>
    <n v="181"/>
    <n v="582"/>
    <n v="383"/>
    <n v="579"/>
    <n v="461"/>
    <n v="469"/>
    <n v="132"/>
    <n v="32"/>
    <n v="14"/>
    <n v="45"/>
    <n v="4"/>
    <n v="43"/>
    <n v="17"/>
    <n v="36"/>
    <n v="27"/>
    <n v="23"/>
    <n v="2"/>
    <n v="541"/>
    <n v="278"/>
    <n v="587"/>
    <n v="173"/>
    <n v="531"/>
    <n v="359"/>
    <n v="535"/>
    <n v="427"/>
    <n v="440"/>
    <n v="129"/>
    <m/>
    <n v="825"/>
    <n v="814"/>
    <n v="11"/>
    <n v="825"/>
    <n v="72"/>
    <n v="742"/>
    <n v="11"/>
    <n v="7"/>
    <n v="27"/>
    <n v="311"/>
    <n v="78"/>
    <n v="16"/>
    <n v="7"/>
    <n v="15"/>
    <n v="396"/>
    <n v="2"/>
    <n v="2"/>
    <n v="0"/>
    <n v="18"/>
    <n v="1"/>
    <n v="4"/>
    <n v="65"/>
    <n v="321"/>
    <n v="435"/>
    <n v="4"/>
    <n v="33"/>
    <n v="26"/>
    <n v="9"/>
    <n v="0"/>
    <n v="28"/>
    <n v="293"/>
    <n v="421"/>
    <n v="10"/>
    <n v="99"/>
    <n v="15"/>
    <n v="28"/>
    <n v="16"/>
    <n v="12916"/>
    <n v="0"/>
    <n v="1211"/>
    <n v="10"/>
    <n v="45"/>
    <n v="97"/>
    <n v="5085"/>
    <n v="5215"/>
    <n v="2660"/>
    <n v="12960"/>
    <n v="80"/>
    <n v="25"/>
    <n v="0"/>
    <n v="1"/>
    <n v="2"/>
    <n v="77"/>
    <n v="1"/>
    <n v="4"/>
    <n v="0"/>
    <n v="0"/>
    <n v="0"/>
    <n v="3"/>
    <n v="0"/>
    <n v="0"/>
    <n v="15"/>
    <n v="7"/>
    <n v="3"/>
    <n v="0"/>
    <n v="14"/>
    <n v="1"/>
    <n v="19"/>
    <n v="10"/>
    <n v="308"/>
    <n v="143"/>
    <n v="451"/>
    <n v="12"/>
    <n v="5"/>
    <n v="17"/>
    <n v="295"/>
    <n v="137"/>
    <n v="432"/>
    <n v="308"/>
    <n v="22"/>
    <n v="22"/>
    <n v="22"/>
    <n v="89"/>
    <n v="3"/>
    <n v="3"/>
    <n v="3"/>
    <x v="1"/>
    <x v="88"/>
  </r>
  <r>
    <x v="4"/>
    <x v="21"/>
    <x v="89"/>
    <x v="89"/>
    <x v="0"/>
    <n v="3283"/>
    <n v="205"/>
    <n v="199"/>
    <n v="204"/>
    <n v="183"/>
    <n v="205"/>
    <n v="159"/>
    <n v="166"/>
    <n v="159"/>
    <n v="210"/>
    <n v="6"/>
    <n v="4"/>
    <n v="5"/>
    <n v="6"/>
    <n v="5"/>
    <n v="2"/>
    <n v="6"/>
    <n v="3"/>
    <n v="7"/>
    <n v="195"/>
    <n v="191"/>
    <n v="195"/>
    <n v="173"/>
    <n v="196"/>
    <n v="155"/>
    <n v="158"/>
    <n v="155"/>
    <n v="199"/>
    <n v="45"/>
    <n v="42"/>
    <n v="2"/>
    <n v="2"/>
    <n v="41"/>
    <n v="38"/>
    <n v="124"/>
    <n v="1"/>
    <n v="122"/>
    <n v="0"/>
    <n v="0"/>
    <n v="0"/>
    <n v="103"/>
    <n v="0"/>
    <n v="102"/>
    <n v="166"/>
    <n v="3"/>
    <n v="0"/>
    <n v="163"/>
    <n v="6"/>
    <n v="0"/>
    <n v="0"/>
    <n v="6"/>
    <n v="158"/>
    <n v="3"/>
    <n v="0"/>
    <n v="155"/>
    <n v="13"/>
    <n v="0"/>
    <n v="38"/>
    <n v="32"/>
    <n v="6"/>
    <n v="1"/>
    <n v="7"/>
    <n v="1"/>
    <n v="0"/>
    <n v="0"/>
    <n v="6"/>
    <n v="0"/>
    <n v="0"/>
    <n v="2"/>
    <n v="1"/>
    <n v="0"/>
    <n v="1"/>
    <n v="6"/>
    <n v="2"/>
    <n v="6"/>
    <n v="0"/>
    <m/>
    <m/>
    <m/>
    <n v="205"/>
    <n v="168"/>
    <n v="204"/>
    <n v="53"/>
    <n v="175"/>
    <n v="115"/>
    <n v="199"/>
    <n v="193"/>
    <n v="195"/>
    <n v="89"/>
    <n v="6"/>
    <n v="5"/>
    <n v="5"/>
    <n v="0"/>
    <n v="4"/>
    <n v="2"/>
    <n v="4"/>
    <n v="4"/>
    <n v="4"/>
    <n v="2"/>
    <n v="195"/>
    <n v="161"/>
    <n v="195"/>
    <n v="50"/>
    <n v="167"/>
    <n v="110"/>
    <n v="191"/>
    <n v="185"/>
    <n v="187"/>
    <n v="85"/>
    <m/>
    <n v="218"/>
    <n v="214"/>
    <n v="4"/>
    <n v="218"/>
    <n v="7"/>
    <n v="207"/>
    <n v="4"/>
    <n v="3"/>
    <n v="7"/>
    <n v="112"/>
    <n v="28"/>
    <n v="29"/>
    <n v="3"/>
    <n v="6"/>
    <n v="40"/>
    <n v="0"/>
    <n v="1"/>
    <n v="1"/>
    <n v="5"/>
    <n v="2"/>
    <n v="0"/>
    <n v="15"/>
    <n v="139"/>
    <n v="64"/>
    <n v="0"/>
    <n v="5"/>
    <n v="2"/>
    <n v="0"/>
    <n v="0"/>
    <n v="10"/>
    <n v="135"/>
    <n v="62"/>
    <n v="5"/>
    <n v="21"/>
    <n v="2"/>
    <n v="105"/>
    <n v="34"/>
    <n v="2013"/>
    <n v="5"/>
    <n v="85"/>
    <n v="40"/>
    <n v="9"/>
    <n v="34"/>
    <n v="1061"/>
    <n v="894"/>
    <n v="197"/>
    <n v="2152"/>
    <n v="25"/>
    <n v="11"/>
    <n v="0"/>
    <n v="10"/>
    <n v="0"/>
    <n v="24"/>
    <n v="1"/>
    <m/>
    <m/>
    <m/>
    <m/>
    <m/>
    <m/>
    <m/>
    <m/>
    <m/>
    <m/>
    <m/>
    <m/>
    <m/>
    <m/>
    <m/>
    <n v="93"/>
    <n v="32"/>
    <n v="125"/>
    <n v="0"/>
    <n v="1"/>
    <n v="1"/>
    <n v="91"/>
    <n v="31"/>
    <n v="122"/>
    <n v="93"/>
    <n v="24"/>
    <n v="24"/>
    <n v="24"/>
    <n v="37"/>
    <n v="4"/>
    <n v="1"/>
    <n v="1"/>
    <x v="0"/>
    <x v="89"/>
  </r>
  <r>
    <x v="4"/>
    <x v="21"/>
    <x v="89"/>
    <x v="89"/>
    <x v="1"/>
    <n v="3312"/>
    <n v="204"/>
    <n v="200"/>
    <n v="203"/>
    <n v="183"/>
    <n v="203"/>
    <n v="166"/>
    <n v="167"/>
    <n v="160"/>
    <n v="208"/>
    <n v="6"/>
    <n v="5"/>
    <n v="5"/>
    <n v="6"/>
    <n v="5"/>
    <n v="1"/>
    <n v="6"/>
    <n v="3"/>
    <n v="7"/>
    <n v="194"/>
    <n v="191"/>
    <n v="194"/>
    <n v="173"/>
    <n v="194"/>
    <n v="162"/>
    <n v="159"/>
    <n v="156"/>
    <n v="197"/>
    <n v="42"/>
    <n v="40"/>
    <n v="2"/>
    <n v="2"/>
    <n v="38"/>
    <n v="36"/>
    <n v="131"/>
    <n v="0"/>
    <n v="129"/>
    <n v="0"/>
    <n v="0"/>
    <n v="0"/>
    <n v="112"/>
    <n v="0"/>
    <n v="111"/>
    <n v="167"/>
    <n v="2"/>
    <n v="0"/>
    <n v="165"/>
    <n v="6"/>
    <n v="0"/>
    <n v="0"/>
    <n v="6"/>
    <n v="159"/>
    <n v="2"/>
    <n v="0"/>
    <n v="157"/>
    <n v="13"/>
    <n v="0"/>
    <n v="38"/>
    <n v="31"/>
    <n v="5"/>
    <n v="1"/>
    <n v="7"/>
    <n v="1"/>
    <n v="0"/>
    <n v="0"/>
    <n v="6"/>
    <n v="0"/>
    <n v="0"/>
    <n v="2"/>
    <n v="1"/>
    <n v="0"/>
    <n v="1"/>
    <n v="6"/>
    <n v="3"/>
    <n v="6"/>
    <n v="0"/>
    <m/>
    <m/>
    <m/>
    <n v="204"/>
    <n v="169"/>
    <n v="203"/>
    <n v="53"/>
    <n v="174"/>
    <n v="116"/>
    <n v="200"/>
    <n v="193"/>
    <n v="197"/>
    <n v="92"/>
    <n v="6"/>
    <n v="5"/>
    <n v="5"/>
    <n v="1"/>
    <n v="4"/>
    <n v="3"/>
    <n v="5"/>
    <n v="4"/>
    <n v="5"/>
    <n v="2"/>
    <n v="194"/>
    <n v="162"/>
    <n v="194"/>
    <n v="49"/>
    <n v="166"/>
    <n v="110"/>
    <n v="191"/>
    <n v="185"/>
    <n v="188"/>
    <n v="88"/>
    <m/>
    <n v="215"/>
    <n v="211"/>
    <n v="4"/>
    <n v="215"/>
    <n v="7"/>
    <n v="204"/>
    <n v="4"/>
    <n v="3"/>
    <n v="8"/>
    <n v="108"/>
    <n v="29"/>
    <n v="29"/>
    <n v="3"/>
    <n v="6"/>
    <n v="40"/>
    <n v="0"/>
    <n v="1"/>
    <n v="1"/>
    <n v="6"/>
    <n v="2"/>
    <n v="0"/>
    <n v="15"/>
    <n v="136"/>
    <n v="64"/>
    <n v="0"/>
    <n v="5"/>
    <n v="2"/>
    <n v="0"/>
    <n v="0"/>
    <n v="10"/>
    <n v="132"/>
    <n v="62"/>
    <n v="5"/>
    <n v="21"/>
    <n v="2"/>
    <n v="106"/>
    <n v="35"/>
    <n v="2031"/>
    <n v="2"/>
    <n v="85"/>
    <n v="41"/>
    <n v="9"/>
    <n v="33"/>
    <n v="1074"/>
    <n v="902"/>
    <n v="196"/>
    <n v="2172"/>
    <n v="23"/>
    <n v="9"/>
    <n v="0"/>
    <n v="10"/>
    <n v="0"/>
    <n v="22"/>
    <n v="1"/>
    <m/>
    <m/>
    <m/>
    <m/>
    <m/>
    <m/>
    <m/>
    <m/>
    <m/>
    <m/>
    <m/>
    <m/>
    <m/>
    <m/>
    <m/>
    <n v="93"/>
    <n v="32"/>
    <n v="125"/>
    <n v="0"/>
    <n v="1"/>
    <n v="1"/>
    <n v="89"/>
    <n v="31"/>
    <n v="120"/>
    <n v="93"/>
    <n v="25"/>
    <n v="25"/>
    <n v="25"/>
    <n v="38"/>
    <n v="5"/>
    <n v="2"/>
    <n v="2"/>
    <x v="1"/>
    <x v="89"/>
  </r>
  <r>
    <x v="4"/>
    <x v="21"/>
    <x v="90"/>
    <x v="90"/>
    <x v="0"/>
    <n v="3552"/>
    <n v="208"/>
    <n v="177"/>
    <n v="200"/>
    <n v="203"/>
    <n v="196"/>
    <n v="102"/>
    <n v="194"/>
    <n v="60"/>
    <n v="224"/>
    <n v="5"/>
    <n v="4"/>
    <n v="6"/>
    <n v="5"/>
    <n v="6"/>
    <n v="2"/>
    <n v="4"/>
    <n v="2"/>
    <n v="7"/>
    <n v="201"/>
    <n v="172"/>
    <n v="193"/>
    <n v="196"/>
    <n v="189"/>
    <n v="99"/>
    <n v="188"/>
    <n v="57"/>
    <n v="215"/>
    <n v="19"/>
    <n v="16"/>
    <n v="1"/>
    <n v="1"/>
    <n v="18"/>
    <n v="15"/>
    <n v="88"/>
    <n v="1"/>
    <n v="86"/>
    <n v="0"/>
    <n v="0"/>
    <n v="0"/>
    <n v="28"/>
    <n v="1"/>
    <n v="27"/>
    <n v="194"/>
    <n v="0"/>
    <n v="7"/>
    <n v="186"/>
    <n v="4"/>
    <n v="0"/>
    <n v="0"/>
    <n v="3"/>
    <n v="188"/>
    <n v="0"/>
    <n v="7"/>
    <n v="181"/>
    <n v="32"/>
    <n v="4"/>
    <n v="37"/>
    <n v="39"/>
    <n v="4"/>
    <n v="0"/>
    <n v="15"/>
    <n v="0"/>
    <n v="0"/>
    <n v="0"/>
    <n v="15"/>
    <n v="0"/>
    <n v="0"/>
    <n v="1"/>
    <n v="7"/>
    <n v="0"/>
    <n v="7"/>
    <n v="14"/>
    <n v="2"/>
    <n v="13"/>
    <n v="1"/>
    <m/>
    <m/>
    <m/>
    <n v="208"/>
    <n v="100"/>
    <n v="200"/>
    <n v="50"/>
    <n v="181"/>
    <n v="117"/>
    <n v="177"/>
    <n v="174"/>
    <n v="171"/>
    <n v="51"/>
    <n v="5"/>
    <n v="2"/>
    <n v="6"/>
    <n v="1"/>
    <n v="4"/>
    <n v="1"/>
    <n v="4"/>
    <n v="4"/>
    <n v="3"/>
    <n v="0"/>
    <n v="201"/>
    <n v="97"/>
    <n v="193"/>
    <n v="48"/>
    <n v="176"/>
    <n v="115"/>
    <n v="172"/>
    <n v="169"/>
    <n v="167"/>
    <n v="51"/>
    <m/>
    <n v="228"/>
    <n v="226"/>
    <n v="2"/>
    <n v="228"/>
    <n v="8"/>
    <n v="218"/>
    <n v="2"/>
    <n v="117"/>
    <n v="130"/>
    <n v="59"/>
    <n v="98"/>
    <n v="43"/>
    <n v="4"/>
    <n v="5"/>
    <n v="19"/>
    <n v="0"/>
    <n v="115"/>
    <n v="0"/>
    <n v="127"/>
    <n v="0"/>
    <n v="1"/>
    <n v="11"/>
    <n v="139"/>
    <n v="77"/>
    <n v="1"/>
    <n v="2"/>
    <n v="5"/>
    <n v="0"/>
    <n v="0"/>
    <n v="9"/>
    <n v="133"/>
    <n v="76"/>
    <n v="7"/>
    <n v="40"/>
    <n v="8"/>
    <n v="17"/>
    <n v="19"/>
    <n v="2465"/>
    <n v="0"/>
    <n v="238"/>
    <n v="9"/>
    <n v="8"/>
    <n v="15"/>
    <n v="1152"/>
    <n v="1103"/>
    <n v="246"/>
    <n v="2501"/>
    <n v="23"/>
    <n v="4"/>
    <n v="0"/>
    <n v="5"/>
    <n v="1"/>
    <n v="21"/>
    <n v="1"/>
    <n v="1"/>
    <n v="0"/>
    <n v="0"/>
    <n v="0"/>
    <n v="1"/>
    <n v="0"/>
    <n v="0"/>
    <n v="0"/>
    <n v="0"/>
    <n v="0"/>
    <n v="0"/>
    <n v="0"/>
    <n v="0"/>
    <n v="1"/>
    <n v="0"/>
    <n v="117"/>
    <n v="36"/>
    <n v="153"/>
    <n v="4"/>
    <n v="0"/>
    <n v="4"/>
    <n v="113"/>
    <n v="35"/>
    <n v="148"/>
    <n v="117"/>
    <n v="12"/>
    <n v="12"/>
    <n v="12"/>
    <n v="61"/>
    <n v="6"/>
    <n v="3"/>
    <n v="3"/>
    <x v="0"/>
    <x v="90"/>
  </r>
  <r>
    <x v="4"/>
    <x v="21"/>
    <x v="90"/>
    <x v="90"/>
    <x v="1"/>
    <n v="3588"/>
    <n v="209"/>
    <n v="177"/>
    <n v="202"/>
    <n v="204"/>
    <n v="199"/>
    <n v="101"/>
    <n v="195"/>
    <n v="54"/>
    <n v="223"/>
    <n v="5"/>
    <n v="4"/>
    <n v="6"/>
    <n v="5"/>
    <n v="6"/>
    <n v="2"/>
    <n v="4"/>
    <n v="2"/>
    <n v="7"/>
    <n v="202"/>
    <n v="172"/>
    <n v="195"/>
    <n v="197"/>
    <n v="191"/>
    <n v="98"/>
    <n v="189"/>
    <n v="51"/>
    <n v="214"/>
    <n v="19"/>
    <n v="16"/>
    <n v="1"/>
    <n v="1"/>
    <n v="18"/>
    <n v="15"/>
    <n v="86"/>
    <n v="1"/>
    <n v="84"/>
    <n v="0"/>
    <n v="0"/>
    <n v="0"/>
    <n v="27"/>
    <n v="1"/>
    <n v="26"/>
    <n v="195"/>
    <n v="0"/>
    <n v="7"/>
    <n v="187"/>
    <n v="4"/>
    <n v="0"/>
    <n v="0"/>
    <n v="3"/>
    <n v="189"/>
    <n v="0"/>
    <n v="7"/>
    <n v="182"/>
    <n v="32"/>
    <n v="3"/>
    <n v="38"/>
    <n v="39"/>
    <n v="4"/>
    <n v="0"/>
    <n v="15"/>
    <n v="0"/>
    <n v="0"/>
    <n v="0"/>
    <n v="15"/>
    <n v="0"/>
    <n v="0"/>
    <n v="1"/>
    <n v="7"/>
    <n v="0"/>
    <n v="7"/>
    <n v="14"/>
    <n v="2"/>
    <n v="13"/>
    <n v="1"/>
    <m/>
    <m/>
    <m/>
    <n v="209"/>
    <n v="103"/>
    <n v="202"/>
    <n v="50"/>
    <n v="181"/>
    <n v="112"/>
    <n v="177"/>
    <n v="174"/>
    <n v="171"/>
    <n v="48"/>
    <n v="5"/>
    <n v="2"/>
    <n v="6"/>
    <n v="1"/>
    <n v="3"/>
    <n v="1"/>
    <n v="4"/>
    <n v="4"/>
    <n v="3"/>
    <n v="0"/>
    <n v="202"/>
    <n v="100"/>
    <n v="195"/>
    <n v="48"/>
    <n v="177"/>
    <n v="110"/>
    <n v="172"/>
    <n v="169"/>
    <n v="167"/>
    <n v="48"/>
    <m/>
    <n v="230"/>
    <n v="227"/>
    <n v="3"/>
    <n v="230"/>
    <n v="8"/>
    <n v="219"/>
    <n v="3"/>
    <n v="117"/>
    <n v="130"/>
    <n v="59"/>
    <n v="99"/>
    <n v="44"/>
    <n v="4"/>
    <n v="5"/>
    <n v="19"/>
    <n v="0"/>
    <n v="115"/>
    <n v="0"/>
    <n v="127"/>
    <n v="0"/>
    <n v="1"/>
    <n v="11"/>
    <n v="138"/>
    <n v="80"/>
    <n v="1"/>
    <n v="2"/>
    <n v="5"/>
    <n v="0"/>
    <n v="0"/>
    <n v="9"/>
    <n v="132"/>
    <n v="78"/>
    <n v="7"/>
    <n v="41"/>
    <n v="8"/>
    <n v="17"/>
    <n v="19"/>
    <n v="2491"/>
    <n v="0"/>
    <n v="247"/>
    <n v="9"/>
    <n v="8"/>
    <n v="15"/>
    <n v="1172"/>
    <n v="1107"/>
    <n v="248"/>
    <n v="2527"/>
    <n v="21"/>
    <n v="3"/>
    <n v="0"/>
    <n v="5"/>
    <n v="1"/>
    <n v="18"/>
    <n v="2"/>
    <n v="1"/>
    <n v="0"/>
    <n v="0"/>
    <n v="0"/>
    <n v="1"/>
    <n v="0"/>
    <n v="0"/>
    <n v="0"/>
    <n v="0"/>
    <n v="0"/>
    <n v="0"/>
    <n v="0"/>
    <n v="0"/>
    <n v="1"/>
    <n v="0"/>
    <n v="117"/>
    <n v="37"/>
    <n v="154"/>
    <n v="4"/>
    <n v="0"/>
    <n v="4"/>
    <n v="113"/>
    <n v="36"/>
    <n v="149"/>
    <n v="117"/>
    <n v="12"/>
    <n v="12"/>
    <n v="12"/>
    <n v="61"/>
    <n v="7"/>
    <n v="4"/>
    <n v="4"/>
    <x v="1"/>
    <x v="90"/>
  </r>
  <r>
    <x v="4"/>
    <x v="21"/>
    <x v="91"/>
    <x v="91"/>
    <x v="0"/>
    <n v="6951"/>
    <n v="367"/>
    <n v="350"/>
    <n v="373"/>
    <n v="354"/>
    <n v="379"/>
    <n v="267"/>
    <n v="296"/>
    <n v="365"/>
    <n v="421"/>
    <n v="21"/>
    <n v="20"/>
    <n v="21"/>
    <n v="19"/>
    <n v="21"/>
    <n v="15"/>
    <n v="18"/>
    <n v="24"/>
    <n v="25"/>
    <n v="345"/>
    <n v="328"/>
    <n v="349"/>
    <n v="334"/>
    <n v="355"/>
    <n v="252"/>
    <n v="278"/>
    <n v="338"/>
    <n v="392"/>
    <n v="51"/>
    <n v="41"/>
    <n v="7"/>
    <n v="6"/>
    <n v="44"/>
    <n v="35"/>
    <n v="209"/>
    <n v="13"/>
    <n v="196"/>
    <n v="0"/>
    <n v="0"/>
    <n v="0"/>
    <n v="181"/>
    <n v="11"/>
    <n v="170"/>
    <n v="296"/>
    <n v="8"/>
    <n v="7"/>
    <n v="278"/>
    <n v="18"/>
    <n v="1"/>
    <n v="0"/>
    <n v="15"/>
    <n v="278"/>
    <n v="7"/>
    <n v="7"/>
    <n v="263"/>
    <n v="33"/>
    <n v="3"/>
    <n v="73"/>
    <n v="52"/>
    <n v="8"/>
    <n v="3"/>
    <n v="25"/>
    <n v="7"/>
    <n v="0"/>
    <n v="0"/>
    <n v="18"/>
    <n v="0"/>
    <n v="0"/>
    <n v="1"/>
    <n v="4"/>
    <n v="1"/>
    <n v="3"/>
    <n v="15"/>
    <n v="5"/>
    <n v="15"/>
    <n v="0"/>
    <m/>
    <m/>
    <m/>
    <n v="367"/>
    <n v="266"/>
    <n v="373"/>
    <n v="136"/>
    <n v="340"/>
    <n v="245"/>
    <n v="350"/>
    <n v="318"/>
    <n v="329"/>
    <n v="152"/>
    <n v="21"/>
    <n v="17"/>
    <n v="21"/>
    <n v="3"/>
    <n v="19"/>
    <n v="6"/>
    <n v="20"/>
    <n v="17"/>
    <n v="19"/>
    <n v="4"/>
    <n v="345"/>
    <n v="249"/>
    <n v="349"/>
    <n v="131"/>
    <n v="319"/>
    <n v="237"/>
    <n v="328"/>
    <n v="300"/>
    <n v="310"/>
    <n v="148"/>
    <m/>
    <n v="459"/>
    <n v="454"/>
    <n v="5"/>
    <n v="459"/>
    <n v="32"/>
    <n v="422"/>
    <n v="5"/>
    <n v="2"/>
    <n v="23"/>
    <n v="138"/>
    <n v="39"/>
    <n v="24"/>
    <n v="13"/>
    <n v="6"/>
    <n v="239"/>
    <n v="0"/>
    <n v="2"/>
    <n v="0"/>
    <n v="22"/>
    <n v="0"/>
    <n v="9"/>
    <n v="32"/>
    <n v="219"/>
    <n v="199"/>
    <n v="9"/>
    <n v="9"/>
    <n v="12"/>
    <n v="2"/>
    <n v="0"/>
    <n v="19"/>
    <n v="206"/>
    <n v="197"/>
    <n v="9"/>
    <n v="54"/>
    <n v="9"/>
    <n v="61"/>
    <n v="131"/>
    <n v="4677"/>
    <n v="0"/>
    <n v="289"/>
    <n v="2"/>
    <n v="25"/>
    <n v="47"/>
    <n v="2037"/>
    <n v="2116"/>
    <n v="716"/>
    <n v="4869"/>
    <n v="34"/>
    <n v="16"/>
    <n v="0"/>
    <n v="6"/>
    <n v="4"/>
    <n v="27"/>
    <n v="3"/>
    <n v="9"/>
    <n v="1"/>
    <n v="0"/>
    <n v="0"/>
    <n v="4"/>
    <n v="0"/>
    <n v="0"/>
    <n v="7"/>
    <n v="6"/>
    <n v="1"/>
    <n v="2"/>
    <n v="3"/>
    <n v="3"/>
    <n v="16"/>
    <n v="8"/>
    <n v="207"/>
    <n v="66"/>
    <n v="273"/>
    <n v="9"/>
    <n v="3"/>
    <n v="12"/>
    <n v="198"/>
    <n v="63"/>
    <n v="261"/>
    <n v="207"/>
    <n v="15"/>
    <n v="15"/>
    <n v="15"/>
    <n v="54"/>
    <n v="1"/>
    <n v="0"/>
    <n v="0"/>
    <x v="0"/>
    <x v="91"/>
  </r>
  <r>
    <x v="4"/>
    <x v="21"/>
    <x v="91"/>
    <x v="91"/>
    <x v="1"/>
    <n v="6910"/>
    <n v="364"/>
    <n v="355"/>
    <n v="373"/>
    <n v="352"/>
    <n v="380"/>
    <n v="270"/>
    <n v="300"/>
    <n v="363"/>
    <n v="417"/>
    <n v="21"/>
    <n v="20"/>
    <n v="21"/>
    <n v="19"/>
    <n v="21"/>
    <n v="15"/>
    <n v="18"/>
    <n v="23"/>
    <n v="25"/>
    <n v="342"/>
    <n v="333"/>
    <n v="349"/>
    <n v="332"/>
    <n v="356"/>
    <n v="255"/>
    <n v="282"/>
    <n v="337"/>
    <n v="388"/>
    <n v="50"/>
    <n v="42"/>
    <n v="7"/>
    <n v="7"/>
    <n v="43"/>
    <n v="35"/>
    <n v="221"/>
    <n v="13"/>
    <n v="208"/>
    <n v="0"/>
    <n v="0"/>
    <n v="0"/>
    <n v="185"/>
    <n v="10"/>
    <n v="175"/>
    <n v="300"/>
    <n v="8"/>
    <n v="6"/>
    <n v="282"/>
    <n v="18"/>
    <n v="1"/>
    <n v="0"/>
    <n v="15"/>
    <n v="282"/>
    <n v="7"/>
    <n v="6"/>
    <n v="267"/>
    <n v="32"/>
    <n v="3"/>
    <n v="71"/>
    <n v="52"/>
    <n v="8"/>
    <n v="3"/>
    <n v="24"/>
    <n v="7"/>
    <n v="0"/>
    <n v="0"/>
    <n v="17"/>
    <n v="0"/>
    <n v="0"/>
    <n v="1"/>
    <n v="4"/>
    <n v="1"/>
    <n v="3"/>
    <n v="14"/>
    <n v="6"/>
    <n v="14"/>
    <n v="0"/>
    <m/>
    <m/>
    <m/>
    <n v="364"/>
    <n v="253"/>
    <n v="373"/>
    <n v="128"/>
    <n v="339"/>
    <n v="243"/>
    <n v="355"/>
    <n v="326"/>
    <n v="333"/>
    <n v="150"/>
    <n v="21"/>
    <n v="15"/>
    <n v="21"/>
    <n v="3"/>
    <n v="19"/>
    <n v="6"/>
    <n v="20"/>
    <n v="17"/>
    <n v="19"/>
    <n v="3"/>
    <n v="342"/>
    <n v="238"/>
    <n v="349"/>
    <n v="123"/>
    <n v="318"/>
    <n v="235"/>
    <n v="333"/>
    <n v="308"/>
    <n v="314"/>
    <n v="147"/>
    <m/>
    <n v="458"/>
    <n v="453"/>
    <n v="5"/>
    <n v="458"/>
    <n v="32"/>
    <n v="421"/>
    <n v="5"/>
    <n v="2"/>
    <n v="24"/>
    <n v="140"/>
    <n v="40"/>
    <n v="24"/>
    <n v="13"/>
    <n v="6"/>
    <n v="235"/>
    <n v="0"/>
    <n v="2"/>
    <n v="0"/>
    <n v="23"/>
    <n v="0"/>
    <n v="9"/>
    <n v="32"/>
    <n v="218"/>
    <n v="199"/>
    <n v="9"/>
    <n v="9"/>
    <n v="12"/>
    <n v="2"/>
    <n v="0"/>
    <n v="19"/>
    <n v="205"/>
    <n v="197"/>
    <n v="9"/>
    <n v="55"/>
    <n v="9"/>
    <n v="62"/>
    <n v="129"/>
    <n v="4648"/>
    <n v="1"/>
    <n v="281"/>
    <n v="3"/>
    <n v="24"/>
    <n v="47"/>
    <n v="2021"/>
    <n v="2106"/>
    <n v="712"/>
    <n v="4839"/>
    <n v="31"/>
    <n v="16"/>
    <n v="0"/>
    <n v="6"/>
    <n v="3"/>
    <n v="25"/>
    <n v="3"/>
    <n v="9"/>
    <n v="1"/>
    <n v="0"/>
    <n v="0"/>
    <n v="4"/>
    <n v="0"/>
    <n v="0"/>
    <n v="7"/>
    <n v="6"/>
    <n v="1"/>
    <n v="2"/>
    <n v="3"/>
    <n v="3"/>
    <n v="16"/>
    <n v="9"/>
    <n v="210"/>
    <n v="65"/>
    <n v="275"/>
    <n v="9"/>
    <n v="3"/>
    <n v="12"/>
    <n v="201"/>
    <n v="62"/>
    <n v="263"/>
    <n v="210"/>
    <n v="18"/>
    <n v="18"/>
    <n v="18"/>
    <n v="57"/>
    <n v="1"/>
    <n v="0"/>
    <n v="0"/>
    <x v="1"/>
    <x v="91"/>
  </r>
  <r>
    <x v="4"/>
    <x v="21"/>
    <x v="92"/>
    <x v="92"/>
    <x v="0"/>
    <n v="6920"/>
    <n v="390"/>
    <n v="344"/>
    <n v="376"/>
    <n v="339"/>
    <n v="370"/>
    <n v="232"/>
    <n v="292"/>
    <n v="37"/>
    <n v="417"/>
    <n v="19"/>
    <n v="19"/>
    <n v="21"/>
    <n v="17"/>
    <n v="20"/>
    <n v="12"/>
    <n v="14"/>
    <n v="1"/>
    <n v="29"/>
    <n v="368"/>
    <n v="321"/>
    <n v="351"/>
    <n v="319"/>
    <n v="346"/>
    <n v="218"/>
    <n v="275"/>
    <n v="36"/>
    <n v="384"/>
    <n v="41"/>
    <n v="37"/>
    <n v="6"/>
    <n v="5"/>
    <n v="34"/>
    <n v="31"/>
    <n v="179"/>
    <n v="9"/>
    <n v="168"/>
    <n v="0"/>
    <n v="0"/>
    <n v="0"/>
    <n v="19"/>
    <n v="0"/>
    <n v="19"/>
    <n v="292"/>
    <n v="0"/>
    <n v="3"/>
    <n v="289"/>
    <n v="14"/>
    <n v="0"/>
    <n v="0"/>
    <n v="14"/>
    <n v="275"/>
    <n v="0"/>
    <n v="3"/>
    <n v="272"/>
    <n v="75"/>
    <n v="7"/>
    <n v="77"/>
    <n v="60"/>
    <n v="6"/>
    <n v="5"/>
    <n v="17"/>
    <n v="6"/>
    <n v="0"/>
    <n v="0"/>
    <n v="11"/>
    <n v="0"/>
    <n v="0"/>
    <n v="1"/>
    <n v="6"/>
    <n v="0"/>
    <n v="6"/>
    <n v="9"/>
    <n v="3"/>
    <n v="7"/>
    <n v="2"/>
    <m/>
    <m/>
    <m/>
    <n v="390"/>
    <n v="270"/>
    <n v="376"/>
    <n v="108"/>
    <n v="344"/>
    <n v="231"/>
    <n v="344"/>
    <n v="336"/>
    <n v="328"/>
    <n v="145"/>
    <n v="19"/>
    <n v="14"/>
    <n v="21"/>
    <n v="2"/>
    <n v="20"/>
    <n v="7"/>
    <n v="19"/>
    <n v="19"/>
    <n v="16"/>
    <n v="3"/>
    <n v="368"/>
    <n v="256"/>
    <n v="351"/>
    <n v="105"/>
    <n v="321"/>
    <n v="221"/>
    <n v="321"/>
    <n v="314"/>
    <n v="309"/>
    <n v="142"/>
    <m/>
    <n v="460"/>
    <n v="456"/>
    <n v="4"/>
    <n v="460"/>
    <n v="35"/>
    <n v="421"/>
    <n v="4"/>
    <n v="6"/>
    <n v="25"/>
    <n v="305"/>
    <n v="66"/>
    <n v="35"/>
    <n v="4"/>
    <n v="6"/>
    <n v="44"/>
    <n v="0"/>
    <n v="6"/>
    <n v="0"/>
    <n v="24"/>
    <n v="0"/>
    <n v="7"/>
    <n v="33"/>
    <n v="196"/>
    <n v="224"/>
    <n v="7"/>
    <n v="14"/>
    <n v="11"/>
    <n v="3"/>
    <n v="0"/>
    <n v="19"/>
    <n v="181"/>
    <n v="221"/>
    <n v="2"/>
    <n v="31"/>
    <n v="4"/>
    <n v="6"/>
    <n v="6"/>
    <n v="5033"/>
    <n v="0"/>
    <n v="724"/>
    <n v="1"/>
    <n v="17"/>
    <n v="43"/>
    <n v="1896"/>
    <n v="2086"/>
    <n v="1063"/>
    <n v="5045"/>
    <n v="38"/>
    <n v="24"/>
    <n v="0"/>
    <n v="3"/>
    <n v="2"/>
    <n v="36"/>
    <n v="0"/>
    <n v="7"/>
    <n v="0"/>
    <n v="0"/>
    <n v="0"/>
    <n v="3"/>
    <n v="0"/>
    <n v="0"/>
    <n v="5"/>
    <n v="4"/>
    <n v="0"/>
    <n v="0"/>
    <n v="4"/>
    <n v="1"/>
    <n v="12"/>
    <n v="5"/>
    <n v="191"/>
    <n v="67"/>
    <n v="258"/>
    <n v="8"/>
    <n v="2"/>
    <n v="10"/>
    <n v="181"/>
    <n v="64"/>
    <n v="245"/>
    <n v="191"/>
    <n v="10"/>
    <n v="10"/>
    <n v="10"/>
    <n v="56"/>
    <n v="4"/>
    <n v="3"/>
    <n v="3"/>
    <x v="0"/>
    <x v="92"/>
  </r>
  <r>
    <x v="4"/>
    <x v="21"/>
    <x v="92"/>
    <x v="92"/>
    <x v="1"/>
    <n v="6976"/>
    <n v="385"/>
    <n v="341"/>
    <n v="373"/>
    <n v="339"/>
    <n v="363"/>
    <n v="221"/>
    <n v="293"/>
    <n v="36"/>
    <n v="414"/>
    <n v="17"/>
    <n v="19"/>
    <n v="21"/>
    <n v="17"/>
    <n v="19"/>
    <n v="9"/>
    <n v="12"/>
    <n v="1"/>
    <n v="28"/>
    <n v="366"/>
    <n v="319"/>
    <n v="349"/>
    <n v="320"/>
    <n v="341"/>
    <n v="211"/>
    <n v="279"/>
    <n v="35"/>
    <n v="383"/>
    <n v="37"/>
    <n v="34"/>
    <n v="5"/>
    <n v="4"/>
    <n v="32"/>
    <n v="30"/>
    <n v="178"/>
    <n v="5"/>
    <n v="172"/>
    <n v="0"/>
    <n v="0"/>
    <n v="0"/>
    <n v="19"/>
    <n v="0"/>
    <n v="19"/>
    <n v="293"/>
    <n v="0"/>
    <n v="3"/>
    <n v="290"/>
    <n v="12"/>
    <n v="0"/>
    <n v="0"/>
    <n v="12"/>
    <n v="279"/>
    <n v="0"/>
    <n v="3"/>
    <n v="276"/>
    <n v="77"/>
    <n v="7"/>
    <n v="77"/>
    <n v="61"/>
    <n v="6"/>
    <n v="5"/>
    <n v="18"/>
    <n v="6"/>
    <n v="0"/>
    <n v="0"/>
    <n v="12"/>
    <n v="0"/>
    <n v="0"/>
    <n v="1"/>
    <n v="7"/>
    <n v="0"/>
    <n v="7"/>
    <n v="10"/>
    <n v="3"/>
    <n v="8"/>
    <n v="2"/>
    <m/>
    <m/>
    <m/>
    <n v="385"/>
    <n v="264"/>
    <n v="373"/>
    <n v="104"/>
    <n v="341"/>
    <n v="227"/>
    <n v="341"/>
    <n v="334"/>
    <n v="323"/>
    <n v="139"/>
    <n v="17"/>
    <n v="13"/>
    <n v="21"/>
    <n v="2"/>
    <n v="20"/>
    <n v="7"/>
    <n v="19"/>
    <n v="19"/>
    <n v="12"/>
    <n v="3"/>
    <n v="366"/>
    <n v="251"/>
    <n v="349"/>
    <n v="101"/>
    <n v="318"/>
    <n v="217"/>
    <n v="319"/>
    <n v="313"/>
    <n v="309"/>
    <n v="136"/>
    <m/>
    <n v="465"/>
    <n v="462"/>
    <n v="3"/>
    <n v="465"/>
    <n v="36"/>
    <n v="426"/>
    <n v="3"/>
    <n v="7"/>
    <n v="26"/>
    <n v="307"/>
    <n v="66"/>
    <n v="37"/>
    <n v="4"/>
    <n v="6"/>
    <n v="45"/>
    <n v="0"/>
    <n v="7"/>
    <n v="0"/>
    <n v="25"/>
    <n v="0"/>
    <n v="7"/>
    <n v="35"/>
    <n v="195"/>
    <n v="228"/>
    <n v="7"/>
    <n v="15"/>
    <n v="11"/>
    <n v="3"/>
    <n v="0"/>
    <n v="20"/>
    <n v="181"/>
    <n v="225"/>
    <n v="3"/>
    <n v="32"/>
    <n v="6"/>
    <n v="6"/>
    <n v="6"/>
    <n v="5070"/>
    <n v="0"/>
    <n v="726"/>
    <n v="1"/>
    <n v="17"/>
    <n v="43"/>
    <n v="1917"/>
    <n v="2101"/>
    <n v="1064"/>
    <n v="5082"/>
    <n v="39"/>
    <n v="26"/>
    <n v="0"/>
    <n v="5"/>
    <n v="2"/>
    <n v="37"/>
    <n v="0"/>
    <n v="7"/>
    <n v="0"/>
    <n v="0"/>
    <n v="0"/>
    <n v="3"/>
    <n v="0"/>
    <n v="0"/>
    <n v="5"/>
    <n v="4"/>
    <n v="0"/>
    <n v="0"/>
    <n v="4"/>
    <n v="1"/>
    <n v="12"/>
    <n v="5"/>
    <n v="192"/>
    <n v="67"/>
    <n v="259"/>
    <n v="8"/>
    <n v="2"/>
    <n v="10"/>
    <n v="183"/>
    <n v="64"/>
    <n v="247"/>
    <n v="192"/>
    <n v="9"/>
    <n v="9"/>
    <n v="9"/>
    <n v="58"/>
    <n v="4"/>
    <n v="3"/>
    <n v="3"/>
    <x v="1"/>
    <x v="92"/>
  </r>
  <r>
    <x v="4"/>
    <x v="21"/>
    <x v="93"/>
    <x v="93"/>
    <x v="0"/>
    <n v="2906"/>
    <n v="172"/>
    <n v="157"/>
    <n v="170"/>
    <n v="165"/>
    <n v="171"/>
    <n v="108"/>
    <n v="157"/>
    <n v="145"/>
    <n v="177"/>
    <n v="10"/>
    <n v="8"/>
    <n v="10"/>
    <n v="8"/>
    <n v="10"/>
    <n v="2"/>
    <n v="9"/>
    <n v="9"/>
    <n v="10"/>
    <n v="160"/>
    <n v="147"/>
    <n v="158"/>
    <n v="156"/>
    <n v="159"/>
    <n v="106"/>
    <n v="147"/>
    <n v="134"/>
    <n v="165"/>
    <n v="21"/>
    <n v="21"/>
    <n v="1"/>
    <n v="1"/>
    <n v="19"/>
    <n v="19"/>
    <n v="88"/>
    <n v="1"/>
    <n v="87"/>
    <n v="0"/>
    <n v="0"/>
    <n v="0"/>
    <n v="76"/>
    <n v="1"/>
    <n v="75"/>
    <n v="157"/>
    <n v="1"/>
    <n v="12"/>
    <n v="144"/>
    <n v="9"/>
    <n v="0"/>
    <n v="1"/>
    <n v="8"/>
    <n v="147"/>
    <n v="1"/>
    <n v="11"/>
    <n v="135"/>
    <n v="26"/>
    <n v="7"/>
    <n v="28"/>
    <n v="11"/>
    <n v="2"/>
    <n v="0"/>
    <n v="8"/>
    <n v="2"/>
    <n v="0"/>
    <n v="0"/>
    <n v="6"/>
    <n v="0"/>
    <n v="0"/>
    <n v="0"/>
    <n v="3"/>
    <n v="0"/>
    <n v="3"/>
    <n v="6"/>
    <n v="2"/>
    <n v="4"/>
    <n v="2"/>
    <m/>
    <m/>
    <m/>
    <n v="172"/>
    <n v="129"/>
    <n v="170"/>
    <n v="58"/>
    <n v="153"/>
    <n v="109"/>
    <n v="157"/>
    <n v="153"/>
    <n v="152"/>
    <n v="75"/>
    <n v="10"/>
    <n v="10"/>
    <n v="10"/>
    <n v="0"/>
    <n v="9"/>
    <n v="4"/>
    <n v="8"/>
    <n v="8"/>
    <n v="7"/>
    <n v="3"/>
    <n v="160"/>
    <n v="119"/>
    <n v="158"/>
    <n v="56"/>
    <n v="142"/>
    <n v="103"/>
    <n v="147"/>
    <n v="143"/>
    <n v="143"/>
    <n v="72"/>
    <m/>
    <n v="187"/>
    <n v="185"/>
    <n v="2"/>
    <n v="187"/>
    <n v="14"/>
    <n v="171"/>
    <n v="2"/>
    <n v="22"/>
    <n v="23"/>
    <n v="109"/>
    <n v="29"/>
    <n v="12"/>
    <n v="0"/>
    <n v="4"/>
    <n v="33"/>
    <n v="0"/>
    <n v="22"/>
    <n v="0"/>
    <n v="23"/>
    <n v="0"/>
    <n v="0"/>
    <n v="8"/>
    <n v="70"/>
    <n v="109"/>
    <n v="0"/>
    <n v="5"/>
    <n v="7"/>
    <n v="2"/>
    <n v="0"/>
    <n v="3"/>
    <n v="61"/>
    <n v="107"/>
    <n v="3"/>
    <n v="9"/>
    <n v="1"/>
    <n v="1"/>
    <n v="0"/>
    <n v="2167"/>
    <n v="0"/>
    <n v="248"/>
    <n v="1"/>
    <n v="5"/>
    <n v="13"/>
    <n v="768"/>
    <n v="926"/>
    <n v="474"/>
    <n v="2168"/>
    <n v="15"/>
    <n v="7"/>
    <n v="0"/>
    <n v="2"/>
    <n v="0"/>
    <n v="14"/>
    <n v="1"/>
    <n v="0"/>
    <n v="0"/>
    <n v="0"/>
    <n v="0"/>
    <n v="0"/>
    <n v="0"/>
    <n v="0"/>
    <n v="4"/>
    <n v="2"/>
    <n v="1"/>
    <n v="0"/>
    <n v="3"/>
    <n v="1"/>
    <n v="4"/>
    <n v="0"/>
    <n v="100"/>
    <n v="26"/>
    <n v="126"/>
    <n v="6"/>
    <n v="0"/>
    <n v="6"/>
    <n v="94"/>
    <n v="25"/>
    <n v="119"/>
    <n v="100"/>
    <n v="4"/>
    <n v="4"/>
    <n v="4"/>
    <n v="25"/>
    <n v="2"/>
    <n v="0"/>
    <n v="0"/>
    <x v="0"/>
    <x v="93"/>
  </r>
  <r>
    <x v="4"/>
    <x v="21"/>
    <x v="93"/>
    <x v="93"/>
    <x v="1"/>
    <n v="2915"/>
    <n v="172"/>
    <n v="156"/>
    <n v="169"/>
    <n v="165"/>
    <n v="168"/>
    <n v="113"/>
    <n v="159"/>
    <n v="147"/>
    <n v="177"/>
    <n v="10"/>
    <n v="8"/>
    <n v="10"/>
    <n v="8"/>
    <n v="10"/>
    <n v="3"/>
    <n v="9"/>
    <n v="9"/>
    <n v="10"/>
    <n v="160"/>
    <n v="146"/>
    <n v="157"/>
    <n v="156"/>
    <n v="156"/>
    <n v="110"/>
    <n v="149"/>
    <n v="136"/>
    <n v="165"/>
    <n v="19"/>
    <n v="19"/>
    <n v="1"/>
    <n v="1"/>
    <n v="17"/>
    <n v="17"/>
    <n v="95"/>
    <n v="2"/>
    <n v="93"/>
    <n v="0"/>
    <n v="0"/>
    <n v="0"/>
    <n v="81"/>
    <n v="2"/>
    <n v="79"/>
    <n v="159"/>
    <n v="1"/>
    <n v="11"/>
    <n v="147"/>
    <n v="9"/>
    <n v="0"/>
    <n v="1"/>
    <n v="8"/>
    <n v="149"/>
    <n v="1"/>
    <n v="10"/>
    <n v="138"/>
    <n v="26"/>
    <n v="7"/>
    <n v="28"/>
    <n v="11"/>
    <n v="2"/>
    <n v="0"/>
    <n v="8"/>
    <n v="2"/>
    <n v="0"/>
    <n v="0"/>
    <n v="6"/>
    <n v="0"/>
    <n v="0"/>
    <n v="0"/>
    <n v="3"/>
    <n v="0"/>
    <n v="3"/>
    <n v="6"/>
    <n v="2"/>
    <n v="4"/>
    <n v="2"/>
    <m/>
    <m/>
    <m/>
    <n v="172"/>
    <n v="123"/>
    <n v="169"/>
    <n v="57"/>
    <n v="153"/>
    <n v="109"/>
    <n v="155"/>
    <n v="151"/>
    <n v="150"/>
    <n v="73"/>
    <n v="10"/>
    <n v="10"/>
    <n v="10"/>
    <n v="0"/>
    <n v="9"/>
    <n v="4"/>
    <n v="8"/>
    <n v="8"/>
    <n v="7"/>
    <n v="3"/>
    <n v="160"/>
    <n v="113"/>
    <n v="157"/>
    <n v="55"/>
    <n v="142"/>
    <n v="103"/>
    <n v="145"/>
    <n v="141"/>
    <n v="141"/>
    <n v="70"/>
    <m/>
    <n v="187"/>
    <n v="185"/>
    <n v="2"/>
    <n v="187"/>
    <n v="14"/>
    <n v="171"/>
    <n v="2"/>
    <n v="25"/>
    <n v="26"/>
    <n v="110"/>
    <n v="29"/>
    <n v="13"/>
    <n v="0"/>
    <n v="4"/>
    <n v="31"/>
    <n v="0"/>
    <n v="23"/>
    <n v="0"/>
    <n v="24"/>
    <n v="0"/>
    <n v="0"/>
    <n v="8"/>
    <n v="71"/>
    <n v="108"/>
    <n v="0"/>
    <n v="5"/>
    <n v="7"/>
    <n v="2"/>
    <n v="0"/>
    <n v="3"/>
    <n v="62"/>
    <n v="106"/>
    <n v="2"/>
    <n v="9"/>
    <n v="1"/>
    <n v="2"/>
    <n v="0"/>
    <n v="2165"/>
    <n v="1"/>
    <n v="246"/>
    <n v="2"/>
    <n v="5"/>
    <n v="14"/>
    <n v="760"/>
    <n v="933"/>
    <n v="474"/>
    <n v="2167"/>
    <n v="15"/>
    <n v="7"/>
    <n v="0"/>
    <n v="2"/>
    <n v="0"/>
    <n v="14"/>
    <n v="1"/>
    <n v="0"/>
    <n v="0"/>
    <n v="0"/>
    <n v="0"/>
    <n v="0"/>
    <n v="0"/>
    <n v="0"/>
    <n v="4"/>
    <n v="2"/>
    <n v="1"/>
    <n v="0"/>
    <n v="3"/>
    <n v="1"/>
    <n v="4"/>
    <n v="0"/>
    <n v="102"/>
    <n v="26"/>
    <n v="128"/>
    <n v="6"/>
    <n v="0"/>
    <n v="6"/>
    <n v="96"/>
    <n v="25"/>
    <n v="121"/>
    <n v="102"/>
    <n v="5"/>
    <n v="5"/>
    <n v="5"/>
    <n v="24"/>
    <n v="3"/>
    <n v="0"/>
    <n v="0"/>
    <x v="1"/>
    <x v="93"/>
  </r>
  <r>
    <x v="4"/>
    <x v="21"/>
    <x v="94"/>
    <x v="94"/>
    <x v="0"/>
    <n v="7184"/>
    <n v="433"/>
    <n v="415"/>
    <n v="430"/>
    <n v="419"/>
    <n v="429"/>
    <n v="325"/>
    <n v="406"/>
    <n v="280"/>
    <n v="459"/>
    <n v="22"/>
    <n v="17"/>
    <n v="19"/>
    <n v="22"/>
    <n v="18"/>
    <n v="9"/>
    <n v="20"/>
    <n v="14"/>
    <n v="24"/>
    <n v="402"/>
    <n v="390"/>
    <n v="402"/>
    <n v="389"/>
    <n v="402"/>
    <n v="312"/>
    <n v="378"/>
    <n v="260"/>
    <n v="423"/>
    <n v="66"/>
    <n v="66"/>
    <n v="6"/>
    <n v="6"/>
    <n v="58"/>
    <n v="58"/>
    <n v="297"/>
    <n v="7"/>
    <n v="286"/>
    <n v="0"/>
    <n v="0"/>
    <n v="0"/>
    <n v="199"/>
    <n v="6"/>
    <n v="190"/>
    <n v="406"/>
    <n v="3"/>
    <n v="7"/>
    <n v="392"/>
    <n v="20"/>
    <n v="0"/>
    <n v="0"/>
    <n v="19"/>
    <n v="378"/>
    <n v="3"/>
    <n v="7"/>
    <n v="365"/>
    <n v="52"/>
    <n v="10"/>
    <n v="74"/>
    <n v="36"/>
    <n v="11"/>
    <n v="2"/>
    <n v="31"/>
    <n v="7"/>
    <n v="3"/>
    <n v="0"/>
    <n v="24"/>
    <n v="12"/>
    <n v="0"/>
    <n v="3"/>
    <n v="16"/>
    <n v="1"/>
    <n v="15"/>
    <n v="20"/>
    <n v="3"/>
    <n v="16"/>
    <n v="4"/>
    <m/>
    <m/>
    <m/>
    <n v="433"/>
    <n v="367"/>
    <n v="430"/>
    <n v="149"/>
    <n v="398"/>
    <n v="300"/>
    <n v="415"/>
    <n v="411"/>
    <n v="409"/>
    <n v="248"/>
    <n v="22"/>
    <n v="19"/>
    <n v="19"/>
    <n v="2"/>
    <n v="16"/>
    <n v="6"/>
    <n v="17"/>
    <n v="17"/>
    <n v="17"/>
    <n v="5"/>
    <n v="402"/>
    <n v="340"/>
    <n v="402"/>
    <n v="144"/>
    <n v="376"/>
    <n v="289"/>
    <n v="390"/>
    <n v="386"/>
    <n v="384"/>
    <n v="239"/>
    <m/>
    <n v="482"/>
    <n v="470"/>
    <n v="12"/>
    <n v="482"/>
    <n v="32"/>
    <n v="438"/>
    <n v="12"/>
    <n v="48"/>
    <n v="66"/>
    <n v="96"/>
    <n v="16"/>
    <n v="19"/>
    <n v="6"/>
    <n v="6"/>
    <n v="339"/>
    <n v="0"/>
    <n v="48"/>
    <n v="0"/>
    <n v="64"/>
    <n v="1"/>
    <n v="5"/>
    <n v="31"/>
    <n v="206"/>
    <n v="240"/>
    <n v="5"/>
    <n v="11"/>
    <n v="15"/>
    <n v="1"/>
    <n v="0"/>
    <n v="16"/>
    <n v="187"/>
    <n v="235"/>
    <n v="7"/>
    <n v="46"/>
    <n v="13"/>
    <n v="65"/>
    <n v="23"/>
    <n v="4888"/>
    <n v="3"/>
    <n v="328"/>
    <n v="36"/>
    <n v="34"/>
    <n v="60"/>
    <n v="1961"/>
    <n v="2099"/>
    <n v="916"/>
    <n v="4976"/>
    <n v="43"/>
    <n v="10"/>
    <n v="0"/>
    <n v="27"/>
    <n v="2"/>
    <n v="41"/>
    <n v="0"/>
    <n v="5"/>
    <n v="1"/>
    <n v="0"/>
    <n v="0"/>
    <n v="3"/>
    <n v="0"/>
    <n v="0"/>
    <n v="7"/>
    <n v="3"/>
    <n v="1"/>
    <n v="2"/>
    <n v="6"/>
    <n v="0"/>
    <n v="12"/>
    <n v="4"/>
    <n v="282"/>
    <n v="73"/>
    <n v="355"/>
    <n v="8"/>
    <n v="5"/>
    <n v="13"/>
    <n v="267"/>
    <n v="68"/>
    <n v="335"/>
    <n v="282"/>
    <n v="17"/>
    <n v="17"/>
    <n v="17"/>
    <n v="27"/>
    <n v="0"/>
    <n v="0"/>
    <n v="0"/>
    <x v="0"/>
    <x v="94"/>
  </r>
  <r>
    <x v="4"/>
    <x v="21"/>
    <x v="94"/>
    <x v="94"/>
    <x v="1"/>
    <n v="7198"/>
    <n v="435"/>
    <n v="416"/>
    <n v="431"/>
    <n v="425"/>
    <n v="430"/>
    <n v="331"/>
    <n v="414"/>
    <n v="279"/>
    <n v="461"/>
    <n v="22"/>
    <n v="17"/>
    <n v="19"/>
    <n v="22"/>
    <n v="18"/>
    <n v="9"/>
    <n v="21"/>
    <n v="14"/>
    <n v="24"/>
    <n v="404"/>
    <n v="391"/>
    <n v="403"/>
    <n v="394"/>
    <n v="403"/>
    <n v="318"/>
    <n v="385"/>
    <n v="259"/>
    <n v="425"/>
    <n v="60"/>
    <n v="60"/>
    <n v="5"/>
    <n v="5"/>
    <n v="53"/>
    <n v="53"/>
    <n v="307"/>
    <n v="7"/>
    <n v="296"/>
    <n v="0"/>
    <n v="0"/>
    <n v="0"/>
    <n v="204"/>
    <n v="6"/>
    <n v="195"/>
    <n v="414"/>
    <n v="3"/>
    <n v="5"/>
    <n v="403"/>
    <n v="21"/>
    <n v="0"/>
    <n v="0"/>
    <n v="20"/>
    <n v="385"/>
    <n v="3"/>
    <n v="5"/>
    <n v="375"/>
    <n v="54"/>
    <n v="10"/>
    <n v="73"/>
    <n v="37"/>
    <n v="11"/>
    <n v="2"/>
    <n v="31"/>
    <n v="6"/>
    <n v="3"/>
    <n v="0"/>
    <n v="25"/>
    <n v="13"/>
    <n v="0"/>
    <n v="4"/>
    <n v="17"/>
    <n v="1"/>
    <n v="16"/>
    <n v="21"/>
    <n v="3"/>
    <n v="17"/>
    <n v="4"/>
    <m/>
    <m/>
    <m/>
    <n v="435"/>
    <n v="367"/>
    <n v="431"/>
    <n v="147"/>
    <n v="396"/>
    <n v="294"/>
    <n v="416"/>
    <n v="412"/>
    <n v="410"/>
    <n v="243"/>
    <n v="22"/>
    <n v="19"/>
    <n v="19"/>
    <n v="2"/>
    <n v="16"/>
    <n v="6"/>
    <n v="17"/>
    <n v="17"/>
    <n v="17"/>
    <n v="5"/>
    <n v="404"/>
    <n v="340"/>
    <n v="403"/>
    <n v="142"/>
    <n v="374"/>
    <n v="283"/>
    <n v="391"/>
    <n v="387"/>
    <n v="385"/>
    <n v="234"/>
    <m/>
    <n v="484"/>
    <n v="472"/>
    <n v="12"/>
    <n v="484"/>
    <n v="32"/>
    <n v="440"/>
    <n v="12"/>
    <n v="47"/>
    <n v="65"/>
    <n v="99"/>
    <n v="16"/>
    <n v="19"/>
    <n v="6"/>
    <n v="6"/>
    <n v="338"/>
    <n v="0"/>
    <n v="47"/>
    <n v="0"/>
    <n v="63"/>
    <n v="1"/>
    <n v="5"/>
    <n v="32"/>
    <n v="207"/>
    <n v="240"/>
    <n v="5"/>
    <n v="11"/>
    <n v="15"/>
    <n v="1"/>
    <n v="0"/>
    <n v="17"/>
    <n v="188"/>
    <n v="235"/>
    <n v="6"/>
    <n v="47"/>
    <n v="13"/>
    <n v="68"/>
    <n v="23"/>
    <n v="4893"/>
    <n v="3"/>
    <n v="333"/>
    <n v="38"/>
    <n v="34"/>
    <n v="60"/>
    <n v="1961"/>
    <n v="2106"/>
    <n v="917"/>
    <n v="4984"/>
    <n v="42"/>
    <n v="8"/>
    <n v="0"/>
    <n v="27"/>
    <n v="1"/>
    <n v="41"/>
    <n v="0"/>
    <n v="5"/>
    <n v="1"/>
    <n v="0"/>
    <n v="0"/>
    <n v="3"/>
    <n v="0"/>
    <n v="0"/>
    <n v="7"/>
    <n v="3"/>
    <n v="1"/>
    <n v="2"/>
    <n v="6"/>
    <n v="0"/>
    <n v="12"/>
    <n v="4"/>
    <n v="284"/>
    <n v="72"/>
    <n v="356"/>
    <n v="8"/>
    <n v="5"/>
    <n v="13"/>
    <n v="269"/>
    <n v="67"/>
    <n v="336"/>
    <n v="284"/>
    <n v="15"/>
    <n v="15"/>
    <n v="15"/>
    <n v="28"/>
    <n v="0"/>
    <n v="0"/>
    <n v="0"/>
    <x v="1"/>
    <x v="94"/>
  </r>
  <r>
    <x v="4"/>
    <x v="21"/>
    <x v="95"/>
    <x v="95"/>
    <x v="0"/>
    <n v="3541"/>
    <n v="228"/>
    <n v="224"/>
    <n v="228"/>
    <n v="201"/>
    <n v="233"/>
    <n v="151"/>
    <n v="205"/>
    <n v="201"/>
    <n v="241"/>
    <n v="7"/>
    <n v="8"/>
    <n v="9"/>
    <n v="6"/>
    <n v="8"/>
    <n v="5"/>
    <n v="7"/>
    <n v="9"/>
    <n v="10"/>
    <n v="217"/>
    <n v="212"/>
    <n v="215"/>
    <n v="192"/>
    <n v="221"/>
    <n v="144"/>
    <n v="195"/>
    <n v="186"/>
    <n v="225"/>
    <n v="38"/>
    <n v="36"/>
    <n v="3"/>
    <n v="3"/>
    <n v="35"/>
    <n v="33"/>
    <n v="121"/>
    <n v="5"/>
    <n v="114"/>
    <n v="0"/>
    <n v="0"/>
    <n v="0"/>
    <n v="107"/>
    <n v="5"/>
    <n v="100"/>
    <n v="205"/>
    <n v="3"/>
    <n v="6"/>
    <n v="196"/>
    <n v="7"/>
    <n v="0"/>
    <n v="0"/>
    <n v="7"/>
    <n v="195"/>
    <n v="3"/>
    <n v="6"/>
    <n v="186"/>
    <n v="25"/>
    <n v="4"/>
    <n v="34"/>
    <n v="64"/>
    <n v="6"/>
    <n v="5"/>
    <n v="15"/>
    <n v="4"/>
    <n v="0"/>
    <n v="0"/>
    <n v="11"/>
    <n v="1"/>
    <n v="0"/>
    <n v="2"/>
    <n v="5"/>
    <n v="0"/>
    <n v="5"/>
    <n v="10"/>
    <n v="5"/>
    <n v="7"/>
    <n v="3"/>
    <m/>
    <m/>
    <m/>
    <n v="228"/>
    <n v="203"/>
    <n v="228"/>
    <n v="98"/>
    <n v="213"/>
    <n v="173"/>
    <n v="224"/>
    <n v="218"/>
    <n v="205"/>
    <n v="146"/>
    <n v="7"/>
    <n v="6"/>
    <n v="9"/>
    <n v="0"/>
    <n v="6"/>
    <n v="2"/>
    <n v="8"/>
    <n v="8"/>
    <n v="6"/>
    <n v="2"/>
    <n v="217"/>
    <n v="193"/>
    <n v="215"/>
    <n v="95"/>
    <n v="203"/>
    <n v="167"/>
    <n v="212"/>
    <n v="206"/>
    <n v="195"/>
    <n v="140"/>
    <m/>
    <n v="262"/>
    <n v="255"/>
    <n v="7"/>
    <n v="262"/>
    <n v="12"/>
    <n v="243"/>
    <n v="7"/>
    <n v="84"/>
    <n v="87"/>
    <n v="161"/>
    <n v="18"/>
    <n v="33"/>
    <n v="6"/>
    <n v="1"/>
    <n v="43"/>
    <n v="0"/>
    <n v="70"/>
    <n v="1"/>
    <n v="73"/>
    <n v="1"/>
    <n v="1"/>
    <n v="19"/>
    <n v="129"/>
    <n v="113"/>
    <n v="1"/>
    <n v="7"/>
    <n v="2"/>
    <n v="2"/>
    <n v="0"/>
    <n v="9"/>
    <n v="125"/>
    <n v="109"/>
    <n v="1"/>
    <n v="14"/>
    <n v="4"/>
    <n v="32"/>
    <n v="17"/>
    <n v="2394"/>
    <n v="0"/>
    <n v="127"/>
    <n v="0"/>
    <n v="5"/>
    <n v="39"/>
    <n v="1069"/>
    <n v="1010"/>
    <n v="364"/>
    <n v="2443"/>
    <n v="30"/>
    <n v="15"/>
    <n v="0"/>
    <n v="11"/>
    <n v="0"/>
    <n v="29"/>
    <n v="1"/>
    <n v="1"/>
    <n v="1"/>
    <n v="0"/>
    <n v="1"/>
    <n v="0"/>
    <n v="0"/>
    <n v="0"/>
    <n v="2"/>
    <n v="1"/>
    <n v="0"/>
    <n v="1"/>
    <n v="2"/>
    <n v="0"/>
    <n v="3"/>
    <n v="0"/>
    <n v="151"/>
    <n v="32"/>
    <n v="183"/>
    <n v="4"/>
    <n v="0"/>
    <n v="4"/>
    <n v="146"/>
    <n v="32"/>
    <n v="178"/>
    <n v="151"/>
    <n v="10"/>
    <n v="10"/>
    <n v="10"/>
    <n v="37"/>
    <n v="0"/>
    <n v="0"/>
    <n v="0"/>
    <x v="0"/>
    <x v="95"/>
  </r>
  <r>
    <x v="4"/>
    <x v="21"/>
    <x v="95"/>
    <x v="95"/>
    <x v="1"/>
    <n v="3554"/>
    <n v="227"/>
    <n v="222"/>
    <n v="224"/>
    <n v="201"/>
    <n v="230"/>
    <n v="152"/>
    <n v="205"/>
    <n v="202"/>
    <n v="242"/>
    <n v="7"/>
    <n v="8"/>
    <n v="8"/>
    <n v="6"/>
    <n v="7"/>
    <n v="5"/>
    <n v="7"/>
    <n v="9"/>
    <n v="10"/>
    <n v="216"/>
    <n v="210"/>
    <n v="212"/>
    <n v="192"/>
    <n v="219"/>
    <n v="145"/>
    <n v="195"/>
    <n v="187"/>
    <n v="226"/>
    <n v="38"/>
    <n v="37"/>
    <n v="4"/>
    <n v="4"/>
    <n v="34"/>
    <n v="33"/>
    <n v="120"/>
    <n v="5"/>
    <n v="113"/>
    <n v="0"/>
    <n v="0"/>
    <n v="0"/>
    <n v="106"/>
    <n v="5"/>
    <n v="99"/>
    <n v="205"/>
    <n v="3"/>
    <n v="5"/>
    <n v="197"/>
    <n v="7"/>
    <n v="0"/>
    <n v="0"/>
    <n v="7"/>
    <n v="195"/>
    <n v="3"/>
    <n v="5"/>
    <n v="187"/>
    <n v="27"/>
    <n v="4"/>
    <n v="34"/>
    <n v="66"/>
    <n v="6"/>
    <n v="5"/>
    <n v="15"/>
    <n v="4"/>
    <n v="0"/>
    <n v="0"/>
    <n v="11"/>
    <n v="1"/>
    <n v="0"/>
    <n v="2"/>
    <n v="5"/>
    <n v="0"/>
    <n v="5"/>
    <n v="9"/>
    <n v="5"/>
    <n v="6"/>
    <n v="3"/>
    <m/>
    <m/>
    <m/>
    <n v="227"/>
    <n v="196"/>
    <n v="224"/>
    <n v="93"/>
    <n v="212"/>
    <n v="170"/>
    <n v="222"/>
    <n v="218"/>
    <n v="202"/>
    <n v="140"/>
    <n v="7"/>
    <n v="6"/>
    <n v="8"/>
    <n v="0"/>
    <n v="5"/>
    <n v="3"/>
    <n v="8"/>
    <n v="8"/>
    <n v="6"/>
    <n v="3"/>
    <n v="216"/>
    <n v="186"/>
    <n v="212"/>
    <n v="90"/>
    <n v="203"/>
    <n v="163"/>
    <n v="210"/>
    <n v="206"/>
    <n v="192"/>
    <n v="133"/>
    <m/>
    <n v="262"/>
    <n v="255"/>
    <n v="7"/>
    <n v="262"/>
    <n v="12"/>
    <n v="243"/>
    <n v="7"/>
    <n v="89"/>
    <n v="92"/>
    <n v="162"/>
    <n v="18"/>
    <n v="32"/>
    <n v="6"/>
    <n v="1"/>
    <n v="43"/>
    <n v="0"/>
    <n v="68"/>
    <n v="1"/>
    <n v="71"/>
    <n v="1"/>
    <n v="1"/>
    <n v="19"/>
    <n v="127"/>
    <n v="115"/>
    <n v="1"/>
    <n v="7"/>
    <n v="2"/>
    <n v="2"/>
    <n v="0"/>
    <n v="9"/>
    <n v="123"/>
    <n v="111"/>
    <n v="1"/>
    <n v="14"/>
    <n v="4"/>
    <n v="32"/>
    <n v="17"/>
    <n v="2400"/>
    <n v="0"/>
    <n v="125"/>
    <n v="0"/>
    <n v="5"/>
    <n v="38"/>
    <n v="1069"/>
    <n v="1017"/>
    <n v="363"/>
    <n v="2449"/>
    <n v="27"/>
    <n v="14"/>
    <n v="0"/>
    <n v="9"/>
    <n v="0"/>
    <n v="26"/>
    <n v="1"/>
    <n v="1"/>
    <n v="1"/>
    <n v="0"/>
    <n v="1"/>
    <n v="0"/>
    <n v="0"/>
    <n v="0"/>
    <n v="2"/>
    <n v="1"/>
    <n v="0"/>
    <n v="1"/>
    <n v="2"/>
    <n v="0"/>
    <n v="3"/>
    <n v="1"/>
    <n v="150"/>
    <n v="32"/>
    <n v="182"/>
    <n v="4"/>
    <n v="0"/>
    <n v="4"/>
    <n v="145"/>
    <n v="32"/>
    <n v="177"/>
    <n v="150"/>
    <n v="11"/>
    <n v="11"/>
    <n v="11"/>
    <n v="37"/>
    <n v="0"/>
    <n v="0"/>
    <n v="0"/>
    <x v="1"/>
    <x v="95"/>
  </r>
  <r>
    <x v="4"/>
    <x v="21"/>
    <x v="96"/>
    <x v="96"/>
    <x v="0"/>
    <n v="8566"/>
    <n v="242"/>
    <n v="240"/>
    <n v="253"/>
    <n v="239"/>
    <n v="254"/>
    <n v="203"/>
    <n v="220"/>
    <n v="110"/>
    <n v="281"/>
    <n v="20"/>
    <n v="18"/>
    <n v="20"/>
    <n v="20"/>
    <n v="19"/>
    <n v="12"/>
    <n v="17"/>
    <n v="13"/>
    <n v="28"/>
    <n v="222"/>
    <n v="222"/>
    <n v="233"/>
    <n v="219"/>
    <n v="235"/>
    <n v="191"/>
    <n v="203"/>
    <n v="97"/>
    <n v="252"/>
    <n v="39"/>
    <n v="39"/>
    <n v="8"/>
    <n v="8"/>
    <n v="31"/>
    <n v="31"/>
    <n v="180"/>
    <n v="10"/>
    <n v="170"/>
    <n v="0"/>
    <n v="0"/>
    <n v="0"/>
    <n v="83"/>
    <n v="9"/>
    <n v="74"/>
    <n v="220"/>
    <n v="5"/>
    <n v="5"/>
    <n v="210"/>
    <n v="17"/>
    <n v="1"/>
    <n v="1"/>
    <n v="15"/>
    <n v="203"/>
    <n v="4"/>
    <n v="4"/>
    <n v="195"/>
    <n v="31"/>
    <n v="5"/>
    <n v="42"/>
    <n v="46"/>
    <n v="9"/>
    <n v="3"/>
    <n v="16"/>
    <n v="4"/>
    <n v="0"/>
    <n v="0"/>
    <n v="12"/>
    <n v="0"/>
    <n v="0"/>
    <n v="0"/>
    <n v="5"/>
    <n v="0"/>
    <n v="5"/>
    <n v="10"/>
    <n v="2"/>
    <n v="9"/>
    <n v="1"/>
    <m/>
    <m/>
    <m/>
    <n v="242"/>
    <n v="183"/>
    <n v="253"/>
    <n v="66"/>
    <n v="222"/>
    <n v="129"/>
    <n v="240"/>
    <n v="237"/>
    <n v="227"/>
    <n v="94"/>
    <n v="20"/>
    <n v="18"/>
    <n v="20"/>
    <n v="3"/>
    <n v="15"/>
    <n v="4"/>
    <n v="18"/>
    <n v="18"/>
    <n v="17"/>
    <n v="4"/>
    <n v="222"/>
    <n v="165"/>
    <n v="233"/>
    <n v="63"/>
    <n v="207"/>
    <n v="125"/>
    <n v="222"/>
    <n v="219"/>
    <n v="210"/>
    <n v="90"/>
    <m/>
    <n v="293"/>
    <n v="292"/>
    <n v="1"/>
    <n v="293"/>
    <n v="31"/>
    <n v="261"/>
    <n v="1"/>
    <n v="33"/>
    <n v="47"/>
    <n v="190"/>
    <n v="51"/>
    <n v="27"/>
    <n v="10"/>
    <n v="13"/>
    <n v="2"/>
    <n v="0"/>
    <n v="32"/>
    <n v="1"/>
    <n v="44"/>
    <n v="3"/>
    <n v="1"/>
    <n v="34"/>
    <n v="170"/>
    <n v="88"/>
    <n v="1"/>
    <n v="17"/>
    <n v="12"/>
    <n v="1"/>
    <n v="0"/>
    <n v="17"/>
    <n v="157"/>
    <n v="87"/>
    <n v="14"/>
    <n v="74"/>
    <n v="6"/>
    <n v="62"/>
    <n v="7"/>
    <n v="5787"/>
    <n v="0"/>
    <n v="149"/>
    <n v="7"/>
    <n v="26"/>
    <n v="51"/>
    <n v="3142"/>
    <n v="2306"/>
    <n v="408"/>
    <n v="5856"/>
    <n v="34"/>
    <n v="11"/>
    <n v="1"/>
    <n v="17"/>
    <n v="1"/>
    <n v="33"/>
    <n v="0"/>
    <n v="1"/>
    <n v="0"/>
    <n v="0"/>
    <n v="0"/>
    <n v="1"/>
    <n v="0"/>
    <n v="0"/>
    <n v="3"/>
    <n v="2"/>
    <n v="1"/>
    <n v="0"/>
    <n v="3"/>
    <n v="0"/>
    <n v="4"/>
    <n v="2"/>
    <n v="126"/>
    <n v="40"/>
    <n v="166"/>
    <n v="7"/>
    <n v="2"/>
    <n v="9"/>
    <n v="119"/>
    <n v="38"/>
    <n v="157"/>
    <n v="126"/>
    <n v="14"/>
    <n v="14"/>
    <n v="14"/>
    <n v="55"/>
    <n v="2"/>
    <n v="1"/>
    <n v="1"/>
    <x v="0"/>
    <x v="96"/>
  </r>
  <r>
    <x v="4"/>
    <x v="21"/>
    <x v="96"/>
    <x v="96"/>
    <x v="1"/>
    <n v="8590"/>
    <n v="240"/>
    <n v="240"/>
    <n v="252"/>
    <n v="234"/>
    <n v="251"/>
    <n v="197"/>
    <n v="215"/>
    <n v="114"/>
    <n v="280"/>
    <n v="21"/>
    <n v="19"/>
    <n v="20"/>
    <n v="21"/>
    <n v="20"/>
    <n v="12"/>
    <n v="17"/>
    <n v="13"/>
    <n v="27"/>
    <n v="219"/>
    <n v="221"/>
    <n v="232"/>
    <n v="213"/>
    <n v="231"/>
    <n v="185"/>
    <n v="198"/>
    <n v="101"/>
    <n v="252"/>
    <n v="40"/>
    <n v="38"/>
    <n v="7"/>
    <n v="7"/>
    <n v="33"/>
    <n v="31"/>
    <n v="170"/>
    <n v="9"/>
    <n v="161"/>
    <n v="0"/>
    <n v="0"/>
    <n v="0"/>
    <n v="81"/>
    <n v="7"/>
    <n v="74"/>
    <n v="215"/>
    <n v="5"/>
    <n v="5"/>
    <n v="205"/>
    <n v="17"/>
    <n v="1"/>
    <n v="1"/>
    <n v="15"/>
    <n v="198"/>
    <n v="4"/>
    <n v="4"/>
    <n v="190"/>
    <n v="32"/>
    <n v="5"/>
    <n v="43"/>
    <n v="47"/>
    <n v="9"/>
    <n v="3"/>
    <n v="17"/>
    <n v="3"/>
    <n v="0"/>
    <n v="0"/>
    <n v="14"/>
    <n v="0"/>
    <n v="0"/>
    <n v="1"/>
    <n v="4"/>
    <n v="0"/>
    <n v="4"/>
    <n v="11"/>
    <n v="2"/>
    <n v="9"/>
    <n v="2"/>
    <m/>
    <m/>
    <m/>
    <n v="240"/>
    <n v="181"/>
    <n v="252"/>
    <n v="60"/>
    <n v="222"/>
    <n v="123"/>
    <n v="240"/>
    <n v="236"/>
    <n v="224"/>
    <n v="90"/>
    <n v="21"/>
    <n v="18"/>
    <n v="20"/>
    <n v="2"/>
    <n v="14"/>
    <n v="2"/>
    <n v="19"/>
    <n v="18"/>
    <n v="17"/>
    <n v="2"/>
    <n v="219"/>
    <n v="163"/>
    <n v="232"/>
    <n v="58"/>
    <n v="208"/>
    <n v="121"/>
    <n v="221"/>
    <n v="218"/>
    <n v="207"/>
    <n v="88"/>
    <m/>
    <n v="296"/>
    <n v="295"/>
    <n v="1"/>
    <n v="296"/>
    <n v="31"/>
    <n v="264"/>
    <n v="1"/>
    <n v="32"/>
    <n v="47"/>
    <n v="190"/>
    <n v="51"/>
    <n v="28"/>
    <n v="10"/>
    <n v="14"/>
    <n v="2"/>
    <n v="1"/>
    <n v="31"/>
    <n v="1"/>
    <n v="44"/>
    <n v="3"/>
    <n v="1"/>
    <n v="33"/>
    <n v="171"/>
    <n v="91"/>
    <n v="1"/>
    <n v="17"/>
    <n v="12"/>
    <n v="1"/>
    <n v="0"/>
    <n v="16"/>
    <n v="158"/>
    <n v="90"/>
    <n v="12"/>
    <n v="75"/>
    <n v="6"/>
    <n v="62"/>
    <n v="7"/>
    <n v="5794"/>
    <n v="0"/>
    <n v="147"/>
    <n v="7"/>
    <n v="27"/>
    <n v="52"/>
    <n v="3133"/>
    <n v="2323"/>
    <n v="407"/>
    <n v="5863"/>
    <n v="37"/>
    <n v="10"/>
    <n v="1"/>
    <n v="17"/>
    <n v="1"/>
    <n v="36"/>
    <n v="0"/>
    <n v="1"/>
    <n v="0"/>
    <n v="0"/>
    <n v="0"/>
    <n v="1"/>
    <n v="0"/>
    <n v="0"/>
    <n v="3"/>
    <n v="2"/>
    <n v="1"/>
    <n v="0"/>
    <n v="3"/>
    <n v="0"/>
    <n v="4"/>
    <n v="2"/>
    <n v="129"/>
    <n v="41"/>
    <n v="170"/>
    <n v="8"/>
    <n v="2"/>
    <n v="10"/>
    <n v="121"/>
    <n v="39"/>
    <n v="160"/>
    <n v="129"/>
    <n v="14"/>
    <n v="14"/>
    <n v="14"/>
    <n v="57"/>
    <n v="3"/>
    <n v="2"/>
    <n v="2"/>
    <x v="1"/>
    <x v="96"/>
  </r>
  <r>
    <x v="4"/>
    <x v="21"/>
    <x v="97"/>
    <x v="97"/>
    <x v="0"/>
    <n v="13909"/>
    <n v="815"/>
    <n v="798"/>
    <n v="824"/>
    <n v="785"/>
    <n v="839"/>
    <n v="680"/>
    <n v="649"/>
    <n v="778"/>
    <n v="882"/>
    <n v="41"/>
    <n v="27"/>
    <n v="32"/>
    <n v="37"/>
    <n v="33"/>
    <n v="14"/>
    <n v="28"/>
    <n v="39"/>
    <n v="47"/>
    <n v="746"/>
    <n v="745"/>
    <n v="766"/>
    <n v="723"/>
    <n v="778"/>
    <n v="649"/>
    <n v="603"/>
    <n v="711"/>
    <n v="803"/>
    <n v="94"/>
    <n v="90"/>
    <n v="11"/>
    <n v="11"/>
    <n v="79"/>
    <n v="75"/>
    <n v="548"/>
    <n v="7"/>
    <n v="530"/>
    <n v="0"/>
    <n v="0"/>
    <n v="0"/>
    <n v="495"/>
    <n v="5"/>
    <n v="482"/>
    <n v="649"/>
    <n v="22"/>
    <n v="51"/>
    <n v="574"/>
    <n v="28"/>
    <n v="1"/>
    <n v="1"/>
    <n v="26"/>
    <n v="603"/>
    <n v="21"/>
    <n v="48"/>
    <n v="532"/>
    <n v="138"/>
    <n v="23"/>
    <n v="185"/>
    <n v="133"/>
    <n v="15"/>
    <n v="8"/>
    <n v="47"/>
    <n v="10"/>
    <n v="0"/>
    <n v="0"/>
    <n v="37"/>
    <n v="0"/>
    <n v="0"/>
    <n v="8"/>
    <n v="7"/>
    <n v="1"/>
    <n v="6"/>
    <n v="26"/>
    <n v="6"/>
    <n v="23"/>
    <n v="3"/>
    <m/>
    <m/>
    <m/>
    <n v="815"/>
    <n v="512"/>
    <n v="824"/>
    <n v="248"/>
    <n v="744"/>
    <n v="496"/>
    <n v="798"/>
    <n v="760"/>
    <n v="742"/>
    <n v="274"/>
    <n v="41"/>
    <n v="26"/>
    <n v="32"/>
    <n v="0"/>
    <n v="25"/>
    <n v="4"/>
    <n v="27"/>
    <n v="26"/>
    <n v="23"/>
    <n v="1"/>
    <n v="746"/>
    <n v="470"/>
    <n v="766"/>
    <n v="233"/>
    <n v="694"/>
    <n v="472"/>
    <n v="745"/>
    <n v="708"/>
    <n v="696"/>
    <n v="263"/>
    <m/>
    <n v="940"/>
    <n v="899"/>
    <n v="41"/>
    <n v="940"/>
    <n v="55"/>
    <n v="844"/>
    <n v="41"/>
    <n v="10"/>
    <n v="40"/>
    <n v="618"/>
    <n v="127"/>
    <n v="66"/>
    <n v="24"/>
    <n v="11"/>
    <n v="82"/>
    <n v="12"/>
    <n v="8"/>
    <n v="0"/>
    <n v="33"/>
    <n v="2"/>
    <n v="6"/>
    <n v="58"/>
    <n v="393"/>
    <n v="483"/>
    <n v="5"/>
    <n v="26"/>
    <n v="20"/>
    <n v="4"/>
    <n v="1"/>
    <n v="28"/>
    <n v="357"/>
    <n v="458"/>
    <n v="6"/>
    <n v="105"/>
    <n v="24"/>
    <n v="460"/>
    <n v="169"/>
    <n v="9305"/>
    <n v="1"/>
    <n v="686"/>
    <n v="19"/>
    <n v="64"/>
    <n v="96"/>
    <n v="3954"/>
    <n v="4048"/>
    <n v="1932"/>
    <n v="9934"/>
    <n v="74"/>
    <n v="22"/>
    <n v="1"/>
    <n v="2"/>
    <n v="5"/>
    <n v="64"/>
    <n v="5"/>
    <n v="6"/>
    <n v="1"/>
    <n v="0"/>
    <n v="1"/>
    <n v="2"/>
    <n v="0"/>
    <n v="0"/>
    <n v="13"/>
    <n v="6"/>
    <n v="0"/>
    <n v="3"/>
    <n v="11"/>
    <n v="1"/>
    <n v="19"/>
    <n v="9"/>
    <n v="429"/>
    <n v="165"/>
    <n v="594"/>
    <n v="13"/>
    <n v="2"/>
    <n v="15"/>
    <n v="404"/>
    <n v="159"/>
    <n v="563"/>
    <n v="429"/>
    <n v="49"/>
    <n v="49"/>
    <n v="49"/>
    <n v="163"/>
    <n v="16"/>
    <n v="8"/>
    <n v="8"/>
    <x v="0"/>
    <x v="97"/>
  </r>
  <r>
    <x v="4"/>
    <x v="21"/>
    <x v="97"/>
    <x v="97"/>
    <x v="1"/>
    <n v="13967"/>
    <n v="821"/>
    <n v="802"/>
    <n v="825"/>
    <n v="787"/>
    <n v="838"/>
    <n v="687"/>
    <n v="686"/>
    <n v="828"/>
    <n v="882"/>
    <n v="42"/>
    <n v="27"/>
    <n v="32"/>
    <n v="37"/>
    <n v="32"/>
    <n v="14"/>
    <n v="29"/>
    <n v="44"/>
    <n v="46"/>
    <n v="750"/>
    <n v="749"/>
    <n v="766"/>
    <n v="724"/>
    <n v="777"/>
    <n v="654"/>
    <n v="637"/>
    <n v="752"/>
    <n v="802"/>
    <n v="87"/>
    <n v="85"/>
    <n v="9"/>
    <n v="9"/>
    <n v="74"/>
    <n v="72"/>
    <n v="582"/>
    <n v="8"/>
    <n v="561"/>
    <n v="0"/>
    <n v="0"/>
    <n v="0"/>
    <n v="553"/>
    <n v="7"/>
    <n v="534"/>
    <n v="686"/>
    <n v="21"/>
    <n v="54"/>
    <n v="609"/>
    <n v="29"/>
    <n v="1"/>
    <n v="0"/>
    <n v="28"/>
    <n v="637"/>
    <n v="20"/>
    <n v="51"/>
    <n v="564"/>
    <n v="138"/>
    <n v="26"/>
    <n v="178"/>
    <n v="132"/>
    <n v="15"/>
    <n v="8"/>
    <n v="47"/>
    <n v="10"/>
    <n v="0"/>
    <n v="0"/>
    <n v="37"/>
    <n v="0"/>
    <n v="0"/>
    <n v="9"/>
    <n v="7"/>
    <n v="1"/>
    <n v="6"/>
    <n v="26"/>
    <n v="6"/>
    <n v="23"/>
    <n v="3"/>
    <m/>
    <m/>
    <m/>
    <n v="821"/>
    <n v="460"/>
    <n v="825"/>
    <n v="245"/>
    <n v="747"/>
    <n v="487"/>
    <n v="802"/>
    <n v="768"/>
    <n v="752"/>
    <n v="238"/>
    <n v="42"/>
    <n v="28"/>
    <n v="32"/>
    <n v="0"/>
    <n v="26"/>
    <n v="4"/>
    <n v="27"/>
    <n v="26"/>
    <n v="24"/>
    <n v="2"/>
    <n v="750"/>
    <n v="417"/>
    <n v="766"/>
    <n v="230"/>
    <n v="695"/>
    <n v="462"/>
    <n v="749"/>
    <n v="717"/>
    <n v="705"/>
    <n v="229"/>
    <m/>
    <n v="936"/>
    <n v="894"/>
    <n v="42"/>
    <n v="936"/>
    <n v="54"/>
    <n v="840"/>
    <n v="42"/>
    <n v="12"/>
    <n v="42"/>
    <n v="618"/>
    <n v="129"/>
    <n v="66"/>
    <n v="24"/>
    <n v="11"/>
    <n v="78"/>
    <n v="10"/>
    <n v="9"/>
    <n v="0"/>
    <n v="34"/>
    <n v="2"/>
    <n v="4"/>
    <n v="60"/>
    <n v="393"/>
    <n v="479"/>
    <n v="3"/>
    <n v="27"/>
    <n v="20"/>
    <n v="4"/>
    <n v="1"/>
    <n v="29"/>
    <n v="357"/>
    <n v="453"/>
    <n v="7"/>
    <n v="104"/>
    <n v="25"/>
    <n v="463"/>
    <n v="168"/>
    <n v="9338"/>
    <n v="2"/>
    <n v="690"/>
    <n v="21"/>
    <n v="65"/>
    <n v="98"/>
    <n v="3961"/>
    <n v="4059"/>
    <n v="1949"/>
    <n v="9969"/>
    <n v="69"/>
    <n v="21"/>
    <n v="1"/>
    <n v="2"/>
    <n v="4"/>
    <n v="60"/>
    <n v="5"/>
    <n v="4"/>
    <n v="1"/>
    <n v="0"/>
    <n v="1"/>
    <n v="2"/>
    <n v="0"/>
    <n v="0"/>
    <n v="15"/>
    <n v="7"/>
    <n v="1"/>
    <n v="3"/>
    <n v="13"/>
    <n v="1"/>
    <n v="19"/>
    <n v="9"/>
    <n v="428"/>
    <n v="160"/>
    <n v="588"/>
    <n v="13"/>
    <n v="2"/>
    <n v="15"/>
    <n v="403"/>
    <n v="154"/>
    <n v="557"/>
    <n v="428"/>
    <n v="54"/>
    <n v="54"/>
    <n v="54"/>
    <n v="164"/>
    <n v="18"/>
    <n v="9"/>
    <n v="9"/>
    <x v="1"/>
    <x v="97"/>
  </r>
  <r>
    <x v="4"/>
    <x v="21"/>
    <x v="98"/>
    <x v="98"/>
    <x v="0"/>
    <n v="3463"/>
    <n v="112"/>
    <n v="113"/>
    <n v="112"/>
    <n v="38"/>
    <n v="125"/>
    <n v="18"/>
    <n v="87"/>
    <n v="4"/>
    <n v="170"/>
    <n v="6"/>
    <n v="5"/>
    <n v="4"/>
    <n v="2"/>
    <n v="5"/>
    <n v="2"/>
    <n v="5"/>
    <n v="1"/>
    <n v="15"/>
    <n v="102"/>
    <n v="106"/>
    <n v="105"/>
    <n v="34"/>
    <n v="115"/>
    <n v="16"/>
    <n v="81"/>
    <n v="3"/>
    <n v="147"/>
    <n v="3"/>
    <n v="3"/>
    <n v="1"/>
    <n v="1"/>
    <n v="1"/>
    <n v="1"/>
    <n v="10"/>
    <n v="0"/>
    <n v="10"/>
    <n v="0"/>
    <n v="0"/>
    <n v="0"/>
    <n v="2"/>
    <n v="0"/>
    <n v="2"/>
    <n v="87"/>
    <n v="0"/>
    <n v="37"/>
    <n v="50"/>
    <n v="5"/>
    <n v="0"/>
    <n v="1"/>
    <n v="4"/>
    <n v="81"/>
    <n v="0"/>
    <n v="35"/>
    <n v="46"/>
    <n v="12"/>
    <n v="2"/>
    <n v="32"/>
    <n v="9"/>
    <n v="2"/>
    <n v="0"/>
    <n v="6"/>
    <n v="0"/>
    <n v="0"/>
    <n v="0"/>
    <n v="6"/>
    <n v="0"/>
    <n v="0"/>
    <n v="1"/>
    <n v="1"/>
    <n v="0"/>
    <n v="1"/>
    <n v="2"/>
    <n v="1"/>
    <n v="2"/>
    <n v="0"/>
    <m/>
    <m/>
    <m/>
    <n v="112"/>
    <n v="109"/>
    <n v="112"/>
    <n v="44"/>
    <n v="106"/>
    <n v="67"/>
    <n v="113"/>
    <n v="110"/>
    <n v="91"/>
    <n v="51"/>
    <n v="6"/>
    <n v="5"/>
    <n v="4"/>
    <n v="1"/>
    <n v="2"/>
    <n v="1"/>
    <n v="5"/>
    <n v="5"/>
    <n v="2"/>
    <n v="1"/>
    <n v="102"/>
    <n v="101"/>
    <n v="105"/>
    <n v="41"/>
    <n v="101"/>
    <n v="64"/>
    <n v="106"/>
    <n v="103"/>
    <n v="88"/>
    <n v="50"/>
    <m/>
    <n v="182"/>
    <n v="174"/>
    <n v="8"/>
    <n v="182"/>
    <n v="17"/>
    <n v="157"/>
    <n v="8"/>
    <n v="2"/>
    <n v="11"/>
    <n v="85"/>
    <n v="7"/>
    <n v="5"/>
    <n v="2"/>
    <n v="0"/>
    <n v="82"/>
    <n v="1"/>
    <n v="1"/>
    <n v="0"/>
    <n v="9"/>
    <n v="0"/>
    <n v="0"/>
    <n v="15"/>
    <n v="59"/>
    <n v="108"/>
    <n v="0"/>
    <n v="6"/>
    <n v="8"/>
    <n v="3"/>
    <n v="0"/>
    <n v="6"/>
    <n v="51"/>
    <n v="100"/>
    <n v="0"/>
    <n v="7"/>
    <n v="0"/>
    <n v="1"/>
    <n v="1"/>
    <n v="2630"/>
    <n v="0"/>
    <n v="287"/>
    <n v="0"/>
    <n v="6"/>
    <n v="22"/>
    <n v="870"/>
    <n v="1095"/>
    <n v="667"/>
    <n v="2632"/>
    <n v="10"/>
    <n v="7"/>
    <n v="0"/>
    <n v="0"/>
    <n v="2"/>
    <n v="8"/>
    <n v="0"/>
    <n v="0"/>
    <n v="0"/>
    <n v="0"/>
    <n v="0"/>
    <n v="0"/>
    <n v="0"/>
    <n v="0"/>
    <n v="1"/>
    <n v="0"/>
    <n v="0"/>
    <n v="0"/>
    <n v="0"/>
    <n v="0"/>
    <n v="1"/>
    <n v="0"/>
    <n v="38"/>
    <n v="26"/>
    <n v="64"/>
    <n v="4"/>
    <n v="2"/>
    <n v="6"/>
    <n v="34"/>
    <n v="23"/>
    <n v="57"/>
    <n v="38"/>
    <n v="1"/>
    <n v="1"/>
    <n v="1"/>
    <n v="11"/>
    <n v="0"/>
    <n v="0"/>
    <n v="0"/>
    <x v="0"/>
    <x v="98"/>
  </r>
  <r>
    <x v="4"/>
    <x v="21"/>
    <x v="98"/>
    <x v="98"/>
    <x v="1"/>
    <n v="3447"/>
    <n v="111"/>
    <n v="113"/>
    <n v="109"/>
    <n v="39"/>
    <n v="122"/>
    <n v="17"/>
    <n v="88"/>
    <n v="4"/>
    <n v="168"/>
    <n v="7"/>
    <n v="6"/>
    <n v="5"/>
    <n v="2"/>
    <n v="6"/>
    <n v="2"/>
    <n v="6"/>
    <n v="1"/>
    <n v="14"/>
    <n v="101"/>
    <n v="105"/>
    <n v="101"/>
    <n v="35"/>
    <n v="112"/>
    <n v="15"/>
    <n v="81"/>
    <n v="3"/>
    <n v="147"/>
    <n v="3"/>
    <n v="3"/>
    <n v="1"/>
    <n v="1"/>
    <n v="1"/>
    <n v="1"/>
    <n v="9"/>
    <n v="0"/>
    <n v="9"/>
    <n v="0"/>
    <n v="0"/>
    <n v="0"/>
    <n v="2"/>
    <n v="0"/>
    <n v="2"/>
    <n v="88"/>
    <n v="0"/>
    <n v="34"/>
    <n v="54"/>
    <n v="6"/>
    <n v="0"/>
    <n v="1"/>
    <n v="5"/>
    <n v="81"/>
    <n v="0"/>
    <n v="32"/>
    <n v="49"/>
    <n v="12"/>
    <n v="2"/>
    <n v="31"/>
    <n v="9"/>
    <n v="2"/>
    <n v="0"/>
    <n v="5"/>
    <n v="0"/>
    <n v="0"/>
    <n v="0"/>
    <n v="5"/>
    <n v="0"/>
    <n v="0"/>
    <n v="0"/>
    <n v="1"/>
    <n v="0"/>
    <n v="1"/>
    <n v="3"/>
    <n v="1"/>
    <n v="3"/>
    <n v="0"/>
    <m/>
    <m/>
    <m/>
    <n v="111"/>
    <n v="108"/>
    <n v="109"/>
    <n v="39"/>
    <n v="101"/>
    <n v="62"/>
    <n v="113"/>
    <n v="107"/>
    <n v="88"/>
    <n v="45"/>
    <n v="7"/>
    <n v="6"/>
    <n v="5"/>
    <n v="1"/>
    <n v="3"/>
    <n v="1"/>
    <n v="6"/>
    <n v="6"/>
    <n v="3"/>
    <n v="1"/>
    <n v="101"/>
    <n v="100"/>
    <n v="101"/>
    <n v="36"/>
    <n v="95"/>
    <n v="59"/>
    <n v="105"/>
    <n v="99"/>
    <n v="84"/>
    <n v="44"/>
    <m/>
    <n v="180"/>
    <n v="173"/>
    <n v="7"/>
    <n v="180"/>
    <n v="17"/>
    <n v="156"/>
    <n v="7"/>
    <n v="2"/>
    <n v="11"/>
    <n v="85"/>
    <n v="7"/>
    <n v="5"/>
    <n v="2"/>
    <n v="0"/>
    <n v="80"/>
    <n v="1"/>
    <n v="1"/>
    <n v="0"/>
    <n v="9"/>
    <n v="0"/>
    <n v="0"/>
    <n v="14"/>
    <n v="60"/>
    <n v="106"/>
    <n v="0"/>
    <n v="6"/>
    <n v="8"/>
    <n v="3"/>
    <n v="0"/>
    <n v="6"/>
    <n v="52"/>
    <n v="98"/>
    <n v="0"/>
    <n v="7"/>
    <n v="0"/>
    <n v="1"/>
    <n v="1"/>
    <n v="2622"/>
    <n v="0"/>
    <n v="292"/>
    <n v="0"/>
    <n v="7"/>
    <n v="22"/>
    <n v="864"/>
    <n v="1095"/>
    <n v="665"/>
    <n v="2624"/>
    <n v="11"/>
    <n v="8"/>
    <n v="0"/>
    <n v="0"/>
    <n v="2"/>
    <n v="9"/>
    <n v="0"/>
    <m/>
    <m/>
    <m/>
    <m/>
    <m/>
    <m/>
    <m/>
    <m/>
    <m/>
    <m/>
    <m/>
    <m/>
    <m/>
    <m/>
    <m/>
    <n v="40"/>
    <n v="25"/>
    <n v="65"/>
    <n v="4"/>
    <n v="2"/>
    <n v="6"/>
    <n v="36"/>
    <n v="22"/>
    <n v="58"/>
    <n v="40"/>
    <n v="1"/>
    <n v="1"/>
    <n v="1"/>
    <n v="11"/>
    <n v="0"/>
    <n v="0"/>
    <n v="0"/>
    <x v="1"/>
    <x v="98"/>
  </r>
  <r>
    <x v="4"/>
    <x v="21"/>
    <x v="99"/>
    <x v="99"/>
    <x v="0"/>
    <n v="8048"/>
    <n v="400"/>
    <n v="376"/>
    <n v="438"/>
    <n v="471"/>
    <n v="435"/>
    <n v="248"/>
    <n v="238"/>
    <n v="2"/>
    <n v="421"/>
    <n v="21"/>
    <n v="15"/>
    <n v="22"/>
    <n v="25"/>
    <n v="23"/>
    <n v="8"/>
    <n v="11"/>
    <n v="0"/>
    <n v="23"/>
    <n v="364"/>
    <n v="347"/>
    <n v="399"/>
    <n v="422"/>
    <n v="394"/>
    <n v="237"/>
    <n v="222"/>
    <n v="2"/>
    <n v="378"/>
    <n v="49"/>
    <n v="27"/>
    <n v="1"/>
    <n v="1"/>
    <n v="48"/>
    <n v="26"/>
    <n v="191"/>
    <n v="4"/>
    <n v="187"/>
    <n v="0"/>
    <n v="0"/>
    <n v="0"/>
    <n v="0"/>
    <n v="0"/>
    <n v="0"/>
    <n v="238"/>
    <n v="3"/>
    <n v="17"/>
    <n v="217"/>
    <n v="11"/>
    <n v="0"/>
    <n v="0"/>
    <n v="11"/>
    <n v="222"/>
    <n v="3"/>
    <n v="17"/>
    <n v="201"/>
    <n v="77"/>
    <n v="9"/>
    <n v="103"/>
    <n v="130"/>
    <n v="10"/>
    <n v="1"/>
    <n v="24"/>
    <n v="5"/>
    <n v="1"/>
    <n v="0"/>
    <n v="19"/>
    <n v="0"/>
    <n v="0"/>
    <n v="6"/>
    <n v="4"/>
    <n v="0"/>
    <n v="4"/>
    <n v="16"/>
    <n v="5"/>
    <n v="16"/>
    <n v="0"/>
    <m/>
    <m/>
    <m/>
    <n v="400"/>
    <n v="245"/>
    <n v="438"/>
    <n v="134"/>
    <n v="367"/>
    <n v="245"/>
    <n v="376"/>
    <n v="333"/>
    <n v="336"/>
    <n v="123"/>
    <n v="22"/>
    <n v="16"/>
    <n v="23"/>
    <n v="2"/>
    <n v="20"/>
    <n v="8"/>
    <n v="15"/>
    <n v="14"/>
    <n v="11"/>
    <n v="5"/>
    <n v="363"/>
    <n v="222"/>
    <n v="398"/>
    <n v="125"/>
    <n v="333"/>
    <n v="226"/>
    <n v="347"/>
    <n v="305"/>
    <n v="313"/>
    <n v="115"/>
    <m/>
    <n v="489"/>
    <n v="463"/>
    <n v="26"/>
    <n v="489"/>
    <n v="29"/>
    <n v="434"/>
    <n v="26"/>
    <n v="3"/>
    <n v="12"/>
    <n v="235"/>
    <n v="34"/>
    <n v="29"/>
    <n v="6"/>
    <n v="1"/>
    <n v="184"/>
    <n v="0"/>
    <n v="2"/>
    <n v="0"/>
    <n v="11"/>
    <n v="0"/>
    <n v="3"/>
    <n v="32"/>
    <n v="264"/>
    <n v="190"/>
    <n v="2"/>
    <n v="11"/>
    <n v="14"/>
    <n v="2"/>
    <n v="1"/>
    <n v="17"/>
    <n v="232"/>
    <n v="184"/>
    <n v="13"/>
    <n v="66"/>
    <n v="16"/>
    <n v="3"/>
    <n v="4"/>
    <n v="5661"/>
    <n v="0"/>
    <n v="310"/>
    <n v="0"/>
    <n v="20"/>
    <n v="84"/>
    <n v="2350"/>
    <n v="2435"/>
    <n v="883"/>
    <n v="5668"/>
    <n v="63"/>
    <n v="26"/>
    <n v="0"/>
    <n v="1"/>
    <n v="1"/>
    <n v="52"/>
    <n v="10"/>
    <n v="3"/>
    <n v="1"/>
    <n v="0"/>
    <n v="1"/>
    <n v="1"/>
    <n v="0"/>
    <n v="0"/>
    <n v="5"/>
    <n v="2"/>
    <n v="1"/>
    <n v="0"/>
    <n v="2"/>
    <n v="1"/>
    <n v="8"/>
    <n v="1"/>
    <n v="209"/>
    <n v="90"/>
    <n v="299"/>
    <n v="9"/>
    <n v="2"/>
    <n v="11"/>
    <n v="192"/>
    <n v="86"/>
    <n v="278"/>
    <n v="209"/>
    <n v="2"/>
    <n v="2"/>
    <n v="2"/>
    <n v="29"/>
    <n v="8"/>
    <n v="5"/>
    <n v="5"/>
    <x v="0"/>
    <x v="99"/>
  </r>
  <r>
    <x v="4"/>
    <x v="21"/>
    <x v="99"/>
    <x v="99"/>
    <x v="1"/>
    <n v="8093"/>
    <n v="409"/>
    <n v="387"/>
    <n v="442"/>
    <n v="476"/>
    <n v="437"/>
    <n v="259"/>
    <n v="250"/>
    <n v="2"/>
    <n v="427"/>
    <n v="22"/>
    <n v="15"/>
    <n v="23"/>
    <n v="26"/>
    <n v="22"/>
    <n v="10"/>
    <n v="11"/>
    <n v="0"/>
    <n v="24"/>
    <n v="371"/>
    <n v="358"/>
    <n v="402"/>
    <n v="426"/>
    <n v="397"/>
    <n v="246"/>
    <n v="234"/>
    <n v="2"/>
    <n v="383"/>
    <n v="50"/>
    <n v="28"/>
    <n v="1"/>
    <n v="1"/>
    <n v="49"/>
    <n v="27"/>
    <n v="201"/>
    <n v="5"/>
    <n v="196"/>
    <n v="0"/>
    <n v="0"/>
    <n v="0"/>
    <n v="0"/>
    <n v="0"/>
    <n v="0"/>
    <n v="250"/>
    <n v="3"/>
    <n v="17"/>
    <n v="229"/>
    <n v="11"/>
    <n v="0"/>
    <n v="0"/>
    <n v="11"/>
    <n v="234"/>
    <n v="3"/>
    <n v="17"/>
    <n v="213"/>
    <n v="76"/>
    <n v="9"/>
    <n v="102"/>
    <n v="131"/>
    <n v="10"/>
    <n v="1"/>
    <n v="24"/>
    <n v="5"/>
    <n v="1"/>
    <n v="0"/>
    <n v="19"/>
    <n v="0"/>
    <n v="0"/>
    <n v="6"/>
    <n v="5"/>
    <n v="0"/>
    <n v="5"/>
    <n v="16"/>
    <n v="5"/>
    <n v="16"/>
    <n v="0"/>
    <m/>
    <m/>
    <m/>
    <n v="409"/>
    <n v="247"/>
    <n v="442"/>
    <n v="137"/>
    <n v="374"/>
    <n v="252"/>
    <n v="387"/>
    <n v="346"/>
    <n v="345"/>
    <n v="130"/>
    <n v="22"/>
    <n v="16"/>
    <n v="23"/>
    <n v="2"/>
    <n v="20"/>
    <n v="8"/>
    <n v="15"/>
    <n v="15"/>
    <n v="11"/>
    <n v="6"/>
    <n v="371"/>
    <n v="223"/>
    <n v="402"/>
    <n v="128"/>
    <n v="339"/>
    <n v="233"/>
    <n v="358"/>
    <n v="317"/>
    <n v="321"/>
    <n v="120"/>
    <m/>
    <n v="493"/>
    <n v="467"/>
    <n v="26"/>
    <n v="493"/>
    <n v="30"/>
    <n v="437"/>
    <n v="26"/>
    <n v="3"/>
    <n v="12"/>
    <n v="235"/>
    <n v="34"/>
    <n v="29"/>
    <n v="7"/>
    <n v="1"/>
    <n v="187"/>
    <n v="0"/>
    <n v="2"/>
    <n v="0"/>
    <n v="11"/>
    <n v="0"/>
    <n v="3"/>
    <n v="34"/>
    <n v="263"/>
    <n v="193"/>
    <n v="2"/>
    <n v="11"/>
    <n v="15"/>
    <n v="2"/>
    <n v="1"/>
    <n v="19"/>
    <n v="231"/>
    <n v="186"/>
    <n v="12"/>
    <n v="67"/>
    <n v="16"/>
    <n v="3"/>
    <n v="4"/>
    <n v="5688"/>
    <n v="0"/>
    <n v="313"/>
    <n v="0"/>
    <n v="21"/>
    <n v="85"/>
    <n v="2359"/>
    <n v="2451"/>
    <n v="885"/>
    <n v="5695"/>
    <n v="64"/>
    <n v="24"/>
    <n v="0"/>
    <n v="1"/>
    <n v="0"/>
    <n v="54"/>
    <n v="10"/>
    <n v="3"/>
    <n v="1"/>
    <n v="0"/>
    <n v="1"/>
    <n v="1"/>
    <n v="0"/>
    <n v="0"/>
    <n v="5"/>
    <n v="2"/>
    <n v="1"/>
    <n v="0"/>
    <n v="2"/>
    <n v="1"/>
    <n v="8"/>
    <n v="0"/>
    <n v="211"/>
    <n v="89"/>
    <n v="300"/>
    <n v="9"/>
    <n v="2"/>
    <n v="11"/>
    <n v="193"/>
    <n v="85"/>
    <n v="278"/>
    <n v="211"/>
    <n v="3"/>
    <n v="3"/>
    <n v="3"/>
    <n v="31"/>
    <n v="9"/>
    <n v="6"/>
    <n v="6"/>
    <x v="1"/>
    <x v="99"/>
  </r>
  <r>
    <x v="4"/>
    <x v="21"/>
    <x v="100"/>
    <x v="100"/>
    <x v="0"/>
    <n v="3240"/>
    <n v="196"/>
    <n v="161"/>
    <n v="183"/>
    <n v="180"/>
    <n v="183"/>
    <n v="98"/>
    <n v="164"/>
    <n v="153"/>
    <n v="207"/>
    <n v="14"/>
    <n v="7"/>
    <n v="12"/>
    <n v="14"/>
    <n v="12"/>
    <n v="5"/>
    <n v="10"/>
    <n v="9"/>
    <n v="14"/>
    <n v="180"/>
    <n v="152"/>
    <n v="169"/>
    <n v="163"/>
    <n v="168"/>
    <n v="92"/>
    <n v="152"/>
    <n v="142"/>
    <n v="190"/>
    <n v="29"/>
    <n v="23"/>
    <n v="4"/>
    <n v="4"/>
    <n v="25"/>
    <n v="19"/>
    <n v="88"/>
    <n v="5"/>
    <n v="82"/>
    <n v="0"/>
    <n v="0"/>
    <n v="0"/>
    <n v="75"/>
    <n v="3"/>
    <n v="71"/>
    <n v="164"/>
    <n v="1"/>
    <n v="12"/>
    <n v="148"/>
    <n v="10"/>
    <n v="0"/>
    <n v="2"/>
    <n v="8"/>
    <n v="152"/>
    <n v="1"/>
    <n v="10"/>
    <n v="138"/>
    <n v="25"/>
    <n v="7"/>
    <n v="34"/>
    <n v="36"/>
    <n v="10"/>
    <n v="1"/>
    <n v="17"/>
    <n v="6"/>
    <n v="0"/>
    <n v="0"/>
    <n v="11"/>
    <n v="0"/>
    <n v="0"/>
    <n v="1"/>
    <n v="3"/>
    <n v="0"/>
    <n v="3"/>
    <n v="7"/>
    <n v="1"/>
    <n v="6"/>
    <n v="1"/>
    <m/>
    <m/>
    <m/>
    <n v="196"/>
    <n v="123"/>
    <n v="183"/>
    <n v="47"/>
    <n v="162"/>
    <n v="112"/>
    <n v="161"/>
    <n v="154"/>
    <n v="154"/>
    <n v="56"/>
    <n v="14"/>
    <n v="11"/>
    <n v="12"/>
    <n v="0"/>
    <n v="9"/>
    <n v="2"/>
    <n v="7"/>
    <n v="6"/>
    <n v="7"/>
    <n v="2"/>
    <n v="180"/>
    <n v="111"/>
    <n v="169"/>
    <n v="46"/>
    <n v="151"/>
    <n v="108"/>
    <n v="152"/>
    <n v="146"/>
    <n v="145"/>
    <n v="53"/>
    <m/>
    <n v="219"/>
    <n v="216"/>
    <n v="3"/>
    <n v="219"/>
    <n v="18"/>
    <n v="198"/>
    <n v="3"/>
    <n v="3"/>
    <n v="9"/>
    <n v="111"/>
    <n v="27"/>
    <n v="24"/>
    <n v="4"/>
    <n v="3"/>
    <n v="50"/>
    <n v="0"/>
    <n v="3"/>
    <n v="0"/>
    <n v="9"/>
    <n v="0"/>
    <n v="2"/>
    <n v="13"/>
    <n v="104"/>
    <n v="100"/>
    <n v="2"/>
    <n v="3"/>
    <n v="10"/>
    <n v="3"/>
    <n v="0"/>
    <n v="9"/>
    <n v="93"/>
    <n v="96"/>
    <n v="7"/>
    <n v="23"/>
    <n v="5"/>
    <n v="29"/>
    <n v="12"/>
    <n v="2184"/>
    <n v="2"/>
    <n v="229"/>
    <n v="22"/>
    <n v="13"/>
    <n v="40"/>
    <n v="951"/>
    <n v="916"/>
    <n v="358"/>
    <n v="2225"/>
    <n v="18"/>
    <n v="6"/>
    <n v="0"/>
    <n v="4"/>
    <n v="0"/>
    <n v="18"/>
    <n v="0"/>
    <n v="2"/>
    <n v="1"/>
    <n v="0"/>
    <n v="0"/>
    <n v="1"/>
    <n v="0"/>
    <n v="0"/>
    <n v="3"/>
    <n v="2"/>
    <n v="0"/>
    <n v="2"/>
    <n v="1"/>
    <n v="1"/>
    <n v="5"/>
    <n v="2"/>
    <n v="102"/>
    <n v="33"/>
    <n v="135"/>
    <n v="7"/>
    <n v="2"/>
    <n v="9"/>
    <n v="95"/>
    <n v="31"/>
    <n v="126"/>
    <n v="102"/>
    <n v="14"/>
    <n v="14"/>
    <n v="14"/>
    <n v="34"/>
    <n v="1"/>
    <n v="1"/>
    <n v="1"/>
    <x v="0"/>
    <x v="100"/>
  </r>
  <r>
    <x v="4"/>
    <x v="21"/>
    <x v="100"/>
    <x v="100"/>
    <x v="1"/>
    <n v="3233"/>
    <n v="200"/>
    <n v="171"/>
    <n v="187"/>
    <n v="182"/>
    <n v="188"/>
    <n v="104"/>
    <n v="167"/>
    <n v="157"/>
    <n v="208"/>
    <n v="16"/>
    <n v="9"/>
    <n v="13"/>
    <n v="14"/>
    <n v="13"/>
    <n v="5"/>
    <n v="11"/>
    <n v="9"/>
    <n v="14"/>
    <n v="181"/>
    <n v="159"/>
    <n v="171"/>
    <n v="164"/>
    <n v="171"/>
    <n v="97"/>
    <n v="154"/>
    <n v="146"/>
    <n v="190"/>
    <n v="33"/>
    <n v="27"/>
    <n v="4"/>
    <n v="4"/>
    <n v="29"/>
    <n v="23"/>
    <n v="96"/>
    <n v="5"/>
    <n v="90"/>
    <n v="0"/>
    <n v="0"/>
    <n v="0"/>
    <n v="80"/>
    <n v="3"/>
    <n v="76"/>
    <n v="167"/>
    <n v="2"/>
    <n v="10"/>
    <n v="153"/>
    <n v="11"/>
    <n v="0"/>
    <n v="0"/>
    <n v="11"/>
    <n v="154"/>
    <n v="2"/>
    <n v="10"/>
    <n v="140"/>
    <n v="23"/>
    <n v="6"/>
    <n v="38"/>
    <n v="38"/>
    <n v="10"/>
    <n v="1"/>
    <n v="15"/>
    <n v="6"/>
    <n v="0"/>
    <n v="0"/>
    <n v="9"/>
    <n v="0"/>
    <n v="0"/>
    <n v="1"/>
    <n v="3"/>
    <n v="0"/>
    <n v="3"/>
    <n v="7"/>
    <n v="2"/>
    <n v="6"/>
    <n v="1"/>
    <m/>
    <m/>
    <m/>
    <n v="200"/>
    <n v="122"/>
    <n v="187"/>
    <n v="42"/>
    <n v="167"/>
    <n v="111"/>
    <n v="171"/>
    <n v="163"/>
    <n v="166"/>
    <n v="59"/>
    <n v="16"/>
    <n v="10"/>
    <n v="13"/>
    <n v="0"/>
    <n v="9"/>
    <n v="2"/>
    <n v="9"/>
    <n v="8"/>
    <n v="9"/>
    <n v="2"/>
    <n v="181"/>
    <n v="111"/>
    <n v="171"/>
    <n v="40"/>
    <n v="155"/>
    <n v="106"/>
    <n v="159"/>
    <n v="153"/>
    <n v="154"/>
    <n v="56"/>
    <m/>
    <n v="218"/>
    <n v="214"/>
    <n v="4"/>
    <n v="218"/>
    <n v="18"/>
    <n v="196"/>
    <n v="4"/>
    <n v="3"/>
    <n v="9"/>
    <n v="110"/>
    <n v="27"/>
    <n v="24"/>
    <n v="5"/>
    <n v="3"/>
    <n v="49"/>
    <n v="0"/>
    <n v="3"/>
    <n v="0"/>
    <n v="9"/>
    <n v="0"/>
    <n v="2"/>
    <n v="12"/>
    <n v="106"/>
    <n v="98"/>
    <n v="2"/>
    <n v="3"/>
    <n v="10"/>
    <n v="3"/>
    <n v="0"/>
    <n v="8"/>
    <n v="94"/>
    <n v="94"/>
    <n v="7"/>
    <n v="22"/>
    <n v="5"/>
    <n v="30"/>
    <n v="11"/>
    <n v="2182"/>
    <n v="1"/>
    <n v="225"/>
    <n v="23"/>
    <n v="13"/>
    <n v="39"/>
    <n v="954"/>
    <n v="911"/>
    <n v="358"/>
    <n v="2223"/>
    <n v="19"/>
    <n v="6"/>
    <n v="0"/>
    <n v="4"/>
    <n v="0"/>
    <n v="19"/>
    <n v="0"/>
    <n v="2"/>
    <n v="1"/>
    <n v="0"/>
    <n v="0"/>
    <n v="1"/>
    <n v="0"/>
    <n v="0"/>
    <n v="3"/>
    <n v="2"/>
    <n v="0"/>
    <n v="2"/>
    <n v="1"/>
    <n v="1"/>
    <n v="5"/>
    <n v="2"/>
    <n v="103"/>
    <n v="36"/>
    <n v="139"/>
    <n v="7"/>
    <n v="2"/>
    <n v="9"/>
    <n v="96"/>
    <n v="33"/>
    <n v="129"/>
    <n v="103"/>
    <n v="16"/>
    <n v="16"/>
    <n v="16"/>
    <n v="37"/>
    <n v="2"/>
    <n v="2"/>
    <n v="2"/>
    <x v="1"/>
    <x v="100"/>
  </r>
  <r>
    <x v="4"/>
    <x v="21"/>
    <x v="101"/>
    <x v="101"/>
    <x v="0"/>
    <n v="11256"/>
    <n v="436"/>
    <n v="433"/>
    <n v="506"/>
    <n v="387"/>
    <n v="514"/>
    <n v="305"/>
    <n v="353"/>
    <n v="532"/>
    <n v="589"/>
    <n v="24"/>
    <n v="30"/>
    <n v="39"/>
    <n v="27"/>
    <n v="39"/>
    <n v="16"/>
    <n v="23"/>
    <n v="47"/>
    <n v="56"/>
    <n v="410"/>
    <n v="400"/>
    <n v="463"/>
    <n v="358"/>
    <n v="472"/>
    <n v="288"/>
    <n v="328"/>
    <n v="483"/>
    <n v="529"/>
    <n v="46"/>
    <n v="45"/>
    <n v="5"/>
    <n v="5"/>
    <n v="41"/>
    <n v="40"/>
    <n v="225"/>
    <n v="10"/>
    <n v="215"/>
    <n v="0"/>
    <n v="0"/>
    <n v="0"/>
    <n v="203"/>
    <n v="8"/>
    <n v="195"/>
    <n v="353"/>
    <n v="4"/>
    <n v="13"/>
    <n v="336"/>
    <n v="23"/>
    <n v="0"/>
    <n v="0"/>
    <n v="23"/>
    <n v="328"/>
    <n v="4"/>
    <n v="13"/>
    <n v="311"/>
    <n v="56"/>
    <n v="16"/>
    <n v="136"/>
    <n v="41"/>
    <n v="11"/>
    <n v="4"/>
    <n v="16"/>
    <n v="7"/>
    <n v="0"/>
    <n v="0"/>
    <n v="9"/>
    <n v="0"/>
    <n v="0"/>
    <n v="0"/>
    <n v="4"/>
    <n v="0"/>
    <n v="4"/>
    <n v="5"/>
    <n v="1"/>
    <n v="5"/>
    <n v="0"/>
    <m/>
    <m/>
    <m/>
    <n v="436"/>
    <n v="301"/>
    <n v="506"/>
    <n v="153"/>
    <n v="470"/>
    <n v="324"/>
    <n v="433"/>
    <n v="423"/>
    <n v="353"/>
    <n v="163"/>
    <n v="24"/>
    <n v="13"/>
    <n v="39"/>
    <n v="4"/>
    <n v="35"/>
    <n v="14"/>
    <n v="30"/>
    <n v="30"/>
    <n v="18"/>
    <n v="3"/>
    <n v="410"/>
    <n v="286"/>
    <n v="463"/>
    <n v="148"/>
    <n v="433"/>
    <n v="308"/>
    <n v="400"/>
    <n v="390"/>
    <n v="334"/>
    <n v="159"/>
    <m/>
    <n v="658"/>
    <n v="653"/>
    <n v="5"/>
    <n v="658"/>
    <n v="62"/>
    <n v="591"/>
    <n v="5"/>
    <n v="2"/>
    <n v="13"/>
    <n v="175"/>
    <n v="61"/>
    <n v="12"/>
    <n v="7"/>
    <n v="7"/>
    <n v="394"/>
    <n v="2"/>
    <n v="2"/>
    <n v="0"/>
    <n v="12"/>
    <n v="0"/>
    <n v="7"/>
    <n v="21"/>
    <n v="251"/>
    <n v="379"/>
    <n v="6"/>
    <n v="14"/>
    <n v="31"/>
    <n v="11"/>
    <n v="0"/>
    <n v="6"/>
    <n v="219"/>
    <n v="366"/>
    <n v="5"/>
    <n v="63"/>
    <n v="11"/>
    <n v="91"/>
    <n v="36"/>
    <n v="8612"/>
    <n v="7"/>
    <n v="1089"/>
    <n v="43"/>
    <n v="43"/>
    <n v="74"/>
    <n v="2852"/>
    <n v="3562"/>
    <n v="2325"/>
    <n v="8739"/>
    <n v="62"/>
    <n v="40"/>
    <n v="0"/>
    <n v="8"/>
    <n v="1"/>
    <n v="58"/>
    <n v="3"/>
    <n v="7"/>
    <n v="1"/>
    <n v="0"/>
    <n v="0"/>
    <n v="2"/>
    <n v="0"/>
    <n v="0"/>
    <n v="5"/>
    <n v="3"/>
    <n v="2"/>
    <n v="0"/>
    <n v="4"/>
    <n v="1"/>
    <n v="12"/>
    <n v="6"/>
    <n v="269"/>
    <n v="118"/>
    <n v="387"/>
    <n v="17"/>
    <n v="4"/>
    <n v="21"/>
    <n v="251"/>
    <n v="114"/>
    <n v="365"/>
    <n v="269"/>
    <n v="32"/>
    <n v="32"/>
    <n v="32"/>
    <n v="24"/>
    <n v="0"/>
    <n v="0"/>
    <n v="0"/>
    <x v="0"/>
    <x v="101"/>
  </r>
  <r>
    <x v="4"/>
    <x v="21"/>
    <x v="101"/>
    <x v="101"/>
    <x v="1"/>
    <n v="11252"/>
    <n v="450"/>
    <n v="455"/>
    <n v="514"/>
    <n v="395"/>
    <n v="525"/>
    <n v="313"/>
    <n v="362"/>
    <n v="535"/>
    <n v="600"/>
    <n v="26"/>
    <n v="31"/>
    <n v="36"/>
    <n v="29"/>
    <n v="36"/>
    <n v="17"/>
    <n v="24"/>
    <n v="45"/>
    <n v="56"/>
    <n v="421"/>
    <n v="419"/>
    <n v="472"/>
    <n v="363"/>
    <n v="484"/>
    <n v="294"/>
    <n v="335"/>
    <n v="488"/>
    <n v="538"/>
    <n v="45"/>
    <n v="44"/>
    <n v="5"/>
    <n v="5"/>
    <n v="40"/>
    <n v="39"/>
    <n v="237"/>
    <n v="10"/>
    <n v="226"/>
    <n v="0"/>
    <n v="0"/>
    <n v="0"/>
    <n v="211"/>
    <n v="8"/>
    <n v="203"/>
    <n v="362"/>
    <n v="4"/>
    <n v="14"/>
    <n v="344"/>
    <n v="24"/>
    <n v="0"/>
    <n v="0"/>
    <n v="24"/>
    <n v="335"/>
    <n v="4"/>
    <n v="14"/>
    <n v="317"/>
    <n v="56"/>
    <n v="16"/>
    <n v="138"/>
    <n v="44"/>
    <n v="11"/>
    <n v="4"/>
    <n v="16"/>
    <n v="6"/>
    <n v="0"/>
    <n v="0"/>
    <n v="10"/>
    <n v="0"/>
    <n v="0"/>
    <n v="0"/>
    <n v="4"/>
    <n v="0"/>
    <n v="4"/>
    <n v="6"/>
    <n v="1"/>
    <n v="6"/>
    <n v="0"/>
    <m/>
    <m/>
    <m/>
    <n v="450"/>
    <n v="313"/>
    <n v="514"/>
    <n v="155"/>
    <n v="476"/>
    <n v="332"/>
    <n v="455"/>
    <n v="444"/>
    <n v="368"/>
    <n v="174"/>
    <n v="26"/>
    <n v="15"/>
    <n v="36"/>
    <n v="4"/>
    <n v="32"/>
    <n v="13"/>
    <n v="31"/>
    <n v="31"/>
    <n v="19"/>
    <n v="3"/>
    <n v="421"/>
    <n v="295"/>
    <n v="472"/>
    <n v="149"/>
    <n v="441"/>
    <n v="316"/>
    <n v="419"/>
    <n v="408"/>
    <n v="347"/>
    <n v="170"/>
    <m/>
    <n v="670"/>
    <n v="663"/>
    <n v="7"/>
    <n v="670"/>
    <n v="61"/>
    <n v="602"/>
    <n v="7"/>
    <n v="3"/>
    <n v="14"/>
    <n v="181"/>
    <n v="62"/>
    <n v="12"/>
    <n v="8"/>
    <n v="8"/>
    <n v="397"/>
    <n v="2"/>
    <n v="3"/>
    <n v="0"/>
    <n v="13"/>
    <n v="0"/>
    <n v="6"/>
    <n v="21"/>
    <n v="255"/>
    <n v="388"/>
    <n v="5"/>
    <n v="14"/>
    <n v="31"/>
    <n v="11"/>
    <n v="0"/>
    <n v="6"/>
    <n v="222"/>
    <n v="374"/>
    <n v="4"/>
    <n v="64"/>
    <n v="12"/>
    <n v="94"/>
    <n v="39"/>
    <n v="8596"/>
    <n v="4"/>
    <n v="1081"/>
    <n v="46"/>
    <n v="43"/>
    <n v="77"/>
    <n v="2837"/>
    <n v="3562"/>
    <n v="2330"/>
    <n v="8729"/>
    <n v="69"/>
    <n v="42"/>
    <n v="0"/>
    <n v="6"/>
    <n v="2"/>
    <n v="62"/>
    <n v="5"/>
    <n v="6"/>
    <n v="1"/>
    <n v="0"/>
    <n v="0"/>
    <n v="2"/>
    <n v="0"/>
    <n v="0"/>
    <n v="5"/>
    <n v="2"/>
    <n v="2"/>
    <n v="0"/>
    <n v="4"/>
    <n v="1"/>
    <n v="11"/>
    <n v="6"/>
    <n v="274"/>
    <n v="120"/>
    <n v="394"/>
    <n v="17"/>
    <n v="4"/>
    <n v="21"/>
    <n v="256"/>
    <n v="116"/>
    <n v="372"/>
    <n v="274"/>
    <n v="30"/>
    <n v="30"/>
    <n v="30"/>
    <n v="26"/>
    <n v="0"/>
    <n v="0"/>
    <n v="0"/>
    <x v="1"/>
    <x v="101"/>
  </r>
  <r>
    <x v="4"/>
    <x v="21"/>
    <x v="102"/>
    <x v="102"/>
    <x v="0"/>
    <n v="4889"/>
    <n v="175"/>
    <n v="116"/>
    <n v="189"/>
    <n v="148"/>
    <n v="178"/>
    <n v="51"/>
    <n v="149"/>
    <n v="149"/>
    <n v="212"/>
    <n v="9"/>
    <n v="2"/>
    <n v="6"/>
    <n v="4"/>
    <n v="5"/>
    <n v="0"/>
    <n v="7"/>
    <n v="6"/>
    <n v="13"/>
    <n v="157"/>
    <n v="110"/>
    <n v="175"/>
    <n v="136"/>
    <n v="166"/>
    <n v="51"/>
    <n v="134"/>
    <n v="134"/>
    <n v="189"/>
    <n v="24"/>
    <n v="23"/>
    <n v="0"/>
    <n v="0"/>
    <n v="21"/>
    <n v="20"/>
    <n v="37"/>
    <n v="0"/>
    <n v="37"/>
    <n v="0"/>
    <n v="0"/>
    <n v="0"/>
    <n v="24"/>
    <n v="0"/>
    <n v="24"/>
    <n v="149"/>
    <n v="0"/>
    <n v="7"/>
    <n v="142"/>
    <n v="7"/>
    <n v="0"/>
    <n v="1"/>
    <n v="6"/>
    <n v="134"/>
    <n v="0"/>
    <n v="6"/>
    <n v="128"/>
    <n v="16"/>
    <n v="4"/>
    <n v="41"/>
    <n v="36"/>
    <n v="4"/>
    <n v="1"/>
    <n v="20"/>
    <n v="5"/>
    <n v="0"/>
    <n v="0"/>
    <n v="15"/>
    <n v="0"/>
    <n v="0"/>
    <n v="2"/>
    <n v="4"/>
    <n v="0"/>
    <n v="4"/>
    <n v="11"/>
    <n v="2"/>
    <n v="11"/>
    <n v="0"/>
    <m/>
    <m/>
    <m/>
    <n v="175"/>
    <n v="83"/>
    <n v="189"/>
    <n v="44"/>
    <n v="164"/>
    <n v="87"/>
    <n v="116"/>
    <n v="112"/>
    <n v="101"/>
    <n v="22"/>
    <n v="9"/>
    <n v="8"/>
    <n v="6"/>
    <n v="0"/>
    <n v="4"/>
    <n v="0"/>
    <n v="2"/>
    <n v="2"/>
    <n v="2"/>
    <n v="0"/>
    <n v="157"/>
    <n v="73"/>
    <n v="175"/>
    <n v="42"/>
    <n v="153"/>
    <n v="84"/>
    <n v="110"/>
    <n v="106"/>
    <n v="97"/>
    <n v="22"/>
    <m/>
    <n v="250"/>
    <n v="239"/>
    <n v="11"/>
    <n v="250"/>
    <n v="15"/>
    <n v="224"/>
    <n v="11"/>
    <n v="1"/>
    <n v="13"/>
    <n v="76"/>
    <n v="16"/>
    <n v="16"/>
    <n v="2"/>
    <n v="3"/>
    <n v="137"/>
    <n v="0"/>
    <n v="1"/>
    <n v="0"/>
    <n v="11"/>
    <n v="1"/>
    <n v="2"/>
    <n v="19"/>
    <n v="126"/>
    <n v="103"/>
    <n v="2"/>
    <n v="8"/>
    <n v="2"/>
    <n v="3"/>
    <n v="0"/>
    <n v="10"/>
    <n v="117"/>
    <n v="97"/>
    <n v="4"/>
    <n v="45"/>
    <n v="7"/>
    <n v="24"/>
    <n v="16"/>
    <n v="3207"/>
    <n v="0"/>
    <n v="175"/>
    <n v="0"/>
    <n v="15"/>
    <n v="38"/>
    <n v="1422"/>
    <n v="1415"/>
    <n v="410"/>
    <n v="3247"/>
    <n v="22"/>
    <n v="13"/>
    <n v="0"/>
    <n v="0"/>
    <n v="1"/>
    <n v="21"/>
    <n v="0"/>
    <n v="2"/>
    <n v="0"/>
    <n v="0"/>
    <n v="0"/>
    <n v="2"/>
    <n v="0"/>
    <n v="0"/>
    <n v="8"/>
    <n v="4"/>
    <n v="0"/>
    <n v="1"/>
    <n v="7"/>
    <n v="1"/>
    <n v="10"/>
    <n v="5"/>
    <n v="99"/>
    <n v="36"/>
    <n v="135"/>
    <n v="1"/>
    <n v="2"/>
    <n v="3"/>
    <n v="95"/>
    <n v="33"/>
    <n v="128"/>
    <n v="99"/>
    <n v="6"/>
    <n v="6"/>
    <n v="6"/>
    <n v="11"/>
    <n v="0"/>
    <n v="0"/>
    <n v="0"/>
    <x v="0"/>
    <x v="102"/>
  </r>
  <r>
    <x v="4"/>
    <x v="21"/>
    <x v="102"/>
    <x v="102"/>
    <x v="1"/>
    <n v="4868"/>
    <n v="183"/>
    <n v="117"/>
    <n v="190"/>
    <n v="154"/>
    <n v="182"/>
    <n v="50"/>
    <n v="156"/>
    <n v="152"/>
    <n v="212"/>
    <n v="9"/>
    <n v="2"/>
    <n v="6"/>
    <n v="4"/>
    <n v="6"/>
    <n v="0"/>
    <n v="7"/>
    <n v="6"/>
    <n v="13"/>
    <n v="165"/>
    <n v="112"/>
    <n v="176"/>
    <n v="142"/>
    <n v="169"/>
    <n v="50"/>
    <n v="141"/>
    <n v="137"/>
    <n v="189"/>
    <n v="21"/>
    <n v="20"/>
    <n v="0"/>
    <n v="0"/>
    <n v="18"/>
    <n v="17"/>
    <n v="35"/>
    <n v="0"/>
    <n v="35"/>
    <n v="0"/>
    <n v="0"/>
    <n v="0"/>
    <n v="23"/>
    <n v="0"/>
    <n v="23"/>
    <n v="156"/>
    <n v="0"/>
    <n v="7"/>
    <n v="149"/>
    <n v="7"/>
    <n v="0"/>
    <n v="1"/>
    <n v="6"/>
    <n v="141"/>
    <n v="0"/>
    <n v="6"/>
    <n v="135"/>
    <n v="15"/>
    <n v="3"/>
    <n v="41"/>
    <n v="36"/>
    <n v="4"/>
    <n v="1"/>
    <n v="19"/>
    <n v="5"/>
    <n v="0"/>
    <n v="0"/>
    <n v="14"/>
    <n v="0"/>
    <n v="0"/>
    <n v="1"/>
    <n v="3"/>
    <n v="0"/>
    <n v="3"/>
    <n v="10"/>
    <n v="2"/>
    <n v="10"/>
    <n v="0"/>
    <m/>
    <m/>
    <m/>
    <n v="183"/>
    <n v="86"/>
    <n v="190"/>
    <n v="46"/>
    <n v="165"/>
    <n v="89"/>
    <n v="117"/>
    <n v="113"/>
    <n v="105"/>
    <n v="22"/>
    <n v="9"/>
    <n v="8"/>
    <n v="6"/>
    <n v="0"/>
    <n v="4"/>
    <n v="0"/>
    <n v="2"/>
    <n v="2"/>
    <n v="2"/>
    <n v="0"/>
    <n v="165"/>
    <n v="76"/>
    <n v="176"/>
    <n v="44"/>
    <n v="154"/>
    <n v="86"/>
    <n v="112"/>
    <n v="108"/>
    <n v="101"/>
    <n v="22"/>
    <m/>
    <n v="249"/>
    <n v="238"/>
    <n v="11"/>
    <n v="249"/>
    <n v="14"/>
    <n v="224"/>
    <n v="11"/>
    <n v="1"/>
    <n v="13"/>
    <n v="75"/>
    <n v="16"/>
    <n v="16"/>
    <n v="2"/>
    <n v="3"/>
    <n v="137"/>
    <n v="0"/>
    <n v="1"/>
    <n v="0"/>
    <n v="11"/>
    <n v="1"/>
    <n v="1"/>
    <n v="19"/>
    <n v="125"/>
    <n v="104"/>
    <n v="1"/>
    <n v="8"/>
    <n v="2"/>
    <n v="3"/>
    <n v="0"/>
    <n v="10"/>
    <n v="116"/>
    <n v="98"/>
    <n v="4"/>
    <n v="44"/>
    <n v="7"/>
    <n v="25"/>
    <n v="17"/>
    <n v="3190"/>
    <n v="0"/>
    <n v="177"/>
    <n v="1"/>
    <n v="15"/>
    <n v="37"/>
    <n v="1409"/>
    <n v="1416"/>
    <n v="407"/>
    <n v="3232"/>
    <n v="23"/>
    <n v="13"/>
    <n v="0"/>
    <n v="0"/>
    <n v="1"/>
    <n v="22"/>
    <n v="0"/>
    <n v="1"/>
    <n v="0"/>
    <n v="0"/>
    <n v="0"/>
    <n v="1"/>
    <n v="0"/>
    <n v="0"/>
    <n v="8"/>
    <n v="4"/>
    <n v="0"/>
    <n v="1"/>
    <n v="7"/>
    <n v="1"/>
    <n v="9"/>
    <n v="5"/>
    <n v="98"/>
    <n v="36"/>
    <n v="134"/>
    <n v="1"/>
    <n v="2"/>
    <n v="3"/>
    <n v="94"/>
    <n v="33"/>
    <n v="127"/>
    <n v="98"/>
    <n v="6"/>
    <n v="6"/>
    <n v="6"/>
    <n v="11"/>
    <n v="0"/>
    <n v="0"/>
    <n v="0"/>
    <x v="1"/>
    <x v="102"/>
  </r>
  <r>
    <x v="4"/>
    <x v="22"/>
    <x v="103"/>
    <x v="103"/>
    <x v="0"/>
    <n v="5263"/>
    <n v="223"/>
    <n v="207"/>
    <n v="225"/>
    <n v="198"/>
    <n v="224"/>
    <n v="179"/>
    <n v="173"/>
    <n v="18"/>
    <n v="251"/>
    <n v="7"/>
    <n v="5"/>
    <n v="9"/>
    <n v="5"/>
    <n v="8"/>
    <n v="6"/>
    <n v="4"/>
    <n v="1"/>
    <n v="15"/>
    <n v="210"/>
    <n v="199"/>
    <n v="211"/>
    <n v="189"/>
    <n v="211"/>
    <n v="170"/>
    <n v="167"/>
    <n v="15"/>
    <n v="231"/>
    <n v="17"/>
    <n v="16"/>
    <n v="2"/>
    <n v="2"/>
    <n v="15"/>
    <n v="14"/>
    <n v="130"/>
    <n v="3"/>
    <n v="126"/>
    <n v="0"/>
    <n v="0"/>
    <n v="0"/>
    <n v="8"/>
    <n v="0"/>
    <n v="8"/>
    <n v="173"/>
    <n v="0"/>
    <n v="7"/>
    <n v="166"/>
    <n v="4"/>
    <n v="0"/>
    <n v="0"/>
    <n v="4"/>
    <n v="167"/>
    <n v="0"/>
    <n v="7"/>
    <n v="160"/>
    <n v="85"/>
    <n v="7"/>
    <n v="58"/>
    <n v="55"/>
    <n v="9"/>
    <n v="1"/>
    <n v="12"/>
    <n v="3"/>
    <n v="0"/>
    <n v="0"/>
    <n v="9"/>
    <n v="0"/>
    <n v="0"/>
    <n v="1"/>
    <n v="1"/>
    <n v="0"/>
    <n v="1"/>
    <n v="6"/>
    <n v="1"/>
    <n v="5"/>
    <n v="1"/>
    <m/>
    <m/>
    <m/>
    <n v="223"/>
    <n v="154"/>
    <n v="225"/>
    <n v="68"/>
    <n v="213"/>
    <n v="156"/>
    <n v="207"/>
    <n v="200"/>
    <n v="193"/>
    <n v="95"/>
    <n v="7"/>
    <n v="5"/>
    <n v="9"/>
    <n v="1"/>
    <n v="7"/>
    <n v="2"/>
    <n v="5"/>
    <n v="4"/>
    <n v="5"/>
    <n v="1"/>
    <n v="210"/>
    <n v="145"/>
    <n v="211"/>
    <n v="65"/>
    <n v="201"/>
    <n v="150"/>
    <n v="199"/>
    <n v="193"/>
    <n v="185"/>
    <n v="93"/>
    <m/>
    <n v="271"/>
    <n v="265"/>
    <n v="6"/>
    <n v="271"/>
    <n v="17"/>
    <n v="248"/>
    <n v="6"/>
    <n v="1"/>
    <n v="6"/>
    <n v="82"/>
    <n v="12"/>
    <n v="11"/>
    <n v="3"/>
    <n v="2"/>
    <n v="161"/>
    <n v="0"/>
    <n v="0"/>
    <n v="0"/>
    <n v="4"/>
    <n v="0"/>
    <n v="2"/>
    <n v="13"/>
    <n v="97"/>
    <n v="159"/>
    <n v="2"/>
    <n v="8"/>
    <n v="5"/>
    <n v="2"/>
    <n v="0"/>
    <n v="5"/>
    <n v="89"/>
    <n v="154"/>
    <n v="5"/>
    <n v="41"/>
    <n v="7"/>
    <n v="178"/>
    <n v="95"/>
    <n v="3447"/>
    <n v="8"/>
    <n v="189"/>
    <n v="72"/>
    <n v="10"/>
    <n v="31"/>
    <n v="1367"/>
    <n v="1592"/>
    <n v="761"/>
    <n v="3720"/>
    <n v="33"/>
    <n v="19"/>
    <n v="0"/>
    <n v="13"/>
    <n v="0"/>
    <n v="30"/>
    <n v="3"/>
    <n v="2"/>
    <n v="0"/>
    <n v="0"/>
    <n v="0"/>
    <n v="1"/>
    <n v="0"/>
    <n v="0"/>
    <n v="3"/>
    <n v="1"/>
    <n v="0"/>
    <n v="1"/>
    <n v="3"/>
    <n v="0"/>
    <n v="5"/>
    <n v="3"/>
    <n v="125"/>
    <n v="47"/>
    <n v="172"/>
    <n v="2"/>
    <n v="2"/>
    <n v="4"/>
    <n v="122"/>
    <n v="45"/>
    <n v="167"/>
    <n v="125"/>
    <n v="2"/>
    <n v="2"/>
    <n v="2"/>
    <n v="18"/>
    <n v="4"/>
    <n v="3"/>
    <n v="3"/>
    <x v="0"/>
    <x v="103"/>
  </r>
  <r>
    <x v="4"/>
    <x v="22"/>
    <x v="103"/>
    <x v="103"/>
    <x v="1"/>
    <n v="5265"/>
    <n v="242"/>
    <n v="221"/>
    <n v="235"/>
    <n v="215"/>
    <n v="236"/>
    <n v="182"/>
    <n v="189"/>
    <n v="18"/>
    <n v="259"/>
    <n v="7"/>
    <n v="5"/>
    <n v="8"/>
    <n v="5"/>
    <n v="7"/>
    <n v="5"/>
    <n v="5"/>
    <n v="1"/>
    <n v="15"/>
    <n v="229"/>
    <n v="212"/>
    <n v="222"/>
    <n v="206"/>
    <n v="224"/>
    <n v="174"/>
    <n v="182"/>
    <n v="15"/>
    <n v="239"/>
    <n v="17"/>
    <n v="16"/>
    <n v="2"/>
    <n v="2"/>
    <n v="15"/>
    <n v="14"/>
    <n v="148"/>
    <n v="4"/>
    <n v="143"/>
    <n v="0"/>
    <n v="0"/>
    <n v="0"/>
    <n v="8"/>
    <n v="0"/>
    <n v="8"/>
    <n v="189"/>
    <n v="1"/>
    <n v="9"/>
    <n v="179"/>
    <n v="5"/>
    <n v="0"/>
    <n v="0"/>
    <n v="5"/>
    <n v="182"/>
    <n v="1"/>
    <n v="9"/>
    <n v="172"/>
    <n v="90"/>
    <n v="8"/>
    <n v="60"/>
    <n v="58"/>
    <n v="9"/>
    <n v="0"/>
    <n v="12"/>
    <n v="3"/>
    <n v="0"/>
    <n v="0"/>
    <n v="9"/>
    <n v="0"/>
    <n v="0"/>
    <n v="1"/>
    <n v="1"/>
    <n v="0"/>
    <n v="1"/>
    <n v="6"/>
    <n v="1"/>
    <n v="5"/>
    <n v="1"/>
    <m/>
    <m/>
    <m/>
    <n v="242"/>
    <n v="167"/>
    <n v="235"/>
    <n v="77"/>
    <n v="222"/>
    <n v="164"/>
    <n v="221"/>
    <n v="215"/>
    <n v="210"/>
    <n v="103"/>
    <n v="7"/>
    <n v="5"/>
    <n v="8"/>
    <n v="1"/>
    <n v="6"/>
    <n v="1"/>
    <n v="5"/>
    <n v="5"/>
    <n v="5"/>
    <n v="1"/>
    <n v="229"/>
    <n v="158"/>
    <n v="222"/>
    <n v="74"/>
    <n v="211"/>
    <n v="159"/>
    <n v="212"/>
    <n v="206"/>
    <n v="201"/>
    <n v="100"/>
    <m/>
    <n v="276"/>
    <n v="270"/>
    <n v="6"/>
    <n v="276"/>
    <n v="17"/>
    <n v="253"/>
    <n v="6"/>
    <n v="0"/>
    <n v="5"/>
    <n v="89"/>
    <n v="11"/>
    <n v="11"/>
    <n v="3"/>
    <n v="2"/>
    <n v="160"/>
    <n v="0"/>
    <n v="0"/>
    <n v="0"/>
    <n v="4"/>
    <n v="0"/>
    <n v="2"/>
    <n v="13"/>
    <n v="96"/>
    <n v="165"/>
    <n v="2"/>
    <n v="8"/>
    <n v="5"/>
    <n v="2"/>
    <n v="0"/>
    <n v="5"/>
    <n v="88"/>
    <n v="160"/>
    <n v="5"/>
    <n v="42"/>
    <n v="7"/>
    <n v="178"/>
    <n v="97"/>
    <n v="3448"/>
    <n v="4"/>
    <n v="189"/>
    <n v="71"/>
    <n v="10"/>
    <n v="33"/>
    <n v="1367"/>
    <n v="1598"/>
    <n v="758"/>
    <n v="3723"/>
    <n v="36"/>
    <n v="20"/>
    <n v="1"/>
    <n v="15"/>
    <n v="0"/>
    <n v="33"/>
    <n v="3"/>
    <n v="2"/>
    <n v="0"/>
    <n v="0"/>
    <n v="0"/>
    <n v="1"/>
    <n v="0"/>
    <n v="0"/>
    <n v="3"/>
    <n v="1"/>
    <n v="0"/>
    <n v="1"/>
    <n v="3"/>
    <n v="0"/>
    <n v="5"/>
    <n v="3"/>
    <n v="129"/>
    <n v="49"/>
    <n v="178"/>
    <n v="2"/>
    <n v="2"/>
    <n v="4"/>
    <n v="126"/>
    <n v="47"/>
    <n v="173"/>
    <n v="129"/>
    <n v="2"/>
    <n v="2"/>
    <n v="2"/>
    <n v="17"/>
    <n v="4"/>
    <n v="3"/>
    <n v="3"/>
    <x v="1"/>
    <x v="103"/>
  </r>
  <r>
    <x v="4"/>
    <x v="22"/>
    <x v="104"/>
    <x v="104"/>
    <x v="0"/>
    <n v="4538"/>
    <n v="305"/>
    <n v="276"/>
    <n v="292"/>
    <n v="280"/>
    <n v="301"/>
    <n v="216"/>
    <n v="262"/>
    <n v="236"/>
    <n v="320"/>
    <n v="11"/>
    <n v="8"/>
    <n v="10"/>
    <n v="10"/>
    <n v="9"/>
    <n v="8"/>
    <n v="10"/>
    <n v="10"/>
    <n v="12"/>
    <n v="294"/>
    <n v="268"/>
    <n v="282"/>
    <n v="270"/>
    <n v="292"/>
    <n v="208"/>
    <n v="252"/>
    <n v="225"/>
    <n v="307"/>
    <n v="27"/>
    <n v="26"/>
    <n v="0"/>
    <n v="0"/>
    <n v="27"/>
    <n v="26"/>
    <n v="181"/>
    <n v="5"/>
    <n v="176"/>
    <n v="0"/>
    <n v="0"/>
    <n v="0"/>
    <n v="147"/>
    <n v="4"/>
    <n v="143"/>
    <n v="262"/>
    <n v="4"/>
    <n v="16"/>
    <n v="240"/>
    <n v="10"/>
    <n v="0"/>
    <n v="0"/>
    <n v="10"/>
    <n v="252"/>
    <n v="4"/>
    <n v="16"/>
    <n v="230"/>
    <n v="81"/>
    <n v="16"/>
    <n v="49"/>
    <n v="40"/>
    <n v="6"/>
    <n v="3"/>
    <n v="10"/>
    <n v="1"/>
    <n v="0"/>
    <n v="0"/>
    <n v="9"/>
    <n v="0"/>
    <n v="0"/>
    <n v="3"/>
    <n v="0"/>
    <n v="0"/>
    <n v="0"/>
    <n v="4"/>
    <n v="0"/>
    <n v="3"/>
    <n v="1"/>
    <m/>
    <m/>
    <m/>
    <n v="305"/>
    <n v="213"/>
    <n v="292"/>
    <n v="86"/>
    <n v="265"/>
    <n v="183"/>
    <n v="276"/>
    <n v="218"/>
    <n v="263"/>
    <n v="100"/>
    <n v="11"/>
    <n v="10"/>
    <n v="10"/>
    <n v="2"/>
    <n v="8"/>
    <n v="4"/>
    <n v="8"/>
    <n v="5"/>
    <n v="7"/>
    <n v="3"/>
    <n v="294"/>
    <n v="203"/>
    <n v="282"/>
    <n v="84"/>
    <n v="257"/>
    <n v="179"/>
    <n v="268"/>
    <n v="213"/>
    <n v="256"/>
    <n v="97"/>
    <m/>
    <n v="337"/>
    <n v="336"/>
    <n v="1"/>
    <n v="337"/>
    <n v="15"/>
    <n v="321"/>
    <n v="1"/>
    <n v="4"/>
    <n v="15"/>
    <n v="250"/>
    <n v="43"/>
    <n v="29"/>
    <n v="8"/>
    <n v="0"/>
    <n v="6"/>
    <n v="1"/>
    <n v="3"/>
    <n v="0"/>
    <n v="12"/>
    <n v="0"/>
    <n v="2"/>
    <n v="13"/>
    <n v="144"/>
    <n v="178"/>
    <n v="2"/>
    <n v="7"/>
    <n v="2"/>
    <n v="4"/>
    <n v="0"/>
    <n v="6"/>
    <n v="142"/>
    <n v="173"/>
    <n v="2"/>
    <n v="19"/>
    <n v="5"/>
    <n v="202"/>
    <n v="33"/>
    <n v="3204"/>
    <n v="0"/>
    <n v="336"/>
    <n v="0"/>
    <n v="43"/>
    <n v="48"/>
    <n v="1273"/>
    <n v="1407"/>
    <n v="759"/>
    <n v="3439"/>
    <n v="23"/>
    <n v="5"/>
    <n v="0"/>
    <n v="8"/>
    <n v="0"/>
    <n v="23"/>
    <n v="0"/>
    <n v="2"/>
    <n v="0"/>
    <n v="0"/>
    <n v="0"/>
    <n v="2"/>
    <n v="0"/>
    <n v="0"/>
    <n v="5"/>
    <n v="3"/>
    <n v="1"/>
    <n v="1"/>
    <n v="4"/>
    <n v="1"/>
    <n v="7"/>
    <n v="4"/>
    <n v="186"/>
    <n v="46"/>
    <n v="232"/>
    <n v="3"/>
    <n v="2"/>
    <n v="5"/>
    <n v="182"/>
    <n v="44"/>
    <n v="226"/>
    <n v="186"/>
    <n v="11"/>
    <n v="11"/>
    <n v="11"/>
    <n v="70"/>
    <n v="12"/>
    <n v="6"/>
    <n v="6"/>
    <x v="0"/>
    <x v="104"/>
  </r>
  <r>
    <x v="4"/>
    <x v="22"/>
    <x v="104"/>
    <x v="104"/>
    <x v="1"/>
    <n v="4528"/>
    <n v="309"/>
    <n v="274"/>
    <n v="291"/>
    <n v="281"/>
    <n v="298"/>
    <n v="217"/>
    <n v="264"/>
    <n v="240"/>
    <n v="323"/>
    <n v="13"/>
    <n v="9"/>
    <n v="11"/>
    <n v="12"/>
    <n v="10"/>
    <n v="9"/>
    <n v="12"/>
    <n v="9"/>
    <n v="13"/>
    <n v="296"/>
    <n v="265"/>
    <n v="280"/>
    <n v="269"/>
    <n v="288"/>
    <n v="208"/>
    <n v="252"/>
    <n v="230"/>
    <n v="309"/>
    <n v="25"/>
    <n v="23"/>
    <n v="2"/>
    <n v="2"/>
    <n v="23"/>
    <n v="21"/>
    <n v="185"/>
    <n v="6"/>
    <n v="179"/>
    <n v="0"/>
    <n v="0"/>
    <n v="0"/>
    <n v="151"/>
    <n v="4"/>
    <n v="147"/>
    <n v="264"/>
    <n v="3"/>
    <n v="14"/>
    <n v="245"/>
    <n v="12"/>
    <n v="0"/>
    <n v="0"/>
    <n v="12"/>
    <n v="252"/>
    <n v="3"/>
    <n v="14"/>
    <n v="233"/>
    <n v="80"/>
    <n v="16"/>
    <n v="49"/>
    <n v="40"/>
    <n v="6"/>
    <n v="3"/>
    <n v="10"/>
    <n v="1"/>
    <n v="0"/>
    <n v="0"/>
    <n v="9"/>
    <n v="0"/>
    <n v="0"/>
    <n v="3"/>
    <n v="0"/>
    <n v="0"/>
    <n v="0"/>
    <n v="4"/>
    <n v="0"/>
    <n v="3"/>
    <n v="1"/>
    <m/>
    <m/>
    <m/>
    <n v="309"/>
    <n v="211"/>
    <n v="291"/>
    <n v="84"/>
    <n v="264"/>
    <n v="182"/>
    <n v="274"/>
    <n v="219"/>
    <n v="263"/>
    <n v="97"/>
    <n v="13"/>
    <n v="12"/>
    <n v="11"/>
    <n v="2"/>
    <n v="9"/>
    <n v="4"/>
    <n v="9"/>
    <n v="6"/>
    <n v="8"/>
    <n v="3"/>
    <n v="296"/>
    <n v="199"/>
    <n v="280"/>
    <n v="82"/>
    <n v="255"/>
    <n v="178"/>
    <n v="265"/>
    <n v="213"/>
    <n v="255"/>
    <n v="94"/>
    <m/>
    <n v="338"/>
    <n v="337"/>
    <n v="1"/>
    <n v="338"/>
    <n v="15"/>
    <n v="322"/>
    <n v="1"/>
    <n v="4"/>
    <n v="16"/>
    <n v="251"/>
    <n v="43"/>
    <n v="29"/>
    <n v="8"/>
    <n v="0"/>
    <n v="6"/>
    <n v="1"/>
    <n v="3"/>
    <n v="0"/>
    <n v="13"/>
    <n v="0"/>
    <n v="2"/>
    <n v="14"/>
    <n v="143"/>
    <n v="179"/>
    <n v="2"/>
    <n v="7"/>
    <n v="2"/>
    <n v="4"/>
    <n v="0"/>
    <n v="7"/>
    <n v="141"/>
    <n v="174"/>
    <n v="2"/>
    <n v="19"/>
    <n v="5"/>
    <n v="202"/>
    <n v="33"/>
    <n v="3200"/>
    <n v="0"/>
    <n v="332"/>
    <n v="0"/>
    <n v="43"/>
    <n v="47"/>
    <n v="1273"/>
    <n v="1399"/>
    <n v="763"/>
    <n v="3435"/>
    <n v="22"/>
    <n v="10"/>
    <n v="0"/>
    <n v="7"/>
    <n v="0"/>
    <n v="22"/>
    <n v="0"/>
    <n v="2"/>
    <n v="0"/>
    <n v="0"/>
    <n v="0"/>
    <n v="2"/>
    <n v="0"/>
    <n v="0"/>
    <n v="5"/>
    <n v="3"/>
    <n v="1"/>
    <n v="1"/>
    <n v="4"/>
    <n v="1"/>
    <n v="7"/>
    <n v="4"/>
    <n v="188"/>
    <n v="46"/>
    <n v="234"/>
    <n v="3"/>
    <n v="2"/>
    <n v="5"/>
    <n v="184"/>
    <n v="44"/>
    <n v="228"/>
    <n v="188"/>
    <n v="10"/>
    <n v="10"/>
    <n v="10"/>
    <n v="70"/>
    <n v="12"/>
    <n v="6"/>
    <n v="6"/>
    <x v="1"/>
    <x v="104"/>
  </r>
  <r>
    <x v="4"/>
    <x v="22"/>
    <x v="105"/>
    <x v="105"/>
    <x v="0"/>
    <n v="12369"/>
    <n v="630"/>
    <n v="615"/>
    <n v="652"/>
    <n v="599"/>
    <n v="663"/>
    <n v="363"/>
    <n v="578"/>
    <n v="544"/>
    <n v="654"/>
    <n v="45"/>
    <n v="43"/>
    <n v="46"/>
    <n v="39"/>
    <n v="47"/>
    <n v="12"/>
    <n v="38"/>
    <n v="42"/>
    <n v="46"/>
    <n v="584"/>
    <n v="572"/>
    <n v="605"/>
    <n v="560"/>
    <n v="615"/>
    <n v="351"/>
    <n v="540"/>
    <n v="501"/>
    <n v="606"/>
    <n v="33"/>
    <n v="23"/>
    <n v="1"/>
    <n v="1"/>
    <n v="32"/>
    <n v="22"/>
    <n v="337"/>
    <n v="10"/>
    <n v="327"/>
    <n v="0"/>
    <n v="0"/>
    <n v="0"/>
    <n v="286"/>
    <n v="9"/>
    <n v="277"/>
    <n v="578"/>
    <n v="3"/>
    <n v="11"/>
    <n v="564"/>
    <n v="38"/>
    <n v="0"/>
    <n v="0"/>
    <n v="38"/>
    <n v="540"/>
    <n v="3"/>
    <n v="11"/>
    <n v="526"/>
    <n v="156"/>
    <n v="9"/>
    <n v="136"/>
    <n v="53"/>
    <n v="6"/>
    <n v="3"/>
    <n v="16"/>
    <n v="6"/>
    <n v="0"/>
    <n v="0"/>
    <n v="10"/>
    <n v="0"/>
    <n v="0"/>
    <n v="4"/>
    <n v="2"/>
    <n v="0"/>
    <n v="2"/>
    <n v="5"/>
    <n v="1"/>
    <n v="4"/>
    <n v="1"/>
    <m/>
    <m/>
    <m/>
    <n v="630"/>
    <n v="478"/>
    <n v="652"/>
    <n v="194"/>
    <n v="589"/>
    <n v="393"/>
    <n v="615"/>
    <n v="587"/>
    <n v="583"/>
    <n v="254"/>
    <n v="45"/>
    <n v="38"/>
    <n v="46"/>
    <n v="3"/>
    <n v="42"/>
    <n v="16"/>
    <n v="43"/>
    <n v="38"/>
    <n v="40"/>
    <n v="12"/>
    <n v="584"/>
    <n v="440"/>
    <n v="605"/>
    <n v="190"/>
    <n v="546"/>
    <n v="376"/>
    <n v="572"/>
    <n v="549"/>
    <n v="543"/>
    <n v="242"/>
    <m/>
    <n v="702"/>
    <n v="697"/>
    <n v="5"/>
    <n v="702"/>
    <n v="57"/>
    <n v="640"/>
    <n v="5"/>
    <n v="3"/>
    <n v="12"/>
    <n v="644"/>
    <n v="21"/>
    <n v="4"/>
    <n v="4"/>
    <n v="6"/>
    <n v="21"/>
    <n v="2"/>
    <n v="3"/>
    <n v="0"/>
    <n v="11"/>
    <n v="0"/>
    <n v="9"/>
    <n v="19"/>
    <n v="207"/>
    <n v="467"/>
    <n v="6"/>
    <n v="15"/>
    <n v="28"/>
    <n v="8"/>
    <n v="0"/>
    <n v="3"/>
    <n v="179"/>
    <n v="458"/>
    <n v="1"/>
    <n v="72"/>
    <n v="7"/>
    <n v="75"/>
    <n v="33"/>
    <n v="9328"/>
    <n v="6"/>
    <n v="956"/>
    <n v="76"/>
    <n v="23"/>
    <n v="36"/>
    <n v="2813"/>
    <n v="3901"/>
    <n v="2722"/>
    <n v="9436"/>
    <n v="53"/>
    <n v="13"/>
    <n v="1"/>
    <n v="35"/>
    <n v="2"/>
    <n v="51"/>
    <n v="0"/>
    <n v="9"/>
    <n v="1"/>
    <n v="0"/>
    <n v="0"/>
    <n v="5"/>
    <n v="0"/>
    <n v="0"/>
    <n v="9"/>
    <n v="6"/>
    <n v="3"/>
    <n v="0"/>
    <n v="7"/>
    <n v="1"/>
    <n v="18"/>
    <n v="9"/>
    <n v="340"/>
    <n v="121"/>
    <n v="461"/>
    <n v="21"/>
    <n v="2"/>
    <n v="23"/>
    <n v="318"/>
    <n v="119"/>
    <n v="437"/>
    <n v="340"/>
    <n v="34"/>
    <n v="34"/>
    <n v="34"/>
    <n v="196"/>
    <n v="39"/>
    <n v="23"/>
    <n v="23"/>
    <x v="0"/>
    <x v="105"/>
  </r>
  <r>
    <x v="4"/>
    <x v="22"/>
    <x v="105"/>
    <x v="105"/>
    <x v="1"/>
    <n v="12378"/>
    <n v="637"/>
    <n v="619"/>
    <n v="655"/>
    <n v="609"/>
    <n v="664"/>
    <n v="373"/>
    <n v="586"/>
    <n v="553"/>
    <n v="654"/>
    <n v="46"/>
    <n v="44"/>
    <n v="47"/>
    <n v="40"/>
    <n v="48"/>
    <n v="11"/>
    <n v="39"/>
    <n v="44"/>
    <n v="47"/>
    <n v="590"/>
    <n v="575"/>
    <n v="607"/>
    <n v="569"/>
    <n v="614"/>
    <n v="362"/>
    <n v="547"/>
    <n v="508"/>
    <n v="605"/>
    <n v="33"/>
    <n v="24"/>
    <n v="1"/>
    <n v="1"/>
    <n v="32"/>
    <n v="23"/>
    <n v="348"/>
    <n v="9"/>
    <n v="339"/>
    <n v="0"/>
    <n v="0"/>
    <n v="0"/>
    <n v="300"/>
    <n v="9"/>
    <n v="291"/>
    <n v="586"/>
    <n v="3"/>
    <n v="10"/>
    <n v="573"/>
    <n v="39"/>
    <n v="0"/>
    <n v="0"/>
    <n v="39"/>
    <n v="547"/>
    <n v="3"/>
    <n v="10"/>
    <n v="534"/>
    <n v="156"/>
    <n v="11"/>
    <n v="136"/>
    <n v="54"/>
    <n v="6"/>
    <n v="4"/>
    <n v="16"/>
    <n v="6"/>
    <n v="0"/>
    <n v="0"/>
    <n v="10"/>
    <n v="0"/>
    <n v="0"/>
    <n v="3"/>
    <n v="2"/>
    <n v="0"/>
    <n v="2"/>
    <n v="5"/>
    <n v="1"/>
    <n v="4"/>
    <n v="1"/>
    <m/>
    <m/>
    <m/>
    <n v="637"/>
    <n v="482"/>
    <n v="655"/>
    <n v="194"/>
    <n v="594"/>
    <n v="397"/>
    <n v="619"/>
    <n v="590"/>
    <n v="595"/>
    <n v="266"/>
    <n v="46"/>
    <n v="40"/>
    <n v="47"/>
    <n v="4"/>
    <n v="43"/>
    <n v="16"/>
    <n v="44"/>
    <n v="39"/>
    <n v="42"/>
    <n v="13"/>
    <n v="590"/>
    <n v="442"/>
    <n v="607"/>
    <n v="189"/>
    <n v="550"/>
    <n v="380"/>
    <n v="575"/>
    <n v="551"/>
    <n v="553"/>
    <n v="253"/>
    <m/>
    <n v="700"/>
    <n v="695"/>
    <n v="5"/>
    <n v="700"/>
    <n v="57"/>
    <n v="638"/>
    <n v="5"/>
    <n v="2"/>
    <n v="12"/>
    <n v="646"/>
    <n v="22"/>
    <n v="4"/>
    <n v="4"/>
    <n v="8"/>
    <n v="14"/>
    <n v="2"/>
    <n v="2"/>
    <n v="0"/>
    <n v="11"/>
    <n v="0"/>
    <n v="9"/>
    <n v="19"/>
    <n v="207"/>
    <n v="465"/>
    <n v="6"/>
    <n v="15"/>
    <n v="28"/>
    <n v="8"/>
    <n v="0"/>
    <n v="3"/>
    <n v="179"/>
    <n v="456"/>
    <n v="1"/>
    <n v="71"/>
    <n v="7"/>
    <n v="79"/>
    <n v="36"/>
    <n v="9325"/>
    <n v="7"/>
    <n v="950"/>
    <n v="83"/>
    <n v="23"/>
    <n v="35"/>
    <n v="2808"/>
    <n v="3903"/>
    <n v="2729"/>
    <n v="9440"/>
    <n v="55"/>
    <n v="14"/>
    <n v="1"/>
    <n v="33"/>
    <n v="2"/>
    <n v="53"/>
    <n v="0"/>
    <n v="9"/>
    <n v="1"/>
    <n v="0"/>
    <n v="0"/>
    <n v="5"/>
    <n v="0"/>
    <n v="0"/>
    <n v="9"/>
    <n v="6"/>
    <n v="3"/>
    <n v="0"/>
    <n v="7"/>
    <n v="1"/>
    <n v="18"/>
    <n v="9"/>
    <n v="339"/>
    <n v="121"/>
    <n v="460"/>
    <n v="21"/>
    <n v="2"/>
    <n v="23"/>
    <n v="317"/>
    <n v="119"/>
    <n v="436"/>
    <n v="339"/>
    <n v="34"/>
    <n v="34"/>
    <n v="34"/>
    <n v="197"/>
    <n v="41"/>
    <n v="25"/>
    <n v="25"/>
    <x v="1"/>
    <x v="105"/>
  </r>
  <r>
    <x v="4"/>
    <x v="22"/>
    <x v="106"/>
    <x v="106"/>
    <x v="0"/>
    <n v="6562"/>
    <n v="320"/>
    <n v="289"/>
    <n v="303"/>
    <n v="306"/>
    <n v="300"/>
    <n v="260"/>
    <n v="291"/>
    <n v="256"/>
    <n v="328"/>
    <n v="18"/>
    <n v="12"/>
    <n v="16"/>
    <n v="16"/>
    <n v="15"/>
    <n v="7"/>
    <n v="16"/>
    <n v="19"/>
    <n v="18"/>
    <n v="298"/>
    <n v="273"/>
    <n v="282"/>
    <n v="286"/>
    <n v="280"/>
    <n v="251"/>
    <n v="272"/>
    <n v="234"/>
    <n v="305"/>
    <n v="21"/>
    <n v="19"/>
    <n v="4"/>
    <n v="4"/>
    <n v="17"/>
    <n v="15"/>
    <n v="233"/>
    <n v="4"/>
    <n v="228"/>
    <n v="0"/>
    <n v="0"/>
    <n v="0"/>
    <n v="194"/>
    <n v="3"/>
    <n v="191"/>
    <n v="291"/>
    <n v="2"/>
    <n v="10"/>
    <n v="278"/>
    <n v="16"/>
    <n v="0"/>
    <n v="1"/>
    <n v="15"/>
    <n v="272"/>
    <n v="2"/>
    <n v="9"/>
    <n v="260"/>
    <n v="65"/>
    <n v="9"/>
    <n v="55"/>
    <n v="55"/>
    <n v="4"/>
    <n v="0"/>
    <n v="9"/>
    <n v="3"/>
    <n v="0"/>
    <n v="0"/>
    <n v="6"/>
    <n v="0"/>
    <n v="0"/>
    <n v="1"/>
    <n v="2"/>
    <n v="0"/>
    <n v="2"/>
    <n v="6"/>
    <n v="0"/>
    <n v="3"/>
    <n v="3"/>
    <m/>
    <m/>
    <m/>
    <n v="320"/>
    <n v="264"/>
    <n v="303"/>
    <n v="102"/>
    <n v="280"/>
    <n v="206"/>
    <n v="289"/>
    <n v="280"/>
    <n v="284"/>
    <n v="164"/>
    <n v="18"/>
    <n v="15"/>
    <n v="16"/>
    <n v="1"/>
    <n v="14"/>
    <n v="4"/>
    <n v="12"/>
    <n v="12"/>
    <n v="10"/>
    <n v="2"/>
    <n v="298"/>
    <n v="246"/>
    <n v="282"/>
    <n v="96"/>
    <n v="261"/>
    <n v="197"/>
    <n v="273"/>
    <n v="264"/>
    <n v="271"/>
    <n v="159"/>
    <m/>
    <n v="334"/>
    <n v="329"/>
    <n v="5"/>
    <n v="334"/>
    <n v="21"/>
    <n v="308"/>
    <n v="5"/>
    <n v="98"/>
    <n v="102"/>
    <n v="190"/>
    <n v="20"/>
    <n v="2"/>
    <n v="2"/>
    <n v="6"/>
    <n v="114"/>
    <n v="0"/>
    <n v="97"/>
    <n v="1"/>
    <n v="101"/>
    <n v="1"/>
    <n v="1"/>
    <n v="12"/>
    <n v="118"/>
    <n v="203"/>
    <n v="1"/>
    <n v="5"/>
    <n v="14"/>
    <n v="1"/>
    <n v="0"/>
    <n v="6"/>
    <n v="100"/>
    <n v="202"/>
    <n v="4"/>
    <n v="31"/>
    <n v="8"/>
    <n v="253"/>
    <n v="87"/>
    <n v="4722"/>
    <n v="4"/>
    <n v="477"/>
    <n v="45"/>
    <n v="18"/>
    <n v="28"/>
    <n v="1582"/>
    <n v="2083"/>
    <n v="1397"/>
    <n v="5062"/>
    <n v="36"/>
    <n v="16"/>
    <n v="0"/>
    <n v="9"/>
    <n v="2"/>
    <n v="34"/>
    <n v="0"/>
    <n v="1"/>
    <n v="0"/>
    <n v="0"/>
    <n v="0"/>
    <n v="0"/>
    <n v="0"/>
    <n v="0"/>
    <n v="1"/>
    <n v="0"/>
    <n v="0"/>
    <n v="0"/>
    <n v="1"/>
    <n v="0"/>
    <n v="2"/>
    <n v="1"/>
    <n v="170"/>
    <n v="51"/>
    <n v="221"/>
    <n v="8"/>
    <n v="1"/>
    <n v="9"/>
    <n v="160"/>
    <n v="50"/>
    <n v="210"/>
    <n v="170"/>
    <n v="5"/>
    <n v="5"/>
    <n v="5"/>
    <n v="26"/>
    <n v="3"/>
    <n v="1"/>
    <n v="1"/>
    <x v="0"/>
    <x v="106"/>
  </r>
  <r>
    <x v="4"/>
    <x v="22"/>
    <x v="106"/>
    <x v="106"/>
    <x v="1"/>
    <n v="6571"/>
    <n v="320"/>
    <n v="290"/>
    <n v="303"/>
    <n v="305"/>
    <n v="301"/>
    <n v="260"/>
    <n v="293"/>
    <n v="264"/>
    <n v="329"/>
    <n v="19"/>
    <n v="13"/>
    <n v="17"/>
    <n v="17"/>
    <n v="16"/>
    <n v="7"/>
    <n v="17"/>
    <n v="18"/>
    <n v="19"/>
    <n v="297"/>
    <n v="273"/>
    <n v="281"/>
    <n v="284"/>
    <n v="280"/>
    <n v="251"/>
    <n v="273"/>
    <n v="243"/>
    <n v="305"/>
    <n v="22"/>
    <n v="20"/>
    <n v="4"/>
    <n v="4"/>
    <n v="18"/>
    <n v="16"/>
    <n v="235"/>
    <n v="4"/>
    <n v="230"/>
    <n v="0"/>
    <n v="0"/>
    <n v="0"/>
    <n v="202"/>
    <n v="2"/>
    <n v="200"/>
    <n v="293"/>
    <n v="2"/>
    <n v="12"/>
    <n v="279"/>
    <n v="17"/>
    <n v="0"/>
    <n v="1"/>
    <n v="16"/>
    <n v="273"/>
    <n v="2"/>
    <n v="11"/>
    <n v="260"/>
    <n v="65"/>
    <n v="9"/>
    <n v="55"/>
    <n v="56"/>
    <n v="4"/>
    <n v="0"/>
    <n v="9"/>
    <n v="3"/>
    <n v="0"/>
    <n v="0"/>
    <n v="6"/>
    <n v="0"/>
    <n v="0"/>
    <n v="2"/>
    <n v="2"/>
    <n v="0"/>
    <n v="2"/>
    <n v="6"/>
    <n v="0"/>
    <n v="3"/>
    <n v="3"/>
    <m/>
    <m/>
    <m/>
    <n v="320"/>
    <n v="252"/>
    <n v="303"/>
    <n v="102"/>
    <n v="283"/>
    <n v="203"/>
    <n v="290"/>
    <n v="282"/>
    <n v="284"/>
    <n v="152"/>
    <n v="19"/>
    <n v="15"/>
    <n v="17"/>
    <n v="1"/>
    <n v="15"/>
    <n v="5"/>
    <n v="13"/>
    <n v="13"/>
    <n v="11"/>
    <n v="2"/>
    <n v="297"/>
    <n v="234"/>
    <n v="281"/>
    <n v="96"/>
    <n v="263"/>
    <n v="193"/>
    <n v="273"/>
    <n v="265"/>
    <n v="270"/>
    <n v="147"/>
    <m/>
    <n v="335"/>
    <n v="330"/>
    <n v="5"/>
    <n v="335"/>
    <n v="22"/>
    <n v="308"/>
    <n v="5"/>
    <n v="98"/>
    <n v="102"/>
    <n v="190"/>
    <n v="21"/>
    <n v="2"/>
    <n v="2"/>
    <n v="6"/>
    <n v="114"/>
    <n v="0"/>
    <n v="97"/>
    <n v="1"/>
    <n v="101"/>
    <n v="1"/>
    <n v="1"/>
    <n v="11"/>
    <n v="119"/>
    <n v="204"/>
    <n v="1"/>
    <n v="5"/>
    <n v="15"/>
    <n v="1"/>
    <n v="0"/>
    <n v="5"/>
    <n v="100"/>
    <n v="203"/>
    <n v="3"/>
    <n v="33"/>
    <n v="8"/>
    <n v="259"/>
    <n v="87"/>
    <n v="4725"/>
    <n v="7"/>
    <n v="474"/>
    <n v="51"/>
    <n v="18"/>
    <n v="27"/>
    <n v="1581"/>
    <n v="2093"/>
    <n v="1397"/>
    <n v="5071"/>
    <n v="36"/>
    <n v="15"/>
    <n v="0"/>
    <n v="11"/>
    <n v="3"/>
    <n v="33"/>
    <n v="0"/>
    <n v="1"/>
    <n v="0"/>
    <n v="0"/>
    <n v="0"/>
    <n v="0"/>
    <n v="0"/>
    <n v="0"/>
    <n v="1"/>
    <n v="0"/>
    <n v="0"/>
    <n v="0"/>
    <n v="1"/>
    <n v="0"/>
    <n v="2"/>
    <n v="1"/>
    <n v="171"/>
    <n v="51"/>
    <n v="222"/>
    <n v="9"/>
    <n v="1"/>
    <n v="10"/>
    <n v="160"/>
    <n v="50"/>
    <n v="210"/>
    <n v="171"/>
    <n v="4"/>
    <n v="4"/>
    <n v="4"/>
    <n v="26"/>
    <n v="3"/>
    <n v="1"/>
    <n v="1"/>
    <x v="1"/>
    <x v="106"/>
  </r>
  <r>
    <x v="4"/>
    <x v="22"/>
    <x v="107"/>
    <x v="107"/>
    <x v="0"/>
    <n v="3322"/>
    <n v="203"/>
    <n v="190"/>
    <n v="207"/>
    <n v="190"/>
    <n v="204"/>
    <n v="130"/>
    <n v="188"/>
    <n v="172"/>
    <n v="213"/>
    <n v="10"/>
    <n v="8"/>
    <n v="10"/>
    <n v="6"/>
    <n v="10"/>
    <n v="6"/>
    <n v="7"/>
    <n v="9"/>
    <n v="10"/>
    <n v="192"/>
    <n v="181"/>
    <n v="196"/>
    <n v="183"/>
    <n v="193"/>
    <n v="123"/>
    <n v="180"/>
    <n v="162"/>
    <n v="202"/>
    <n v="25"/>
    <n v="24"/>
    <n v="0"/>
    <n v="0"/>
    <n v="25"/>
    <n v="24"/>
    <n v="113"/>
    <n v="4"/>
    <n v="108"/>
    <n v="0"/>
    <n v="0"/>
    <n v="0"/>
    <n v="95"/>
    <n v="3"/>
    <n v="91"/>
    <n v="188"/>
    <n v="8"/>
    <n v="12"/>
    <n v="167"/>
    <n v="7"/>
    <n v="0"/>
    <n v="1"/>
    <n v="6"/>
    <n v="180"/>
    <n v="8"/>
    <n v="11"/>
    <n v="160"/>
    <n v="44"/>
    <n v="3"/>
    <n v="44"/>
    <n v="23"/>
    <n v="3"/>
    <n v="0"/>
    <n v="17"/>
    <n v="2"/>
    <n v="0"/>
    <n v="0"/>
    <n v="15"/>
    <n v="0"/>
    <n v="0"/>
    <n v="2"/>
    <n v="6"/>
    <n v="0"/>
    <n v="6"/>
    <n v="13"/>
    <n v="4"/>
    <n v="10"/>
    <n v="3"/>
    <m/>
    <m/>
    <m/>
    <n v="203"/>
    <n v="160"/>
    <n v="207"/>
    <n v="65"/>
    <n v="181"/>
    <n v="131"/>
    <n v="190"/>
    <n v="162"/>
    <n v="180"/>
    <n v="76"/>
    <n v="10"/>
    <n v="7"/>
    <n v="10"/>
    <n v="0"/>
    <n v="6"/>
    <n v="1"/>
    <n v="8"/>
    <n v="7"/>
    <n v="8"/>
    <n v="1"/>
    <n v="192"/>
    <n v="153"/>
    <n v="196"/>
    <n v="65"/>
    <n v="174"/>
    <n v="130"/>
    <n v="181"/>
    <n v="154"/>
    <n v="171"/>
    <n v="75"/>
    <m/>
    <n v="229"/>
    <n v="228"/>
    <n v="1"/>
    <n v="229"/>
    <n v="12"/>
    <n v="216"/>
    <n v="1"/>
    <n v="128"/>
    <n v="134"/>
    <n v="143"/>
    <n v="36"/>
    <n v="32"/>
    <n v="4"/>
    <n v="5"/>
    <n v="8"/>
    <n v="1"/>
    <n v="123"/>
    <n v="1"/>
    <n v="126"/>
    <n v="1"/>
    <n v="0"/>
    <n v="17"/>
    <n v="106"/>
    <n v="106"/>
    <n v="0"/>
    <n v="6"/>
    <n v="2"/>
    <n v="4"/>
    <n v="0"/>
    <n v="11"/>
    <n v="103"/>
    <n v="102"/>
    <n v="3"/>
    <n v="26"/>
    <n v="9"/>
    <n v="99"/>
    <n v="16"/>
    <n v="2290"/>
    <n v="0"/>
    <n v="174"/>
    <n v="46"/>
    <n v="9"/>
    <n v="19"/>
    <n v="985"/>
    <n v="931"/>
    <n v="489"/>
    <n v="2405"/>
    <n v="30"/>
    <n v="19"/>
    <n v="0"/>
    <n v="3"/>
    <n v="0"/>
    <n v="30"/>
    <n v="0"/>
    <n v="0"/>
    <n v="0"/>
    <n v="0"/>
    <n v="0"/>
    <n v="0"/>
    <n v="0"/>
    <n v="0"/>
    <n v="1"/>
    <n v="1"/>
    <n v="0"/>
    <n v="1"/>
    <n v="1"/>
    <n v="0"/>
    <n v="1"/>
    <n v="0"/>
    <n v="116"/>
    <n v="43"/>
    <n v="159"/>
    <n v="4"/>
    <n v="1"/>
    <n v="5"/>
    <n v="111"/>
    <n v="42"/>
    <n v="153"/>
    <n v="116"/>
    <n v="18"/>
    <n v="18"/>
    <n v="18"/>
    <n v="36"/>
    <n v="7"/>
    <n v="7"/>
    <n v="7"/>
    <x v="0"/>
    <x v="107"/>
  </r>
  <r>
    <x v="4"/>
    <x v="22"/>
    <x v="107"/>
    <x v="107"/>
    <x v="1"/>
    <n v="3379"/>
    <n v="207"/>
    <n v="192"/>
    <n v="207"/>
    <n v="191"/>
    <n v="205"/>
    <n v="137"/>
    <n v="191"/>
    <n v="173"/>
    <n v="218"/>
    <n v="11"/>
    <n v="8"/>
    <n v="10"/>
    <n v="7"/>
    <n v="10"/>
    <n v="5"/>
    <n v="8"/>
    <n v="9"/>
    <n v="11"/>
    <n v="195"/>
    <n v="182"/>
    <n v="195"/>
    <n v="183"/>
    <n v="193"/>
    <n v="131"/>
    <n v="182"/>
    <n v="163"/>
    <n v="206"/>
    <n v="27"/>
    <n v="26"/>
    <n v="1"/>
    <n v="1"/>
    <n v="26"/>
    <n v="25"/>
    <n v="120"/>
    <n v="4"/>
    <n v="115"/>
    <n v="0"/>
    <n v="0"/>
    <n v="0"/>
    <n v="103"/>
    <n v="3"/>
    <n v="99"/>
    <n v="191"/>
    <n v="8"/>
    <n v="11"/>
    <n v="171"/>
    <n v="8"/>
    <n v="0"/>
    <n v="1"/>
    <n v="7"/>
    <n v="182"/>
    <n v="8"/>
    <n v="10"/>
    <n v="163"/>
    <n v="42"/>
    <n v="3"/>
    <n v="46"/>
    <n v="24"/>
    <n v="4"/>
    <n v="0"/>
    <n v="18"/>
    <n v="2"/>
    <n v="0"/>
    <n v="0"/>
    <n v="16"/>
    <n v="0"/>
    <n v="0"/>
    <n v="2"/>
    <n v="6"/>
    <n v="0"/>
    <n v="6"/>
    <n v="13"/>
    <n v="4"/>
    <n v="10"/>
    <n v="3"/>
    <m/>
    <m/>
    <m/>
    <n v="207"/>
    <n v="158"/>
    <n v="207"/>
    <n v="66"/>
    <n v="180"/>
    <n v="127"/>
    <n v="192"/>
    <n v="166"/>
    <n v="182"/>
    <n v="74"/>
    <n v="11"/>
    <n v="7"/>
    <n v="10"/>
    <n v="0"/>
    <n v="6"/>
    <n v="1"/>
    <n v="8"/>
    <n v="7"/>
    <n v="8"/>
    <n v="1"/>
    <n v="195"/>
    <n v="151"/>
    <n v="195"/>
    <n v="66"/>
    <n v="172"/>
    <n v="126"/>
    <n v="182"/>
    <n v="157"/>
    <n v="173"/>
    <n v="73"/>
    <m/>
    <n v="231"/>
    <n v="229"/>
    <n v="2"/>
    <n v="231"/>
    <n v="12"/>
    <n v="217"/>
    <n v="2"/>
    <n v="130"/>
    <n v="136"/>
    <n v="145"/>
    <n v="35"/>
    <n v="32"/>
    <n v="4"/>
    <n v="6"/>
    <n v="8"/>
    <n v="1"/>
    <n v="113"/>
    <n v="1"/>
    <n v="116"/>
    <n v="1"/>
    <n v="0"/>
    <n v="18"/>
    <n v="107"/>
    <n v="106"/>
    <n v="0"/>
    <n v="6"/>
    <n v="2"/>
    <n v="4"/>
    <n v="0"/>
    <n v="12"/>
    <n v="104"/>
    <n v="101"/>
    <n v="3"/>
    <n v="26"/>
    <n v="9"/>
    <n v="104"/>
    <n v="18"/>
    <n v="2330"/>
    <n v="5"/>
    <n v="173"/>
    <n v="50"/>
    <n v="9"/>
    <n v="21"/>
    <n v="1017"/>
    <n v="942"/>
    <n v="493"/>
    <n v="2452"/>
    <n v="28"/>
    <n v="18"/>
    <n v="0"/>
    <n v="3"/>
    <n v="0"/>
    <n v="28"/>
    <n v="0"/>
    <n v="0"/>
    <n v="0"/>
    <n v="0"/>
    <n v="0"/>
    <n v="0"/>
    <n v="0"/>
    <n v="0"/>
    <n v="1"/>
    <n v="1"/>
    <n v="0"/>
    <n v="1"/>
    <n v="1"/>
    <n v="0"/>
    <n v="1"/>
    <n v="0"/>
    <n v="112"/>
    <n v="45"/>
    <n v="157"/>
    <n v="4"/>
    <n v="1"/>
    <n v="5"/>
    <n v="107"/>
    <n v="44"/>
    <n v="151"/>
    <n v="112"/>
    <n v="19"/>
    <n v="19"/>
    <n v="19"/>
    <n v="35"/>
    <n v="7"/>
    <n v="7"/>
    <n v="7"/>
    <x v="1"/>
    <x v="107"/>
  </r>
  <r>
    <x v="4"/>
    <x v="22"/>
    <x v="108"/>
    <x v="108"/>
    <x v="0"/>
    <n v="9288"/>
    <n v="447"/>
    <n v="417"/>
    <n v="435"/>
    <n v="420"/>
    <n v="433"/>
    <n v="351"/>
    <n v="409"/>
    <n v="326"/>
    <n v="444"/>
    <n v="28"/>
    <n v="20"/>
    <n v="26"/>
    <n v="19"/>
    <n v="22"/>
    <n v="9"/>
    <n v="22"/>
    <n v="27"/>
    <n v="28"/>
    <n v="415"/>
    <n v="393"/>
    <n v="405"/>
    <n v="397"/>
    <n v="407"/>
    <n v="340"/>
    <n v="383"/>
    <n v="298"/>
    <n v="411"/>
    <n v="37"/>
    <n v="35"/>
    <n v="1"/>
    <n v="1"/>
    <n v="36"/>
    <n v="34"/>
    <n v="324"/>
    <n v="6"/>
    <n v="316"/>
    <n v="0"/>
    <n v="0"/>
    <n v="0"/>
    <n v="250"/>
    <n v="5"/>
    <n v="245"/>
    <n v="409"/>
    <n v="1"/>
    <n v="17"/>
    <n v="390"/>
    <n v="22"/>
    <n v="0"/>
    <n v="1"/>
    <n v="21"/>
    <n v="383"/>
    <n v="1"/>
    <n v="15"/>
    <n v="366"/>
    <n v="85"/>
    <n v="10"/>
    <n v="82"/>
    <n v="36"/>
    <n v="5"/>
    <n v="0"/>
    <n v="24"/>
    <n v="11"/>
    <n v="0"/>
    <n v="0"/>
    <n v="13"/>
    <n v="1"/>
    <n v="0"/>
    <n v="1"/>
    <n v="1"/>
    <n v="0"/>
    <n v="1"/>
    <n v="12"/>
    <n v="6"/>
    <n v="11"/>
    <n v="1"/>
    <m/>
    <m/>
    <m/>
    <n v="447"/>
    <n v="318"/>
    <n v="435"/>
    <n v="136"/>
    <n v="403"/>
    <n v="294"/>
    <n v="417"/>
    <n v="410"/>
    <n v="411"/>
    <n v="210"/>
    <n v="28"/>
    <n v="20"/>
    <n v="26"/>
    <n v="4"/>
    <n v="25"/>
    <n v="12"/>
    <n v="20"/>
    <n v="20"/>
    <n v="20"/>
    <n v="7"/>
    <n v="415"/>
    <n v="296"/>
    <n v="405"/>
    <n v="131"/>
    <n v="374"/>
    <n v="281"/>
    <n v="393"/>
    <n v="386"/>
    <n v="387"/>
    <n v="203"/>
    <m/>
    <n v="455"/>
    <n v="450"/>
    <n v="5"/>
    <n v="455"/>
    <n v="30"/>
    <n v="420"/>
    <n v="5"/>
    <n v="6"/>
    <n v="69"/>
    <n v="98"/>
    <n v="70"/>
    <n v="11"/>
    <n v="6"/>
    <n v="7"/>
    <n v="262"/>
    <n v="1"/>
    <n v="2"/>
    <n v="0"/>
    <n v="61"/>
    <n v="0"/>
    <n v="0"/>
    <n v="30"/>
    <n v="182"/>
    <n v="243"/>
    <n v="0"/>
    <n v="18"/>
    <n v="8"/>
    <n v="4"/>
    <n v="0"/>
    <n v="11"/>
    <n v="174"/>
    <n v="235"/>
    <n v="17"/>
    <n v="69"/>
    <n v="7"/>
    <n v="197"/>
    <n v="153"/>
    <n v="6437"/>
    <n v="1"/>
    <n v="459"/>
    <n v="40"/>
    <n v="27"/>
    <n v="45"/>
    <n v="2934"/>
    <n v="2676"/>
    <n v="1177"/>
    <n v="6787"/>
    <n v="42"/>
    <n v="22"/>
    <n v="0"/>
    <n v="8"/>
    <n v="0"/>
    <n v="42"/>
    <n v="0"/>
    <n v="0"/>
    <n v="0"/>
    <n v="0"/>
    <n v="0"/>
    <n v="0"/>
    <n v="0"/>
    <n v="0"/>
    <n v="10"/>
    <n v="9"/>
    <n v="5"/>
    <n v="0"/>
    <n v="9"/>
    <n v="1"/>
    <n v="10"/>
    <n v="6"/>
    <n v="222"/>
    <n v="72"/>
    <n v="294"/>
    <n v="4"/>
    <n v="2"/>
    <n v="6"/>
    <n v="215"/>
    <n v="69"/>
    <n v="284"/>
    <n v="222"/>
    <n v="12"/>
    <n v="12"/>
    <n v="12"/>
    <n v="52"/>
    <n v="1"/>
    <n v="1"/>
    <n v="1"/>
    <x v="0"/>
    <x v="108"/>
  </r>
  <r>
    <x v="4"/>
    <x v="22"/>
    <x v="108"/>
    <x v="108"/>
    <x v="1"/>
    <n v="9327"/>
    <n v="447"/>
    <n v="425"/>
    <n v="439"/>
    <n v="421"/>
    <n v="437"/>
    <n v="353"/>
    <n v="410"/>
    <n v="335"/>
    <n v="445"/>
    <n v="29"/>
    <n v="23"/>
    <n v="26"/>
    <n v="20"/>
    <n v="24"/>
    <n v="9"/>
    <n v="24"/>
    <n v="27"/>
    <n v="29"/>
    <n v="414"/>
    <n v="398"/>
    <n v="409"/>
    <n v="397"/>
    <n v="409"/>
    <n v="342"/>
    <n v="382"/>
    <n v="306"/>
    <n v="411"/>
    <n v="37"/>
    <n v="36"/>
    <n v="1"/>
    <n v="1"/>
    <n v="36"/>
    <n v="35"/>
    <n v="325"/>
    <n v="6"/>
    <n v="317"/>
    <n v="0"/>
    <n v="0"/>
    <n v="0"/>
    <n v="253"/>
    <n v="5"/>
    <n v="247"/>
    <n v="410"/>
    <n v="2"/>
    <n v="18"/>
    <n v="389"/>
    <n v="24"/>
    <n v="0"/>
    <n v="2"/>
    <n v="22"/>
    <n v="382"/>
    <n v="2"/>
    <n v="15"/>
    <n v="364"/>
    <n v="94"/>
    <n v="10"/>
    <n v="80"/>
    <n v="35"/>
    <n v="7"/>
    <n v="0"/>
    <n v="25"/>
    <n v="11"/>
    <n v="0"/>
    <n v="0"/>
    <n v="14"/>
    <n v="1"/>
    <n v="0"/>
    <n v="2"/>
    <n v="1"/>
    <n v="0"/>
    <n v="1"/>
    <n v="12"/>
    <n v="5"/>
    <n v="11"/>
    <n v="1"/>
    <m/>
    <m/>
    <m/>
    <n v="447"/>
    <n v="306"/>
    <n v="439"/>
    <n v="135"/>
    <n v="406"/>
    <n v="289"/>
    <n v="425"/>
    <n v="418"/>
    <n v="418"/>
    <n v="198"/>
    <n v="29"/>
    <n v="20"/>
    <n v="26"/>
    <n v="3"/>
    <n v="25"/>
    <n v="11"/>
    <n v="23"/>
    <n v="23"/>
    <n v="22"/>
    <n v="6"/>
    <n v="414"/>
    <n v="285"/>
    <n v="409"/>
    <n v="131"/>
    <n v="377"/>
    <n v="277"/>
    <n v="398"/>
    <n v="391"/>
    <n v="392"/>
    <n v="192"/>
    <m/>
    <n v="457"/>
    <n v="452"/>
    <n v="5"/>
    <n v="457"/>
    <n v="31"/>
    <n v="421"/>
    <n v="5"/>
    <n v="7"/>
    <n v="70"/>
    <n v="100"/>
    <n v="69"/>
    <n v="12"/>
    <n v="6"/>
    <n v="7"/>
    <n v="262"/>
    <n v="1"/>
    <n v="3"/>
    <n v="0"/>
    <n v="62"/>
    <n v="0"/>
    <n v="0"/>
    <n v="31"/>
    <n v="184"/>
    <n v="242"/>
    <n v="0"/>
    <n v="19"/>
    <n v="8"/>
    <n v="4"/>
    <n v="0"/>
    <n v="11"/>
    <n v="176"/>
    <n v="234"/>
    <n v="16"/>
    <n v="73"/>
    <n v="7"/>
    <n v="197"/>
    <n v="152"/>
    <n v="6455"/>
    <n v="2"/>
    <n v="453"/>
    <n v="39"/>
    <n v="27"/>
    <n v="45"/>
    <n v="2932"/>
    <n v="2686"/>
    <n v="1186"/>
    <n v="6804"/>
    <n v="41"/>
    <n v="25"/>
    <n v="0"/>
    <n v="7"/>
    <n v="0"/>
    <n v="41"/>
    <n v="0"/>
    <n v="0"/>
    <n v="0"/>
    <n v="0"/>
    <n v="0"/>
    <n v="0"/>
    <n v="0"/>
    <n v="0"/>
    <n v="10"/>
    <n v="9"/>
    <n v="5"/>
    <n v="0"/>
    <n v="9"/>
    <n v="1"/>
    <n v="10"/>
    <n v="6"/>
    <n v="221"/>
    <n v="71"/>
    <n v="292"/>
    <n v="4"/>
    <n v="2"/>
    <n v="6"/>
    <n v="214"/>
    <n v="68"/>
    <n v="282"/>
    <n v="221"/>
    <n v="12"/>
    <n v="12"/>
    <n v="12"/>
    <n v="54"/>
    <n v="2"/>
    <n v="1"/>
    <n v="1"/>
    <x v="1"/>
    <x v="108"/>
  </r>
  <r>
    <x v="4"/>
    <x v="22"/>
    <x v="109"/>
    <x v="109"/>
    <x v="0"/>
    <n v="14042"/>
    <n v="995"/>
    <n v="915"/>
    <n v="976"/>
    <n v="935"/>
    <n v="975"/>
    <n v="851"/>
    <n v="906"/>
    <n v="536"/>
    <n v="967"/>
    <n v="47"/>
    <n v="43"/>
    <n v="46"/>
    <n v="45"/>
    <n v="47"/>
    <n v="36"/>
    <n v="39"/>
    <n v="24"/>
    <n v="53"/>
    <n v="944"/>
    <n v="869"/>
    <n v="926"/>
    <n v="886"/>
    <n v="924"/>
    <n v="811"/>
    <n v="863"/>
    <n v="511"/>
    <n v="910"/>
    <n v="91"/>
    <n v="87"/>
    <n v="8"/>
    <n v="8"/>
    <n v="82"/>
    <n v="78"/>
    <n v="705"/>
    <n v="30"/>
    <n v="672"/>
    <n v="0"/>
    <n v="0"/>
    <n v="0"/>
    <n v="403"/>
    <n v="14"/>
    <n v="389"/>
    <n v="906"/>
    <n v="12"/>
    <n v="53"/>
    <n v="839"/>
    <n v="39"/>
    <n v="0"/>
    <n v="2"/>
    <n v="37"/>
    <n v="863"/>
    <n v="12"/>
    <n v="51"/>
    <n v="798"/>
    <n v="173"/>
    <n v="21"/>
    <n v="195"/>
    <n v="126"/>
    <n v="12"/>
    <n v="7"/>
    <n v="42"/>
    <n v="9"/>
    <n v="0"/>
    <n v="0"/>
    <n v="33"/>
    <n v="1"/>
    <n v="0"/>
    <n v="9"/>
    <n v="3"/>
    <n v="0"/>
    <n v="3"/>
    <n v="26"/>
    <n v="8"/>
    <n v="21"/>
    <n v="5"/>
    <m/>
    <m/>
    <m/>
    <n v="995"/>
    <n v="832"/>
    <n v="976"/>
    <n v="256"/>
    <n v="875"/>
    <n v="568"/>
    <n v="916"/>
    <n v="896"/>
    <n v="898"/>
    <n v="451"/>
    <n v="47"/>
    <n v="41"/>
    <n v="46"/>
    <n v="7"/>
    <n v="39"/>
    <n v="15"/>
    <n v="43"/>
    <n v="39"/>
    <n v="41"/>
    <n v="12"/>
    <n v="944"/>
    <n v="787"/>
    <n v="926"/>
    <n v="249"/>
    <n v="833"/>
    <n v="551"/>
    <n v="870"/>
    <n v="854"/>
    <n v="854"/>
    <n v="437"/>
    <m/>
    <n v="1051"/>
    <n v="1045"/>
    <n v="6"/>
    <n v="1051"/>
    <n v="56"/>
    <n v="989"/>
    <n v="6"/>
    <n v="86"/>
    <n v="122"/>
    <n v="589"/>
    <n v="99"/>
    <n v="35"/>
    <n v="13"/>
    <n v="13"/>
    <n v="302"/>
    <n v="0"/>
    <n v="81"/>
    <n v="0"/>
    <n v="113"/>
    <n v="1"/>
    <n v="7"/>
    <n v="51"/>
    <n v="416"/>
    <n v="577"/>
    <n v="5"/>
    <n v="22"/>
    <n v="19"/>
    <n v="10"/>
    <n v="0"/>
    <n v="28"/>
    <n v="395"/>
    <n v="566"/>
    <n v="11"/>
    <n v="100"/>
    <n v="21"/>
    <n v="478"/>
    <n v="149"/>
    <n v="10039"/>
    <n v="20"/>
    <n v="1336"/>
    <n v="161"/>
    <n v="62"/>
    <n v="57"/>
    <n v="3616"/>
    <n v="4377"/>
    <n v="2673"/>
    <n v="10666"/>
    <n v="92"/>
    <n v="49"/>
    <n v="0"/>
    <n v="21"/>
    <n v="2"/>
    <n v="88"/>
    <n v="2"/>
    <n v="7"/>
    <n v="2"/>
    <n v="1"/>
    <n v="0"/>
    <n v="2"/>
    <n v="0"/>
    <n v="0"/>
    <n v="10"/>
    <n v="6"/>
    <n v="3"/>
    <n v="1"/>
    <n v="9"/>
    <n v="1"/>
    <n v="17"/>
    <n v="8"/>
    <n v="498"/>
    <n v="176"/>
    <n v="674"/>
    <n v="13"/>
    <n v="5"/>
    <n v="18"/>
    <n v="485"/>
    <n v="171"/>
    <n v="656"/>
    <n v="498"/>
    <n v="26"/>
    <n v="26"/>
    <n v="26"/>
    <n v="160"/>
    <n v="44"/>
    <n v="33"/>
    <n v="33"/>
    <x v="0"/>
    <x v="109"/>
  </r>
  <r>
    <x v="4"/>
    <x v="22"/>
    <x v="109"/>
    <x v="109"/>
    <x v="1"/>
    <n v="14033"/>
    <n v="998"/>
    <n v="909"/>
    <n v="977"/>
    <n v="946"/>
    <n v="973"/>
    <n v="859"/>
    <n v="912"/>
    <n v="562"/>
    <n v="975"/>
    <n v="48"/>
    <n v="41"/>
    <n v="47"/>
    <n v="47"/>
    <n v="46"/>
    <n v="37"/>
    <n v="39"/>
    <n v="24"/>
    <n v="54"/>
    <n v="945"/>
    <n v="865"/>
    <n v="925"/>
    <n v="894"/>
    <n v="922"/>
    <n v="818"/>
    <n v="869"/>
    <n v="537"/>
    <n v="916"/>
    <n v="83"/>
    <n v="79"/>
    <n v="8"/>
    <n v="8"/>
    <n v="74"/>
    <n v="70"/>
    <n v="715"/>
    <n v="29"/>
    <n v="683"/>
    <n v="0"/>
    <n v="0"/>
    <n v="0"/>
    <n v="419"/>
    <n v="14"/>
    <n v="405"/>
    <n v="912"/>
    <n v="9"/>
    <n v="56"/>
    <n v="846"/>
    <n v="39"/>
    <n v="0"/>
    <n v="1"/>
    <n v="38"/>
    <n v="869"/>
    <n v="9"/>
    <n v="55"/>
    <n v="804"/>
    <n v="173"/>
    <n v="21"/>
    <n v="192"/>
    <n v="128"/>
    <n v="13"/>
    <n v="7"/>
    <n v="43"/>
    <n v="12"/>
    <n v="1"/>
    <n v="0"/>
    <n v="31"/>
    <n v="0"/>
    <n v="0"/>
    <n v="8"/>
    <n v="4"/>
    <n v="0"/>
    <n v="4"/>
    <n v="27"/>
    <n v="8"/>
    <n v="22"/>
    <n v="5"/>
    <m/>
    <m/>
    <m/>
    <n v="998"/>
    <n v="837"/>
    <n v="977"/>
    <n v="251"/>
    <n v="878"/>
    <n v="556"/>
    <n v="909"/>
    <n v="888"/>
    <n v="891"/>
    <n v="438"/>
    <n v="48"/>
    <n v="42"/>
    <n v="47"/>
    <n v="8"/>
    <n v="40"/>
    <n v="16"/>
    <n v="41"/>
    <n v="38"/>
    <n v="39"/>
    <n v="13"/>
    <n v="945"/>
    <n v="791"/>
    <n v="925"/>
    <n v="243"/>
    <n v="835"/>
    <n v="538"/>
    <n v="865"/>
    <n v="847"/>
    <n v="849"/>
    <n v="423"/>
    <m/>
    <n v="1053"/>
    <n v="1046"/>
    <n v="7"/>
    <n v="1053"/>
    <n v="56"/>
    <n v="990"/>
    <n v="7"/>
    <n v="91"/>
    <n v="127"/>
    <n v="599"/>
    <n v="101"/>
    <n v="37"/>
    <n v="13"/>
    <n v="13"/>
    <n v="290"/>
    <n v="0"/>
    <n v="82"/>
    <n v="0"/>
    <n v="114"/>
    <n v="1"/>
    <n v="7"/>
    <n v="52"/>
    <n v="415"/>
    <n v="579"/>
    <n v="5"/>
    <n v="22"/>
    <n v="19"/>
    <n v="10"/>
    <n v="0"/>
    <n v="28"/>
    <n v="394"/>
    <n v="568"/>
    <n v="10"/>
    <n v="99"/>
    <n v="21"/>
    <n v="488"/>
    <n v="155"/>
    <n v="10026"/>
    <n v="12"/>
    <n v="1333"/>
    <n v="167"/>
    <n v="61"/>
    <n v="57"/>
    <n v="3623"/>
    <n v="4366"/>
    <n v="2680"/>
    <n v="10669"/>
    <n v="91"/>
    <n v="48"/>
    <n v="0"/>
    <n v="24"/>
    <n v="2"/>
    <n v="86"/>
    <n v="3"/>
    <n v="7"/>
    <n v="2"/>
    <n v="1"/>
    <n v="0"/>
    <n v="2"/>
    <n v="0"/>
    <n v="0"/>
    <n v="10"/>
    <n v="6"/>
    <n v="3"/>
    <n v="1"/>
    <n v="9"/>
    <n v="1"/>
    <n v="17"/>
    <n v="8"/>
    <n v="500"/>
    <n v="173"/>
    <n v="673"/>
    <n v="14"/>
    <n v="5"/>
    <n v="19"/>
    <n v="486"/>
    <n v="168"/>
    <n v="654"/>
    <n v="500"/>
    <n v="25"/>
    <n v="25"/>
    <n v="25"/>
    <n v="163"/>
    <n v="44"/>
    <n v="33"/>
    <n v="33"/>
    <x v="1"/>
    <x v="109"/>
  </r>
  <r>
    <x v="4"/>
    <x v="22"/>
    <x v="110"/>
    <x v="110"/>
    <x v="0"/>
    <n v="5611"/>
    <n v="293"/>
    <n v="273"/>
    <n v="288"/>
    <n v="254"/>
    <n v="290"/>
    <n v="134"/>
    <n v="243"/>
    <n v="37"/>
    <n v="318"/>
    <n v="28"/>
    <n v="20"/>
    <n v="23"/>
    <n v="21"/>
    <n v="23"/>
    <n v="11"/>
    <n v="21"/>
    <n v="6"/>
    <n v="31"/>
    <n v="261"/>
    <n v="251"/>
    <n v="262"/>
    <n v="231"/>
    <n v="264"/>
    <n v="123"/>
    <n v="221"/>
    <n v="31"/>
    <n v="283"/>
    <n v="35"/>
    <n v="35"/>
    <n v="2"/>
    <n v="2"/>
    <n v="32"/>
    <n v="32"/>
    <n v="117"/>
    <n v="9"/>
    <n v="108"/>
    <n v="0"/>
    <n v="0"/>
    <n v="0"/>
    <n v="20"/>
    <n v="2"/>
    <n v="18"/>
    <n v="243"/>
    <n v="0"/>
    <n v="5"/>
    <n v="238"/>
    <n v="21"/>
    <n v="0"/>
    <n v="1"/>
    <n v="20"/>
    <n v="221"/>
    <n v="0"/>
    <n v="4"/>
    <n v="217"/>
    <n v="50"/>
    <n v="7"/>
    <n v="44"/>
    <n v="29"/>
    <n v="4"/>
    <n v="1"/>
    <n v="14"/>
    <n v="3"/>
    <n v="0"/>
    <n v="0"/>
    <n v="11"/>
    <n v="0"/>
    <n v="0"/>
    <n v="2"/>
    <n v="4"/>
    <n v="0"/>
    <n v="4"/>
    <n v="9"/>
    <n v="2"/>
    <n v="8"/>
    <n v="1"/>
    <m/>
    <m/>
    <m/>
    <n v="293"/>
    <n v="144"/>
    <n v="288"/>
    <n v="80"/>
    <n v="249"/>
    <n v="161"/>
    <n v="273"/>
    <n v="262"/>
    <n v="250"/>
    <n v="69"/>
    <n v="28"/>
    <n v="18"/>
    <n v="23"/>
    <n v="3"/>
    <n v="21"/>
    <n v="9"/>
    <n v="20"/>
    <n v="15"/>
    <n v="20"/>
    <n v="4"/>
    <n v="261"/>
    <n v="123"/>
    <n v="262"/>
    <n v="75"/>
    <n v="226"/>
    <n v="150"/>
    <n v="251"/>
    <n v="245"/>
    <n v="228"/>
    <n v="63"/>
    <m/>
    <n v="348"/>
    <n v="344"/>
    <n v="4"/>
    <n v="348"/>
    <n v="36"/>
    <n v="308"/>
    <n v="4"/>
    <n v="96"/>
    <n v="119"/>
    <n v="166"/>
    <n v="64"/>
    <n v="65"/>
    <n v="7"/>
    <n v="15"/>
    <n v="25"/>
    <n v="6"/>
    <n v="86"/>
    <n v="7"/>
    <n v="107"/>
    <n v="7"/>
    <n v="1"/>
    <n v="19"/>
    <n v="177"/>
    <n v="151"/>
    <n v="1"/>
    <n v="2"/>
    <n v="16"/>
    <n v="17"/>
    <n v="0"/>
    <n v="17"/>
    <n v="157"/>
    <n v="134"/>
    <n v="7"/>
    <n v="51"/>
    <n v="6"/>
    <n v="11"/>
    <n v="8"/>
    <n v="3906"/>
    <n v="0"/>
    <n v="490"/>
    <n v="4"/>
    <n v="15"/>
    <n v="32"/>
    <n v="1790"/>
    <n v="1561"/>
    <n v="574"/>
    <n v="3925"/>
    <n v="23"/>
    <n v="7"/>
    <n v="1"/>
    <n v="3"/>
    <n v="1"/>
    <n v="21"/>
    <n v="1"/>
    <n v="1"/>
    <n v="0"/>
    <n v="0"/>
    <n v="0"/>
    <n v="0"/>
    <n v="0"/>
    <n v="0"/>
    <n v="0"/>
    <n v="0"/>
    <n v="0"/>
    <n v="0"/>
    <n v="0"/>
    <n v="0"/>
    <n v="1"/>
    <n v="0"/>
    <n v="180"/>
    <n v="43"/>
    <n v="223"/>
    <n v="14"/>
    <n v="8"/>
    <n v="22"/>
    <n v="163"/>
    <n v="35"/>
    <n v="198"/>
    <n v="180"/>
    <n v="7"/>
    <n v="7"/>
    <n v="7"/>
    <n v="66"/>
    <n v="0"/>
    <n v="0"/>
    <n v="0"/>
    <x v="0"/>
    <x v="110"/>
  </r>
  <r>
    <x v="1"/>
    <x v="1"/>
    <x v="111"/>
    <x v="111"/>
    <x v="0"/>
    <n v="5227"/>
    <n v="600"/>
    <n v="601"/>
    <n v="601"/>
    <n v="600"/>
    <n v="600"/>
    <n v="599"/>
    <n v="598"/>
    <n v="439"/>
    <n v="601"/>
    <n v="9"/>
    <n v="9"/>
    <n v="9"/>
    <n v="9"/>
    <n v="9"/>
    <n v="9"/>
    <n v="8"/>
    <n v="9"/>
    <n v="9"/>
    <n v="591"/>
    <n v="592"/>
    <n v="592"/>
    <n v="591"/>
    <n v="591"/>
    <n v="590"/>
    <n v="590"/>
    <n v="430"/>
    <n v="592"/>
    <n v="43"/>
    <n v="43"/>
    <n v="0"/>
    <n v="0"/>
    <n v="43"/>
    <n v="43"/>
    <n v="598"/>
    <n v="8"/>
    <n v="590"/>
    <n v="0"/>
    <n v="0"/>
    <n v="0"/>
    <n v="438"/>
    <n v="8"/>
    <n v="430"/>
    <n v="598"/>
    <n v="0"/>
    <n v="0"/>
    <n v="598"/>
    <n v="8"/>
    <n v="0"/>
    <n v="0"/>
    <n v="8"/>
    <n v="590"/>
    <n v="0"/>
    <n v="0"/>
    <n v="590"/>
    <n v="34"/>
    <n v="5"/>
    <n v="61"/>
    <n v="24"/>
    <n v="13"/>
    <n v="1"/>
    <n v="48"/>
    <n v="6"/>
    <n v="3"/>
    <n v="0"/>
    <n v="42"/>
    <n v="24"/>
    <n v="0"/>
    <n v="13"/>
    <n v="29"/>
    <n v="0"/>
    <n v="29"/>
    <n v="42"/>
    <n v="18"/>
    <n v="42"/>
    <n v="0"/>
    <m/>
    <m/>
    <m/>
    <n v="600"/>
    <n v="586"/>
    <n v="601"/>
    <n v="210"/>
    <n v="586"/>
    <n v="457"/>
    <n v="601"/>
    <n v="571"/>
    <n v="600"/>
    <n v="431"/>
    <n v="9"/>
    <n v="9"/>
    <n v="9"/>
    <n v="5"/>
    <n v="9"/>
    <n v="6"/>
    <n v="9"/>
    <n v="9"/>
    <n v="9"/>
    <n v="6"/>
    <n v="591"/>
    <n v="577"/>
    <n v="592"/>
    <n v="205"/>
    <n v="577"/>
    <n v="451"/>
    <n v="592"/>
    <n v="562"/>
    <n v="591"/>
    <n v="425"/>
    <m/>
    <n v="601"/>
    <n v="601"/>
    <n v="0"/>
    <n v="601"/>
    <n v="9"/>
    <n v="592"/>
    <n v="0"/>
    <n v="599"/>
    <n v="599"/>
    <n v="6"/>
    <n v="589"/>
    <n v="3"/>
    <n v="0"/>
    <n v="2"/>
    <n v="0"/>
    <n v="1"/>
    <n v="0"/>
    <n v="1"/>
    <n v="0"/>
    <n v="1"/>
    <n v="1"/>
    <n v="56"/>
    <n v="443"/>
    <n v="101"/>
    <n v="1"/>
    <n v="3"/>
    <n v="2"/>
    <n v="3"/>
    <n v="0"/>
    <n v="53"/>
    <n v="441"/>
    <n v="98"/>
    <n v="12"/>
    <n v="94"/>
    <n v="41"/>
    <n v="51"/>
    <n v="318"/>
    <n v="3078"/>
    <n v="2"/>
    <n v="17"/>
    <n v="40"/>
    <n v="7"/>
    <n v="21"/>
    <n v="2078"/>
    <n v="1275"/>
    <n v="94"/>
    <n v="3447"/>
    <n v="74"/>
    <n v="71"/>
    <n v="0"/>
    <n v="0"/>
    <n v="2"/>
    <n v="72"/>
    <n v="0"/>
    <n v="1"/>
    <n v="1"/>
    <n v="1"/>
    <n v="0"/>
    <n v="0"/>
    <n v="0"/>
    <n v="0"/>
    <n v="5"/>
    <n v="5"/>
    <n v="5"/>
    <n v="0"/>
    <n v="0"/>
    <n v="5"/>
    <n v="6"/>
    <n v="2"/>
    <n v="461"/>
    <n v="61"/>
    <n v="522"/>
    <n v="2"/>
    <n v="2"/>
    <n v="4"/>
    <n v="459"/>
    <n v="59"/>
    <n v="518"/>
    <n v="461"/>
    <n v="88"/>
    <n v="88"/>
    <n v="88"/>
    <n v="301"/>
    <n v="3"/>
    <n v="2"/>
    <n v="2"/>
    <x v="0"/>
    <x v="111"/>
  </r>
  <r>
    <x v="4"/>
    <x v="22"/>
    <x v="110"/>
    <x v="110"/>
    <x v="1"/>
    <n v="5652"/>
    <n v="298"/>
    <n v="275"/>
    <n v="290"/>
    <n v="261"/>
    <n v="287"/>
    <n v="132"/>
    <n v="248"/>
    <n v="36"/>
    <n v="322"/>
    <n v="27"/>
    <n v="20"/>
    <n v="23"/>
    <n v="23"/>
    <n v="22"/>
    <n v="9"/>
    <n v="23"/>
    <n v="6"/>
    <n v="32"/>
    <n v="267"/>
    <n v="253"/>
    <n v="264"/>
    <n v="236"/>
    <n v="263"/>
    <n v="123"/>
    <n v="224"/>
    <n v="30"/>
    <n v="286"/>
    <n v="34"/>
    <n v="34"/>
    <n v="2"/>
    <n v="2"/>
    <n v="31"/>
    <n v="31"/>
    <n v="117"/>
    <n v="8"/>
    <n v="109"/>
    <n v="0"/>
    <n v="0"/>
    <n v="0"/>
    <n v="19"/>
    <n v="2"/>
    <n v="17"/>
    <n v="248"/>
    <n v="0"/>
    <n v="5"/>
    <n v="243"/>
    <n v="23"/>
    <n v="0"/>
    <n v="1"/>
    <n v="22"/>
    <n v="224"/>
    <n v="0"/>
    <n v="4"/>
    <n v="220"/>
    <n v="49"/>
    <n v="7"/>
    <n v="43"/>
    <n v="29"/>
    <n v="4"/>
    <n v="1"/>
    <n v="15"/>
    <n v="4"/>
    <n v="0"/>
    <n v="0"/>
    <n v="11"/>
    <n v="0"/>
    <n v="0"/>
    <n v="2"/>
    <n v="4"/>
    <n v="0"/>
    <n v="4"/>
    <n v="9"/>
    <n v="2"/>
    <n v="8"/>
    <n v="1"/>
    <m/>
    <m/>
    <m/>
    <n v="298"/>
    <n v="146"/>
    <n v="290"/>
    <n v="82"/>
    <n v="249"/>
    <n v="162"/>
    <n v="275"/>
    <n v="261"/>
    <n v="254"/>
    <n v="71"/>
    <n v="27"/>
    <n v="18"/>
    <n v="23"/>
    <n v="3"/>
    <n v="21"/>
    <n v="9"/>
    <n v="20"/>
    <n v="15"/>
    <n v="20"/>
    <n v="5"/>
    <n v="267"/>
    <n v="125"/>
    <n v="264"/>
    <n v="77"/>
    <n v="226"/>
    <n v="151"/>
    <n v="253"/>
    <n v="244"/>
    <n v="232"/>
    <n v="64"/>
    <m/>
    <n v="351"/>
    <n v="347"/>
    <n v="4"/>
    <n v="351"/>
    <n v="37"/>
    <n v="310"/>
    <n v="4"/>
    <n v="98"/>
    <n v="123"/>
    <n v="167"/>
    <n v="67"/>
    <n v="65"/>
    <n v="6"/>
    <n v="15"/>
    <n v="25"/>
    <n v="6"/>
    <n v="83"/>
    <n v="7"/>
    <n v="106"/>
    <n v="7"/>
    <n v="1"/>
    <n v="21"/>
    <n v="178"/>
    <n v="151"/>
    <n v="1"/>
    <n v="3"/>
    <n v="16"/>
    <n v="17"/>
    <n v="0"/>
    <n v="18"/>
    <n v="158"/>
    <n v="134"/>
    <n v="7"/>
    <n v="52"/>
    <n v="7"/>
    <n v="12"/>
    <n v="9"/>
    <n v="3931"/>
    <n v="0"/>
    <n v="488"/>
    <n v="4"/>
    <n v="15"/>
    <n v="34"/>
    <n v="1805"/>
    <n v="1567"/>
    <n v="580"/>
    <n v="3952"/>
    <n v="28"/>
    <n v="9"/>
    <n v="1"/>
    <n v="5"/>
    <n v="1"/>
    <n v="26"/>
    <n v="1"/>
    <n v="1"/>
    <n v="0"/>
    <n v="0"/>
    <n v="0"/>
    <n v="0"/>
    <n v="0"/>
    <n v="0"/>
    <n v="0"/>
    <n v="0"/>
    <n v="0"/>
    <n v="0"/>
    <n v="0"/>
    <n v="0"/>
    <n v="1"/>
    <n v="0"/>
    <n v="183"/>
    <n v="43"/>
    <n v="226"/>
    <n v="14"/>
    <n v="8"/>
    <n v="22"/>
    <n v="166"/>
    <n v="35"/>
    <n v="201"/>
    <n v="183"/>
    <n v="9"/>
    <n v="9"/>
    <n v="9"/>
    <n v="67"/>
    <n v="0"/>
    <n v="0"/>
    <n v="0"/>
    <x v="1"/>
    <x v="110"/>
  </r>
  <r>
    <x v="4"/>
    <x v="22"/>
    <x v="112"/>
    <x v="112"/>
    <x v="0"/>
    <n v="5094"/>
    <n v="315"/>
    <n v="281"/>
    <n v="301"/>
    <n v="292"/>
    <n v="308"/>
    <n v="208"/>
    <n v="274"/>
    <n v="256"/>
    <n v="330"/>
    <n v="19"/>
    <n v="16"/>
    <n v="17"/>
    <n v="18"/>
    <n v="18"/>
    <n v="7"/>
    <n v="16"/>
    <n v="19"/>
    <n v="24"/>
    <n v="291"/>
    <n v="260"/>
    <n v="279"/>
    <n v="271"/>
    <n v="285"/>
    <n v="199"/>
    <n v="254"/>
    <n v="234"/>
    <n v="301"/>
    <n v="32"/>
    <n v="31"/>
    <n v="3"/>
    <n v="3"/>
    <n v="27"/>
    <n v="26"/>
    <n v="179"/>
    <n v="7"/>
    <n v="170"/>
    <n v="0"/>
    <n v="0"/>
    <n v="0"/>
    <n v="142"/>
    <n v="3"/>
    <n v="137"/>
    <n v="274"/>
    <n v="2"/>
    <n v="7"/>
    <n v="264"/>
    <n v="16"/>
    <n v="1"/>
    <n v="0"/>
    <n v="15"/>
    <n v="254"/>
    <n v="1"/>
    <n v="7"/>
    <n v="245"/>
    <n v="39"/>
    <n v="9"/>
    <n v="49"/>
    <n v="31"/>
    <n v="4"/>
    <n v="3"/>
    <n v="16"/>
    <n v="5"/>
    <n v="0"/>
    <n v="0"/>
    <n v="11"/>
    <n v="1"/>
    <n v="0"/>
    <n v="1"/>
    <n v="7"/>
    <n v="0"/>
    <n v="7"/>
    <n v="10"/>
    <n v="6"/>
    <n v="7"/>
    <n v="3"/>
    <m/>
    <m/>
    <m/>
    <n v="315"/>
    <n v="228"/>
    <n v="301"/>
    <n v="83"/>
    <n v="276"/>
    <n v="185"/>
    <n v="281"/>
    <n v="274"/>
    <n v="267"/>
    <n v="128"/>
    <n v="19"/>
    <n v="13"/>
    <n v="17"/>
    <n v="2"/>
    <n v="12"/>
    <n v="5"/>
    <n v="16"/>
    <n v="15"/>
    <n v="15"/>
    <n v="4"/>
    <n v="291"/>
    <n v="211"/>
    <n v="279"/>
    <n v="78"/>
    <n v="259"/>
    <n v="176"/>
    <n v="260"/>
    <n v="254"/>
    <n v="247"/>
    <n v="121"/>
    <m/>
    <n v="347"/>
    <n v="340"/>
    <n v="7"/>
    <n v="347"/>
    <n v="26"/>
    <n v="314"/>
    <n v="7"/>
    <n v="111"/>
    <n v="124"/>
    <n v="211"/>
    <n v="41"/>
    <n v="28"/>
    <n v="2"/>
    <n v="7"/>
    <n v="56"/>
    <n v="2"/>
    <n v="109"/>
    <n v="0"/>
    <n v="119"/>
    <n v="1"/>
    <n v="6"/>
    <n v="18"/>
    <n v="152"/>
    <n v="171"/>
    <n v="4"/>
    <n v="10"/>
    <n v="10"/>
    <n v="2"/>
    <n v="0"/>
    <n v="8"/>
    <n v="140"/>
    <n v="166"/>
    <n v="8"/>
    <n v="28"/>
    <n v="5"/>
    <n v="14"/>
    <n v="11"/>
    <n v="3548"/>
    <n v="2"/>
    <n v="270"/>
    <n v="6"/>
    <n v="29"/>
    <n v="32"/>
    <n v="1398"/>
    <n v="1432"/>
    <n v="743"/>
    <n v="3573"/>
    <n v="32"/>
    <n v="18"/>
    <n v="4"/>
    <n v="14"/>
    <n v="0"/>
    <n v="31"/>
    <n v="1"/>
    <n v="6"/>
    <n v="0"/>
    <n v="0"/>
    <n v="0"/>
    <n v="2"/>
    <n v="0"/>
    <n v="0"/>
    <n v="2"/>
    <n v="1"/>
    <n v="0"/>
    <n v="0"/>
    <n v="2"/>
    <n v="0"/>
    <n v="8"/>
    <n v="1"/>
    <n v="182"/>
    <n v="45"/>
    <n v="227"/>
    <n v="8"/>
    <n v="0"/>
    <n v="8"/>
    <n v="172"/>
    <n v="44"/>
    <n v="216"/>
    <n v="182"/>
    <n v="24"/>
    <n v="24"/>
    <n v="24"/>
    <n v="44"/>
    <n v="2"/>
    <n v="1"/>
    <n v="1"/>
    <x v="0"/>
    <x v="112"/>
  </r>
  <r>
    <x v="4"/>
    <x v="22"/>
    <x v="112"/>
    <x v="112"/>
    <x v="1"/>
    <n v="5164"/>
    <n v="322"/>
    <n v="292"/>
    <n v="307"/>
    <n v="299"/>
    <n v="319"/>
    <n v="215"/>
    <n v="281"/>
    <n v="267"/>
    <n v="336"/>
    <n v="17"/>
    <n v="15"/>
    <n v="16"/>
    <n v="16"/>
    <n v="17"/>
    <n v="7"/>
    <n v="15"/>
    <n v="19"/>
    <n v="23"/>
    <n v="299"/>
    <n v="271"/>
    <n v="285"/>
    <n v="279"/>
    <n v="296"/>
    <n v="206"/>
    <n v="262"/>
    <n v="245"/>
    <n v="307"/>
    <n v="31"/>
    <n v="31"/>
    <n v="3"/>
    <n v="3"/>
    <n v="26"/>
    <n v="26"/>
    <n v="187"/>
    <n v="6"/>
    <n v="179"/>
    <n v="0"/>
    <n v="0"/>
    <n v="0"/>
    <n v="154"/>
    <n v="4"/>
    <n v="148"/>
    <n v="281"/>
    <n v="2"/>
    <n v="7"/>
    <n v="271"/>
    <n v="15"/>
    <n v="1"/>
    <n v="0"/>
    <n v="14"/>
    <n v="262"/>
    <n v="1"/>
    <n v="7"/>
    <n v="253"/>
    <n v="40"/>
    <n v="10"/>
    <n v="49"/>
    <n v="31"/>
    <n v="4"/>
    <n v="3"/>
    <n v="16"/>
    <n v="5"/>
    <n v="0"/>
    <n v="0"/>
    <n v="11"/>
    <n v="1"/>
    <n v="0"/>
    <n v="1"/>
    <n v="7"/>
    <n v="0"/>
    <n v="7"/>
    <n v="9"/>
    <n v="5"/>
    <n v="6"/>
    <n v="3"/>
    <m/>
    <m/>
    <m/>
    <n v="322"/>
    <n v="237"/>
    <n v="307"/>
    <n v="89"/>
    <n v="280"/>
    <n v="187"/>
    <n v="292"/>
    <n v="285"/>
    <n v="276"/>
    <n v="135"/>
    <n v="17"/>
    <n v="11"/>
    <n v="16"/>
    <n v="2"/>
    <n v="11"/>
    <n v="4"/>
    <n v="15"/>
    <n v="14"/>
    <n v="13"/>
    <n v="3"/>
    <n v="299"/>
    <n v="222"/>
    <n v="285"/>
    <n v="84"/>
    <n v="264"/>
    <n v="179"/>
    <n v="271"/>
    <n v="265"/>
    <n v="257"/>
    <n v="129"/>
    <m/>
    <n v="353"/>
    <n v="345"/>
    <n v="8"/>
    <n v="353"/>
    <n v="25"/>
    <n v="320"/>
    <n v="8"/>
    <n v="110"/>
    <n v="123"/>
    <n v="215"/>
    <n v="42"/>
    <n v="30"/>
    <n v="2"/>
    <n v="7"/>
    <n v="55"/>
    <n v="2"/>
    <n v="108"/>
    <n v="0"/>
    <n v="118"/>
    <n v="1"/>
    <n v="6"/>
    <n v="20"/>
    <n v="153"/>
    <n v="174"/>
    <n v="4"/>
    <n v="10"/>
    <n v="9"/>
    <n v="2"/>
    <n v="0"/>
    <n v="10"/>
    <n v="141"/>
    <n v="169"/>
    <n v="8"/>
    <n v="29"/>
    <n v="5"/>
    <n v="15"/>
    <n v="12"/>
    <n v="3587"/>
    <n v="0"/>
    <n v="273"/>
    <n v="6"/>
    <n v="29"/>
    <n v="32"/>
    <n v="1420"/>
    <n v="1447"/>
    <n v="747"/>
    <n v="3614"/>
    <n v="35"/>
    <n v="17"/>
    <n v="3"/>
    <n v="15"/>
    <n v="0"/>
    <n v="34"/>
    <n v="1"/>
    <n v="6"/>
    <n v="0"/>
    <n v="0"/>
    <n v="0"/>
    <n v="2"/>
    <n v="0"/>
    <n v="0"/>
    <n v="2"/>
    <n v="1"/>
    <n v="0"/>
    <n v="0"/>
    <n v="2"/>
    <n v="0"/>
    <n v="8"/>
    <n v="1"/>
    <n v="185"/>
    <n v="45"/>
    <n v="230"/>
    <n v="8"/>
    <n v="0"/>
    <n v="8"/>
    <n v="175"/>
    <n v="44"/>
    <n v="219"/>
    <n v="185"/>
    <n v="26"/>
    <n v="26"/>
    <n v="26"/>
    <n v="46"/>
    <n v="3"/>
    <n v="2"/>
    <n v="2"/>
    <x v="1"/>
    <x v="112"/>
  </r>
  <r>
    <x v="4"/>
    <x v="22"/>
    <x v="113"/>
    <x v="113"/>
    <x v="0"/>
    <n v="4535"/>
    <n v="278"/>
    <n v="269"/>
    <n v="274"/>
    <n v="254"/>
    <n v="283"/>
    <n v="238"/>
    <n v="274"/>
    <n v="255"/>
    <n v="306"/>
    <n v="11"/>
    <n v="10"/>
    <n v="12"/>
    <n v="10"/>
    <n v="12"/>
    <n v="8"/>
    <n v="10"/>
    <n v="10"/>
    <n v="13"/>
    <n v="267"/>
    <n v="259"/>
    <n v="262"/>
    <n v="244"/>
    <n v="271"/>
    <n v="230"/>
    <n v="264"/>
    <n v="245"/>
    <n v="293"/>
    <n v="24"/>
    <n v="24"/>
    <n v="4"/>
    <n v="4"/>
    <n v="20"/>
    <n v="20"/>
    <n v="192"/>
    <n v="7"/>
    <n v="185"/>
    <n v="0"/>
    <n v="0"/>
    <n v="0"/>
    <n v="151"/>
    <n v="5"/>
    <n v="146"/>
    <n v="274"/>
    <n v="5"/>
    <n v="11"/>
    <n v="257"/>
    <n v="10"/>
    <n v="0"/>
    <n v="1"/>
    <n v="9"/>
    <n v="264"/>
    <n v="5"/>
    <n v="10"/>
    <n v="248"/>
    <n v="101"/>
    <n v="12"/>
    <n v="63"/>
    <n v="37"/>
    <n v="7"/>
    <n v="0"/>
    <n v="2"/>
    <n v="0"/>
    <n v="0"/>
    <n v="0"/>
    <n v="2"/>
    <n v="0"/>
    <n v="0"/>
    <n v="0"/>
    <n v="0"/>
    <n v="0"/>
    <n v="0"/>
    <n v="2"/>
    <n v="1"/>
    <n v="2"/>
    <n v="0"/>
    <m/>
    <m/>
    <m/>
    <n v="278"/>
    <n v="245"/>
    <n v="274"/>
    <n v="135"/>
    <n v="264"/>
    <n v="209"/>
    <n v="269"/>
    <n v="265"/>
    <n v="242"/>
    <n v="161"/>
    <n v="11"/>
    <n v="9"/>
    <n v="12"/>
    <n v="1"/>
    <n v="12"/>
    <n v="4"/>
    <n v="10"/>
    <n v="10"/>
    <n v="9"/>
    <n v="2"/>
    <n v="267"/>
    <n v="236"/>
    <n v="262"/>
    <n v="134"/>
    <n v="252"/>
    <n v="205"/>
    <n v="259"/>
    <n v="255"/>
    <n v="233"/>
    <n v="159"/>
    <m/>
    <n v="341"/>
    <n v="340"/>
    <n v="1"/>
    <n v="341"/>
    <n v="15"/>
    <n v="325"/>
    <n v="1"/>
    <n v="8"/>
    <n v="14"/>
    <n v="220"/>
    <n v="32"/>
    <n v="13"/>
    <n v="6"/>
    <n v="5"/>
    <n v="65"/>
    <n v="0"/>
    <n v="8"/>
    <n v="0"/>
    <n v="13"/>
    <n v="0"/>
    <n v="0"/>
    <n v="13"/>
    <n v="109"/>
    <n v="219"/>
    <n v="0"/>
    <n v="5"/>
    <n v="9"/>
    <n v="1"/>
    <n v="0"/>
    <n v="7"/>
    <n v="100"/>
    <n v="218"/>
    <n v="6"/>
    <n v="30"/>
    <n v="5"/>
    <n v="4"/>
    <n v="4"/>
    <n v="3543"/>
    <n v="0"/>
    <n v="755"/>
    <n v="1"/>
    <n v="10"/>
    <n v="36"/>
    <n v="1123"/>
    <n v="1385"/>
    <n v="1043"/>
    <n v="3551"/>
    <n v="21"/>
    <n v="20"/>
    <n v="0"/>
    <n v="0"/>
    <n v="0"/>
    <n v="21"/>
    <n v="0"/>
    <n v="0"/>
    <n v="0"/>
    <n v="0"/>
    <n v="0"/>
    <n v="0"/>
    <n v="0"/>
    <n v="0"/>
    <n v="2"/>
    <n v="2"/>
    <n v="1"/>
    <n v="0"/>
    <n v="2"/>
    <n v="0"/>
    <n v="2"/>
    <n v="1"/>
    <n v="167"/>
    <n v="57"/>
    <n v="224"/>
    <n v="7"/>
    <n v="2"/>
    <n v="9"/>
    <n v="160"/>
    <n v="55"/>
    <n v="215"/>
    <n v="167"/>
    <n v="12"/>
    <n v="12"/>
    <n v="12"/>
    <n v="28"/>
    <n v="0"/>
    <n v="0"/>
    <n v="0"/>
    <x v="0"/>
    <x v="113"/>
  </r>
  <r>
    <x v="4"/>
    <x v="22"/>
    <x v="113"/>
    <x v="113"/>
    <x v="1"/>
    <n v="4532"/>
    <n v="285"/>
    <n v="273"/>
    <n v="275"/>
    <n v="260"/>
    <n v="285"/>
    <n v="240"/>
    <n v="280"/>
    <n v="262"/>
    <n v="309"/>
    <n v="11"/>
    <n v="11"/>
    <n v="12"/>
    <n v="11"/>
    <n v="12"/>
    <n v="9"/>
    <n v="11"/>
    <n v="11"/>
    <n v="13"/>
    <n v="274"/>
    <n v="262"/>
    <n v="263"/>
    <n v="249"/>
    <n v="273"/>
    <n v="231"/>
    <n v="269"/>
    <n v="251"/>
    <n v="296"/>
    <n v="24"/>
    <n v="24"/>
    <n v="4"/>
    <n v="4"/>
    <n v="20"/>
    <n v="20"/>
    <n v="193"/>
    <n v="6"/>
    <n v="187"/>
    <n v="0"/>
    <n v="0"/>
    <n v="0"/>
    <n v="158"/>
    <n v="6"/>
    <n v="152"/>
    <n v="280"/>
    <n v="5"/>
    <n v="11"/>
    <n v="263"/>
    <n v="11"/>
    <n v="0"/>
    <n v="1"/>
    <n v="10"/>
    <n v="269"/>
    <n v="5"/>
    <n v="10"/>
    <n v="253"/>
    <n v="102"/>
    <n v="12"/>
    <n v="63"/>
    <n v="38"/>
    <n v="7"/>
    <n v="0"/>
    <n v="2"/>
    <n v="0"/>
    <n v="0"/>
    <n v="0"/>
    <n v="2"/>
    <n v="0"/>
    <n v="0"/>
    <n v="0"/>
    <n v="0"/>
    <n v="0"/>
    <n v="0"/>
    <n v="2"/>
    <n v="1"/>
    <n v="2"/>
    <n v="0"/>
    <m/>
    <m/>
    <m/>
    <n v="285"/>
    <n v="249"/>
    <n v="275"/>
    <n v="136"/>
    <n v="266"/>
    <n v="213"/>
    <n v="273"/>
    <n v="269"/>
    <n v="246"/>
    <n v="163"/>
    <n v="11"/>
    <n v="10"/>
    <n v="12"/>
    <n v="0"/>
    <n v="12"/>
    <n v="4"/>
    <n v="11"/>
    <n v="11"/>
    <n v="8"/>
    <n v="2"/>
    <n v="274"/>
    <n v="239"/>
    <n v="263"/>
    <n v="136"/>
    <n v="254"/>
    <n v="209"/>
    <n v="262"/>
    <n v="258"/>
    <n v="238"/>
    <n v="161"/>
    <m/>
    <n v="342"/>
    <n v="341"/>
    <n v="1"/>
    <n v="342"/>
    <n v="15"/>
    <n v="326"/>
    <n v="1"/>
    <n v="8"/>
    <n v="14"/>
    <n v="220"/>
    <n v="33"/>
    <n v="13"/>
    <n v="5"/>
    <n v="6"/>
    <n v="65"/>
    <n v="0"/>
    <n v="8"/>
    <n v="0"/>
    <n v="13"/>
    <n v="0"/>
    <n v="0"/>
    <n v="12"/>
    <n v="111"/>
    <n v="219"/>
    <n v="0"/>
    <n v="5"/>
    <n v="9"/>
    <n v="1"/>
    <n v="0"/>
    <n v="6"/>
    <n v="102"/>
    <n v="218"/>
    <n v="6"/>
    <n v="30"/>
    <n v="5"/>
    <n v="5"/>
    <n v="3"/>
    <n v="3541"/>
    <n v="0"/>
    <n v="757"/>
    <n v="2"/>
    <n v="9"/>
    <n v="35"/>
    <n v="1126"/>
    <n v="1382"/>
    <n v="1041"/>
    <n v="3549"/>
    <n v="22"/>
    <n v="19"/>
    <n v="0"/>
    <n v="0"/>
    <n v="0"/>
    <n v="22"/>
    <n v="0"/>
    <n v="0"/>
    <n v="0"/>
    <n v="0"/>
    <n v="0"/>
    <n v="0"/>
    <n v="0"/>
    <n v="0"/>
    <n v="2"/>
    <n v="2"/>
    <n v="1"/>
    <n v="0"/>
    <n v="2"/>
    <n v="0"/>
    <n v="2"/>
    <n v="1"/>
    <n v="171"/>
    <n v="57"/>
    <n v="228"/>
    <n v="7"/>
    <n v="2"/>
    <n v="9"/>
    <n v="164"/>
    <n v="55"/>
    <n v="219"/>
    <n v="171"/>
    <n v="12"/>
    <n v="12"/>
    <n v="12"/>
    <n v="29"/>
    <n v="0"/>
    <n v="0"/>
    <n v="0"/>
    <x v="1"/>
    <x v="113"/>
  </r>
  <r>
    <x v="4"/>
    <x v="22"/>
    <x v="114"/>
    <x v="114"/>
    <x v="0"/>
    <n v="12438"/>
    <n v="823"/>
    <n v="693"/>
    <n v="762"/>
    <n v="739"/>
    <n v="761"/>
    <n v="510"/>
    <n v="749"/>
    <n v="598"/>
    <n v="836"/>
    <n v="26"/>
    <n v="23"/>
    <n v="28"/>
    <n v="21"/>
    <n v="27"/>
    <n v="11"/>
    <n v="19"/>
    <n v="19"/>
    <n v="35"/>
    <n v="775"/>
    <n v="650"/>
    <n v="712"/>
    <n v="697"/>
    <n v="712"/>
    <n v="486"/>
    <n v="710"/>
    <n v="562"/>
    <n v="779"/>
    <n v="87"/>
    <n v="87"/>
    <n v="3"/>
    <n v="3"/>
    <n v="79"/>
    <n v="79"/>
    <n v="413"/>
    <n v="7"/>
    <n v="397"/>
    <n v="0"/>
    <n v="0"/>
    <n v="0"/>
    <n v="319"/>
    <n v="3"/>
    <n v="309"/>
    <n v="749"/>
    <n v="1"/>
    <n v="13"/>
    <n v="734"/>
    <n v="19"/>
    <n v="0"/>
    <n v="1"/>
    <n v="18"/>
    <n v="710"/>
    <n v="1"/>
    <n v="12"/>
    <n v="696"/>
    <n v="142"/>
    <n v="19"/>
    <n v="142"/>
    <n v="142"/>
    <n v="16"/>
    <n v="5"/>
    <n v="18"/>
    <n v="9"/>
    <n v="0"/>
    <n v="0"/>
    <n v="9"/>
    <n v="0"/>
    <n v="0"/>
    <n v="1"/>
    <n v="6"/>
    <n v="1"/>
    <n v="5"/>
    <n v="6"/>
    <n v="1"/>
    <n v="4"/>
    <n v="2"/>
    <m/>
    <m/>
    <m/>
    <n v="823"/>
    <n v="473"/>
    <n v="762"/>
    <n v="259"/>
    <n v="718"/>
    <n v="503"/>
    <n v="693"/>
    <n v="605"/>
    <n v="666"/>
    <n v="248"/>
    <n v="26"/>
    <n v="13"/>
    <n v="28"/>
    <n v="2"/>
    <n v="25"/>
    <n v="8"/>
    <n v="23"/>
    <n v="20"/>
    <n v="18"/>
    <n v="3"/>
    <n v="775"/>
    <n v="453"/>
    <n v="712"/>
    <n v="246"/>
    <n v="672"/>
    <n v="480"/>
    <n v="650"/>
    <n v="567"/>
    <n v="629"/>
    <n v="241"/>
    <m/>
    <n v="886"/>
    <n v="862"/>
    <n v="24"/>
    <n v="886"/>
    <n v="40"/>
    <n v="822"/>
    <n v="24"/>
    <n v="6"/>
    <n v="29"/>
    <n v="551"/>
    <n v="68"/>
    <n v="44"/>
    <n v="14"/>
    <n v="3"/>
    <n v="203"/>
    <n v="3"/>
    <n v="6"/>
    <n v="0"/>
    <n v="28"/>
    <n v="1"/>
    <n v="2"/>
    <n v="33"/>
    <n v="349"/>
    <n v="502"/>
    <n v="2"/>
    <n v="20"/>
    <n v="15"/>
    <n v="3"/>
    <n v="0"/>
    <n v="12"/>
    <n v="321"/>
    <n v="489"/>
    <n v="9"/>
    <n v="54"/>
    <n v="11"/>
    <n v="2"/>
    <n v="11"/>
    <n v="9553"/>
    <n v="0"/>
    <n v="935"/>
    <n v="0"/>
    <n v="44"/>
    <n v="95"/>
    <n v="3243"/>
    <n v="3967"/>
    <n v="2356"/>
    <n v="9566"/>
    <n v="51"/>
    <n v="30"/>
    <n v="0"/>
    <n v="8"/>
    <n v="1"/>
    <n v="50"/>
    <n v="0"/>
    <n v="2"/>
    <n v="1"/>
    <n v="0"/>
    <n v="0"/>
    <n v="1"/>
    <n v="0"/>
    <n v="0"/>
    <n v="7"/>
    <n v="6"/>
    <n v="3"/>
    <n v="0"/>
    <n v="7"/>
    <n v="0"/>
    <n v="9"/>
    <n v="3"/>
    <n v="455"/>
    <n v="129"/>
    <n v="584"/>
    <n v="13"/>
    <n v="1"/>
    <n v="14"/>
    <n v="427"/>
    <n v="125"/>
    <n v="552"/>
    <n v="455"/>
    <n v="29"/>
    <n v="29"/>
    <n v="29"/>
    <n v="77"/>
    <n v="0"/>
    <n v="0"/>
    <n v="0"/>
    <x v="0"/>
    <x v="114"/>
  </r>
  <r>
    <x v="4"/>
    <x v="22"/>
    <x v="114"/>
    <x v="114"/>
    <x v="1"/>
    <n v="12418"/>
    <n v="825"/>
    <n v="692"/>
    <n v="762"/>
    <n v="737"/>
    <n v="760"/>
    <n v="509"/>
    <n v="757"/>
    <n v="626"/>
    <n v="839"/>
    <n v="27"/>
    <n v="22"/>
    <n v="28"/>
    <n v="21"/>
    <n v="26"/>
    <n v="11"/>
    <n v="22"/>
    <n v="20"/>
    <n v="35"/>
    <n v="778"/>
    <n v="652"/>
    <n v="715"/>
    <n v="697"/>
    <n v="715"/>
    <n v="486"/>
    <n v="716"/>
    <n v="591"/>
    <n v="784"/>
    <n v="87"/>
    <n v="85"/>
    <n v="4"/>
    <n v="4"/>
    <n v="79"/>
    <n v="77"/>
    <n v="420"/>
    <n v="9"/>
    <n v="402"/>
    <n v="0"/>
    <n v="0"/>
    <n v="0"/>
    <n v="343"/>
    <n v="6"/>
    <n v="330"/>
    <n v="757"/>
    <n v="1"/>
    <n v="13"/>
    <n v="742"/>
    <n v="22"/>
    <n v="0"/>
    <n v="1"/>
    <n v="21"/>
    <n v="716"/>
    <n v="1"/>
    <n v="12"/>
    <n v="702"/>
    <n v="143"/>
    <n v="20"/>
    <n v="143"/>
    <n v="141"/>
    <n v="15"/>
    <n v="5"/>
    <n v="17"/>
    <n v="8"/>
    <n v="0"/>
    <n v="0"/>
    <n v="9"/>
    <n v="0"/>
    <n v="0"/>
    <n v="1"/>
    <n v="6"/>
    <n v="1"/>
    <n v="5"/>
    <n v="6"/>
    <n v="0"/>
    <n v="4"/>
    <n v="2"/>
    <m/>
    <m/>
    <m/>
    <n v="825"/>
    <n v="485"/>
    <n v="762"/>
    <n v="260"/>
    <n v="721"/>
    <n v="504"/>
    <n v="692"/>
    <n v="609"/>
    <n v="667"/>
    <n v="244"/>
    <n v="27"/>
    <n v="16"/>
    <n v="28"/>
    <n v="2"/>
    <n v="24"/>
    <n v="9"/>
    <n v="22"/>
    <n v="19"/>
    <n v="20"/>
    <n v="4"/>
    <n v="778"/>
    <n v="463"/>
    <n v="715"/>
    <n v="248"/>
    <n v="679"/>
    <n v="481"/>
    <n v="652"/>
    <n v="574"/>
    <n v="630"/>
    <n v="237"/>
    <m/>
    <n v="888"/>
    <n v="866"/>
    <n v="22"/>
    <n v="888"/>
    <n v="40"/>
    <n v="826"/>
    <n v="22"/>
    <n v="7"/>
    <n v="30"/>
    <n v="556"/>
    <n v="69"/>
    <n v="45"/>
    <n v="16"/>
    <n v="3"/>
    <n v="196"/>
    <n v="3"/>
    <n v="7"/>
    <n v="0"/>
    <n v="29"/>
    <n v="1"/>
    <n v="2"/>
    <n v="33"/>
    <n v="349"/>
    <n v="504"/>
    <n v="2"/>
    <n v="20"/>
    <n v="15"/>
    <n v="3"/>
    <n v="0"/>
    <n v="12"/>
    <n v="323"/>
    <n v="491"/>
    <n v="8"/>
    <n v="55"/>
    <n v="11"/>
    <n v="2"/>
    <n v="11"/>
    <n v="9550"/>
    <n v="0"/>
    <n v="919"/>
    <n v="0"/>
    <n v="45"/>
    <n v="94"/>
    <n v="3232"/>
    <n v="3970"/>
    <n v="2361"/>
    <n v="9563"/>
    <n v="48"/>
    <n v="27"/>
    <n v="0"/>
    <n v="8"/>
    <n v="1"/>
    <n v="47"/>
    <n v="0"/>
    <n v="2"/>
    <n v="0"/>
    <n v="0"/>
    <n v="0"/>
    <n v="1"/>
    <n v="0"/>
    <n v="0"/>
    <n v="7"/>
    <n v="6"/>
    <n v="3"/>
    <n v="0"/>
    <n v="7"/>
    <n v="0"/>
    <n v="9"/>
    <n v="3"/>
    <n v="453"/>
    <n v="128"/>
    <n v="581"/>
    <n v="12"/>
    <n v="0"/>
    <n v="12"/>
    <n v="428"/>
    <n v="125"/>
    <n v="553"/>
    <n v="453"/>
    <n v="31"/>
    <n v="31"/>
    <n v="31"/>
    <n v="75"/>
    <n v="0"/>
    <n v="0"/>
    <n v="0"/>
    <x v="1"/>
    <x v="114"/>
  </r>
  <r>
    <x v="4"/>
    <x v="22"/>
    <x v="115"/>
    <x v="115"/>
    <x v="0"/>
    <n v="5053"/>
    <n v="266"/>
    <n v="255"/>
    <n v="265"/>
    <n v="237"/>
    <n v="261"/>
    <n v="185"/>
    <n v="252"/>
    <n v="201"/>
    <n v="256"/>
    <n v="8"/>
    <n v="8"/>
    <n v="8"/>
    <n v="7"/>
    <n v="8"/>
    <n v="1"/>
    <n v="8"/>
    <n v="5"/>
    <n v="9"/>
    <n v="256"/>
    <n v="245"/>
    <n v="255"/>
    <n v="229"/>
    <n v="251"/>
    <n v="183"/>
    <n v="242"/>
    <n v="195"/>
    <n v="246"/>
    <n v="23"/>
    <n v="23"/>
    <n v="1"/>
    <n v="1"/>
    <n v="22"/>
    <n v="22"/>
    <n v="156"/>
    <n v="1"/>
    <n v="155"/>
    <n v="0"/>
    <n v="0"/>
    <n v="0"/>
    <n v="119"/>
    <n v="1"/>
    <n v="118"/>
    <n v="252"/>
    <n v="1"/>
    <n v="15"/>
    <n v="236"/>
    <n v="8"/>
    <n v="0"/>
    <n v="2"/>
    <n v="6"/>
    <n v="242"/>
    <n v="1"/>
    <n v="12"/>
    <n v="229"/>
    <n v="21"/>
    <n v="3"/>
    <n v="59"/>
    <n v="22"/>
    <n v="2"/>
    <n v="0"/>
    <n v="12"/>
    <n v="4"/>
    <n v="0"/>
    <n v="0"/>
    <n v="8"/>
    <n v="0"/>
    <n v="0"/>
    <n v="1"/>
    <n v="3"/>
    <n v="0"/>
    <n v="3"/>
    <n v="8"/>
    <n v="3"/>
    <n v="7"/>
    <n v="1"/>
    <m/>
    <m/>
    <m/>
    <n v="266"/>
    <n v="169"/>
    <n v="265"/>
    <n v="82"/>
    <n v="247"/>
    <n v="163"/>
    <n v="255"/>
    <n v="216"/>
    <n v="251"/>
    <n v="92"/>
    <n v="8"/>
    <n v="5"/>
    <n v="8"/>
    <n v="1"/>
    <n v="6"/>
    <n v="1"/>
    <n v="8"/>
    <n v="7"/>
    <n v="8"/>
    <n v="1"/>
    <n v="256"/>
    <n v="162"/>
    <n v="255"/>
    <n v="80"/>
    <n v="239"/>
    <n v="161"/>
    <n v="245"/>
    <n v="207"/>
    <n v="241"/>
    <n v="90"/>
    <m/>
    <n v="275"/>
    <n v="273"/>
    <n v="2"/>
    <n v="275"/>
    <n v="9"/>
    <n v="264"/>
    <n v="2"/>
    <n v="5"/>
    <n v="24"/>
    <n v="149"/>
    <n v="55"/>
    <n v="9"/>
    <n v="9"/>
    <n v="4"/>
    <n v="49"/>
    <n v="0"/>
    <n v="3"/>
    <n v="0"/>
    <n v="19"/>
    <n v="0"/>
    <n v="1"/>
    <n v="12"/>
    <n v="115"/>
    <n v="147"/>
    <n v="1"/>
    <n v="4"/>
    <n v="3"/>
    <n v="1"/>
    <n v="0"/>
    <n v="8"/>
    <n v="111"/>
    <n v="145"/>
    <n v="6"/>
    <n v="40"/>
    <n v="4"/>
    <n v="10"/>
    <n v="16"/>
    <n v="3760"/>
    <n v="0"/>
    <n v="393"/>
    <n v="2"/>
    <n v="7"/>
    <n v="18"/>
    <n v="1505"/>
    <n v="1505"/>
    <n v="776"/>
    <n v="3786"/>
    <n v="19"/>
    <n v="8"/>
    <n v="1"/>
    <n v="4"/>
    <n v="0"/>
    <n v="19"/>
    <n v="0"/>
    <n v="1"/>
    <n v="0"/>
    <n v="0"/>
    <n v="0"/>
    <n v="0"/>
    <n v="0"/>
    <n v="0"/>
    <n v="2"/>
    <n v="2"/>
    <n v="1"/>
    <n v="1"/>
    <n v="1"/>
    <n v="1"/>
    <n v="3"/>
    <n v="1"/>
    <n v="114"/>
    <n v="54"/>
    <n v="168"/>
    <n v="2"/>
    <n v="1"/>
    <n v="3"/>
    <n v="111"/>
    <n v="53"/>
    <n v="164"/>
    <n v="114"/>
    <n v="9"/>
    <n v="9"/>
    <n v="9"/>
    <n v="35"/>
    <n v="0"/>
    <n v="0"/>
    <n v="0"/>
    <x v="0"/>
    <x v="115"/>
  </r>
  <r>
    <x v="4"/>
    <x v="22"/>
    <x v="115"/>
    <x v="115"/>
    <x v="1"/>
    <n v="5055"/>
    <n v="269"/>
    <n v="262"/>
    <n v="270"/>
    <n v="243"/>
    <n v="267"/>
    <n v="190"/>
    <n v="254"/>
    <n v="205"/>
    <n v="261"/>
    <n v="8"/>
    <n v="8"/>
    <n v="8"/>
    <n v="7"/>
    <n v="8"/>
    <n v="1"/>
    <n v="8"/>
    <n v="5"/>
    <n v="9"/>
    <n v="259"/>
    <n v="252"/>
    <n v="260"/>
    <n v="235"/>
    <n v="257"/>
    <n v="189"/>
    <n v="244"/>
    <n v="199"/>
    <n v="251"/>
    <n v="25"/>
    <n v="25"/>
    <n v="1"/>
    <n v="1"/>
    <n v="24"/>
    <n v="24"/>
    <n v="164"/>
    <n v="1"/>
    <n v="163"/>
    <n v="0"/>
    <n v="0"/>
    <n v="0"/>
    <n v="126"/>
    <n v="1"/>
    <n v="125"/>
    <n v="254"/>
    <n v="2"/>
    <n v="15"/>
    <n v="237"/>
    <n v="8"/>
    <n v="0"/>
    <n v="1"/>
    <n v="7"/>
    <n v="244"/>
    <n v="2"/>
    <n v="13"/>
    <n v="229"/>
    <n v="20"/>
    <n v="2"/>
    <n v="60"/>
    <n v="22"/>
    <n v="2"/>
    <n v="0"/>
    <n v="12"/>
    <n v="4"/>
    <n v="0"/>
    <n v="0"/>
    <n v="8"/>
    <n v="0"/>
    <n v="0"/>
    <n v="1"/>
    <n v="3"/>
    <n v="0"/>
    <n v="3"/>
    <n v="8"/>
    <n v="3"/>
    <n v="7"/>
    <n v="1"/>
    <m/>
    <m/>
    <m/>
    <n v="269"/>
    <n v="174"/>
    <n v="270"/>
    <n v="80"/>
    <n v="250"/>
    <n v="161"/>
    <n v="262"/>
    <n v="225"/>
    <n v="257"/>
    <n v="91"/>
    <n v="8"/>
    <n v="5"/>
    <n v="8"/>
    <n v="1"/>
    <n v="6"/>
    <n v="1"/>
    <n v="8"/>
    <n v="7"/>
    <n v="8"/>
    <n v="1"/>
    <n v="259"/>
    <n v="167"/>
    <n v="260"/>
    <n v="78"/>
    <n v="242"/>
    <n v="159"/>
    <n v="252"/>
    <n v="216"/>
    <n v="247"/>
    <n v="89"/>
    <m/>
    <n v="279"/>
    <n v="277"/>
    <n v="2"/>
    <n v="279"/>
    <n v="9"/>
    <n v="268"/>
    <n v="2"/>
    <n v="5"/>
    <n v="24"/>
    <n v="149"/>
    <n v="57"/>
    <n v="10"/>
    <n v="9"/>
    <n v="4"/>
    <n v="50"/>
    <n v="0"/>
    <n v="3"/>
    <n v="0"/>
    <n v="19"/>
    <n v="0"/>
    <n v="1"/>
    <n v="12"/>
    <n v="120"/>
    <n v="146"/>
    <n v="1"/>
    <n v="4"/>
    <n v="3"/>
    <n v="1"/>
    <n v="0"/>
    <n v="8"/>
    <n v="116"/>
    <n v="144"/>
    <n v="6"/>
    <n v="40"/>
    <n v="4"/>
    <n v="10"/>
    <n v="18"/>
    <n v="3763"/>
    <n v="0"/>
    <n v="401"/>
    <n v="2"/>
    <n v="8"/>
    <n v="17"/>
    <n v="1504"/>
    <n v="1505"/>
    <n v="782"/>
    <n v="3791"/>
    <n v="23"/>
    <n v="9"/>
    <n v="1"/>
    <n v="5"/>
    <n v="0"/>
    <n v="23"/>
    <n v="0"/>
    <n v="1"/>
    <n v="0"/>
    <n v="0"/>
    <n v="0"/>
    <n v="0"/>
    <n v="0"/>
    <n v="0"/>
    <n v="2"/>
    <n v="2"/>
    <n v="1"/>
    <n v="1"/>
    <n v="1"/>
    <n v="1"/>
    <n v="3"/>
    <n v="1"/>
    <n v="118"/>
    <n v="54"/>
    <n v="172"/>
    <n v="2"/>
    <n v="1"/>
    <n v="3"/>
    <n v="115"/>
    <n v="53"/>
    <n v="168"/>
    <n v="118"/>
    <n v="11"/>
    <n v="11"/>
    <n v="11"/>
    <n v="36"/>
    <n v="0"/>
    <n v="0"/>
    <n v="0"/>
    <x v="1"/>
    <x v="115"/>
  </r>
  <r>
    <x v="1"/>
    <x v="1"/>
    <x v="111"/>
    <x v="111"/>
    <x v="1"/>
    <n v="5243"/>
    <n v="602"/>
    <n v="602"/>
    <n v="603"/>
    <n v="602"/>
    <n v="602"/>
    <n v="602"/>
    <n v="601"/>
    <n v="449"/>
    <n v="603"/>
    <n v="9"/>
    <n v="9"/>
    <n v="9"/>
    <n v="9"/>
    <n v="9"/>
    <n v="9"/>
    <n v="8"/>
    <n v="9"/>
    <n v="9"/>
    <n v="593"/>
    <n v="593"/>
    <n v="594"/>
    <n v="593"/>
    <n v="593"/>
    <n v="593"/>
    <n v="593"/>
    <n v="440"/>
    <n v="594"/>
    <n v="44"/>
    <n v="44"/>
    <n v="0"/>
    <n v="0"/>
    <n v="44"/>
    <n v="44"/>
    <n v="600"/>
    <n v="8"/>
    <n v="592"/>
    <n v="0"/>
    <n v="0"/>
    <n v="0"/>
    <n v="448"/>
    <n v="8"/>
    <n v="440"/>
    <n v="601"/>
    <n v="0"/>
    <n v="0"/>
    <n v="601"/>
    <n v="8"/>
    <n v="0"/>
    <n v="0"/>
    <n v="8"/>
    <n v="593"/>
    <n v="0"/>
    <n v="0"/>
    <n v="593"/>
    <n v="34"/>
    <n v="5"/>
    <n v="61"/>
    <n v="23"/>
    <n v="13"/>
    <n v="1"/>
    <n v="49"/>
    <n v="6"/>
    <n v="3"/>
    <n v="0"/>
    <n v="43"/>
    <n v="23"/>
    <n v="0"/>
    <n v="14"/>
    <n v="28"/>
    <n v="0"/>
    <n v="28"/>
    <n v="42"/>
    <n v="18"/>
    <n v="42"/>
    <n v="0"/>
    <m/>
    <m/>
    <m/>
    <n v="602"/>
    <n v="586"/>
    <n v="603"/>
    <n v="213"/>
    <n v="585"/>
    <n v="459"/>
    <n v="602"/>
    <n v="569"/>
    <n v="601"/>
    <n v="433"/>
    <n v="9"/>
    <n v="8"/>
    <n v="9"/>
    <n v="5"/>
    <n v="9"/>
    <n v="6"/>
    <n v="9"/>
    <n v="8"/>
    <n v="9"/>
    <n v="5"/>
    <n v="593"/>
    <n v="581"/>
    <n v="594"/>
    <n v="208"/>
    <n v="578"/>
    <n v="455"/>
    <n v="593"/>
    <n v="564"/>
    <n v="592"/>
    <n v="428"/>
    <m/>
    <n v="603"/>
    <n v="603"/>
    <n v="0"/>
    <n v="603"/>
    <n v="9"/>
    <n v="594"/>
    <n v="0"/>
    <n v="602"/>
    <n v="602"/>
    <n v="6"/>
    <n v="590"/>
    <n v="4"/>
    <n v="0"/>
    <n v="2"/>
    <n v="0"/>
    <n v="1"/>
    <n v="0"/>
    <n v="1"/>
    <n v="0"/>
    <n v="1"/>
    <n v="1"/>
    <n v="54"/>
    <n v="447"/>
    <n v="101"/>
    <n v="1"/>
    <n v="3"/>
    <n v="2"/>
    <n v="3"/>
    <n v="0"/>
    <n v="51"/>
    <n v="441"/>
    <n v="98"/>
    <n v="12"/>
    <n v="97"/>
    <n v="41"/>
    <n v="49"/>
    <n v="317"/>
    <n v="3091"/>
    <n v="1"/>
    <n v="19"/>
    <n v="39"/>
    <n v="7"/>
    <n v="22"/>
    <n v="2059"/>
    <n v="1276"/>
    <n v="95"/>
    <n v="3457"/>
    <n v="70"/>
    <n v="69"/>
    <n v="0"/>
    <n v="0"/>
    <n v="2"/>
    <n v="68"/>
    <n v="0"/>
    <n v="1"/>
    <n v="1"/>
    <n v="1"/>
    <n v="0"/>
    <n v="0"/>
    <n v="0"/>
    <n v="0"/>
    <n v="4"/>
    <n v="5"/>
    <n v="5"/>
    <n v="0"/>
    <n v="0"/>
    <n v="4"/>
    <n v="5"/>
    <n v="2"/>
    <n v="464"/>
    <n v="61"/>
    <n v="525"/>
    <n v="2"/>
    <n v="2"/>
    <n v="4"/>
    <n v="462"/>
    <n v="59"/>
    <n v="521"/>
    <n v="464"/>
    <n v="91"/>
    <n v="91"/>
    <n v="91"/>
    <n v="304"/>
    <n v="3"/>
    <n v="2"/>
    <n v="2"/>
    <x v="1"/>
    <x v="111"/>
  </r>
  <r>
    <x v="4"/>
    <x v="22"/>
    <x v="116"/>
    <x v="116"/>
    <x v="0"/>
    <n v="3894"/>
    <n v="277"/>
    <n v="236"/>
    <n v="256"/>
    <n v="253"/>
    <n v="262"/>
    <n v="51"/>
    <n v="272"/>
    <n v="225"/>
    <n v="282"/>
    <n v="14"/>
    <n v="11"/>
    <n v="11"/>
    <n v="14"/>
    <n v="12"/>
    <n v="2"/>
    <n v="14"/>
    <n v="13"/>
    <n v="16"/>
    <n v="262"/>
    <n v="224"/>
    <n v="244"/>
    <n v="238"/>
    <n v="249"/>
    <n v="49"/>
    <n v="257"/>
    <n v="211"/>
    <n v="265"/>
    <n v="17"/>
    <n v="17"/>
    <n v="3"/>
    <n v="3"/>
    <n v="14"/>
    <n v="14"/>
    <n v="43"/>
    <n v="1"/>
    <n v="42"/>
    <n v="0"/>
    <n v="0"/>
    <n v="0"/>
    <n v="38"/>
    <n v="1"/>
    <n v="37"/>
    <n v="272"/>
    <n v="3"/>
    <n v="16"/>
    <n v="253"/>
    <n v="14"/>
    <n v="0"/>
    <n v="1"/>
    <n v="13"/>
    <n v="257"/>
    <n v="3"/>
    <n v="15"/>
    <n v="239"/>
    <n v="28"/>
    <n v="2"/>
    <n v="44"/>
    <n v="28"/>
    <n v="3"/>
    <n v="0"/>
    <n v="13"/>
    <n v="3"/>
    <n v="0"/>
    <n v="0"/>
    <n v="10"/>
    <n v="0"/>
    <n v="0"/>
    <n v="2"/>
    <n v="2"/>
    <n v="1"/>
    <n v="1"/>
    <n v="7"/>
    <n v="1"/>
    <n v="7"/>
    <n v="0"/>
    <m/>
    <m/>
    <m/>
    <n v="277"/>
    <n v="228"/>
    <n v="256"/>
    <n v="110"/>
    <n v="237"/>
    <n v="182"/>
    <n v="236"/>
    <n v="229"/>
    <n v="232"/>
    <n v="134"/>
    <n v="14"/>
    <n v="12"/>
    <n v="11"/>
    <n v="1"/>
    <n v="9"/>
    <n v="4"/>
    <n v="11"/>
    <n v="11"/>
    <n v="10"/>
    <n v="3"/>
    <n v="262"/>
    <n v="216"/>
    <n v="244"/>
    <n v="109"/>
    <n v="228"/>
    <n v="178"/>
    <n v="224"/>
    <n v="217"/>
    <n v="221"/>
    <n v="131"/>
    <m/>
    <n v="284"/>
    <n v="283"/>
    <n v="1"/>
    <n v="284"/>
    <n v="17"/>
    <n v="266"/>
    <n v="1"/>
    <n v="2"/>
    <n v="11"/>
    <n v="247"/>
    <n v="19"/>
    <n v="7"/>
    <n v="2"/>
    <n v="0"/>
    <n v="9"/>
    <n v="0"/>
    <n v="1"/>
    <n v="0"/>
    <n v="9"/>
    <n v="1"/>
    <n v="2"/>
    <n v="15"/>
    <n v="88"/>
    <n v="179"/>
    <n v="2"/>
    <n v="11"/>
    <n v="4"/>
    <n v="0"/>
    <n v="0"/>
    <n v="3"/>
    <n v="84"/>
    <n v="179"/>
    <n v="2"/>
    <n v="21"/>
    <n v="3"/>
    <n v="136"/>
    <n v="66"/>
    <n v="2797"/>
    <n v="1"/>
    <n v="219"/>
    <n v="23"/>
    <n v="12"/>
    <n v="23"/>
    <n v="959"/>
    <n v="1213"/>
    <n v="827"/>
    <n v="2999"/>
    <n v="20"/>
    <n v="9"/>
    <n v="0"/>
    <n v="10"/>
    <n v="0"/>
    <n v="20"/>
    <n v="0"/>
    <n v="2"/>
    <n v="0"/>
    <n v="0"/>
    <n v="0"/>
    <n v="1"/>
    <n v="0"/>
    <n v="0"/>
    <n v="2"/>
    <n v="1"/>
    <n v="1"/>
    <n v="0"/>
    <n v="1"/>
    <n v="1"/>
    <n v="4"/>
    <n v="1"/>
    <n v="142"/>
    <n v="39"/>
    <n v="181"/>
    <n v="3"/>
    <n v="0"/>
    <n v="3"/>
    <n v="139"/>
    <n v="39"/>
    <n v="178"/>
    <n v="142"/>
    <n v="10"/>
    <n v="10"/>
    <n v="10"/>
    <n v="22"/>
    <n v="1"/>
    <n v="1"/>
    <n v="1"/>
    <x v="0"/>
    <x v="116"/>
  </r>
  <r>
    <x v="4"/>
    <x v="22"/>
    <x v="116"/>
    <x v="116"/>
    <x v="1"/>
    <n v="3911"/>
    <n v="279"/>
    <n v="242"/>
    <n v="256"/>
    <n v="255"/>
    <n v="262"/>
    <n v="51"/>
    <n v="272"/>
    <n v="229"/>
    <n v="283"/>
    <n v="13"/>
    <n v="10"/>
    <n v="10"/>
    <n v="13"/>
    <n v="11"/>
    <n v="1"/>
    <n v="13"/>
    <n v="13"/>
    <n v="15"/>
    <n v="264"/>
    <n v="230"/>
    <n v="244"/>
    <n v="241"/>
    <n v="249"/>
    <n v="50"/>
    <n v="258"/>
    <n v="215"/>
    <n v="266"/>
    <n v="16"/>
    <n v="16"/>
    <n v="3"/>
    <n v="3"/>
    <n v="13"/>
    <n v="13"/>
    <n v="44"/>
    <n v="1"/>
    <n v="43"/>
    <n v="0"/>
    <n v="0"/>
    <n v="0"/>
    <n v="38"/>
    <n v="1"/>
    <n v="37"/>
    <n v="272"/>
    <n v="4"/>
    <n v="18"/>
    <n v="250"/>
    <n v="13"/>
    <n v="0"/>
    <n v="1"/>
    <n v="12"/>
    <n v="258"/>
    <n v="4"/>
    <n v="17"/>
    <n v="237"/>
    <n v="29"/>
    <n v="2"/>
    <n v="45"/>
    <n v="29"/>
    <n v="3"/>
    <n v="0"/>
    <n v="13"/>
    <n v="3"/>
    <n v="0"/>
    <n v="0"/>
    <n v="10"/>
    <n v="0"/>
    <n v="0"/>
    <n v="2"/>
    <n v="2"/>
    <n v="1"/>
    <n v="1"/>
    <n v="7"/>
    <n v="1"/>
    <n v="7"/>
    <n v="0"/>
    <m/>
    <m/>
    <m/>
    <n v="279"/>
    <n v="220"/>
    <n v="256"/>
    <n v="108"/>
    <n v="241"/>
    <n v="184"/>
    <n v="242"/>
    <n v="234"/>
    <n v="239"/>
    <n v="133"/>
    <n v="13"/>
    <n v="11"/>
    <n v="10"/>
    <n v="1"/>
    <n v="10"/>
    <n v="3"/>
    <n v="10"/>
    <n v="10"/>
    <n v="9"/>
    <n v="3"/>
    <n v="264"/>
    <n v="208"/>
    <n v="244"/>
    <n v="106"/>
    <n v="230"/>
    <n v="180"/>
    <n v="230"/>
    <n v="222"/>
    <n v="228"/>
    <n v="129"/>
    <m/>
    <n v="285"/>
    <n v="283"/>
    <n v="2"/>
    <n v="285"/>
    <n v="16"/>
    <n v="267"/>
    <n v="2"/>
    <n v="2"/>
    <n v="11"/>
    <n v="247"/>
    <n v="19"/>
    <n v="8"/>
    <n v="2"/>
    <n v="0"/>
    <n v="9"/>
    <n v="0"/>
    <n v="1"/>
    <n v="0"/>
    <n v="9"/>
    <n v="1"/>
    <n v="2"/>
    <n v="14"/>
    <n v="87"/>
    <n v="182"/>
    <n v="2"/>
    <n v="10"/>
    <n v="4"/>
    <n v="0"/>
    <n v="0"/>
    <n v="3"/>
    <n v="83"/>
    <n v="181"/>
    <n v="2"/>
    <n v="20"/>
    <n v="3"/>
    <n v="138"/>
    <n v="71"/>
    <n v="2809"/>
    <n v="2"/>
    <n v="217"/>
    <n v="20"/>
    <n v="12"/>
    <n v="22"/>
    <n v="973"/>
    <n v="1217"/>
    <n v="828"/>
    <n v="3018"/>
    <n v="22"/>
    <n v="10"/>
    <n v="0"/>
    <n v="9"/>
    <n v="0"/>
    <n v="21"/>
    <n v="1"/>
    <n v="2"/>
    <n v="0"/>
    <n v="0"/>
    <n v="0"/>
    <n v="1"/>
    <n v="0"/>
    <n v="0"/>
    <n v="2"/>
    <n v="1"/>
    <n v="1"/>
    <n v="0"/>
    <n v="1"/>
    <n v="1"/>
    <n v="4"/>
    <n v="1"/>
    <n v="144"/>
    <n v="40"/>
    <n v="184"/>
    <n v="3"/>
    <n v="0"/>
    <n v="3"/>
    <n v="141"/>
    <n v="39"/>
    <n v="180"/>
    <n v="144"/>
    <n v="12"/>
    <n v="12"/>
    <n v="12"/>
    <n v="22"/>
    <n v="2"/>
    <n v="1"/>
    <n v="1"/>
    <x v="1"/>
    <x v="116"/>
  </r>
  <r>
    <x v="4"/>
    <x v="22"/>
    <x v="117"/>
    <x v="117"/>
    <x v="0"/>
    <n v="3382"/>
    <n v="152"/>
    <n v="150"/>
    <n v="163"/>
    <n v="134"/>
    <n v="173"/>
    <n v="27"/>
    <n v="109"/>
    <n v="68"/>
    <n v="181"/>
    <n v="7"/>
    <n v="7"/>
    <n v="7"/>
    <n v="4"/>
    <n v="7"/>
    <n v="2"/>
    <n v="5"/>
    <n v="6"/>
    <n v="15"/>
    <n v="144"/>
    <n v="142"/>
    <n v="155"/>
    <n v="129"/>
    <n v="165"/>
    <n v="24"/>
    <n v="103"/>
    <n v="62"/>
    <n v="165"/>
    <n v="16"/>
    <n v="14"/>
    <n v="1"/>
    <n v="1"/>
    <n v="15"/>
    <n v="13"/>
    <n v="18"/>
    <n v="0"/>
    <n v="17"/>
    <n v="0"/>
    <n v="0"/>
    <n v="0"/>
    <n v="8"/>
    <n v="0"/>
    <n v="8"/>
    <n v="109"/>
    <n v="1"/>
    <n v="3"/>
    <n v="103"/>
    <n v="5"/>
    <n v="0"/>
    <n v="1"/>
    <n v="3"/>
    <n v="103"/>
    <n v="1"/>
    <n v="2"/>
    <n v="99"/>
    <n v="28"/>
    <n v="2"/>
    <n v="31"/>
    <n v="26"/>
    <n v="6"/>
    <n v="2"/>
    <n v="8"/>
    <n v="2"/>
    <n v="0"/>
    <n v="0"/>
    <n v="6"/>
    <n v="0"/>
    <n v="0"/>
    <n v="2"/>
    <n v="0"/>
    <n v="0"/>
    <n v="0"/>
    <n v="2"/>
    <n v="0"/>
    <n v="2"/>
    <n v="0"/>
    <m/>
    <m/>
    <m/>
    <n v="152"/>
    <n v="58"/>
    <n v="163"/>
    <n v="46"/>
    <n v="148"/>
    <n v="95"/>
    <n v="150"/>
    <n v="138"/>
    <n v="131"/>
    <n v="30"/>
    <n v="7"/>
    <n v="3"/>
    <n v="7"/>
    <n v="0"/>
    <n v="7"/>
    <n v="2"/>
    <n v="7"/>
    <n v="7"/>
    <n v="6"/>
    <n v="0"/>
    <n v="144"/>
    <n v="55"/>
    <n v="155"/>
    <n v="46"/>
    <n v="141"/>
    <n v="93"/>
    <n v="142"/>
    <n v="131"/>
    <n v="124"/>
    <n v="30"/>
    <m/>
    <n v="197"/>
    <n v="196"/>
    <n v="1"/>
    <n v="197"/>
    <n v="18"/>
    <n v="178"/>
    <n v="1"/>
    <n v="4"/>
    <n v="20"/>
    <n v="149"/>
    <n v="27"/>
    <n v="7"/>
    <n v="2"/>
    <n v="4"/>
    <n v="7"/>
    <n v="1"/>
    <n v="4"/>
    <n v="0"/>
    <n v="14"/>
    <n v="6"/>
    <n v="0"/>
    <n v="14"/>
    <n v="86"/>
    <n v="97"/>
    <n v="0"/>
    <n v="9"/>
    <n v="5"/>
    <n v="4"/>
    <n v="0"/>
    <n v="5"/>
    <n v="80"/>
    <n v="93"/>
    <n v="4"/>
    <n v="18"/>
    <n v="3"/>
    <n v="108"/>
    <n v="6"/>
    <n v="2484"/>
    <n v="4"/>
    <n v="334"/>
    <n v="7"/>
    <n v="2"/>
    <n v="22"/>
    <n v="862"/>
    <n v="1195"/>
    <n v="541"/>
    <n v="2598"/>
    <n v="9"/>
    <n v="2"/>
    <n v="0"/>
    <n v="3"/>
    <n v="0"/>
    <n v="8"/>
    <n v="1"/>
    <n v="0"/>
    <n v="0"/>
    <n v="0"/>
    <n v="0"/>
    <n v="0"/>
    <n v="0"/>
    <n v="0"/>
    <n v="2"/>
    <n v="0"/>
    <n v="0"/>
    <n v="0"/>
    <n v="2"/>
    <n v="0"/>
    <n v="2"/>
    <n v="2"/>
    <n v="108"/>
    <n v="25"/>
    <n v="133"/>
    <n v="7"/>
    <n v="0"/>
    <n v="7"/>
    <n v="101"/>
    <n v="25"/>
    <n v="126"/>
    <n v="108"/>
    <n v="2"/>
    <n v="2"/>
    <n v="2"/>
    <n v="19"/>
    <n v="0"/>
    <n v="0"/>
    <n v="0"/>
    <x v="0"/>
    <x v="117"/>
  </r>
  <r>
    <x v="4"/>
    <x v="22"/>
    <x v="117"/>
    <x v="117"/>
    <x v="1"/>
    <n v="3376"/>
    <n v="153"/>
    <n v="152"/>
    <n v="166"/>
    <n v="139"/>
    <n v="176"/>
    <n v="31"/>
    <n v="112"/>
    <n v="68"/>
    <n v="179"/>
    <n v="8"/>
    <n v="8"/>
    <n v="8"/>
    <n v="7"/>
    <n v="8"/>
    <n v="3"/>
    <n v="6"/>
    <n v="6"/>
    <n v="14"/>
    <n v="144"/>
    <n v="143"/>
    <n v="157"/>
    <n v="131"/>
    <n v="167"/>
    <n v="27"/>
    <n v="105"/>
    <n v="62"/>
    <n v="164"/>
    <n v="16"/>
    <n v="13"/>
    <n v="1"/>
    <n v="1"/>
    <n v="15"/>
    <n v="12"/>
    <n v="18"/>
    <n v="1"/>
    <n v="16"/>
    <n v="0"/>
    <n v="0"/>
    <n v="0"/>
    <n v="9"/>
    <n v="1"/>
    <n v="8"/>
    <n v="112"/>
    <n v="2"/>
    <n v="3"/>
    <n v="106"/>
    <n v="6"/>
    <n v="1"/>
    <n v="1"/>
    <n v="4"/>
    <n v="105"/>
    <n v="1"/>
    <n v="2"/>
    <n v="101"/>
    <n v="27"/>
    <n v="2"/>
    <n v="30"/>
    <n v="26"/>
    <n v="6"/>
    <n v="2"/>
    <n v="8"/>
    <n v="2"/>
    <n v="0"/>
    <n v="0"/>
    <n v="6"/>
    <n v="0"/>
    <n v="0"/>
    <n v="2"/>
    <n v="0"/>
    <n v="0"/>
    <n v="0"/>
    <n v="2"/>
    <n v="0"/>
    <n v="2"/>
    <n v="0"/>
    <m/>
    <m/>
    <m/>
    <n v="153"/>
    <n v="56"/>
    <n v="166"/>
    <n v="48"/>
    <n v="150"/>
    <n v="95"/>
    <n v="152"/>
    <n v="139"/>
    <n v="133"/>
    <n v="27"/>
    <n v="8"/>
    <n v="3"/>
    <n v="8"/>
    <n v="1"/>
    <n v="8"/>
    <n v="2"/>
    <n v="8"/>
    <n v="8"/>
    <n v="7"/>
    <n v="0"/>
    <n v="144"/>
    <n v="53"/>
    <n v="157"/>
    <n v="47"/>
    <n v="142"/>
    <n v="93"/>
    <n v="143"/>
    <n v="131"/>
    <n v="125"/>
    <n v="27"/>
    <m/>
    <n v="196"/>
    <n v="195"/>
    <n v="1"/>
    <n v="196"/>
    <n v="18"/>
    <n v="177"/>
    <n v="1"/>
    <n v="4"/>
    <n v="20"/>
    <n v="148"/>
    <n v="27"/>
    <n v="7"/>
    <n v="2"/>
    <n v="4"/>
    <n v="7"/>
    <n v="1"/>
    <n v="4"/>
    <n v="0"/>
    <n v="14"/>
    <n v="6"/>
    <n v="0"/>
    <n v="14"/>
    <n v="85"/>
    <n v="97"/>
    <n v="0"/>
    <n v="9"/>
    <n v="5"/>
    <n v="4"/>
    <n v="0"/>
    <n v="5"/>
    <n v="79"/>
    <n v="93"/>
    <n v="3"/>
    <n v="20"/>
    <n v="3"/>
    <n v="111"/>
    <n v="6"/>
    <n v="2473"/>
    <n v="3"/>
    <n v="340"/>
    <n v="10"/>
    <n v="2"/>
    <n v="21"/>
    <n v="860"/>
    <n v="1187"/>
    <n v="543"/>
    <n v="2590"/>
    <n v="8"/>
    <n v="2"/>
    <n v="0"/>
    <n v="2"/>
    <n v="0"/>
    <n v="7"/>
    <n v="1"/>
    <n v="0"/>
    <n v="0"/>
    <n v="0"/>
    <n v="0"/>
    <n v="0"/>
    <n v="0"/>
    <n v="0"/>
    <n v="2"/>
    <n v="0"/>
    <n v="0"/>
    <n v="0"/>
    <n v="2"/>
    <n v="0"/>
    <n v="2"/>
    <n v="2"/>
    <n v="108"/>
    <n v="24"/>
    <n v="132"/>
    <n v="7"/>
    <n v="0"/>
    <n v="7"/>
    <n v="101"/>
    <n v="24"/>
    <n v="125"/>
    <n v="108"/>
    <n v="1"/>
    <n v="1"/>
    <n v="1"/>
    <n v="20"/>
    <n v="0"/>
    <n v="0"/>
    <n v="0"/>
    <x v="1"/>
    <x v="117"/>
  </r>
  <r>
    <x v="4"/>
    <x v="22"/>
    <x v="118"/>
    <x v="118"/>
    <x v="0"/>
    <n v="9607"/>
    <n v="503"/>
    <n v="526"/>
    <n v="557"/>
    <n v="445"/>
    <n v="556"/>
    <n v="426"/>
    <n v="420"/>
    <n v="282"/>
    <n v="551"/>
    <n v="28"/>
    <n v="34"/>
    <n v="37"/>
    <n v="20"/>
    <n v="36"/>
    <n v="16"/>
    <n v="24"/>
    <n v="24"/>
    <n v="37"/>
    <n v="471"/>
    <n v="488"/>
    <n v="514"/>
    <n v="421"/>
    <n v="514"/>
    <n v="408"/>
    <n v="393"/>
    <n v="257"/>
    <n v="508"/>
    <n v="67"/>
    <n v="67"/>
    <n v="3"/>
    <n v="3"/>
    <n v="64"/>
    <n v="64"/>
    <n v="293"/>
    <n v="11"/>
    <n v="280"/>
    <n v="1"/>
    <n v="0"/>
    <n v="0"/>
    <n v="144"/>
    <n v="8"/>
    <n v="136"/>
    <n v="420"/>
    <n v="9"/>
    <n v="11"/>
    <n v="398"/>
    <n v="24"/>
    <n v="1"/>
    <n v="0"/>
    <n v="23"/>
    <n v="393"/>
    <n v="8"/>
    <n v="11"/>
    <n v="372"/>
    <n v="112"/>
    <n v="11"/>
    <n v="105"/>
    <n v="86"/>
    <n v="5"/>
    <n v="0"/>
    <n v="29"/>
    <n v="10"/>
    <n v="1"/>
    <n v="0"/>
    <n v="19"/>
    <n v="0"/>
    <n v="0"/>
    <n v="5"/>
    <n v="2"/>
    <n v="0"/>
    <n v="2"/>
    <n v="12"/>
    <n v="2"/>
    <n v="10"/>
    <n v="2"/>
    <m/>
    <m/>
    <m/>
    <n v="503"/>
    <n v="348"/>
    <n v="556"/>
    <n v="165"/>
    <n v="513"/>
    <n v="363"/>
    <n v="526"/>
    <n v="474"/>
    <n v="459"/>
    <n v="201"/>
    <n v="28"/>
    <n v="22"/>
    <n v="37"/>
    <n v="3"/>
    <n v="34"/>
    <n v="11"/>
    <n v="34"/>
    <n v="32"/>
    <n v="26"/>
    <n v="8"/>
    <n v="471"/>
    <n v="324"/>
    <n v="514"/>
    <n v="160"/>
    <n v="474"/>
    <n v="349"/>
    <n v="488"/>
    <n v="440"/>
    <n v="430"/>
    <n v="193"/>
    <m/>
    <n v="639"/>
    <n v="630"/>
    <n v="9"/>
    <n v="639"/>
    <n v="49"/>
    <n v="581"/>
    <n v="9"/>
    <n v="0"/>
    <n v="58"/>
    <n v="518"/>
    <n v="47"/>
    <n v="45"/>
    <n v="7"/>
    <n v="16"/>
    <n v="6"/>
    <n v="0"/>
    <n v="0"/>
    <n v="0"/>
    <n v="53"/>
    <n v="5"/>
    <n v="10"/>
    <n v="40"/>
    <n v="272"/>
    <n v="317"/>
    <n v="7"/>
    <n v="16"/>
    <n v="19"/>
    <n v="7"/>
    <n v="0"/>
    <n v="21"/>
    <n v="252"/>
    <n v="308"/>
    <n v="13"/>
    <n v="83"/>
    <n v="11"/>
    <n v="103"/>
    <n v="340"/>
    <n v="6475"/>
    <n v="1"/>
    <n v="679"/>
    <n v="53"/>
    <n v="22"/>
    <n v="57"/>
    <n v="2749"/>
    <n v="2841"/>
    <n v="1328"/>
    <n v="6918"/>
    <n v="58"/>
    <n v="32"/>
    <n v="0"/>
    <n v="23"/>
    <n v="0"/>
    <n v="53"/>
    <n v="5"/>
    <n v="10"/>
    <n v="1"/>
    <n v="1"/>
    <n v="0"/>
    <n v="7"/>
    <n v="1"/>
    <n v="1"/>
    <n v="12"/>
    <n v="9"/>
    <n v="4"/>
    <n v="0"/>
    <n v="11"/>
    <n v="1"/>
    <n v="22"/>
    <n v="9"/>
    <n v="287"/>
    <n v="97"/>
    <n v="384"/>
    <n v="14"/>
    <n v="2"/>
    <n v="16"/>
    <n v="271"/>
    <n v="94"/>
    <n v="365"/>
    <n v="287"/>
    <n v="7"/>
    <n v="7"/>
    <n v="7"/>
    <n v="42"/>
    <n v="0"/>
    <n v="0"/>
    <n v="0"/>
    <x v="0"/>
    <x v="118"/>
  </r>
  <r>
    <x v="4"/>
    <x v="22"/>
    <x v="118"/>
    <x v="118"/>
    <x v="1"/>
    <n v="9621"/>
    <n v="507"/>
    <n v="529"/>
    <n v="554"/>
    <n v="453"/>
    <n v="554"/>
    <n v="425"/>
    <n v="421"/>
    <n v="271"/>
    <n v="547"/>
    <n v="28"/>
    <n v="34"/>
    <n v="37"/>
    <n v="22"/>
    <n v="36"/>
    <n v="16"/>
    <n v="24"/>
    <n v="23"/>
    <n v="36"/>
    <n v="474"/>
    <n v="491"/>
    <n v="512"/>
    <n v="428"/>
    <n v="513"/>
    <n v="407"/>
    <n v="394"/>
    <n v="247"/>
    <n v="506"/>
    <n v="66"/>
    <n v="66"/>
    <n v="3"/>
    <n v="3"/>
    <n v="63"/>
    <n v="63"/>
    <n v="291"/>
    <n v="11"/>
    <n v="278"/>
    <n v="1"/>
    <n v="0"/>
    <n v="0"/>
    <n v="140"/>
    <n v="7"/>
    <n v="133"/>
    <n v="421"/>
    <n v="10"/>
    <n v="11"/>
    <n v="398"/>
    <n v="24"/>
    <n v="1"/>
    <n v="0"/>
    <n v="23"/>
    <n v="394"/>
    <n v="9"/>
    <n v="11"/>
    <n v="372"/>
    <n v="112"/>
    <n v="11"/>
    <n v="106"/>
    <n v="88"/>
    <n v="5"/>
    <n v="0"/>
    <n v="29"/>
    <n v="11"/>
    <n v="1"/>
    <n v="0"/>
    <n v="18"/>
    <n v="0"/>
    <n v="0"/>
    <n v="5"/>
    <n v="2"/>
    <n v="0"/>
    <n v="2"/>
    <n v="11"/>
    <n v="3"/>
    <n v="10"/>
    <n v="1"/>
    <m/>
    <m/>
    <m/>
    <n v="507"/>
    <n v="346"/>
    <n v="554"/>
    <n v="156"/>
    <n v="511"/>
    <n v="362"/>
    <n v="529"/>
    <n v="475"/>
    <n v="461"/>
    <n v="197"/>
    <n v="28"/>
    <n v="22"/>
    <n v="37"/>
    <n v="3"/>
    <n v="34"/>
    <n v="12"/>
    <n v="34"/>
    <n v="32"/>
    <n v="25"/>
    <n v="8"/>
    <n v="474"/>
    <n v="321"/>
    <n v="512"/>
    <n v="152"/>
    <n v="472"/>
    <n v="347"/>
    <n v="491"/>
    <n v="440"/>
    <n v="432"/>
    <n v="188"/>
    <m/>
    <n v="638"/>
    <n v="630"/>
    <n v="8"/>
    <n v="638"/>
    <n v="49"/>
    <n v="581"/>
    <n v="8"/>
    <n v="2"/>
    <n v="59"/>
    <n v="518"/>
    <n v="47"/>
    <n v="44"/>
    <n v="7"/>
    <n v="19"/>
    <n v="3"/>
    <n v="0"/>
    <n v="2"/>
    <n v="0"/>
    <n v="54"/>
    <n v="5"/>
    <n v="10"/>
    <n v="38"/>
    <n v="273"/>
    <n v="317"/>
    <n v="7"/>
    <n v="16"/>
    <n v="19"/>
    <n v="7"/>
    <n v="0"/>
    <n v="21"/>
    <n v="253"/>
    <n v="307"/>
    <n v="11"/>
    <n v="83"/>
    <n v="12"/>
    <n v="108"/>
    <n v="346"/>
    <n v="6475"/>
    <n v="5"/>
    <n v="677"/>
    <n v="57"/>
    <n v="24"/>
    <n v="57"/>
    <n v="2752"/>
    <n v="2856"/>
    <n v="1321"/>
    <n v="6929"/>
    <n v="54"/>
    <n v="34"/>
    <n v="0"/>
    <n v="21"/>
    <n v="0"/>
    <n v="51"/>
    <n v="3"/>
    <n v="10"/>
    <n v="1"/>
    <n v="1"/>
    <n v="0"/>
    <n v="7"/>
    <n v="1"/>
    <n v="1"/>
    <n v="12"/>
    <n v="9"/>
    <n v="4"/>
    <n v="0"/>
    <n v="11"/>
    <n v="1"/>
    <n v="22"/>
    <n v="9"/>
    <n v="287"/>
    <n v="98"/>
    <n v="385"/>
    <n v="14"/>
    <n v="2"/>
    <n v="16"/>
    <n v="271"/>
    <n v="95"/>
    <n v="366"/>
    <n v="287"/>
    <n v="6"/>
    <n v="6"/>
    <n v="6"/>
    <n v="41"/>
    <n v="3"/>
    <n v="2"/>
    <n v="2"/>
    <x v="1"/>
    <x v="118"/>
  </r>
  <r>
    <x v="1"/>
    <x v="4"/>
    <x v="119"/>
    <x v="119"/>
    <x v="0"/>
    <n v="12535"/>
    <n v="869"/>
    <n v="880"/>
    <n v="914"/>
    <n v="844"/>
    <n v="903"/>
    <n v="800"/>
    <n v="681"/>
    <n v="585"/>
    <n v="950"/>
    <n v="12"/>
    <n v="12"/>
    <n v="18"/>
    <n v="12"/>
    <n v="15"/>
    <n v="9"/>
    <n v="8"/>
    <n v="13"/>
    <n v="19"/>
    <n v="855"/>
    <n v="865"/>
    <n v="893"/>
    <n v="829"/>
    <n v="885"/>
    <n v="789"/>
    <n v="671"/>
    <n v="570"/>
    <n v="925"/>
    <n v="91"/>
    <n v="90"/>
    <n v="7"/>
    <n v="7"/>
    <n v="83"/>
    <n v="82"/>
    <n v="625"/>
    <n v="7"/>
    <n v="616"/>
    <n v="1"/>
    <n v="1"/>
    <n v="0"/>
    <n v="442"/>
    <n v="6"/>
    <n v="434"/>
    <n v="681"/>
    <n v="4"/>
    <n v="11"/>
    <n v="666"/>
    <n v="8"/>
    <n v="0"/>
    <n v="1"/>
    <n v="7"/>
    <n v="671"/>
    <n v="4"/>
    <n v="10"/>
    <n v="657"/>
    <n v="119"/>
    <n v="7"/>
    <n v="117"/>
    <n v="64"/>
    <n v="25"/>
    <n v="3"/>
    <n v="65"/>
    <n v="10"/>
    <n v="1"/>
    <n v="1"/>
    <n v="55"/>
    <n v="0"/>
    <n v="0"/>
    <n v="9"/>
    <n v="18"/>
    <n v="0"/>
    <n v="18"/>
    <n v="50"/>
    <n v="12"/>
    <n v="43"/>
    <n v="7"/>
    <m/>
    <m/>
    <m/>
    <n v="869"/>
    <n v="541"/>
    <n v="914"/>
    <n v="253"/>
    <n v="820"/>
    <n v="555"/>
    <n v="880"/>
    <n v="813"/>
    <n v="816"/>
    <n v="291"/>
    <n v="12"/>
    <n v="9"/>
    <n v="18"/>
    <n v="2"/>
    <n v="15"/>
    <n v="6"/>
    <n v="12"/>
    <n v="10"/>
    <n v="9"/>
    <n v="3"/>
    <n v="855"/>
    <n v="530"/>
    <n v="893"/>
    <n v="249"/>
    <n v="803"/>
    <n v="547"/>
    <n v="865"/>
    <n v="801"/>
    <n v="805"/>
    <n v="287"/>
    <m/>
    <n v="976"/>
    <n v="970"/>
    <n v="6"/>
    <n v="976"/>
    <n v="22"/>
    <n v="948"/>
    <n v="6"/>
    <n v="794"/>
    <n v="881"/>
    <n v="93"/>
    <n v="705"/>
    <n v="114"/>
    <n v="6"/>
    <n v="45"/>
    <n v="5"/>
    <n v="8"/>
    <n v="7"/>
    <n v="5"/>
    <n v="30"/>
    <n v="26"/>
    <n v="2"/>
    <n v="68"/>
    <n v="621"/>
    <n v="285"/>
    <n v="1"/>
    <n v="14"/>
    <n v="6"/>
    <n v="1"/>
    <n v="0"/>
    <n v="53"/>
    <n v="612"/>
    <n v="283"/>
    <n v="40"/>
    <n v="200"/>
    <n v="53"/>
    <n v="50"/>
    <n v="419"/>
    <n v="7710"/>
    <n v="0"/>
    <n v="82"/>
    <n v="22"/>
    <n v="26"/>
    <n v="74"/>
    <n v="4832"/>
    <n v="2923"/>
    <n v="424"/>
    <n v="8179"/>
    <n v="145"/>
    <n v="27"/>
    <n v="1"/>
    <n v="10"/>
    <n v="0"/>
    <n v="143"/>
    <n v="2"/>
    <n v="2"/>
    <n v="2"/>
    <n v="2"/>
    <n v="0"/>
    <n v="1"/>
    <n v="1"/>
    <n v="0"/>
    <n v="8"/>
    <n v="5"/>
    <n v="4"/>
    <n v="1"/>
    <n v="2"/>
    <n v="6"/>
    <n v="10"/>
    <n v="2"/>
    <n v="571"/>
    <n v="111"/>
    <n v="682"/>
    <n v="4"/>
    <n v="1"/>
    <n v="5"/>
    <n v="566"/>
    <n v="110"/>
    <n v="676"/>
    <n v="571"/>
    <n v="87"/>
    <n v="86"/>
    <n v="87"/>
    <n v="328"/>
    <n v="6"/>
    <n v="2"/>
    <n v="2"/>
    <x v="0"/>
    <x v="119"/>
  </r>
  <r>
    <x v="1"/>
    <x v="23"/>
    <x v="120"/>
    <x v="120"/>
    <x v="0"/>
    <n v="9205"/>
    <n v="485"/>
    <n v="470"/>
    <n v="479"/>
    <n v="477"/>
    <n v="476"/>
    <n v="428"/>
    <n v="460"/>
    <n v="380"/>
    <n v="518"/>
    <n v="16"/>
    <n v="14"/>
    <n v="16"/>
    <n v="14"/>
    <n v="15"/>
    <n v="13"/>
    <n v="14"/>
    <n v="13"/>
    <n v="19"/>
    <n v="462"/>
    <n v="449"/>
    <n v="456"/>
    <n v="457"/>
    <n v="454"/>
    <n v="409"/>
    <n v="440"/>
    <n v="365"/>
    <n v="491"/>
    <n v="51"/>
    <n v="48"/>
    <n v="0"/>
    <n v="0"/>
    <n v="50"/>
    <n v="47"/>
    <n v="408"/>
    <n v="10"/>
    <n v="393"/>
    <n v="0"/>
    <n v="0"/>
    <n v="0"/>
    <n v="323"/>
    <n v="5"/>
    <n v="316"/>
    <n v="460"/>
    <n v="5"/>
    <n v="77"/>
    <n v="377"/>
    <n v="14"/>
    <n v="0"/>
    <n v="0"/>
    <n v="14"/>
    <n v="440"/>
    <n v="5"/>
    <n v="75"/>
    <n v="359"/>
    <n v="107"/>
    <n v="11"/>
    <n v="75"/>
    <n v="52"/>
    <n v="9"/>
    <n v="7"/>
    <n v="22"/>
    <n v="4"/>
    <n v="3"/>
    <n v="0"/>
    <n v="18"/>
    <n v="6"/>
    <n v="0"/>
    <n v="3"/>
    <n v="3"/>
    <n v="0"/>
    <n v="3"/>
    <n v="15"/>
    <n v="4"/>
    <n v="13"/>
    <n v="2"/>
    <m/>
    <m/>
    <m/>
    <n v="485"/>
    <n v="352"/>
    <n v="479"/>
    <n v="128"/>
    <n v="441"/>
    <n v="291"/>
    <n v="470"/>
    <n v="436"/>
    <n v="460"/>
    <n v="204"/>
    <n v="16"/>
    <n v="8"/>
    <n v="16"/>
    <n v="3"/>
    <n v="14"/>
    <n v="6"/>
    <n v="14"/>
    <n v="14"/>
    <n v="12"/>
    <n v="4"/>
    <n v="462"/>
    <n v="341"/>
    <n v="456"/>
    <n v="124"/>
    <n v="423"/>
    <n v="283"/>
    <n v="449"/>
    <n v="417"/>
    <n v="441"/>
    <n v="199"/>
    <m/>
    <n v="543"/>
    <n v="532"/>
    <n v="11"/>
    <n v="543"/>
    <n v="23"/>
    <n v="509"/>
    <n v="11"/>
    <n v="437"/>
    <n v="494"/>
    <n v="124"/>
    <n v="218"/>
    <n v="131"/>
    <n v="16"/>
    <n v="54"/>
    <n v="0"/>
    <n v="0"/>
    <n v="0"/>
    <n v="4"/>
    <n v="39"/>
    <n v="9"/>
    <n v="3"/>
    <n v="39"/>
    <n v="277"/>
    <n v="224"/>
    <n v="0"/>
    <n v="13"/>
    <n v="8"/>
    <n v="2"/>
    <n v="0"/>
    <n v="24"/>
    <n v="264"/>
    <n v="221"/>
    <n v="6"/>
    <n v="92"/>
    <n v="14"/>
    <n v="34"/>
    <n v="154"/>
    <n v="6643"/>
    <n v="0"/>
    <n v="62"/>
    <n v="4"/>
    <n v="21"/>
    <n v="77"/>
    <n v="3802"/>
    <n v="2472"/>
    <n v="557"/>
    <n v="6831"/>
    <n v="56"/>
    <n v="35"/>
    <n v="0"/>
    <n v="3"/>
    <n v="0"/>
    <n v="54"/>
    <n v="2"/>
    <n v="3"/>
    <n v="0"/>
    <n v="0"/>
    <n v="0"/>
    <n v="2"/>
    <n v="0"/>
    <n v="0"/>
    <n v="4"/>
    <n v="2"/>
    <n v="1"/>
    <n v="0"/>
    <n v="2"/>
    <n v="1"/>
    <n v="7"/>
    <n v="2"/>
    <n v="286"/>
    <n v="67"/>
    <n v="353"/>
    <n v="6"/>
    <n v="0"/>
    <n v="6"/>
    <n v="278"/>
    <n v="66"/>
    <n v="344"/>
    <n v="286"/>
    <n v="35"/>
    <n v="32"/>
    <n v="35"/>
    <n v="154"/>
    <n v="3"/>
    <n v="1"/>
    <n v="1"/>
    <x v="0"/>
    <x v="120"/>
  </r>
  <r>
    <x v="1"/>
    <x v="4"/>
    <x v="119"/>
    <x v="119"/>
    <x v="1"/>
    <n v="12618"/>
    <n v="885"/>
    <n v="889"/>
    <n v="923"/>
    <n v="865"/>
    <n v="911"/>
    <n v="807"/>
    <n v="733"/>
    <n v="635"/>
    <n v="956"/>
    <n v="11"/>
    <n v="11"/>
    <n v="17"/>
    <n v="11"/>
    <n v="13"/>
    <n v="9"/>
    <n v="8"/>
    <n v="13"/>
    <n v="19"/>
    <n v="870"/>
    <n v="875"/>
    <n v="903"/>
    <n v="849"/>
    <n v="895"/>
    <n v="796"/>
    <n v="723"/>
    <n v="620"/>
    <n v="928"/>
    <n v="92"/>
    <n v="91"/>
    <n v="5"/>
    <n v="5"/>
    <n v="86"/>
    <n v="85"/>
    <n v="678"/>
    <n v="7"/>
    <n v="669"/>
    <n v="1"/>
    <n v="1"/>
    <n v="0"/>
    <n v="503"/>
    <n v="6"/>
    <n v="495"/>
    <n v="733"/>
    <n v="5"/>
    <n v="13"/>
    <n v="715"/>
    <n v="8"/>
    <n v="0"/>
    <n v="1"/>
    <n v="7"/>
    <n v="723"/>
    <n v="5"/>
    <n v="12"/>
    <n v="706"/>
    <n v="121"/>
    <n v="7"/>
    <n v="120"/>
    <n v="66"/>
    <n v="25"/>
    <n v="3"/>
    <n v="65"/>
    <n v="12"/>
    <n v="1"/>
    <n v="1"/>
    <n v="53"/>
    <n v="0"/>
    <n v="0"/>
    <n v="9"/>
    <n v="18"/>
    <n v="0"/>
    <n v="18"/>
    <n v="49"/>
    <n v="10"/>
    <n v="42"/>
    <n v="7"/>
    <m/>
    <m/>
    <m/>
    <n v="885"/>
    <n v="531"/>
    <n v="923"/>
    <n v="254"/>
    <n v="815"/>
    <n v="546"/>
    <n v="889"/>
    <n v="803"/>
    <n v="832"/>
    <n v="279"/>
    <n v="11"/>
    <n v="8"/>
    <n v="17"/>
    <n v="2"/>
    <n v="16"/>
    <n v="6"/>
    <n v="11"/>
    <n v="10"/>
    <n v="9"/>
    <n v="3"/>
    <n v="870"/>
    <n v="535"/>
    <n v="903"/>
    <n v="254"/>
    <n v="815"/>
    <n v="546"/>
    <n v="875"/>
    <n v="810"/>
    <n v="821"/>
    <n v="283"/>
    <m/>
    <n v="983"/>
    <n v="974"/>
    <n v="9"/>
    <n v="983"/>
    <n v="22"/>
    <n v="952"/>
    <n v="9"/>
    <n v="809"/>
    <n v="889"/>
    <n v="94"/>
    <n v="710"/>
    <n v="115"/>
    <n v="6"/>
    <n v="45"/>
    <n v="5"/>
    <n v="8"/>
    <n v="3"/>
    <n v="6"/>
    <n v="26"/>
    <n v="27"/>
    <n v="2"/>
    <n v="71"/>
    <n v="624"/>
    <n v="286"/>
    <n v="1"/>
    <n v="14"/>
    <n v="6"/>
    <n v="1"/>
    <n v="0"/>
    <n v="51"/>
    <n v="610"/>
    <n v="282"/>
    <n v="44"/>
    <n v="204"/>
    <n v="53"/>
    <n v="51"/>
    <n v="416"/>
    <n v="7786"/>
    <n v="0"/>
    <n v="83"/>
    <n v="23"/>
    <n v="27"/>
    <n v="73"/>
    <n v="4783"/>
    <n v="2915"/>
    <n v="421"/>
    <n v="8253"/>
    <n v="141"/>
    <n v="27"/>
    <n v="0"/>
    <n v="9"/>
    <n v="0"/>
    <n v="137"/>
    <n v="4"/>
    <n v="2"/>
    <n v="2"/>
    <n v="2"/>
    <n v="0"/>
    <n v="1"/>
    <n v="1"/>
    <n v="0"/>
    <n v="8"/>
    <n v="6"/>
    <n v="4"/>
    <n v="1"/>
    <n v="2"/>
    <n v="6"/>
    <n v="10"/>
    <n v="2"/>
    <n v="577"/>
    <n v="113"/>
    <n v="690"/>
    <n v="4"/>
    <n v="1"/>
    <n v="5"/>
    <n v="572"/>
    <n v="112"/>
    <n v="684"/>
    <n v="577"/>
    <n v="86"/>
    <n v="86"/>
    <n v="86"/>
    <n v="335"/>
    <n v="6"/>
    <n v="2"/>
    <n v="2"/>
    <x v="1"/>
    <x v="119"/>
  </r>
  <r>
    <x v="1"/>
    <x v="4"/>
    <x v="121"/>
    <x v="121"/>
    <x v="0"/>
    <n v="8073"/>
    <n v="537"/>
    <n v="478"/>
    <n v="531"/>
    <n v="498"/>
    <n v="521"/>
    <n v="327"/>
    <n v="444"/>
    <n v="526"/>
    <n v="617"/>
    <n v="13"/>
    <n v="4"/>
    <n v="11"/>
    <n v="13"/>
    <n v="6"/>
    <n v="1"/>
    <n v="6"/>
    <n v="12"/>
    <n v="11"/>
    <n v="512"/>
    <n v="462"/>
    <n v="508"/>
    <n v="474"/>
    <n v="502"/>
    <n v="322"/>
    <n v="430"/>
    <n v="509"/>
    <n v="592"/>
    <n v="51"/>
    <n v="48"/>
    <n v="0"/>
    <n v="0"/>
    <n v="50"/>
    <n v="48"/>
    <n v="247"/>
    <n v="1"/>
    <n v="243"/>
    <n v="0"/>
    <n v="0"/>
    <n v="0"/>
    <n v="213"/>
    <n v="1"/>
    <n v="212"/>
    <n v="444"/>
    <n v="4"/>
    <n v="56"/>
    <n v="382"/>
    <n v="6"/>
    <n v="0"/>
    <n v="0"/>
    <n v="6"/>
    <n v="430"/>
    <n v="4"/>
    <n v="56"/>
    <n v="368"/>
    <n v="119"/>
    <n v="17"/>
    <n v="114"/>
    <n v="59"/>
    <n v="18"/>
    <n v="2"/>
    <n v="29"/>
    <n v="6"/>
    <n v="0"/>
    <n v="0"/>
    <n v="23"/>
    <n v="0"/>
    <n v="0"/>
    <n v="4"/>
    <n v="8"/>
    <n v="0"/>
    <n v="8"/>
    <n v="23"/>
    <n v="8"/>
    <n v="20"/>
    <n v="3"/>
    <m/>
    <m/>
    <m/>
    <n v="537"/>
    <n v="273"/>
    <n v="531"/>
    <n v="158"/>
    <n v="474"/>
    <n v="303"/>
    <n v="478"/>
    <n v="440"/>
    <n v="420"/>
    <n v="120"/>
    <n v="13"/>
    <n v="10"/>
    <n v="11"/>
    <n v="0"/>
    <n v="9"/>
    <n v="5"/>
    <n v="4"/>
    <n v="4"/>
    <n v="2"/>
    <n v="1"/>
    <n v="512"/>
    <n v="259"/>
    <n v="508"/>
    <n v="154"/>
    <n v="456"/>
    <n v="291"/>
    <n v="462"/>
    <n v="425"/>
    <n v="408"/>
    <n v="117"/>
    <m/>
    <n v="684"/>
    <n v="664"/>
    <n v="20"/>
    <n v="684"/>
    <n v="18"/>
    <n v="646"/>
    <n v="20"/>
    <n v="483"/>
    <n v="628"/>
    <n v="116"/>
    <n v="316"/>
    <n v="206"/>
    <n v="7"/>
    <n v="33"/>
    <n v="6"/>
    <n v="0"/>
    <n v="1"/>
    <n v="18"/>
    <n v="53"/>
    <n v="42"/>
    <n v="3"/>
    <n v="37"/>
    <n v="394"/>
    <n v="250"/>
    <n v="0"/>
    <n v="11"/>
    <n v="7"/>
    <n v="0"/>
    <n v="0"/>
    <n v="19"/>
    <n v="378"/>
    <n v="249"/>
    <n v="7"/>
    <n v="113"/>
    <n v="27"/>
    <n v="68"/>
    <n v="199"/>
    <n v="5458"/>
    <n v="3"/>
    <n v="60"/>
    <n v="28"/>
    <n v="13"/>
    <n v="81"/>
    <n v="2872"/>
    <n v="2457"/>
    <n v="396"/>
    <n v="5725"/>
    <n v="39"/>
    <n v="16"/>
    <n v="0"/>
    <n v="14"/>
    <n v="0"/>
    <n v="34"/>
    <n v="5"/>
    <n v="3"/>
    <n v="0"/>
    <n v="0"/>
    <n v="0"/>
    <n v="3"/>
    <n v="0"/>
    <n v="0"/>
    <n v="14"/>
    <n v="9"/>
    <n v="4"/>
    <n v="3"/>
    <n v="8"/>
    <n v="3"/>
    <n v="17"/>
    <n v="6"/>
    <n v="349"/>
    <n v="106"/>
    <n v="455"/>
    <n v="4"/>
    <n v="1"/>
    <n v="5"/>
    <n v="338"/>
    <n v="104"/>
    <n v="442"/>
    <n v="349"/>
    <n v="37"/>
    <n v="37"/>
    <n v="37"/>
    <n v="177"/>
    <n v="0"/>
    <n v="0"/>
    <n v="0"/>
    <x v="0"/>
    <x v="121"/>
  </r>
  <r>
    <x v="1"/>
    <x v="4"/>
    <x v="121"/>
    <x v="121"/>
    <x v="1"/>
    <n v="8061"/>
    <n v="558"/>
    <n v="491"/>
    <n v="537"/>
    <n v="521"/>
    <n v="526"/>
    <n v="369"/>
    <n v="477"/>
    <n v="535"/>
    <n v="622"/>
    <n v="12"/>
    <n v="4"/>
    <n v="11"/>
    <n v="12"/>
    <n v="7"/>
    <n v="1"/>
    <n v="6"/>
    <n v="14"/>
    <n v="11"/>
    <n v="535"/>
    <n v="477"/>
    <n v="516"/>
    <n v="499"/>
    <n v="508"/>
    <n v="366"/>
    <n v="464"/>
    <n v="516"/>
    <n v="598"/>
    <n v="53"/>
    <n v="49"/>
    <n v="0"/>
    <n v="0"/>
    <n v="52"/>
    <n v="49"/>
    <n v="303"/>
    <n v="1"/>
    <n v="300"/>
    <n v="0"/>
    <n v="0"/>
    <n v="0"/>
    <n v="266"/>
    <n v="1"/>
    <n v="265"/>
    <n v="477"/>
    <n v="5"/>
    <n v="72"/>
    <n v="400"/>
    <n v="6"/>
    <n v="0"/>
    <n v="0"/>
    <n v="6"/>
    <n v="464"/>
    <n v="5"/>
    <n v="72"/>
    <n v="387"/>
    <n v="119"/>
    <n v="16"/>
    <n v="116"/>
    <n v="60"/>
    <n v="18"/>
    <n v="2"/>
    <n v="28"/>
    <n v="6"/>
    <n v="0"/>
    <n v="0"/>
    <n v="22"/>
    <n v="1"/>
    <n v="0"/>
    <n v="3"/>
    <n v="7"/>
    <n v="0"/>
    <n v="7"/>
    <n v="22"/>
    <n v="10"/>
    <n v="20"/>
    <n v="2"/>
    <m/>
    <m/>
    <m/>
    <n v="558"/>
    <n v="262"/>
    <n v="537"/>
    <n v="160"/>
    <n v="468"/>
    <n v="295"/>
    <n v="491"/>
    <n v="429"/>
    <n v="447"/>
    <n v="111"/>
    <n v="12"/>
    <n v="9"/>
    <n v="11"/>
    <n v="0"/>
    <n v="9"/>
    <n v="5"/>
    <n v="4"/>
    <n v="4"/>
    <n v="2"/>
    <n v="1"/>
    <n v="535"/>
    <n v="263"/>
    <n v="516"/>
    <n v="163"/>
    <n v="471"/>
    <n v="295"/>
    <n v="477"/>
    <n v="444"/>
    <n v="436"/>
    <n v="119"/>
    <m/>
    <n v="683"/>
    <n v="665"/>
    <n v="18"/>
    <n v="683"/>
    <n v="18"/>
    <n v="647"/>
    <n v="18"/>
    <n v="505"/>
    <n v="629"/>
    <n v="116"/>
    <n v="316"/>
    <n v="206"/>
    <n v="6"/>
    <n v="34"/>
    <n v="5"/>
    <n v="0"/>
    <n v="0"/>
    <n v="23"/>
    <n v="47"/>
    <n v="47"/>
    <n v="3"/>
    <n v="37"/>
    <n v="392"/>
    <n v="251"/>
    <n v="0"/>
    <n v="11"/>
    <n v="7"/>
    <n v="0"/>
    <n v="0"/>
    <n v="18"/>
    <n v="375"/>
    <n v="249"/>
    <n v="9"/>
    <n v="111"/>
    <n v="26"/>
    <n v="66"/>
    <n v="216"/>
    <n v="5446"/>
    <n v="1"/>
    <n v="63"/>
    <n v="27"/>
    <n v="12"/>
    <n v="84"/>
    <n v="2831"/>
    <n v="2456"/>
    <n v="397"/>
    <n v="5728"/>
    <n v="40"/>
    <n v="15"/>
    <n v="0"/>
    <n v="13"/>
    <n v="0"/>
    <n v="35"/>
    <n v="5"/>
    <n v="3"/>
    <n v="0"/>
    <n v="0"/>
    <n v="0"/>
    <n v="3"/>
    <n v="0"/>
    <n v="0"/>
    <n v="14"/>
    <n v="8"/>
    <n v="3"/>
    <n v="3"/>
    <n v="8"/>
    <n v="3"/>
    <n v="17"/>
    <n v="6"/>
    <n v="350"/>
    <n v="108"/>
    <n v="458"/>
    <n v="4"/>
    <n v="1"/>
    <n v="5"/>
    <n v="340"/>
    <n v="107"/>
    <n v="447"/>
    <n v="350"/>
    <n v="43"/>
    <n v="43"/>
    <n v="43"/>
    <n v="183"/>
    <n v="0"/>
    <n v="0"/>
    <n v="0"/>
    <x v="1"/>
    <x v="121"/>
  </r>
  <r>
    <x v="1"/>
    <x v="23"/>
    <x v="120"/>
    <x v="120"/>
    <x v="1"/>
    <n v="9214"/>
    <n v="494"/>
    <n v="479"/>
    <n v="488"/>
    <n v="484"/>
    <n v="487"/>
    <n v="436"/>
    <n v="467"/>
    <n v="383"/>
    <n v="526"/>
    <n v="16"/>
    <n v="14"/>
    <n v="15"/>
    <n v="14"/>
    <n v="15"/>
    <n v="13"/>
    <n v="15"/>
    <n v="13"/>
    <n v="20"/>
    <n v="471"/>
    <n v="458"/>
    <n v="466"/>
    <n v="464"/>
    <n v="465"/>
    <n v="416"/>
    <n v="445"/>
    <n v="368"/>
    <n v="498"/>
    <n v="54"/>
    <n v="51"/>
    <n v="1"/>
    <n v="1"/>
    <n v="52"/>
    <n v="49"/>
    <n v="413"/>
    <n v="11"/>
    <n v="396"/>
    <n v="0"/>
    <n v="0"/>
    <n v="0"/>
    <n v="326"/>
    <n v="5"/>
    <n v="319"/>
    <n v="467"/>
    <n v="5"/>
    <n v="80"/>
    <n v="381"/>
    <n v="15"/>
    <n v="0"/>
    <n v="1"/>
    <n v="14"/>
    <n v="445"/>
    <n v="5"/>
    <n v="77"/>
    <n v="362"/>
    <n v="110"/>
    <n v="11"/>
    <n v="74"/>
    <n v="51"/>
    <n v="9"/>
    <n v="8"/>
    <n v="22"/>
    <n v="4"/>
    <n v="3"/>
    <n v="0"/>
    <n v="18"/>
    <n v="5"/>
    <n v="0"/>
    <n v="3"/>
    <n v="3"/>
    <n v="0"/>
    <n v="3"/>
    <n v="14"/>
    <n v="4"/>
    <n v="13"/>
    <n v="1"/>
    <m/>
    <m/>
    <m/>
    <n v="494"/>
    <n v="356"/>
    <n v="488"/>
    <n v="128"/>
    <n v="435"/>
    <n v="286"/>
    <n v="479"/>
    <n v="432"/>
    <n v="471"/>
    <n v="205"/>
    <n v="16"/>
    <n v="8"/>
    <n v="15"/>
    <n v="4"/>
    <n v="13"/>
    <n v="7"/>
    <n v="14"/>
    <n v="14"/>
    <n v="13"/>
    <n v="4"/>
    <n v="471"/>
    <n v="350"/>
    <n v="466"/>
    <n v="127"/>
    <n v="431"/>
    <n v="288"/>
    <n v="458"/>
    <n v="426"/>
    <n v="451"/>
    <n v="203"/>
    <m/>
    <n v="551"/>
    <n v="540"/>
    <n v="11"/>
    <n v="551"/>
    <n v="23"/>
    <n v="517"/>
    <n v="11"/>
    <n v="447"/>
    <n v="496"/>
    <n v="126"/>
    <n v="218"/>
    <n v="136"/>
    <n v="16"/>
    <n v="55"/>
    <n v="0"/>
    <n v="0"/>
    <n v="0"/>
    <n v="4"/>
    <n v="33"/>
    <n v="8"/>
    <n v="3"/>
    <n v="40"/>
    <n v="285"/>
    <n v="223"/>
    <n v="0"/>
    <n v="13"/>
    <n v="8"/>
    <n v="2"/>
    <n v="0"/>
    <n v="23"/>
    <n v="263"/>
    <n v="218"/>
    <n v="7"/>
    <n v="93"/>
    <n v="15"/>
    <n v="34"/>
    <n v="153"/>
    <n v="6645"/>
    <n v="0"/>
    <n v="59"/>
    <n v="4"/>
    <n v="20"/>
    <n v="77"/>
    <n v="3741"/>
    <n v="2459"/>
    <n v="562"/>
    <n v="6832"/>
    <n v="63"/>
    <n v="42"/>
    <n v="0"/>
    <n v="3"/>
    <n v="0"/>
    <n v="62"/>
    <n v="1"/>
    <n v="3"/>
    <n v="0"/>
    <n v="0"/>
    <n v="0"/>
    <n v="2"/>
    <n v="0"/>
    <n v="0"/>
    <n v="4"/>
    <n v="2"/>
    <n v="1"/>
    <n v="0"/>
    <n v="2"/>
    <n v="1"/>
    <n v="7"/>
    <n v="2"/>
    <n v="285"/>
    <n v="66"/>
    <n v="351"/>
    <n v="6"/>
    <n v="0"/>
    <n v="6"/>
    <n v="276"/>
    <n v="65"/>
    <n v="341"/>
    <n v="285"/>
    <n v="34"/>
    <n v="34"/>
    <n v="34"/>
    <n v="158"/>
    <n v="4"/>
    <n v="1"/>
    <n v="1"/>
    <x v="1"/>
    <x v="120"/>
  </r>
  <r>
    <x v="1"/>
    <x v="4"/>
    <x v="122"/>
    <x v="122"/>
    <x v="0"/>
    <n v="8473"/>
    <n v="771"/>
    <n v="734"/>
    <n v="741"/>
    <n v="767"/>
    <n v="739"/>
    <n v="629"/>
    <n v="747"/>
    <n v="611"/>
    <n v="787"/>
    <n v="5"/>
    <n v="5"/>
    <n v="7"/>
    <n v="5"/>
    <n v="5"/>
    <n v="2"/>
    <n v="4"/>
    <n v="5"/>
    <n v="7"/>
    <n v="766"/>
    <n v="729"/>
    <n v="734"/>
    <n v="762"/>
    <n v="734"/>
    <n v="627"/>
    <n v="743"/>
    <n v="606"/>
    <n v="780"/>
    <n v="104"/>
    <n v="102"/>
    <n v="1"/>
    <n v="1"/>
    <n v="103"/>
    <n v="101"/>
    <n v="613"/>
    <n v="1"/>
    <n v="612"/>
    <n v="0"/>
    <n v="0"/>
    <n v="0"/>
    <n v="489"/>
    <n v="1"/>
    <n v="488"/>
    <n v="747"/>
    <n v="11"/>
    <n v="43"/>
    <n v="690"/>
    <n v="4"/>
    <n v="0"/>
    <n v="0"/>
    <n v="4"/>
    <n v="743"/>
    <n v="11"/>
    <n v="43"/>
    <n v="686"/>
    <n v="86"/>
    <n v="9"/>
    <n v="124"/>
    <n v="80"/>
    <n v="12"/>
    <n v="1"/>
    <n v="17"/>
    <n v="7"/>
    <n v="2"/>
    <n v="0"/>
    <n v="10"/>
    <n v="0"/>
    <n v="0"/>
    <n v="2"/>
    <n v="3"/>
    <n v="0"/>
    <n v="3"/>
    <n v="10"/>
    <n v="0"/>
    <n v="9"/>
    <n v="1"/>
    <m/>
    <m/>
    <m/>
    <n v="771"/>
    <n v="526"/>
    <n v="741"/>
    <n v="197"/>
    <n v="690"/>
    <n v="455"/>
    <n v="734"/>
    <n v="695"/>
    <n v="720"/>
    <n v="308"/>
    <n v="5"/>
    <n v="5"/>
    <n v="7"/>
    <n v="2"/>
    <n v="6"/>
    <n v="2"/>
    <n v="5"/>
    <n v="5"/>
    <n v="4"/>
    <n v="1"/>
    <n v="766"/>
    <n v="521"/>
    <n v="734"/>
    <n v="195"/>
    <n v="684"/>
    <n v="453"/>
    <n v="729"/>
    <n v="690"/>
    <n v="716"/>
    <n v="307"/>
    <m/>
    <n v="800"/>
    <n v="800"/>
    <n v="0"/>
    <n v="800"/>
    <n v="7"/>
    <n v="793"/>
    <n v="0"/>
    <n v="421"/>
    <n v="683"/>
    <n v="94"/>
    <n v="546"/>
    <n v="108"/>
    <n v="10"/>
    <n v="25"/>
    <n v="14"/>
    <n v="3"/>
    <n v="1"/>
    <n v="4"/>
    <n v="221"/>
    <n v="10"/>
    <n v="0"/>
    <n v="59"/>
    <n v="460"/>
    <n v="281"/>
    <n v="0"/>
    <n v="5"/>
    <n v="2"/>
    <n v="0"/>
    <n v="0"/>
    <n v="54"/>
    <n v="458"/>
    <n v="281"/>
    <n v="10"/>
    <n v="116"/>
    <n v="27"/>
    <n v="88"/>
    <n v="143"/>
    <n v="5181"/>
    <n v="0"/>
    <n v="66"/>
    <n v="2"/>
    <n v="26"/>
    <n v="46"/>
    <n v="2741"/>
    <n v="2316"/>
    <n v="355"/>
    <n v="5412"/>
    <n v="97"/>
    <n v="86"/>
    <n v="5"/>
    <n v="1"/>
    <n v="0"/>
    <n v="97"/>
    <n v="0"/>
    <n v="0"/>
    <n v="0"/>
    <n v="0"/>
    <n v="0"/>
    <n v="0"/>
    <n v="0"/>
    <n v="0"/>
    <n v="3"/>
    <n v="3"/>
    <n v="0"/>
    <n v="1"/>
    <n v="2"/>
    <n v="1"/>
    <n v="3"/>
    <n v="1"/>
    <n v="508"/>
    <n v="120"/>
    <n v="628"/>
    <n v="1"/>
    <n v="0"/>
    <n v="1"/>
    <n v="507"/>
    <n v="120"/>
    <n v="627"/>
    <n v="508"/>
    <n v="79"/>
    <n v="79"/>
    <n v="79"/>
    <n v="331"/>
    <n v="2"/>
    <n v="1"/>
    <n v="1"/>
    <x v="0"/>
    <x v="122"/>
  </r>
  <r>
    <x v="1"/>
    <x v="4"/>
    <x v="122"/>
    <x v="122"/>
    <x v="1"/>
    <n v="8485"/>
    <n v="778"/>
    <n v="741"/>
    <n v="749"/>
    <n v="774"/>
    <n v="746"/>
    <n v="657"/>
    <n v="755"/>
    <n v="602"/>
    <n v="796"/>
    <n v="5"/>
    <n v="4"/>
    <n v="6"/>
    <n v="5"/>
    <n v="4"/>
    <n v="2"/>
    <n v="4"/>
    <n v="5"/>
    <n v="6"/>
    <n v="773"/>
    <n v="737"/>
    <n v="743"/>
    <n v="769"/>
    <n v="742"/>
    <n v="655"/>
    <n v="751"/>
    <n v="597"/>
    <n v="790"/>
    <n v="107"/>
    <n v="103"/>
    <n v="1"/>
    <n v="1"/>
    <n v="106"/>
    <n v="102"/>
    <n v="638"/>
    <n v="1"/>
    <n v="637"/>
    <n v="0"/>
    <n v="0"/>
    <n v="0"/>
    <n v="500"/>
    <n v="1"/>
    <n v="499"/>
    <n v="755"/>
    <n v="10"/>
    <n v="49"/>
    <n v="693"/>
    <n v="4"/>
    <n v="0"/>
    <n v="0"/>
    <n v="4"/>
    <n v="751"/>
    <n v="10"/>
    <n v="49"/>
    <n v="689"/>
    <n v="87"/>
    <n v="9"/>
    <n v="124"/>
    <n v="83"/>
    <n v="12"/>
    <n v="1"/>
    <n v="18"/>
    <n v="9"/>
    <n v="2"/>
    <n v="0"/>
    <n v="9"/>
    <n v="0"/>
    <n v="0"/>
    <n v="2"/>
    <n v="2"/>
    <n v="0"/>
    <n v="2"/>
    <n v="10"/>
    <n v="0"/>
    <n v="9"/>
    <n v="1"/>
    <m/>
    <m/>
    <m/>
    <n v="778"/>
    <n v="534"/>
    <n v="749"/>
    <n v="204"/>
    <n v="685"/>
    <n v="448"/>
    <n v="741"/>
    <n v="687"/>
    <n v="725"/>
    <n v="307"/>
    <n v="5"/>
    <n v="5"/>
    <n v="6"/>
    <n v="1"/>
    <n v="5"/>
    <n v="1"/>
    <n v="4"/>
    <n v="4"/>
    <n v="4"/>
    <n v="1"/>
    <n v="773"/>
    <n v="534"/>
    <n v="743"/>
    <n v="207"/>
    <n v="694"/>
    <n v="458"/>
    <n v="737"/>
    <n v="699"/>
    <n v="721"/>
    <n v="310"/>
    <m/>
    <n v="807"/>
    <n v="807"/>
    <n v="0"/>
    <n v="807"/>
    <n v="6"/>
    <n v="801"/>
    <n v="0"/>
    <n v="437"/>
    <n v="686"/>
    <n v="96"/>
    <n v="549"/>
    <n v="110"/>
    <n v="10"/>
    <n v="26"/>
    <n v="13"/>
    <n v="3"/>
    <n v="1"/>
    <n v="4"/>
    <n v="212"/>
    <n v="9"/>
    <n v="0"/>
    <n v="58"/>
    <n v="467"/>
    <n v="282"/>
    <n v="0"/>
    <n v="5"/>
    <n v="1"/>
    <n v="0"/>
    <n v="0"/>
    <n v="51"/>
    <n v="460"/>
    <n v="280"/>
    <n v="7"/>
    <n v="118"/>
    <n v="27"/>
    <n v="90"/>
    <n v="150"/>
    <n v="5190"/>
    <n v="1"/>
    <n v="75"/>
    <n v="3"/>
    <n v="27"/>
    <n v="47"/>
    <n v="2710"/>
    <n v="2318"/>
    <n v="358"/>
    <n v="5430"/>
    <n v="96"/>
    <n v="85"/>
    <n v="5"/>
    <n v="0"/>
    <n v="0"/>
    <n v="96"/>
    <n v="0"/>
    <n v="0"/>
    <n v="0"/>
    <n v="0"/>
    <n v="0"/>
    <n v="0"/>
    <n v="0"/>
    <n v="0"/>
    <n v="4"/>
    <n v="3"/>
    <n v="0"/>
    <n v="1"/>
    <n v="2"/>
    <n v="2"/>
    <n v="4"/>
    <n v="1"/>
    <n v="515"/>
    <n v="120"/>
    <n v="635"/>
    <n v="1"/>
    <n v="0"/>
    <n v="1"/>
    <n v="514"/>
    <n v="120"/>
    <n v="634"/>
    <n v="515"/>
    <n v="78"/>
    <n v="78"/>
    <n v="78"/>
    <n v="336"/>
    <n v="4"/>
    <n v="1"/>
    <n v="1"/>
    <x v="1"/>
    <x v="122"/>
  </r>
  <r>
    <x v="1"/>
    <x v="4"/>
    <x v="123"/>
    <x v="123"/>
    <x v="0"/>
    <n v="5179"/>
    <n v="270"/>
    <n v="255"/>
    <n v="262"/>
    <n v="251"/>
    <n v="268"/>
    <n v="177"/>
    <n v="237"/>
    <n v="5"/>
    <n v="284"/>
    <n v="8"/>
    <n v="7"/>
    <n v="6"/>
    <n v="8"/>
    <n v="7"/>
    <n v="3"/>
    <n v="8"/>
    <n v="0"/>
    <n v="10"/>
    <n v="259"/>
    <n v="246"/>
    <n v="254"/>
    <n v="242"/>
    <n v="259"/>
    <n v="173"/>
    <n v="228"/>
    <n v="5"/>
    <n v="272"/>
    <n v="21"/>
    <n v="20"/>
    <n v="1"/>
    <n v="1"/>
    <n v="20"/>
    <n v="19"/>
    <n v="167"/>
    <n v="3"/>
    <n v="164"/>
    <n v="1"/>
    <n v="0"/>
    <n v="1"/>
    <n v="3"/>
    <n v="0"/>
    <n v="3"/>
    <n v="237"/>
    <n v="1"/>
    <n v="3"/>
    <n v="232"/>
    <n v="8"/>
    <n v="0"/>
    <n v="0"/>
    <n v="8"/>
    <n v="228"/>
    <n v="1"/>
    <n v="3"/>
    <n v="223"/>
    <n v="41"/>
    <n v="12"/>
    <n v="34"/>
    <n v="38"/>
    <n v="14"/>
    <n v="4"/>
    <n v="22"/>
    <n v="2"/>
    <n v="1"/>
    <n v="0"/>
    <n v="20"/>
    <n v="7"/>
    <n v="0"/>
    <n v="1"/>
    <n v="12"/>
    <n v="0"/>
    <n v="12"/>
    <n v="15"/>
    <n v="4"/>
    <n v="14"/>
    <n v="1"/>
    <m/>
    <m/>
    <m/>
    <n v="270"/>
    <n v="196"/>
    <n v="262"/>
    <n v="74"/>
    <n v="227"/>
    <n v="147"/>
    <n v="255"/>
    <n v="240"/>
    <n v="238"/>
    <n v="97"/>
    <n v="8"/>
    <n v="7"/>
    <n v="6"/>
    <n v="0"/>
    <n v="5"/>
    <n v="1"/>
    <n v="7"/>
    <n v="7"/>
    <n v="6"/>
    <n v="0"/>
    <n v="259"/>
    <n v="186"/>
    <n v="254"/>
    <n v="73"/>
    <n v="220"/>
    <n v="145"/>
    <n v="246"/>
    <n v="231"/>
    <n v="230"/>
    <n v="96"/>
    <m/>
    <n v="299"/>
    <n v="296"/>
    <n v="3"/>
    <n v="299"/>
    <n v="10"/>
    <n v="286"/>
    <n v="3"/>
    <n v="243"/>
    <n v="279"/>
    <n v="38"/>
    <n v="127"/>
    <n v="86"/>
    <n v="10"/>
    <n v="34"/>
    <n v="2"/>
    <n v="2"/>
    <n v="9"/>
    <n v="0"/>
    <n v="18"/>
    <n v="3"/>
    <n v="2"/>
    <n v="27"/>
    <n v="203"/>
    <n v="67"/>
    <n v="1"/>
    <n v="3"/>
    <n v="6"/>
    <n v="0"/>
    <n v="1"/>
    <n v="22"/>
    <n v="196"/>
    <n v="67"/>
    <n v="6"/>
    <n v="66"/>
    <n v="12"/>
    <n v="59"/>
    <n v="59"/>
    <n v="3599"/>
    <n v="0"/>
    <n v="21"/>
    <n v="1"/>
    <n v="17"/>
    <n v="69"/>
    <n v="2211"/>
    <n v="1365"/>
    <n v="141"/>
    <n v="3717"/>
    <n v="42"/>
    <n v="33"/>
    <n v="1"/>
    <n v="0"/>
    <n v="0"/>
    <n v="39"/>
    <n v="3"/>
    <n v="2"/>
    <n v="1"/>
    <n v="1"/>
    <n v="0"/>
    <n v="1"/>
    <n v="1"/>
    <n v="1"/>
    <n v="4"/>
    <n v="2"/>
    <n v="0"/>
    <n v="1"/>
    <n v="1"/>
    <n v="3"/>
    <n v="6"/>
    <n v="2"/>
    <n v="209"/>
    <n v="32"/>
    <n v="241"/>
    <n v="4"/>
    <n v="1"/>
    <n v="5"/>
    <n v="204"/>
    <n v="31"/>
    <n v="235"/>
    <n v="209"/>
    <n v="6"/>
    <n v="6"/>
    <n v="6"/>
    <n v="79"/>
    <n v="1"/>
    <n v="0"/>
    <n v="0"/>
    <x v="0"/>
    <x v="123"/>
  </r>
  <r>
    <x v="1"/>
    <x v="4"/>
    <x v="123"/>
    <x v="123"/>
    <x v="1"/>
    <n v="5213"/>
    <n v="275"/>
    <n v="259"/>
    <n v="267"/>
    <n v="254"/>
    <n v="272"/>
    <n v="188"/>
    <n v="240"/>
    <n v="15"/>
    <n v="287"/>
    <n v="8"/>
    <n v="7"/>
    <n v="6"/>
    <n v="8"/>
    <n v="7"/>
    <n v="4"/>
    <n v="8"/>
    <n v="1"/>
    <n v="10"/>
    <n v="264"/>
    <n v="250"/>
    <n v="259"/>
    <n v="245"/>
    <n v="263"/>
    <n v="183"/>
    <n v="231"/>
    <n v="14"/>
    <n v="275"/>
    <n v="19"/>
    <n v="18"/>
    <n v="1"/>
    <n v="1"/>
    <n v="18"/>
    <n v="17"/>
    <n v="178"/>
    <n v="4"/>
    <n v="174"/>
    <n v="1"/>
    <n v="0"/>
    <n v="1"/>
    <n v="8"/>
    <n v="0"/>
    <n v="8"/>
    <n v="240"/>
    <n v="1"/>
    <n v="2"/>
    <n v="236"/>
    <n v="8"/>
    <n v="0"/>
    <n v="0"/>
    <n v="8"/>
    <n v="231"/>
    <n v="1"/>
    <n v="2"/>
    <n v="227"/>
    <n v="42"/>
    <n v="12"/>
    <n v="36"/>
    <n v="40"/>
    <n v="14"/>
    <n v="4"/>
    <n v="19"/>
    <n v="2"/>
    <n v="1"/>
    <n v="0"/>
    <n v="17"/>
    <n v="6"/>
    <n v="0"/>
    <n v="0"/>
    <n v="10"/>
    <n v="0"/>
    <n v="10"/>
    <n v="15"/>
    <n v="4"/>
    <n v="14"/>
    <n v="1"/>
    <m/>
    <m/>
    <m/>
    <n v="275"/>
    <n v="203"/>
    <n v="267"/>
    <n v="77"/>
    <n v="225"/>
    <n v="147"/>
    <n v="259"/>
    <n v="237"/>
    <n v="244"/>
    <n v="104"/>
    <n v="8"/>
    <n v="8"/>
    <n v="6"/>
    <n v="0"/>
    <n v="5"/>
    <n v="1"/>
    <n v="7"/>
    <n v="7"/>
    <n v="6"/>
    <n v="1"/>
    <n v="264"/>
    <n v="197"/>
    <n v="259"/>
    <n v="79"/>
    <n v="227"/>
    <n v="150"/>
    <n v="250"/>
    <n v="233"/>
    <n v="236"/>
    <n v="106"/>
    <m/>
    <n v="302"/>
    <n v="299"/>
    <n v="3"/>
    <n v="302"/>
    <n v="10"/>
    <n v="289"/>
    <n v="3"/>
    <n v="246"/>
    <n v="283"/>
    <n v="39"/>
    <n v="127"/>
    <n v="88"/>
    <n v="10"/>
    <n v="34"/>
    <n v="2"/>
    <n v="2"/>
    <n v="9"/>
    <n v="0"/>
    <n v="19"/>
    <n v="3"/>
    <n v="2"/>
    <n v="26"/>
    <n v="205"/>
    <n v="69"/>
    <n v="1"/>
    <n v="3"/>
    <n v="6"/>
    <n v="0"/>
    <n v="1"/>
    <n v="21"/>
    <n v="194"/>
    <n v="67"/>
    <n v="7"/>
    <n v="65"/>
    <n v="11"/>
    <n v="57"/>
    <n v="57"/>
    <n v="3634"/>
    <n v="0"/>
    <n v="18"/>
    <n v="1"/>
    <n v="17"/>
    <n v="70"/>
    <n v="2177"/>
    <n v="1365"/>
    <n v="141"/>
    <n v="3748"/>
    <n v="42"/>
    <n v="33"/>
    <n v="1"/>
    <n v="0"/>
    <n v="0"/>
    <n v="39"/>
    <n v="3"/>
    <n v="2"/>
    <n v="1"/>
    <n v="1"/>
    <n v="0"/>
    <n v="1"/>
    <n v="1"/>
    <n v="1"/>
    <n v="4"/>
    <n v="2"/>
    <n v="0"/>
    <n v="1"/>
    <n v="1"/>
    <n v="3"/>
    <n v="6"/>
    <n v="2"/>
    <n v="210"/>
    <n v="33"/>
    <n v="243"/>
    <n v="4"/>
    <n v="1"/>
    <n v="5"/>
    <n v="205"/>
    <n v="32"/>
    <n v="237"/>
    <n v="210"/>
    <n v="4"/>
    <n v="4"/>
    <n v="4"/>
    <n v="80"/>
    <n v="1"/>
    <n v="0"/>
    <n v="0"/>
    <x v="1"/>
    <x v="123"/>
  </r>
  <r>
    <x v="1"/>
    <x v="24"/>
    <x v="124"/>
    <x v="124"/>
    <x v="0"/>
    <n v="20290"/>
    <n v="496"/>
    <n v="486"/>
    <n v="503"/>
    <n v="488"/>
    <n v="500"/>
    <n v="435"/>
    <n v="434"/>
    <n v="377"/>
    <n v="553"/>
    <n v="37"/>
    <n v="25"/>
    <n v="35"/>
    <n v="34"/>
    <n v="31"/>
    <n v="22"/>
    <n v="19"/>
    <n v="26"/>
    <n v="50"/>
    <n v="443"/>
    <n v="444"/>
    <n v="450"/>
    <n v="436"/>
    <n v="450"/>
    <n v="397"/>
    <n v="400"/>
    <n v="338"/>
    <n v="482"/>
    <n v="83"/>
    <n v="79"/>
    <n v="9"/>
    <n v="9"/>
    <n v="71"/>
    <n v="67"/>
    <n v="392"/>
    <n v="12"/>
    <n v="366"/>
    <n v="2"/>
    <n v="2"/>
    <n v="0"/>
    <n v="308"/>
    <n v="8"/>
    <n v="289"/>
    <n v="434"/>
    <n v="3"/>
    <n v="14"/>
    <n v="417"/>
    <n v="19"/>
    <n v="0"/>
    <n v="0"/>
    <n v="19"/>
    <n v="400"/>
    <n v="2"/>
    <n v="13"/>
    <n v="385"/>
    <n v="71"/>
    <n v="11"/>
    <n v="60"/>
    <n v="71"/>
    <n v="22"/>
    <n v="2"/>
    <n v="59"/>
    <n v="10"/>
    <n v="0"/>
    <n v="0"/>
    <n v="49"/>
    <n v="0"/>
    <n v="0"/>
    <n v="5"/>
    <n v="15"/>
    <n v="0"/>
    <n v="15"/>
    <n v="36"/>
    <n v="10"/>
    <n v="29"/>
    <n v="7"/>
    <m/>
    <m/>
    <m/>
    <n v="496"/>
    <n v="342"/>
    <n v="503"/>
    <n v="132"/>
    <n v="437"/>
    <n v="287"/>
    <n v="486"/>
    <n v="457"/>
    <n v="458"/>
    <n v="184"/>
    <n v="37"/>
    <n v="27"/>
    <n v="35"/>
    <n v="9"/>
    <n v="30"/>
    <n v="20"/>
    <n v="25"/>
    <n v="25"/>
    <n v="23"/>
    <n v="10"/>
    <n v="443"/>
    <n v="301"/>
    <n v="450"/>
    <n v="116"/>
    <n v="391"/>
    <n v="252"/>
    <n v="444"/>
    <n v="416"/>
    <n v="419"/>
    <n v="163"/>
    <m/>
    <n v="578"/>
    <n v="551"/>
    <n v="27"/>
    <n v="578"/>
    <n v="59"/>
    <n v="492"/>
    <n v="27"/>
    <n v="228"/>
    <n v="383"/>
    <n v="171"/>
    <n v="135"/>
    <n v="198"/>
    <n v="24"/>
    <n v="26"/>
    <n v="10"/>
    <n v="14"/>
    <n v="2"/>
    <n v="6"/>
    <n v="69"/>
    <n v="25"/>
    <n v="7"/>
    <n v="99"/>
    <n v="338"/>
    <n v="134"/>
    <n v="3"/>
    <n v="42"/>
    <n v="10"/>
    <n v="4"/>
    <n v="0"/>
    <n v="48"/>
    <n v="316"/>
    <n v="128"/>
    <n v="37"/>
    <n v="152"/>
    <n v="16"/>
    <n v="71"/>
    <n v="149"/>
    <n v="15264"/>
    <n v="3"/>
    <n v="123"/>
    <n v="7"/>
    <n v="17"/>
    <n v="132"/>
    <n v="10729"/>
    <n v="4319"/>
    <n v="436"/>
    <n v="15484"/>
    <n v="80"/>
    <n v="20"/>
    <n v="0"/>
    <n v="9"/>
    <n v="4"/>
    <n v="69"/>
    <n v="7"/>
    <n v="7"/>
    <n v="3"/>
    <n v="2"/>
    <n v="0"/>
    <n v="5"/>
    <n v="2"/>
    <n v="0"/>
    <n v="15"/>
    <n v="8"/>
    <n v="3"/>
    <n v="3"/>
    <n v="10"/>
    <n v="3"/>
    <n v="22"/>
    <n v="5"/>
    <n v="296"/>
    <n v="56"/>
    <n v="352"/>
    <n v="9"/>
    <n v="3"/>
    <n v="12"/>
    <n v="280"/>
    <n v="51"/>
    <n v="331"/>
    <n v="296"/>
    <n v="52"/>
    <n v="52"/>
    <n v="52"/>
    <n v="163"/>
    <n v="0"/>
    <n v="0"/>
    <n v="0"/>
    <x v="0"/>
    <x v="124"/>
  </r>
  <r>
    <x v="1"/>
    <x v="23"/>
    <x v="125"/>
    <x v="125"/>
    <x v="1"/>
    <n v="7154"/>
    <n v="514"/>
    <n v="475"/>
    <n v="507"/>
    <n v="494"/>
    <n v="489"/>
    <n v="378"/>
    <n v="473"/>
    <n v="378"/>
    <n v="539"/>
    <n v="20"/>
    <n v="11"/>
    <n v="16"/>
    <n v="14"/>
    <n v="15"/>
    <n v="7"/>
    <n v="14"/>
    <n v="15"/>
    <n v="19"/>
    <n v="488"/>
    <n v="457"/>
    <n v="484"/>
    <n v="474"/>
    <n v="467"/>
    <n v="364"/>
    <n v="453"/>
    <n v="360"/>
    <n v="511"/>
    <n v="55"/>
    <n v="54"/>
    <n v="1"/>
    <n v="1"/>
    <n v="53"/>
    <n v="52"/>
    <n v="363"/>
    <n v="7"/>
    <n v="350"/>
    <n v="0"/>
    <n v="0"/>
    <n v="0"/>
    <n v="291"/>
    <n v="5"/>
    <n v="284"/>
    <n v="473"/>
    <n v="4"/>
    <n v="9"/>
    <n v="460"/>
    <n v="14"/>
    <n v="0"/>
    <n v="0"/>
    <n v="14"/>
    <n v="453"/>
    <n v="4"/>
    <n v="9"/>
    <n v="440"/>
    <n v="103"/>
    <n v="13"/>
    <n v="80"/>
    <n v="37"/>
    <n v="14"/>
    <n v="4"/>
    <n v="17"/>
    <n v="7"/>
    <n v="3"/>
    <n v="0"/>
    <n v="10"/>
    <n v="1"/>
    <n v="0"/>
    <n v="0"/>
    <n v="5"/>
    <n v="0"/>
    <n v="5"/>
    <n v="10"/>
    <n v="4"/>
    <n v="10"/>
    <n v="0"/>
    <m/>
    <m/>
    <m/>
    <n v="514"/>
    <n v="405"/>
    <n v="507"/>
    <n v="155"/>
    <n v="457"/>
    <n v="309"/>
    <n v="475"/>
    <n v="407"/>
    <n v="465"/>
    <n v="218"/>
    <n v="20"/>
    <n v="17"/>
    <n v="16"/>
    <n v="1"/>
    <n v="14"/>
    <n v="5"/>
    <n v="11"/>
    <n v="8"/>
    <n v="11"/>
    <n v="4"/>
    <n v="488"/>
    <n v="391"/>
    <n v="484"/>
    <n v="154"/>
    <n v="451"/>
    <n v="311"/>
    <n v="457"/>
    <n v="414"/>
    <n v="448"/>
    <n v="225"/>
    <m/>
    <n v="561"/>
    <n v="551"/>
    <n v="10"/>
    <n v="561"/>
    <n v="23"/>
    <n v="528"/>
    <n v="10"/>
    <n v="504"/>
    <n v="525"/>
    <n v="150"/>
    <n v="167"/>
    <n v="211"/>
    <n v="7"/>
    <n v="26"/>
    <n v="0"/>
    <n v="0"/>
    <n v="0"/>
    <n v="7"/>
    <n v="10"/>
    <n v="27"/>
    <n v="4"/>
    <n v="36"/>
    <n v="273"/>
    <n v="248"/>
    <n v="1"/>
    <n v="15"/>
    <n v="4"/>
    <n v="2"/>
    <n v="1"/>
    <n v="18"/>
    <n v="260"/>
    <n v="241"/>
    <n v="5"/>
    <n v="68"/>
    <n v="18"/>
    <n v="8"/>
    <n v="356"/>
    <n v="4843"/>
    <n v="0"/>
    <n v="49"/>
    <n v="0"/>
    <n v="24"/>
    <n v="87"/>
    <n v="2430"/>
    <n v="2143"/>
    <n v="614"/>
    <n v="5207"/>
    <n v="84"/>
    <n v="48"/>
    <n v="1"/>
    <n v="27"/>
    <n v="1"/>
    <n v="80"/>
    <n v="3"/>
    <n v="4"/>
    <n v="0"/>
    <n v="0"/>
    <n v="0"/>
    <n v="1"/>
    <n v="0"/>
    <n v="0"/>
    <n v="7"/>
    <n v="5"/>
    <n v="3"/>
    <n v="1"/>
    <n v="5"/>
    <n v="2"/>
    <n v="11"/>
    <n v="6"/>
    <n v="318"/>
    <n v="74"/>
    <n v="392"/>
    <n v="2"/>
    <n v="1"/>
    <n v="3"/>
    <n v="312"/>
    <n v="73"/>
    <n v="385"/>
    <n v="318"/>
    <n v="36"/>
    <n v="36"/>
    <n v="36"/>
    <n v="143"/>
    <n v="1"/>
    <n v="0"/>
    <n v="0"/>
    <x v="1"/>
    <x v="125"/>
  </r>
  <r>
    <x v="1"/>
    <x v="24"/>
    <x v="124"/>
    <x v="124"/>
    <x v="1"/>
    <n v="20018"/>
    <n v="497"/>
    <n v="486"/>
    <n v="504"/>
    <n v="488"/>
    <n v="501"/>
    <n v="436"/>
    <n v="433"/>
    <n v="383"/>
    <n v="556"/>
    <n v="37"/>
    <n v="26"/>
    <n v="36"/>
    <n v="33"/>
    <n v="32"/>
    <n v="23"/>
    <n v="18"/>
    <n v="27"/>
    <n v="51"/>
    <n v="445"/>
    <n v="444"/>
    <n v="451"/>
    <n v="439"/>
    <n v="451"/>
    <n v="398"/>
    <n v="400"/>
    <n v="344"/>
    <n v="485"/>
    <n v="84"/>
    <n v="84"/>
    <n v="10"/>
    <n v="10"/>
    <n v="71"/>
    <n v="71"/>
    <n v="392"/>
    <n v="13"/>
    <n v="365"/>
    <n v="2"/>
    <n v="2"/>
    <n v="0"/>
    <n v="315"/>
    <n v="9"/>
    <n v="295"/>
    <n v="433"/>
    <n v="3"/>
    <n v="13"/>
    <n v="417"/>
    <n v="18"/>
    <n v="0"/>
    <n v="0"/>
    <n v="18"/>
    <n v="400"/>
    <n v="2"/>
    <n v="12"/>
    <n v="386"/>
    <n v="70"/>
    <n v="11"/>
    <n v="59"/>
    <n v="71"/>
    <n v="22"/>
    <n v="2"/>
    <n v="56"/>
    <n v="9"/>
    <n v="0"/>
    <n v="0"/>
    <n v="47"/>
    <n v="0"/>
    <n v="0"/>
    <n v="4"/>
    <n v="14"/>
    <n v="0"/>
    <n v="14"/>
    <n v="36"/>
    <n v="10"/>
    <n v="29"/>
    <n v="7"/>
    <m/>
    <m/>
    <m/>
    <n v="497"/>
    <n v="328"/>
    <n v="504"/>
    <n v="131"/>
    <n v="429"/>
    <n v="280"/>
    <n v="486"/>
    <n v="450"/>
    <n v="463"/>
    <n v="178"/>
    <n v="37"/>
    <n v="26"/>
    <n v="36"/>
    <n v="8"/>
    <n v="31"/>
    <n v="20"/>
    <n v="26"/>
    <n v="26"/>
    <n v="24"/>
    <n v="10"/>
    <n v="445"/>
    <n v="297"/>
    <n v="451"/>
    <n v="116"/>
    <n v="390"/>
    <n v="250"/>
    <n v="444"/>
    <n v="416"/>
    <n v="424"/>
    <n v="162"/>
    <m/>
    <n v="574"/>
    <n v="547"/>
    <n v="27"/>
    <n v="574"/>
    <n v="56"/>
    <n v="491"/>
    <n v="27"/>
    <n v="230"/>
    <n v="381"/>
    <n v="169"/>
    <n v="133"/>
    <n v="200"/>
    <n v="24"/>
    <n v="24"/>
    <n v="10"/>
    <n v="14"/>
    <n v="2"/>
    <n v="5"/>
    <n v="67"/>
    <n v="24"/>
    <n v="7"/>
    <n v="94"/>
    <n v="338"/>
    <n v="135"/>
    <n v="3"/>
    <n v="39"/>
    <n v="10"/>
    <n v="4"/>
    <n v="0"/>
    <n v="45"/>
    <n v="309"/>
    <n v="127"/>
    <n v="41"/>
    <n v="152"/>
    <n v="16"/>
    <n v="70"/>
    <n v="148"/>
    <n v="15041"/>
    <n v="1"/>
    <n v="123"/>
    <n v="8"/>
    <n v="16"/>
    <n v="130"/>
    <n v="10313"/>
    <n v="4251"/>
    <n v="433"/>
    <n v="15259"/>
    <n v="84"/>
    <n v="20"/>
    <n v="0"/>
    <n v="8"/>
    <n v="4"/>
    <n v="72"/>
    <n v="8"/>
    <n v="7"/>
    <n v="3"/>
    <n v="2"/>
    <n v="0"/>
    <n v="4"/>
    <n v="2"/>
    <n v="0"/>
    <n v="14"/>
    <n v="8"/>
    <n v="3"/>
    <n v="3"/>
    <n v="9"/>
    <n v="3"/>
    <n v="21"/>
    <n v="5"/>
    <n v="297"/>
    <n v="55"/>
    <n v="352"/>
    <n v="9"/>
    <n v="3"/>
    <n v="12"/>
    <n v="282"/>
    <n v="50"/>
    <n v="332"/>
    <n v="297"/>
    <n v="49"/>
    <n v="49"/>
    <n v="49"/>
    <n v="161"/>
    <n v="1"/>
    <n v="0"/>
    <n v="0"/>
    <x v="1"/>
    <x v="124"/>
  </r>
  <r>
    <x v="1"/>
    <x v="24"/>
    <x v="126"/>
    <x v="126"/>
    <x v="0"/>
    <n v="11874"/>
    <n v="510"/>
    <n v="416"/>
    <n v="482"/>
    <n v="456"/>
    <n v="449"/>
    <n v="264"/>
    <n v="341"/>
    <n v="361"/>
    <n v="555"/>
    <n v="20"/>
    <n v="10"/>
    <n v="15"/>
    <n v="16"/>
    <n v="12"/>
    <n v="3"/>
    <n v="13"/>
    <n v="12"/>
    <n v="28"/>
    <n v="486"/>
    <n v="403"/>
    <n v="463"/>
    <n v="437"/>
    <n v="433"/>
    <n v="260"/>
    <n v="328"/>
    <n v="345"/>
    <n v="519"/>
    <n v="59"/>
    <n v="57"/>
    <n v="3"/>
    <n v="3"/>
    <n v="56"/>
    <n v="54"/>
    <n v="169"/>
    <n v="3"/>
    <n v="166"/>
    <n v="0"/>
    <n v="0"/>
    <n v="0"/>
    <n v="131"/>
    <n v="2"/>
    <n v="129"/>
    <n v="341"/>
    <n v="3"/>
    <n v="16"/>
    <n v="322"/>
    <n v="13"/>
    <n v="0"/>
    <n v="0"/>
    <n v="13"/>
    <n v="328"/>
    <n v="3"/>
    <n v="16"/>
    <n v="309"/>
    <n v="98"/>
    <n v="7"/>
    <n v="98"/>
    <n v="104"/>
    <n v="24"/>
    <n v="3"/>
    <n v="39"/>
    <n v="10"/>
    <n v="0"/>
    <n v="0"/>
    <n v="29"/>
    <n v="0"/>
    <n v="1"/>
    <n v="1"/>
    <n v="5"/>
    <n v="0"/>
    <n v="5"/>
    <n v="23"/>
    <n v="3"/>
    <n v="18"/>
    <n v="5"/>
    <m/>
    <m/>
    <m/>
    <n v="510"/>
    <n v="318"/>
    <n v="482"/>
    <n v="121"/>
    <n v="436"/>
    <n v="284"/>
    <n v="416"/>
    <n v="388"/>
    <n v="391"/>
    <n v="143"/>
    <n v="20"/>
    <n v="16"/>
    <n v="15"/>
    <n v="1"/>
    <n v="12"/>
    <n v="8"/>
    <n v="10"/>
    <n v="10"/>
    <n v="9"/>
    <n v="4"/>
    <n v="486"/>
    <n v="299"/>
    <n v="463"/>
    <n v="118"/>
    <n v="420"/>
    <n v="274"/>
    <n v="403"/>
    <n v="375"/>
    <n v="379"/>
    <n v="138"/>
    <m/>
    <n v="595"/>
    <n v="584"/>
    <n v="11"/>
    <n v="595"/>
    <n v="30"/>
    <n v="554"/>
    <n v="11"/>
    <n v="449"/>
    <n v="511"/>
    <n v="166"/>
    <n v="233"/>
    <n v="153"/>
    <n v="4"/>
    <n v="32"/>
    <n v="5"/>
    <n v="2"/>
    <n v="0"/>
    <n v="18"/>
    <n v="12"/>
    <n v="32"/>
    <n v="6"/>
    <n v="70"/>
    <n v="326"/>
    <n v="193"/>
    <n v="2"/>
    <n v="21"/>
    <n v="7"/>
    <n v="0"/>
    <n v="0"/>
    <n v="46"/>
    <n v="315"/>
    <n v="193"/>
    <n v="10"/>
    <n v="119"/>
    <n v="24"/>
    <n v="26"/>
    <n v="75"/>
    <n v="8866"/>
    <n v="0"/>
    <n v="56"/>
    <n v="5"/>
    <n v="43"/>
    <n v="111"/>
    <n v="5703"/>
    <n v="2821"/>
    <n v="443"/>
    <n v="8967"/>
    <n v="68"/>
    <n v="42"/>
    <n v="1"/>
    <n v="4"/>
    <n v="1"/>
    <n v="65"/>
    <n v="2"/>
    <n v="6"/>
    <n v="1"/>
    <n v="1"/>
    <n v="0"/>
    <n v="5"/>
    <n v="0"/>
    <n v="0"/>
    <n v="17"/>
    <n v="4"/>
    <n v="1"/>
    <n v="2"/>
    <n v="9"/>
    <n v="5"/>
    <n v="23"/>
    <n v="4"/>
    <n v="301"/>
    <n v="93"/>
    <n v="394"/>
    <n v="2"/>
    <n v="1"/>
    <n v="3"/>
    <n v="298"/>
    <n v="92"/>
    <n v="390"/>
    <n v="301"/>
    <n v="18"/>
    <n v="18"/>
    <n v="18"/>
    <n v="177"/>
    <n v="1"/>
    <n v="0"/>
    <n v="0"/>
    <x v="0"/>
    <x v="126"/>
  </r>
  <r>
    <x v="1"/>
    <x v="24"/>
    <x v="126"/>
    <x v="126"/>
    <x v="1"/>
    <n v="11897"/>
    <n v="515"/>
    <n v="422"/>
    <n v="484"/>
    <n v="453"/>
    <n v="454"/>
    <n v="262"/>
    <n v="351"/>
    <n v="363"/>
    <n v="551"/>
    <n v="21"/>
    <n v="10"/>
    <n v="15"/>
    <n v="15"/>
    <n v="11"/>
    <n v="4"/>
    <n v="12"/>
    <n v="12"/>
    <n v="27"/>
    <n v="490"/>
    <n v="409"/>
    <n v="465"/>
    <n v="435"/>
    <n v="439"/>
    <n v="257"/>
    <n v="339"/>
    <n v="347"/>
    <n v="516"/>
    <n v="64"/>
    <n v="62"/>
    <n v="2"/>
    <n v="2"/>
    <n v="62"/>
    <n v="60"/>
    <n v="176"/>
    <n v="3"/>
    <n v="173"/>
    <n v="0"/>
    <n v="0"/>
    <n v="0"/>
    <n v="141"/>
    <n v="2"/>
    <n v="139"/>
    <n v="351"/>
    <n v="3"/>
    <n v="18"/>
    <n v="329"/>
    <n v="12"/>
    <n v="0"/>
    <n v="0"/>
    <n v="12"/>
    <n v="339"/>
    <n v="3"/>
    <n v="18"/>
    <n v="317"/>
    <n v="100"/>
    <n v="7"/>
    <n v="100"/>
    <n v="107"/>
    <n v="23"/>
    <n v="3"/>
    <n v="40"/>
    <n v="12"/>
    <n v="0"/>
    <n v="0"/>
    <n v="28"/>
    <n v="0"/>
    <n v="1"/>
    <n v="1"/>
    <n v="4"/>
    <n v="0"/>
    <n v="4"/>
    <n v="21"/>
    <n v="2"/>
    <n v="16"/>
    <n v="5"/>
    <m/>
    <m/>
    <m/>
    <n v="515"/>
    <n v="306"/>
    <n v="484"/>
    <n v="125"/>
    <n v="421"/>
    <n v="277"/>
    <n v="422"/>
    <n v="373"/>
    <n v="392"/>
    <n v="140"/>
    <n v="21"/>
    <n v="17"/>
    <n v="15"/>
    <n v="2"/>
    <n v="12"/>
    <n v="8"/>
    <n v="10"/>
    <n v="10"/>
    <n v="9"/>
    <n v="4"/>
    <n v="490"/>
    <n v="294"/>
    <n v="465"/>
    <n v="125"/>
    <n v="418"/>
    <n v="276"/>
    <n v="409"/>
    <n v="378"/>
    <n v="380"/>
    <n v="139"/>
    <m/>
    <n v="600"/>
    <n v="589"/>
    <n v="11"/>
    <n v="600"/>
    <n v="30"/>
    <n v="559"/>
    <n v="11"/>
    <n v="466"/>
    <n v="524"/>
    <n v="167"/>
    <n v="236"/>
    <n v="154"/>
    <n v="4"/>
    <n v="31"/>
    <n v="6"/>
    <n v="2"/>
    <n v="1"/>
    <n v="19"/>
    <n v="14"/>
    <n v="32"/>
    <n v="6"/>
    <n v="71"/>
    <n v="328"/>
    <n v="195"/>
    <n v="2"/>
    <n v="21"/>
    <n v="7"/>
    <n v="0"/>
    <n v="0"/>
    <n v="44"/>
    <n v="312"/>
    <n v="193"/>
    <n v="8"/>
    <n v="122"/>
    <n v="25"/>
    <n v="26"/>
    <n v="77"/>
    <n v="8875"/>
    <n v="1"/>
    <n v="49"/>
    <n v="5"/>
    <n v="44"/>
    <n v="113"/>
    <n v="5634"/>
    <n v="2829"/>
    <n v="443"/>
    <n v="8978"/>
    <n v="68"/>
    <n v="54"/>
    <n v="2"/>
    <n v="3"/>
    <n v="1"/>
    <n v="65"/>
    <n v="2"/>
    <n v="6"/>
    <n v="1"/>
    <n v="1"/>
    <n v="0"/>
    <n v="5"/>
    <n v="0"/>
    <n v="0"/>
    <n v="17"/>
    <n v="4"/>
    <n v="1"/>
    <n v="2"/>
    <n v="9"/>
    <n v="5"/>
    <n v="23"/>
    <n v="4"/>
    <n v="304"/>
    <n v="96"/>
    <n v="400"/>
    <n v="3"/>
    <n v="2"/>
    <n v="5"/>
    <n v="300"/>
    <n v="94"/>
    <n v="394"/>
    <n v="304"/>
    <n v="21"/>
    <n v="21"/>
    <n v="21"/>
    <n v="182"/>
    <n v="57"/>
    <n v="32"/>
    <n v="32"/>
    <x v="1"/>
    <x v="126"/>
  </r>
  <r>
    <x v="1"/>
    <x v="24"/>
    <x v="127"/>
    <x v="127"/>
    <x v="0"/>
    <n v="18143"/>
    <n v="830"/>
    <n v="790"/>
    <n v="857"/>
    <n v="810"/>
    <n v="830"/>
    <n v="708"/>
    <n v="688"/>
    <n v="702"/>
    <n v="896"/>
    <n v="44"/>
    <n v="28"/>
    <n v="41"/>
    <n v="45"/>
    <n v="31"/>
    <n v="26"/>
    <n v="23"/>
    <n v="38"/>
    <n v="40"/>
    <n v="772"/>
    <n v="751"/>
    <n v="803"/>
    <n v="752"/>
    <n v="787"/>
    <n v="673"/>
    <n v="656"/>
    <n v="656"/>
    <n v="843"/>
    <n v="107"/>
    <n v="106"/>
    <n v="7"/>
    <n v="7"/>
    <n v="97"/>
    <n v="96"/>
    <n v="640"/>
    <n v="20"/>
    <n v="613"/>
    <n v="2"/>
    <n v="2"/>
    <n v="0"/>
    <n v="519"/>
    <n v="17"/>
    <n v="496"/>
    <n v="688"/>
    <n v="1"/>
    <n v="41"/>
    <n v="643"/>
    <n v="23"/>
    <n v="0"/>
    <n v="3"/>
    <n v="20"/>
    <n v="656"/>
    <n v="1"/>
    <n v="37"/>
    <n v="616"/>
    <n v="141"/>
    <n v="16"/>
    <n v="178"/>
    <n v="83"/>
    <n v="42"/>
    <n v="9"/>
    <n v="58"/>
    <n v="27"/>
    <n v="1"/>
    <n v="0"/>
    <n v="31"/>
    <n v="1"/>
    <n v="0"/>
    <n v="7"/>
    <n v="7"/>
    <n v="0"/>
    <n v="7"/>
    <n v="23"/>
    <n v="6"/>
    <n v="19"/>
    <n v="4"/>
    <m/>
    <m/>
    <m/>
    <n v="830"/>
    <n v="645"/>
    <n v="857"/>
    <n v="239"/>
    <n v="774"/>
    <n v="510"/>
    <n v="790"/>
    <n v="734"/>
    <n v="755"/>
    <n v="350"/>
    <n v="44"/>
    <n v="39"/>
    <n v="41"/>
    <n v="8"/>
    <n v="37"/>
    <n v="20"/>
    <n v="28"/>
    <n v="25"/>
    <n v="26"/>
    <n v="11"/>
    <n v="772"/>
    <n v="598"/>
    <n v="803"/>
    <n v="228"/>
    <n v="727"/>
    <n v="483"/>
    <n v="751"/>
    <n v="700"/>
    <n v="718"/>
    <n v="336"/>
    <m/>
    <n v="971"/>
    <n v="953"/>
    <n v="18"/>
    <n v="971"/>
    <n v="56"/>
    <n v="897"/>
    <n v="18"/>
    <n v="741"/>
    <n v="870"/>
    <n v="322"/>
    <n v="314"/>
    <n v="216"/>
    <n v="21"/>
    <n v="83"/>
    <n v="9"/>
    <n v="6"/>
    <n v="11"/>
    <n v="24"/>
    <n v="54"/>
    <n v="51"/>
    <n v="15"/>
    <n v="73"/>
    <n v="541"/>
    <n v="342"/>
    <n v="11"/>
    <n v="24"/>
    <n v="17"/>
    <n v="4"/>
    <n v="0"/>
    <n v="44"/>
    <n v="516"/>
    <n v="337"/>
    <n v="18"/>
    <n v="191"/>
    <n v="46"/>
    <n v="72"/>
    <n v="701"/>
    <n v="12204"/>
    <n v="1"/>
    <n v="137"/>
    <n v="17"/>
    <n v="73"/>
    <n v="172"/>
    <n v="6348"/>
    <n v="5595"/>
    <n v="1034"/>
    <n v="12977"/>
    <n v="108"/>
    <n v="44"/>
    <n v="4"/>
    <n v="31"/>
    <n v="6"/>
    <n v="93"/>
    <n v="9"/>
    <n v="15"/>
    <n v="6"/>
    <n v="2"/>
    <n v="1"/>
    <n v="5"/>
    <n v="2"/>
    <n v="1"/>
    <n v="14"/>
    <n v="9"/>
    <n v="5"/>
    <n v="3"/>
    <n v="11"/>
    <n v="2"/>
    <n v="29"/>
    <n v="10"/>
    <n v="448"/>
    <n v="171"/>
    <n v="619"/>
    <n v="12"/>
    <n v="2"/>
    <n v="14"/>
    <n v="433"/>
    <n v="168"/>
    <n v="601"/>
    <n v="448"/>
    <n v="32"/>
    <n v="32"/>
    <n v="32"/>
    <n v="248"/>
    <n v="10"/>
    <n v="4"/>
    <n v="4"/>
    <x v="0"/>
    <x v="127"/>
  </r>
  <r>
    <x v="1"/>
    <x v="24"/>
    <x v="127"/>
    <x v="127"/>
    <x v="1"/>
    <n v="18148"/>
    <n v="833"/>
    <n v="795"/>
    <n v="866"/>
    <n v="811"/>
    <n v="836"/>
    <n v="697"/>
    <n v="679"/>
    <n v="712"/>
    <n v="919"/>
    <n v="45"/>
    <n v="29"/>
    <n v="41"/>
    <n v="46"/>
    <n v="31"/>
    <n v="23"/>
    <n v="24"/>
    <n v="37"/>
    <n v="42"/>
    <n v="776"/>
    <n v="756"/>
    <n v="814"/>
    <n v="754"/>
    <n v="794"/>
    <n v="666"/>
    <n v="647"/>
    <n v="668"/>
    <n v="865"/>
    <n v="115"/>
    <n v="115"/>
    <n v="8"/>
    <n v="8"/>
    <n v="105"/>
    <n v="105"/>
    <n v="634"/>
    <n v="20"/>
    <n v="608"/>
    <n v="3"/>
    <n v="3"/>
    <n v="0"/>
    <n v="523"/>
    <n v="17"/>
    <n v="501"/>
    <n v="679"/>
    <n v="1"/>
    <n v="41"/>
    <n v="634"/>
    <n v="24"/>
    <n v="0"/>
    <n v="3"/>
    <n v="21"/>
    <n v="647"/>
    <n v="1"/>
    <n v="37"/>
    <n v="607"/>
    <n v="142"/>
    <n v="15"/>
    <n v="179"/>
    <n v="85"/>
    <n v="42"/>
    <n v="9"/>
    <n v="59"/>
    <n v="26"/>
    <n v="1"/>
    <n v="0"/>
    <n v="33"/>
    <n v="1"/>
    <n v="0"/>
    <n v="6"/>
    <n v="7"/>
    <n v="0"/>
    <n v="7"/>
    <n v="22"/>
    <n v="6"/>
    <n v="18"/>
    <n v="4"/>
    <m/>
    <m/>
    <m/>
    <n v="833"/>
    <n v="618"/>
    <n v="866"/>
    <n v="230"/>
    <n v="755"/>
    <n v="497"/>
    <n v="795"/>
    <n v="713"/>
    <n v="753"/>
    <n v="333"/>
    <n v="45"/>
    <n v="39"/>
    <n v="41"/>
    <n v="9"/>
    <n v="36"/>
    <n v="22"/>
    <n v="29"/>
    <n v="26"/>
    <n v="27"/>
    <n v="14"/>
    <n v="776"/>
    <n v="593"/>
    <n v="814"/>
    <n v="228"/>
    <n v="733"/>
    <n v="487"/>
    <n v="756"/>
    <n v="704"/>
    <n v="716"/>
    <n v="331"/>
    <m/>
    <n v="983"/>
    <n v="967"/>
    <n v="16"/>
    <n v="983"/>
    <n v="56"/>
    <n v="911"/>
    <n v="16"/>
    <n v="750"/>
    <n v="870"/>
    <n v="331"/>
    <n v="316"/>
    <n v="217"/>
    <n v="20"/>
    <n v="83"/>
    <n v="9"/>
    <n v="7"/>
    <n v="10"/>
    <n v="24"/>
    <n v="48"/>
    <n v="51"/>
    <n v="15"/>
    <n v="74"/>
    <n v="550"/>
    <n v="344"/>
    <n v="11"/>
    <n v="24"/>
    <n v="17"/>
    <n v="4"/>
    <n v="0"/>
    <n v="43"/>
    <n v="511"/>
    <n v="336"/>
    <n v="16"/>
    <n v="191"/>
    <n v="45"/>
    <n v="77"/>
    <n v="719"/>
    <n v="12173"/>
    <n v="4"/>
    <n v="125"/>
    <n v="20"/>
    <n v="73"/>
    <n v="174"/>
    <n v="6255"/>
    <n v="5583"/>
    <n v="1037"/>
    <n v="12969"/>
    <n v="116"/>
    <n v="44"/>
    <n v="2"/>
    <n v="30"/>
    <n v="6"/>
    <n v="103"/>
    <n v="7"/>
    <n v="15"/>
    <n v="7"/>
    <n v="3"/>
    <n v="2"/>
    <n v="5"/>
    <n v="3"/>
    <n v="1"/>
    <n v="14"/>
    <n v="8"/>
    <n v="5"/>
    <n v="2"/>
    <n v="11"/>
    <n v="3"/>
    <n v="29"/>
    <n v="10"/>
    <n v="450"/>
    <n v="171"/>
    <n v="621"/>
    <n v="12"/>
    <n v="2"/>
    <n v="14"/>
    <n v="435"/>
    <n v="168"/>
    <n v="603"/>
    <n v="450"/>
    <n v="37"/>
    <n v="37"/>
    <n v="37"/>
    <n v="249"/>
    <n v="9"/>
    <n v="4"/>
    <n v="4"/>
    <x v="1"/>
    <x v="127"/>
  </r>
  <r>
    <x v="1"/>
    <x v="25"/>
    <x v="128"/>
    <x v="128"/>
    <x v="0"/>
    <n v="5968"/>
    <n v="403"/>
    <n v="372"/>
    <n v="389"/>
    <n v="361"/>
    <n v="383"/>
    <n v="231"/>
    <n v="326"/>
    <n v="127"/>
    <n v="426"/>
    <n v="16"/>
    <n v="10"/>
    <n v="11"/>
    <n v="12"/>
    <n v="11"/>
    <n v="4"/>
    <n v="11"/>
    <n v="2"/>
    <n v="17"/>
    <n v="386"/>
    <n v="361"/>
    <n v="377"/>
    <n v="348"/>
    <n v="371"/>
    <n v="227"/>
    <n v="315"/>
    <n v="123"/>
    <n v="406"/>
    <n v="54"/>
    <n v="50"/>
    <n v="3"/>
    <n v="3"/>
    <n v="51"/>
    <n v="47"/>
    <n v="178"/>
    <n v="3"/>
    <n v="175"/>
    <n v="0"/>
    <n v="0"/>
    <n v="0"/>
    <n v="65"/>
    <n v="1"/>
    <n v="64"/>
    <n v="326"/>
    <n v="4"/>
    <n v="18"/>
    <n v="302"/>
    <n v="11"/>
    <n v="0"/>
    <n v="0"/>
    <n v="9"/>
    <n v="315"/>
    <n v="4"/>
    <n v="18"/>
    <n v="293"/>
    <n v="30"/>
    <n v="7"/>
    <n v="54"/>
    <n v="54"/>
    <n v="29"/>
    <n v="3"/>
    <n v="25"/>
    <n v="1"/>
    <n v="0"/>
    <n v="0"/>
    <n v="24"/>
    <n v="0"/>
    <n v="0"/>
    <n v="1"/>
    <n v="13"/>
    <n v="1"/>
    <n v="12"/>
    <n v="20"/>
    <n v="7"/>
    <n v="17"/>
    <n v="3"/>
    <m/>
    <m/>
    <m/>
    <n v="403"/>
    <n v="238"/>
    <n v="389"/>
    <n v="106"/>
    <n v="340"/>
    <n v="219"/>
    <n v="372"/>
    <n v="344"/>
    <n v="352"/>
    <n v="117"/>
    <n v="16"/>
    <n v="7"/>
    <n v="11"/>
    <n v="3"/>
    <n v="8"/>
    <n v="6"/>
    <n v="10"/>
    <n v="10"/>
    <n v="10"/>
    <n v="5"/>
    <n v="386"/>
    <n v="230"/>
    <n v="377"/>
    <n v="102"/>
    <n v="331"/>
    <n v="212"/>
    <n v="361"/>
    <n v="333"/>
    <n v="341"/>
    <n v="111"/>
    <m/>
    <n v="448"/>
    <n v="445"/>
    <n v="3"/>
    <n v="448"/>
    <n v="20"/>
    <n v="425"/>
    <n v="3"/>
    <n v="218"/>
    <n v="379"/>
    <n v="86"/>
    <n v="139"/>
    <n v="166"/>
    <n v="6"/>
    <n v="42"/>
    <n v="5"/>
    <n v="4"/>
    <n v="1"/>
    <n v="3"/>
    <n v="91"/>
    <n v="36"/>
    <n v="3"/>
    <n v="26"/>
    <n v="264"/>
    <n v="155"/>
    <n v="3"/>
    <n v="9"/>
    <n v="7"/>
    <n v="1"/>
    <n v="0"/>
    <n v="16"/>
    <n v="256"/>
    <n v="153"/>
    <n v="2"/>
    <n v="53"/>
    <n v="17"/>
    <n v="40"/>
    <n v="83"/>
    <n v="3966"/>
    <n v="0"/>
    <n v="69"/>
    <n v="0"/>
    <n v="32"/>
    <n v="81"/>
    <n v="2161"/>
    <n v="1655"/>
    <n v="273"/>
    <n v="4089"/>
    <n v="42"/>
    <n v="14"/>
    <n v="0"/>
    <n v="3"/>
    <n v="0"/>
    <n v="42"/>
    <n v="0"/>
    <n v="3"/>
    <n v="1"/>
    <n v="1"/>
    <n v="0"/>
    <n v="1"/>
    <n v="0"/>
    <n v="0"/>
    <n v="2"/>
    <n v="0"/>
    <n v="0"/>
    <n v="0"/>
    <n v="2"/>
    <n v="0"/>
    <n v="5"/>
    <n v="4"/>
    <n v="268"/>
    <n v="51"/>
    <n v="319"/>
    <n v="5"/>
    <n v="0"/>
    <n v="5"/>
    <n v="262"/>
    <n v="51"/>
    <n v="313"/>
    <n v="268"/>
    <n v="26"/>
    <n v="26"/>
    <n v="26"/>
    <n v="91"/>
    <n v="0"/>
    <n v="0"/>
    <n v="0"/>
    <x v="0"/>
    <x v="128"/>
  </r>
  <r>
    <x v="1"/>
    <x v="25"/>
    <x v="128"/>
    <x v="128"/>
    <x v="1"/>
    <n v="6006"/>
    <n v="407"/>
    <n v="378"/>
    <n v="392"/>
    <n v="367"/>
    <n v="393"/>
    <n v="228"/>
    <n v="327"/>
    <n v="153"/>
    <n v="433"/>
    <n v="16"/>
    <n v="10"/>
    <n v="12"/>
    <n v="12"/>
    <n v="12"/>
    <n v="5"/>
    <n v="11"/>
    <n v="3"/>
    <n v="17"/>
    <n v="390"/>
    <n v="367"/>
    <n v="379"/>
    <n v="354"/>
    <n v="380"/>
    <n v="223"/>
    <n v="316"/>
    <n v="148"/>
    <n v="413"/>
    <n v="57"/>
    <n v="52"/>
    <n v="3"/>
    <n v="3"/>
    <n v="54"/>
    <n v="49"/>
    <n v="180"/>
    <n v="4"/>
    <n v="176"/>
    <n v="0"/>
    <n v="0"/>
    <n v="0"/>
    <n v="77"/>
    <n v="1"/>
    <n v="76"/>
    <n v="327"/>
    <n v="5"/>
    <n v="12"/>
    <n v="308"/>
    <n v="11"/>
    <n v="0"/>
    <n v="0"/>
    <n v="9"/>
    <n v="316"/>
    <n v="5"/>
    <n v="12"/>
    <n v="299"/>
    <n v="30"/>
    <n v="7"/>
    <n v="54"/>
    <n v="55"/>
    <n v="30"/>
    <n v="3"/>
    <n v="25"/>
    <n v="1"/>
    <n v="0"/>
    <n v="0"/>
    <n v="24"/>
    <n v="1"/>
    <n v="0"/>
    <n v="1"/>
    <n v="13"/>
    <n v="1"/>
    <n v="12"/>
    <n v="19"/>
    <n v="8"/>
    <n v="16"/>
    <n v="3"/>
    <m/>
    <m/>
    <m/>
    <n v="407"/>
    <n v="235"/>
    <n v="392"/>
    <n v="108"/>
    <n v="335"/>
    <n v="218"/>
    <n v="378"/>
    <n v="339"/>
    <n v="356"/>
    <n v="122"/>
    <n v="16"/>
    <n v="7"/>
    <n v="12"/>
    <n v="2"/>
    <n v="10"/>
    <n v="6"/>
    <n v="10"/>
    <n v="10"/>
    <n v="10"/>
    <n v="5"/>
    <n v="390"/>
    <n v="229"/>
    <n v="379"/>
    <n v="107"/>
    <n v="331"/>
    <n v="216"/>
    <n v="367"/>
    <n v="337"/>
    <n v="345"/>
    <n v="119"/>
    <m/>
    <n v="453"/>
    <n v="449"/>
    <n v="4"/>
    <n v="453"/>
    <n v="20"/>
    <n v="429"/>
    <n v="4"/>
    <n v="238"/>
    <n v="383"/>
    <n v="87"/>
    <n v="139"/>
    <n v="168"/>
    <n v="6"/>
    <n v="43"/>
    <n v="6"/>
    <n v="4"/>
    <n v="2"/>
    <n v="3"/>
    <n v="81"/>
    <n v="36"/>
    <n v="3"/>
    <n v="28"/>
    <n v="264"/>
    <n v="158"/>
    <n v="3"/>
    <n v="9"/>
    <n v="7"/>
    <n v="1"/>
    <n v="0"/>
    <n v="16"/>
    <n v="253"/>
    <n v="155"/>
    <n v="1"/>
    <n v="55"/>
    <n v="17"/>
    <n v="42"/>
    <n v="94"/>
    <n v="3983"/>
    <n v="4"/>
    <n v="77"/>
    <n v="4"/>
    <n v="34"/>
    <n v="80"/>
    <n v="2148"/>
    <n v="1650"/>
    <n v="276"/>
    <n v="4119"/>
    <n v="43"/>
    <n v="14"/>
    <n v="0"/>
    <n v="4"/>
    <n v="0"/>
    <n v="43"/>
    <n v="0"/>
    <n v="3"/>
    <n v="1"/>
    <n v="1"/>
    <n v="0"/>
    <n v="1"/>
    <n v="0"/>
    <n v="0"/>
    <n v="2"/>
    <n v="0"/>
    <n v="0"/>
    <n v="0"/>
    <n v="2"/>
    <n v="0"/>
    <n v="5"/>
    <n v="4"/>
    <n v="272"/>
    <n v="51"/>
    <n v="323"/>
    <n v="5"/>
    <n v="0"/>
    <n v="5"/>
    <n v="266"/>
    <n v="51"/>
    <n v="317"/>
    <n v="272"/>
    <n v="29"/>
    <n v="28"/>
    <n v="29"/>
    <n v="95"/>
    <n v="2"/>
    <n v="0"/>
    <n v="0"/>
    <x v="1"/>
    <x v="128"/>
  </r>
  <r>
    <x v="1"/>
    <x v="6"/>
    <x v="129"/>
    <x v="129"/>
    <x v="0"/>
    <n v="15136"/>
    <n v="1099"/>
    <n v="1121"/>
    <n v="1152"/>
    <n v="1045"/>
    <n v="1150"/>
    <n v="712"/>
    <n v="960"/>
    <n v="176"/>
    <n v="1220"/>
    <n v="19"/>
    <n v="11"/>
    <n v="17"/>
    <n v="19"/>
    <n v="12"/>
    <n v="2"/>
    <n v="9"/>
    <n v="5"/>
    <n v="19"/>
    <n v="1078"/>
    <n v="1108"/>
    <n v="1132"/>
    <n v="1023"/>
    <n v="1134"/>
    <n v="709"/>
    <n v="950"/>
    <n v="170"/>
    <n v="1197"/>
    <n v="99"/>
    <n v="95"/>
    <n v="1"/>
    <n v="1"/>
    <n v="98"/>
    <n v="94"/>
    <n v="593"/>
    <n v="2"/>
    <n v="590"/>
    <n v="1"/>
    <n v="1"/>
    <n v="0"/>
    <n v="95"/>
    <n v="0"/>
    <n v="95"/>
    <n v="960"/>
    <n v="2"/>
    <n v="23"/>
    <n v="931"/>
    <n v="9"/>
    <n v="0"/>
    <n v="0"/>
    <n v="9"/>
    <n v="950"/>
    <n v="2"/>
    <n v="23"/>
    <n v="921"/>
    <n v="171"/>
    <n v="18"/>
    <n v="237"/>
    <n v="141"/>
    <n v="44"/>
    <n v="7"/>
    <n v="100"/>
    <n v="27"/>
    <n v="3"/>
    <n v="0"/>
    <n v="73"/>
    <n v="3"/>
    <n v="0"/>
    <n v="9"/>
    <n v="39"/>
    <n v="1"/>
    <n v="38"/>
    <n v="67"/>
    <n v="20"/>
    <n v="61"/>
    <n v="5"/>
    <m/>
    <m/>
    <m/>
    <n v="1099"/>
    <n v="750"/>
    <n v="1152"/>
    <n v="318"/>
    <n v="1044"/>
    <n v="671"/>
    <n v="1121"/>
    <n v="1067"/>
    <n v="1020"/>
    <n v="392"/>
    <n v="19"/>
    <n v="15"/>
    <n v="17"/>
    <n v="2"/>
    <n v="12"/>
    <n v="3"/>
    <n v="11"/>
    <n v="8"/>
    <n v="9"/>
    <n v="2"/>
    <n v="1078"/>
    <n v="734"/>
    <n v="1132"/>
    <n v="315"/>
    <n v="1030"/>
    <n v="666"/>
    <n v="1108"/>
    <n v="1058"/>
    <n v="1009"/>
    <n v="389"/>
    <m/>
    <n v="1300"/>
    <n v="1290"/>
    <n v="10"/>
    <n v="1300"/>
    <n v="26"/>
    <n v="1264"/>
    <n v="10"/>
    <n v="352"/>
    <n v="996"/>
    <n v="88"/>
    <n v="971"/>
    <n v="174"/>
    <n v="19"/>
    <n v="39"/>
    <n v="3"/>
    <n v="6"/>
    <n v="2"/>
    <n v="6"/>
    <n v="465"/>
    <n v="16"/>
    <n v="8"/>
    <n v="108"/>
    <n v="741"/>
    <n v="443"/>
    <n v="5"/>
    <n v="15"/>
    <n v="5"/>
    <n v="1"/>
    <n v="0"/>
    <n v="87"/>
    <n v="735"/>
    <n v="442"/>
    <n v="10"/>
    <n v="259"/>
    <n v="74"/>
    <n v="36"/>
    <n v="634"/>
    <n v="8919"/>
    <n v="0"/>
    <n v="66"/>
    <n v="7"/>
    <n v="63"/>
    <n v="143"/>
    <n v="5511"/>
    <n v="3433"/>
    <n v="645"/>
    <n v="9589"/>
    <n v="127"/>
    <n v="37"/>
    <n v="3"/>
    <n v="19"/>
    <n v="4"/>
    <n v="120"/>
    <n v="3"/>
    <n v="8"/>
    <n v="3"/>
    <n v="1"/>
    <n v="0"/>
    <n v="3"/>
    <n v="1"/>
    <n v="0"/>
    <n v="12"/>
    <n v="5"/>
    <n v="1"/>
    <n v="4"/>
    <n v="5"/>
    <n v="4"/>
    <n v="20"/>
    <n v="3"/>
    <n v="759"/>
    <n v="225"/>
    <n v="984"/>
    <n v="3"/>
    <n v="0"/>
    <n v="3"/>
    <n v="756"/>
    <n v="224"/>
    <n v="980"/>
    <n v="759"/>
    <n v="70"/>
    <n v="70"/>
    <n v="70"/>
    <n v="408"/>
    <n v="2"/>
    <n v="2"/>
    <n v="2"/>
    <x v="0"/>
    <x v="129"/>
  </r>
  <r>
    <x v="1"/>
    <x v="25"/>
    <x v="130"/>
    <x v="130"/>
    <x v="0"/>
    <n v="21402"/>
    <n v="850"/>
    <n v="812"/>
    <n v="828"/>
    <n v="842"/>
    <n v="834"/>
    <n v="762"/>
    <n v="810"/>
    <n v="631"/>
    <n v="888"/>
    <n v="26"/>
    <n v="17"/>
    <n v="21"/>
    <n v="24"/>
    <n v="20"/>
    <n v="13"/>
    <n v="21"/>
    <n v="24"/>
    <n v="25"/>
    <n v="811"/>
    <n v="785"/>
    <n v="796"/>
    <n v="805"/>
    <n v="800"/>
    <n v="742"/>
    <n v="779"/>
    <n v="598"/>
    <n v="850"/>
    <n v="114"/>
    <n v="111"/>
    <n v="4"/>
    <n v="4"/>
    <n v="108"/>
    <n v="105"/>
    <n v="718"/>
    <n v="11"/>
    <n v="700"/>
    <n v="1"/>
    <n v="1"/>
    <n v="0"/>
    <n v="544"/>
    <n v="8"/>
    <n v="532"/>
    <n v="810"/>
    <n v="29"/>
    <n v="51"/>
    <n v="729"/>
    <n v="21"/>
    <n v="0"/>
    <n v="0"/>
    <n v="21"/>
    <n v="779"/>
    <n v="29"/>
    <n v="50"/>
    <n v="699"/>
    <n v="122"/>
    <n v="11"/>
    <n v="124"/>
    <n v="110"/>
    <n v="36"/>
    <n v="7"/>
    <n v="78"/>
    <n v="17"/>
    <n v="0"/>
    <n v="1"/>
    <n v="61"/>
    <n v="0"/>
    <n v="0"/>
    <n v="8"/>
    <n v="31"/>
    <n v="2"/>
    <n v="29"/>
    <n v="53"/>
    <n v="21"/>
    <n v="50"/>
    <n v="3"/>
    <m/>
    <m/>
    <m/>
    <n v="850"/>
    <n v="674"/>
    <n v="828"/>
    <n v="219"/>
    <n v="747"/>
    <n v="486"/>
    <n v="812"/>
    <n v="746"/>
    <n v="785"/>
    <n v="343"/>
    <n v="26"/>
    <n v="24"/>
    <n v="21"/>
    <n v="1"/>
    <n v="15"/>
    <n v="7"/>
    <n v="17"/>
    <n v="16"/>
    <n v="15"/>
    <n v="5"/>
    <n v="811"/>
    <n v="639"/>
    <n v="796"/>
    <n v="212"/>
    <n v="723"/>
    <n v="471"/>
    <n v="785"/>
    <n v="725"/>
    <n v="762"/>
    <n v="334"/>
    <m/>
    <n v="940"/>
    <n v="904"/>
    <n v="36"/>
    <n v="940"/>
    <n v="34"/>
    <n v="870"/>
    <n v="36"/>
    <n v="248"/>
    <n v="622"/>
    <n v="153"/>
    <n v="522"/>
    <n v="209"/>
    <n v="8"/>
    <n v="22"/>
    <n v="23"/>
    <n v="3"/>
    <n v="7"/>
    <n v="3"/>
    <n v="239"/>
    <n v="22"/>
    <n v="22"/>
    <n v="102"/>
    <n v="590"/>
    <n v="226"/>
    <n v="3"/>
    <n v="23"/>
    <n v="8"/>
    <n v="0"/>
    <n v="0"/>
    <n v="72"/>
    <n v="575"/>
    <n v="223"/>
    <n v="27"/>
    <n v="269"/>
    <n v="52"/>
    <n v="94"/>
    <n v="492"/>
    <n v="15896"/>
    <n v="1"/>
    <n v="160"/>
    <n v="5"/>
    <n v="45"/>
    <n v="174"/>
    <n v="11826"/>
    <n v="4232"/>
    <n v="424"/>
    <n v="16482"/>
    <n v="114"/>
    <n v="54"/>
    <n v="4"/>
    <n v="37"/>
    <n v="4"/>
    <n v="101"/>
    <n v="9"/>
    <n v="22"/>
    <n v="1"/>
    <n v="0"/>
    <n v="1"/>
    <n v="11"/>
    <n v="1"/>
    <n v="0"/>
    <n v="14"/>
    <n v="7"/>
    <n v="4"/>
    <n v="2"/>
    <n v="10"/>
    <n v="0"/>
    <n v="36"/>
    <n v="7"/>
    <n v="543"/>
    <n v="117"/>
    <n v="660"/>
    <n v="7"/>
    <n v="1"/>
    <n v="8"/>
    <n v="529"/>
    <n v="115"/>
    <n v="644"/>
    <n v="543"/>
    <n v="94"/>
    <n v="93"/>
    <n v="94"/>
    <n v="328"/>
    <n v="0"/>
    <n v="0"/>
    <n v="0"/>
    <x v="0"/>
    <x v="130"/>
  </r>
  <r>
    <x v="1"/>
    <x v="25"/>
    <x v="130"/>
    <x v="130"/>
    <x v="1"/>
    <n v="21621"/>
    <n v="870"/>
    <n v="835"/>
    <n v="843"/>
    <n v="855"/>
    <n v="850"/>
    <n v="779"/>
    <n v="829"/>
    <n v="653"/>
    <n v="902"/>
    <n v="26"/>
    <n v="20"/>
    <n v="22"/>
    <n v="24"/>
    <n v="22"/>
    <n v="14"/>
    <n v="21"/>
    <n v="21"/>
    <n v="26"/>
    <n v="832"/>
    <n v="804"/>
    <n v="809"/>
    <n v="819"/>
    <n v="814"/>
    <n v="758"/>
    <n v="799"/>
    <n v="625"/>
    <n v="863"/>
    <n v="118"/>
    <n v="115"/>
    <n v="6"/>
    <n v="6"/>
    <n v="110"/>
    <n v="107"/>
    <n v="746"/>
    <n v="12"/>
    <n v="727"/>
    <n v="1"/>
    <n v="1"/>
    <n v="0"/>
    <n v="574"/>
    <n v="9"/>
    <n v="560"/>
    <n v="829"/>
    <n v="40"/>
    <n v="47"/>
    <n v="741"/>
    <n v="21"/>
    <n v="0"/>
    <n v="0"/>
    <n v="21"/>
    <n v="799"/>
    <n v="39"/>
    <n v="47"/>
    <n v="712"/>
    <n v="122"/>
    <n v="10"/>
    <n v="125"/>
    <n v="110"/>
    <n v="36"/>
    <n v="7"/>
    <n v="77"/>
    <n v="17"/>
    <n v="0"/>
    <n v="1"/>
    <n v="60"/>
    <n v="0"/>
    <n v="0"/>
    <n v="8"/>
    <n v="30"/>
    <n v="1"/>
    <n v="29"/>
    <n v="52"/>
    <n v="21"/>
    <n v="49"/>
    <n v="3"/>
    <m/>
    <m/>
    <m/>
    <n v="870"/>
    <n v="682"/>
    <n v="843"/>
    <n v="224"/>
    <n v="742"/>
    <n v="487"/>
    <n v="835"/>
    <n v="741"/>
    <n v="814"/>
    <n v="344"/>
    <n v="26"/>
    <n v="24"/>
    <n v="22"/>
    <n v="3"/>
    <n v="18"/>
    <n v="9"/>
    <n v="20"/>
    <n v="19"/>
    <n v="18"/>
    <n v="7"/>
    <n v="832"/>
    <n v="664"/>
    <n v="809"/>
    <n v="219"/>
    <n v="735"/>
    <n v="486"/>
    <n v="804"/>
    <n v="740"/>
    <n v="788"/>
    <n v="343"/>
    <m/>
    <n v="953"/>
    <n v="917"/>
    <n v="36"/>
    <n v="953"/>
    <n v="34"/>
    <n v="883"/>
    <n v="36"/>
    <n v="233"/>
    <n v="623"/>
    <n v="152"/>
    <n v="530"/>
    <n v="211"/>
    <n v="9"/>
    <n v="23"/>
    <n v="25"/>
    <n v="3"/>
    <n v="7"/>
    <n v="3"/>
    <n v="239"/>
    <n v="23"/>
    <n v="22"/>
    <n v="101"/>
    <n v="603"/>
    <n v="227"/>
    <n v="3"/>
    <n v="22"/>
    <n v="8"/>
    <n v="0"/>
    <n v="0"/>
    <n v="69"/>
    <n v="573"/>
    <n v="222"/>
    <n v="23"/>
    <n v="278"/>
    <n v="52"/>
    <n v="99"/>
    <n v="499"/>
    <n v="16063"/>
    <n v="0"/>
    <n v="170"/>
    <n v="5"/>
    <n v="45"/>
    <n v="184"/>
    <n v="11647"/>
    <n v="4222"/>
    <n v="430"/>
    <n v="16661"/>
    <n v="121"/>
    <n v="58"/>
    <n v="4"/>
    <n v="50"/>
    <n v="4"/>
    <n v="109"/>
    <n v="8"/>
    <n v="22"/>
    <n v="1"/>
    <n v="0"/>
    <n v="1"/>
    <n v="11"/>
    <n v="1"/>
    <n v="0"/>
    <n v="14"/>
    <n v="7"/>
    <n v="4"/>
    <n v="2"/>
    <n v="10"/>
    <n v="0"/>
    <n v="36"/>
    <n v="7"/>
    <n v="565"/>
    <n v="118"/>
    <n v="683"/>
    <n v="7"/>
    <n v="1"/>
    <n v="8"/>
    <n v="552"/>
    <n v="116"/>
    <n v="668"/>
    <n v="565"/>
    <n v="94"/>
    <n v="94"/>
    <n v="94"/>
    <n v="331"/>
    <n v="0"/>
    <n v="0"/>
    <n v="0"/>
    <x v="1"/>
    <x v="130"/>
  </r>
  <r>
    <x v="1"/>
    <x v="25"/>
    <x v="131"/>
    <x v="131"/>
    <x v="0"/>
    <n v="14463"/>
    <n v="902"/>
    <n v="854"/>
    <n v="880"/>
    <n v="877"/>
    <n v="876"/>
    <n v="698"/>
    <n v="849"/>
    <n v="540"/>
    <n v="983"/>
    <n v="32"/>
    <n v="19"/>
    <n v="27"/>
    <n v="29"/>
    <n v="22"/>
    <n v="9"/>
    <n v="24"/>
    <n v="22"/>
    <n v="35"/>
    <n v="867"/>
    <n v="832"/>
    <n v="850"/>
    <n v="845"/>
    <n v="851"/>
    <n v="689"/>
    <n v="824"/>
    <n v="514"/>
    <n v="942"/>
    <n v="106"/>
    <n v="106"/>
    <n v="4"/>
    <n v="4"/>
    <n v="102"/>
    <n v="102"/>
    <n v="667"/>
    <n v="7"/>
    <n v="660"/>
    <n v="0"/>
    <n v="0"/>
    <n v="0"/>
    <n v="379"/>
    <n v="4"/>
    <n v="375"/>
    <n v="849"/>
    <n v="3"/>
    <n v="6"/>
    <n v="839"/>
    <n v="24"/>
    <n v="0"/>
    <n v="0"/>
    <n v="24"/>
    <n v="824"/>
    <n v="3"/>
    <n v="6"/>
    <n v="814"/>
    <n v="183"/>
    <n v="18"/>
    <n v="166"/>
    <n v="114"/>
    <n v="39"/>
    <n v="8"/>
    <n v="68"/>
    <n v="20"/>
    <n v="1"/>
    <n v="0"/>
    <n v="48"/>
    <n v="0"/>
    <n v="0"/>
    <n v="5"/>
    <n v="23"/>
    <n v="0"/>
    <n v="23"/>
    <n v="40"/>
    <n v="15"/>
    <n v="38"/>
    <n v="2"/>
    <m/>
    <m/>
    <m/>
    <n v="902"/>
    <n v="706"/>
    <n v="880"/>
    <n v="245"/>
    <n v="829"/>
    <n v="528"/>
    <n v="854"/>
    <n v="769"/>
    <n v="806"/>
    <n v="361"/>
    <n v="32"/>
    <n v="27"/>
    <n v="27"/>
    <n v="7"/>
    <n v="22"/>
    <n v="11"/>
    <n v="19"/>
    <n v="17"/>
    <n v="17"/>
    <n v="5"/>
    <n v="867"/>
    <n v="678"/>
    <n v="850"/>
    <n v="236"/>
    <n v="805"/>
    <n v="515"/>
    <n v="832"/>
    <n v="750"/>
    <n v="786"/>
    <n v="355"/>
    <m/>
    <n v="1046"/>
    <n v="1034"/>
    <n v="12"/>
    <n v="1046"/>
    <n v="43"/>
    <n v="991"/>
    <n v="12"/>
    <n v="867"/>
    <n v="969"/>
    <n v="297"/>
    <n v="420"/>
    <n v="239"/>
    <n v="18"/>
    <n v="60"/>
    <n v="9"/>
    <n v="3"/>
    <n v="1"/>
    <n v="12"/>
    <n v="38"/>
    <n v="26"/>
    <n v="11"/>
    <n v="84"/>
    <n v="601"/>
    <n v="350"/>
    <n v="5"/>
    <n v="18"/>
    <n v="14"/>
    <n v="6"/>
    <n v="2"/>
    <n v="63"/>
    <n v="583"/>
    <n v="343"/>
    <n v="15"/>
    <n v="106"/>
    <n v="26"/>
    <n v="61"/>
    <n v="448"/>
    <n v="9759"/>
    <n v="4"/>
    <n v="161"/>
    <n v="24"/>
    <n v="42"/>
    <n v="169"/>
    <n v="5424"/>
    <n v="4038"/>
    <n v="806"/>
    <n v="10268"/>
    <n v="136"/>
    <n v="92"/>
    <n v="2"/>
    <n v="22"/>
    <n v="1"/>
    <n v="134"/>
    <n v="1"/>
    <n v="11"/>
    <n v="2"/>
    <n v="0"/>
    <n v="0"/>
    <n v="5"/>
    <n v="0"/>
    <n v="0"/>
    <n v="9"/>
    <n v="6"/>
    <n v="2"/>
    <n v="1"/>
    <n v="6"/>
    <n v="3"/>
    <n v="20"/>
    <n v="6"/>
    <n v="582"/>
    <n v="149"/>
    <n v="731"/>
    <n v="14"/>
    <n v="0"/>
    <n v="14"/>
    <n v="567"/>
    <n v="149"/>
    <n v="716"/>
    <n v="582"/>
    <n v="68"/>
    <n v="68"/>
    <n v="68"/>
    <n v="318"/>
    <n v="15"/>
    <n v="7"/>
    <n v="7"/>
    <x v="0"/>
    <x v="131"/>
  </r>
  <r>
    <x v="1"/>
    <x v="25"/>
    <x v="131"/>
    <x v="131"/>
    <x v="1"/>
    <n v="14568"/>
    <n v="919"/>
    <n v="877"/>
    <n v="900"/>
    <n v="896"/>
    <n v="898"/>
    <n v="716"/>
    <n v="868"/>
    <n v="544"/>
    <n v="998"/>
    <n v="33"/>
    <n v="21"/>
    <n v="28"/>
    <n v="30"/>
    <n v="24"/>
    <n v="9"/>
    <n v="25"/>
    <n v="22"/>
    <n v="36"/>
    <n v="883"/>
    <n v="852"/>
    <n v="868"/>
    <n v="863"/>
    <n v="870"/>
    <n v="707"/>
    <n v="842"/>
    <n v="518"/>
    <n v="956"/>
    <n v="111"/>
    <n v="111"/>
    <n v="5"/>
    <n v="5"/>
    <n v="106"/>
    <n v="106"/>
    <n v="689"/>
    <n v="7"/>
    <n v="682"/>
    <n v="0"/>
    <n v="0"/>
    <n v="0"/>
    <n v="383"/>
    <n v="4"/>
    <n v="379"/>
    <n v="868"/>
    <n v="3"/>
    <n v="6"/>
    <n v="858"/>
    <n v="25"/>
    <n v="0"/>
    <n v="0"/>
    <n v="25"/>
    <n v="842"/>
    <n v="3"/>
    <n v="6"/>
    <n v="832"/>
    <n v="186"/>
    <n v="19"/>
    <n v="166"/>
    <n v="118"/>
    <n v="40"/>
    <n v="8"/>
    <n v="70"/>
    <n v="19"/>
    <n v="1"/>
    <n v="0"/>
    <n v="51"/>
    <n v="0"/>
    <n v="0"/>
    <n v="6"/>
    <n v="26"/>
    <n v="0"/>
    <n v="26"/>
    <n v="40"/>
    <n v="15"/>
    <n v="38"/>
    <n v="2"/>
    <m/>
    <m/>
    <m/>
    <n v="919"/>
    <n v="696"/>
    <n v="900"/>
    <n v="235"/>
    <n v="820"/>
    <n v="514"/>
    <n v="877"/>
    <n v="755"/>
    <n v="833"/>
    <n v="354"/>
    <n v="33"/>
    <n v="28"/>
    <n v="28"/>
    <n v="6"/>
    <n v="21"/>
    <n v="10"/>
    <n v="21"/>
    <n v="19"/>
    <n v="19"/>
    <n v="5"/>
    <n v="883"/>
    <n v="684"/>
    <n v="868"/>
    <n v="237"/>
    <n v="823"/>
    <n v="517"/>
    <n v="852"/>
    <n v="764"/>
    <n v="811"/>
    <n v="358"/>
    <m/>
    <n v="1057"/>
    <n v="1045"/>
    <n v="12"/>
    <n v="1057"/>
    <n v="44"/>
    <n v="1001"/>
    <n v="12"/>
    <n v="886"/>
    <n v="981"/>
    <n v="295"/>
    <n v="427"/>
    <n v="248"/>
    <n v="18"/>
    <n v="59"/>
    <n v="7"/>
    <n v="3"/>
    <n v="0"/>
    <n v="12"/>
    <n v="33"/>
    <n v="26"/>
    <n v="11"/>
    <n v="83"/>
    <n v="605"/>
    <n v="358"/>
    <n v="5"/>
    <n v="18"/>
    <n v="14"/>
    <n v="6"/>
    <n v="2"/>
    <n v="60"/>
    <n v="576"/>
    <n v="345"/>
    <n v="16"/>
    <n v="106"/>
    <n v="27"/>
    <n v="65"/>
    <n v="499"/>
    <n v="9789"/>
    <n v="3"/>
    <n v="155"/>
    <n v="26"/>
    <n v="41"/>
    <n v="173"/>
    <n v="5351"/>
    <n v="4024"/>
    <n v="810"/>
    <n v="10353"/>
    <n v="134"/>
    <n v="92"/>
    <n v="3"/>
    <n v="22"/>
    <n v="2"/>
    <n v="131"/>
    <n v="1"/>
    <n v="11"/>
    <n v="2"/>
    <n v="0"/>
    <n v="0"/>
    <n v="5"/>
    <n v="0"/>
    <n v="0"/>
    <n v="9"/>
    <n v="5"/>
    <n v="1"/>
    <n v="1"/>
    <n v="6"/>
    <n v="3"/>
    <n v="20"/>
    <n v="6"/>
    <n v="592"/>
    <n v="148"/>
    <n v="740"/>
    <n v="13"/>
    <n v="1"/>
    <n v="14"/>
    <n v="578"/>
    <n v="147"/>
    <n v="725"/>
    <n v="592"/>
    <n v="73"/>
    <n v="73"/>
    <n v="73"/>
    <n v="324"/>
    <n v="15"/>
    <n v="8"/>
    <n v="8"/>
    <x v="1"/>
    <x v="131"/>
  </r>
  <r>
    <x v="3"/>
    <x v="11"/>
    <x v="132"/>
    <x v="132"/>
    <x v="0"/>
    <n v="4216"/>
    <n v="250"/>
    <n v="235"/>
    <n v="257"/>
    <n v="242"/>
    <n v="239"/>
    <n v="159"/>
    <n v="236"/>
    <n v="209"/>
    <n v="282"/>
    <n v="6"/>
    <n v="7"/>
    <n v="8"/>
    <n v="6"/>
    <n v="7"/>
    <n v="2"/>
    <n v="5"/>
    <n v="3"/>
    <n v="8"/>
    <n v="243"/>
    <n v="228"/>
    <n v="248"/>
    <n v="235"/>
    <n v="231"/>
    <n v="157"/>
    <n v="230"/>
    <n v="205"/>
    <n v="274"/>
    <n v="46"/>
    <n v="44"/>
    <n v="3"/>
    <n v="3"/>
    <n v="43"/>
    <n v="41"/>
    <n v="148"/>
    <n v="2"/>
    <n v="146"/>
    <n v="1"/>
    <n v="1"/>
    <n v="0"/>
    <n v="118"/>
    <n v="1"/>
    <n v="117"/>
    <n v="236"/>
    <n v="2"/>
    <n v="2"/>
    <n v="232"/>
    <n v="5"/>
    <n v="0"/>
    <n v="0"/>
    <n v="5"/>
    <n v="230"/>
    <n v="2"/>
    <n v="2"/>
    <n v="226"/>
    <n v="45"/>
    <n v="5"/>
    <n v="31"/>
    <n v="27"/>
    <n v="12"/>
    <n v="4"/>
    <n v="19"/>
    <n v="12"/>
    <n v="3"/>
    <n v="0"/>
    <n v="7"/>
    <n v="1"/>
    <n v="0"/>
    <n v="0"/>
    <n v="3"/>
    <n v="1"/>
    <n v="2"/>
    <n v="7"/>
    <n v="1"/>
    <n v="6"/>
    <n v="1"/>
    <m/>
    <m/>
    <m/>
    <n v="250"/>
    <n v="232"/>
    <n v="257"/>
    <n v="50"/>
    <n v="225"/>
    <n v="143"/>
    <n v="235"/>
    <n v="223"/>
    <n v="228"/>
    <n v="113"/>
    <n v="6"/>
    <n v="6"/>
    <n v="8"/>
    <n v="2"/>
    <n v="5"/>
    <n v="3"/>
    <n v="7"/>
    <n v="6"/>
    <n v="5"/>
    <n v="2"/>
    <n v="243"/>
    <n v="225"/>
    <n v="248"/>
    <n v="47"/>
    <n v="219"/>
    <n v="139"/>
    <n v="228"/>
    <n v="217"/>
    <n v="223"/>
    <n v="111"/>
    <m/>
    <n v="300"/>
    <n v="299"/>
    <n v="1"/>
    <n v="300"/>
    <n v="12"/>
    <n v="287"/>
    <n v="1"/>
    <n v="2"/>
    <n v="148"/>
    <n v="52"/>
    <n v="173"/>
    <n v="57"/>
    <n v="5"/>
    <n v="10"/>
    <n v="3"/>
    <n v="0"/>
    <n v="0"/>
    <n v="0"/>
    <n v="142"/>
    <n v="1"/>
    <n v="2"/>
    <n v="33"/>
    <n v="190"/>
    <n v="75"/>
    <n v="2"/>
    <n v="8"/>
    <n v="2"/>
    <n v="0"/>
    <n v="0"/>
    <n v="25"/>
    <n v="188"/>
    <n v="74"/>
    <n v="1"/>
    <n v="75"/>
    <n v="26"/>
    <n v="137"/>
    <n v="3"/>
    <n v="2996"/>
    <n v="3"/>
    <n v="93"/>
    <n v="44"/>
    <n v="17"/>
    <n v="42"/>
    <n v="1906"/>
    <n v="1067"/>
    <n v="163"/>
    <n v="3136"/>
    <n v="41"/>
    <n v="22"/>
    <n v="3"/>
    <n v="9"/>
    <n v="3"/>
    <n v="38"/>
    <n v="0"/>
    <n v="2"/>
    <n v="1"/>
    <n v="1"/>
    <n v="0"/>
    <n v="1"/>
    <n v="1"/>
    <n v="0"/>
    <n v="5"/>
    <n v="5"/>
    <n v="2"/>
    <n v="2"/>
    <n v="4"/>
    <n v="1"/>
    <n v="7"/>
    <n v="5"/>
    <n v="195"/>
    <n v="30"/>
    <n v="225"/>
    <n v="2"/>
    <n v="0"/>
    <n v="2"/>
    <n v="192"/>
    <n v="30"/>
    <n v="222"/>
    <n v="195"/>
    <n v="19"/>
    <n v="19"/>
    <n v="19"/>
    <n v="116"/>
    <n v="0"/>
    <n v="0"/>
    <n v="0"/>
    <x v="0"/>
    <x v="132"/>
  </r>
  <r>
    <x v="1"/>
    <x v="25"/>
    <x v="133"/>
    <x v="133"/>
    <x v="0"/>
    <n v="13229"/>
    <n v="700"/>
    <n v="663"/>
    <n v="695"/>
    <n v="692"/>
    <n v="694"/>
    <n v="646"/>
    <n v="654"/>
    <n v="382"/>
    <n v="749"/>
    <n v="14"/>
    <n v="12"/>
    <n v="15"/>
    <n v="11"/>
    <n v="12"/>
    <n v="7"/>
    <n v="8"/>
    <n v="4"/>
    <n v="14"/>
    <n v="677"/>
    <n v="640"/>
    <n v="669"/>
    <n v="673"/>
    <n v="671"/>
    <n v="629"/>
    <n v="638"/>
    <n v="371"/>
    <n v="725"/>
    <n v="67"/>
    <n v="65"/>
    <n v="1"/>
    <n v="1"/>
    <n v="65"/>
    <n v="63"/>
    <n v="589"/>
    <n v="4"/>
    <n v="577"/>
    <n v="1"/>
    <n v="1"/>
    <n v="0"/>
    <n v="336"/>
    <n v="1"/>
    <n v="329"/>
    <n v="654"/>
    <n v="1"/>
    <n v="14"/>
    <n v="639"/>
    <n v="8"/>
    <n v="0"/>
    <n v="1"/>
    <n v="7"/>
    <n v="638"/>
    <n v="1"/>
    <n v="13"/>
    <n v="624"/>
    <n v="79"/>
    <n v="14"/>
    <n v="108"/>
    <n v="79"/>
    <n v="20"/>
    <n v="1"/>
    <n v="58"/>
    <n v="6"/>
    <n v="0"/>
    <n v="0"/>
    <n v="52"/>
    <n v="1"/>
    <n v="0"/>
    <n v="8"/>
    <n v="22"/>
    <n v="1"/>
    <n v="21"/>
    <n v="42"/>
    <n v="10"/>
    <n v="36"/>
    <n v="6"/>
    <m/>
    <m/>
    <m/>
    <n v="700"/>
    <n v="524"/>
    <n v="695"/>
    <n v="155"/>
    <n v="613"/>
    <n v="373"/>
    <n v="663"/>
    <n v="614"/>
    <n v="640"/>
    <n v="250"/>
    <n v="14"/>
    <n v="7"/>
    <n v="15"/>
    <n v="1"/>
    <n v="12"/>
    <n v="8"/>
    <n v="12"/>
    <n v="11"/>
    <n v="12"/>
    <n v="5"/>
    <n v="677"/>
    <n v="511"/>
    <n v="669"/>
    <n v="147"/>
    <n v="591"/>
    <n v="356"/>
    <n v="640"/>
    <n v="593"/>
    <n v="619"/>
    <n v="241"/>
    <m/>
    <n v="778"/>
    <n v="767"/>
    <n v="11"/>
    <n v="778"/>
    <n v="21"/>
    <n v="746"/>
    <n v="11"/>
    <n v="511"/>
    <n v="644"/>
    <n v="33"/>
    <n v="667"/>
    <n v="42"/>
    <n v="6"/>
    <n v="9"/>
    <n v="18"/>
    <n v="3"/>
    <n v="3"/>
    <n v="3"/>
    <n v="118"/>
    <n v="13"/>
    <n v="1"/>
    <n v="70"/>
    <n v="495"/>
    <n v="212"/>
    <n v="1"/>
    <n v="10"/>
    <n v="8"/>
    <n v="2"/>
    <n v="0"/>
    <n v="57"/>
    <n v="482"/>
    <n v="207"/>
    <n v="16"/>
    <n v="130"/>
    <n v="28"/>
    <n v="70"/>
    <n v="308"/>
    <n v="9855"/>
    <n v="0"/>
    <n v="133"/>
    <n v="0"/>
    <n v="14"/>
    <n v="66"/>
    <n v="6778"/>
    <n v="3172"/>
    <n v="283"/>
    <n v="10233"/>
    <n v="105"/>
    <n v="28"/>
    <n v="0"/>
    <n v="46"/>
    <n v="4"/>
    <n v="93"/>
    <n v="8"/>
    <n v="1"/>
    <n v="1"/>
    <n v="0"/>
    <n v="0"/>
    <n v="1"/>
    <n v="1"/>
    <n v="0"/>
    <n v="5"/>
    <n v="2"/>
    <n v="2"/>
    <n v="0"/>
    <n v="4"/>
    <n v="0"/>
    <n v="6"/>
    <n v="1"/>
    <n v="452"/>
    <n v="102"/>
    <n v="554"/>
    <n v="3"/>
    <n v="1"/>
    <n v="4"/>
    <n v="444"/>
    <n v="100"/>
    <n v="544"/>
    <n v="452"/>
    <n v="83"/>
    <n v="83"/>
    <n v="83"/>
    <n v="327"/>
    <n v="0"/>
    <n v="0"/>
    <n v="0"/>
    <x v="0"/>
    <x v="133"/>
  </r>
  <r>
    <x v="1"/>
    <x v="25"/>
    <x v="133"/>
    <x v="133"/>
    <x v="1"/>
    <n v="13292"/>
    <n v="713"/>
    <n v="673"/>
    <n v="703"/>
    <n v="705"/>
    <n v="702"/>
    <n v="652"/>
    <n v="663"/>
    <n v="383"/>
    <n v="754"/>
    <n v="14"/>
    <n v="11"/>
    <n v="15"/>
    <n v="11"/>
    <n v="12"/>
    <n v="7"/>
    <n v="8"/>
    <n v="4"/>
    <n v="14"/>
    <n v="688"/>
    <n v="651"/>
    <n v="677"/>
    <n v="685"/>
    <n v="679"/>
    <n v="635"/>
    <n v="647"/>
    <n v="372"/>
    <n v="729"/>
    <n v="68"/>
    <n v="66"/>
    <n v="1"/>
    <n v="1"/>
    <n v="66"/>
    <n v="64"/>
    <n v="596"/>
    <n v="4"/>
    <n v="584"/>
    <n v="1"/>
    <n v="1"/>
    <n v="0"/>
    <n v="339"/>
    <n v="1"/>
    <n v="332"/>
    <n v="663"/>
    <n v="1"/>
    <n v="16"/>
    <n v="646"/>
    <n v="8"/>
    <n v="0"/>
    <n v="1"/>
    <n v="7"/>
    <n v="647"/>
    <n v="1"/>
    <n v="15"/>
    <n v="631"/>
    <n v="79"/>
    <n v="13"/>
    <n v="110"/>
    <n v="79"/>
    <n v="20"/>
    <n v="1"/>
    <n v="57"/>
    <n v="5"/>
    <n v="0"/>
    <n v="0"/>
    <n v="52"/>
    <n v="1"/>
    <n v="0"/>
    <n v="9"/>
    <n v="21"/>
    <n v="1"/>
    <n v="20"/>
    <n v="42"/>
    <n v="10"/>
    <n v="38"/>
    <n v="4"/>
    <m/>
    <m/>
    <m/>
    <n v="713"/>
    <n v="488"/>
    <n v="703"/>
    <n v="152"/>
    <n v="612"/>
    <n v="376"/>
    <n v="673"/>
    <n v="608"/>
    <n v="656"/>
    <n v="235"/>
    <n v="14"/>
    <n v="7"/>
    <n v="15"/>
    <n v="1"/>
    <n v="12"/>
    <n v="8"/>
    <n v="11"/>
    <n v="10"/>
    <n v="11"/>
    <n v="4"/>
    <n v="688"/>
    <n v="482"/>
    <n v="677"/>
    <n v="147"/>
    <n v="603"/>
    <n v="367"/>
    <n v="651"/>
    <n v="606"/>
    <n v="634"/>
    <n v="236"/>
    <m/>
    <n v="782"/>
    <n v="771"/>
    <n v="11"/>
    <n v="782"/>
    <n v="21"/>
    <n v="750"/>
    <n v="11"/>
    <n v="517"/>
    <n v="649"/>
    <n v="33"/>
    <n v="669"/>
    <n v="44"/>
    <n v="4"/>
    <n v="10"/>
    <n v="19"/>
    <n v="3"/>
    <n v="3"/>
    <n v="3"/>
    <n v="107"/>
    <n v="13"/>
    <n v="1"/>
    <n v="70"/>
    <n v="494"/>
    <n v="217"/>
    <n v="1"/>
    <n v="10"/>
    <n v="8"/>
    <n v="2"/>
    <n v="0"/>
    <n v="53"/>
    <n v="477"/>
    <n v="207"/>
    <n v="15"/>
    <n v="132"/>
    <n v="29"/>
    <n v="70"/>
    <n v="315"/>
    <n v="9887"/>
    <n v="0"/>
    <n v="126"/>
    <n v="0"/>
    <n v="13"/>
    <n v="70"/>
    <n v="6700"/>
    <n v="3173"/>
    <n v="283"/>
    <n v="10272"/>
    <n v="107"/>
    <n v="26"/>
    <n v="1"/>
    <n v="44"/>
    <n v="4"/>
    <n v="96"/>
    <n v="7"/>
    <n v="1"/>
    <n v="1"/>
    <n v="0"/>
    <n v="0"/>
    <n v="1"/>
    <n v="1"/>
    <n v="0"/>
    <n v="6"/>
    <n v="2"/>
    <n v="2"/>
    <n v="0"/>
    <n v="4"/>
    <n v="1"/>
    <n v="7"/>
    <n v="1"/>
    <n v="453"/>
    <n v="105"/>
    <n v="558"/>
    <n v="3"/>
    <n v="1"/>
    <n v="4"/>
    <n v="445"/>
    <n v="103"/>
    <n v="548"/>
    <n v="453"/>
    <n v="85"/>
    <n v="85"/>
    <n v="85"/>
    <n v="335"/>
    <n v="0"/>
    <n v="0"/>
    <n v="0"/>
    <x v="1"/>
    <x v="133"/>
  </r>
  <r>
    <x v="1"/>
    <x v="26"/>
    <x v="134"/>
    <x v="134"/>
    <x v="0"/>
    <n v="3163"/>
    <n v="369"/>
    <n v="327"/>
    <n v="345"/>
    <n v="361"/>
    <n v="340"/>
    <n v="222"/>
    <n v="354"/>
    <n v="179"/>
    <n v="376"/>
    <n v="7"/>
    <n v="5"/>
    <n v="7"/>
    <n v="6"/>
    <n v="7"/>
    <n v="3"/>
    <n v="5"/>
    <n v="2"/>
    <n v="8"/>
    <n v="359"/>
    <n v="319"/>
    <n v="335"/>
    <n v="352"/>
    <n v="330"/>
    <n v="218"/>
    <n v="346"/>
    <n v="177"/>
    <n v="365"/>
    <n v="22"/>
    <n v="22"/>
    <n v="0"/>
    <n v="0"/>
    <n v="22"/>
    <n v="22"/>
    <n v="214"/>
    <n v="2"/>
    <n v="211"/>
    <n v="0"/>
    <n v="0"/>
    <n v="0"/>
    <n v="112"/>
    <n v="1"/>
    <n v="111"/>
    <n v="354"/>
    <n v="0"/>
    <n v="7"/>
    <n v="347"/>
    <n v="5"/>
    <n v="0"/>
    <n v="0"/>
    <n v="5"/>
    <n v="346"/>
    <n v="0"/>
    <n v="7"/>
    <n v="339"/>
    <n v="78"/>
    <n v="16"/>
    <n v="86"/>
    <n v="42"/>
    <n v="11"/>
    <n v="0"/>
    <n v="16"/>
    <n v="3"/>
    <n v="0"/>
    <n v="0"/>
    <n v="13"/>
    <n v="1"/>
    <n v="0"/>
    <n v="2"/>
    <n v="5"/>
    <n v="0"/>
    <n v="5"/>
    <n v="11"/>
    <n v="1"/>
    <n v="8"/>
    <n v="3"/>
    <m/>
    <m/>
    <m/>
    <n v="369"/>
    <n v="319"/>
    <n v="345"/>
    <n v="88"/>
    <n v="321"/>
    <n v="199"/>
    <n v="327"/>
    <n v="306"/>
    <n v="321"/>
    <n v="146"/>
    <n v="7"/>
    <n v="6"/>
    <n v="7"/>
    <n v="2"/>
    <n v="6"/>
    <n v="2"/>
    <n v="5"/>
    <n v="5"/>
    <n v="4"/>
    <n v="0"/>
    <n v="359"/>
    <n v="310"/>
    <n v="335"/>
    <n v="84"/>
    <n v="312"/>
    <n v="194"/>
    <n v="319"/>
    <n v="298"/>
    <n v="314"/>
    <n v="143"/>
    <m/>
    <n v="378"/>
    <n v="375"/>
    <n v="3"/>
    <n v="378"/>
    <n v="9"/>
    <n v="366"/>
    <n v="3"/>
    <n v="354"/>
    <n v="371"/>
    <n v="13"/>
    <n v="322"/>
    <n v="37"/>
    <n v="1"/>
    <n v="4"/>
    <n v="1"/>
    <n v="0"/>
    <n v="0"/>
    <n v="4"/>
    <n v="4"/>
    <n v="5"/>
    <n v="0"/>
    <n v="22"/>
    <n v="212"/>
    <n v="144"/>
    <n v="0"/>
    <n v="5"/>
    <n v="1"/>
    <n v="3"/>
    <n v="0"/>
    <n v="16"/>
    <n v="211"/>
    <n v="139"/>
    <n v="3"/>
    <n v="49"/>
    <n v="6"/>
    <n v="46"/>
    <n v="133"/>
    <n v="2017"/>
    <n v="0"/>
    <n v="65"/>
    <n v="12"/>
    <n v="8"/>
    <n v="29"/>
    <n v="1248"/>
    <n v="768"/>
    <n v="180"/>
    <n v="2196"/>
    <n v="28"/>
    <n v="19"/>
    <n v="0"/>
    <n v="1"/>
    <n v="0"/>
    <n v="25"/>
    <n v="3"/>
    <n v="0"/>
    <n v="0"/>
    <n v="0"/>
    <n v="0"/>
    <n v="0"/>
    <n v="0"/>
    <n v="0"/>
    <n v="3"/>
    <n v="3"/>
    <n v="0"/>
    <n v="1"/>
    <n v="2"/>
    <n v="1"/>
    <n v="3"/>
    <n v="2"/>
    <n v="203"/>
    <n v="84"/>
    <n v="287"/>
    <n v="2"/>
    <n v="1"/>
    <n v="3"/>
    <n v="201"/>
    <n v="82"/>
    <n v="283"/>
    <n v="203"/>
    <n v="22"/>
    <n v="21"/>
    <n v="22"/>
    <n v="116"/>
    <n v="0"/>
    <n v="0"/>
    <n v="0"/>
    <x v="0"/>
    <x v="134"/>
  </r>
  <r>
    <x v="1"/>
    <x v="26"/>
    <x v="134"/>
    <x v="134"/>
    <x v="1"/>
    <n v="3172"/>
    <n v="372"/>
    <n v="302"/>
    <n v="335"/>
    <n v="367"/>
    <n v="320"/>
    <n v="200"/>
    <n v="357"/>
    <n v="168"/>
    <n v="380"/>
    <n v="7"/>
    <n v="5"/>
    <n v="7"/>
    <n v="6"/>
    <n v="7"/>
    <n v="3"/>
    <n v="5"/>
    <n v="2"/>
    <n v="8"/>
    <n v="362"/>
    <n v="294"/>
    <n v="325"/>
    <n v="358"/>
    <n v="310"/>
    <n v="196"/>
    <n v="349"/>
    <n v="166"/>
    <n v="369"/>
    <n v="24"/>
    <n v="24"/>
    <n v="1"/>
    <n v="1"/>
    <n v="23"/>
    <n v="23"/>
    <n v="189"/>
    <n v="2"/>
    <n v="186"/>
    <n v="0"/>
    <n v="0"/>
    <n v="0"/>
    <n v="94"/>
    <n v="1"/>
    <n v="93"/>
    <n v="357"/>
    <n v="0"/>
    <n v="6"/>
    <n v="351"/>
    <n v="5"/>
    <n v="0"/>
    <n v="0"/>
    <n v="5"/>
    <n v="349"/>
    <n v="0"/>
    <n v="6"/>
    <n v="343"/>
    <n v="79"/>
    <n v="16"/>
    <n v="86"/>
    <n v="42"/>
    <n v="11"/>
    <n v="0"/>
    <n v="17"/>
    <n v="3"/>
    <n v="0"/>
    <n v="0"/>
    <n v="14"/>
    <n v="1"/>
    <n v="0"/>
    <n v="2"/>
    <n v="5"/>
    <n v="0"/>
    <n v="5"/>
    <n v="11"/>
    <n v="1"/>
    <n v="8"/>
    <n v="3"/>
    <m/>
    <m/>
    <m/>
    <n v="372"/>
    <n v="317"/>
    <n v="335"/>
    <n v="84"/>
    <n v="305"/>
    <n v="194"/>
    <n v="302"/>
    <n v="274"/>
    <n v="295"/>
    <n v="133"/>
    <n v="7"/>
    <n v="6"/>
    <n v="7"/>
    <n v="2"/>
    <n v="6"/>
    <n v="3"/>
    <n v="5"/>
    <n v="5"/>
    <n v="4"/>
    <n v="1"/>
    <n v="362"/>
    <n v="312"/>
    <n v="325"/>
    <n v="83"/>
    <n v="304"/>
    <n v="193"/>
    <n v="294"/>
    <n v="273"/>
    <n v="288"/>
    <n v="134"/>
    <m/>
    <n v="382"/>
    <n v="379"/>
    <n v="3"/>
    <n v="382"/>
    <n v="9"/>
    <n v="370"/>
    <n v="3"/>
    <n v="357"/>
    <n v="373"/>
    <n v="13"/>
    <n v="325"/>
    <n v="38"/>
    <n v="1"/>
    <n v="4"/>
    <n v="1"/>
    <n v="0"/>
    <n v="0"/>
    <n v="4"/>
    <n v="4"/>
    <n v="5"/>
    <n v="0"/>
    <n v="24"/>
    <n v="211"/>
    <n v="147"/>
    <n v="0"/>
    <n v="5"/>
    <n v="1"/>
    <n v="3"/>
    <n v="0"/>
    <n v="16"/>
    <n v="209"/>
    <n v="140"/>
    <n v="3"/>
    <n v="48"/>
    <n v="6"/>
    <n v="43"/>
    <n v="140"/>
    <n v="2025"/>
    <n v="0"/>
    <n v="66"/>
    <n v="8"/>
    <n v="8"/>
    <n v="29"/>
    <n v="1237"/>
    <n v="765"/>
    <n v="181"/>
    <n v="2208"/>
    <n v="30"/>
    <n v="20"/>
    <n v="0"/>
    <n v="1"/>
    <n v="0"/>
    <n v="27"/>
    <n v="3"/>
    <n v="0"/>
    <n v="0"/>
    <n v="0"/>
    <n v="0"/>
    <n v="0"/>
    <n v="0"/>
    <n v="0"/>
    <n v="3"/>
    <n v="3"/>
    <n v="1"/>
    <n v="1"/>
    <n v="2"/>
    <n v="1"/>
    <n v="3"/>
    <n v="2"/>
    <n v="204"/>
    <n v="84"/>
    <n v="288"/>
    <n v="2"/>
    <n v="1"/>
    <n v="3"/>
    <n v="202"/>
    <n v="82"/>
    <n v="284"/>
    <n v="204"/>
    <n v="21"/>
    <n v="20"/>
    <n v="21"/>
    <n v="118"/>
    <n v="0"/>
    <n v="0"/>
    <n v="0"/>
    <x v="1"/>
    <x v="134"/>
  </r>
  <r>
    <x v="1"/>
    <x v="26"/>
    <x v="135"/>
    <x v="135"/>
    <x v="0"/>
    <n v="3107"/>
    <n v="177"/>
    <n v="173"/>
    <n v="172"/>
    <n v="176"/>
    <n v="173"/>
    <n v="161"/>
    <n v="176"/>
    <n v="124"/>
    <n v="178"/>
    <n v="5"/>
    <n v="5"/>
    <n v="5"/>
    <n v="5"/>
    <n v="5"/>
    <n v="4"/>
    <n v="5"/>
    <n v="4"/>
    <n v="5"/>
    <n v="172"/>
    <n v="168"/>
    <n v="167"/>
    <n v="171"/>
    <n v="168"/>
    <n v="157"/>
    <n v="171"/>
    <n v="120"/>
    <n v="172"/>
    <n v="17"/>
    <n v="17"/>
    <n v="0"/>
    <n v="0"/>
    <n v="17"/>
    <n v="17"/>
    <n v="158"/>
    <n v="4"/>
    <n v="154"/>
    <n v="0"/>
    <n v="0"/>
    <n v="0"/>
    <n v="114"/>
    <n v="3"/>
    <n v="111"/>
    <n v="176"/>
    <n v="0"/>
    <n v="0"/>
    <n v="176"/>
    <n v="5"/>
    <n v="0"/>
    <n v="0"/>
    <n v="5"/>
    <n v="171"/>
    <n v="0"/>
    <n v="0"/>
    <n v="171"/>
    <n v="13"/>
    <n v="2"/>
    <n v="17"/>
    <n v="7"/>
    <n v="5"/>
    <n v="0"/>
    <n v="9"/>
    <n v="5"/>
    <n v="1"/>
    <n v="0"/>
    <n v="4"/>
    <n v="0"/>
    <n v="0"/>
    <n v="0"/>
    <n v="1"/>
    <n v="0"/>
    <n v="1"/>
    <n v="4"/>
    <n v="0"/>
    <n v="3"/>
    <n v="1"/>
    <m/>
    <m/>
    <m/>
    <n v="177"/>
    <n v="117"/>
    <n v="172"/>
    <n v="58"/>
    <n v="167"/>
    <n v="129"/>
    <n v="173"/>
    <n v="169"/>
    <n v="172"/>
    <n v="80"/>
    <n v="5"/>
    <n v="4"/>
    <n v="5"/>
    <n v="1"/>
    <n v="4"/>
    <n v="2"/>
    <n v="5"/>
    <n v="5"/>
    <n v="5"/>
    <n v="2"/>
    <n v="172"/>
    <n v="113"/>
    <n v="167"/>
    <n v="57"/>
    <n v="163"/>
    <n v="127"/>
    <n v="168"/>
    <n v="164"/>
    <n v="167"/>
    <n v="78"/>
    <m/>
    <n v="178"/>
    <n v="177"/>
    <n v="1"/>
    <n v="178"/>
    <n v="5"/>
    <n v="172"/>
    <n v="1"/>
    <n v="175"/>
    <n v="176"/>
    <n v="7"/>
    <n v="161"/>
    <n v="8"/>
    <n v="1"/>
    <n v="1"/>
    <n v="0"/>
    <n v="0"/>
    <n v="0"/>
    <n v="6"/>
    <n v="0"/>
    <n v="9"/>
    <n v="2"/>
    <n v="24"/>
    <n v="100"/>
    <n v="52"/>
    <n v="1"/>
    <n v="3"/>
    <n v="0"/>
    <n v="1"/>
    <n v="0"/>
    <n v="21"/>
    <n v="100"/>
    <n v="51"/>
    <n v="7"/>
    <n v="27"/>
    <n v="8"/>
    <n v="1"/>
    <n v="197"/>
    <n v="2215"/>
    <n v="0"/>
    <n v="12"/>
    <n v="0"/>
    <n v="2"/>
    <n v="7"/>
    <n v="1686"/>
    <n v="651"/>
    <n v="76"/>
    <n v="2413"/>
    <n v="22"/>
    <n v="19"/>
    <n v="4"/>
    <n v="2"/>
    <n v="0"/>
    <n v="22"/>
    <n v="0"/>
    <n v="2"/>
    <n v="1"/>
    <n v="1"/>
    <n v="0"/>
    <n v="0"/>
    <n v="0"/>
    <n v="0"/>
    <n v="1"/>
    <n v="1"/>
    <n v="0"/>
    <n v="0"/>
    <n v="1"/>
    <n v="0"/>
    <n v="3"/>
    <n v="1"/>
    <n v="126"/>
    <n v="16"/>
    <n v="142"/>
    <n v="1"/>
    <n v="0"/>
    <n v="1"/>
    <n v="125"/>
    <n v="16"/>
    <n v="141"/>
    <n v="126"/>
    <n v="31"/>
    <n v="31"/>
    <n v="31"/>
    <n v="95"/>
    <n v="2"/>
    <n v="1"/>
    <n v="1"/>
    <x v="0"/>
    <x v="135"/>
  </r>
  <r>
    <x v="1"/>
    <x v="26"/>
    <x v="135"/>
    <x v="135"/>
    <x v="1"/>
    <n v="3081"/>
    <n v="176"/>
    <n v="175"/>
    <n v="174"/>
    <n v="175"/>
    <n v="175"/>
    <n v="162"/>
    <n v="175"/>
    <n v="132"/>
    <n v="177"/>
    <n v="6"/>
    <n v="6"/>
    <n v="6"/>
    <n v="6"/>
    <n v="6"/>
    <n v="5"/>
    <n v="6"/>
    <n v="6"/>
    <n v="6"/>
    <n v="170"/>
    <n v="169"/>
    <n v="168"/>
    <n v="169"/>
    <n v="169"/>
    <n v="157"/>
    <n v="169"/>
    <n v="126"/>
    <n v="170"/>
    <n v="16"/>
    <n v="16"/>
    <n v="0"/>
    <n v="0"/>
    <n v="16"/>
    <n v="16"/>
    <n v="160"/>
    <n v="5"/>
    <n v="155"/>
    <n v="0"/>
    <n v="0"/>
    <n v="0"/>
    <n v="125"/>
    <n v="5"/>
    <n v="120"/>
    <n v="175"/>
    <n v="0"/>
    <n v="2"/>
    <n v="173"/>
    <n v="6"/>
    <n v="0"/>
    <n v="0"/>
    <n v="6"/>
    <n v="169"/>
    <n v="0"/>
    <n v="2"/>
    <n v="167"/>
    <n v="12"/>
    <n v="2"/>
    <n v="17"/>
    <n v="7"/>
    <n v="5"/>
    <n v="0"/>
    <n v="8"/>
    <n v="4"/>
    <n v="1"/>
    <n v="0"/>
    <n v="4"/>
    <n v="0"/>
    <n v="0"/>
    <n v="0"/>
    <n v="1"/>
    <n v="0"/>
    <n v="1"/>
    <n v="4"/>
    <n v="0"/>
    <n v="3"/>
    <n v="1"/>
    <m/>
    <m/>
    <m/>
    <n v="176"/>
    <n v="118"/>
    <n v="174"/>
    <n v="58"/>
    <n v="165"/>
    <n v="129"/>
    <n v="175"/>
    <n v="167"/>
    <n v="174"/>
    <n v="80"/>
    <n v="6"/>
    <n v="5"/>
    <n v="6"/>
    <n v="1"/>
    <n v="5"/>
    <n v="2"/>
    <n v="6"/>
    <n v="6"/>
    <n v="6"/>
    <n v="2"/>
    <n v="170"/>
    <n v="114"/>
    <n v="168"/>
    <n v="57"/>
    <n v="163"/>
    <n v="130"/>
    <n v="169"/>
    <n v="165"/>
    <n v="168"/>
    <n v="80"/>
    <m/>
    <n v="177"/>
    <n v="176"/>
    <n v="1"/>
    <n v="177"/>
    <n v="6"/>
    <n v="170"/>
    <n v="1"/>
    <n v="174"/>
    <n v="175"/>
    <n v="7"/>
    <n v="160"/>
    <n v="8"/>
    <n v="1"/>
    <n v="1"/>
    <n v="0"/>
    <n v="0"/>
    <n v="0"/>
    <n v="6"/>
    <n v="0"/>
    <n v="9"/>
    <n v="2"/>
    <n v="24"/>
    <n v="99"/>
    <n v="52"/>
    <n v="1"/>
    <n v="3"/>
    <n v="0"/>
    <n v="1"/>
    <n v="0"/>
    <n v="21"/>
    <n v="98"/>
    <n v="51"/>
    <n v="6"/>
    <n v="28"/>
    <n v="8"/>
    <n v="1"/>
    <n v="196"/>
    <n v="2197"/>
    <n v="0"/>
    <n v="10"/>
    <n v="0"/>
    <n v="2"/>
    <n v="7"/>
    <n v="1642"/>
    <n v="655"/>
    <n v="76"/>
    <n v="2394"/>
    <n v="22"/>
    <n v="19"/>
    <n v="4"/>
    <n v="1"/>
    <n v="0"/>
    <n v="22"/>
    <n v="0"/>
    <n v="2"/>
    <n v="1"/>
    <n v="1"/>
    <n v="0"/>
    <n v="0"/>
    <n v="0"/>
    <n v="0"/>
    <n v="1"/>
    <n v="1"/>
    <n v="0"/>
    <n v="0"/>
    <n v="1"/>
    <n v="0"/>
    <n v="3"/>
    <n v="1"/>
    <n v="126"/>
    <n v="17"/>
    <n v="143"/>
    <n v="2"/>
    <n v="0"/>
    <n v="2"/>
    <n v="124"/>
    <n v="17"/>
    <n v="141"/>
    <n v="126"/>
    <n v="33"/>
    <n v="33"/>
    <n v="33"/>
    <n v="92"/>
    <n v="2"/>
    <n v="1"/>
    <n v="1"/>
    <x v="1"/>
    <x v="135"/>
  </r>
  <r>
    <x v="1"/>
    <x v="26"/>
    <x v="136"/>
    <x v="136"/>
    <x v="0"/>
    <n v="5914"/>
    <n v="516"/>
    <n v="481"/>
    <n v="499"/>
    <n v="499"/>
    <n v="488"/>
    <n v="434"/>
    <n v="497"/>
    <n v="256"/>
    <n v="524"/>
    <n v="10"/>
    <n v="3"/>
    <n v="8"/>
    <n v="6"/>
    <n v="4"/>
    <n v="2"/>
    <n v="7"/>
    <n v="5"/>
    <n v="9"/>
    <n v="498"/>
    <n v="472"/>
    <n v="485"/>
    <n v="486"/>
    <n v="478"/>
    <n v="428"/>
    <n v="482"/>
    <n v="248"/>
    <n v="507"/>
    <n v="66"/>
    <n v="66"/>
    <n v="0"/>
    <n v="0"/>
    <n v="65"/>
    <n v="65"/>
    <n v="417"/>
    <n v="2"/>
    <n v="411"/>
    <n v="0"/>
    <n v="0"/>
    <n v="0"/>
    <n v="218"/>
    <n v="0"/>
    <n v="215"/>
    <n v="497"/>
    <n v="3"/>
    <n v="21"/>
    <n v="473"/>
    <n v="7"/>
    <n v="0"/>
    <n v="0"/>
    <n v="7"/>
    <n v="482"/>
    <n v="3"/>
    <n v="21"/>
    <n v="458"/>
    <n v="55"/>
    <n v="3"/>
    <n v="88"/>
    <n v="65"/>
    <n v="20"/>
    <n v="1"/>
    <n v="38"/>
    <n v="2"/>
    <n v="0"/>
    <n v="0"/>
    <n v="36"/>
    <n v="0"/>
    <n v="0"/>
    <n v="5"/>
    <n v="18"/>
    <n v="3"/>
    <n v="15"/>
    <n v="32"/>
    <n v="7"/>
    <n v="28"/>
    <n v="4"/>
    <m/>
    <m/>
    <m/>
    <n v="516"/>
    <n v="449"/>
    <n v="499"/>
    <n v="125"/>
    <n v="452"/>
    <n v="282"/>
    <n v="481"/>
    <n v="437"/>
    <n v="474"/>
    <n v="225"/>
    <n v="10"/>
    <n v="9"/>
    <n v="8"/>
    <n v="0"/>
    <n v="6"/>
    <n v="2"/>
    <n v="3"/>
    <n v="3"/>
    <n v="3"/>
    <n v="1"/>
    <n v="498"/>
    <n v="434"/>
    <n v="485"/>
    <n v="122"/>
    <n v="440"/>
    <n v="277"/>
    <n v="472"/>
    <n v="428"/>
    <n v="465"/>
    <n v="221"/>
    <m/>
    <n v="527"/>
    <n v="519"/>
    <n v="8"/>
    <n v="527"/>
    <n v="10"/>
    <n v="509"/>
    <n v="8"/>
    <n v="466"/>
    <n v="489"/>
    <n v="44"/>
    <n v="400"/>
    <n v="64"/>
    <n v="3"/>
    <n v="15"/>
    <n v="0"/>
    <n v="1"/>
    <n v="0"/>
    <n v="8"/>
    <n v="15"/>
    <n v="22"/>
    <n v="1"/>
    <n v="45"/>
    <n v="312"/>
    <n v="169"/>
    <n v="1"/>
    <n v="5"/>
    <n v="3"/>
    <n v="1"/>
    <n v="0"/>
    <n v="37"/>
    <n v="305"/>
    <n v="167"/>
    <n v="12"/>
    <n v="64"/>
    <n v="11"/>
    <n v="77"/>
    <n v="161"/>
    <n v="3897"/>
    <n v="3"/>
    <n v="113"/>
    <n v="20"/>
    <n v="12"/>
    <n v="42"/>
    <n v="2493"/>
    <n v="1344"/>
    <n v="298"/>
    <n v="4135"/>
    <n v="95"/>
    <n v="62"/>
    <n v="0"/>
    <n v="15"/>
    <n v="1"/>
    <n v="94"/>
    <n v="0"/>
    <n v="1"/>
    <n v="1"/>
    <n v="0"/>
    <n v="1"/>
    <n v="0"/>
    <n v="0"/>
    <n v="0"/>
    <n v="4"/>
    <n v="2"/>
    <n v="1"/>
    <n v="0"/>
    <n v="1"/>
    <n v="2"/>
    <n v="5"/>
    <n v="1"/>
    <n v="302"/>
    <n v="88"/>
    <n v="390"/>
    <n v="3"/>
    <n v="0"/>
    <n v="3"/>
    <n v="297"/>
    <n v="86"/>
    <n v="383"/>
    <n v="302"/>
    <n v="58"/>
    <n v="58"/>
    <n v="58"/>
    <n v="214"/>
    <n v="13"/>
    <n v="9"/>
    <n v="9"/>
    <x v="0"/>
    <x v="136"/>
  </r>
  <r>
    <x v="1"/>
    <x v="26"/>
    <x v="136"/>
    <x v="136"/>
    <x v="1"/>
    <n v="6014"/>
    <n v="532"/>
    <n v="499"/>
    <n v="517"/>
    <n v="513"/>
    <n v="505"/>
    <n v="446"/>
    <n v="505"/>
    <n v="286"/>
    <n v="542"/>
    <n v="10"/>
    <n v="3"/>
    <n v="8"/>
    <n v="6"/>
    <n v="5"/>
    <n v="2"/>
    <n v="7"/>
    <n v="5"/>
    <n v="9"/>
    <n v="513"/>
    <n v="488"/>
    <n v="501"/>
    <n v="500"/>
    <n v="492"/>
    <n v="438"/>
    <n v="490"/>
    <n v="278"/>
    <n v="524"/>
    <n v="66"/>
    <n v="66"/>
    <n v="0"/>
    <n v="0"/>
    <n v="65"/>
    <n v="65"/>
    <n v="429"/>
    <n v="2"/>
    <n v="422"/>
    <n v="0"/>
    <n v="0"/>
    <n v="0"/>
    <n v="245"/>
    <n v="0"/>
    <n v="242"/>
    <n v="505"/>
    <n v="3"/>
    <n v="22"/>
    <n v="480"/>
    <n v="7"/>
    <n v="0"/>
    <n v="0"/>
    <n v="7"/>
    <n v="490"/>
    <n v="3"/>
    <n v="22"/>
    <n v="465"/>
    <n v="58"/>
    <n v="6"/>
    <n v="90"/>
    <n v="66"/>
    <n v="22"/>
    <n v="1"/>
    <n v="40"/>
    <n v="3"/>
    <n v="0"/>
    <n v="0"/>
    <n v="37"/>
    <n v="0"/>
    <n v="0"/>
    <n v="5"/>
    <n v="18"/>
    <n v="3"/>
    <n v="15"/>
    <n v="33"/>
    <n v="7"/>
    <n v="28"/>
    <n v="4"/>
    <m/>
    <m/>
    <m/>
    <n v="532"/>
    <n v="453"/>
    <n v="517"/>
    <n v="124"/>
    <n v="450"/>
    <n v="277"/>
    <n v="499"/>
    <n v="434"/>
    <n v="493"/>
    <n v="225"/>
    <n v="10"/>
    <n v="10"/>
    <n v="8"/>
    <n v="1"/>
    <n v="7"/>
    <n v="3"/>
    <n v="3"/>
    <n v="3"/>
    <n v="3"/>
    <n v="1"/>
    <n v="513"/>
    <n v="450"/>
    <n v="501"/>
    <n v="128"/>
    <n v="456"/>
    <n v="285"/>
    <n v="488"/>
    <n v="443"/>
    <n v="482"/>
    <n v="233"/>
    <m/>
    <n v="547"/>
    <n v="538"/>
    <n v="9"/>
    <n v="547"/>
    <n v="10"/>
    <n v="528"/>
    <n v="9"/>
    <n v="474"/>
    <n v="501"/>
    <n v="44"/>
    <n v="414"/>
    <n v="68"/>
    <n v="4"/>
    <n v="16"/>
    <n v="0"/>
    <n v="1"/>
    <n v="0"/>
    <n v="8"/>
    <n v="16"/>
    <n v="23"/>
    <n v="1"/>
    <n v="45"/>
    <n v="326"/>
    <n v="175"/>
    <n v="1"/>
    <n v="5"/>
    <n v="3"/>
    <n v="1"/>
    <n v="0"/>
    <n v="37"/>
    <n v="303"/>
    <n v="168"/>
    <n v="16"/>
    <n v="67"/>
    <n v="12"/>
    <n v="77"/>
    <n v="165"/>
    <n v="3959"/>
    <n v="3"/>
    <n v="113"/>
    <n v="23"/>
    <n v="12"/>
    <n v="44"/>
    <n v="2474"/>
    <n v="1346"/>
    <n v="301"/>
    <n v="4201"/>
    <n v="100"/>
    <n v="67"/>
    <n v="0"/>
    <n v="17"/>
    <n v="1"/>
    <n v="99"/>
    <n v="0"/>
    <n v="1"/>
    <n v="1"/>
    <n v="1"/>
    <n v="0"/>
    <n v="0"/>
    <n v="0"/>
    <n v="0"/>
    <n v="4"/>
    <n v="2"/>
    <n v="1"/>
    <n v="0"/>
    <n v="1"/>
    <n v="2"/>
    <n v="5"/>
    <n v="1"/>
    <n v="308"/>
    <n v="89"/>
    <n v="397"/>
    <n v="3"/>
    <n v="0"/>
    <n v="3"/>
    <n v="303"/>
    <n v="87"/>
    <n v="390"/>
    <n v="308"/>
    <n v="59"/>
    <n v="59"/>
    <n v="59"/>
    <n v="219"/>
    <n v="13"/>
    <n v="9"/>
    <n v="9"/>
    <x v="1"/>
    <x v="136"/>
  </r>
  <r>
    <x v="3"/>
    <x v="27"/>
    <x v="137"/>
    <x v="137"/>
    <x v="1"/>
    <n v="12320"/>
    <n v="947"/>
    <n v="913"/>
    <n v="939"/>
    <n v="876"/>
    <n v="934"/>
    <n v="840"/>
    <n v="825"/>
    <n v="712"/>
    <n v="987"/>
    <n v="10"/>
    <n v="10"/>
    <n v="10"/>
    <n v="10"/>
    <n v="10"/>
    <n v="9"/>
    <n v="9"/>
    <n v="10"/>
    <n v="12"/>
    <n v="936"/>
    <n v="902"/>
    <n v="927"/>
    <n v="864"/>
    <n v="922"/>
    <n v="830"/>
    <n v="815"/>
    <n v="700"/>
    <n v="973"/>
    <n v="121"/>
    <n v="114"/>
    <n v="1"/>
    <n v="1"/>
    <n v="119"/>
    <n v="112"/>
    <n v="728"/>
    <n v="8"/>
    <n v="719"/>
    <n v="0"/>
    <n v="0"/>
    <n v="0"/>
    <n v="562"/>
    <n v="5"/>
    <n v="556"/>
    <n v="825"/>
    <n v="5"/>
    <n v="26"/>
    <n v="794"/>
    <n v="9"/>
    <n v="0"/>
    <n v="0"/>
    <n v="9"/>
    <n v="815"/>
    <n v="5"/>
    <n v="26"/>
    <n v="784"/>
    <n v="164"/>
    <n v="17"/>
    <n v="162"/>
    <n v="99"/>
    <n v="47"/>
    <n v="10"/>
    <n v="78"/>
    <n v="44"/>
    <n v="3"/>
    <n v="1"/>
    <n v="34"/>
    <n v="0"/>
    <n v="0"/>
    <n v="8"/>
    <n v="17"/>
    <n v="0"/>
    <n v="17"/>
    <n v="31"/>
    <n v="6"/>
    <n v="30"/>
    <n v="1"/>
    <m/>
    <m/>
    <m/>
    <n v="947"/>
    <n v="719"/>
    <n v="939"/>
    <n v="203"/>
    <n v="816"/>
    <n v="496"/>
    <n v="913"/>
    <n v="813"/>
    <n v="898"/>
    <n v="345"/>
    <n v="10"/>
    <n v="7"/>
    <n v="10"/>
    <n v="0"/>
    <n v="8"/>
    <n v="5"/>
    <n v="10"/>
    <n v="9"/>
    <n v="10"/>
    <n v="5"/>
    <n v="936"/>
    <n v="730"/>
    <n v="927"/>
    <n v="207"/>
    <n v="836"/>
    <n v="507"/>
    <n v="902"/>
    <n v="840"/>
    <n v="887"/>
    <n v="357"/>
    <m/>
    <n v="1019"/>
    <n v="1016"/>
    <n v="3"/>
    <n v="1019"/>
    <n v="16"/>
    <n v="1000"/>
    <n v="3"/>
    <n v="9"/>
    <n v="572"/>
    <n v="93"/>
    <n v="854"/>
    <n v="41"/>
    <n v="2"/>
    <n v="22"/>
    <n v="7"/>
    <n v="0"/>
    <n v="2"/>
    <n v="0"/>
    <n v="558"/>
    <n v="3"/>
    <n v="2"/>
    <n v="88"/>
    <n v="577"/>
    <n v="352"/>
    <n v="1"/>
    <n v="9"/>
    <n v="5"/>
    <n v="0"/>
    <n v="1"/>
    <n v="74"/>
    <n v="556"/>
    <n v="349"/>
    <n v="20"/>
    <n v="217"/>
    <n v="64"/>
    <n v="219"/>
    <n v="196"/>
    <n v="8587"/>
    <n v="0"/>
    <n v="357"/>
    <n v="20"/>
    <n v="51"/>
    <n v="158"/>
    <n v="5571"/>
    <n v="2723"/>
    <n v="568"/>
    <n v="9002"/>
    <n v="82"/>
    <n v="49"/>
    <n v="2"/>
    <n v="12"/>
    <n v="0"/>
    <n v="81"/>
    <n v="1"/>
    <n v="2"/>
    <n v="0"/>
    <n v="0"/>
    <n v="0"/>
    <n v="0"/>
    <n v="0"/>
    <n v="0"/>
    <n v="9"/>
    <n v="8"/>
    <n v="6"/>
    <n v="1"/>
    <n v="3"/>
    <n v="6"/>
    <n v="11"/>
    <n v="4"/>
    <n v="608"/>
    <n v="157"/>
    <n v="765"/>
    <n v="1"/>
    <n v="0"/>
    <n v="1"/>
    <n v="607"/>
    <n v="156"/>
    <n v="763"/>
    <n v="608"/>
    <n v="94"/>
    <n v="94"/>
    <n v="94"/>
    <n v="427"/>
    <n v="2"/>
    <n v="0"/>
    <n v="0"/>
    <x v="1"/>
    <x v="137"/>
  </r>
  <r>
    <x v="1"/>
    <x v="26"/>
    <x v="138"/>
    <x v="138"/>
    <x v="0"/>
    <n v="10225"/>
    <n v="1036"/>
    <n v="1030"/>
    <n v="1095"/>
    <n v="1022"/>
    <n v="1069"/>
    <n v="791"/>
    <n v="935"/>
    <n v="756"/>
    <n v="1197"/>
    <n v="14"/>
    <n v="9"/>
    <n v="13"/>
    <n v="14"/>
    <n v="9"/>
    <n v="6"/>
    <n v="8"/>
    <n v="7"/>
    <n v="16"/>
    <n v="1018"/>
    <n v="1018"/>
    <n v="1078"/>
    <n v="1004"/>
    <n v="1055"/>
    <n v="783"/>
    <n v="924"/>
    <n v="746"/>
    <n v="1175"/>
    <n v="118"/>
    <n v="116"/>
    <n v="3"/>
    <n v="3"/>
    <n v="115"/>
    <n v="113"/>
    <n v="657"/>
    <n v="4"/>
    <n v="651"/>
    <n v="2"/>
    <n v="2"/>
    <n v="0"/>
    <n v="461"/>
    <n v="2"/>
    <n v="457"/>
    <n v="935"/>
    <n v="3"/>
    <n v="11"/>
    <n v="921"/>
    <n v="8"/>
    <n v="0"/>
    <n v="1"/>
    <n v="7"/>
    <n v="924"/>
    <n v="3"/>
    <n v="10"/>
    <n v="911"/>
    <n v="156"/>
    <n v="18"/>
    <n v="210"/>
    <n v="73"/>
    <n v="40"/>
    <n v="3"/>
    <n v="67"/>
    <n v="8"/>
    <n v="0"/>
    <n v="0"/>
    <n v="59"/>
    <n v="0"/>
    <n v="0"/>
    <n v="7"/>
    <n v="32"/>
    <n v="0"/>
    <n v="32"/>
    <n v="51"/>
    <n v="16"/>
    <n v="48"/>
    <n v="3"/>
    <m/>
    <m/>
    <m/>
    <n v="1036"/>
    <n v="766"/>
    <n v="1095"/>
    <n v="225"/>
    <n v="1011"/>
    <n v="600"/>
    <n v="1030"/>
    <n v="977"/>
    <n v="937"/>
    <n v="384"/>
    <n v="14"/>
    <n v="13"/>
    <n v="13"/>
    <n v="0"/>
    <n v="12"/>
    <n v="7"/>
    <n v="9"/>
    <n v="9"/>
    <n v="8"/>
    <n v="4"/>
    <n v="1018"/>
    <n v="749"/>
    <n v="1078"/>
    <n v="223"/>
    <n v="995"/>
    <n v="589"/>
    <n v="1018"/>
    <n v="965"/>
    <n v="926"/>
    <n v="377"/>
    <m/>
    <n v="1233"/>
    <n v="1224"/>
    <n v="9"/>
    <n v="1233"/>
    <n v="19"/>
    <n v="1205"/>
    <n v="9"/>
    <n v="1094"/>
    <n v="1179"/>
    <n v="66"/>
    <n v="1038"/>
    <n v="103"/>
    <n v="6"/>
    <n v="17"/>
    <n v="3"/>
    <n v="0"/>
    <n v="1"/>
    <n v="42"/>
    <n v="29"/>
    <n v="71"/>
    <n v="5"/>
    <n v="69"/>
    <n v="714"/>
    <n v="445"/>
    <n v="4"/>
    <n v="7"/>
    <n v="5"/>
    <n v="3"/>
    <n v="0"/>
    <n v="58"/>
    <n v="707"/>
    <n v="440"/>
    <n v="20"/>
    <n v="140"/>
    <n v="38"/>
    <n v="158"/>
    <n v="410"/>
    <n v="6205"/>
    <n v="8"/>
    <n v="97"/>
    <n v="35"/>
    <n v="36"/>
    <n v="70"/>
    <n v="3477"/>
    <n v="2750"/>
    <n v="546"/>
    <n v="6773"/>
    <n v="130"/>
    <n v="79"/>
    <n v="14"/>
    <n v="29"/>
    <n v="1"/>
    <n v="127"/>
    <n v="2"/>
    <n v="5"/>
    <n v="2"/>
    <n v="1"/>
    <n v="1"/>
    <n v="5"/>
    <n v="2"/>
    <n v="0"/>
    <n v="7"/>
    <n v="5"/>
    <n v="2"/>
    <n v="1"/>
    <n v="2"/>
    <n v="4"/>
    <n v="12"/>
    <n v="2"/>
    <n v="723"/>
    <n v="197"/>
    <n v="920"/>
    <n v="4"/>
    <n v="2"/>
    <n v="6"/>
    <n v="718"/>
    <n v="195"/>
    <n v="913"/>
    <n v="723"/>
    <n v="77"/>
    <n v="77"/>
    <n v="77"/>
    <n v="506"/>
    <n v="2"/>
    <n v="1"/>
    <n v="1"/>
    <x v="0"/>
    <x v="138"/>
  </r>
  <r>
    <x v="1"/>
    <x v="26"/>
    <x v="138"/>
    <x v="138"/>
    <x v="1"/>
    <n v="10181"/>
    <n v="1034"/>
    <n v="1029"/>
    <n v="1092"/>
    <n v="1029"/>
    <n v="1069"/>
    <n v="800"/>
    <n v="943"/>
    <n v="696"/>
    <n v="1197"/>
    <n v="15"/>
    <n v="11"/>
    <n v="15"/>
    <n v="15"/>
    <n v="10"/>
    <n v="7"/>
    <n v="9"/>
    <n v="6"/>
    <n v="16"/>
    <n v="1017"/>
    <n v="1017"/>
    <n v="1075"/>
    <n v="1012"/>
    <n v="1056"/>
    <n v="792"/>
    <n v="932"/>
    <n v="689"/>
    <n v="1177"/>
    <n v="119"/>
    <n v="117"/>
    <n v="3"/>
    <n v="3"/>
    <n v="116"/>
    <n v="114"/>
    <n v="674"/>
    <n v="4"/>
    <n v="669"/>
    <n v="3"/>
    <n v="3"/>
    <n v="0"/>
    <n v="431"/>
    <n v="2"/>
    <n v="428"/>
    <n v="943"/>
    <n v="3"/>
    <n v="12"/>
    <n v="928"/>
    <n v="9"/>
    <n v="0"/>
    <n v="1"/>
    <n v="8"/>
    <n v="932"/>
    <n v="3"/>
    <n v="11"/>
    <n v="918"/>
    <n v="152"/>
    <n v="17"/>
    <n v="209"/>
    <n v="74"/>
    <n v="39"/>
    <n v="3"/>
    <n v="67"/>
    <n v="7"/>
    <n v="0"/>
    <n v="0"/>
    <n v="60"/>
    <n v="0"/>
    <n v="0"/>
    <n v="7"/>
    <n v="32"/>
    <n v="0"/>
    <n v="32"/>
    <n v="52"/>
    <n v="15"/>
    <n v="49"/>
    <n v="3"/>
    <m/>
    <m/>
    <m/>
    <n v="1034"/>
    <n v="742"/>
    <n v="1092"/>
    <n v="222"/>
    <n v="991"/>
    <n v="593"/>
    <n v="1029"/>
    <n v="950"/>
    <n v="941"/>
    <n v="376"/>
    <n v="15"/>
    <n v="14"/>
    <n v="15"/>
    <n v="1"/>
    <n v="13"/>
    <n v="8"/>
    <n v="11"/>
    <n v="11"/>
    <n v="9"/>
    <n v="4"/>
    <n v="1017"/>
    <n v="743"/>
    <n v="1075"/>
    <n v="225"/>
    <n v="998"/>
    <n v="598"/>
    <n v="1017"/>
    <n v="963"/>
    <n v="931"/>
    <n v="382"/>
    <m/>
    <n v="1231"/>
    <n v="1224"/>
    <n v="7"/>
    <n v="1231"/>
    <n v="19"/>
    <n v="1205"/>
    <n v="7"/>
    <n v="1103"/>
    <n v="1178"/>
    <n v="66"/>
    <n v="1037"/>
    <n v="102"/>
    <n v="6"/>
    <n v="17"/>
    <n v="3"/>
    <n v="0"/>
    <n v="1"/>
    <n v="42"/>
    <n v="24"/>
    <n v="71"/>
    <n v="5"/>
    <n v="66"/>
    <n v="710"/>
    <n v="450"/>
    <n v="4"/>
    <n v="7"/>
    <n v="5"/>
    <n v="3"/>
    <n v="0"/>
    <n v="57"/>
    <n v="696"/>
    <n v="442"/>
    <n v="17"/>
    <n v="142"/>
    <n v="38"/>
    <n v="146"/>
    <n v="464"/>
    <n v="6122"/>
    <n v="5"/>
    <n v="97"/>
    <n v="38"/>
    <n v="36"/>
    <n v="71"/>
    <n v="3426"/>
    <n v="2745"/>
    <n v="545"/>
    <n v="6732"/>
    <n v="126"/>
    <n v="71"/>
    <n v="12"/>
    <n v="31"/>
    <n v="1"/>
    <n v="124"/>
    <n v="1"/>
    <n v="5"/>
    <n v="3"/>
    <n v="2"/>
    <n v="1"/>
    <n v="5"/>
    <n v="3"/>
    <n v="0"/>
    <n v="7"/>
    <n v="5"/>
    <n v="2"/>
    <n v="1"/>
    <n v="2"/>
    <n v="4"/>
    <n v="12"/>
    <n v="2"/>
    <n v="722"/>
    <n v="198"/>
    <n v="920"/>
    <n v="4"/>
    <n v="2"/>
    <n v="6"/>
    <n v="717"/>
    <n v="196"/>
    <n v="913"/>
    <n v="722"/>
    <n v="74"/>
    <n v="74"/>
    <n v="74"/>
    <n v="497"/>
    <n v="3"/>
    <n v="1"/>
    <n v="1"/>
    <x v="1"/>
    <x v="138"/>
  </r>
  <r>
    <x v="1"/>
    <x v="26"/>
    <x v="139"/>
    <x v="139"/>
    <x v="0"/>
    <n v="4807"/>
    <n v="522"/>
    <n v="500"/>
    <n v="512"/>
    <n v="518"/>
    <n v="509"/>
    <n v="405"/>
    <n v="507"/>
    <n v="230"/>
    <n v="540"/>
    <n v="5"/>
    <n v="3"/>
    <n v="4"/>
    <n v="5"/>
    <n v="4"/>
    <n v="3"/>
    <n v="4"/>
    <n v="3"/>
    <n v="5"/>
    <n v="506"/>
    <n v="488"/>
    <n v="500"/>
    <n v="502"/>
    <n v="496"/>
    <n v="397"/>
    <n v="494"/>
    <n v="224"/>
    <n v="523"/>
    <n v="72"/>
    <n v="72"/>
    <n v="0"/>
    <n v="0"/>
    <n v="71"/>
    <n v="71"/>
    <n v="384"/>
    <n v="3"/>
    <n v="377"/>
    <n v="0"/>
    <n v="0"/>
    <n v="0"/>
    <n v="182"/>
    <n v="2"/>
    <n v="178"/>
    <n v="507"/>
    <n v="0"/>
    <n v="1"/>
    <n v="506"/>
    <n v="4"/>
    <n v="0"/>
    <n v="0"/>
    <n v="4"/>
    <n v="494"/>
    <n v="0"/>
    <n v="1"/>
    <n v="493"/>
    <n v="76"/>
    <n v="6"/>
    <n v="81"/>
    <n v="21"/>
    <n v="17"/>
    <n v="2"/>
    <n v="45"/>
    <n v="5"/>
    <n v="0"/>
    <n v="0"/>
    <n v="40"/>
    <n v="0"/>
    <n v="0"/>
    <n v="8"/>
    <n v="27"/>
    <n v="0"/>
    <n v="27"/>
    <n v="37"/>
    <n v="12"/>
    <n v="35"/>
    <n v="2"/>
    <m/>
    <m/>
    <m/>
    <n v="522"/>
    <n v="434"/>
    <n v="512"/>
    <n v="139"/>
    <n v="463"/>
    <n v="281"/>
    <n v="500"/>
    <n v="468"/>
    <n v="487"/>
    <n v="221"/>
    <n v="5"/>
    <n v="4"/>
    <n v="4"/>
    <n v="2"/>
    <n v="4"/>
    <n v="2"/>
    <n v="3"/>
    <n v="2"/>
    <n v="3"/>
    <n v="1"/>
    <n v="506"/>
    <n v="422"/>
    <n v="500"/>
    <n v="135"/>
    <n v="453"/>
    <n v="276"/>
    <n v="488"/>
    <n v="458"/>
    <n v="476"/>
    <n v="217"/>
    <m/>
    <n v="545"/>
    <n v="533"/>
    <n v="12"/>
    <n v="545"/>
    <n v="5"/>
    <n v="528"/>
    <n v="12"/>
    <n v="509"/>
    <n v="517"/>
    <n v="18"/>
    <n v="473"/>
    <n v="47"/>
    <n v="2"/>
    <n v="3"/>
    <n v="1"/>
    <n v="1"/>
    <n v="1"/>
    <n v="8"/>
    <n v="3"/>
    <n v="21"/>
    <n v="1"/>
    <n v="40"/>
    <n v="376"/>
    <n v="128"/>
    <n v="1"/>
    <n v="1"/>
    <n v="3"/>
    <n v="0"/>
    <n v="0"/>
    <n v="36"/>
    <n v="368"/>
    <n v="124"/>
    <n v="8"/>
    <n v="78"/>
    <n v="21"/>
    <n v="14"/>
    <n v="283"/>
    <n v="2678"/>
    <n v="0"/>
    <n v="37"/>
    <n v="0"/>
    <n v="12"/>
    <n v="35"/>
    <n v="1631"/>
    <n v="1219"/>
    <n v="125"/>
    <n v="2975"/>
    <n v="95"/>
    <n v="73"/>
    <n v="1"/>
    <n v="1"/>
    <n v="1"/>
    <n v="87"/>
    <n v="7"/>
    <n v="1"/>
    <n v="1"/>
    <n v="1"/>
    <n v="0"/>
    <n v="0"/>
    <n v="0"/>
    <n v="0"/>
    <n v="3"/>
    <n v="2"/>
    <n v="0"/>
    <n v="1"/>
    <n v="1"/>
    <n v="2"/>
    <n v="4"/>
    <n v="1"/>
    <n v="383"/>
    <n v="78"/>
    <n v="461"/>
    <n v="1"/>
    <n v="0"/>
    <n v="1"/>
    <n v="376"/>
    <n v="76"/>
    <n v="452"/>
    <n v="383"/>
    <n v="57"/>
    <n v="57"/>
    <n v="57"/>
    <n v="235"/>
    <n v="14"/>
    <n v="5"/>
    <n v="5"/>
    <x v="0"/>
    <x v="139"/>
  </r>
  <r>
    <x v="1"/>
    <x v="26"/>
    <x v="139"/>
    <x v="139"/>
    <x v="1"/>
    <n v="4803"/>
    <n v="526"/>
    <n v="505"/>
    <n v="514"/>
    <n v="515"/>
    <n v="511"/>
    <n v="410"/>
    <n v="506"/>
    <n v="233"/>
    <n v="544"/>
    <n v="5"/>
    <n v="3"/>
    <n v="4"/>
    <n v="5"/>
    <n v="4"/>
    <n v="3"/>
    <n v="4"/>
    <n v="2"/>
    <n v="5"/>
    <n v="510"/>
    <n v="492"/>
    <n v="501"/>
    <n v="499"/>
    <n v="497"/>
    <n v="402"/>
    <n v="493"/>
    <n v="228"/>
    <n v="527"/>
    <n v="69"/>
    <n v="69"/>
    <n v="0"/>
    <n v="0"/>
    <n v="67"/>
    <n v="67"/>
    <n v="383"/>
    <n v="3"/>
    <n v="377"/>
    <n v="0"/>
    <n v="0"/>
    <n v="0"/>
    <n v="178"/>
    <n v="2"/>
    <n v="174"/>
    <n v="506"/>
    <n v="0"/>
    <n v="1"/>
    <n v="505"/>
    <n v="4"/>
    <n v="0"/>
    <n v="0"/>
    <n v="4"/>
    <n v="493"/>
    <n v="0"/>
    <n v="1"/>
    <n v="492"/>
    <n v="76"/>
    <n v="6"/>
    <n v="82"/>
    <n v="20"/>
    <n v="17"/>
    <n v="2"/>
    <n v="43"/>
    <n v="5"/>
    <n v="0"/>
    <n v="0"/>
    <n v="38"/>
    <n v="0"/>
    <n v="0"/>
    <n v="8"/>
    <n v="25"/>
    <n v="0"/>
    <n v="25"/>
    <n v="36"/>
    <n v="12"/>
    <n v="34"/>
    <n v="2"/>
    <m/>
    <m/>
    <m/>
    <n v="526"/>
    <n v="432"/>
    <n v="514"/>
    <n v="144"/>
    <n v="458"/>
    <n v="281"/>
    <n v="505"/>
    <n v="459"/>
    <n v="491"/>
    <n v="224"/>
    <n v="5"/>
    <n v="4"/>
    <n v="4"/>
    <n v="2"/>
    <n v="4"/>
    <n v="2"/>
    <n v="3"/>
    <n v="2"/>
    <n v="3"/>
    <n v="1"/>
    <n v="510"/>
    <n v="428"/>
    <n v="501"/>
    <n v="141"/>
    <n v="457"/>
    <n v="281"/>
    <n v="492"/>
    <n v="459"/>
    <n v="480"/>
    <n v="224"/>
    <m/>
    <n v="550"/>
    <n v="538"/>
    <n v="12"/>
    <n v="550"/>
    <n v="5"/>
    <n v="533"/>
    <n v="12"/>
    <n v="514"/>
    <n v="522"/>
    <n v="18"/>
    <n v="478"/>
    <n v="47"/>
    <n v="2"/>
    <n v="3"/>
    <n v="1"/>
    <n v="1"/>
    <n v="1"/>
    <n v="8"/>
    <n v="3"/>
    <n v="21"/>
    <n v="1"/>
    <n v="38"/>
    <n v="379"/>
    <n v="132"/>
    <n v="1"/>
    <n v="1"/>
    <n v="3"/>
    <n v="0"/>
    <n v="0"/>
    <n v="33"/>
    <n v="366"/>
    <n v="124"/>
    <n v="6"/>
    <n v="80"/>
    <n v="21"/>
    <n v="13"/>
    <n v="287"/>
    <n v="2681"/>
    <n v="0"/>
    <n v="36"/>
    <n v="0"/>
    <n v="12"/>
    <n v="33"/>
    <n v="1607"/>
    <n v="1219"/>
    <n v="127"/>
    <n v="2981"/>
    <n v="91"/>
    <n v="71"/>
    <n v="1"/>
    <n v="1"/>
    <n v="1"/>
    <n v="85"/>
    <n v="5"/>
    <n v="1"/>
    <n v="1"/>
    <n v="1"/>
    <n v="0"/>
    <n v="0"/>
    <n v="0"/>
    <n v="0"/>
    <n v="3"/>
    <n v="2"/>
    <n v="0"/>
    <n v="1"/>
    <n v="1"/>
    <n v="2"/>
    <n v="4"/>
    <n v="1"/>
    <n v="388"/>
    <n v="79"/>
    <n v="467"/>
    <n v="1"/>
    <n v="0"/>
    <n v="1"/>
    <n v="381"/>
    <n v="78"/>
    <n v="459"/>
    <n v="388"/>
    <n v="56"/>
    <n v="56"/>
    <n v="56"/>
    <n v="238"/>
    <n v="15"/>
    <n v="5"/>
    <n v="5"/>
    <x v="1"/>
    <x v="139"/>
  </r>
  <r>
    <x v="1"/>
    <x v="26"/>
    <x v="140"/>
    <x v="140"/>
    <x v="0"/>
    <n v="4962"/>
    <n v="566"/>
    <n v="523"/>
    <n v="553"/>
    <n v="487"/>
    <n v="531"/>
    <n v="399"/>
    <n v="512"/>
    <n v="11"/>
    <n v="572"/>
    <n v="4"/>
    <n v="1"/>
    <n v="4"/>
    <n v="2"/>
    <n v="2"/>
    <n v="0"/>
    <n v="2"/>
    <n v="0"/>
    <n v="5"/>
    <n v="559"/>
    <n v="519"/>
    <n v="546"/>
    <n v="483"/>
    <n v="526"/>
    <n v="399"/>
    <n v="508"/>
    <n v="11"/>
    <n v="563"/>
    <n v="59"/>
    <n v="58"/>
    <n v="0"/>
    <n v="0"/>
    <n v="58"/>
    <n v="57"/>
    <n v="340"/>
    <n v="0"/>
    <n v="340"/>
    <n v="0"/>
    <n v="0"/>
    <n v="0"/>
    <n v="11"/>
    <n v="0"/>
    <n v="11"/>
    <n v="512"/>
    <n v="1"/>
    <n v="25"/>
    <n v="486"/>
    <n v="2"/>
    <n v="0"/>
    <n v="0"/>
    <n v="2"/>
    <n v="508"/>
    <n v="1"/>
    <n v="24"/>
    <n v="483"/>
    <n v="83"/>
    <n v="13"/>
    <n v="93"/>
    <n v="37"/>
    <n v="11"/>
    <n v="3"/>
    <n v="43"/>
    <n v="9"/>
    <n v="0"/>
    <n v="0"/>
    <n v="34"/>
    <n v="0"/>
    <n v="0"/>
    <n v="5"/>
    <n v="24"/>
    <n v="1"/>
    <n v="23"/>
    <n v="32"/>
    <n v="5"/>
    <n v="30"/>
    <n v="2"/>
    <m/>
    <m/>
    <m/>
    <n v="566"/>
    <n v="437"/>
    <n v="553"/>
    <n v="114"/>
    <n v="508"/>
    <n v="311"/>
    <n v="523"/>
    <n v="502"/>
    <n v="509"/>
    <n v="221"/>
    <n v="4"/>
    <n v="3"/>
    <n v="4"/>
    <n v="0"/>
    <n v="1"/>
    <n v="1"/>
    <n v="1"/>
    <n v="1"/>
    <n v="1"/>
    <n v="1"/>
    <n v="559"/>
    <n v="433"/>
    <n v="546"/>
    <n v="112"/>
    <n v="505"/>
    <n v="308"/>
    <n v="519"/>
    <n v="498"/>
    <n v="506"/>
    <n v="220"/>
    <m/>
    <n v="594"/>
    <n v="589"/>
    <n v="5"/>
    <n v="594"/>
    <n v="6"/>
    <n v="583"/>
    <n v="5"/>
    <n v="402"/>
    <n v="541"/>
    <n v="9"/>
    <n v="560"/>
    <n v="21"/>
    <n v="1"/>
    <n v="2"/>
    <n v="1"/>
    <n v="0"/>
    <n v="1"/>
    <n v="2"/>
    <n v="65"/>
    <n v="2"/>
    <n v="1"/>
    <n v="48"/>
    <n v="399"/>
    <n v="146"/>
    <n v="1"/>
    <n v="3"/>
    <n v="2"/>
    <n v="0"/>
    <n v="0"/>
    <n v="42"/>
    <n v="395"/>
    <n v="146"/>
    <n v="12"/>
    <n v="119"/>
    <n v="40"/>
    <n v="73"/>
    <n v="328"/>
    <n v="2746"/>
    <n v="2"/>
    <n v="98"/>
    <n v="27"/>
    <n v="7"/>
    <n v="37"/>
    <n v="1935"/>
    <n v="1080"/>
    <n v="132"/>
    <n v="3147"/>
    <n v="77"/>
    <n v="51"/>
    <n v="1"/>
    <n v="4"/>
    <n v="0"/>
    <n v="76"/>
    <n v="1"/>
    <n v="1"/>
    <n v="1"/>
    <n v="0"/>
    <n v="1"/>
    <n v="0"/>
    <n v="0"/>
    <n v="0"/>
    <n v="4"/>
    <n v="4"/>
    <n v="2"/>
    <n v="1"/>
    <n v="0"/>
    <n v="4"/>
    <n v="5"/>
    <n v="1"/>
    <n v="399"/>
    <n v="92"/>
    <n v="491"/>
    <n v="2"/>
    <n v="0"/>
    <n v="2"/>
    <n v="396"/>
    <n v="92"/>
    <n v="488"/>
    <n v="399"/>
    <n v="37"/>
    <n v="37"/>
    <n v="37"/>
    <n v="284"/>
    <n v="30"/>
    <n v="12"/>
    <n v="12"/>
    <x v="0"/>
    <x v="140"/>
  </r>
  <r>
    <x v="1"/>
    <x v="26"/>
    <x v="140"/>
    <x v="140"/>
    <x v="1"/>
    <n v="4993"/>
    <n v="569"/>
    <n v="524"/>
    <n v="562"/>
    <n v="494"/>
    <n v="534"/>
    <n v="414"/>
    <n v="516"/>
    <n v="183"/>
    <n v="578"/>
    <n v="4"/>
    <n v="1"/>
    <n v="3"/>
    <n v="2"/>
    <n v="2"/>
    <n v="0"/>
    <n v="2"/>
    <n v="1"/>
    <n v="5"/>
    <n v="562"/>
    <n v="520"/>
    <n v="556"/>
    <n v="490"/>
    <n v="529"/>
    <n v="414"/>
    <n v="512"/>
    <n v="181"/>
    <n v="569"/>
    <n v="58"/>
    <n v="55"/>
    <n v="0"/>
    <n v="0"/>
    <n v="57"/>
    <n v="54"/>
    <n v="346"/>
    <n v="0"/>
    <n v="346"/>
    <n v="0"/>
    <n v="0"/>
    <n v="0"/>
    <n v="118"/>
    <n v="0"/>
    <n v="118"/>
    <n v="516"/>
    <n v="1"/>
    <n v="24"/>
    <n v="491"/>
    <n v="2"/>
    <n v="0"/>
    <n v="0"/>
    <n v="2"/>
    <n v="512"/>
    <n v="1"/>
    <n v="23"/>
    <n v="488"/>
    <n v="84"/>
    <n v="14"/>
    <n v="93"/>
    <n v="38"/>
    <n v="12"/>
    <n v="3"/>
    <n v="45"/>
    <n v="9"/>
    <n v="0"/>
    <n v="0"/>
    <n v="36"/>
    <n v="0"/>
    <n v="0"/>
    <n v="4"/>
    <n v="25"/>
    <n v="1"/>
    <n v="24"/>
    <n v="32"/>
    <n v="7"/>
    <n v="30"/>
    <n v="2"/>
    <m/>
    <m/>
    <m/>
    <n v="569"/>
    <n v="436"/>
    <n v="562"/>
    <n v="114"/>
    <n v="508"/>
    <n v="312"/>
    <n v="524"/>
    <n v="490"/>
    <n v="508"/>
    <n v="218"/>
    <n v="4"/>
    <n v="3"/>
    <n v="3"/>
    <n v="0"/>
    <n v="1"/>
    <n v="1"/>
    <n v="1"/>
    <n v="1"/>
    <n v="1"/>
    <n v="1"/>
    <n v="562"/>
    <n v="441"/>
    <n v="556"/>
    <n v="113"/>
    <n v="516"/>
    <n v="316"/>
    <n v="520"/>
    <n v="497"/>
    <n v="505"/>
    <n v="223"/>
    <m/>
    <n v="602"/>
    <n v="597"/>
    <n v="5"/>
    <n v="602"/>
    <n v="6"/>
    <n v="591"/>
    <n v="5"/>
    <n v="409"/>
    <n v="545"/>
    <n v="9"/>
    <n v="568"/>
    <n v="21"/>
    <n v="1"/>
    <n v="2"/>
    <n v="1"/>
    <n v="0"/>
    <n v="1"/>
    <n v="2"/>
    <n v="63"/>
    <n v="2"/>
    <n v="1"/>
    <n v="49"/>
    <n v="403"/>
    <n v="149"/>
    <n v="1"/>
    <n v="3"/>
    <n v="2"/>
    <n v="0"/>
    <n v="0"/>
    <n v="41"/>
    <n v="394"/>
    <n v="146"/>
    <n v="12"/>
    <n v="117"/>
    <n v="40"/>
    <n v="72"/>
    <n v="330"/>
    <n v="2758"/>
    <n v="1"/>
    <n v="98"/>
    <n v="20"/>
    <n v="7"/>
    <n v="36"/>
    <n v="1907"/>
    <n v="1076"/>
    <n v="135"/>
    <n v="3160"/>
    <n v="79"/>
    <n v="50"/>
    <n v="1"/>
    <n v="4"/>
    <n v="0"/>
    <n v="78"/>
    <n v="1"/>
    <n v="1"/>
    <n v="1"/>
    <n v="0"/>
    <n v="1"/>
    <n v="0"/>
    <n v="0"/>
    <n v="0"/>
    <n v="4"/>
    <n v="4"/>
    <n v="2"/>
    <n v="1"/>
    <n v="0"/>
    <n v="4"/>
    <n v="5"/>
    <n v="1"/>
    <n v="405"/>
    <n v="92"/>
    <n v="497"/>
    <n v="2"/>
    <n v="0"/>
    <n v="2"/>
    <n v="402"/>
    <n v="92"/>
    <n v="494"/>
    <n v="405"/>
    <n v="47"/>
    <n v="47"/>
    <n v="47"/>
    <n v="291"/>
    <n v="30"/>
    <n v="12"/>
    <n v="12"/>
    <x v="1"/>
    <x v="140"/>
  </r>
  <r>
    <x v="1"/>
    <x v="1"/>
    <x v="141"/>
    <x v="141"/>
    <x v="0"/>
    <n v="2247"/>
    <n v="245"/>
    <n v="240"/>
    <n v="249"/>
    <n v="246"/>
    <n v="246"/>
    <n v="214"/>
    <n v="243"/>
    <n v="201"/>
    <n v="255"/>
    <n v="3"/>
    <n v="4"/>
    <n v="4"/>
    <n v="2"/>
    <n v="4"/>
    <n v="2"/>
    <n v="2"/>
    <n v="3"/>
    <n v="4"/>
    <n v="242"/>
    <n v="236"/>
    <n v="245"/>
    <n v="244"/>
    <n v="242"/>
    <n v="212"/>
    <n v="241"/>
    <n v="198"/>
    <n v="251"/>
    <n v="11"/>
    <n v="11"/>
    <n v="1"/>
    <n v="1"/>
    <n v="10"/>
    <n v="10"/>
    <n v="198"/>
    <n v="2"/>
    <n v="196"/>
    <n v="0"/>
    <n v="0"/>
    <n v="0"/>
    <n v="165"/>
    <n v="1"/>
    <n v="164"/>
    <n v="243"/>
    <n v="12"/>
    <n v="3"/>
    <n v="226"/>
    <n v="2"/>
    <n v="0"/>
    <n v="0"/>
    <n v="2"/>
    <n v="241"/>
    <n v="12"/>
    <n v="3"/>
    <n v="224"/>
    <n v="59"/>
    <n v="7"/>
    <n v="46"/>
    <n v="11"/>
    <n v="6"/>
    <n v="1"/>
    <n v="11"/>
    <n v="3"/>
    <n v="0"/>
    <n v="0"/>
    <n v="8"/>
    <n v="0"/>
    <n v="0"/>
    <n v="1"/>
    <n v="2"/>
    <n v="0"/>
    <n v="2"/>
    <n v="7"/>
    <n v="4"/>
    <n v="6"/>
    <n v="1"/>
    <m/>
    <m/>
    <m/>
    <n v="245"/>
    <n v="195"/>
    <n v="249"/>
    <n v="98"/>
    <n v="230"/>
    <n v="164"/>
    <n v="240"/>
    <n v="225"/>
    <n v="231"/>
    <n v="116"/>
    <n v="3"/>
    <n v="3"/>
    <n v="4"/>
    <n v="1"/>
    <n v="4"/>
    <n v="1"/>
    <n v="4"/>
    <n v="4"/>
    <n v="3"/>
    <n v="0"/>
    <n v="242"/>
    <n v="192"/>
    <n v="245"/>
    <n v="97"/>
    <n v="226"/>
    <n v="163"/>
    <n v="236"/>
    <n v="221"/>
    <n v="228"/>
    <n v="116"/>
    <m/>
    <n v="256"/>
    <n v="256"/>
    <n v="0"/>
    <n v="256"/>
    <n v="4"/>
    <n v="252"/>
    <n v="0"/>
    <n v="214"/>
    <n v="232"/>
    <n v="18"/>
    <n v="208"/>
    <n v="27"/>
    <n v="0"/>
    <n v="1"/>
    <n v="1"/>
    <n v="1"/>
    <n v="0"/>
    <n v="0"/>
    <n v="3"/>
    <n v="0"/>
    <n v="0"/>
    <n v="13"/>
    <n v="141"/>
    <n v="102"/>
    <n v="0"/>
    <n v="2"/>
    <n v="2"/>
    <n v="0"/>
    <n v="0"/>
    <n v="11"/>
    <n v="139"/>
    <n v="102"/>
    <n v="1"/>
    <n v="28"/>
    <n v="6"/>
    <n v="22"/>
    <n v="50"/>
    <n v="1519"/>
    <n v="0"/>
    <n v="32"/>
    <n v="3"/>
    <n v="6"/>
    <n v="23"/>
    <n v="871"/>
    <n v="548"/>
    <n v="172"/>
    <n v="1591"/>
    <n v="28"/>
    <n v="20"/>
    <n v="0"/>
    <n v="10"/>
    <n v="0"/>
    <n v="28"/>
    <n v="0"/>
    <m/>
    <m/>
    <m/>
    <m/>
    <m/>
    <m/>
    <m/>
    <m/>
    <m/>
    <m/>
    <m/>
    <m/>
    <m/>
    <m/>
    <m/>
    <n v="161"/>
    <n v="46"/>
    <n v="207"/>
    <n v="2"/>
    <n v="0"/>
    <n v="2"/>
    <n v="159"/>
    <n v="46"/>
    <n v="205"/>
    <n v="161"/>
    <n v="25"/>
    <n v="25"/>
    <n v="25"/>
    <n v="87"/>
    <n v="1"/>
    <n v="0"/>
    <n v="0"/>
    <x v="0"/>
    <x v="141"/>
  </r>
  <r>
    <x v="1"/>
    <x v="1"/>
    <x v="141"/>
    <x v="141"/>
    <x v="1"/>
    <n v="2349"/>
    <n v="250"/>
    <n v="251"/>
    <n v="257"/>
    <n v="250"/>
    <n v="256"/>
    <n v="220"/>
    <n v="248"/>
    <n v="202"/>
    <n v="262"/>
    <n v="3"/>
    <n v="4"/>
    <n v="4"/>
    <n v="2"/>
    <n v="4"/>
    <n v="2"/>
    <n v="2"/>
    <n v="3"/>
    <n v="4"/>
    <n v="247"/>
    <n v="247"/>
    <n v="253"/>
    <n v="248"/>
    <n v="252"/>
    <n v="218"/>
    <n v="246"/>
    <n v="199"/>
    <n v="258"/>
    <n v="14"/>
    <n v="14"/>
    <n v="1"/>
    <n v="1"/>
    <n v="13"/>
    <n v="13"/>
    <n v="208"/>
    <n v="2"/>
    <n v="206"/>
    <n v="0"/>
    <n v="0"/>
    <n v="0"/>
    <n v="169"/>
    <n v="1"/>
    <n v="168"/>
    <n v="248"/>
    <n v="17"/>
    <n v="3"/>
    <n v="227"/>
    <n v="2"/>
    <n v="0"/>
    <n v="0"/>
    <n v="2"/>
    <n v="246"/>
    <n v="17"/>
    <n v="3"/>
    <n v="225"/>
    <n v="63"/>
    <n v="7"/>
    <n v="47"/>
    <n v="11"/>
    <n v="6"/>
    <n v="1"/>
    <n v="11"/>
    <n v="3"/>
    <n v="0"/>
    <n v="0"/>
    <n v="8"/>
    <n v="0"/>
    <n v="0"/>
    <n v="1"/>
    <n v="2"/>
    <n v="0"/>
    <n v="2"/>
    <n v="7"/>
    <n v="3"/>
    <n v="5"/>
    <n v="1"/>
    <m/>
    <m/>
    <m/>
    <n v="250"/>
    <n v="194"/>
    <n v="257"/>
    <n v="97"/>
    <n v="232"/>
    <n v="169"/>
    <n v="251"/>
    <n v="229"/>
    <n v="241"/>
    <n v="118"/>
    <n v="3"/>
    <n v="3"/>
    <n v="4"/>
    <n v="1"/>
    <n v="4"/>
    <n v="1"/>
    <n v="4"/>
    <n v="4"/>
    <n v="3"/>
    <n v="0"/>
    <n v="247"/>
    <n v="199"/>
    <n v="253"/>
    <n v="97"/>
    <n v="235"/>
    <n v="173"/>
    <n v="247"/>
    <n v="236"/>
    <n v="238"/>
    <n v="126"/>
    <m/>
    <n v="263"/>
    <n v="263"/>
    <n v="0"/>
    <n v="263"/>
    <n v="4"/>
    <n v="259"/>
    <n v="0"/>
    <n v="221"/>
    <n v="239"/>
    <n v="20"/>
    <n v="210"/>
    <n v="30"/>
    <n v="0"/>
    <n v="1"/>
    <n v="1"/>
    <n v="1"/>
    <n v="0"/>
    <n v="1"/>
    <n v="3"/>
    <n v="1"/>
    <n v="0"/>
    <n v="13"/>
    <n v="145"/>
    <n v="105"/>
    <n v="0"/>
    <n v="2"/>
    <n v="2"/>
    <n v="0"/>
    <n v="0"/>
    <n v="11"/>
    <n v="139"/>
    <n v="102"/>
    <n v="1"/>
    <n v="28"/>
    <n v="6"/>
    <n v="22"/>
    <n v="55"/>
    <n v="1591"/>
    <n v="1"/>
    <n v="27"/>
    <n v="4"/>
    <n v="6"/>
    <n v="24"/>
    <n v="857"/>
    <n v="553"/>
    <n v="169"/>
    <n v="1668"/>
    <n v="31"/>
    <n v="23"/>
    <n v="0"/>
    <n v="11"/>
    <n v="0"/>
    <n v="31"/>
    <n v="0"/>
    <m/>
    <m/>
    <m/>
    <m/>
    <m/>
    <m/>
    <m/>
    <m/>
    <m/>
    <m/>
    <m/>
    <m/>
    <m/>
    <m/>
    <m/>
    <n v="166"/>
    <n v="47"/>
    <n v="213"/>
    <n v="2"/>
    <n v="0"/>
    <n v="2"/>
    <n v="164"/>
    <n v="47"/>
    <n v="211"/>
    <n v="166"/>
    <n v="27"/>
    <n v="27"/>
    <n v="27"/>
    <n v="91"/>
    <n v="2"/>
    <n v="1"/>
    <n v="0"/>
    <x v="1"/>
    <x v="141"/>
  </r>
  <r>
    <x v="3"/>
    <x v="27"/>
    <x v="142"/>
    <x v="142"/>
    <x v="0"/>
    <n v="9777"/>
    <n v="832"/>
    <n v="817"/>
    <n v="838"/>
    <n v="815"/>
    <n v="831"/>
    <n v="710"/>
    <n v="811"/>
    <n v="574"/>
    <n v="859"/>
    <n v="18"/>
    <n v="18"/>
    <n v="19"/>
    <n v="18"/>
    <n v="19"/>
    <n v="12"/>
    <n v="16"/>
    <n v="11"/>
    <n v="20"/>
    <n v="808"/>
    <n v="792"/>
    <n v="812"/>
    <n v="790"/>
    <n v="806"/>
    <n v="693"/>
    <n v="789"/>
    <n v="560"/>
    <n v="832"/>
    <n v="122"/>
    <n v="110"/>
    <n v="2"/>
    <n v="2"/>
    <n v="119"/>
    <n v="107"/>
    <n v="666"/>
    <n v="12"/>
    <n v="650"/>
    <n v="0"/>
    <n v="0"/>
    <n v="0"/>
    <n v="477"/>
    <n v="8"/>
    <n v="467"/>
    <n v="811"/>
    <n v="2"/>
    <n v="29"/>
    <n v="780"/>
    <n v="16"/>
    <n v="0"/>
    <n v="1"/>
    <n v="15"/>
    <n v="789"/>
    <n v="2"/>
    <n v="28"/>
    <n v="759"/>
    <n v="135"/>
    <n v="17"/>
    <n v="150"/>
    <n v="117"/>
    <n v="51"/>
    <n v="12"/>
    <n v="71"/>
    <n v="22"/>
    <n v="3"/>
    <n v="0"/>
    <n v="49"/>
    <n v="0"/>
    <n v="0"/>
    <n v="5"/>
    <n v="24"/>
    <n v="3"/>
    <n v="21"/>
    <n v="47"/>
    <n v="14"/>
    <n v="41"/>
    <n v="6"/>
    <m/>
    <m/>
    <m/>
    <n v="832"/>
    <n v="611"/>
    <n v="838"/>
    <n v="200"/>
    <n v="768"/>
    <n v="486"/>
    <n v="817"/>
    <n v="781"/>
    <n v="801"/>
    <n v="341"/>
    <n v="18"/>
    <n v="13"/>
    <n v="19"/>
    <n v="2"/>
    <n v="15"/>
    <n v="5"/>
    <n v="18"/>
    <n v="18"/>
    <n v="17"/>
    <n v="4"/>
    <n v="808"/>
    <n v="595"/>
    <n v="812"/>
    <n v="192"/>
    <n v="746"/>
    <n v="474"/>
    <n v="792"/>
    <n v="758"/>
    <n v="778"/>
    <n v="334"/>
    <m/>
    <n v="872"/>
    <n v="864"/>
    <n v="8"/>
    <n v="872"/>
    <n v="27"/>
    <n v="837"/>
    <n v="8"/>
    <n v="2"/>
    <n v="552"/>
    <n v="82"/>
    <n v="695"/>
    <n v="65"/>
    <n v="9"/>
    <n v="19"/>
    <n v="1"/>
    <n v="1"/>
    <n v="2"/>
    <n v="0"/>
    <n v="534"/>
    <n v="15"/>
    <n v="6"/>
    <n v="78"/>
    <n v="516"/>
    <n v="272"/>
    <n v="6"/>
    <n v="17"/>
    <n v="4"/>
    <n v="0"/>
    <n v="0"/>
    <n v="59"/>
    <n v="506"/>
    <n v="272"/>
    <n v="15"/>
    <n v="215"/>
    <n v="57"/>
    <n v="161"/>
    <n v="108"/>
    <n v="6569"/>
    <n v="3"/>
    <n v="349"/>
    <n v="13"/>
    <n v="57"/>
    <n v="167"/>
    <n v="4046"/>
    <n v="2293"/>
    <n v="499"/>
    <n v="6838"/>
    <n v="101"/>
    <n v="61"/>
    <n v="5"/>
    <n v="17"/>
    <n v="4"/>
    <n v="92"/>
    <n v="5"/>
    <n v="6"/>
    <n v="0"/>
    <n v="0"/>
    <n v="0"/>
    <n v="5"/>
    <n v="0"/>
    <n v="0"/>
    <n v="13"/>
    <n v="11"/>
    <n v="5"/>
    <n v="0"/>
    <n v="8"/>
    <n v="4"/>
    <n v="19"/>
    <n v="3"/>
    <n v="516"/>
    <n v="147"/>
    <n v="663"/>
    <n v="4"/>
    <n v="1"/>
    <n v="5"/>
    <n v="509"/>
    <n v="145"/>
    <n v="654"/>
    <n v="516"/>
    <n v="73"/>
    <n v="73"/>
    <n v="73"/>
    <n v="392"/>
    <n v="1"/>
    <n v="0"/>
    <n v="0"/>
    <x v="0"/>
    <x v="142"/>
  </r>
  <r>
    <x v="1"/>
    <x v="1"/>
    <x v="143"/>
    <x v="143"/>
    <x v="0"/>
    <n v="7604"/>
    <n v="672"/>
    <n v="636"/>
    <n v="653"/>
    <n v="659"/>
    <n v="656"/>
    <n v="583"/>
    <n v="633"/>
    <n v="450"/>
    <n v="680"/>
    <n v="20"/>
    <n v="16"/>
    <n v="18"/>
    <n v="20"/>
    <n v="19"/>
    <n v="14"/>
    <n v="16"/>
    <n v="13"/>
    <n v="19"/>
    <n v="652"/>
    <n v="620"/>
    <n v="635"/>
    <n v="639"/>
    <n v="637"/>
    <n v="569"/>
    <n v="617"/>
    <n v="437"/>
    <n v="661"/>
    <n v="60"/>
    <n v="60"/>
    <n v="2"/>
    <n v="2"/>
    <n v="58"/>
    <n v="58"/>
    <n v="553"/>
    <n v="12"/>
    <n v="541"/>
    <n v="1"/>
    <n v="1"/>
    <n v="0"/>
    <n v="388"/>
    <n v="10"/>
    <n v="378"/>
    <n v="633"/>
    <n v="1"/>
    <n v="5"/>
    <n v="627"/>
    <n v="16"/>
    <n v="0"/>
    <n v="0"/>
    <n v="16"/>
    <n v="617"/>
    <n v="1"/>
    <n v="5"/>
    <n v="611"/>
    <n v="116"/>
    <n v="7"/>
    <n v="101"/>
    <n v="54"/>
    <n v="14"/>
    <n v="3"/>
    <n v="48"/>
    <n v="18"/>
    <n v="0"/>
    <n v="0"/>
    <n v="30"/>
    <n v="0"/>
    <n v="1"/>
    <n v="6"/>
    <n v="14"/>
    <n v="0"/>
    <n v="14"/>
    <n v="28"/>
    <n v="8"/>
    <n v="24"/>
    <n v="4"/>
    <m/>
    <m/>
    <m/>
    <n v="672"/>
    <n v="553"/>
    <n v="653"/>
    <n v="207"/>
    <n v="605"/>
    <n v="442"/>
    <n v="636"/>
    <n v="609"/>
    <n v="628"/>
    <n v="347"/>
    <n v="20"/>
    <n v="15"/>
    <n v="18"/>
    <n v="0"/>
    <n v="13"/>
    <n v="4"/>
    <n v="16"/>
    <n v="16"/>
    <n v="15"/>
    <n v="3"/>
    <n v="652"/>
    <n v="538"/>
    <n v="635"/>
    <n v="207"/>
    <n v="592"/>
    <n v="438"/>
    <n v="620"/>
    <n v="593"/>
    <n v="613"/>
    <n v="344"/>
    <m/>
    <n v="690"/>
    <n v="690"/>
    <n v="0"/>
    <n v="690"/>
    <n v="20"/>
    <n v="670"/>
    <n v="0"/>
    <n v="653"/>
    <n v="670"/>
    <n v="89"/>
    <n v="499"/>
    <n v="58"/>
    <n v="20"/>
    <n v="23"/>
    <n v="0"/>
    <n v="1"/>
    <n v="0"/>
    <n v="5"/>
    <n v="6"/>
    <n v="27"/>
    <n v="2"/>
    <n v="57"/>
    <n v="386"/>
    <n v="245"/>
    <n v="1"/>
    <n v="9"/>
    <n v="8"/>
    <n v="2"/>
    <n v="1"/>
    <n v="48"/>
    <n v="378"/>
    <n v="243"/>
    <n v="15"/>
    <n v="106"/>
    <n v="31"/>
    <n v="79"/>
    <n v="459"/>
    <n v="4683"/>
    <n v="2"/>
    <n v="15"/>
    <n v="27"/>
    <n v="26"/>
    <n v="68"/>
    <n v="2962"/>
    <n v="1859"/>
    <n v="400"/>
    <n v="5221"/>
    <n v="84"/>
    <n v="75"/>
    <n v="2"/>
    <n v="1"/>
    <n v="1"/>
    <n v="83"/>
    <n v="0"/>
    <n v="2"/>
    <n v="2"/>
    <n v="1"/>
    <n v="0"/>
    <n v="1"/>
    <n v="1"/>
    <n v="0"/>
    <n v="8"/>
    <n v="7"/>
    <n v="3"/>
    <n v="3"/>
    <n v="5"/>
    <n v="3"/>
    <n v="10"/>
    <n v="2"/>
    <n v="444"/>
    <n v="100"/>
    <n v="544"/>
    <n v="8"/>
    <n v="1"/>
    <n v="9"/>
    <n v="436"/>
    <n v="99"/>
    <n v="535"/>
    <n v="444"/>
    <n v="71"/>
    <n v="61"/>
    <n v="69"/>
    <n v="235"/>
    <n v="11"/>
    <n v="5"/>
    <n v="5"/>
    <x v="0"/>
    <x v="143"/>
  </r>
  <r>
    <x v="1"/>
    <x v="1"/>
    <x v="143"/>
    <x v="143"/>
    <x v="1"/>
    <n v="7653"/>
    <n v="689"/>
    <n v="657"/>
    <n v="673"/>
    <n v="677"/>
    <n v="672"/>
    <n v="597"/>
    <n v="644"/>
    <n v="463"/>
    <n v="695"/>
    <n v="20"/>
    <n v="17"/>
    <n v="18"/>
    <n v="20"/>
    <n v="19"/>
    <n v="15"/>
    <n v="16"/>
    <n v="11"/>
    <n v="19"/>
    <n v="669"/>
    <n v="640"/>
    <n v="655"/>
    <n v="657"/>
    <n v="653"/>
    <n v="582"/>
    <n v="628"/>
    <n v="452"/>
    <n v="676"/>
    <n v="63"/>
    <n v="63"/>
    <n v="2"/>
    <n v="2"/>
    <n v="61"/>
    <n v="61"/>
    <n v="565"/>
    <n v="13"/>
    <n v="552"/>
    <n v="1"/>
    <n v="1"/>
    <n v="0"/>
    <n v="397"/>
    <n v="8"/>
    <n v="389"/>
    <n v="644"/>
    <n v="1"/>
    <n v="6"/>
    <n v="637"/>
    <n v="16"/>
    <n v="0"/>
    <n v="0"/>
    <n v="16"/>
    <n v="628"/>
    <n v="1"/>
    <n v="6"/>
    <n v="621"/>
    <n v="143"/>
    <n v="7"/>
    <n v="101"/>
    <n v="57"/>
    <n v="15"/>
    <n v="3"/>
    <n v="50"/>
    <n v="18"/>
    <n v="0"/>
    <n v="0"/>
    <n v="32"/>
    <n v="0"/>
    <n v="1"/>
    <n v="7"/>
    <n v="13"/>
    <n v="0"/>
    <n v="13"/>
    <n v="28"/>
    <n v="8"/>
    <n v="24"/>
    <n v="4"/>
    <m/>
    <m/>
    <m/>
    <n v="689"/>
    <n v="549"/>
    <n v="673"/>
    <n v="200"/>
    <n v="599"/>
    <n v="441"/>
    <n v="657"/>
    <n v="602"/>
    <n v="653"/>
    <n v="346"/>
    <n v="20"/>
    <n v="16"/>
    <n v="18"/>
    <n v="0"/>
    <n v="13"/>
    <n v="4"/>
    <n v="17"/>
    <n v="17"/>
    <n v="16"/>
    <n v="3"/>
    <n v="669"/>
    <n v="544"/>
    <n v="655"/>
    <n v="206"/>
    <n v="607"/>
    <n v="449"/>
    <n v="640"/>
    <n v="609"/>
    <n v="637"/>
    <n v="354"/>
    <m/>
    <n v="709"/>
    <n v="709"/>
    <n v="0"/>
    <n v="709"/>
    <n v="20"/>
    <n v="689"/>
    <n v="0"/>
    <n v="664"/>
    <n v="681"/>
    <n v="95"/>
    <n v="510"/>
    <n v="60"/>
    <n v="20"/>
    <n v="23"/>
    <n v="0"/>
    <n v="1"/>
    <n v="0"/>
    <n v="5"/>
    <n v="6"/>
    <n v="27"/>
    <n v="2"/>
    <n v="61"/>
    <n v="399"/>
    <n v="247"/>
    <n v="1"/>
    <n v="9"/>
    <n v="8"/>
    <n v="2"/>
    <n v="1"/>
    <n v="47"/>
    <n v="376"/>
    <n v="243"/>
    <n v="17"/>
    <n v="108"/>
    <n v="32"/>
    <n v="77"/>
    <n v="475"/>
    <n v="4677"/>
    <n v="2"/>
    <n v="13"/>
    <n v="28"/>
    <n v="26"/>
    <n v="70"/>
    <n v="2906"/>
    <n v="1862"/>
    <n v="400"/>
    <n v="5229"/>
    <n v="89"/>
    <n v="76"/>
    <n v="2"/>
    <n v="2"/>
    <n v="1"/>
    <n v="88"/>
    <n v="0"/>
    <n v="2"/>
    <n v="2"/>
    <n v="1"/>
    <n v="0"/>
    <n v="1"/>
    <n v="1"/>
    <n v="0"/>
    <n v="8"/>
    <n v="7"/>
    <n v="3"/>
    <n v="3"/>
    <n v="5"/>
    <n v="3"/>
    <n v="10"/>
    <n v="2"/>
    <n v="454"/>
    <n v="100"/>
    <n v="554"/>
    <n v="8"/>
    <n v="1"/>
    <n v="9"/>
    <n v="446"/>
    <n v="99"/>
    <n v="545"/>
    <n v="454"/>
    <n v="79"/>
    <n v="69"/>
    <n v="76"/>
    <n v="242"/>
    <n v="11"/>
    <n v="5"/>
    <n v="5"/>
    <x v="1"/>
    <x v="143"/>
  </r>
  <r>
    <x v="3"/>
    <x v="27"/>
    <x v="142"/>
    <x v="142"/>
    <x v="1"/>
    <n v="9792"/>
    <n v="828"/>
    <n v="823"/>
    <n v="839"/>
    <n v="810"/>
    <n v="831"/>
    <n v="719"/>
    <n v="810"/>
    <n v="574"/>
    <n v="855"/>
    <n v="18"/>
    <n v="18"/>
    <n v="19"/>
    <n v="18"/>
    <n v="19"/>
    <n v="12"/>
    <n v="16"/>
    <n v="10"/>
    <n v="21"/>
    <n v="805"/>
    <n v="798"/>
    <n v="813"/>
    <n v="786"/>
    <n v="806"/>
    <n v="702"/>
    <n v="789"/>
    <n v="562"/>
    <n v="827"/>
    <n v="121"/>
    <n v="108"/>
    <n v="4"/>
    <n v="3"/>
    <n v="116"/>
    <n v="104"/>
    <n v="680"/>
    <n v="12"/>
    <n v="665"/>
    <n v="0"/>
    <n v="0"/>
    <n v="0"/>
    <n v="488"/>
    <n v="7"/>
    <n v="480"/>
    <n v="810"/>
    <n v="2"/>
    <n v="34"/>
    <n v="774"/>
    <n v="16"/>
    <n v="0"/>
    <n v="2"/>
    <n v="14"/>
    <n v="789"/>
    <n v="2"/>
    <n v="32"/>
    <n v="755"/>
    <n v="136"/>
    <n v="19"/>
    <n v="152"/>
    <n v="119"/>
    <n v="51"/>
    <n v="12"/>
    <n v="72"/>
    <n v="22"/>
    <n v="3"/>
    <n v="0"/>
    <n v="50"/>
    <n v="0"/>
    <n v="0"/>
    <n v="5"/>
    <n v="25"/>
    <n v="4"/>
    <n v="21"/>
    <n v="47"/>
    <n v="12"/>
    <n v="41"/>
    <n v="6"/>
    <m/>
    <m/>
    <m/>
    <n v="828"/>
    <n v="594"/>
    <n v="839"/>
    <n v="202"/>
    <n v="760"/>
    <n v="483"/>
    <n v="823"/>
    <n v="773"/>
    <n v="809"/>
    <n v="338"/>
    <n v="18"/>
    <n v="13"/>
    <n v="19"/>
    <n v="2"/>
    <n v="15"/>
    <n v="4"/>
    <n v="18"/>
    <n v="18"/>
    <n v="17"/>
    <n v="3"/>
    <n v="805"/>
    <n v="583"/>
    <n v="813"/>
    <n v="197"/>
    <n v="746"/>
    <n v="477"/>
    <n v="798"/>
    <n v="763"/>
    <n v="787"/>
    <n v="337"/>
    <m/>
    <n v="867"/>
    <n v="859"/>
    <n v="8"/>
    <n v="867"/>
    <n v="27"/>
    <n v="832"/>
    <n v="8"/>
    <n v="2"/>
    <n v="548"/>
    <n v="85"/>
    <n v="686"/>
    <n v="64"/>
    <n v="9"/>
    <n v="20"/>
    <n v="2"/>
    <n v="1"/>
    <n v="2"/>
    <n v="0"/>
    <n v="530"/>
    <n v="15"/>
    <n v="6"/>
    <n v="76"/>
    <n v="513"/>
    <n v="272"/>
    <n v="6"/>
    <n v="17"/>
    <n v="4"/>
    <n v="0"/>
    <n v="0"/>
    <n v="57"/>
    <n v="499"/>
    <n v="273"/>
    <n v="14"/>
    <n v="215"/>
    <n v="56"/>
    <n v="162"/>
    <n v="109"/>
    <n v="6590"/>
    <n v="1"/>
    <n v="349"/>
    <n v="13"/>
    <n v="57"/>
    <n v="165"/>
    <n v="4003"/>
    <n v="2290"/>
    <n v="502"/>
    <n v="6861"/>
    <n v="101"/>
    <n v="62"/>
    <n v="6"/>
    <n v="17"/>
    <n v="3"/>
    <n v="93"/>
    <n v="5"/>
    <n v="6"/>
    <n v="0"/>
    <n v="0"/>
    <n v="0"/>
    <n v="5"/>
    <n v="0"/>
    <n v="0"/>
    <n v="13"/>
    <n v="11"/>
    <n v="5"/>
    <n v="0"/>
    <n v="8"/>
    <n v="5"/>
    <n v="19"/>
    <n v="4"/>
    <n v="511"/>
    <n v="149"/>
    <n v="660"/>
    <n v="4"/>
    <n v="1"/>
    <n v="5"/>
    <n v="504"/>
    <n v="147"/>
    <n v="651"/>
    <n v="511"/>
    <n v="82"/>
    <n v="82"/>
    <n v="82"/>
    <n v="389"/>
    <n v="1"/>
    <n v="0"/>
    <n v="0"/>
    <x v="1"/>
    <x v="142"/>
  </r>
  <r>
    <x v="1"/>
    <x v="1"/>
    <x v="144"/>
    <x v="144"/>
    <x v="0"/>
    <n v="2485"/>
    <n v="163"/>
    <n v="167"/>
    <n v="166"/>
    <n v="160"/>
    <n v="165"/>
    <n v="156"/>
    <n v="151"/>
    <n v="86"/>
    <n v="176"/>
    <n v="4"/>
    <n v="3"/>
    <n v="3"/>
    <n v="4"/>
    <n v="3"/>
    <n v="3"/>
    <n v="4"/>
    <n v="1"/>
    <n v="4"/>
    <n v="158"/>
    <n v="164"/>
    <n v="163"/>
    <n v="156"/>
    <n v="162"/>
    <n v="153"/>
    <n v="147"/>
    <n v="85"/>
    <n v="172"/>
    <n v="8"/>
    <n v="5"/>
    <n v="0"/>
    <n v="0"/>
    <n v="8"/>
    <n v="5"/>
    <n v="130"/>
    <n v="3"/>
    <n v="127"/>
    <n v="0"/>
    <n v="0"/>
    <n v="0"/>
    <n v="67"/>
    <n v="1"/>
    <n v="66"/>
    <n v="151"/>
    <n v="0"/>
    <n v="0"/>
    <n v="151"/>
    <n v="4"/>
    <n v="0"/>
    <n v="0"/>
    <n v="4"/>
    <n v="147"/>
    <n v="0"/>
    <n v="0"/>
    <n v="147"/>
    <n v="20"/>
    <n v="0"/>
    <n v="21"/>
    <n v="19"/>
    <n v="9"/>
    <n v="1"/>
    <n v="13"/>
    <n v="1"/>
    <n v="0"/>
    <n v="0"/>
    <n v="12"/>
    <n v="0"/>
    <n v="0"/>
    <n v="1"/>
    <n v="8"/>
    <n v="0"/>
    <n v="8"/>
    <n v="9"/>
    <n v="3"/>
    <n v="8"/>
    <n v="1"/>
    <m/>
    <m/>
    <m/>
    <n v="163"/>
    <n v="122"/>
    <n v="166"/>
    <n v="37"/>
    <n v="149"/>
    <n v="91"/>
    <n v="167"/>
    <n v="158"/>
    <n v="155"/>
    <n v="60"/>
    <n v="4"/>
    <n v="3"/>
    <n v="3"/>
    <n v="0"/>
    <n v="2"/>
    <n v="1"/>
    <n v="3"/>
    <n v="3"/>
    <n v="3"/>
    <n v="1"/>
    <n v="158"/>
    <n v="119"/>
    <n v="163"/>
    <n v="37"/>
    <n v="147"/>
    <n v="90"/>
    <n v="164"/>
    <n v="155"/>
    <n v="152"/>
    <n v="59"/>
    <m/>
    <n v="187"/>
    <n v="186"/>
    <n v="1"/>
    <n v="187"/>
    <n v="4"/>
    <n v="182"/>
    <n v="1"/>
    <n v="114"/>
    <n v="164"/>
    <n v="37"/>
    <n v="81"/>
    <n v="56"/>
    <n v="4"/>
    <n v="7"/>
    <n v="2"/>
    <n v="0"/>
    <n v="0"/>
    <n v="1"/>
    <n v="21"/>
    <n v="5"/>
    <n v="0"/>
    <n v="22"/>
    <n v="102"/>
    <n v="63"/>
    <n v="0"/>
    <n v="4"/>
    <n v="0"/>
    <n v="0"/>
    <n v="0"/>
    <n v="18"/>
    <n v="101"/>
    <n v="63"/>
    <n v="0"/>
    <n v="8"/>
    <n v="5"/>
    <n v="7"/>
    <n v="59"/>
    <n v="1834"/>
    <n v="0"/>
    <n v="31"/>
    <n v="0"/>
    <n v="4"/>
    <n v="20"/>
    <n v="1092"/>
    <n v="682"/>
    <n v="126"/>
    <n v="1900"/>
    <n v="26"/>
    <n v="2"/>
    <n v="0"/>
    <n v="0"/>
    <n v="1"/>
    <n v="25"/>
    <n v="0"/>
    <n v="0"/>
    <n v="0"/>
    <n v="0"/>
    <n v="0"/>
    <n v="0"/>
    <n v="0"/>
    <n v="0"/>
    <n v="4"/>
    <n v="3"/>
    <n v="1"/>
    <n v="0"/>
    <n v="3"/>
    <n v="1"/>
    <n v="4"/>
    <n v="1"/>
    <n v="103"/>
    <n v="21"/>
    <n v="124"/>
    <n v="0"/>
    <n v="0"/>
    <n v="0"/>
    <n v="103"/>
    <n v="21"/>
    <n v="124"/>
    <n v="103"/>
    <n v="14"/>
    <n v="14"/>
    <n v="14"/>
    <n v="67"/>
    <n v="0"/>
    <n v="0"/>
    <n v="0"/>
    <x v="0"/>
    <x v="144"/>
  </r>
  <r>
    <x v="1"/>
    <x v="1"/>
    <x v="144"/>
    <x v="144"/>
    <x v="1"/>
    <n v="2132"/>
    <n v="105"/>
    <n v="113"/>
    <n v="113"/>
    <n v="103"/>
    <n v="111"/>
    <n v="103"/>
    <n v="98"/>
    <n v="42"/>
    <n v="124"/>
    <n v="4"/>
    <n v="3"/>
    <n v="3"/>
    <n v="4"/>
    <n v="3"/>
    <n v="3"/>
    <n v="4"/>
    <n v="0"/>
    <n v="4"/>
    <n v="100"/>
    <n v="110"/>
    <n v="110"/>
    <n v="99"/>
    <n v="108"/>
    <n v="100"/>
    <n v="94"/>
    <n v="42"/>
    <n v="119"/>
    <n v="6"/>
    <n v="4"/>
    <n v="1"/>
    <n v="1"/>
    <n v="4"/>
    <n v="2"/>
    <n v="83"/>
    <n v="3"/>
    <n v="80"/>
    <n v="0"/>
    <n v="0"/>
    <n v="0"/>
    <n v="28"/>
    <n v="0"/>
    <n v="28"/>
    <n v="98"/>
    <n v="0"/>
    <n v="0"/>
    <n v="98"/>
    <n v="4"/>
    <n v="0"/>
    <n v="0"/>
    <n v="4"/>
    <n v="94"/>
    <n v="0"/>
    <n v="0"/>
    <n v="94"/>
    <n v="12"/>
    <n v="0"/>
    <n v="13"/>
    <n v="16"/>
    <n v="5"/>
    <n v="1"/>
    <n v="10"/>
    <n v="0"/>
    <n v="0"/>
    <n v="0"/>
    <n v="10"/>
    <n v="0"/>
    <n v="0"/>
    <n v="1"/>
    <n v="6"/>
    <n v="0"/>
    <n v="6"/>
    <n v="7"/>
    <n v="3"/>
    <n v="7"/>
    <n v="0"/>
    <m/>
    <m/>
    <m/>
    <n v="105"/>
    <n v="75"/>
    <n v="113"/>
    <n v="25"/>
    <n v="98"/>
    <n v="57"/>
    <n v="113"/>
    <n v="105"/>
    <n v="101"/>
    <n v="32"/>
    <n v="4"/>
    <n v="3"/>
    <n v="3"/>
    <n v="0"/>
    <n v="2"/>
    <n v="0"/>
    <n v="3"/>
    <n v="3"/>
    <n v="3"/>
    <n v="0"/>
    <n v="100"/>
    <n v="72"/>
    <n v="110"/>
    <n v="26"/>
    <n v="97"/>
    <n v="58"/>
    <n v="110"/>
    <n v="102"/>
    <n v="98"/>
    <n v="33"/>
    <m/>
    <n v="132"/>
    <n v="131"/>
    <n v="1"/>
    <n v="132"/>
    <n v="4"/>
    <n v="127"/>
    <n v="1"/>
    <n v="77"/>
    <n v="115"/>
    <n v="25"/>
    <n v="52"/>
    <n v="44"/>
    <n v="4"/>
    <n v="6"/>
    <n v="1"/>
    <n v="0"/>
    <n v="0"/>
    <n v="0"/>
    <n v="16"/>
    <n v="3"/>
    <n v="0"/>
    <n v="18"/>
    <n v="73"/>
    <n v="41"/>
    <n v="0"/>
    <n v="3"/>
    <n v="0"/>
    <n v="0"/>
    <n v="0"/>
    <n v="15"/>
    <n v="72"/>
    <n v="41"/>
    <n v="0"/>
    <n v="7"/>
    <n v="4"/>
    <n v="5"/>
    <n v="38"/>
    <n v="1625"/>
    <n v="0"/>
    <n v="24"/>
    <n v="0"/>
    <n v="4"/>
    <n v="15"/>
    <n v="1001"/>
    <n v="587"/>
    <n v="78"/>
    <n v="1668"/>
    <n v="19"/>
    <n v="1"/>
    <n v="0"/>
    <n v="0"/>
    <n v="1"/>
    <n v="18"/>
    <n v="0"/>
    <n v="0"/>
    <n v="0"/>
    <n v="0"/>
    <n v="0"/>
    <n v="0"/>
    <n v="0"/>
    <n v="0"/>
    <n v="2"/>
    <n v="1"/>
    <n v="0"/>
    <n v="0"/>
    <n v="2"/>
    <n v="0"/>
    <n v="2"/>
    <n v="1"/>
    <n v="72"/>
    <n v="13"/>
    <n v="85"/>
    <n v="0"/>
    <n v="0"/>
    <n v="0"/>
    <n v="72"/>
    <n v="13"/>
    <n v="85"/>
    <n v="72"/>
    <n v="13"/>
    <n v="13"/>
    <n v="13"/>
    <n v="46"/>
    <n v="0"/>
    <n v="0"/>
    <n v="0"/>
    <x v="1"/>
    <x v="144"/>
  </r>
  <r>
    <x v="1"/>
    <x v="1"/>
    <x v="145"/>
    <x v="145"/>
    <x v="0"/>
    <n v="11625"/>
    <n v="967"/>
    <n v="955"/>
    <n v="977"/>
    <n v="955"/>
    <n v="971"/>
    <n v="845"/>
    <n v="893"/>
    <n v="769"/>
    <n v="1041"/>
    <n v="12"/>
    <n v="11"/>
    <n v="15"/>
    <n v="15"/>
    <n v="13"/>
    <n v="9"/>
    <n v="9"/>
    <n v="13"/>
    <n v="17"/>
    <n v="941"/>
    <n v="933"/>
    <n v="949"/>
    <n v="928"/>
    <n v="946"/>
    <n v="828"/>
    <n v="875"/>
    <n v="745"/>
    <n v="1007"/>
    <n v="81"/>
    <n v="79"/>
    <n v="0"/>
    <n v="0"/>
    <n v="79"/>
    <n v="77"/>
    <n v="752"/>
    <n v="6"/>
    <n v="740"/>
    <n v="0"/>
    <n v="0"/>
    <n v="0"/>
    <n v="593"/>
    <n v="4"/>
    <n v="584"/>
    <n v="893"/>
    <n v="6"/>
    <n v="26"/>
    <n v="859"/>
    <n v="9"/>
    <n v="0"/>
    <n v="0"/>
    <n v="9"/>
    <n v="875"/>
    <n v="5"/>
    <n v="26"/>
    <n v="842"/>
    <n v="178"/>
    <n v="13"/>
    <n v="230"/>
    <n v="99"/>
    <n v="36"/>
    <n v="6"/>
    <n v="28"/>
    <n v="9"/>
    <n v="1"/>
    <n v="0"/>
    <n v="19"/>
    <n v="1"/>
    <n v="0"/>
    <n v="2"/>
    <n v="6"/>
    <n v="0"/>
    <n v="6"/>
    <n v="16"/>
    <n v="0"/>
    <n v="14"/>
    <n v="2"/>
    <m/>
    <m/>
    <m/>
    <n v="967"/>
    <n v="594"/>
    <n v="977"/>
    <n v="242"/>
    <n v="884"/>
    <n v="534"/>
    <n v="955"/>
    <n v="870"/>
    <n v="920"/>
    <n v="294"/>
    <n v="12"/>
    <n v="8"/>
    <n v="15"/>
    <n v="4"/>
    <n v="10"/>
    <n v="6"/>
    <n v="11"/>
    <n v="10"/>
    <n v="10"/>
    <n v="3"/>
    <n v="941"/>
    <n v="581"/>
    <n v="949"/>
    <n v="233"/>
    <n v="863"/>
    <n v="517"/>
    <n v="933"/>
    <n v="850"/>
    <n v="899"/>
    <n v="287"/>
    <m/>
    <n v="1082"/>
    <n v="1062"/>
    <n v="20"/>
    <n v="1082"/>
    <n v="24"/>
    <n v="1038"/>
    <n v="20"/>
    <n v="866"/>
    <n v="1006"/>
    <n v="114"/>
    <n v="830"/>
    <n v="96"/>
    <n v="1"/>
    <n v="28"/>
    <n v="12"/>
    <n v="1"/>
    <n v="4"/>
    <n v="20"/>
    <n v="61"/>
    <n v="38"/>
    <n v="5"/>
    <n v="65"/>
    <n v="546"/>
    <n v="466"/>
    <n v="3"/>
    <n v="13"/>
    <n v="6"/>
    <n v="2"/>
    <n v="0"/>
    <n v="48"/>
    <n v="530"/>
    <n v="460"/>
    <n v="10"/>
    <n v="135"/>
    <n v="32"/>
    <n v="42"/>
    <n v="850"/>
    <n v="7323"/>
    <n v="1"/>
    <n v="89"/>
    <n v="7"/>
    <n v="45"/>
    <n v="104"/>
    <n v="4520"/>
    <n v="2954"/>
    <n v="741"/>
    <n v="8215"/>
    <n v="87"/>
    <n v="42"/>
    <n v="0"/>
    <n v="6"/>
    <n v="2"/>
    <n v="78"/>
    <n v="7"/>
    <n v="5"/>
    <n v="1"/>
    <n v="0"/>
    <n v="1"/>
    <n v="3"/>
    <n v="0"/>
    <n v="0"/>
    <n v="9"/>
    <n v="4"/>
    <n v="3"/>
    <n v="1"/>
    <n v="3"/>
    <n v="2"/>
    <n v="14"/>
    <n v="5"/>
    <n v="577"/>
    <n v="218"/>
    <n v="795"/>
    <n v="4"/>
    <n v="1"/>
    <n v="5"/>
    <n v="566"/>
    <n v="217"/>
    <n v="783"/>
    <n v="577"/>
    <n v="58"/>
    <n v="58"/>
    <n v="58"/>
    <n v="422"/>
    <n v="2"/>
    <n v="0"/>
    <n v="0"/>
    <x v="0"/>
    <x v="145"/>
  </r>
  <r>
    <x v="1"/>
    <x v="1"/>
    <x v="145"/>
    <x v="145"/>
    <x v="1"/>
    <n v="11638"/>
    <n v="986"/>
    <n v="970"/>
    <n v="996"/>
    <n v="968"/>
    <n v="984"/>
    <n v="857"/>
    <n v="910"/>
    <n v="790"/>
    <n v="1056"/>
    <n v="12"/>
    <n v="11"/>
    <n v="15"/>
    <n v="15"/>
    <n v="13"/>
    <n v="9"/>
    <n v="9"/>
    <n v="15"/>
    <n v="17"/>
    <n v="958"/>
    <n v="947"/>
    <n v="966"/>
    <n v="939"/>
    <n v="957"/>
    <n v="840"/>
    <n v="891"/>
    <n v="763"/>
    <n v="1020"/>
    <n v="82"/>
    <n v="81"/>
    <n v="0"/>
    <n v="0"/>
    <n v="79"/>
    <n v="78"/>
    <n v="770"/>
    <n v="6"/>
    <n v="758"/>
    <n v="0"/>
    <n v="0"/>
    <n v="0"/>
    <n v="615"/>
    <n v="5"/>
    <n v="605"/>
    <n v="910"/>
    <n v="6"/>
    <n v="28"/>
    <n v="874"/>
    <n v="9"/>
    <n v="0"/>
    <n v="0"/>
    <n v="9"/>
    <n v="891"/>
    <n v="5"/>
    <n v="28"/>
    <n v="856"/>
    <n v="179"/>
    <n v="12"/>
    <n v="231"/>
    <n v="100"/>
    <n v="37"/>
    <n v="6"/>
    <n v="28"/>
    <n v="9"/>
    <n v="1"/>
    <n v="0"/>
    <n v="19"/>
    <n v="1"/>
    <n v="0"/>
    <n v="2"/>
    <n v="6"/>
    <n v="0"/>
    <n v="6"/>
    <n v="16"/>
    <n v="0"/>
    <n v="14"/>
    <n v="2"/>
    <m/>
    <m/>
    <m/>
    <n v="986"/>
    <n v="589"/>
    <n v="996"/>
    <n v="245"/>
    <n v="884"/>
    <n v="526"/>
    <n v="970"/>
    <n v="858"/>
    <n v="937"/>
    <n v="294"/>
    <n v="12"/>
    <n v="7"/>
    <n v="15"/>
    <n v="4"/>
    <n v="10"/>
    <n v="6"/>
    <n v="11"/>
    <n v="10"/>
    <n v="10"/>
    <n v="2"/>
    <n v="958"/>
    <n v="587"/>
    <n v="966"/>
    <n v="244"/>
    <n v="882"/>
    <n v="523"/>
    <n v="947"/>
    <n v="857"/>
    <n v="915"/>
    <n v="293"/>
    <m/>
    <n v="1096"/>
    <n v="1074"/>
    <n v="22"/>
    <n v="1096"/>
    <n v="24"/>
    <n v="1050"/>
    <n v="22"/>
    <n v="885"/>
    <n v="1014"/>
    <n v="115"/>
    <n v="840"/>
    <n v="98"/>
    <n v="1"/>
    <n v="28"/>
    <n v="13"/>
    <n v="1"/>
    <n v="3"/>
    <n v="21"/>
    <n v="57"/>
    <n v="39"/>
    <n v="5"/>
    <n v="66"/>
    <n v="551"/>
    <n v="474"/>
    <n v="3"/>
    <n v="13"/>
    <n v="6"/>
    <n v="2"/>
    <n v="0"/>
    <n v="47"/>
    <n v="526"/>
    <n v="463"/>
    <n v="10"/>
    <n v="137"/>
    <n v="32"/>
    <n v="41"/>
    <n v="849"/>
    <n v="7337"/>
    <n v="0"/>
    <n v="95"/>
    <n v="5"/>
    <n v="45"/>
    <n v="101"/>
    <n v="4465"/>
    <n v="2953"/>
    <n v="750"/>
    <n v="8227"/>
    <n v="95"/>
    <n v="42"/>
    <n v="0"/>
    <n v="7"/>
    <n v="2"/>
    <n v="84"/>
    <n v="9"/>
    <n v="5"/>
    <n v="1"/>
    <n v="0"/>
    <n v="1"/>
    <n v="3"/>
    <n v="0"/>
    <n v="0"/>
    <n v="9"/>
    <n v="4"/>
    <n v="3"/>
    <n v="1"/>
    <n v="3"/>
    <n v="2"/>
    <n v="14"/>
    <n v="5"/>
    <n v="581"/>
    <n v="219"/>
    <n v="800"/>
    <n v="4"/>
    <n v="1"/>
    <n v="5"/>
    <n v="569"/>
    <n v="217"/>
    <n v="786"/>
    <n v="581"/>
    <n v="61"/>
    <n v="61"/>
    <n v="61"/>
    <n v="429"/>
    <n v="2"/>
    <n v="0"/>
    <n v="0"/>
    <x v="1"/>
    <x v="145"/>
  </r>
  <r>
    <x v="1"/>
    <x v="28"/>
    <x v="146"/>
    <x v="146"/>
    <x v="0"/>
    <n v="11719"/>
    <n v="826"/>
    <n v="801"/>
    <n v="833"/>
    <n v="808"/>
    <n v="822"/>
    <n v="597"/>
    <n v="637"/>
    <n v="648"/>
    <n v="874"/>
    <n v="17"/>
    <n v="10"/>
    <n v="16"/>
    <n v="16"/>
    <n v="11"/>
    <n v="3"/>
    <n v="6"/>
    <n v="12"/>
    <n v="16"/>
    <n v="807"/>
    <n v="789"/>
    <n v="815"/>
    <n v="790"/>
    <n v="809"/>
    <n v="593"/>
    <n v="631"/>
    <n v="636"/>
    <n v="855"/>
    <n v="119"/>
    <n v="116"/>
    <n v="2"/>
    <n v="2"/>
    <n v="117"/>
    <n v="114"/>
    <n v="511"/>
    <n v="2"/>
    <n v="509"/>
    <n v="1"/>
    <n v="1"/>
    <n v="0"/>
    <n v="430"/>
    <n v="2"/>
    <n v="428"/>
    <n v="637"/>
    <n v="6"/>
    <n v="30"/>
    <n v="598"/>
    <n v="6"/>
    <n v="0"/>
    <n v="0"/>
    <n v="6"/>
    <n v="631"/>
    <n v="6"/>
    <n v="30"/>
    <n v="592"/>
    <n v="145"/>
    <n v="24"/>
    <n v="134"/>
    <n v="72"/>
    <n v="45"/>
    <n v="4"/>
    <n v="42"/>
    <n v="25"/>
    <n v="1"/>
    <n v="1"/>
    <n v="17"/>
    <n v="0"/>
    <n v="0"/>
    <n v="3"/>
    <n v="7"/>
    <n v="2"/>
    <n v="5"/>
    <n v="17"/>
    <n v="4"/>
    <n v="16"/>
    <n v="1"/>
    <m/>
    <m/>
    <m/>
    <n v="826"/>
    <n v="682"/>
    <n v="833"/>
    <n v="201"/>
    <n v="757"/>
    <n v="478"/>
    <n v="801"/>
    <n v="762"/>
    <n v="763"/>
    <n v="367"/>
    <n v="17"/>
    <n v="16"/>
    <n v="16"/>
    <n v="2"/>
    <n v="15"/>
    <n v="7"/>
    <n v="10"/>
    <n v="10"/>
    <n v="10"/>
    <n v="4"/>
    <n v="807"/>
    <n v="664"/>
    <n v="815"/>
    <n v="197"/>
    <n v="740"/>
    <n v="469"/>
    <n v="789"/>
    <n v="750"/>
    <n v="752"/>
    <n v="362"/>
    <m/>
    <n v="903"/>
    <n v="900"/>
    <n v="3"/>
    <n v="903"/>
    <n v="19"/>
    <n v="881"/>
    <n v="3"/>
    <n v="768"/>
    <n v="840"/>
    <n v="100"/>
    <n v="649"/>
    <n v="133"/>
    <n v="6"/>
    <n v="9"/>
    <n v="5"/>
    <n v="1"/>
    <n v="5"/>
    <n v="23"/>
    <n v="30"/>
    <n v="39"/>
    <n v="5"/>
    <n v="59"/>
    <n v="505"/>
    <n v="334"/>
    <n v="4"/>
    <n v="11"/>
    <n v="4"/>
    <n v="0"/>
    <n v="1"/>
    <n v="48"/>
    <n v="499"/>
    <n v="333"/>
    <n v="23"/>
    <n v="165"/>
    <n v="33"/>
    <n v="120"/>
    <n v="472"/>
    <n v="7274"/>
    <n v="0"/>
    <n v="57"/>
    <n v="30"/>
    <n v="31"/>
    <n v="128"/>
    <n v="4148"/>
    <n v="2980"/>
    <n v="738"/>
    <n v="7866"/>
    <n v="79"/>
    <n v="45"/>
    <n v="2"/>
    <n v="14"/>
    <n v="1"/>
    <n v="77"/>
    <n v="1"/>
    <n v="5"/>
    <n v="4"/>
    <n v="1"/>
    <n v="0"/>
    <n v="2"/>
    <n v="1"/>
    <n v="0"/>
    <n v="6"/>
    <n v="6"/>
    <n v="4"/>
    <n v="1"/>
    <n v="0"/>
    <n v="6"/>
    <n v="11"/>
    <n v="5"/>
    <n v="549"/>
    <n v="126"/>
    <n v="675"/>
    <n v="2"/>
    <n v="0"/>
    <n v="2"/>
    <n v="547"/>
    <n v="126"/>
    <n v="673"/>
    <n v="549"/>
    <n v="61"/>
    <n v="61"/>
    <n v="61"/>
    <n v="340"/>
    <n v="1"/>
    <n v="0"/>
    <n v="0"/>
    <x v="0"/>
    <x v="146"/>
  </r>
  <r>
    <x v="1"/>
    <x v="28"/>
    <x v="146"/>
    <x v="146"/>
    <x v="1"/>
    <n v="11757"/>
    <n v="838"/>
    <n v="806"/>
    <n v="842"/>
    <n v="817"/>
    <n v="830"/>
    <n v="613"/>
    <n v="659"/>
    <n v="668"/>
    <n v="882"/>
    <n v="17"/>
    <n v="10"/>
    <n v="17"/>
    <n v="16"/>
    <n v="11"/>
    <n v="3"/>
    <n v="6"/>
    <n v="11"/>
    <n v="16"/>
    <n v="819"/>
    <n v="794"/>
    <n v="823"/>
    <n v="799"/>
    <n v="817"/>
    <n v="609"/>
    <n v="653"/>
    <n v="656"/>
    <n v="863"/>
    <n v="115"/>
    <n v="112"/>
    <n v="2"/>
    <n v="2"/>
    <n v="113"/>
    <n v="110"/>
    <n v="529"/>
    <n v="2"/>
    <n v="527"/>
    <n v="2"/>
    <n v="1"/>
    <n v="1"/>
    <n v="452"/>
    <n v="2"/>
    <n v="450"/>
    <n v="659"/>
    <n v="6"/>
    <n v="30"/>
    <n v="621"/>
    <n v="6"/>
    <n v="0"/>
    <n v="0"/>
    <n v="6"/>
    <n v="653"/>
    <n v="6"/>
    <n v="30"/>
    <n v="615"/>
    <n v="147"/>
    <n v="23"/>
    <n v="136"/>
    <n v="74"/>
    <n v="45"/>
    <n v="4"/>
    <n v="42"/>
    <n v="23"/>
    <n v="1"/>
    <n v="1"/>
    <n v="19"/>
    <n v="0"/>
    <n v="0"/>
    <n v="3"/>
    <n v="8"/>
    <n v="2"/>
    <n v="6"/>
    <n v="17"/>
    <n v="4"/>
    <n v="16"/>
    <n v="1"/>
    <m/>
    <m/>
    <m/>
    <n v="838"/>
    <n v="694"/>
    <n v="842"/>
    <n v="199"/>
    <n v="757"/>
    <n v="474"/>
    <n v="806"/>
    <n v="750"/>
    <n v="770"/>
    <n v="375"/>
    <n v="17"/>
    <n v="16"/>
    <n v="17"/>
    <n v="2"/>
    <n v="16"/>
    <n v="8"/>
    <n v="10"/>
    <n v="10"/>
    <n v="10"/>
    <n v="4"/>
    <n v="819"/>
    <n v="692"/>
    <n v="823"/>
    <n v="197"/>
    <n v="754"/>
    <n v="475"/>
    <n v="794"/>
    <n v="753"/>
    <n v="759"/>
    <n v="380"/>
    <m/>
    <n v="910"/>
    <n v="907"/>
    <n v="3"/>
    <n v="910"/>
    <n v="19"/>
    <n v="888"/>
    <n v="3"/>
    <n v="775"/>
    <n v="845"/>
    <n v="100"/>
    <n v="657"/>
    <n v="134"/>
    <n v="5"/>
    <n v="8"/>
    <n v="5"/>
    <n v="1"/>
    <n v="5"/>
    <n v="23"/>
    <n v="29"/>
    <n v="39"/>
    <n v="5"/>
    <n v="58"/>
    <n v="509"/>
    <n v="338"/>
    <n v="4"/>
    <n v="11"/>
    <n v="4"/>
    <n v="0"/>
    <n v="1"/>
    <n v="47"/>
    <n v="494"/>
    <n v="334"/>
    <n v="27"/>
    <n v="165"/>
    <n v="32"/>
    <n v="121"/>
    <n v="474"/>
    <n v="7292"/>
    <n v="1"/>
    <n v="57"/>
    <n v="31"/>
    <n v="31"/>
    <n v="128"/>
    <n v="4087"/>
    <n v="2982"/>
    <n v="735"/>
    <n v="7887"/>
    <n v="82"/>
    <n v="46"/>
    <n v="2"/>
    <n v="13"/>
    <n v="1"/>
    <n v="80"/>
    <n v="1"/>
    <n v="5"/>
    <n v="5"/>
    <n v="2"/>
    <n v="0"/>
    <n v="2"/>
    <n v="2"/>
    <n v="0"/>
    <n v="6"/>
    <n v="6"/>
    <n v="4"/>
    <n v="1"/>
    <n v="0"/>
    <n v="6"/>
    <n v="11"/>
    <n v="5"/>
    <n v="555"/>
    <n v="127"/>
    <n v="682"/>
    <n v="2"/>
    <n v="0"/>
    <n v="2"/>
    <n v="553"/>
    <n v="127"/>
    <n v="680"/>
    <n v="555"/>
    <n v="54"/>
    <n v="54"/>
    <n v="54"/>
    <n v="347"/>
    <n v="1"/>
    <n v="0"/>
    <n v="0"/>
    <x v="1"/>
    <x v="146"/>
  </r>
  <r>
    <x v="1"/>
    <x v="28"/>
    <x v="147"/>
    <x v="147"/>
    <x v="0"/>
    <n v="7406"/>
    <n v="459"/>
    <n v="423"/>
    <n v="435"/>
    <n v="434"/>
    <n v="444"/>
    <n v="271"/>
    <n v="392"/>
    <n v="152"/>
    <n v="497"/>
    <n v="6"/>
    <n v="5"/>
    <n v="7"/>
    <n v="7"/>
    <n v="6"/>
    <n v="1"/>
    <n v="5"/>
    <n v="3"/>
    <n v="11"/>
    <n v="450"/>
    <n v="415"/>
    <n v="425"/>
    <n v="424"/>
    <n v="435"/>
    <n v="269"/>
    <n v="385"/>
    <n v="148"/>
    <n v="483"/>
    <n v="68"/>
    <n v="67"/>
    <n v="2"/>
    <n v="2"/>
    <n v="65"/>
    <n v="65"/>
    <n v="236"/>
    <n v="1"/>
    <n v="234"/>
    <n v="0"/>
    <n v="0"/>
    <n v="0"/>
    <n v="75"/>
    <n v="0"/>
    <n v="75"/>
    <n v="392"/>
    <n v="2"/>
    <n v="8"/>
    <n v="381"/>
    <n v="5"/>
    <n v="0"/>
    <n v="0"/>
    <n v="5"/>
    <n v="385"/>
    <n v="2"/>
    <n v="8"/>
    <n v="374"/>
    <n v="70"/>
    <n v="7"/>
    <n v="75"/>
    <n v="42"/>
    <n v="17"/>
    <n v="0"/>
    <n v="18"/>
    <n v="1"/>
    <n v="0"/>
    <n v="0"/>
    <n v="17"/>
    <n v="1"/>
    <n v="0"/>
    <n v="1"/>
    <n v="4"/>
    <n v="1"/>
    <n v="3"/>
    <n v="15"/>
    <n v="4"/>
    <n v="12"/>
    <n v="3"/>
    <m/>
    <m/>
    <m/>
    <n v="459"/>
    <n v="320"/>
    <n v="435"/>
    <n v="117"/>
    <n v="395"/>
    <n v="254"/>
    <n v="423"/>
    <n v="395"/>
    <n v="392"/>
    <n v="148"/>
    <n v="6"/>
    <n v="5"/>
    <n v="7"/>
    <n v="2"/>
    <n v="5"/>
    <n v="3"/>
    <n v="5"/>
    <n v="4"/>
    <n v="4"/>
    <n v="2"/>
    <n v="450"/>
    <n v="312"/>
    <n v="425"/>
    <n v="114"/>
    <n v="388"/>
    <n v="250"/>
    <n v="415"/>
    <n v="388"/>
    <n v="385"/>
    <n v="145"/>
    <m/>
    <n v="528"/>
    <n v="523"/>
    <n v="5"/>
    <n v="528"/>
    <n v="12"/>
    <n v="511"/>
    <n v="5"/>
    <n v="172"/>
    <n v="400"/>
    <n v="110"/>
    <n v="211"/>
    <n v="180"/>
    <n v="6"/>
    <n v="12"/>
    <n v="7"/>
    <n v="2"/>
    <n v="3"/>
    <n v="3"/>
    <n v="131"/>
    <n v="16"/>
    <n v="2"/>
    <n v="33"/>
    <n v="294"/>
    <n v="199"/>
    <n v="1"/>
    <n v="7"/>
    <n v="2"/>
    <n v="2"/>
    <n v="0"/>
    <n v="24"/>
    <n v="292"/>
    <n v="195"/>
    <n v="10"/>
    <n v="56"/>
    <n v="10"/>
    <n v="29"/>
    <n v="217"/>
    <n v="5242"/>
    <n v="0"/>
    <n v="43"/>
    <n v="5"/>
    <n v="20"/>
    <n v="68"/>
    <n v="3065"/>
    <n v="2034"/>
    <n v="389"/>
    <n v="5488"/>
    <n v="50"/>
    <n v="20"/>
    <n v="0"/>
    <n v="0"/>
    <n v="1"/>
    <n v="48"/>
    <n v="1"/>
    <n v="2"/>
    <n v="0"/>
    <n v="0"/>
    <n v="0"/>
    <n v="0"/>
    <n v="0"/>
    <n v="0"/>
    <n v="3"/>
    <n v="2"/>
    <n v="1"/>
    <n v="1"/>
    <n v="1"/>
    <n v="1"/>
    <n v="5"/>
    <n v="0"/>
    <n v="287"/>
    <n v="71"/>
    <n v="358"/>
    <n v="3"/>
    <n v="0"/>
    <n v="3"/>
    <n v="282"/>
    <n v="71"/>
    <n v="353"/>
    <n v="287"/>
    <n v="16"/>
    <n v="16"/>
    <n v="16"/>
    <n v="145"/>
    <n v="1"/>
    <n v="0"/>
    <n v="0"/>
    <x v="0"/>
    <x v="147"/>
  </r>
  <r>
    <x v="1"/>
    <x v="28"/>
    <x v="147"/>
    <x v="147"/>
    <x v="1"/>
    <n v="7426"/>
    <n v="464"/>
    <n v="438"/>
    <n v="450"/>
    <n v="441"/>
    <n v="460"/>
    <n v="289"/>
    <n v="391"/>
    <n v="137"/>
    <n v="506"/>
    <n v="8"/>
    <n v="7"/>
    <n v="8"/>
    <n v="9"/>
    <n v="8"/>
    <n v="2"/>
    <n v="6"/>
    <n v="4"/>
    <n v="13"/>
    <n v="453"/>
    <n v="428"/>
    <n v="439"/>
    <n v="429"/>
    <n v="449"/>
    <n v="285"/>
    <n v="383"/>
    <n v="132"/>
    <n v="490"/>
    <n v="67"/>
    <n v="65"/>
    <n v="2"/>
    <n v="2"/>
    <n v="65"/>
    <n v="63"/>
    <n v="243"/>
    <n v="2"/>
    <n v="240"/>
    <n v="0"/>
    <n v="0"/>
    <n v="0"/>
    <n v="69"/>
    <n v="0"/>
    <n v="68"/>
    <n v="391"/>
    <n v="2"/>
    <n v="8"/>
    <n v="380"/>
    <n v="6"/>
    <n v="0"/>
    <n v="0"/>
    <n v="6"/>
    <n v="383"/>
    <n v="2"/>
    <n v="8"/>
    <n v="372"/>
    <n v="92"/>
    <n v="7"/>
    <n v="78"/>
    <n v="43"/>
    <n v="17"/>
    <n v="0"/>
    <n v="18"/>
    <n v="0"/>
    <n v="0"/>
    <n v="0"/>
    <n v="18"/>
    <n v="1"/>
    <n v="0"/>
    <n v="3"/>
    <n v="4"/>
    <n v="1"/>
    <n v="3"/>
    <n v="15"/>
    <n v="4"/>
    <n v="13"/>
    <n v="2"/>
    <m/>
    <m/>
    <m/>
    <n v="464"/>
    <n v="315"/>
    <n v="450"/>
    <n v="108"/>
    <n v="384"/>
    <n v="247"/>
    <n v="438"/>
    <n v="385"/>
    <n v="403"/>
    <n v="148"/>
    <n v="8"/>
    <n v="7"/>
    <n v="8"/>
    <n v="2"/>
    <n v="5"/>
    <n v="3"/>
    <n v="7"/>
    <n v="6"/>
    <n v="5"/>
    <n v="2"/>
    <n v="453"/>
    <n v="317"/>
    <n v="439"/>
    <n v="117"/>
    <n v="399"/>
    <n v="261"/>
    <n v="428"/>
    <n v="402"/>
    <n v="395"/>
    <n v="152"/>
    <m/>
    <n v="540"/>
    <n v="535"/>
    <n v="5"/>
    <n v="540"/>
    <n v="14"/>
    <n v="521"/>
    <n v="5"/>
    <n v="170"/>
    <n v="395"/>
    <n v="111"/>
    <n v="218"/>
    <n v="183"/>
    <n v="7"/>
    <n v="12"/>
    <n v="7"/>
    <n v="2"/>
    <n v="3"/>
    <n v="3"/>
    <n v="130"/>
    <n v="16"/>
    <n v="2"/>
    <n v="33"/>
    <n v="300"/>
    <n v="205"/>
    <n v="1"/>
    <n v="7"/>
    <n v="2"/>
    <n v="2"/>
    <n v="0"/>
    <n v="24"/>
    <n v="287"/>
    <n v="194"/>
    <n v="10"/>
    <n v="56"/>
    <n v="10"/>
    <n v="30"/>
    <n v="214"/>
    <n v="5246"/>
    <n v="0"/>
    <n v="50"/>
    <n v="5"/>
    <n v="20"/>
    <n v="69"/>
    <n v="3025"/>
    <n v="2021"/>
    <n v="393"/>
    <n v="5490"/>
    <n v="62"/>
    <n v="22"/>
    <n v="0"/>
    <n v="0"/>
    <n v="2"/>
    <n v="58"/>
    <n v="2"/>
    <n v="2"/>
    <n v="0"/>
    <n v="0"/>
    <n v="0"/>
    <n v="0"/>
    <n v="0"/>
    <n v="0"/>
    <n v="2"/>
    <n v="1"/>
    <n v="1"/>
    <n v="0"/>
    <n v="1"/>
    <n v="1"/>
    <n v="4"/>
    <n v="0"/>
    <n v="292"/>
    <n v="73"/>
    <n v="365"/>
    <n v="4"/>
    <n v="0"/>
    <n v="4"/>
    <n v="286"/>
    <n v="73"/>
    <n v="359"/>
    <n v="292"/>
    <n v="15"/>
    <n v="15"/>
    <n v="15"/>
    <n v="142"/>
    <n v="1"/>
    <n v="0"/>
    <n v="0"/>
    <x v="1"/>
    <x v="147"/>
  </r>
  <r>
    <x v="1"/>
    <x v="28"/>
    <x v="148"/>
    <x v="148"/>
    <x v="0"/>
    <n v="15267"/>
    <n v="933"/>
    <n v="914"/>
    <n v="929"/>
    <n v="938"/>
    <n v="941"/>
    <n v="784"/>
    <n v="908"/>
    <n v="97"/>
    <n v="982"/>
    <n v="31"/>
    <n v="25"/>
    <n v="30"/>
    <n v="32"/>
    <n v="29"/>
    <n v="21"/>
    <n v="26"/>
    <n v="2"/>
    <n v="37"/>
    <n v="900"/>
    <n v="887"/>
    <n v="897"/>
    <n v="903"/>
    <n v="909"/>
    <n v="762"/>
    <n v="881"/>
    <n v="95"/>
    <n v="943"/>
    <n v="105"/>
    <n v="104"/>
    <n v="3"/>
    <n v="3"/>
    <n v="102"/>
    <n v="101"/>
    <n v="761"/>
    <n v="21"/>
    <n v="739"/>
    <n v="2"/>
    <n v="2"/>
    <n v="0"/>
    <n v="87"/>
    <n v="1"/>
    <n v="86"/>
    <n v="908"/>
    <n v="1"/>
    <n v="1"/>
    <n v="906"/>
    <n v="26"/>
    <n v="0"/>
    <n v="0"/>
    <n v="26"/>
    <n v="881"/>
    <n v="1"/>
    <n v="1"/>
    <n v="879"/>
    <n v="131"/>
    <n v="11"/>
    <n v="158"/>
    <n v="128"/>
    <n v="29"/>
    <n v="8"/>
    <n v="67"/>
    <n v="20"/>
    <n v="1"/>
    <n v="0"/>
    <n v="47"/>
    <n v="0"/>
    <n v="1"/>
    <n v="5"/>
    <n v="17"/>
    <n v="1"/>
    <n v="16"/>
    <n v="40"/>
    <n v="10"/>
    <n v="35"/>
    <n v="5"/>
    <m/>
    <m/>
    <m/>
    <n v="933"/>
    <n v="820"/>
    <n v="929"/>
    <n v="248"/>
    <n v="869"/>
    <n v="549"/>
    <n v="914"/>
    <n v="867"/>
    <n v="896"/>
    <n v="455"/>
    <n v="31"/>
    <n v="29"/>
    <n v="30"/>
    <n v="4"/>
    <n v="26"/>
    <n v="15"/>
    <n v="25"/>
    <n v="23"/>
    <n v="25"/>
    <n v="11"/>
    <n v="900"/>
    <n v="790"/>
    <n v="897"/>
    <n v="244"/>
    <n v="842"/>
    <n v="534"/>
    <n v="887"/>
    <n v="842"/>
    <n v="869"/>
    <n v="444"/>
    <m/>
    <n v="994"/>
    <n v="989"/>
    <n v="5"/>
    <n v="994"/>
    <n v="41"/>
    <n v="948"/>
    <n v="5"/>
    <n v="932"/>
    <n v="961"/>
    <n v="109"/>
    <n v="656"/>
    <n v="193"/>
    <n v="14"/>
    <n v="20"/>
    <n v="2"/>
    <n v="0"/>
    <n v="0"/>
    <n v="1"/>
    <n v="12"/>
    <n v="10"/>
    <n v="12"/>
    <n v="87"/>
    <n v="583"/>
    <n v="312"/>
    <n v="9"/>
    <n v="19"/>
    <n v="11"/>
    <n v="2"/>
    <n v="1"/>
    <n v="66"/>
    <n v="572"/>
    <n v="309"/>
    <n v="20"/>
    <n v="249"/>
    <n v="60"/>
    <n v="91"/>
    <n v="530"/>
    <n v="9801"/>
    <n v="0"/>
    <n v="116"/>
    <n v="10"/>
    <n v="49"/>
    <n v="115"/>
    <n v="6192"/>
    <n v="3738"/>
    <n v="492"/>
    <n v="10422"/>
    <n v="90"/>
    <n v="60"/>
    <n v="1"/>
    <n v="5"/>
    <n v="3"/>
    <n v="84"/>
    <n v="3"/>
    <n v="12"/>
    <n v="4"/>
    <n v="1"/>
    <n v="1"/>
    <n v="7"/>
    <n v="2"/>
    <n v="1"/>
    <n v="8"/>
    <n v="4"/>
    <n v="1"/>
    <n v="2"/>
    <n v="5"/>
    <n v="2"/>
    <n v="20"/>
    <n v="10"/>
    <n v="567"/>
    <n v="153"/>
    <n v="720"/>
    <n v="7"/>
    <n v="1"/>
    <n v="8"/>
    <n v="559"/>
    <n v="152"/>
    <n v="711"/>
    <n v="567"/>
    <n v="42"/>
    <n v="41"/>
    <n v="42"/>
    <n v="385"/>
    <n v="5"/>
    <n v="2"/>
    <n v="2"/>
    <x v="0"/>
    <x v="148"/>
  </r>
  <r>
    <x v="3"/>
    <x v="27"/>
    <x v="149"/>
    <x v="149"/>
    <x v="0"/>
    <n v="11819"/>
    <n v="419"/>
    <n v="421"/>
    <n v="424"/>
    <n v="417"/>
    <n v="420"/>
    <n v="360"/>
    <n v="408"/>
    <n v="337"/>
    <n v="425"/>
    <n v="20"/>
    <n v="20"/>
    <n v="21"/>
    <n v="21"/>
    <n v="21"/>
    <n v="16"/>
    <n v="20"/>
    <n v="17"/>
    <n v="21"/>
    <n v="398"/>
    <n v="400"/>
    <n v="401"/>
    <n v="395"/>
    <n v="398"/>
    <n v="343"/>
    <n v="387"/>
    <n v="319"/>
    <n v="402"/>
    <n v="48"/>
    <n v="44"/>
    <n v="1"/>
    <n v="1"/>
    <n v="47"/>
    <n v="43"/>
    <n v="353"/>
    <n v="16"/>
    <n v="336"/>
    <n v="0"/>
    <n v="0"/>
    <n v="0"/>
    <n v="298"/>
    <n v="15"/>
    <n v="282"/>
    <n v="408"/>
    <n v="0"/>
    <n v="36"/>
    <n v="372"/>
    <n v="20"/>
    <n v="0"/>
    <n v="0"/>
    <n v="20"/>
    <n v="387"/>
    <n v="0"/>
    <n v="36"/>
    <n v="351"/>
    <n v="71"/>
    <n v="10"/>
    <n v="83"/>
    <n v="39"/>
    <n v="18"/>
    <n v="1"/>
    <n v="32"/>
    <n v="16"/>
    <n v="3"/>
    <n v="1"/>
    <n v="16"/>
    <n v="1"/>
    <n v="0"/>
    <n v="0"/>
    <n v="7"/>
    <n v="1"/>
    <n v="6"/>
    <n v="15"/>
    <n v="4"/>
    <n v="15"/>
    <n v="0"/>
    <m/>
    <m/>
    <m/>
    <n v="419"/>
    <n v="305"/>
    <n v="424"/>
    <n v="120"/>
    <n v="397"/>
    <n v="269"/>
    <n v="421"/>
    <n v="405"/>
    <n v="417"/>
    <n v="197"/>
    <n v="20"/>
    <n v="17"/>
    <n v="21"/>
    <n v="6"/>
    <n v="20"/>
    <n v="11"/>
    <n v="20"/>
    <n v="20"/>
    <n v="20"/>
    <n v="9"/>
    <n v="398"/>
    <n v="288"/>
    <n v="401"/>
    <n v="113"/>
    <n v="375"/>
    <n v="256"/>
    <n v="400"/>
    <n v="384"/>
    <n v="396"/>
    <n v="188"/>
    <m/>
    <n v="434"/>
    <n v="432"/>
    <n v="2"/>
    <n v="434"/>
    <n v="24"/>
    <n v="408"/>
    <n v="2"/>
    <n v="3"/>
    <n v="227"/>
    <n v="155"/>
    <n v="218"/>
    <n v="26"/>
    <n v="6"/>
    <n v="22"/>
    <n v="7"/>
    <n v="0"/>
    <n v="1"/>
    <n v="0"/>
    <n v="214"/>
    <n v="10"/>
    <n v="3"/>
    <n v="38"/>
    <n v="229"/>
    <n v="164"/>
    <n v="3"/>
    <n v="14"/>
    <n v="6"/>
    <n v="1"/>
    <n v="0"/>
    <n v="23"/>
    <n v="222"/>
    <n v="163"/>
    <n v="14"/>
    <n v="99"/>
    <n v="24"/>
    <n v="116"/>
    <n v="65"/>
    <n v="9655"/>
    <n v="2"/>
    <n v="201"/>
    <n v="25"/>
    <n v="14"/>
    <n v="76"/>
    <n v="5602"/>
    <n v="3523"/>
    <n v="711"/>
    <n v="9836"/>
    <n v="49"/>
    <n v="41"/>
    <n v="5"/>
    <n v="10"/>
    <n v="0"/>
    <n v="47"/>
    <n v="2"/>
    <n v="3"/>
    <n v="1"/>
    <n v="0"/>
    <n v="0"/>
    <n v="2"/>
    <n v="0"/>
    <n v="0"/>
    <n v="9"/>
    <n v="9"/>
    <n v="5"/>
    <n v="2"/>
    <n v="5"/>
    <n v="4"/>
    <n v="12"/>
    <n v="3"/>
    <n v="253"/>
    <n v="80"/>
    <n v="333"/>
    <n v="4"/>
    <n v="0"/>
    <n v="4"/>
    <n v="249"/>
    <n v="80"/>
    <n v="329"/>
    <n v="253"/>
    <n v="30"/>
    <n v="30"/>
    <n v="30"/>
    <n v="152"/>
    <n v="2"/>
    <n v="1"/>
    <n v="1"/>
    <x v="0"/>
    <x v="149"/>
  </r>
  <r>
    <x v="1"/>
    <x v="28"/>
    <x v="148"/>
    <x v="148"/>
    <x v="1"/>
    <n v="15293"/>
    <n v="943"/>
    <n v="925"/>
    <n v="942"/>
    <n v="948"/>
    <n v="949"/>
    <n v="797"/>
    <n v="922"/>
    <n v="50"/>
    <n v="987"/>
    <n v="32"/>
    <n v="26"/>
    <n v="31"/>
    <n v="32"/>
    <n v="30"/>
    <n v="20"/>
    <n v="26"/>
    <n v="1"/>
    <n v="37"/>
    <n v="907"/>
    <n v="896"/>
    <n v="908"/>
    <n v="913"/>
    <n v="915"/>
    <n v="776"/>
    <n v="895"/>
    <n v="49"/>
    <n v="947"/>
    <n v="100"/>
    <n v="98"/>
    <n v="3"/>
    <n v="3"/>
    <n v="97"/>
    <n v="95"/>
    <n v="775"/>
    <n v="20"/>
    <n v="754"/>
    <n v="2"/>
    <n v="2"/>
    <n v="0"/>
    <n v="47"/>
    <n v="0"/>
    <n v="47"/>
    <n v="922"/>
    <n v="1"/>
    <n v="1"/>
    <n v="920"/>
    <n v="26"/>
    <n v="0"/>
    <n v="0"/>
    <n v="26"/>
    <n v="895"/>
    <n v="1"/>
    <n v="1"/>
    <n v="893"/>
    <n v="133"/>
    <n v="12"/>
    <n v="160"/>
    <n v="130"/>
    <n v="30"/>
    <n v="8"/>
    <n v="66"/>
    <n v="20"/>
    <n v="2"/>
    <n v="0"/>
    <n v="46"/>
    <n v="1"/>
    <n v="2"/>
    <n v="5"/>
    <n v="15"/>
    <n v="1"/>
    <n v="14"/>
    <n v="41"/>
    <n v="10"/>
    <n v="35"/>
    <n v="6"/>
    <m/>
    <m/>
    <m/>
    <n v="943"/>
    <n v="810"/>
    <n v="942"/>
    <n v="256"/>
    <n v="862"/>
    <n v="546"/>
    <n v="925"/>
    <n v="858"/>
    <n v="905"/>
    <n v="443"/>
    <n v="32"/>
    <n v="30"/>
    <n v="31"/>
    <n v="4"/>
    <n v="27"/>
    <n v="15"/>
    <n v="26"/>
    <n v="25"/>
    <n v="25"/>
    <n v="11"/>
    <n v="907"/>
    <n v="789"/>
    <n v="908"/>
    <n v="255"/>
    <n v="848"/>
    <n v="539"/>
    <n v="896"/>
    <n v="847"/>
    <n v="877"/>
    <n v="438"/>
    <m/>
    <n v="1002"/>
    <n v="996"/>
    <n v="6"/>
    <n v="1002"/>
    <n v="42"/>
    <n v="954"/>
    <n v="6"/>
    <n v="941"/>
    <n v="968"/>
    <n v="108"/>
    <n v="661"/>
    <n v="196"/>
    <n v="13"/>
    <n v="22"/>
    <n v="2"/>
    <n v="0"/>
    <n v="0"/>
    <n v="0"/>
    <n v="11"/>
    <n v="10"/>
    <n v="12"/>
    <n v="88"/>
    <n v="583"/>
    <n v="319"/>
    <n v="9"/>
    <n v="19"/>
    <n v="11"/>
    <n v="2"/>
    <n v="1"/>
    <n v="65"/>
    <n v="564"/>
    <n v="311"/>
    <n v="23"/>
    <n v="251"/>
    <n v="61"/>
    <n v="88"/>
    <n v="554"/>
    <n v="9783"/>
    <n v="0"/>
    <n v="100"/>
    <n v="10"/>
    <n v="50"/>
    <n v="116"/>
    <n v="6112"/>
    <n v="3708"/>
    <n v="500"/>
    <n v="10425"/>
    <n v="95"/>
    <n v="61"/>
    <n v="1"/>
    <n v="7"/>
    <n v="3"/>
    <n v="89"/>
    <n v="3"/>
    <n v="12"/>
    <n v="4"/>
    <n v="1"/>
    <n v="1"/>
    <n v="7"/>
    <n v="2"/>
    <n v="1"/>
    <n v="8"/>
    <n v="4"/>
    <n v="1"/>
    <n v="2"/>
    <n v="6"/>
    <n v="2"/>
    <n v="20"/>
    <n v="10"/>
    <n v="572"/>
    <n v="155"/>
    <n v="727"/>
    <n v="7"/>
    <n v="1"/>
    <n v="8"/>
    <n v="564"/>
    <n v="154"/>
    <n v="718"/>
    <n v="572"/>
    <n v="39"/>
    <n v="37"/>
    <n v="39"/>
    <n v="390"/>
    <n v="5"/>
    <n v="2"/>
    <n v="2"/>
    <x v="1"/>
    <x v="148"/>
  </r>
  <r>
    <x v="1"/>
    <x v="23"/>
    <x v="150"/>
    <x v="150"/>
    <x v="0"/>
    <n v="6743"/>
    <n v="716"/>
    <n v="676"/>
    <n v="692"/>
    <n v="703"/>
    <n v="684"/>
    <n v="589"/>
    <n v="671"/>
    <n v="6"/>
    <n v="747"/>
    <n v="11"/>
    <n v="5"/>
    <n v="6"/>
    <n v="7"/>
    <n v="5"/>
    <n v="4"/>
    <n v="6"/>
    <n v="0"/>
    <n v="12"/>
    <n v="703"/>
    <n v="670"/>
    <n v="685"/>
    <n v="695"/>
    <n v="678"/>
    <n v="584"/>
    <n v="664"/>
    <n v="5"/>
    <n v="733"/>
    <n v="66"/>
    <n v="65"/>
    <n v="2"/>
    <n v="2"/>
    <n v="64"/>
    <n v="63"/>
    <n v="560"/>
    <n v="4"/>
    <n v="555"/>
    <n v="0"/>
    <n v="0"/>
    <n v="0"/>
    <n v="5"/>
    <n v="0"/>
    <n v="4"/>
    <n v="671"/>
    <n v="1"/>
    <n v="8"/>
    <n v="660"/>
    <n v="6"/>
    <n v="0"/>
    <n v="0"/>
    <n v="6"/>
    <n v="664"/>
    <n v="1"/>
    <n v="8"/>
    <n v="653"/>
    <n v="178"/>
    <n v="12"/>
    <n v="150"/>
    <n v="58"/>
    <n v="24"/>
    <n v="5"/>
    <n v="41"/>
    <n v="5"/>
    <n v="0"/>
    <n v="0"/>
    <n v="36"/>
    <n v="0"/>
    <n v="0"/>
    <n v="13"/>
    <n v="15"/>
    <n v="0"/>
    <n v="15"/>
    <n v="29"/>
    <n v="8"/>
    <n v="28"/>
    <n v="1"/>
    <m/>
    <m/>
    <m/>
    <n v="716"/>
    <n v="623"/>
    <n v="692"/>
    <n v="187"/>
    <n v="650"/>
    <n v="442"/>
    <n v="676"/>
    <n v="630"/>
    <n v="653"/>
    <n v="348"/>
    <n v="11"/>
    <n v="9"/>
    <n v="6"/>
    <n v="0"/>
    <n v="4"/>
    <n v="1"/>
    <n v="5"/>
    <n v="4"/>
    <n v="5"/>
    <n v="1"/>
    <n v="703"/>
    <n v="612"/>
    <n v="685"/>
    <n v="186"/>
    <n v="645"/>
    <n v="440"/>
    <n v="670"/>
    <n v="625"/>
    <n v="647"/>
    <n v="346"/>
    <m/>
    <n v="766"/>
    <n v="764"/>
    <n v="2"/>
    <n v="766"/>
    <n v="15"/>
    <n v="749"/>
    <n v="2"/>
    <n v="711"/>
    <n v="742"/>
    <n v="45"/>
    <n v="563"/>
    <n v="138"/>
    <n v="3"/>
    <n v="15"/>
    <n v="2"/>
    <n v="0"/>
    <n v="1"/>
    <n v="2"/>
    <n v="10"/>
    <n v="21"/>
    <n v="3"/>
    <n v="47"/>
    <n v="394"/>
    <n v="322"/>
    <n v="3"/>
    <n v="6"/>
    <n v="2"/>
    <n v="4"/>
    <n v="0"/>
    <n v="40"/>
    <n v="391"/>
    <n v="318"/>
    <n v="16"/>
    <n v="109"/>
    <n v="41"/>
    <n v="116"/>
    <n v="331"/>
    <n v="3993"/>
    <n v="0"/>
    <n v="58"/>
    <n v="6"/>
    <n v="17"/>
    <n v="87"/>
    <n v="2389"/>
    <n v="1670"/>
    <n v="381"/>
    <n v="4440"/>
    <n v="64"/>
    <n v="46"/>
    <n v="10"/>
    <n v="9"/>
    <n v="1"/>
    <n v="62"/>
    <n v="1"/>
    <n v="3"/>
    <n v="0"/>
    <n v="0"/>
    <n v="0"/>
    <n v="2"/>
    <n v="0"/>
    <n v="0"/>
    <n v="1"/>
    <n v="1"/>
    <n v="0"/>
    <n v="1"/>
    <n v="1"/>
    <n v="0"/>
    <n v="4"/>
    <n v="2"/>
    <n v="421"/>
    <n v="142"/>
    <n v="563"/>
    <n v="2"/>
    <n v="1"/>
    <n v="3"/>
    <n v="418"/>
    <n v="141"/>
    <n v="559"/>
    <n v="421"/>
    <n v="42"/>
    <n v="39"/>
    <n v="42"/>
    <n v="337"/>
    <n v="16"/>
    <n v="10"/>
    <n v="10"/>
    <x v="0"/>
    <x v="150"/>
  </r>
  <r>
    <x v="1"/>
    <x v="23"/>
    <x v="150"/>
    <x v="150"/>
    <x v="1"/>
    <n v="6767"/>
    <n v="714"/>
    <n v="677"/>
    <n v="689"/>
    <n v="701"/>
    <n v="682"/>
    <n v="597"/>
    <n v="677"/>
    <n v="6"/>
    <n v="742"/>
    <n v="12"/>
    <n v="5"/>
    <n v="6"/>
    <n v="9"/>
    <n v="5"/>
    <n v="4"/>
    <n v="8"/>
    <n v="0"/>
    <n v="12"/>
    <n v="702"/>
    <n v="672"/>
    <n v="683"/>
    <n v="692"/>
    <n v="677"/>
    <n v="593"/>
    <n v="669"/>
    <n v="6"/>
    <n v="730"/>
    <n v="67"/>
    <n v="66"/>
    <n v="2"/>
    <n v="2"/>
    <n v="65"/>
    <n v="64"/>
    <n v="571"/>
    <n v="4"/>
    <n v="567"/>
    <n v="0"/>
    <n v="0"/>
    <n v="0"/>
    <n v="5"/>
    <n v="0"/>
    <n v="5"/>
    <n v="677"/>
    <n v="2"/>
    <n v="7"/>
    <n v="665"/>
    <n v="8"/>
    <n v="0"/>
    <n v="0"/>
    <n v="7"/>
    <n v="669"/>
    <n v="2"/>
    <n v="7"/>
    <n v="658"/>
    <n v="177"/>
    <n v="13"/>
    <n v="153"/>
    <n v="58"/>
    <n v="26"/>
    <n v="5"/>
    <n v="40"/>
    <n v="5"/>
    <n v="0"/>
    <n v="0"/>
    <n v="35"/>
    <n v="0"/>
    <n v="0"/>
    <n v="13"/>
    <n v="16"/>
    <n v="0"/>
    <n v="16"/>
    <n v="29"/>
    <n v="10"/>
    <n v="29"/>
    <n v="0"/>
    <m/>
    <m/>
    <m/>
    <n v="714"/>
    <n v="603"/>
    <n v="689"/>
    <n v="185"/>
    <n v="642"/>
    <n v="432"/>
    <n v="677"/>
    <n v="622"/>
    <n v="659"/>
    <n v="343"/>
    <n v="12"/>
    <n v="11"/>
    <n v="6"/>
    <n v="0"/>
    <n v="4"/>
    <n v="1"/>
    <n v="5"/>
    <n v="4"/>
    <n v="5"/>
    <n v="1"/>
    <n v="702"/>
    <n v="600"/>
    <n v="683"/>
    <n v="187"/>
    <n v="649"/>
    <n v="433"/>
    <n v="672"/>
    <n v="630"/>
    <n v="654"/>
    <n v="348"/>
    <m/>
    <n v="765"/>
    <n v="765"/>
    <n v="0"/>
    <n v="765"/>
    <n v="15"/>
    <n v="750"/>
    <n v="0"/>
    <n v="716"/>
    <n v="744"/>
    <n v="46"/>
    <n v="561"/>
    <n v="139"/>
    <n v="4"/>
    <n v="14"/>
    <n v="1"/>
    <n v="0"/>
    <n v="0"/>
    <n v="2"/>
    <n v="8"/>
    <n v="21"/>
    <n v="3"/>
    <n v="47"/>
    <n v="393"/>
    <n v="322"/>
    <n v="3"/>
    <n v="6"/>
    <n v="2"/>
    <n v="4"/>
    <n v="0"/>
    <n v="40"/>
    <n v="383"/>
    <n v="317"/>
    <n v="16"/>
    <n v="107"/>
    <n v="39"/>
    <n v="116"/>
    <n v="331"/>
    <n v="4014"/>
    <n v="0"/>
    <n v="66"/>
    <n v="5"/>
    <n v="18"/>
    <n v="92"/>
    <n v="2366"/>
    <n v="1668"/>
    <n v="380"/>
    <n v="4461"/>
    <n v="62"/>
    <n v="45"/>
    <n v="13"/>
    <n v="15"/>
    <n v="1"/>
    <n v="61"/>
    <n v="0"/>
    <n v="3"/>
    <n v="0"/>
    <n v="0"/>
    <n v="0"/>
    <n v="2"/>
    <n v="0"/>
    <n v="0"/>
    <n v="1"/>
    <n v="1"/>
    <n v="0"/>
    <n v="1"/>
    <n v="1"/>
    <n v="0"/>
    <n v="4"/>
    <n v="2"/>
    <n v="420"/>
    <n v="145"/>
    <n v="565"/>
    <n v="2"/>
    <n v="1"/>
    <n v="3"/>
    <n v="418"/>
    <n v="144"/>
    <n v="562"/>
    <n v="420"/>
    <n v="41"/>
    <n v="39"/>
    <n v="41"/>
    <n v="338"/>
    <n v="16"/>
    <n v="10"/>
    <n v="10"/>
    <x v="1"/>
    <x v="150"/>
  </r>
  <r>
    <x v="3"/>
    <x v="27"/>
    <x v="149"/>
    <x v="149"/>
    <x v="1"/>
    <n v="11837"/>
    <n v="425"/>
    <n v="425"/>
    <n v="428"/>
    <n v="422"/>
    <n v="426"/>
    <n v="364"/>
    <n v="413"/>
    <n v="334"/>
    <n v="426"/>
    <n v="21"/>
    <n v="21"/>
    <n v="22"/>
    <n v="22"/>
    <n v="22"/>
    <n v="15"/>
    <n v="21"/>
    <n v="18"/>
    <n v="22"/>
    <n v="402"/>
    <n v="402"/>
    <n v="404"/>
    <n v="398"/>
    <n v="402"/>
    <n v="347"/>
    <n v="390"/>
    <n v="315"/>
    <n v="402"/>
    <n v="50"/>
    <n v="48"/>
    <n v="1"/>
    <n v="1"/>
    <n v="49"/>
    <n v="47"/>
    <n v="355"/>
    <n v="15"/>
    <n v="338"/>
    <n v="0"/>
    <n v="0"/>
    <n v="0"/>
    <n v="295"/>
    <n v="14"/>
    <n v="280"/>
    <n v="413"/>
    <n v="0"/>
    <n v="36"/>
    <n v="377"/>
    <n v="21"/>
    <n v="0"/>
    <n v="0"/>
    <n v="21"/>
    <n v="390"/>
    <n v="0"/>
    <n v="36"/>
    <n v="354"/>
    <n v="69"/>
    <n v="9"/>
    <n v="83"/>
    <n v="41"/>
    <n v="18"/>
    <n v="1"/>
    <n v="32"/>
    <n v="16"/>
    <n v="3"/>
    <n v="1"/>
    <n v="16"/>
    <n v="1"/>
    <n v="0"/>
    <n v="0"/>
    <n v="7"/>
    <n v="1"/>
    <n v="6"/>
    <n v="15"/>
    <n v="4"/>
    <n v="15"/>
    <n v="0"/>
    <m/>
    <m/>
    <m/>
    <n v="425"/>
    <n v="306"/>
    <n v="428"/>
    <n v="122"/>
    <n v="394"/>
    <n v="273"/>
    <n v="425"/>
    <n v="403"/>
    <n v="421"/>
    <n v="205"/>
    <n v="21"/>
    <n v="18"/>
    <n v="22"/>
    <n v="6"/>
    <n v="21"/>
    <n v="12"/>
    <n v="21"/>
    <n v="21"/>
    <n v="21"/>
    <n v="10"/>
    <n v="402"/>
    <n v="295"/>
    <n v="404"/>
    <n v="115"/>
    <n v="376"/>
    <n v="264"/>
    <n v="402"/>
    <n v="384"/>
    <n v="398"/>
    <n v="199"/>
    <m/>
    <n v="436"/>
    <n v="434"/>
    <n v="2"/>
    <n v="436"/>
    <n v="25"/>
    <n v="409"/>
    <n v="2"/>
    <n v="3"/>
    <n v="226"/>
    <n v="159"/>
    <n v="216"/>
    <n v="26"/>
    <n v="6"/>
    <n v="23"/>
    <n v="6"/>
    <n v="0"/>
    <n v="1"/>
    <n v="0"/>
    <n v="213"/>
    <n v="10"/>
    <n v="3"/>
    <n v="38"/>
    <n v="232"/>
    <n v="163"/>
    <n v="3"/>
    <n v="14"/>
    <n v="6"/>
    <n v="1"/>
    <n v="0"/>
    <n v="23"/>
    <n v="221"/>
    <n v="161"/>
    <n v="18"/>
    <n v="98"/>
    <n v="24"/>
    <n v="120"/>
    <n v="63"/>
    <n v="9666"/>
    <n v="3"/>
    <n v="200"/>
    <n v="27"/>
    <n v="13"/>
    <n v="75"/>
    <n v="5527"/>
    <n v="3502"/>
    <n v="717"/>
    <n v="9849"/>
    <n v="49"/>
    <n v="42"/>
    <n v="5"/>
    <n v="14"/>
    <n v="0"/>
    <n v="47"/>
    <n v="2"/>
    <n v="3"/>
    <n v="1"/>
    <n v="0"/>
    <n v="0"/>
    <n v="2"/>
    <n v="0"/>
    <n v="0"/>
    <n v="9"/>
    <n v="9"/>
    <n v="5"/>
    <n v="2"/>
    <n v="5"/>
    <n v="4"/>
    <n v="12"/>
    <n v="3"/>
    <n v="255"/>
    <n v="80"/>
    <n v="335"/>
    <n v="5"/>
    <n v="0"/>
    <n v="5"/>
    <n v="250"/>
    <n v="80"/>
    <n v="330"/>
    <n v="255"/>
    <n v="32"/>
    <n v="32"/>
    <n v="32"/>
    <n v="154"/>
    <n v="3"/>
    <n v="2"/>
    <n v="2"/>
    <x v="1"/>
    <x v="149"/>
  </r>
  <r>
    <x v="1"/>
    <x v="23"/>
    <x v="151"/>
    <x v="151"/>
    <x v="0"/>
    <n v="8435"/>
    <n v="393"/>
    <n v="365"/>
    <n v="384"/>
    <n v="392"/>
    <n v="367"/>
    <n v="260"/>
    <n v="369"/>
    <n v="324"/>
    <n v="412"/>
    <n v="13"/>
    <n v="4"/>
    <n v="10"/>
    <n v="12"/>
    <n v="6"/>
    <n v="3"/>
    <n v="8"/>
    <n v="11"/>
    <n v="15"/>
    <n v="370"/>
    <n v="352"/>
    <n v="364"/>
    <n v="370"/>
    <n v="353"/>
    <n v="255"/>
    <n v="353"/>
    <n v="305"/>
    <n v="386"/>
    <n v="46"/>
    <n v="43"/>
    <n v="5"/>
    <n v="4"/>
    <n v="40"/>
    <n v="38"/>
    <n v="255"/>
    <n v="3"/>
    <n v="250"/>
    <n v="0"/>
    <n v="0"/>
    <n v="0"/>
    <n v="218"/>
    <n v="2"/>
    <n v="214"/>
    <n v="369"/>
    <n v="2"/>
    <n v="5"/>
    <n v="361"/>
    <n v="8"/>
    <n v="0"/>
    <n v="0"/>
    <n v="8"/>
    <n v="353"/>
    <n v="2"/>
    <n v="4"/>
    <n v="346"/>
    <n v="59"/>
    <n v="6"/>
    <n v="60"/>
    <n v="35"/>
    <n v="18"/>
    <n v="3"/>
    <n v="16"/>
    <n v="6"/>
    <n v="1"/>
    <n v="0"/>
    <n v="10"/>
    <n v="1"/>
    <n v="0"/>
    <n v="0"/>
    <n v="2"/>
    <n v="0"/>
    <n v="2"/>
    <n v="8"/>
    <n v="0"/>
    <n v="7"/>
    <n v="1"/>
    <m/>
    <m/>
    <m/>
    <n v="393"/>
    <n v="282"/>
    <n v="384"/>
    <n v="111"/>
    <n v="341"/>
    <n v="230"/>
    <n v="365"/>
    <n v="336"/>
    <n v="355"/>
    <n v="149"/>
    <n v="13"/>
    <n v="12"/>
    <n v="10"/>
    <n v="1"/>
    <n v="7"/>
    <n v="5"/>
    <n v="4"/>
    <n v="3"/>
    <n v="4"/>
    <n v="1"/>
    <n v="370"/>
    <n v="261"/>
    <n v="364"/>
    <n v="106"/>
    <n v="325"/>
    <n v="217"/>
    <n v="352"/>
    <n v="326"/>
    <n v="343"/>
    <n v="144"/>
    <m/>
    <n v="435"/>
    <n v="422"/>
    <n v="13"/>
    <n v="435"/>
    <n v="23"/>
    <n v="399"/>
    <n v="13"/>
    <n v="388"/>
    <n v="398"/>
    <n v="138"/>
    <n v="109"/>
    <n v="118"/>
    <n v="12"/>
    <n v="51"/>
    <n v="6"/>
    <n v="1"/>
    <n v="0"/>
    <n v="3"/>
    <n v="6"/>
    <n v="6"/>
    <n v="7"/>
    <n v="43"/>
    <n v="223"/>
    <n v="162"/>
    <n v="6"/>
    <n v="14"/>
    <n v="3"/>
    <n v="0"/>
    <n v="0"/>
    <n v="27"/>
    <n v="212"/>
    <n v="160"/>
    <n v="9"/>
    <n v="49"/>
    <n v="13"/>
    <n v="7"/>
    <n v="296"/>
    <n v="6451"/>
    <n v="0"/>
    <n v="49"/>
    <n v="1"/>
    <n v="14"/>
    <n v="55"/>
    <n v="4202"/>
    <n v="2126"/>
    <n v="426"/>
    <n v="6754"/>
    <n v="69"/>
    <n v="30"/>
    <n v="1"/>
    <n v="38"/>
    <n v="5"/>
    <n v="62"/>
    <n v="2"/>
    <n v="7"/>
    <n v="1"/>
    <n v="0"/>
    <n v="1"/>
    <n v="4"/>
    <n v="0"/>
    <n v="0"/>
    <n v="5"/>
    <n v="4"/>
    <n v="3"/>
    <n v="0"/>
    <n v="4"/>
    <n v="1"/>
    <n v="12"/>
    <n v="6"/>
    <n v="212"/>
    <n v="57"/>
    <n v="269"/>
    <n v="1"/>
    <n v="1"/>
    <n v="2"/>
    <n v="207"/>
    <n v="56"/>
    <n v="263"/>
    <n v="212"/>
    <n v="28"/>
    <n v="27"/>
    <n v="27"/>
    <n v="146"/>
    <n v="4"/>
    <n v="3"/>
    <n v="3"/>
    <x v="0"/>
    <x v="151"/>
  </r>
  <r>
    <x v="1"/>
    <x v="23"/>
    <x v="151"/>
    <x v="151"/>
    <x v="1"/>
    <n v="8503"/>
    <n v="398"/>
    <n v="374"/>
    <n v="388"/>
    <n v="396"/>
    <n v="374"/>
    <n v="269"/>
    <n v="370"/>
    <n v="329"/>
    <n v="415"/>
    <n v="13"/>
    <n v="4"/>
    <n v="9"/>
    <n v="12"/>
    <n v="5"/>
    <n v="3"/>
    <n v="8"/>
    <n v="11"/>
    <n v="15"/>
    <n v="375"/>
    <n v="361"/>
    <n v="369"/>
    <n v="374"/>
    <n v="361"/>
    <n v="264"/>
    <n v="354"/>
    <n v="310"/>
    <n v="389"/>
    <n v="45"/>
    <n v="43"/>
    <n v="4"/>
    <n v="3"/>
    <n v="41"/>
    <n v="40"/>
    <n v="262"/>
    <n v="3"/>
    <n v="257"/>
    <n v="0"/>
    <n v="0"/>
    <n v="0"/>
    <n v="227"/>
    <n v="2"/>
    <n v="223"/>
    <n v="370"/>
    <n v="1"/>
    <n v="3"/>
    <n v="365"/>
    <n v="8"/>
    <n v="0"/>
    <n v="0"/>
    <n v="8"/>
    <n v="354"/>
    <n v="1"/>
    <n v="3"/>
    <n v="349"/>
    <n v="58"/>
    <n v="6"/>
    <n v="62"/>
    <n v="36"/>
    <n v="18"/>
    <n v="3"/>
    <n v="17"/>
    <n v="6"/>
    <n v="1"/>
    <n v="0"/>
    <n v="11"/>
    <n v="1"/>
    <n v="0"/>
    <n v="0"/>
    <n v="3"/>
    <n v="0"/>
    <n v="3"/>
    <n v="8"/>
    <n v="0"/>
    <n v="7"/>
    <n v="1"/>
    <m/>
    <m/>
    <m/>
    <n v="398"/>
    <n v="277"/>
    <n v="388"/>
    <n v="111"/>
    <n v="338"/>
    <n v="231"/>
    <n v="374"/>
    <n v="329"/>
    <n v="363"/>
    <n v="145"/>
    <n v="13"/>
    <n v="11"/>
    <n v="9"/>
    <n v="1"/>
    <n v="7"/>
    <n v="5"/>
    <n v="4"/>
    <n v="3"/>
    <n v="4"/>
    <n v="1"/>
    <n v="375"/>
    <n v="263"/>
    <n v="369"/>
    <n v="109"/>
    <n v="329"/>
    <n v="224"/>
    <n v="361"/>
    <n v="328"/>
    <n v="351"/>
    <n v="144"/>
    <m/>
    <n v="440"/>
    <n v="427"/>
    <n v="13"/>
    <n v="440"/>
    <n v="23"/>
    <n v="404"/>
    <n v="13"/>
    <n v="389"/>
    <n v="400"/>
    <n v="139"/>
    <n v="113"/>
    <n v="118"/>
    <n v="12"/>
    <n v="51"/>
    <n v="6"/>
    <n v="1"/>
    <n v="0"/>
    <n v="3"/>
    <n v="7"/>
    <n v="6"/>
    <n v="7"/>
    <n v="43"/>
    <n v="224"/>
    <n v="166"/>
    <n v="6"/>
    <n v="14"/>
    <n v="3"/>
    <n v="0"/>
    <n v="0"/>
    <n v="27"/>
    <n v="209"/>
    <n v="161"/>
    <n v="8"/>
    <n v="50"/>
    <n v="13"/>
    <n v="8"/>
    <n v="296"/>
    <n v="6497"/>
    <n v="1"/>
    <n v="46"/>
    <n v="2"/>
    <n v="14"/>
    <n v="54"/>
    <n v="4131"/>
    <n v="2130"/>
    <n v="427"/>
    <n v="6801"/>
    <n v="70"/>
    <n v="31"/>
    <n v="2"/>
    <n v="39"/>
    <n v="4"/>
    <n v="64"/>
    <n v="2"/>
    <n v="7"/>
    <n v="0"/>
    <n v="0"/>
    <n v="0"/>
    <n v="3"/>
    <n v="0"/>
    <n v="0"/>
    <n v="5"/>
    <n v="4"/>
    <n v="3"/>
    <n v="0"/>
    <n v="4"/>
    <n v="1"/>
    <n v="12"/>
    <n v="6"/>
    <n v="211"/>
    <n v="58"/>
    <n v="269"/>
    <n v="1"/>
    <n v="1"/>
    <n v="2"/>
    <n v="206"/>
    <n v="57"/>
    <n v="263"/>
    <n v="211"/>
    <n v="37"/>
    <n v="37"/>
    <n v="37"/>
    <n v="151"/>
    <n v="4"/>
    <n v="3"/>
    <n v="3"/>
    <x v="1"/>
    <x v="151"/>
  </r>
  <r>
    <x v="1"/>
    <x v="23"/>
    <x v="125"/>
    <x v="125"/>
    <x v="0"/>
    <n v="7162"/>
    <n v="506"/>
    <n v="457"/>
    <n v="496"/>
    <n v="485"/>
    <n v="480"/>
    <n v="363"/>
    <n v="461"/>
    <n v="371"/>
    <n v="533"/>
    <n v="20"/>
    <n v="11"/>
    <n v="16"/>
    <n v="14"/>
    <n v="15"/>
    <n v="8"/>
    <n v="14"/>
    <n v="16"/>
    <n v="20"/>
    <n v="480"/>
    <n v="439"/>
    <n v="473"/>
    <n v="465"/>
    <n v="458"/>
    <n v="349"/>
    <n v="442"/>
    <n v="352"/>
    <n v="504"/>
    <n v="54"/>
    <n v="53"/>
    <n v="2"/>
    <n v="2"/>
    <n v="51"/>
    <n v="50"/>
    <n v="342"/>
    <n v="8"/>
    <n v="329"/>
    <n v="0"/>
    <n v="0"/>
    <n v="0"/>
    <n v="265"/>
    <n v="6"/>
    <n v="257"/>
    <n v="461"/>
    <n v="4"/>
    <n v="8"/>
    <n v="449"/>
    <n v="14"/>
    <n v="0"/>
    <n v="0"/>
    <n v="14"/>
    <n v="442"/>
    <n v="4"/>
    <n v="8"/>
    <n v="430"/>
    <n v="104"/>
    <n v="12"/>
    <n v="79"/>
    <n v="38"/>
    <n v="14"/>
    <n v="4"/>
    <n v="20"/>
    <n v="7"/>
    <n v="2"/>
    <n v="0"/>
    <n v="13"/>
    <n v="1"/>
    <n v="0"/>
    <n v="0"/>
    <n v="5"/>
    <n v="0"/>
    <n v="5"/>
    <n v="10"/>
    <n v="3"/>
    <n v="10"/>
    <n v="0"/>
    <m/>
    <m/>
    <m/>
    <n v="506"/>
    <n v="389"/>
    <n v="496"/>
    <n v="160"/>
    <n v="459"/>
    <n v="315"/>
    <n v="457"/>
    <n v="416"/>
    <n v="448"/>
    <n v="212"/>
    <n v="20"/>
    <n v="17"/>
    <n v="16"/>
    <n v="1"/>
    <n v="14"/>
    <n v="4"/>
    <n v="11"/>
    <n v="9"/>
    <n v="11"/>
    <n v="3"/>
    <n v="480"/>
    <n v="368"/>
    <n v="473"/>
    <n v="156"/>
    <n v="439"/>
    <n v="307"/>
    <n v="439"/>
    <n v="402"/>
    <n v="431"/>
    <n v="208"/>
    <m/>
    <n v="556"/>
    <n v="546"/>
    <n v="10"/>
    <n v="556"/>
    <n v="23"/>
    <n v="523"/>
    <n v="10"/>
    <n v="493"/>
    <n v="515"/>
    <n v="150"/>
    <n v="164"/>
    <n v="208"/>
    <n v="7"/>
    <n v="27"/>
    <n v="0"/>
    <n v="0"/>
    <n v="0"/>
    <n v="7"/>
    <n v="11"/>
    <n v="28"/>
    <n v="4"/>
    <n v="36"/>
    <n v="270"/>
    <n v="246"/>
    <n v="1"/>
    <n v="16"/>
    <n v="4"/>
    <n v="2"/>
    <n v="1"/>
    <n v="18"/>
    <n v="262"/>
    <n v="242"/>
    <n v="5"/>
    <n v="67"/>
    <n v="17"/>
    <n v="10"/>
    <n v="290"/>
    <n v="4919"/>
    <n v="0"/>
    <n v="46"/>
    <n v="0"/>
    <n v="23"/>
    <n v="88"/>
    <n v="2460"/>
    <n v="2140"/>
    <n v="619"/>
    <n v="5219"/>
    <n v="80"/>
    <n v="38"/>
    <n v="0"/>
    <n v="22"/>
    <n v="0"/>
    <n v="77"/>
    <n v="3"/>
    <n v="4"/>
    <n v="0"/>
    <n v="0"/>
    <n v="0"/>
    <n v="2"/>
    <n v="0"/>
    <n v="0"/>
    <n v="8"/>
    <n v="5"/>
    <n v="3"/>
    <n v="1"/>
    <n v="6"/>
    <n v="2"/>
    <n v="12"/>
    <n v="7"/>
    <n v="314"/>
    <n v="73"/>
    <n v="387"/>
    <n v="2"/>
    <n v="1"/>
    <n v="3"/>
    <n v="308"/>
    <n v="72"/>
    <n v="380"/>
    <n v="314"/>
    <n v="33"/>
    <n v="32"/>
    <n v="33"/>
    <n v="138"/>
    <n v="1"/>
    <n v="0"/>
    <n v="0"/>
    <x v="0"/>
    <x v="125"/>
  </r>
  <r>
    <x v="1"/>
    <x v="23"/>
    <x v="152"/>
    <x v="152"/>
    <x v="0"/>
    <n v="8191"/>
    <n v="843"/>
    <n v="789"/>
    <n v="806"/>
    <n v="830"/>
    <n v="802"/>
    <n v="612"/>
    <n v="833"/>
    <n v="659"/>
    <n v="875"/>
    <n v="15"/>
    <n v="11"/>
    <n v="13"/>
    <n v="14"/>
    <n v="12"/>
    <n v="6"/>
    <n v="16"/>
    <n v="14"/>
    <n v="17"/>
    <n v="826"/>
    <n v="776"/>
    <n v="791"/>
    <n v="814"/>
    <n v="788"/>
    <n v="604"/>
    <n v="815"/>
    <n v="644"/>
    <n v="856"/>
    <n v="94"/>
    <n v="94"/>
    <n v="4"/>
    <n v="4"/>
    <n v="90"/>
    <n v="90"/>
    <n v="583"/>
    <n v="4"/>
    <n v="577"/>
    <n v="1"/>
    <n v="1"/>
    <n v="0"/>
    <n v="482"/>
    <n v="2"/>
    <n v="479"/>
    <n v="833"/>
    <n v="4"/>
    <n v="44"/>
    <n v="784"/>
    <n v="16"/>
    <n v="0"/>
    <n v="3"/>
    <n v="12"/>
    <n v="815"/>
    <n v="4"/>
    <n v="40"/>
    <n v="771"/>
    <n v="172"/>
    <n v="7"/>
    <n v="129"/>
    <n v="53"/>
    <n v="24"/>
    <n v="9"/>
    <n v="32"/>
    <n v="9"/>
    <n v="2"/>
    <n v="0"/>
    <n v="23"/>
    <n v="1"/>
    <n v="0"/>
    <n v="3"/>
    <n v="8"/>
    <n v="1"/>
    <n v="7"/>
    <n v="20"/>
    <n v="8"/>
    <n v="19"/>
    <n v="1"/>
    <m/>
    <m/>
    <m/>
    <n v="843"/>
    <n v="633"/>
    <n v="806"/>
    <n v="238"/>
    <n v="752"/>
    <n v="485"/>
    <n v="789"/>
    <n v="737"/>
    <n v="775"/>
    <n v="346"/>
    <n v="15"/>
    <n v="12"/>
    <n v="13"/>
    <n v="2"/>
    <n v="13"/>
    <n v="3"/>
    <n v="11"/>
    <n v="10"/>
    <n v="9"/>
    <n v="2"/>
    <n v="826"/>
    <n v="619"/>
    <n v="791"/>
    <n v="234"/>
    <n v="737"/>
    <n v="480"/>
    <n v="776"/>
    <n v="726"/>
    <n v="764"/>
    <n v="343"/>
    <m/>
    <n v="886"/>
    <n v="884"/>
    <n v="2"/>
    <n v="886"/>
    <n v="22"/>
    <n v="862"/>
    <n v="2"/>
    <n v="801"/>
    <n v="875"/>
    <n v="47"/>
    <n v="701"/>
    <n v="117"/>
    <n v="6"/>
    <n v="15"/>
    <n v="0"/>
    <n v="0"/>
    <n v="2"/>
    <n v="15"/>
    <n v="16"/>
    <n v="28"/>
    <n v="3"/>
    <n v="65"/>
    <n v="453"/>
    <n v="365"/>
    <n v="3"/>
    <n v="11"/>
    <n v="7"/>
    <n v="1"/>
    <n v="0"/>
    <n v="54"/>
    <n v="444"/>
    <n v="364"/>
    <n v="1"/>
    <n v="69"/>
    <n v="25"/>
    <n v="58"/>
    <n v="456"/>
    <n v="5170"/>
    <n v="5"/>
    <n v="56"/>
    <n v="19"/>
    <n v="15"/>
    <n v="80"/>
    <n v="3306"/>
    <n v="1889"/>
    <n v="489"/>
    <n v="5684"/>
    <n v="75"/>
    <n v="63"/>
    <n v="1"/>
    <n v="9"/>
    <n v="1"/>
    <n v="74"/>
    <n v="0"/>
    <n v="3"/>
    <n v="1"/>
    <n v="1"/>
    <n v="0"/>
    <n v="2"/>
    <n v="1"/>
    <n v="1"/>
    <n v="8"/>
    <n v="5"/>
    <n v="1"/>
    <n v="0"/>
    <n v="4"/>
    <n v="4"/>
    <n v="11"/>
    <n v="3"/>
    <n v="552"/>
    <n v="125"/>
    <n v="677"/>
    <n v="7"/>
    <n v="1"/>
    <n v="8"/>
    <n v="545"/>
    <n v="124"/>
    <n v="669"/>
    <n v="552"/>
    <n v="84"/>
    <n v="83"/>
    <n v="83"/>
    <n v="307"/>
    <n v="0"/>
    <n v="0"/>
    <n v="0"/>
    <x v="0"/>
    <x v="152"/>
  </r>
  <r>
    <x v="5"/>
    <x v="29"/>
    <x v="153"/>
    <x v="153"/>
    <x v="0"/>
    <n v="14699"/>
    <n v="670"/>
    <n v="617"/>
    <n v="667"/>
    <n v="631"/>
    <n v="662"/>
    <n v="445"/>
    <n v="577"/>
    <n v="534"/>
    <n v="764"/>
    <n v="36"/>
    <n v="28"/>
    <n v="39"/>
    <n v="28"/>
    <n v="33"/>
    <n v="11"/>
    <n v="26"/>
    <n v="36"/>
    <n v="51"/>
    <n v="628"/>
    <n v="584"/>
    <n v="623"/>
    <n v="597"/>
    <n v="624"/>
    <n v="429"/>
    <n v="550"/>
    <n v="495"/>
    <n v="707"/>
    <n v="84"/>
    <n v="81"/>
    <n v="6"/>
    <n v="6"/>
    <n v="78"/>
    <n v="75"/>
    <n v="373"/>
    <n v="8"/>
    <n v="364"/>
    <n v="1"/>
    <n v="1"/>
    <n v="0"/>
    <n v="279"/>
    <n v="4"/>
    <n v="274"/>
    <n v="577"/>
    <n v="12"/>
    <n v="26"/>
    <n v="538"/>
    <n v="26"/>
    <n v="1"/>
    <n v="3"/>
    <n v="22"/>
    <n v="550"/>
    <n v="11"/>
    <n v="23"/>
    <n v="515"/>
    <n v="128"/>
    <n v="15"/>
    <n v="137"/>
    <n v="47"/>
    <n v="40"/>
    <n v="13"/>
    <n v="30"/>
    <n v="4"/>
    <n v="3"/>
    <n v="0"/>
    <n v="26"/>
    <n v="4"/>
    <n v="0"/>
    <n v="2"/>
    <n v="6"/>
    <n v="2"/>
    <n v="4"/>
    <n v="19"/>
    <n v="7"/>
    <n v="18"/>
    <n v="1"/>
    <m/>
    <m/>
    <m/>
    <n v="670"/>
    <n v="452"/>
    <n v="667"/>
    <n v="177"/>
    <n v="599"/>
    <n v="370"/>
    <n v="617"/>
    <n v="583"/>
    <n v="573"/>
    <n v="217"/>
    <n v="36"/>
    <n v="23"/>
    <n v="39"/>
    <n v="5"/>
    <n v="32"/>
    <n v="10"/>
    <n v="28"/>
    <n v="27"/>
    <n v="21"/>
    <n v="5"/>
    <n v="628"/>
    <n v="425"/>
    <n v="623"/>
    <n v="167"/>
    <n v="562"/>
    <n v="355"/>
    <n v="584"/>
    <n v="552"/>
    <n v="548"/>
    <n v="210"/>
    <m/>
    <n v="795"/>
    <n v="788"/>
    <n v="7"/>
    <n v="795"/>
    <n v="60"/>
    <n v="728"/>
    <n v="7"/>
    <n v="105"/>
    <n v="131"/>
    <n v="195"/>
    <n v="275"/>
    <n v="198"/>
    <n v="13"/>
    <n v="28"/>
    <n v="76"/>
    <n v="10"/>
    <n v="101"/>
    <n v="3"/>
    <n v="121"/>
    <n v="8"/>
    <n v="6"/>
    <n v="54"/>
    <n v="366"/>
    <n v="369"/>
    <n v="6"/>
    <n v="28"/>
    <n v="25"/>
    <n v="1"/>
    <n v="0"/>
    <n v="25"/>
    <n v="338"/>
    <n v="365"/>
    <n v="7"/>
    <n v="67"/>
    <n v="20"/>
    <n v="37"/>
    <n v="20"/>
    <n v="10794"/>
    <n v="0"/>
    <n v="529"/>
    <n v="0"/>
    <n v="104"/>
    <n v="187"/>
    <n v="4687"/>
    <n v="4908"/>
    <n v="1256"/>
    <n v="10851"/>
    <n v="59"/>
    <n v="38"/>
    <n v="0"/>
    <n v="18"/>
    <n v="0"/>
    <n v="55"/>
    <n v="4"/>
    <n v="6"/>
    <n v="4"/>
    <n v="0"/>
    <n v="1"/>
    <n v="1"/>
    <n v="1"/>
    <n v="0"/>
    <n v="11"/>
    <n v="7"/>
    <n v="4"/>
    <n v="1"/>
    <n v="8"/>
    <n v="3"/>
    <n v="17"/>
    <n v="5"/>
    <n v="405"/>
    <n v="123"/>
    <n v="528"/>
    <n v="15"/>
    <n v="1"/>
    <n v="16"/>
    <n v="388"/>
    <n v="121"/>
    <n v="509"/>
    <n v="405"/>
    <n v="25"/>
    <n v="25"/>
    <n v="25"/>
    <n v="194"/>
    <n v="15"/>
    <n v="5"/>
    <n v="5"/>
    <x v="0"/>
    <x v="153"/>
  </r>
  <r>
    <x v="1"/>
    <x v="23"/>
    <x v="152"/>
    <x v="152"/>
    <x v="1"/>
    <n v="8164"/>
    <n v="848"/>
    <n v="790"/>
    <n v="808"/>
    <n v="844"/>
    <n v="803"/>
    <n v="622"/>
    <n v="835"/>
    <n v="665"/>
    <n v="876"/>
    <n v="15"/>
    <n v="11"/>
    <n v="13"/>
    <n v="14"/>
    <n v="12"/>
    <n v="6"/>
    <n v="16"/>
    <n v="15"/>
    <n v="17"/>
    <n v="831"/>
    <n v="777"/>
    <n v="793"/>
    <n v="828"/>
    <n v="789"/>
    <n v="614"/>
    <n v="817"/>
    <n v="649"/>
    <n v="857"/>
    <n v="93"/>
    <n v="93"/>
    <n v="4"/>
    <n v="4"/>
    <n v="88"/>
    <n v="88"/>
    <n v="592"/>
    <n v="4"/>
    <n v="586"/>
    <n v="1"/>
    <n v="1"/>
    <n v="0"/>
    <n v="490"/>
    <n v="3"/>
    <n v="486"/>
    <n v="835"/>
    <n v="5"/>
    <n v="39"/>
    <n v="790"/>
    <n v="16"/>
    <n v="0"/>
    <n v="2"/>
    <n v="13"/>
    <n v="817"/>
    <n v="5"/>
    <n v="36"/>
    <n v="776"/>
    <n v="172"/>
    <n v="7"/>
    <n v="128"/>
    <n v="53"/>
    <n v="24"/>
    <n v="9"/>
    <n v="27"/>
    <n v="9"/>
    <n v="2"/>
    <n v="0"/>
    <n v="18"/>
    <n v="1"/>
    <n v="0"/>
    <n v="3"/>
    <n v="5"/>
    <n v="1"/>
    <n v="4"/>
    <n v="20"/>
    <n v="8"/>
    <n v="19"/>
    <n v="1"/>
    <m/>
    <m/>
    <m/>
    <n v="848"/>
    <n v="626"/>
    <n v="808"/>
    <n v="239"/>
    <n v="748"/>
    <n v="482"/>
    <n v="790"/>
    <n v="724"/>
    <n v="775"/>
    <n v="333"/>
    <n v="15"/>
    <n v="12"/>
    <n v="13"/>
    <n v="2"/>
    <n v="13"/>
    <n v="3"/>
    <n v="11"/>
    <n v="10"/>
    <n v="9"/>
    <n v="2"/>
    <n v="831"/>
    <n v="616"/>
    <n v="793"/>
    <n v="238"/>
    <n v="740"/>
    <n v="481"/>
    <n v="777"/>
    <n v="723"/>
    <n v="764"/>
    <n v="332"/>
    <m/>
    <n v="885"/>
    <n v="883"/>
    <n v="2"/>
    <n v="885"/>
    <n v="21"/>
    <n v="862"/>
    <n v="2"/>
    <n v="812"/>
    <n v="876"/>
    <n v="46"/>
    <n v="703"/>
    <n v="115"/>
    <n v="6"/>
    <n v="15"/>
    <n v="0"/>
    <n v="0"/>
    <n v="2"/>
    <n v="14"/>
    <n v="14"/>
    <n v="28"/>
    <n v="3"/>
    <n v="63"/>
    <n v="455"/>
    <n v="364"/>
    <n v="3"/>
    <n v="10"/>
    <n v="7"/>
    <n v="1"/>
    <n v="0"/>
    <n v="53"/>
    <n v="444"/>
    <n v="362"/>
    <n v="1"/>
    <n v="69"/>
    <n v="25"/>
    <n v="59"/>
    <n v="461"/>
    <n v="5153"/>
    <n v="2"/>
    <n v="56"/>
    <n v="19"/>
    <n v="15"/>
    <n v="79"/>
    <n v="3261"/>
    <n v="1871"/>
    <n v="491"/>
    <n v="5673"/>
    <n v="67"/>
    <n v="55"/>
    <n v="1"/>
    <n v="6"/>
    <n v="0"/>
    <n v="67"/>
    <n v="0"/>
    <n v="3"/>
    <n v="1"/>
    <n v="1"/>
    <n v="0"/>
    <n v="1"/>
    <n v="1"/>
    <n v="1"/>
    <n v="8"/>
    <n v="5"/>
    <n v="2"/>
    <n v="0"/>
    <n v="4"/>
    <n v="4"/>
    <n v="11"/>
    <n v="3"/>
    <n v="554"/>
    <n v="124"/>
    <n v="678"/>
    <n v="7"/>
    <n v="1"/>
    <n v="8"/>
    <n v="547"/>
    <n v="123"/>
    <n v="670"/>
    <n v="554"/>
    <n v="85"/>
    <n v="85"/>
    <n v="85"/>
    <n v="312"/>
    <n v="0"/>
    <n v="0"/>
    <n v="0"/>
    <x v="1"/>
    <x v="152"/>
  </r>
  <r>
    <x v="1"/>
    <x v="30"/>
    <x v="154"/>
    <x v="154"/>
    <x v="0"/>
    <n v="5088"/>
    <n v="267"/>
    <n v="240"/>
    <n v="258"/>
    <n v="245"/>
    <n v="248"/>
    <n v="106"/>
    <n v="234"/>
    <n v="102"/>
    <n v="288"/>
    <n v="10"/>
    <n v="7"/>
    <n v="9"/>
    <n v="9"/>
    <n v="7"/>
    <n v="1"/>
    <n v="9"/>
    <n v="6"/>
    <n v="14"/>
    <n v="252"/>
    <n v="228"/>
    <n v="244"/>
    <n v="232"/>
    <n v="236"/>
    <n v="103"/>
    <n v="221"/>
    <n v="94"/>
    <n v="268"/>
    <n v="49"/>
    <n v="48"/>
    <n v="5"/>
    <n v="5"/>
    <n v="44"/>
    <n v="43"/>
    <n v="95"/>
    <n v="1"/>
    <n v="93"/>
    <n v="0"/>
    <n v="0"/>
    <n v="0"/>
    <n v="36"/>
    <n v="0"/>
    <n v="36"/>
    <n v="234"/>
    <n v="3"/>
    <n v="2"/>
    <n v="228"/>
    <n v="9"/>
    <n v="0"/>
    <n v="0"/>
    <n v="9"/>
    <n v="221"/>
    <n v="3"/>
    <n v="2"/>
    <n v="215"/>
    <n v="57"/>
    <n v="7"/>
    <n v="51"/>
    <n v="44"/>
    <n v="7"/>
    <n v="0"/>
    <n v="13"/>
    <n v="3"/>
    <n v="0"/>
    <n v="0"/>
    <n v="10"/>
    <n v="1"/>
    <n v="0"/>
    <n v="1"/>
    <n v="3"/>
    <n v="1"/>
    <n v="2"/>
    <n v="8"/>
    <n v="3"/>
    <n v="8"/>
    <n v="0"/>
    <m/>
    <m/>
    <m/>
    <n v="267"/>
    <n v="213"/>
    <n v="258"/>
    <n v="73"/>
    <n v="234"/>
    <n v="153"/>
    <n v="240"/>
    <n v="222"/>
    <n v="230"/>
    <n v="110"/>
    <n v="10"/>
    <n v="7"/>
    <n v="9"/>
    <n v="2"/>
    <n v="8"/>
    <n v="3"/>
    <n v="7"/>
    <n v="6"/>
    <n v="5"/>
    <n v="1"/>
    <n v="252"/>
    <n v="204"/>
    <n v="244"/>
    <n v="66"/>
    <n v="221"/>
    <n v="145"/>
    <n v="228"/>
    <n v="211"/>
    <n v="220"/>
    <n v="107"/>
    <m/>
    <n v="298"/>
    <n v="292"/>
    <n v="6"/>
    <n v="298"/>
    <n v="18"/>
    <n v="274"/>
    <n v="6"/>
    <n v="240"/>
    <n v="273"/>
    <n v="163"/>
    <n v="42"/>
    <n v="61"/>
    <n v="16"/>
    <n v="13"/>
    <n v="1"/>
    <n v="2"/>
    <n v="1"/>
    <n v="6"/>
    <n v="15"/>
    <n v="15"/>
    <n v="2"/>
    <n v="22"/>
    <n v="155"/>
    <n v="119"/>
    <n v="2"/>
    <n v="8"/>
    <n v="7"/>
    <n v="1"/>
    <n v="0"/>
    <n v="11"/>
    <n v="147"/>
    <n v="116"/>
    <n v="6"/>
    <n v="40"/>
    <n v="6"/>
    <n v="12"/>
    <n v="22"/>
    <n v="3638"/>
    <n v="0"/>
    <n v="61"/>
    <n v="0"/>
    <n v="21"/>
    <n v="45"/>
    <n v="2020"/>
    <n v="1321"/>
    <n v="331"/>
    <n v="3672"/>
    <n v="27"/>
    <n v="10"/>
    <n v="0"/>
    <n v="9"/>
    <n v="2"/>
    <n v="23"/>
    <n v="2"/>
    <n v="2"/>
    <n v="0"/>
    <n v="0"/>
    <n v="0"/>
    <n v="0"/>
    <n v="0"/>
    <n v="0"/>
    <n v="6"/>
    <n v="2"/>
    <n v="1"/>
    <n v="1"/>
    <n v="4"/>
    <n v="1"/>
    <n v="8"/>
    <n v="2"/>
    <n v="156"/>
    <n v="50"/>
    <n v="206"/>
    <n v="4"/>
    <n v="1"/>
    <n v="5"/>
    <n v="151"/>
    <n v="49"/>
    <n v="200"/>
    <n v="156"/>
    <n v="12"/>
    <n v="12"/>
    <n v="12"/>
    <n v="53"/>
    <n v="3"/>
    <n v="3"/>
    <n v="3"/>
    <x v="0"/>
    <x v="154"/>
  </r>
  <r>
    <x v="1"/>
    <x v="30"/>
    <x v="154"/>
    <x v="154"/>
    <x v="1"/>
    <n v="5112"/>
    <n v="267"/>
    <n v="244"/>
    <n v="257"/>
    <n v="247"/>
    <n v="251"/>
    <n v="112"/>
    <n v="237"/>
    <n v="115"/>
    <n v="288"/>
    <n v="9"/>
    <n v="7"/>
    <n v="9"/>
    <n v="8"/>
    <n v="7"/>
    <n v="1"/>
    <n v="8"/>
    <n v="7"/>
    <n v="13"/>
    <n v="254"/>
    <n v="233"/>
    <n v="244"/>
    <n v="236"/>
    <n v="240"/>
    <n v="110"/>
    <n v="226"/>
    <n v="106"/>
    <n v="270"/>
    <n v="50"/>
    <n v="49"/>
    <n v="5"/>
    <n v="5"/>
    <n v="45"/>
    <n v="44"/>
    <n v="100"/>
    <n v="1"/>
    <n v="99"/>
    <n v="0"/>
    <n v="0"/>
    <n v="0"/>
    <n v="42"/>
    <n v="0"/>
    <n v="42"/>
    <n v="237"/>
    <n v="3"/>
    <n v="2"/>
    <n v="231"/>
    <n v="8"/>
    <n v="0"/>
    <n v="0"/>
    <n v="8"/>
    <n v="226"/>
    <n v="3"/>
    <n v="2"/>
    <n v="220"/>
    <n v="57"/>
    <n v="8"/>
    <n v="50"/>
    <n v="43"/>
    <n v="7"/>
    <n v="0"/>
    <n v="15"/>
    <n v="3"/>
    <n v="0"/>
    <n v="0"/>
    <n v="12"/>
    <n v="1"/>
    <n v="0"/>
    <n v="2"/>
    <n v="3"/>
    <n v="1"/>
    <n v="2"/>
    <n v="8"/>
    <n v="3"/>
    <n v="8"/>
    <n v="0"/>
    <m/>
    <m/>
    <m/>
    <n v="267"/>
    <n v="204"/>
    <n v="257"/>
    <n v="73"/>
    <n v="226"/>
    <n v="150"/>
    <n v="244"/>
    <n v="215"/>
    <n v="231"/>
    <n v="100"/>
    <n v="9"/>
    <n v="6"/>
    <n v="9"/>
    <n v="2"/>
    <n v="8"/>
    <n v="3"/>
    <n v="7"/>
    <n v="6"/>
    <n v="5"/>
    <n v="1"/>
    <n v="254"/>
    <n v="200"/>
    <n v="244"/>
    <n v="68"/>
    <n v="219"/>
    <n v="146"/>
    <n v="233"/>
    <n v="216"/>
    <n v="222"/>
    <n v="102"/>
    <m/>
    <n v="300"/>
    <n v="295"/>
    <n v="5"/>
    <n v="300"/>
    <n v="17"/>
    <n v="278"/>
    <n v="5"/>
    <n v="240"/>
    <n v="274"/>
    <n v="160"/>
    <n v="47"/>
    <n v="61"/>
    <n v="16"/>
    <n v="13"/>
    <n v="1"/>
    <n v="2"/>
    <n v="1"/>
    <n v="6"/>
    <n v="15"/>
    <n v="15"/>
    <n v="2"/>
    <n v="22"/>
    <n v="156"/>
    <n v="120"/>
    <n v="2"/>
    <n v="8"/>
    <n v="7"/>
    <n v="1"/>
    <n v="0"/>
    <n v="9"/>
    <n v="145"/>
    <n v="117"/>
    <n v="7"/>
    <n v="40"/>
    <n v="6"/>
    <n v="12"/>
    <n v="22"/>
    <n v="3660"/>
    <n v="0"/>
    <n v="55"/>
    <n v="0"/>
    <n v="22"/>
    <n v="46"/>
    <n v="1983"/>
    <n v="1318"/>
    <n v="330"/>
    <n v="3694"/>
    <n v="21"/>
    <n v="8"/>
    <n v="0"/>
    <n v="8"/>
    <n v="1"/>
    <n v="19"/>
    <n v="1"/>
    <n v="2"/>
    <n v="0"/>
    <n v="0"/>
    <n v="0"/>
    <n v="0"/>
    <n v="0"/>
    <n v="0"/>
    <n v="6"/>
    <n v="1"/>
    <n v="0"/>
    <n v="1"/>
    <n v="4"/>
    <n v="1"/>
    <n v="8"/>
    <n v="2"/>
    <n v="158"/>
    <n v="49"/>
    <n v="207"/>
    <n v="3"/>
    <n v="1"/>
    <n v="4"/>
    <n v="154"/>
    <n v="48"/>
    <n v="202"/>
    <n v="158"/>
    <n v="13"/>
    <n v="13"/>
    <n v="13"/>
    <n v="52"/>
    <n v="2"/>
    <n v="2"/>
    <n v="2"/>
    <x v="1"/>
    <x v="154"/>
  </r>
  <r>
    <x v="1"/>
    <x v="30"/>
    <x v="155"/>
    <x v="155"/>
    <x v="0"/>
    <n v="9788"/>
    <n v="605"/>
    <n v="557"/>
    <n v="597"/>
    <n v="570"/>
    <n v="588"/>
    <n v="454"/>
    <n v="540"/>
    <n v="408"/>
    <n v="622"/>
    <n v="26"/>
    <n v="17"/>
    <n v="26"/>
    <n v="24"/>
    <n v="21"/>
    <n v="16"/>
    <n v="20"/>
    <n v="18"/>
    <n v="24"/>
    <n v="574"/>
    <n v="535"/>
    <n v="566"/>
    <n v="542"/>
    <n v="563"/>
    <n v="435"/>
    <n v="517"/>
    <n v="387"/>
    <n v="592"/>
    <n v="86"/>
    <n v="86"/>
    <n v="7"/>
    <n v="7"/>
    <n v="79"/>
    <n v="79"/>
    <n v="388"/>
    <n v="11"/>
    <n v="374"/>
    <n v="1"/>
    <n v="1"/>
    <n v="0"/>
    <n v="288"/>
    <n v="8"/>
    <n v="277"/>
    <n v="540"/>
    <n v="6"/>
    <n v="18"/>
    <n v="514"/>
    <n v="20"/>
    <n v="0"/>
    <n v="1"/>
    <n v="19"/>
    <n v="517"/>
    <n v="6"/>
    <n v="17"/>
    <n v="492"/>
    <n v="107"/>
    <n v="13"/>
    <n v="78"/>
    <n v="62"/>
    <n v="26"/>
    <n v="10"/>
    <n v="36"/>
    <n v="7"/>
    <n v="0"/>
    <n v="0"/>
    <n v="29"/>
    <n v="3"/>
    <n v="1"/>
    <n v="5"/>
    <n v="9"/>
    <n v="2"/>
    <n v="7"/>
    <n v="24"/>
    <n v="6"/>
    <n v="19"/>
    <n v="5"/>
    <m/>
    <m/>
    <m/>
    <n v="605"/>
    <n v="374"/>
    <n v="597"/>
    <n v="155"/>
    <n v="525"/>
    <n v="330"/>
    <n v="557"/>
    <n v="529"/>
    <n v="540"/>
    <n v="189"/>
    <n v="26"/>
    <n v="21"/>
    <n v="26"/>
    <n v="4"/>
    <n v="22"/>
    <n v="15"/>
    <n v="17"/>
    <n v="17"/>
    <n v="16"/>
    <n v="7"/>
    <n v="574"/>
    <n v="351"/>
    <n v="566"/>
    <n v="147"/>
    <n v="498"/>
    <n v="310"/>
    <n v="535"/>
    <n v="507"/>
    <n v="519"/>
    <n v="180"/>
    <m/>
    <n v="640"/>
    <n v="632"/>
    <n v="8"/>
    <n v="640"/>
    <n v="28"/>
    <n v="604"/>
    <n v="8"/>
    <n v="325"/>
    <n v="549"/>
    <n v="252"/>
    <n v="127"/>
    <n v="230"/>
    <n v="6"/>
    <n v="22"/>
    <n v="3"/>
    <n v="0"/>
    <n v="0"/>
    <n v="7"/>
    <n v="22"/>
    <n v="26"/>
    <n v="6"/>
    <n v="49"/>
    <n v="367"/>
    <n v="218"/>
    <n v="3"/>
    <n v="14"/>
    <n v="8"/>
    <n v="3"/>
    <n v="0"/>
    <n v="35"/>
    <n v="355"/>
    <n v="214"/>
    <n v="16"/>
    <n v="90"/>
    <n v="23"/>
    <n v="86"/>
    <n v="271"/>
    <n v="6591"/>
    <n v="0"/>
    <n v="117"/>
    <n v="13"/>
    <n v="47"/>
    <n v="129"/>
    <n v="3677"/>
    <n v="2684"/>
    <n v="587"/>
    <n v="6948"/>
    <n v="87"/>
    <n v="53"/>
    <n v="0"/>
    <n v="3"/>
    <n v="2"/>
    <n v="85"/>
    <n v="0"/>
    <n v="6"/>
    <n v="3"/>
    <n v="1"/>
    <n v="2"/>
    <n v="2"/>
    <n v="1"/>
    <n v="0"/>
    <n v="7"/>
    <n v="6"/>
    <n v="2"/>
    <n v="0"/>
    <n v="5"/>
    <n v="2"/>
    <n v="13"/>
    <n v="5"/>
    <n v="359"/>
    <n v="68"/>
    <n v="427"/>
    <n v="10"/>
    <n v="0"/>
    <n v="10"/>
    <n v="348"/>
    <n v="68"/>
    <n v="416"/>
    <n v="359"/>
    <n v="40"/>
    <n v="40"/>
    <n v="40"/>
    <n v="123"/>
    <n v="21"/>
    <n v="10"/>
    <n v="10"/>
    <x v="0"/>
    <x v="155"/>
  </r>
  <r>
    <x v="1"/>
    <x v="30"/>
    <x v="155"/>
    <x v="155"/>
    <x v="1"/>
    <n v="9749"/>
    <n v="611"/>
    <n v="556"/>
    <n v="604"/>
    <n v="578"/>
    <n v="585"/>
    <n v="458"/>
    <n v="551"/>
    <n v="409"/>
    <n v="628"/>
    <n v="25"/>
    <n v="15"/>
    <n v="24"/>
    <n v="23"/>
    <n v="19"/>
    <n v="15"/>
    <n v="19"/>
    <n v="17"/>
    <n v="23"/>
    <n v="580"/>
    <n v="535"/>
    <n v="572"/>
    <n v="550"/>
    <n v="561"/>
    <n v="440"/>
    <n v="529"/>
    <n v="389"/>
    <n v="596"/>
    <n v="86"/>
    <n v="86"/>
    <n v="5"/>
    <n v="5"/>
    <n v="81"/>
    <n v="81"/>
    <n v="392"/>
    <n v="10"/>
    <n v="379"/>
    <n v="1"/>
    <n v="1"/>
    <n v="0"/>
    <n v="284"/>
    <n v="7"/>
    <n v="274"/>
    <n v="551"/>
    <n v="5"/>
    <n v="17"/>
    <n v="527"/>
    <n v="19"/>
    <n v="0"/>
    <n v="1"/>
    <n v="18"/>
    <n v="529"/>
    <n v="5"/>
    <n v="16"/>
    <n v="506"/>
    <n v="117"/>
    <n v="12"/>
    <n v="82"/>
    <n v="62"/>
    <n v="26"/>
    <n v="10"/>
    <n v="38"/>
    <n v="8"/>
    <n v="0"/>
    <n v="0"/>
    <n v="30"/>
    <n v="3"/>
    <n v="1"/>
    <n v="4"/>
    <n v="8"/>
    <n v="1"/>
    <n v="7"/>
    <n v="24"/>
    <n v="6"/>
    <n v="19"/>
    <n v="5"/>
    <m/>
    <m/>
    <m/>
    <n v="611"/>
    <n v="376"/>
    <n v="604"/>
    <n v="155"/>
    <n v="519"/>
    <n v="328"/>
    <n v="556"/>
    <n v="515"/>
    <n v="538"/>
    <n v="191"/>
    <n v="25"/>
    <n v="20"/>
    <n v="24"/>
    <n v="4"/>
    <n v="20"/>
    <n v="14"/>
    <n v="15"/>
    <n v="15"/>
    <n v="15"/>
    <n v="7"/>
    <n v="580"/>
    <n v="359"/>
    <n v="572"/>
    <n v="151"/>
    <n v="504"/>
    <n v="317"/>
    <n v="535"/>
    <n v="504"/>
    <n v="517"/>
    <n v="184"/>
    <m/>
    <n v="647"/>
    <n v="636"/>
    <n v="11"/>
    <n v="647"/>
    <n v="26"/>
    <n v="610"/>
    <n v="11"/>
    <n v="377"/>
    <n v="562"/>
    <n v="257"/>
    <n v="127"/>
    <n v="231"/>
    <n v="7"/>
    <n v="23"/>
    <n v="2"/>
    <n v="0"/>
    <n v="0"/>
    <n v="6"/>
    <n v="21"/>
    <n v="26"/>
    <n v="6"/>
    <n v="47"/>
    <n v="373"/>
    <n v="221"/>
    <n v="3"/>
    <n v="12"/>
    <n v="8"/>
    <n v="3"/>
    <n v="0"/>
    <n v="33"/>
    <n v="352"/>
    <n v="214"/>
    <n v="16"/>
    <n v="89"/>
    <n v="23"/>
    <n v="86"/>
    <n v="267"/>
    <n v="6563"/>
    <n v="7"/>
    <n v="117"/>
    <n v="20"/>
    <n v="47"/>
    <n v="128"/>
    <n v="3612"/>
    <n v="2667"/>
    <n v="590"/>
    <n v="6916"/>
    <n v="93"/>
    <n v="56"/>
    <n v="0"/>
    <n v="4"/>
    <n v="1"/>
    <n v="91"/>
    <n v="1"/>
    <n v="6"/>
    <n v="3"/>
    <n v="1"/>
    <n v="2"/>
    <n v="2"/>
    <n v="1"/>
    <n v="0"/>
    <n v="8"/>
    <n v="6"/>
    <n v="2"/>
    <n v="0"/>
    <n v="5"/>
    <n v="3"/>
    <n v="14"/>
    <n v="6"/>
    <n v="358"/>
    <n v="72"/>
    <n v="430"/>
    <n v="10"/>
    <n v="0"/>
    <n v="10"/>
    <n v="347"/>
    <n v="72"/>
    <n v="419"/>
    <n v="358"/>
    <n v="42"/>
    <n v="42"/>
    <n v="42"/>
    <n v="127"/>
    <n v="30"/>
    <n v="15"/>
    <n v="15"/>
    <x v="1"/>
    <x v="155"/>
  </r>
  <r>
    <x v="1"/>
    <x v="30"/>
    <x v="156"/>
    <x v="156"/>
    <x v="0"/>
    <n v="5929"/>
    <n v="246"/>
    <n v="233"/>
    <n v="251"/>
    <n v="236"/>
    <n v="250"/>
    <n v="142"/>
    <n v="212"/>
    <n v="175"/>
    <n v="294"/>
    <n v="8"/>
    <n v="9"/>
    <n v="10"/>
    <n v="7"/>
    <n v="10"/>
    <n v="6"/>
    <n v="6"/>
    <n v="6"/>
    <n v="12"/>
    <n v="237"/>
    <n v="223"/>
    <n v="240"/>
    <n v="228"/>
    <n v="239"/>
    <n v="135"/>
    <n v="206"/>
    <n v="165"/>
    <n v="278"/>
    <n v="31"/>
    <n v="31"/>
    <n v="0"/>
    <n v="0"/>
    <n v="31"/>
    <n v="31"/>
    <n v="118"/>
    <n v="4"/>
    <n v="114"/>
    <n v="0"/>
    <n v="0"/>
    <n v="0"/>
    <n v="79"/>
    <n v="2"/>
    <n v="77"/>
    <n v="212"/>
    <n v="0"/>
    <n v="1"/>
    <n v="211"/>
    <n v="6"/>
    <n v="0"/>
    <n v="0"/>
    <n v="6"/>
    <n v="206"/>
    <n v="0"/>
    <n v="1"/>
    <n v="205"/>
    <n v="28"/>
    <n v="1"/>
    <n v="38"/>
    <n v="52"/>
    <n v="4"/>
    <n v="1"/>
    <n v="16"/>
    <n v="5"/>
    <n v="2"/>
    <n v="0"/>
    <n v="11"/>
    <n v="3"/>
    <n v="0"/>
    <n v="2"/>
    <n v="3"/>
    <n v="0"/>
    <n v="3"/>
    <n v="6"/>
    <n v="1"/>
    <n v="5"/>
    <n v="1"/>
    <m/>
    <m/>
    <m/>
    <n v="246"/>
    <n v="190"/>
    <n v="251"/>
    <n v="72"/>
    <n v="226"/>
    <n v="145"/>
    <n v="233"/>
    <n v="201"/>
    <n v="212"/>
    <n v="82"/>
    <n v="8"/>
    <n v="5"/>
    <n v="10"/>
    <n v="1"/>
    <n v="8"/>
    <n v="3"/>
    <n v="9"/>
    <n v="9"/>
    <n v="7"/>
    <n v="1"/>
    <n v="237"/>
    <n v="184"/>
    <n v="240"/>
    <n v="70"/>
    <n v="217"/>
    <n v="141"/>
    <n v="223"/>
    <n v="191"/>
    <n v="204"/>
    <n v="80"/>
    <m/>
    <n v="314"/>
    <n v="306"/>
    <n v="8"/>
    <n v="314"/>
    <n v="15"/>
    <n v="291"/>
    <n v="8"/>
    <n v="224"/>
    <n v="273"/>
    <n v="82"/>
    <n v="99"/>
    <n v="105"/>
    <n v="11"/>
    <n v="16"/>
    <n v="1"/>
    <n v="0"/>
    <n v="0"/>
    <n v="8"/>
    <n v="23"/>
    <n v="19"/>
    <n v="5"/>
    <n v="30"/>
    <n v="181"/>
    <n v="98"/>
    <n v="2"/>
    <n v="10"/>
    <n v="3"/>
    <n v="0"/>
    <n v="0"/>
    <n v="16"/>
    <n v="177"/>
    <n v="98"/>
    <n v="3"/>
    <n v="55"/>
    <n v="11"/>
    <n v="30"/>
    <n v="142"/>
    <n v="4265"/>
    <n v="0"/>
    <n v="32"/>
    <n v="9"/>
    <n v="12"/>
    <n v="49"/>
    <n v="2741"/>
    <n v="1482"/>
    <n v="214"/>
    <n v="4437"/>
    <n v="36"/>
    <n v="18"/>
    <n v="0"/>
    <n v="2"/>
    <n v="2"/>
    <n v="34"/>
    <n v="0"/>
    <n v="5"/>
    <n v="1"/>
    <n v="0"/>
    <n v="1"/>
    <n v="1"/>
    <n v="0"/>
    <n v="0"/>
    <n v="5"/>
    <n v="2"/>
    <n v="0"/>
    <n v="1"/>
    <n v="2"/>
    <n v="3"/>
    <n v="10"/>
    <n v="4"/>
    <n v="194"/>
    <n v="37"/>
    <n v="231"/>
    <n v="3"/>
    <n v="0"/>
    <n v="3"/>
    <n v="191"/>
    <n v="37"/>
    <n v="228"/>
    <n v="194"/>
    <n v="27"/>
    <n v="27"/>
    <n v="27"/>
    <n v="80"/>
    <n v="55"/>
    <n v="28"/>
    <n v="28"/>
    <x v="0"/>
    <x v="156"/>
  </r>
  <r>
    <x v="1"/>
    <x v="30"/>
    <x v="156"/>
    <x v="156"/>
    <x v="1"/>
    <n v="5946"/>
    <n v="252"/>
    <n v="234"/>
    <n v="253"/>
    <n v="244"/>
    <n v="253"/>
    <n v="144"/>
    <n v="217"/>
    <n v="191"/>
    <n v="292"/>
    <n v="8"/>
    <n v="9"/>
    <n v="10"/>
    <n v="7"/>
    <n v="10"/>
    <n v="6"/>
    <n v="6"/>
    <n v="6"/>
    <n v="12"/>
    <n v="243"/>
    <n v="224"/>
    <n v="242"/>
    <n v="236"/>
    <n v="242"/>
    <n v="137"/>
    <n v="211"/>
    <n v="181"/>
    <n v="276"/>
    <n v="31"/>
    <n v="31"/>
    <n v="0"/>
    <n v="0"/>
    <n v="31"/>
    <n v="31"/>
    <n v="121"/>
    <n v="4"/>
    <n v="117"/>
    <n v="0"/>
    <n v="0"/>
    <n v="0"/>
    <n v="89"/>
    <n v="2"/>
    <n v="87"/>
    <n v="217"/>
    <n v="0"/>
    <n v="1"/>
    <n v="216"/>
    <n v="6"/>
    <n v="0"/>
    <n v="0"/>
    <n v="6"/>
    <n v="211"/>
    <n v="0"/>
    <n v="1"/>
    <n v="210"/>
    <n v="30"/>
    <n v="1"/>
    <n v="39"/>
    <n v="53"/>
    <n v="4"/>
    <n v="1"/>
    <n v="16"/>
    <n v="6"/>
    <n v="2"/>
    <n v="0"/>
    <n v="10"/>
    <n v="3"/>
    <n v="0"/>
    <n v="2"/>
    <n v="4"/>
    <n v="0"/>
    <n v="4"/>
    <n v="6"/>
    <n v="0"/>
    <n v="5"/>
    <n v="0"/>
    <m/>
    <m/>
    <m/>
    <n v="252"/>
    <n v="187"/>
    <n v="253"/>
    <n v="73"/>
    <n v="226"/>
    <n v="142"/>
    <n v="234"/>
    <n v="198"/>
    <n v="219"/>
    <n v="78"/>
    <n v="8"/>
    <n v="5"/>
    <n v="10"/>
    <n v="1"/>
    <n v="9"/>
    <n v="3"/>
    <n v="9"/>
    <n v="8"/>
    <n v="7"/>
    <n v="1"/>
    <n v="243"/>
    <n v="187"/>
    <n v="242"/>
    <n v="70"/>
    <n v="222"/>
    <n v="141"/>
    <n v="224"/>
    <n v="192"/>
    <n v="211"/>
    <n v="77"/>
    <m/>
    <n v="314"/>
    <n v="306"/>
    <n v="8"/>
    <n v="314"/>
    <n v="15"/>
    <n v="291"/>
    <n v="8"/>
    <n v="226"/>
    <n v="273"/>
    <n v="82"/>
    <n v="99"/>
    <n v="104"/>
    <n v="11"/>
    <n v="17"/>
    <n v="1"/>
    <n v="0"/>
    <n v="1"/>
    <n v="8"/>
    <n v="24"/>
    <n v="19"/>
    <n v="5"/>
    <n v="30"/>
    <n v="181"/>
    <n v="98"/>
    <n v="2"/>
    <n v="10"/>
    <n v="3"/>
    <n v="0"/>
    <n v="0"/>
    <n v="15"/>
    <n v="176"/>
    <n v="98"/>
    <n v="3"/>
    <n v="54"/>
    <n v="10"/>
    <n v="30"/>
    <n v="138"/>
    <n v="4281"/>
    <n v="0"/>
    <n v="26"/>
    <n v="9"/>
    <n v="12"/>
    <n v="51"/>
    <n v="2720"/>
    <n v="1468"/>
    <n v="213"/>
    <n v="4449"/>
    <n v="34"/>
    <n v="17"/>
    <n v="1"/>
    <n v="2"/>
    <n v="2"/>
    <n v="32"/>
    <n v="0"/>
    <n v="5"/>
    <n v="0"/>
    <n v="0"/>
    <n v="0"/>
    <n v="1"/>
    <n v="0"/>
    <n v="0"/>
    <n v="5"/>
    <n v="2"/>
    <n v="0"/>
    <n v="1"/>
    <n v="2"/>
    <n v="3"/>
    <n v="10"/>
    <n v="4"/>
    <n v="191"/>
    <n v="38"/>
    <n v="229"/>
    <n v="3"/>
    <n v="0"/>
    <n v="3"/>
    <n v="188"/>
    <n v="38"/>
    <n v="226"/>
    <n v="191"/>
    <n v="26"/>
    <n v="26"/>
    <n v="26"/>
    <n v="82"/>
    <n v="55"/>
    <n v="28"/>
    <n v="28"/>
    <x v="1"/>
    <x v="156"/>
  </r>
  <r>
    <x v="5"/>
    <x v="29"/>
    <x v="153"/>
    <x v="153"/>
    <x v="1"/>
    <n v="14694"/>
    <n v="694"/>
    <n v="643"/>
    <n v="683"/>
    <n v="654"/>
    <n v="678"/>
    <n v="460"/>
    <n v="609"/>
    <n v="537"/>
    <n v="776"/>
    <n v="39"/>
    <n v="29"/>
    <n v="39"/>
    <n v="30"/>
    <n v="34"/>
    <n v="12"/>
    <n v="28"/>
    <n v="34"/>
    <n v="52"/>
    <n v="649"/>
    <n v="608"/>
    <n v="638"/>
    <n v="618"/>
    <n v="638"/>
    <n v="444"/>
    <n v="579"/>
    <n v="500"/>
    <n v="717"/>
    <n v="86"/>
    <n v="84"/>
    <n v="7"/>
    <n v="7"/>
    <n v="79"/>
    <n v="77"/>
    <n v="393"/>
    <n v="10"/>
    <n v="382"/>
    <n v="0"/>
    <n v="0"/>
    <n v="0"/>
    <n v="295"/>
    <n v="5"/>
    <n v="289"/>
    <n v="609"/>
    <n v="11"/>
    <n v="27"/>
    <n v="569"/>
    <n v="28"/>
    <n v="1"/>
    <n v="3"/>
    <n v="24"/>
    <n v="579"/>
    <n v="10"/>
    <n v="24"/>
    <n v="543"/>
    <n v="128"/>
    <n v="15"/>
    <n v="141"/>
    <n v="49"/>
    <n v="41"/>
    <n v="13"/>
    <n v="30"/>
    <n v="4"/>
    <n v="3"/>
    <n v="0"/>
    <n v="26"/>
    <n v="4"/>
    <n v="0"/>
    <n v="2"/>
    <n v="6"/>
    <n v="2"/>
    <n v="4"/>
    <n v="19"/>
    <n v="6"/>
    <n v="18"/>
    <n v="1"/>
    <m/>
    <m/>
    <m/>
    <n v="694"/>
    <n v="443"/>
    <n v="683"/>
    <n v="178"/>
    <n v="599"/>
    <n v="367"/>
    <n v="643"/>
    <n v="578"/>
    <n v="603"/>
    <n v="215"/>
    <n v="39"/>
    <n v="24"/>
    <n v="39"/>
    <n v="5"/>
    <n v="34"/>
    <n v="10"/>
    <n v="29"/>
    <n v="28"/>
    <n v="23"/>
    <n v="5"/>
    <n v="649"/>
    <n v="426"/>
    <n v="638"/>
    <n v="171"/>
    <n v="580"/>
    <n v="361"/>
    <n v="608"/>
    <n v="571"/>
    <n v="575"/>
    <n v="210"/>
    <m/>
    <n v="803"/>
    <n v="795"/>
    <n v="8"/>
    <n v="803"/>
    <n v="60"/>
    <n v="735"/>
    <n v="8"/>
    <n v="166"/>
    <n v="191"/>
    <n v="203"/>
    <n v="279"/>
    <n v="197"/>
    <n v="13"/>
    <n v="29"/>
    <n v="73"/>
    <n v="9"/>
    <n v="162"/>
    <n v="3"/>
    <n v="181"/>
    <n v="8"/>
    <n v="6"/>
    <n v="53"/>
    <n v="367"/>
    <n v="377"/>
    <n v="6"/>
    <n v="28"/>
    <n v="25"/>
    <n v="1"/>
    <n v="0"/>
    <n v="24"/>
    <n v="336"/>
    <n v="368"/>
    <n v="8"/>
    <n v="68"/>
    <n v="20"/>
    <n v="38"/>
    <n v="19"/>
    <n v="10758"/>
    <n v="1"/>
    <n v="526"/>
    <n v="1"/>
    <n v="104"/>
    <n v="188"/>
    <n v="4663"/>
    <n v="4906"/>
    <n v="1246"/>
    <n v="10815"/>
    <n v="62"/>
    <n v="38"/>
    <n v="0"/>
    <n v="18"/>
    <n v="0"/>
    <n v="59"/>
    <n v="3"/>
    <n v="6"/>
    <n v="3"/>
    <n v="0"/>
    <n v="0"/>
    <n v="1"/>
    <n v="0"/>
    <n v="0"/>
    <n v="11"/>
    <n v="7"/>
    <n v="4"/>
    <n v="1"/>
    <n v="8"/>
    <n v="3"/>
    <n v="17"/>
    <n v="5"/>
    <n v="413"/>
    <n v="129"/>
    <n v="542"/>
    <n v="16"/>
    <n v="1"/>
    <n v="17"/>
    <n v="395"/>
    <n v="126"/>
    <n v="521"/>
    <n v="413"/>
    <n v="29"/>
    <n v="29"/>
    <n v="29"/>
    <n v="191"/>
    <n v="15"/>
    <n v="5"/>
    <n v="5"/>
    <x v="1"/>
    <x v="153"/>
  </r>
  <r>
    <x v="1"/>
    <x v="30"/>
    <x v="157"/>
    <x v="157"/>
    <x v="0"/>
    <n v="8571"/>
    <n v="539"/>
    <n v="501"/>
    <n v="517"/>
    <n v="522"/>
    <n v="520"/>
    <n v="449"/>
    <n v="518"/>
    <n v="204"/>
    <n v="566"/>
    <n v="13"/>
    <n v="6"/>
    <n v="8"/>
    <n v="13"/>
    <n v="8"/>
    <n v="6"/>
    <n v="12"/>
    <n v="7"/>
    <n v="14"/>
    <n v="522"/>
    <n v="491"/>
    <n v="505"/>
    <n v="505"/>
    <n v="508"/>
    <n v="439"/>
    <n v="502"/>
    <n v="196"/>
    <n v="548"/>
    <n v="58"/>
    <n v="56"/>
    <n v="1"/>
    <n v="1"/>
    <n v="57"/>
    <n v="55"/>
    <n v="405"/>
    <n v="3"/>
    <n v="398"/>
    <n v="0"/>
    <n v="0"/>
    <n v="0"/>
    <n v="155"/>
    <n v="1"/>
    <n v="153"/>
    <n v="518"/>
    <n v="3"/>
    <n v="7"/>
    <n v="507"/>
    <n v="12"/>
    <n v="0"/>
    <n v="0"/>
    <n v="12"/>
    <n v="502"/>
    <n v="3"/>
    <n v="7"/>
    <n v="491"/>
    <n v="73"/>
    <n v="11"/>
    <n v="73"/>
    <n v="61"/>
    <n v="16"/>
    <n v="1"/>
    <n v="46"/>
    <n v="12"/>
    <n v="0"/>
    <n v="0"/>
    <n v="34"/>
    <n v="2"/>
    <n v="1"/>
    <n v="4"/>
    <n v="19"/>
    <n v="1"/>
    <n v="18"/>
    <n v="24"/>
    <n v="8"/>
    <n v="21"/>
    <n v="3"/>
    <m/>
    <m/>
    <m/>
    <n v="539"/>
    <n v="419"/>
    <n v="517"/>
    <n v="129"/>
    <n v="457"/>
    <n v="299"/>
    <n v="501"/>
    <n v="456"/>
    <n v="485"/>
    <n v="214"/>
    <n v="13"/>
    <n v="12"/>
    <n v="8"/>
    <n v="0"/>
    <n v="7"/>
    <n v="3"/>
    <n v="6"/>
    <n v="6"/>
    <n v="5"/>
    <n v="3"/>
    <n v="522"/>
    <n v="403"/>
    <n v="505"/>
    <n v="128"/>
    <n v="446"/>
    <n v="292"/>
    <n v="491"/>
    <n v="446"/>
    <n v="476"/>
    <n v="207"/>
    <m/>
    <n v="584"/>
    <n v="580"/>
    <n v="4"/>
    <n v="584"/>
    <n v="15"/>
    <n v="565"/>
    <n v="4"/>
    <n v="481"/>
    <n v="558"/>
    <n v="115"/>
    <n v="261"/>
    <n v="140"/>
    <n v="6"/>
    <n v="58"/>
    <n v="2"/>
    <n v="2"/>
    <n v="2"/>
    <n v="5"/>
    <n v="32"/>
    <n v="21"/>
    <n v="2"/>
    <n v="36"/>
    <n v="348"/>
    <n v="198"/>
    <n v="2"/>
    <n v="7"/>
    <n v="6"/>
    <n v="0"/>
    <n v="0"/>
    <n v="29"/>
    <n v="340"/>
    <n v="196"/>
    <n v="6"/>
    <n v="104"/>
    <n v="27"/>
    <n v="121"/>
    <n v="173"/>
    <n v="5578"/>
    <n v="3"/>
    <n v="42"/>
    <n v="27"/>
    <n v="21"/>
    <n v="63"/>
    <n v="2995"/>
    <n v="2461"/>
    <n v="416"/>
    <n v="5872"/>
    <n v="47"/>
    <n v="26"/>
    <n v="1"/>
    <n v="8"/>
    <n v="1"/>
    <n v="44"/>
    <n v="2"/>
    <n v="2"/>
    <n v="1"/>
    <n v="0"/>
    <n v="1"/>
    <n v="1"/>
    <n v="0"/>
    <n v="0"/>
    <n v="4"/>
    <n v="3"/>
    <n v="2"/>
    <n v="0"/>
    <n v="3"/>
    <n v="1"/>
    <n v="6"/>
    <n v="4"/>
    <n v="354"/>
    <n v="62"/>
    <n v="416"/>
    <n v="3"/>
    <n v="0"/>
    <n v="3"/>
    <n v="349"/>
    <n v="61"/>
    <n v="410"/>
    <n v="354"/>
    <n v="16"/>
    <n v="15"/>
    <n v="16"/>
    <n v="175"/>
    <n v="2"/>
    <n v="2"/>
    <n v="2"/>
    <x v="0"/>
    <x v="157"/>
  </r>
  <r>
    <x v="1"/>
    <x v="30"/>
    <x v="157"/>
    <x v="157"/>
    <x v="1"/>
    <n v="8647"/>
    <n v="544"/>
    <n v="508"/>
    <n v="523"/>
    <n v="526"/>
    <n v="525"/>
    <n v="450"/>
    <n v="517"/>
    <n v="190"/>
    <n v="573"/>
    <n v="12"/>
    <n v="6"/>
    <n v="8"/>
    <n v="13"/>
    <n v="8"/>
    <n v="6"/>
    <n v="12"/>
    <n v="6"/>
    <n v="14"/>
    <n v="528"/>
    <n v="498"/>
    <n v="511"/>
    <n v="509"/>
    <n v="513"/>
    <n v="440"/>
    <n v="501"/>
    <n v="183"/>
    <n v="555"/>
    <n v="52"/>
    <n v="51"/>
    <n v="1"/>
    <n v="1"/>
    <n v="51"/>
    <n v="50"/>
    <n v="407"/>
    <n v="3"/>
    <n v="400"/>
    <n v="0"/>
    <n v="0"/>
    <n v="0"/>
    <n v="152"/>
    <n v="1"/>
    <n v="150"/>
    <n v="517"/>
    <n v="3"/>
    <n v="7"/>
    <n v="506"/>
    <n v="12"/>
    <n v="0"/>
    <n v="0"/>
    <n v="12"/>
    <n v="501"/>
    <n v="3"/>
    <n v="7"/>
    <n v="490"/>
    <n v="72"/>
    <n v="11"/>
    <n v="77"/>
    <n v="62"/>
    <n v="16"/>
    <n v="1"/>
    <n v="46"/>
    <n v="12"/>
    <n v="0"/>
    <n v="0"/>
    <n v="34"/>
    <n v="2"/>
    <n v="1"/>
    <n v="5"/>
    <n v="19"/>
    <n v="1"/>
    <n v="18"/>
    <n v="24"/>
    <n v="9"/>
    <n v="22"/>
    <n v="2"/>
    <m/>
    <m/>
    <m/>
    <n v="544"/>
    <n v="415"/>
    <n v="523"/>
    <n v="129"/>
    <n v="452"/>
    <n v="294"/>
    <n v="508"/>
    <n v="451"/>
    <n v="491"/>
    <n v="209"/>
    <n v="12"/>
    <n v="11"/>
    <n v="8"/>
    <n v="0"/>
    <n v="7"/>
    <n v="3"/>
    <n v="6"/>
    <n v="6"/>
    <n v="5"/>
    <n v="3"/>
    <n v="528"/>
    <n v="405"/>
    <n v="511"/>
    <n v="131"/>
    <n v="452"/>
    <n v="297"/>
    <n v="498"/>
    <n v="455"/>
    <n v="482"/>
    <n v="210"/>
    <m/>
    <n v="593"/>
    <n v="589"/>
    <n v="4"/>
    <n v="593"/>
    <n v="15"/>
    <n v="574"/>
    <n v="4"/>
    <n v="484"/>
    <n v="559"/>
    <n v="117"/>
    <n v="266"/>
    <n v="140"/>
    <n v="6"/>
    <n v="60"/>
    <n v="2"/>
    <n v="2"/>
    <n v="2"/>
    <n v="5"/>
    <n v="30"/>
    <n v="21"/>
    <n v="2"/>
    <n v="35"/>
    <n v="358"/>
    <n v="198"/>
    <n v="2"/>
    <n v="7"/>
    <n v="6"/>
    <n v="0"/>
    <n v="0"/>
    <n v="28"/>
    <n v="341"/>
    <n v="194"/>
    <n v="6"/>
    <n v="105"/>
    <n v="27"/>
    <n v="121"/>
    <n v="173"/>
    <n v="5621"/>
    <n v="1"/>
    <n v="43"/>
    <n v="26"/>
    <n v="22"/>
    <n v="64"/>
    <n v="2988"/>
    <n v="2463"/>
    <n v="418"/>
    <n v="5915"/>
    <n v="49"/>
    <n v="22"/>
    <n v="1"/>
    <n v="9"/>
    <n v="1"/>
    <n v="46"/>
    <n v="2"/>
    <n v="2"/>
    <n v="1"/>
    <n v="0"/>
    <n v="1"/>
    <n v="1"/>
    <n v="0"/>
    <n v="0"/>
    <n v="4"/>
    <n v="3"/>
    <n v="2"/>
    <n v="0"/>
    <n v="3"/>
    <n v="1"/>
    <n v="6"/>
    <n v="4"/>
    <n v="359"/>
    <n v="66"/>
    <n v="425"/>
    <n v="3"/>
    <n v="0"/>
    <n v="3"/>
    <n v="354"/>
    <n v="65"/>
    <n v="419"/>
    <n v="359"/>
    <n v="14"/>
    <n v="13"/>
    <n v="14"/>
    <n v="178"/>
    <n v="4"/>
    <n v="3"/>
    <n v="3"/>
    <x v="1"/>
    <x v="157"/>
  </r>
  <r>
    <x v="1"/>
    <x v="30"/>
    <x v="158"/>
    <x v="158"/>
    <x v="0"/>
    <n v="20819"/>
    <n v="1047"/>
    <n v="1031"/>
    <n v="1095"/>
    <n v="1073"/>
    <n v="1060"/>
    <n v="816"/>
    <n v="1032"/>
    <n v="817"/>
    <n v="1150"/>
    <n v="39"/>
    <n v="23"/>
    <n v="45"/>
    <n v="43"/>
    <n v="34"/>
    <n v="19"/>
    <n v="38"/>
    <n v="36"/>
    <n v="46"/>
    <n v="1006"/>
    <n v="1005"/>
    <n v="1047"/>
    <n v="1028"/>
    <n v="1022"/>
    <n v="796"/>
    <n v="993"/>
    <n v="779"/>
    <n v="1100"/>
    <n v="151"/>
    <n v="145"/>
    <n v="10"/>
    <n v="7"/>
    <n v="140"/>
    <n v="137"/>
    <n v="697"/>
    <n v="12"/>
    <n v="684"/>
    <n v="0"/>
    <n v="0"/>
    <n v="0"/>
    <n v="548"/>
    <n v="10"/>
    <n v="538"/>
    <n v="1032"/>
    <n v="15"/>
    <n v="28"/>
    <n v="988"/>
    <n v="38"/>
    <n v="0"/>
    <n v="1"/>
    <n v="37"/>
    <n v="993"/>
    <n v="15"/>
    <n v="27"/>
    <n v="950"/>
    <n v="212"/>
    <n v="19"/>
    <n v="173"/>
    <n v="121"/>
    <n v="41"/>
    <n v="14"/>
    <n v="65"/>
    <n v="25"/>
    <n v="0"/>
    <n v="0"/>
    <n v="40"/>
    <n v="0"/>
    <n v="0"/>
    <n v="5"/>
    <n v="10"/>
    <n v="1"/>
    <n v="9"/>
    <n v="39"/>
    <n v="15"/>
    <n v="29"/>
    <n v="10"/>
    <m/>
    <m/>
    <m/>
    <n v="1047"/>
    <n v="767"/>
    <n v="1095"/>
    <n v="326"/>
    <n v="1006"/>
    <n v="642"/>
    <n v="1031"/>
    <n v="969"/>
    <n v="952"/>
    <n v="396"/>
    <n v="39"/>
    <n v="28"/>
    <n v="45"/>
    <n v="12"/>
    <n v="35"/>
    <n v="15"/>
    <n v="23"/>
    <n v="20"/>
    <n v="21"/>
    <n v="6"/>
    <n v="1006"/>
    <n v="737"/>
    <n v="1047"/>
    <n v="312"/>
    <n v="969"/>
    <n v="625"/>
    <n v="1005"/>
    <n v="946"/>
    <n v="930"/>
    <n v="390"/>
    <m/>
    <n v="1190"/>
    <n v="1182"/>
    <n v="8"/>
    <n v="1190"/>
    <n v="55"/>
    <n v="1127"/>
    <n v="8"/>
    <n v="1043"/>
    <n v="1119"/>
    <n v="417"/>
    <n v="268"/>
    <n v="392"/>
    <n v="25"/>
    <n v="73"/>
    <n v="10"/>
    <n v="5"/>
    <n v="0"/>
    <n v="25"/>
    <n v="25"/>
    <n v="43"/>
    <n v="7"/>
    <n v="97"/>
    <n v="668"/>
    <n v="418"/>
    <n v="4"/>
    <n v="30"/>
    <n v="19"/>
    <n v="2"/>
    <n v="0"/>
    <n v="66"/>
    <n v="646"/>
    <n v="415"/>
    <n v="39"/>
    <n v="214"/>
    <n v="57"/>
    <n v="65"/>
    <n v="225"/>
    <n v="15027"/>
    <n v="10"/>
    <n v="208"/>
    <n v="24"/>
    <n v="41"/>
    <n v="217"/>
    <n v="8758"/>
    <n v="5498"/>
    <n v="1061"/>
    <n v="15317"/>
    <n v="153"/>
    <n v="77"/>
    <n v="3"/>
    <n v="36"/>
    <n v="4"/>
    <n v="147"/>
    <n v="2"/>
    <n v="7"/>
    <n v="3"/>
    <n v="0"/>
    <n v="2"/>
    <n v="3"/>
    <n v="0"/>
    <n v="0"/>
    <n v="14"/>
    <n v="12"/>
    <n v="1"/>
    <n v="8"/>
    <n v="11"/>
    <n v="3"/>
    <n v="21"/>
    <n v="10"/>
    <n v="596"/>
    <n v="165"/>
    <n v="761"/>
    <n v="9"/>
    <n v="3"/>
    <n v="12"/>
    <n v="585"/>
    <n v="162"/>
    <n v="747"/>
    <n v="596"/>
    <n v="76"/>
    <n v="76"/>
    <n v="76"/>
    <n v="279"/>
    <n v="1"/>
    <n v="1"/>
    <n v="1"/>
    <x v="0"/>
    <x v="158"/>
  </r>
  <r>
    <x v="1"/>
    <x v="30"/>
    <x v="158"/>
    <x v="158"/>
    <x v="1"/>
    <n v="20889"/>
    <n v="1054"/>
    <n v="1031"/>
    <n v="1096"/>
    <n v="1074"/>
    <n v="1066"/>
    <n v="817"/>
    <n v="1027"/>
    <n v="821"/>
    <n v="1162"/>
    <n v="41"/>
    <n v="25"/>
    <n v="47"/>
    <n v="44"/>
    <n v="35"/>
    <n v="20"/>
    <n v="38"/>
    <n v="36"/>
    <n v="48"/>
    <n v="1011"/>
    <n v="1003"/>
    <n v="1046"/>
    <n v="1028"/>
    <n v="1028"/>
    <n v="795"/>
    <n v="987"/>
    <n v="782"/>
    <n v="1109"/>
    <n v="152"/>
    <n v="148"/>
    <n v="12"/>
    <n v="9"/>
    <n v="139"/>
    <n v="138"/>
    <n v="699"/>
    <n v="14"/>
    <n v="683"/>
    <n v="1"/>
    <n v="1"/>
    <n v="0"/>
    <n v="540"/>
    <n v="11"/>
    <n v="528"/>
    <n v="1027"/>
    <n v="12"/>
    <n v="26"/>
    <n v="988"/>
    <n v="38"/>
    <n v="0"/>
    <n v="1"/>
    <n v="37"/>
    <n v="987"/>
    <n v="12"/>
    <n v="25"/>
    <n v="949"/>
    <n v="212"/>
    <n v="19"/>
    <n v="170"/>
    <n v="120"/>
    <n v="41"/>
    <n v="14"/>
    <n v="66"/>
    <n v="27"/>
    <n v="0"/>
    <n v="0"/>
    <n v="39"/>
    <n v="0"/>
    <n v="0"/>
    <n v="5"/>
    <n v="9"/>
    <n v="1"/>
    <n v="8"/>
    <n v="39"/>
    <n v="16"/>
    <n v="28"/>
    <n v="11"/>
    <m/>
    <m/>
    <m/>
    <n v="1054"/>
    <n v="736"/>
    <n v="1096"/>
    <n v="319"/>
    <n v="984"/>
    <n v="626"/>
    <n v="1031"/>
    <n v="944"/>
    <n v="957"/>
    <n v="377"/>
    <n v="41"/>
    <n v="32"/>
    <n v="47"/>
    <n v="12"/>
    <n v="36"/>
    <n v="15"/>
    <n v="25"/>
    <n v="22"/>
    <n v="23"/>
    <n v="6"/>
    <n v="1011"/>
    <n v="719"/>
    <n v="1046"/>
    <n v="309"/>
    <n v="966"/>
    <n v="621"/>
    <n v="1003"/>
    <n v="942"/>
    <n v="932"/>
    <n v="379"/>
    <m/>
    <n v="1192"/>
    <n v="1184"/>
    <n v="8"/>
    <n v="1192"/>
    <n v="55"/>
    <n v="1129"/>
    <n v="8"/>
    <n v="1051"/>
    <n v="1124"/>
    <n v="414"/>
    <n v="273"/>
    <n v="392"/>
    <n v="23"/>
    <n v="74"/>
    <n v="11"/>
    <n v="5"/>
    <n v="0"/>
    <n v="24"/>
    <n v="24"/>
    <n v="40"/>
    <n v="7"/>
    <n v="95"/>
    <n v="671"/>
    <n v="419"/>
    <n v="4"/>
    <n v="30"/>
    <n v="18"/>
    <n v="2"/>
    <n v="0"/>
    <n v="63"/>
    <n v="642"/>
    <n v="411"/>
    <n v="34"/>
    <n v="219"/>
    <n v="58"/>
    <n v="73"/>
    <n v="247"/>
    <n v="15002"/>
    <n v="8"/>
    <n v="203"/>
    <n v="31"/>
    <n v="39"/>
    <n v="220"/>
    <n v="8650"/>
    <n v="5492"/>
    <n v="1070"/>
    <n v="15322"/>
    <n v="152"/>
    <n v="87"/>
    <n v="3"/>
    <n v="39"/>
    <n v="4"/>
    <n v="146"/>
    <n v="2"/>
    <n v="7"/>
    <n v="4"/>
    <n v="0"/>
    <n v="2"/>
    <n v="3"/>
    <n v="1"/>
    <n v="0"/>
    <n v="13"/>
    <n v="11"/>
    <n v="1"/>
    <n v="7"/>
    <n v="11"/>
    <n v="2"/>
    <n v="20"/>
    <n v="9"/>
    <n v="600"/>
    <n v="161"/>
    <n v="761"/>
    <n v="9"/>
    <n v="3"/>
    <n v="12"/>
    <n v="589"/>
    <n v="158"/>
    <n v="747"/>
    <n v="600"/>
    <n v="73"/>
    <n v="73"/>
    <n v="73"/>
    <n v="295"/>
    <n v="1"/>
    <n v="1"/>
    <n v="1"/>
    <x v="1"/>
    <x v="158"/>
  </r>
  <r>
    <x v="1"/>
    <x v="6"/>
    <x v="129"/>
    <x v="129"/>
    <x v="1"/>
    <n v="15208"/>
    <n v="1144"/>
    <n v="1133"/>
    <n v="1165"/>
    <n v="1073"/>
    <n v="1169"/>
    <n v="766"/>
    <n v="997"/>
    <n v="231"/>
    <n v="1232"/>
    <n v="19"/>
    <n v="11"/>
    <n v="17"/>
    <n v="19"/>
    <n v="12"/>
    <n v="3"/>
    <n v="8"/>
    <n v="6"/>
    <n v="18"/>
    <n v="1124"/>
    <n v="1122"/>
    <n v="1147"/>
    <n v="1053"/>
    <n v="1156"/>
    <n v="763"/>
    <n v="989"/>
    <n v="225"/>
    <n v="1211"/>
    <n v="108"/>
    <n v="102"/>
    <n v="1"/>
    <n v="1"/>
    <n v="107"/>
    <n v="101"/>
    <n v="659"/>
    <n v="3"/>
    <n v="656"/>
    <n v="1"/>
    <n v="1"/>
    <n v="0"/>
    <n v="140"/>
    <n v="1"/>
    <n v="139"/>
    <n v="997"/>
    <n v="3"/>
    <n v="20"/>
    <n v="970"/>
    <n v="8"/>
    <n v="0"/>
    <n v="0"/>
    <n v="8"/>
    <n v="989"/>
    <n v="3"/>
    <n v="20"/>
    <n v="962"/>
    <n v="173"/>
    <n v="19"/>
    <n v="238"/>
    <n v="141"/>
    <n v="44"/>
    <n v="7"/>
    <n v="101"/>
    <n v="25"/>
    <n v="2"/>
    <n v="0"/>
    <n v="76"/>
    <n v="3"/>
    <n v="0"/>
    <n v="10"/>
    <n v="40"/>
    <n v="1"/>
    <n v="39"/>
    <n v="66"/>
    <n v="17"/>
    <n v="60"/>
    <n v="5"/>
    <m/>
    <m/>
    <m/>
    <n v="1144"/>
    <n v="745"/>
    <n v="1165"/>
    <n v="317"/>
    <n v="1038"/>
    <n v="671"/>
    <n v="1133"/>
    <n v="1047"/>
    <n v="1046"/>
    <n v="395"/>
    <n v="19"/>
    <n v="16"/>
    <n v="17"/>
    <n v="2"/>
    <n v="12"/>
    <n v="3"/>
    <n v="11"/>
    <n v="9"/>
    <n v="10"/>
    <n v="2"/>
    <n v="1124"/>
    <n v="769"/>
    <n v="1147"/>
    <n v="313"/>
    <n v="1043"/>
    <n v="676"/>
    <n v="1122"/>
    <n v="1065"/>
    <n v="1036"/>
    <n v="413"/>
    <m/>
    <n v="1317"/>
    <n v="1309"/>
    <n v="8"/>
    <n v="1317"/>
    <n v="26"/>
    <n v="1283"/>
    <n v="8"/>
    <n v="489"/>
    <n v="1056"/>
    <n v="90"/>
    <n v="984"/>
    <n v="175"/>
    <n v="20"/>
    <n v="39"/>
    <n v="3"/>
    <n v="6"/>
    <n v="1"/>
    <n v="7"/>
    <n v="401"/>
    <n v="17"/>
    <n v="8"/>
    <n v="109"/>
    <n v="749"/>
    <n v="451"/>
    <n v="5"/>
    <n v="15"/>
    <n v="5"/>
    <n v="1"/>
    <n v="0"/>
    <n v="85"/>
    <n v="729"/>
    <n v="443"/>
    <n v="15"/>
    <n v="258"/>
    <n v="72"/>
    <n v="36"/>
    <n v="624"/>
    <n v="8979"/>
    <n v="0"/>
    <n v="62"/>
    <n v="7"/>
    <n v="64"/>
    <n v="146"/>
    <n v="5436"/>
    <n v="3423"/>
    <n v="646"/>
    <n v="9639"/>
    <n v="123"/>
    <n v="50"/>
    <n v="3"/>
    <n v="17"/>
    <n v="4"/>
    <n v="117"/>
    <n v="2"/>
    <n v="8"/>
    <n v="3"/>
    <n v="1"/>
    <n v="0"/>
    <n v="3"/>
    <n v="1"/>
    <n v="0"/>
    <n v="13"/>
    <n v="5"/>
    <n v="1"/>
    <n v="4"/>
    <n v="5"/>
    <n v="5"/>
    <n v="21"/>
    <n v="4"/>
    <n v="767"/>
    <n v="226"/>
    <n v="993"/>
    <n v="2"/>
    <n v="0"/>
    <n v="2"/>
    <n v="765"/>
    <n v="226"/>
    <n v="991"/>
    <n v="767"/>
    <n v="76"/>
    <n v="76"/>
    <n v="76"/>
    <n v="427"/>
    <n v="3"/>
    <n v="2"/>
    <n v="2"/>
    <x v="1"/>
    <x v="129"/>
  </r>
  <r>
    <x v="1"/>
    <x v="6"/>
    <x v="159"/>
    <x v="159"/>
    <x v="0"/>
    <n v="18215"/>
    <n v="401"/>
    <n v="377"/>
    <n v="392"/>
    <n v="391"/>
    <n v="370"/>
    <n v="253"/>
    <n v="360"/>
    <n v="142"/>
    <n v="414"/>
    <n v="43"/>
    <n v="37"/>
    <n v="43"/>
    <n v="39"/>
    <n v="37"/>
    <n v="26"/>
    <n v="32"/>
    <n v="19"/>
    <n v="44"/>
    <n v="348"/>
    <n v="331"/>
    <n v="341"/>
    <n v="342"/>
    <n v="327"/>
    <n v="225"/>
    <n v="321"/>
    <n v="121"/>
    <n v="362"/>
    <n v="46"/>
    <n v="45"/>
    <n v="6"/>
    <n v="6"/>
    <n v="40"/>
    <n v="39"/>
    <n v="223"/>
    <n v="22"/>
    <n v="199"/>
    <n v="1"/>
    <n v="0"/>
    <n v="0"/>
    <n v="77"/>
    <n v="9"/>
    <n v="67"/>
    <n v="360"/>
    <n v="4"/>
    <n v="11"/>
    <n v="344"/>
    <n v="32"/>
    <n v="0"/>
    <n v="1"/>
    <n v="31"/>
    <n v="321"/>
    <n v="4"/>
    <n v="10"/>
    <n v="306"/>
    <n v="34"/>
    <n v="8"/>
    <n v="46"/>
    <n v="46"/>
    <n v="7"/>
    <n v="2"/>
    <n v="43"/>
    <n v="8"/>
    <n v="2"/>
    <n v="1"/>
    <n v="35"/>
    <n v="4"/>
    <n v="0"/>
    <n v="5"/>
    <n v="13"/>
    <n v="2"/>
    <n v="11"/>
    <n v="30"/>
    <n v="10"/>
    <n v="28"/>
    <n v="2"/>
    <m/>
    <m/>
    <m/>
    <n v="401"/>
    <n v="299"/>
    <n v="392"/>
    <n v="112"/>
    <n v="362"/>
    <n v="253"/>
    <n v="377"/>
    <n v="328"/>
    <n v="361"/>
    <n v="156"/>
    <n v="43"/>
    <n v="37"/>
    <n v="43"/>
    <n v="10"/>
    <n v="41"/>
    <n v="23"/>
    <n v="37"/>
    <n v="33"/>
    <n v="34"/>
    <n v="16"/>
    <n v="348"/>
    <n v="253"/>
    <n v="341"/>
    <n v="99"/>
    <n v="314"/>
    <n v="223"/>
    <n v="331"/>
    <n v="287"/>
    <n v="319"/>
    <n v="134"/>
    <m/>
    <n v="423"/>
    <n v="411"/>
    <n v="12"/>
    <n v="423"/>
    <n v="47"/>
    <n v="364"/>
    <n v="12"/>
    <n v="264"/>
    <n v="335"/>
    <n v="105"/>
    <n v="142"/>
    <n v="135"/>
    <n v="10"/>
    <n v="28"/>
    <n v="0"/>
    <n v="3"/>
    <n v="2"/>
    <n v="3"/>
    <n v="44"/>
    <n v="15"/>
    <n v="8"/>
    <n v="68"/>
    <n v="278"/>
    <n v="69"/>
    <n v="4"/>
    <n v="30"/>
    <n v="12"/>
    <n v="1"/>
    <n v="0"/>
    <n v="35"/>
    <n v="261"/>
    <n v="68"/>
    <n v="15"/>
    <n v="113"/>
    <n v="25"/>
    <n v="22"/>
    <n v="235"/>
    <n v="14372"/>
    <n v="0"/>
    <n v="209"/>
    <n v="2"/>
    <n v="25"/>
    <n v="96"/>
    <n v="10958"/>
    <n v="3396"/>
    <n v="275"/>
    <n v="14629"/>
    <n v="51"/>
    <n v="27"/>
    <n v="0"/>
    <n v="2"/>
    <n v="4"/>
    <n v="43"/>
    <n v="4"/>
    <n v="8"/>
    <n v="3"/>
    <n v="1"/>
    <n v="0"/>
    <n v="3"/>
    <n v="1"/>
    <n v="0"/>
    <n v="10"/>
    <n v="10"/>
    <n v="7"/>
    <n v="0"/>
    <n v="7"/>
    <n v="2"/>
    <n v="18"/>
    <n v="6"/>
    <n v="227"/>
    <n v="45"/>
    <n v="272"/>
    <n v="10"/>
    <n v="1"/>
    <n v="11"/>
    <n v="213"/>
    <n v="44"/>
    <n v="257"/>
    <n v="227"/>
    <n v="20"/>
    <n v="19"/>
    <n v="20"/>
    <n v="133"/>
    <n v="3"/>
    <n v="2"/>
    <n v="2"/>
    <x v="0"/>
    <x v="159"/>
  </r>
  <r>
    <x v="1"/>
    <x v="6"/>
    <x v="159"/>
    <x v="159"/>
    <x v="1"/>
    <n v="18263"/>
    <n v="407"/>
    <n v="380"/>
    <n v="394"/>
    <n v="395"/>
    <n v="374"/>
    <n v="260"/>
    <n v="368"/>
    <n v="135"/>
    <n v="418"/>
    <n v="43"/>
    <n v="37"/>
    <n v="44"/>
    <n v="39"/>
    <n v="35"/>
    <n v="26"/>
    <n v="32"/>
    <n v="19"/>
    <n v="44"/>
    <n v="355"/>
    <n v="335"/>
    <n v="343"/>
    <n v="347"/>
    <n v="333"/>
    <n v="232"/>
    <n v="330"/>
    <n v="114"/>
    <n v="367"/>
    <n v="39"/>
    <n v="38"/>
    <n v="6"/>
    <n v="6"/>
    <n v="33"/>
    <n v="32"/>
    <n v="235"/>
    <n v="20"/>
    <n v="213"/>
    <n v="1"/>
    <n v="0"/>
    <n v="0"/>
    <n v="75"/>
    <n v="9"/>
    <n v="65"/>
    <n v="368"/>
    <n v="5"/>
    <n v="10"/>
    <n v="352"/>
    <n v="32"/>
    <n v="0"/>
    <n v="1"/>
    <n v="31"/>
    <n v="330"/>
    <n v="5"/>
    <n v="9"/>
    <n v="315"/>
    <n v="35"/>
    <n v="8"/>
    <n v="45"/>
    <n v="47"/>
    <n v="7"/>
    <n v="2"/>
    <n v="44"/>
    <n v="8"/>
    <n v="2"/>
    <n v="1"/>
    <n v="36"/>
    <n v="5"/>
    <n v="0"/>
    <n v="6"/>
    <n v="12"/>
    <n v="2"/>
    <n v="10"/>
    <n v="30"/>
    <n v="8"/>
    <n v="28"/>
    <n v="2"/>
    <m/>
    <m/>
    <m/>
    <n v="407"/>
    <n v="289"/>
    <n v="394"/>
    <n v="106"/>
    <n v="358"/>
    <n v="243"/>
    <n v="380"/>
    <n v="321"/>
    <n v="365"/>
    <n v="145"/>
    <n v="43"/>
    <n v="33"/>
    <n v="44"/>
    <n v="11"/>
    <n v="42"/>
    <n v="22"/>
    <n v="37"/>
    <n v="33"/>
    <n v="34"/>
    <n v="13"/>
    <n v="355"/>
    <n v="253"/>
    <n v="343"/>
    <n v="93"/>
    <n v="318"/>
    <n v="220"/>
    <n v="335"/>
    <n v="291"/>
    <n v="324"/>
    <n v="131"/>
    <m/>
    <n v="427"/>
    <n v="416"/>
    <n v="11"/>
    <n v="427"/>
    <n v="47"/>
    <n v="369"/>
    <n v="11"/>
    <n v="279"/>
    <n v="344"/>
    <n v="105"/>
    <n v="143"/>
    <n v="135"/>
    <n v="11"/>
    <n v="28"/>
    <n v="0"/>
    <n v="5"/>
    <n v="1"/>
    <n v="3"/>
    <n v="40"/>
    <n v="15"/>
    <n v="8"/>
    <n v="65"/>
    <n v="280"/>
    <n v="74"/>
    <n v="4"/>
    <n v="29"/>
    <n v="13"/>
    <n v="1"/>
    <n v="0"/>
    <n v="34"/>
    <n v="260"/>
    <n v="69"/>
    <n v="17"/>
    <n v="114"/>
    <n v="25"/>
    <n v="22"/>
    <n v="237"/>
    <n v="14385"/>
    <n v="0"/>
    <n v="208"/>
    <n v="2"/>
    <n v="25"/>
    <n v="96"/>
    <n v="10777"/>
    <n v="3398"/>
    <n v="275"/>
    <n v="14644"/>
    <n v="48"/>
    <n v="25"/>
    <n v="0"/>
    <n v="2"/>
    <n v="4"/>
    <n v="40"/>
    <n v="4"/>
    <n v="8"/>
    <n v="3"/>
    <n v="1"/>
    <n v="0"/>
    <n v="3"/>
    <n v="1"/>
    <n v="0"/>
    <n v="9"/>
    <n v="9"/>
    <n v="6"/>
    <n v="0"/>
    <n v="7"/>
    <n v="2"/>
    <n v="17"/>
    <n v="6"/>
    <n v="230"/>
    <n v="44"/>
    <n v="274"/>
    <n v="10"/>
    <n v="1"/>
    <n v="11"/>
    <n v="216"/>
    <n v="43"/>
    <n v="259"/>
    <n v="230"/>
    <n v="16"/>
    <n v="16"/>
    <n v="16"/>
    <n v="136"/>
    <n v="3"/>
    <n v="2"/>
    <n v="2"/>
    <x v="1"/>
    <x v="159"/>
  </r>
  <r>
    <x v="1"/>
    <x v="6"/>
    <x v="160"/>
    <x v="160"/>
    <x v="0"/>
    <n v="4325"/>
    <n v="334"/>
    <n v="318"/>
    <n v="333"/>
    <n v="334"/>
    <n v="323"/>
    <n v="278"/>
    <n v="305"/>
    <n v="166"/>
    <n v="345"/>
    <n v="10"/>
    <n v="8"/>
    <n v="9"/>
    <n v="10"/>
    <n v="8"/>
    <n v="5"/>
    <n v="6"/>
    <n v="2"/>
    <n v="11"/>
    <n v="322"/>
    <n v="308"/>
    <n v="322"/>
    <n v="322"/>
    <n v="313"/>
    <n v="272"/>
    <n v="298"/>
    <n v="163"/>
    <n v="332"/>
    <n v="68"/>
    <n v="67"/>
    <n v="2"/>
    <n v="2"/>
    <n v="66"/>
    <n v="65"/>
    <n v="253"/>
    <n v="3"/>
    <n v="249"/>
    <n v="0"/>
    <n v="0"/>
    <n v="0"/>
    <n v="138"/>
    <n v="1"/>
    <n v="136"/>
    <n v="305"/>
    <n v="0"/>
    <n v="15"/>
    <n v="287"/>
    <n v="6"/>
    <n v="0"/>
    <n v="0"/>
    <n v="6"/>
    <n v="298"/>
    <n v="0"/>
    <n v="15"/>
    <n v="280"/>
    <n v="48"/>
    <n v="8"/>
    <n v="55"/>
    <n v="55"/>
    <n v="20"/>
    <n v="2"/>
    <n v="14"/>
    <n v="5"/>
    <n v="2"/>
    <n v="0"/>
    <n v="9"/>
    <n v="0"/>
    <n v="0"/>
    <n v="1"/>
    <n v="3"/>
    <n v="1"/>
    <n v="2"/>
    <n v="7"/>
    <n v="3"/>
    <n v="7"/>
    <n v="0"/>
    <m/>
    <m/>
    <m/>
    <n v="334"/>
    <n v="235"/>
    <n v="333"/>
    <n v="85"/>
    <n v="283"/>
    <n v="195"/>
    <n v="318"/>
    <n v="283"/>
    <n v="312"/>
    <n v="131"/>
    <n v="10"/>
    <n v="7"/>
    <n v="9"/>
    <n v="0"/>
    <n v="6"/>
    <n v="1"/>
    <n v="8"/>
    <n v="7"/>
    <n v="8"/>
    <n v="1"/>
    <n v="322"/>
    <n v="227"/>
    <n v="322"/>
    <n v="85"/>
    <n v="275"/>
    <n v="194"/>
    <n v="308"/>
    <n v="274"/>
    <n v="302"/>
    <n v="130"/>
    <m/>
    <n v="356"/>
    <n v="353"/>
    <n v="3"/>
    <n v="356"/>
    <n v="14"/>
    <n v="339"/>
    <n v="3"/>
    <n v="161"/>
    <n v="265"/>
    <n v="59"/>
    <n v="171"/>
    <n v="105"/>
    <n v="3"/>
    <n v="14"/>
    <n v="4"/>
    <n v="0"/>
    <n v="0"/>
    <n v="1"/>
    <n v="57"/>
    <n v="6"/>
    <n v="1"/>
    <n v="35"/>
    <n v="254"/>
    <n v="66"/>
    <n v="1"/>
    <n v="8"/>
    <n v="5"/>
    <n v="0"/>
    <n v="0"/>
    <n v="26"/>
    <n v="247"/>
    <n v="66"/>
    <n v="6"/>
    <n v="39"/>
    <n v="8"/>
    <n v="32"/>
    <n v="110"/>
    <n v="3092"/>
    <n v="0"/>
    <n v="14"/>
    <n v="16"/>
    <n v="10"/>
    <n v="72"/>
    <n v="1684"/>
    <n v="1419"/>
    <n v="131"/>
    <n v="3234"/>
    <n v="72"/>
    <n v="39"/>
    <n v="2"/>
    <n v="9"/>
    <n v="4"/>
    <n v="67"/>
    <n v="1"/>
    <n v="1"/>
    <n v="0"/>
    <n v="0"/>
    <n v="0"/>
    <n v="1"/>
    <n v="0"/>
    <n v="0"/>
    <n v="4"/>
    <n v="4"/>
    <n v="2"/>
    <n v="0"/>
    <n v="1"/>
    <n v="2"/>
    <n v="5"/>
    <n v="0"/>
    <n v="193"/>
    <n v="54"/>
    <n v="247"/>
    <n v="1"/>
    <n v="1"/>
    <n v="2"/>
    <n v="192"/>
    <n v="53"/>
    <n v="245"/>
    <n v="193"/>
    <n v="52"/>
    <n v="52"/>
    <n v="52"/>
    <n v="138"/>
    <n v="2"/>
    <n v="1"/>
    <n v="1"/>
    <x v="0"/>
    <x v="160"/>
  </r>
  <r>
    <x v="1"/>
    <x v="6"/>
    <x v="160"/>
    <x v="160"/>
    <x v="1"/>
    <n v="4314"/>
    <n v="332"/>
    <n v="311"/>
    <n v="331"/>
    <n v="334"/>
    <n v="316"/>
    <n v="273"/>
    <n v="306"/>
    <n v="173"/>
    <n v="345"/>
    <n v="10"/>
    <n v="7"/>
    <n v="8"/>
    <n v="10"/>
    <n v="7"/>
    <n v="5"/>
    <n v="6"/>
    <n v="2"/>
    <n v="11"/>
    <n v="321"/>
    <n v="304"/>
    <n v="321"/>
    <n v="323"/>
    <n v="309"/>
    <n v="268"/>
    <n v="299"/>
    <n v="170"/>
    <n v="332"/>
    <n v="67"/>
    <n v="65"/>
    <n v="2"/>
    <n v="2"/>
    <n v="65"/>
    <n v="63"/>
    <n v="247"/>
    <n v="3"/>
    <n v="244"/>
    <n v="0"/>
    <n v="0"/>
    <n v="0"/>
    <n v="137"/>
    <n v="1"/>
    <n v="136"/>
    <n v="306"/>
    <n v="0"/>
    <n v="15"/>
    <n v="288"/>
    <n v="6"/>
    <n v="0"/>
    <n v="0"/>
    <n v="6"/>
    <n v="299"/>
    <n v="0"/>
    <n v="15"/>
    <n v="281"/>
    <n v="48"/>
    <n v="8"/>
    <n v="56"/>
    <n v="55"/>
    <n v="21"/>
    <n v="2"/>
    <n v="12"/>
    <n v="5"/>
    <n v="2"/>
    <n v="0"/>
    <n v="7"/>
    <n v="0"/>
    <n v="0"/>
    <n v="1"/>
    <n v="2"/>
    <n v="1"/>
    <n v="1"/>
    <n v="8"/>
    <n v="4"/>
    <n v="8"/>
    <n v="0"/>
    <m/>
    <m/>
    <m/>
    <n v="332"/>
    <n v="229"/>
    <n v="331"/>
    <n v="82"/>
    <n v="278"/>
    <n v="192"/>
    <n v="311"/>
    <n v="273"/>
    <n v="304"/>
    <n v="125"/>
    <n v="10"/>
    <n v="7"/>
    <n v="8"/>
    <n v="0"/>
    <n v="5"/>
    <n v="0"/>
    <n v="7"/>
    <n v="6"/>
    <n v="7"/>
    <n v="0"/>
    <n v="321"/>
    <n v="223"/>
    <n v="321"/>
    <n v="83"/>
    <n v="275"/>
    <n v="194"/>
    <n v="304"/>
    <n v="271"/>
    <n v="297"/>
    <n v="128"/>
    <m/>
    <n v="355"/>
    <n v="352"/>
    <n v="3"/>
    <n v="355"/>
    <n v="14"/>
    <n v="338"/>
    <n v="3"/>
    <n v="165"/>
    <n v="269"/>
    <n v="57"/>
    <n v="172"/>
    <n v="106"/>
    <n v="3"/>
    <n v="14"/>
    <n v="3"/>
    <n v="0"/>
    <n v="0"/>
    <n v="1"/>
    <n v="58"/>
    <n v="6"/>
    <n v="1"/>
    <n v="34"/>
    <n v="253"/>
    <n v="67"/>
    <n v="1"/>
    <n v="8"/>
    <n v="5"/>
    <n v="0"/>
    <n v="0"/>
    <n v="26"/>
    <n v="244"/>
    <n v="66"/>
    <n v="5"/>
    <n v="37"/>
    <n v="8"/>
    <n v="32"/>
    <n v="115"/>
    <n v="3078"/>
    <n v="0"/>
    <n v="13"/>
    <n v="14"/>
    <n v="9"/>
    <n v="73"/>
    <n v="1648"/>
    <n v="1408"/>
    <n v="131"/>
    <n v="3225"/>
    <n v="67"/>
    <n v="38"/>
    <n v="2"/>
    <n v="7"/>
    <n v="4"/>
    <n v="63"/>
    <n v="0"/>
    <n v="1"/>
    <n v="0"/>
    <n v="0"/>
    <n v="0"/>
    <n v="1"/>
    <n v="0"/>
    <n v="0"/>
    <n v="2"/>
    <n v="3"/>
    <n v="2"/>
    <n v="0"/>
    <n v="1"/>
    <n v="1"/>
    <n v="3"/>
    <n v="0"/>
    <n v="190"/>
    <n v="55"/>
    <n v="245"/>
    <n v="1"/>
    <n v="1"/>
    <n v="2"/>
    <n v="189"/>
    <n v="54"/>
    <n v="243"/>
    <n v="190"/>
    <n v="50"/>
    <n v="50"/>
    <n v="50"/>
    <n v="141"/>
    <n v="2"/>
    <n v="1"/>
    <n v="1"/>
    <x v="1"/>
    <x v="160"/>
  </r>
  <r>
    <x v="1"/>
    <x v="6"/>
    <x v="161"/>
    <x v="161"/>
    <x v="0"/>
    <n v="24216"/>
    <n v="990"/>
    <n v="874"/>
    <n v="932"/>
    <n v="930"/>
    <n v="926"/>
    <n v="504"/>
    <n v="878"/>
    <n v="120"/>
    <n v="1046"/>
    <n v="30"/>
    <n v="22"/>
    <n v="26"/>
    <n v="28"/>
    <n v="24"/>
    <n v="12"/>
    <n v="32"/>
    <n v="10"/>
    <n v="36"/>
    <n v="958"/>
    <n v="850"/>
    <n v="904"/>
    <n v="898"/>
    <n v="900"/>
    <n v="492"/>
    <n v="846"/>
    <n v="110"/>
    <n v="1004"/>
    <n v="132"/>
    <n v="132"/>
    <n v="8"/>
    <n v="8"/>
    <n v="122"/>
    <n v="122"/>
    <n v="424"/>
    <n v="10"/>
    <n v="414"/>
    <n v="0"/>
    <n v="0"/>
    <n v="0"/>
    <n v="52"/>
    <n v="2"/>
    <n v="50"/>
    <n v="878"/>
    <n v="0"/>
    <n v="38"/>
    <n v="838"/>
    <n v="32"/>
    <n v="0"/>
    <n v="2"/>
    <n v="30"/>
    <n v="846"/>
    <n v="0"/>
    <n v="36"/>
    <n v="808"/>
    <n v="156"/>
    <n v="20"/>
    <n v="158"/>
    <n v="106"/>
    <n v="46"/>
    <n v="8"/>
    <n v="52"/>
    <n v="6"/>
    <n v="0"/>
    <n v="0"/>
    <n v="46"/>
    <n v="0"/>
    <n v="0"/>
    <n v="6"/>
    <n v="18"/>
    <n v="2"/>
    <n v="16"/>
    <n v="44"/>
    <n v="8"/>
    <n v="40"/>
    <n v="4"/>
    <m/>
    <m/>
    <m/>
    <n v="990"/>
    <n v="606"/>
    <n v="932"/>
    <n v="276"/>
    <n v="828"/>
    <n v="530"/>
    <n v="874"/>
    <n v="804"/>
    <n v="834"/>
    <n v="284"/>
    <n v="30"/>
    <n v="22"/>
    <n v="26"/>
    <n v="2"/>
    <n v="24"/>
    <n v="10"/>
    <n v="22"/>
    <n v="18"/>
    <n v="18"/>
    <n v="2"/>
    <n v="958"/>
    <n v="584"/>
    <n v="904"/>
    <n v="272"/>
    <n v="802"/>
    <n v="518"/>
    <n v="850"/>
    <n v="784"/>
    <n v="816"/>
    <n v="282"/>
    <m/>
    <n v="1076"/>
    <n v="1070"/>
    <n v="6"/>
    <n v="1076"/>
    <n v="38"/>
    <n v="1032"/>
    <n v="6"/>
    <n v="750"/>
    <n v="918"/>
    <n v="244"/>
    <n v="424"/>
    <n v="298"/>
    <n v="16"/>
    <n v="84"/>
    <n v="0"/>
    <n v="10"/>
    <n v="6"/>
    <n v="40"/>
    <n v="122"/>
    <n v="60"/>
    <n v="2"/>
    <n v="102"/>
    <n v="566"/>
    <n v="406"/>
    <n v="0"/>
    <n v="24"/>
    <n v="12"/>
    <n v="2"/>
    <n v="0"/>
    <n v="76"/>
    <n v="552"/>
    <n v="404"/>
    <n v="42"/>
    <n v="194"/>
    <n v="36"/>
    <n v="74"/>
    <n v="688"/>
    <n v="18476"/>
    <n v="0"/>
    <n v="128"/>
    <n v="4"/>
    <n v="68"/>
    <n v="202"/>
    <n v="11924"/>
    <n v="6258"/>
    <n v="1056"/>
    <n v="19238"/>
    <n v="132"/>
    <n v="46"/>
    <n v="0"/>
    <n v="10"/>
    <n v="0"/>
    <n v="130"/>
    <n v="2"/>
    <n v="2"/>
    <n v="0"/>
    <n v="0"/>
    <n v="0"/>
    <n v="0"/>
    <n v="0"/>
    <n v="0"/>
    <n v="8"/>
    <n v="8"/>
    <n v="2"/>
    <n v="2"/>
    <n v="4"/>
    <n v="4"/>
    <n v="10"/>
    <n v="4"/>
    <n v="580"/>
    <n v="146"/>
    <n v="726"/>
    <n v="8"/>
    <n v="4"/>
    <n v="12"/>
    <n v="572"/>
    <n v="142"/>
    <n v="714"/>
    <n v="580"/>
    <n v="32"/>
    <n v="30"/>
    <n v="32"/>
    <n v="286"/>
    <n v="2"/>
    <n v="2"/>
    <n v="2"/>
    <x v="0"/>
    <x v="161"/>
  </r>
  <r>
    <x v="1"/>
    <x v="6"/>
    <x v="161"/>
    <x v="161"/>
    <x v="1"/>
    <n v="12187"/>
    <n v="504"/>
    <n v="444"/>
    <n v="474"/>
    <n v="469"/>
    <n v="468"/>
    <n v="262"/>
    <n v="447"/>
    <n v="63"/>
    <n v="532"/>
    <n v="16"/>
    <n v="10"/>
    <n v="12"/>
    <n v="14"/>
    <n v="11"/>
    <n v="7"/>
    <n v="16"/>
    <n v="5"/>
    <n v="19"/>
    <n v="487"/>
    <n v="433"/>
    <n v="461"/>
    <n v="453"/>
    <n v="456"/>
    <n v="255"/>
    <n v="431"/>
    <n v="58"/>
    <n v="510"/>
    <n v="67"/>
    <n v="66"/>
    <n v="4"/>
    <n v="4"/>
    <n v="62"/>
    <n v="61"/>
    <n v="221"/>
    <n v="5"/>
    <n v="216"/>
    <n v="0"/>
    <n v="0"/>
    <n v="0"/>
    <n v="28"/>
    <n v="1"/>
    <n v="27"/>
    <n v="447"/>
    <n v="0"/>
    <n v="21"/>
    <n v="425"/>
    <n v="16"/>
    <n v="0"/>
    <n v="1"/>
    <n v="15"/>
    <n v="431"/>
    <n v="0"/>
    <n v="20"/>
    <n v="410"/>
    <n v="77"/>
    <n v="10"/>
    <n v="80"/>
    <n v="53"/>
    <n v="23"/>
    <n v="4"/>
    <n v="27"/>
    <n v="3"/>
    <n v="0"/>
    <n v="0"/>
    <n v="24"/>
    <n v="0"/>
    <n v="0"/>
    <n v="3"/>
    <n v="9"/>
    <n v="1"/>
    <n v="8"/>
    <n v="21"/>
    <n v="4"/>
    <n v="19"/>
    <n v="2"/>
    <m/>
    <m/>
    <m/>
    <n v="504"/>
    <n v="292"/>
    <n v="474"/>
    <n v="138"/>
    <n v="410"/>
    <n v="262"/>
    <n v="444"/>
    <n v="396"/>
    <n v="427"/>
    <n v="134"/>
    <n v="16"/>
    <n v="12"/>
    <n v="12"/>
    <n v="1"/>
    <n v="11"/>
    <n v="4"/>
    <n v="10"/>
    <n v="8"/>
    <n v="8"/>
    <n v="0"/>
    <n v="487"/>
    <n v="287"/>
    <n v="461"/>
    <n v="144"/>
    <n v="410"/>
    <n v="266"/>
    <n v="433"/>
    <n v="400"/>
    <n v="419"/>
    <n v="140"/>
    <m/>
    <n v="546"/>
    <n v="543"/>
    <n v="3"/>
    <n v="546"/>
    <n v="20"/>
    <n v="523"/>
    <n v="3"/>
    <n v="382"/>
    <n v="467"/>
    <n v="125"/>
    <n v="214"/>
    <n v="150"/>
    <n v="8"/>
    <n v="44"/>
    <n v="0"/>
    <n v="5"/>
    <n v="2"/>
    <n v="20"/>
    <n v="60"/>
    <n v="30"/>
    <n v="1"/>
    <n v="51"/>
    <n v="286"/>
    <n v="208"/>
    <n v="0"/>
    <n v="11"/>
    <n v="7"/>
    <n v="1"/>
    <n v="0"/>
    <n v="37"/>
    <n v="274"/>
    <n v="202"/>
    <n v="21"/>
    <n v="99"/>
    <n v="19"/>
    <n v="37"/>
    <n v="342"/>
    <n v="9314"/>
    <n v="0"/>
    <n v="70"/>
    <n v="1"/>
    <n v="33"/>
    <n v="106"/>
    <n v="5869"/>
    <n v="3124"/>
    <n v="529"/>
    <n v="9693"/>
    <n v="68"/>
    <n v="21"/>
    <n v="0"/>
    <n v="5"/>
    <n v="1"/>
    <n v="66"/>
    <n v="1"/>
    <n v="1"/>
    <n v="0"/>
    <n v="0"/>
    <n v="0"/>
    <n v="0"/>
    <n v="0"/>
    <n v="0"/>
    <n v="4"/>
    <n v="4"/>
    <n v="1"/>
    <n v="1"/>
    <n v="2"/>
    <n v="2"/>
    <n v="5"/>
    <n v="2"/>
    <n v="293"/>
    <n v="74"/>
    <n v="367"/>
    <n v="4"/>
    <n v="2"/>
    <n v="6"/>
    <n v="289"/>
    <n v="72"/>
    <n v="361"/>
    <n v="293"/>
    <n v="17"/>
    <n v="16"/>
    <n v="17"/>
    <n v="146"/>
    <n v="1"/>
    <n v="1"/>
    <n v="1"/>
    <x v="1"/>
    <x v="161"/>
  </r>
  <r>
    <x v="1"/>
    <x v="6"/>
    <x v="162"/>
    <x v="162"/>
    <x v="0"/>
    <n v="9760"/>
    <n v="435"/>
    <n v="377"/>
    <n v="413"/>
    <n v="388"/>
    <n v="410"/>
    <n v="195"/>
    <n v="255"/>
    <n v="326"/>
    <n v="511"/>
    <n v="12"/>
    <n v="7"/>
    <n v="10"/>
    <n v="11"/>
    <n v="10"/>
    <n v="3"/>
    <n v="4"/>
    <n v="7"/>
    <n v="13"/>
    <n v="408"/>
    <n v="356"/>
    <n v="389"/>
    <n v="364"/>
    <n v="387"/>
    <n v="190"/>
    <n v="245"/>
    <n v="313"/>
    <n v="482"/>
    <n v="58"/>
    <n v="56"/>
    <n v="2"/>
    <n v="2"/>
    <n v="53"/>
    <n v="52"/>
    <n v="130"/>
    <n v="1"/>
    <n v="128"/>
    <n v="1"/>
    <n v="1"/>
    <n v="0"/>
    <n v="106"/>
    <n v="1"/>
    <n v="104"/>
    <n v="255"/>
    <n v="2"/>
    <n v="13"/>
    <n v="234"/>
    <n v="4"/>
    <n v="0"/>
    <n v="0"/>
    <n v="3"/>
    <n v="245"/>
    <n v="2"/>
    <n v="13"/>
    <n v="225"/>
    <n v="58"/>
    <n v="7"/>
    <n v="74"/>
    <n v="57"/>
    <n v="30"/>
    <n v="3"/>
    <n v="32"/>
    <n v="4"/>
    <n v="0"/>
    <n v="0"/>
    <n v="28"/>
    <n v="2"/>
    <n v="0"/>
    <n v="5"/>
    <n v="7"/>
    <n v="0"/>
    <n v="7"/>
    <n v="21"/>
    <n v="3"/>
    <n v="19"/>
    <n v="2"/>
    <m/>
    <m/>
    <m/>
    <n v="435"/>
    <n v="208"/>
    <n v="413"/>
    <n v="102"/>
    <n v="357"/>
    <n v="222"/>
    <n v="377"/>
    <n v="349"/>
    <n v="352"/>
    <n v="91"/>
    <n v="12"/>
    <n v="9"/>
    <n v="10"/>
    <n v="2"/>
    <n v="9"/>
    <n v="6"/>
    <n v="7"/>
    <n v="7"/>
    <n v="7"/>
    <n v="3"/>
    <n v="408"/>
    <n v="191"/>
    <n v="389"/>
    <n v="92"/>
    <n v="335"/>
    <n v="206"/>
    <n v="356"/>
    <n v="330"/>
    <n v="331"/>
    <n v="82"/>
    <m/>
    <n v="545"/>
    <n v="529"/>
    <n v="16"/>
    <n v="545"/>
    <n v="19"/>
    <n v="510"/>
    <n v="16"/>
    <n v="192"/>
    <n v="368"/>
    <n v="114"/>
    <n v="192"/>
    <n v="170"/>
    <n v="17"/>
    <n v="30"/>
    <n v="21"/>
    <n v="1"/>
    <n v="0"/>
    <n v="7"/>
    <n v="116"/>
    <n v="18"/>
    <n v="3"/>
    <n v="43"/>
    <n v="330"/>
    <n v="169"/>
    <n v="3"/>
    <n v="9"/>
    <n v="7"/>
    <n v="0"/>
    <n v="0"/>
    <n v="33"/>
    <n v="310"/>
    <n v="167"/>
    <n v="14"/>
    <n v="84"/>
    <n v="18"/>
    <n v="31"/>
    <n v="97"/>
    <n v="7106"/>
    <n v="4"/>
    <n v="134"/>
    <n v="17"/>
    <n v="17"/>
    <n v="122"/>
    <n v="3949"/>
    <n v="2927"/>
    <n v="358"/>
    <n v="7234"/>
    <n v="77"/>
    <n v="44"/>
    <n v="1"/>
    <n v="2"/>
    <n v="2"/>
    <n v="68"/>
    <n v="7"/>
    <n v="3"/>
    <n v="1"/>
    <n v="1"/>
    <n v="0"/>
    <n v="3"/>
    <n v="1"/>
    <n v="0"/>
    <n v="3"/>
    <n v="1"/>
    <n v="0"/>
    <n v="0"/>
    <n v="3"/>
    <n v="0"/>
    <n v="6"/>
    <n v="1"/>
    <n v="268"/>
    <n v="66"/>
    <n v="334"/>
    <n v="3"/>
    <n v="1"/>
    <n v="4"/>
    <n v="254"/>
    <n v="65"/>
    <n v="319"/>
    <n v="268"/>
    <n v="35"/>
    <n v="11"/>
    <n v="35"/>
    <n v="141"/>
    <n v="4"/>
    <n v="1"/>
    <n v="1"/>
    <x v="0"/>
    <x v="162"/>
  </r>
  <r>
    <x v="1"/>
    <x v="6"/>
    <x v="162"/>
    <x v="162"/>
    <x v="1"/>
    <n v="9859"/>
    <n v="446"/>
    <n v="381"/>
    <n v="423"/>
    <n v="401"/>
    <n v="417"/>
    <n v="204"/>
    <n v="263"/>
    <n v="338"/>
    <n v="517"/>
    <n v="11"/>
    <n v="7"/>
    <n v="10"/>
    <n v="11"/>
    <n v="10"/>
    <n v="3"/>
    <n v="3"/>
    <n v="8"/>
    <n v="13"/>
    <n v="420"/>
    <n v="361"/>
    <n v="399"/>
    <n v="377"/>
    <n v="395"/>
    <n v="199"/>
    <n v="254"/>
    <n v="324"/>
    <n v="488"/>
    <n v="55"/>
    <n v="53"/>
    <n v="2"/>
    <n v="2"/>
    <n v="50"/>
    <n v="49"/>
    <n v="138"/>
    <n v="1"/>
    <n v="136"/>
    <n v="1"/>
    <n v="1"/>
    <n v="0"/>
    <n v="112"/>
    <n v="1"/>
    <n v="110"/>
    <n v="263"/>
    <n v="2"/>
    <n v="12"/>
    <n v="243"/>
    <n v="3"/>
    <n v="0"/>
    <n v="0"/>
    <n v="2"/>
    <n v="254"/>
    <n v="2"/>
    <n v="12"/>
    <n v="235"/>
    <n v="58"/>
    <n v="7"/>
    <n v="75"/>
    <n v="58"/>
    <n v="31"/>
    <n v="3"/>
    <n v="33"/>
    <n v="5"/>
    <n v="1"/>
    <n v="0"/>
    <n v="28"/>
    <n v="1"/>
    <n v="0"/>
    <n v="3"/>
    <n v="7"/>
    <n v="0"/>
    <n v="7"/>
    <n v="22"/>
    <n v="2"/>
    <n v="19"/>
    <n v="2"/>
    <m/>
    <m/>
    <m/>
    <n v="446"/>
    <n v="206"/>
    <n v="423"/>
    <n v="104"/>
    <n v="354"/>
    <n v="222"/>
    <n v="381"/>
    <n v="348"/>
    <n v="355"/>
    <n v="89"/>
    <n v="11"/>
    <n v="8"/>
    <n v="10"/>
    <n v="2"/>
    <n v="9"/>
    <n v="6"/>
    <n v="7"/>
    <n v="7"/>
    <n v="6"/>
    <n v="2"/>
    <n v="420"/>
    <n v="199"/>
    <n v="399"/>
    <n v="96"/>
    <n v="340"/>
    <n v="211"/>
    <n v="361"/>
    <n v="340"/>
    <n v="336"/>
    <n v="85"/>
    <m/>
    <n v="550"/>
    <n v="534"/>
    <n v="16"/>
    <n v="550"/>
    <n v="19"/>
    <n v="515"/>
    <n v="16"/>
    <n v="203"/>
    <n v="376"/>
    <n v="116"/>
    <n v="196"/>
    <n v="171"/>
    <n v="17"/>
    <n v="30"/>
    <n v="19"/>
    <n v="1"/>
    <n v="0"/>
    <n v="9"/>
    <n v="114"/>
    <n v="20"/>
    <n v="3"/>
    <n v="45"/>
    <n v="333"/>
    <n v="169"/>
    <n v="3"/>
    <n v="9"/>
    <n v="7"/>
    <n v="0"/>
    <n v="0"/>
    <n v="33"/>
    <n v="309"/>
    <n v="166"/>
    <n v="15"/>
    <n v="84"/>
    <n v="19"/>
    <n v="32"/>
    <n v="96"/>
    <n v="7174"/>
    <n v="2"/>
    <n v="137"/>
    <n v="19"/>
    <n v="17"/>
    <n v="124"/>
    <n v="3914"/>
    <n v="2916"/>
    <n v="358"/>
    <n v="7302"/>
    <n v="76"/>
    <n v="47"/>
    <n v="2"/>
    <n v="3"/>
    <n v="2"/>
    <n v="67"/>
    <n v="7"/>
    <n v="3"/>
    <n v="1"/>
    <n v="1"/>
    <n v="0"/>
    <n v="3"/>
    <n v="1"/>
    <n v="0"/>
    <n v="3"/>
    <n v="1"/>
    <n v="0"/>
    <n v="0"/>
    <n v="3"/>
    <n v="0"/>
    <n v="6"/>
    <n v="3"/>
    <n v="271"/>
    <n v="66"/>
    <n v="337"/>
    <n v="3"/>
    <n v="1"/>
    <n v="4"/>
    <n v="257"/>
    <n v="65"/>
    <n v="322"/>
    <n v="271"/>
    <n v="35"/>
    <n v="11"/>
    <n v="35"/>
    <n v="145"/>
    <n v="5"/>
    <n v="2"/>
    <n v="2"/>
    <x v="1"/>
    <x v="162"/>
  </r>
  <r>
    <x v="6"/>
    <x v="31"/>
    <x v="163"/>
    <x v="163"/>
    <x v="0"/>
    <n v="12610"/>
    <n v="996"/>
    <n v="970"/>
    <n v="988"/>
    <n v="994"/>
    <n v="982"/>
    <n v="872"/>
    <n v="978"/>
    <n v="814"/>
    <n v="1052"/>
    <n v="10"/>
    <n v="6"/>
    <n v="6"/>
    <n v="12"/>
    <n v="6"/>
    <n v="6"/>
    <n v="8"/>
    <n v="4"/>
    <n v="12"/>
    <n v="982"/>
    <n v="958"/>
    <n v="976"/>
    <n v="978"/>
    <n v="970"/>
    <n v="862"/>
    <n v="966"/>
    <n v="806"/>
    <n v="1034"/>
    <n v="50"/>
    <n v="50"/>
    <n v="0"/>
    <n v="0"/>
    <n v="48"/>
    <n v="48"/>
    <n v="834"/>
    <n v="6"/>
    <n v="824"/>
    <n v="0"/>
    <n v="0"/>
    <n v="0"/>
    <n v="700"/>
    <n v="4"/>
    <n v="694"/>
    <n v="978"/>
    <n v="0"/>
    <n v="4"/>
    <n v="972"/>
    <n v="8"/>
    <n v="0"/>
    <n v="0"/>
    <n v="8"/>
    <n v="966"/>
    <n v="0"/>
    <n v="4"/>
    <n v="960"/>
    <n v="92"/>
    <n v="22"/>
    <n v="130"/>
    <n v="60"/>
    <n v="12"/>
    <n v="6"/>
    <n v="70"/>
    <n v="18"/>
    <n v="0"/>
    <n v="0"/>
    <n v="52"/>
    <n v="0"/>
    <n v="0"/>
    <n v="12"/>
    <n v="20"/>
    <n v="2"/>
    <n v="18"/>
    <n v="46"/>
    <n v="12"/>
    <n v="42"/>
    <n v="4"/>
    <m/>
    <m/>
    <m/>
    <n v="996"/>
    <n v="920"/>
    <n v="988"/>
    <n v="296"/>
    <n v="908"/>
    <n v="634"/>
    <n v="970"/>
    <n v="958"/>
    <n v="948"/>
    <n v="562"/>
    <n v="10"/>
    <n v="10"/>
    <n v="6"/>
    <n v="2"/>
    <n v="4"/>
    <n v="2"/>
    <n v="6"/>
    <n v="6"/>
    <n v="6"/>
    <n v="2"/>
    <n v="982"/>
    <n v="908"/>
    <n v="976"/>
    <n v="290"/>
    <n v="898"/>
    <n v="628"/>
    <n v="958"/>
    <n v="946"/>
    <n v="938"/>
    <n v="558"/>
    <m/>
    <n v="537"/>
    <n v="532"/>
    <n v="5"/>
    <n v="537"/>
    <n v="7"/>
    <n v="525"/>
    <n v="5"/>
    <n v="434"/>
    <n v="460"/>
    <n v="34"/>
    <n v="460"/>
    <n v="24"/>
    <n v="2"/>
    <n v="16"/>
    <n v="1"/>
    <n v="0"/>
    <n v="345"/>
    <n v="0"/>
    <n v="371"/>
    <n v="0"/>
    <n v="3"/>
    <n v="34"/>
    <n v="292"/>
    <n v="208"/>
    <n v="3"/>
    <n v="2"/>
    <n v="2"/>
    <n v="0"/>
    <n v="0"/>
    <n v="30"/>
    <n v="287"/>
    <n v="208"/>
    <n v="2"/>
    <n v="80"/>
    <n v="14"/>
    <n v="264"/>
    <n v="53"/>
    <n v="3799"/>
    <n v="1"/>
    <n v="400"/>
    <n v="19"/>
    <n v="14"/>
    <n v="46"/>
    <n v="2084"/>
    <n v="1664"/>
    <n v="368"/>
    <n v="4116"/>
    <n v="54"/>
    <n v="42"/>
    <n v="0"/>
    <n v="0"/>
    <n v="1"/>
    <n v="53"/>
    <n v="0"/>
    <n v="3"/>
    <n v="0"/>
    <n v="0"/>
    <n v="0"/>
    <n v="3"/>
    <n v="0"/>
    <n v="0"/>
    <n v="2"/>
    <n v="1"/>
    <n v="0"/>
    <n v="1"/>
    <n v="1"/>
    <n v="1"/>
    <n v="5"/>
    <n v="0"/>
    <n v="686"/>
    <n v="128"/>
    <n v="814"/>
    <n v="2"/>
    <n v="0"/>
    <n v="2"/>
    <n v="678"/>
    <n v="128"/>
    <n v="806"/>
    <n v="686"/>
    <n v="48"/>
    <n v="48"/>
    <n v="48"/>
    <n v="212"/>
    <n v="15"/>
    <n v="4"/>
    <n v="4"/>
    <x v="0"/>
    <x v="163"/>
  </r>
  <r>
    <x v="6"/>
    <x v="31"/>
    <x v="163"/>
    <x v="163"/>
    <x v="1"/>
    <n v="12642"/>
    <n v="1000"/>
    <n v="976"/>
    <n v="990"/>
    <n v="1000"/>
    <n v="986"/>
    <n v="874"/>
    <n v="980"/>
    <n v="826"/>
    <n v="1058"/>
    <n v="10"/>
    <n v="6"/>
    <n v="6"/>
    <n v="12"/>
    <n v="6"/>
    <n v="6"/>
    <n v="8"/>
    <n v="4"/>
    <n v="12"/>
    <n v="986"/>
    <n v="966"/>
    <n v="978"/>
    <n v="984"/>
    <n v="974"/>
    <n v="864"/>
    <n v="968"/>
    <n v="818"/>
    <n v="1040"/>
    <n v="50"/>
    <n v="48"/>
    <n v="0"/>
    <n v="0"/>
    <n v="48"/>
    <n v="46"/>
    <n v="842"/>
    <n v="6"/>
    <n v="834"/>
    <n v="0"/>
    <n v="0"/>
    <n v="0"/>
    <n v="714"/>
    <n v="4"/>
    <n v="708"/>
    <n v="980"/>
    <n v="0"/>
    <n v="4"/>
    <n v="974"/>
    <n v="8"/>
    <n v="0"/>
    <n v="0"/>
    <n v="8"/>
    <n v="968"/>
    <n v="0"/>
    <n v="4"/>
    <n v="962"/>
    <n v="46"/>
    <n v="12"/>
    <n v="65"/>
    <n v="30"/>
    <n v="6"/>
    <n v="3"/>
    <n v="70"/>
    <n v="16"/>
    <n v="0"/>
    <n v="0"/>
    <n v="54"/>
    <n v="0"/>
    <n v="0"/>
    <n v="12"/>
    <n v="22"/>
    <n v="2"/>
    <n v="20"/>
    <n v="48"/>
    <n v="12"/>
    <n v="44"/>
    <n v="4"/>
    <m/>
    <m/>
    <m/>
    <n v="500"/>
    <n v="463"/>
    <n v="495"/>
    <n v="145"/>
    <n v="455"/>
    <n v="316"/>
    <n v="488"/>
    <n v="483"/>
    <n v="476"/>
    <n v="283"/>
    <n v="5"/>
    <n v="5"/>
    <n v="3"/>
    <n v="1"/>
    <n v="2"/>
    <n v="1"/>
    <n v="3"/>
    <n v="3"/>
    <n v="3"/>
    <n v="1"/>
    <n v="493"/>
    <n v="457"/>
    <n v="489"/>
    <n v="142"/>
    <n v="450"/>
    <n v="313"/>
    <n v="483"/>
    <n v="478"/>
    <n v="472"/>
    <n v="282"/>
    <m/>
    <n v="539"/>
    <n v="534"/>
    <n v="5"/>
    <n v="539"/>
    <n v="7"/>
    <n v="527"/>
    <n v="5"/>
    <n v="439"/>
    <n v="462"/>
    <n v="34"/>
    <n v="462"/>
    <n v="24"/>
    <n v="2"/>
    <n v="16"/>
    <n v="1"/>
    <n v="0"/>
    <n v="306"/>
    <n v="0"/>
    <n v="329"/>
    <n v="0"/>
    <n v="3"/>
    <n v="35"/>
    <n v="294"/>
    <n v="207"/>
    <n v="3"/>
    <n v="2"/>
    <n v="2"/>
    <n v="0"/>
    <n v="0"/>
    <n v="31"/>
    <n v="289"/>
    <n v="207"/>
    <n v="3"/>
    <n v="81"/>
    <n v="14"/>
    <n v="261"/>
    <n v="53"/>
    <n v="3807"/>
    <n v="0"/>
    <n v="411"/>
    <n v="17"/>
    <n v="14"/>
    <n v="44"/>
    <n v="2077"/>
    <n v="1671"/>
    <n v="373"/>
    <n v="4121"/>
    <n v="56"/>
    <n v="45"/>
    <n v="0"/>
    <n v="0"/>
    <n v="1"/>
    <n v="55"/>
    <n v="0"/>
    <n v="3"/>
    <n v="0"/>
    <n v="0"/>
    <n v="0"/>
    <n v="3"/>
    <n v="0"/>
    <n v="0"/>
    <n v="2"/>
    <n v="1"/>
    <n v="0"/>
    <n v="1"/>
    <n v="1"/>
    <n v="1"/>
    <n v="5"/>
    <n v="0"/>
    <n v="690"/>
    <n v="128"/>
    <n v="818"/>
    <n v="2"/>
    <n v="0"/>
    <n v="2"/>
    <n v="682"/>
    <n v="128"/>
    <n v="810"/>
    <n v="690"/>
    <n v="51"/>
    <n v="48"/>
    <n v="51"/>
    <n v="216"/>
    <n v="19"/>
    <n v="4"/>
    <n v="4"/>
    <x v="1"/>
    <x v="163"/>
  </r>
  <r>
    <x v="6"/>
    <x v="31"/>
    <x v="164"/>
    <x v="164"/>
    <x v="0"/>
    <n v="5188"/>
    <n v="524"/>
    <n v="516"/>
    <n v="532"/>
    <n v="513"/>
    <n v="530"/>
    <n v="414"/>
    <n v="499"/>
    <n v="281"/>
    <n v="544"/>
    <n v="6"/>
    <n v="6"/>
    <n v="7"/>
    <n v="6"/>
    <n v="5"/>
    <n v="4"/>
    <n v="6"/>
    <n v="4"/>
    <n v="8"/>
    <n v="517"/>
    <n v="509"/>
    <n v="524"/>
    <n v="506"/>
    <n v="524"/>
    <n v="409"/>
    <n v="492"/>
    <n v="276"/>
    <n v="533"/>
    <n v="39"/>
    <n v="39"/>
    <n v="0"/>
    <n v="0"/>
    <n v="39"/>
    <n v="39"/>
    <n v="379"/>
    <n v="4"/>
    <n v="374"/>
    <n v="0"/>
    <n v="0"/>
    <n v="0"/>
    <n v="210"/>
    <n v="2"/>
    <n v="208"/>
    <n v="499"/>
    <n v="0"/>
    <n v="3"/>
    <n v="495"/>
    <n v="6"/>
    <n v="0"/>
    <n v="0"/>
    <n v="6"/>
    <n v="492"/>
    <n v="0"/>
    <n v="3"/>
    <n v="488"/>
    <n v="45"/>
    <n v="3"/>
    <n v="77"/>
    <n v="43"/>
    <n v="9"/>
    <n v="4"/>
    <n v="24"/>
    <n v="0"/>
    <n v="0"/>
    <n v="0"/>
    <n v="24"/>
    <n v="0"/>
    <n v="0"/>
    <n v="3"/>
    <n v="6"/>
    <n v="1"/>
    <n v="5"/>
    <n v="22"/>
    <n v="6"/>
    <n v="21"/>
    <n v="1"/>
    <m/>
    <m/>
    <m/>
    <n v="524"/>
    <n v="430"/>
    <n v="532"/>
    <n v="157"/>
    <n v="490"/>
    <n v="354"/>
    <n v="516"/>
    <n v="501"/>
    <n v="502"/>
    <n v="266"/>
    <n v="6"/>
    <n v="6"/>
    <n v="7"/>
    <n v="1"/>
    <n v="6"/>
    <n v="5"/>
    <n v="6"/>
    <n v="6"/>
    <n v="6"/>
    <n v="4"/>
    <n v="517"/>
    <n v="423"/>
    <n v="524"/>
    <n v="155"/>
    <n v="483"/>
    <n v="348"/>
    <n v="509"/>
    <n v="494"/>
    <n v="495"/>
    <n v="261"/>
    <m/>
    <n v="557"/>
    <n v="553"/>
    <n v="4"/>
    <n v="557"/>
    <n v="9"/>
    <n v="544"/>
    <n v="4"/>
    <n v="99"/>
    <n v="186"/>
    <n v="45"/>
    <n v="470"/>
    <n v="20"/>
    <n v="3"/>
    <n v="6"/>
    <n v="12"/>
    <n v="1"/>
    <n v="93"/>
    <n v="0"/>
    <n v="176"/>
    <n v="0"/>
    <n v="0"/>
    <n v="34"/>
    <n v="294"/>
    <n v="229"/>
    <n v="0"/>
    <n v="5"/>
    <n v="4"/>
    <n v="0"/>
    <n v="0"/>
    <n v="28"/>
    <n v="289"/>
    <n v="227"/>
    <n v="6"/>
    <n v="64"/>
    <n v="10"/>
    <n v="10"/>
    <n v="7"/>
    <n v="3710"/>
    <n v="0"/>
    <n v="724"/>
    <n v="4"/>
    <n v="16"/>
    <n v="32"/>
    <n v="1772"/>
    <n v="1479"/>
    <n v="476"/>
    <n v="3727"/>
    <n v="50"/>
    <n v="19"/>
    <n v="0"/>
    <n v="13"/>
    <n v="0"/>
    <n v="50"/>
    <n v="0"/>
    <n v="0"/>
    <n v="0"/>
    <n v="0"/>
    <n v="0"/>
    <n v="0"/>
    <n v="0"/>
    <n v="0"/>
    <n v="5"/>
    <n v="4"/>
    <n v="3"/>
    <n v="0"/>
    <n v="4"/>
    <n v="1"/>
    <n v="5"/>
    <n v="3"/>
    <n v="311"/>
    <n v="72"/>
    <n v="383"/>
    <n v="2"/>
    <n v="0"/>
    <n v="2"/>
    <n v="309"/>
    <n v="72"/>
    <n v="381"/>
    <n v="311"/>
    <n v="43"/>
    <n v="43"/>
    <n v="40"/>
    <n v="260"/>
    <n v="1"/>
    <n v="1"/>
    <n v="1"/>
    <x v="0"/>
    <x v="164"/>
  </r>
  <r>
    <x v="6"/>
    <x v="31"/>
    <x v="164"/>
    <x v="164"/>
    <x v="1"/>
    <n v="5230"/>
    <n v="534"/>
    <n v="533"/>
    <n v="548"/>
    <n v="524"/>
    <n v="544"/>
    <n v="425"/>
    <n v="508"/>
    <n v="279"/>
    <n v="554"/>
    <n v="7"/>
    <n v="7"/>
    <n v="8"/>
    <n v="7"/>
    <n v="6"/>
    <n v="5"/>
    <n v="7"/>
    <n v="4"/>
    <n v="9"/>
    <n v="526"/>
    <n v="525"/>
    <n v="539"/>
    <n v="516"/>
    <n v="537"/>
    <n v="419"/>
    <n v="500"/>
    <n v="274"/>
    <n v="542"/>
    <n v="38"/>
    <n v="37"/>
    <n v="0"/>
    <n v="0"/>
    <n v="38"/>
    <n v="37"/>
    <n v="390"/>
    <n v="5"/>
    <n v="384"/>
    <n v="0"/>
    <n v="0"/>
    <n v="0"/>
    <n v="211"/>
    <n v="2"/>
    <n v="209"/>
    <n v="508"/>
    <n v="0"/>
    <n v="3"/>
    <n v="504"/>
    <n v="7"/>
    <n v="0"/>
    <n v="0"/>
    <n v="7"/>
    <n v="500"/>
    <n v="0"/>
    <n v="3"/>
    <n v="496"/>
    <n v="48"/>
    <n v="3"/>
    <n v="78"/>
    <n v="42"/>
    <n v="9"/>
    <n v="4"/>
    <n v="23"/>
    <n v="0"/>
    <n v="0"/>
    <n v="0"/>
    <n v="23"/>
    <n v="0"/>
    <n v="0"/>
    <n v="3"/>
    <n v="5"/>
    <n v="1"/>
    <n v="4"/>
    <n v="21"/>
    <n v="5"/>
    <n v="20"/>
    <n v="1"/>
    <m/>
    <m/>
    <m/>
    <n v="534"/>
    <n v="434"/>
    <n v="548"/>
    <n v="151"/>
    <n v="504"/>
    <n v="364"/>
    <n v="533"/>
    <n v="518"/>
    <n v="517"/>
    <n v="267"/>
    <n v="7"/>
    <n v="6"/>
    <n v="8"/>
    <n v="2"/>
    <n v="7"/>
    <n v="6"/>
    <n v="7"/>
    <n v="7"/>
    <n v="7"/>
    <n v="4"/>
    <n v="526"/>
    <n v="427"/>
    <n v="539"/>
    <n v="148"/>
    <n v="496"/>
    <n v="357"/>
    <n v="525"/>
    <n v="510"/>
    <n v="509"/>
    <n v="262"/>
    <m/>
    <n v="566"/>
    <n v="562"/>
    <n v="4"/>
    <n v="566"/>
    <n v="10"/>
    <n v="552"/>
    <n v="4"/>
    <n v="101"/>
    <n v="188"/>
    <n v="44"/>
    <n v="482"/>
    <n v="19"/>
    <n v="3"/>
    <n v="6"/>
    <n v="11"/>
    <n v="1"/>
    <n v="94"/>
    <n v="0"/>
    <n v="177"/>
    <n v="0"/>
    <n v="0"/>
    <n v="33"/>
    <n v="300"/>
    <n v="233"/>
    <n v="0"/>
    <n v="5"/>
    <n v="4"/>
    <n v="1"/>
    <n v="0"/>
    <n v="27"/>
    <n v="295"/>
    <n v="230"/>
    <n v="4"/>
    <n v="65"/>
    <n v="11"/>
    <n v="10"/>
    <n v="7"/>
    <n v="3738"/>
    <n v="0"/>
    <n v="732"/>
    <n v="4"/>
    <n v="16"/>
    <n v="32"/>
    <n v="1781"/>
    <n v="1498"/>
    <n v="476"/>
    <n v="3755"/>
    <n v="52"/>
    <n v="18"/>
    <n v="0"/>
    <n v="13"/>
    <n v="0"/>
    <n v="52"/>
    <n v="0"/>
    <n v="0"/>
    <n v="0"/>
    <n v="0"/>
    <n v="0"/>
    <n v="0"/>
    <n v="0"/>
    <n v="0"/>
    <n v="4"/>
    <n v="3"/>
    <n v="2"/>
    <n v="0"/>
    <n v="4"/>
    <n v="0"/>
    <n v="4"/>
    <n v="3"/>
    <n v="317"/>
    <n v="73"/>
    <n v="390"/>
    <n v="2"/>
    <n v="0"/>
    <n v="2"/>
    <n v="315"/>
    <n v="73"/>
    <n v="388"/>
    <n v="317"/>
    <n v="43"/>
    <n v="43"/>
    <n v="40"/>
    <n v="264"/>
    <n v="2"/>
    <n v="2"/>
    <n v="2"/>
    <x v="1"/>
    <x v="164"/>
  </r>
  <r>
    <x v="6"/>
    <x v="31"/>
    <x v="165"/>
    <x v="165"/>
    <x v="0"/>
    <n v="6935"/>
    <n v="466"/>
    <n v="531"/>
    <n v="568"/>
    <n v="452"/>
    <n v="559"/>
    <n v="232"/>
    <n v="324"/>
    <n v="173"/>
    <n v="659"/>
    <n v="14"/>
    <n v="17"/>
    <n v="19"/>
    <n v="18"/>
    <n v="19"/>
    <n v="8"/>
    <n v="12"/>
    <n v="11"/>
    <n v="26"/>
    <n v="447"/>
    <n v="507"/>
    <n v="542"/>
    <n v="431"/>
    <n v="533"/>
    <n v="223"/>
    <n v="309"/>
    <n v="159"/>
    <n v="626"/>
    <n v="31"/>
    <n v="31"/>
    <n v="3"/>
    <n v="3"/>
    <n v="28"/>
    <n v="28"/>
    <n v="151"/>
    <n v="5"/>
    <n v="145"/>
    <n v="0"/>
    <n v="0"/>
    <n v="0"/>
    <n v="38"/>
    <n v="3"/>
    <n v="34"/>
    <n v="324"/>
    <n v="0"/>
    <n v="2"/>
    <n v="318"/>
    <n v="12"/>
    <n v="0"/>
    <n v="0"/>
    <n v="12"/>
    <n v="309"/>
    <n v="0"/>
    <n v="1"/>
    <n v="304"/>
    <n v="106"/>
    <n v="15"/>
    <n v="142"/>
    <n v="107"/>
    <n v="16"/>
    <n v="5"/>
    <n v="47"/>
    <n v="3"/>
    <n v="0"/>
    <n v="0"/>
    <n v="44"/>
    <n v="1"/>
    <n v="0"/>
    <n v="8"/>
    <n v="11"/>
    <n v="0"/>
    <n v="11"/>
    <n v="31"/>
    <n v="12"/>
    <n v="30"/>
    <n v="1"/>
    <m/>
    <m/>
    <m/>
    <n v="466"/>
    <n v="318"/>
    <n v="568"/>
    <n v="140"/>
    <n v="527"/>
    <n v="347"/>
    <n v="531"/>
    <n v="500"/>
    <n v="400"/>
    <n v="157"/>
    <n v="14"/>
    <n v="12"/>
    <n v="19"/>
    <n v="2"/>
    <n v="17"/>
    <n v="6"/>
    <n v="17"/>
    <n v="16"/>
    <n v="12"/>
    <n v="4"/>
    <n v="447"/>
    <n v="303"/>
    <n v="542"/>
    <n v="133"/>
    <n v="503"/>
    <n v="334"/>
    <n v="507"/>
    <n v="478"/>
    <n v="383"/>
    <n v="151"/>
    <m/>
    <n v="677"/>
    <n v="668"/>
    <n v="9"/>
    <n v="677"/>
    <n v="29"/>
    <n v="639"/>
    <n v="9"/>
    <n v="119"/>
    <n v="287"/>
    <n v="52"/>
    <n v="586"/>
    <n v="24"/>
    <n v="5"/>
    <n v="7"/>
    <n v="1"/>
    <n v="2"/>
    <n v="110"/>
    <n v="1"/>
    <n v="278"/>
    <n v="1"/>
    <n v="2"/>
    <n v="54"/>
    <n v="324"/>
    <n v="297"/>
    <n v="1"/>
    <n v="13"/>
    <n v="14"/>
    <n v="1"/>
    <n v="0"/>
    <n v="38"/>
    <n v="308"/>
    <n v="293"/>
    <n v="3"/>
    <n v="54"/>
    <n v="17"/>
    <n v="149"/>
    <n v="27"/>
    <n v="4560"/>
    <n v="0"/>
    <n v="529"/>
    <n v="3"/>
    <n v="42"/>
    <n v="65"/>
    <n v="2266"/>
    <n v="1863"/>
    <n v="607"/>
    <n v="4736"/>
    <n v="76"/>
    <n v="11"/>
    <n v="0"/>
    <n v="11"/>
    <n v="6"/>
    <n v="66"/>
    <n v="4"/>
    <n v="2"/>
    <n v="0"/>
    <n v="0"/>
    <n v="0"/>
    <n v="0"/>
    <n v="0"/>
    <n v="0"/>
    <n v="7"/>
    <n v="5"/>
    <n v="2"/>
    <n v="1"/>
    <n v="6"/>
    <n v="1"/>
    <n v="9"/>
    <n v="1"/>
    <n v="343"/>
    <n v="139"/>
    <n v="482"/>
    <n v="13"/>
    <n v="1"/>
    <n v="14"/>
    <n v="327"/>
    <n v="138"/>
    <n v="465"/>
    <n v="343"/>
    <n v="19"/>
    <n v="18"/>
    <n v="19"/>
    <n v="187"/>
    <n v="0"/>
    <n v="0"/>
    <n v="0"/>
    <x v="0"/>
    <x v="165"/>
  </r>
  <r>
    <x v="6"/>
    <x v="31"/>
    <x v="165"/>
    <x v="165"/>
    <x v="1"/>
    <n v="6943"/>
    <n v="485"/>
    <n v="554"/>
    <n v="584"/>
    <n v="459"/>
    <n v="572"/>
    <n v="293"/>
    <n v="341"/>
    <n v="163"/>
    <n v="659"/>
    <n v="14"/>
    <n v="17"/>
    <n v="18"/>
    <n v="17"/>
    <n v="17"/>
    <n v="8"/>
    <n v="12"/>
    <n v="9"/>
    <n v="25"/>
    <n v="465"/>
    <n v="530"/>
    <n v="559"/>
    <n v="438"/>
    <n v="548"/>
    <n v="284"/>
    <n v="326"/>
    <n v="151"/>
    <n v="627"/>
    <n v="31"/>
    <n v="30"/>
    <n v="2"/>
    <n v="2"/>
    <n v="29"/>
    <n v="28"/>
    <n v="190"/>
    <n v="5"/>
    <n v="184"/>
    <n v="0"/>
    <n v="0"/>
    <n v="0"/>
    <n v="48"/>
    <n v="3"/>
    <n v="44"/>
    <n v="341"/>
    <n v="0"/>
    <n v="2"/>
    <n v="335"/>
    <n v="12"/>
    <n v="0"/>
    <n v="0"/>
    <n v="12"/>
    <n v="326"/>
    <n v="0"/>
    <n v="1"/>
    <n v="321"/>
    <n v="107"/>
    <n v="14"/>
    <n v="141"/>
    <n v="108"/>
    <n v="16"/>
    <n v="5"/>
    <n v="47"/>
    <n v="3"/>
    <n v="0"/>
    <n v="0"/>
    <n v="44"/>
    <n v="1"/>
    <n v="0"/>
    <n v="9"/>
    <n v="10"/>
    <n v="0"/>
    <n v="10"/>
    <n v="31"/>
    <n v="15"/>
    <n v="30"/>
    <n v="1"/>
    <m/>
    <m/>
    <m/>
    <n v="485"/>
    <n v="333"/>
    <n v="584"/>
    <n v="145"/>
    <n v="542"/>
    <n v="358"/>
    <n v="554"/>
    <n v="520"/>
    <n v="430"/>
    <n v="179"/>
    <n v="14"/>
    <n v="12"/>
    <n v="18"/>
    <n v="3"/>
    <n v="16"/>
    <n v="5"/>
    <n v="17"/>
    <n v="16"/>
    <n v="12"/>
    <n v="4"/>
    <n v="465"/>
    <n v="318"/>
    <n v="559"/>
    <n v="138"/>
    <n v="519"/>
    <n v="346"/>
    <n v="530"/>
    <n v="498"/>
    <n v="412"/>
    <n v="173"/>
    <m/>
    <n v="676"/>
    <n v="667"/>
    <n v="9"/>
    <n v="676"/>
    <n v="28"/>
    <n v="639"/>
    <n v="9"/>
    <n v="120"/>
    <n v="288"/>
    <n v="50"/>
    <n v="586"/>
    <n v="24"/>
    <n v="6"/>
    <n v="7"/>
    <n v="1"/>
    <n v="2"/>
    <n v="111"/>
    <n v="1"/>
    <n v="279"/>
    <n v="1"/>
    <n v="2"/>
    <n v="53"/>
    <n v="326"/>
    <n v="295"/>
    <n v="1"/>
    <n v="13"/>
    <n v="13"/>
    <n v="1"/>
    <n v="0"/>
    <n v="37"/>
    <n v="311"/>
    <n v="291"/>
    <n v="3"/>
    <n v="54"/>
    <n v="17"/>
    <n v="148"/>
    <n v="27"/>
    <n v="4575"/>
    <n v="0"/>
    <n v="519"/>
    <n v="3"/>
    <n v="40"/>
    <n v="64"/>
    <n v="2276"/>
    <n v="1863"/>
    <n v="611"/>
    <n v="4750"/>
    <n v="77"/>
    <n v="18"/>
    <n v="0"/>
    <n v="12"/>
    <n v="4"/>
    <n v="69"/>
    <n v="4"/>
    <n v="2"/>
    <n v="0"/>
    <n v="0"/>
    <n v="0"/>
    <n v="0"/>
    <n v="0"/>
    <n v="0"/>
    <n v="7"/>
    <n v="5"/>
    <n v="1"/>
    <n v="1"/>
    <n v="6"/>
    <n v="1"/>
    <n v="9"/>
    <n v="1"/>
    <n v="344"/>
    <n v="137"/>
    <n v="481"/>
    <n v="12"/>
    <n v="1"/>
    <n v="13"/>
    <n v="329"/>
    <n v="136"/>
    <n v="465"/>
    <n v="344"/>
    <n v="19"/>
    <n v="18"/>
    <n v="19"/>
    <n v="188"/>
    <n v="0"/>
    <n v="0"/>
    <n v="0"/>
    <x v="1"/>
    <x v="165"/>
  </r>
  <r>
    <x v="6"/>
    <x v="31"/>
    <x v="166"/>
    <x v="166"/>
    <x v="0"/>
    <n v="11057"/>
    <n v="723"/>
    <n v="665"/>
    <n v="706"/>
    <n v="689"/>
    <n v="707"/>
    <n v="523"/>
    <n v="625"/>
    <n v="498"/>
    <n v="778"/>
    <n v="17"/>
    <n v="10"/>
    <n v="13"/>
    <n v="16"/>
    <n v="13"/>
    <n v="5"/>
    <n v="13"/>
    <n v="11"/>
    <n v="18"/>
    <n v="701"/>
    <n v="650"/>
    <n v="688"/>
    <n v="668"/>
    <n v="689"/>
    <n v="516"/>
    <n v="607"/>
    <n v="485"/>
    <n v="755"/>
    <n v="54"/>
    <n v="30"/>
    <n v="1"/>
    <n v="1"/>
    <n v="53"/>
    <n v="29"/>
    <n v="443"/>
    <n v="5"/>
    <n v="436"/>
    <n v="0"/>
    <n v="0"/>
    <n v="0"/>
    <n v="311"/>
    <n v="2"/>
    <n v="308"/>
    <n v="625"/>
    <n v="0"/>
    <n v="1"/>
    <n v="621"/>
    <n v="13"/>
    <n v="0"/>
    <n v="0"/>
    <n v="13"/>
    <n v="607"/>
    <n v="0"/>
    <n v="1"/>
    <n v="603"/>
    <n v="128"/>
    <n v="21"/>
    <n v="152"/>
    <n v="47"/>
    <n v="10"/>
    <n v="8"/>
    <n v="40"/>
    <n v="7"/>
    <n v="0"/>
    <n v="0"/>
    <n v="33"/>
    <n v="0"/>
    <n v="1"/>
    <n v="5"/>
    <n v="17"/>
    <n v="1"/>
    <n v="16"/>
    <n v="26"/>
    <n v="5"/>
    <n v="23"/>
    <n v="3"/>
    <m/>
    <m/>
    <m/>
    <n v="723"/>
    <n v="565"/>
    <n v="706"/>
    <n v="179"/>
    <n v="656"/>
    <n v="424"/>
    <n v="665"/>
    <n v="632"/>
    <n v="615"/>
    <n v="284"/>
    <n v="17"/>
    <n v="15"/>
    <n v="13"/>
    <n v="1"/>
    <n v="11"/>
    <n v="4"/>
    <n v="10"/>
    <n v="8"/>
    <n v="10"/>
    <n v="3"/>
    <n v="701"/>
    <n v="546"/>
    <n v="688"/>
    <n v="175"/>
    <n v="641"/>
    <n v="416"/>
    <n v="650"/>
    <n v="619"/>
    <n v="600"/>
    <n v="278"/>
    <m/>
    <n v="803"/>
    <n v="798"/>
    <n v="5"/>
    <n v="803"/>
    <n v="21"/>
    <n v="777"/>
    <n v="5"/>
    <n v="11"/>
    <n v="65"/>
    <n v="220"/>
    <n v="521"/>
    <n v="35"/>
    <n v="9"/>
    <n v="16"/>
    <n v="2"/>
    <n v="0"/>
    <n v="7"/>
    <n v="0"/>
    <n v="44"/>
    <n v="9"/>
    <n v="5"/>
    <n v="48"/>
    <n v="345"/>
    <n v="405"/>
    <n v="4"/>
    <n v="9"/>
    <n v="6"/>
    <n v="2"/>
    <n v="1"/>
    <n v="39"/>
    <n v="337"/>
    <n v="400"/>
    <n v="17"/>
    <n v="94"/>
    <n v="15"/>
    <n v="229"/>
    <n v="62"/>
    <n v="7757"/>
    <n v="9"/>
    <n v="1006"/>
    <n v="67"/>
    <n v="35"/>
    <n v="64"/>
    <n v="4301"/>
    <n v="2774"/>
    <n v="973"/>
    <n v="8048"/>
    <n v="65"/>
    <n v="38"/>
    <n v="0"/>
    <n v="6"/>
    <n v="1"/>
    <n v="63"/>
    <n v="1"/>
    <n v="5"/>
    <n v="2"/>
    <n v="1"/>
    <n v="0"/>
    <n v="2"/>
    <n v="0"/>
    <n v="0"/>
    <n v="4"/>
    <n v="2"/>
    <n v="1"/>
    <n v="1"/>
    <n v="2"/>
    <n v="2"/>
    <n v="9"/>
    <n v="3"/>
    <n v="415"/>
    <n v="143"/>
    <n v="558"/>
    <n v="5"/>
    <n v="2"/>
    <n v="7"/>
    <n v="407"/>
    <n v="140"/>
    <n v="547"/>
    <n v="415"/>
    <n v="34"/>
    <n v="34"/>
    <n v="34"/>
    <n v="302"/>
    <n v="7"/>
    <n v="5"/>
    <n v="5"/>
    <x v="0"/>
    <x v="166"/>
  </r>
  <r>
    <x v="6"/>
    <x v="31"/>
    <x v="166"/>
    <x v="166"/>
    <x v="1"/>
    <n v="11107"/>
    <n v="723"/>
    <n v="667"/>
    <n v="708"/>
    <n v="688"/>
    <n v="708"/>
    <n v="528"/>
    <n v="619"/>
    <n v="513"/>
    <n v="778"/>
    <n v="17"/>
    <n v="9"/>
    <n v="13"/>
    <n v="16"/>
    <n v="12"/>
    <n v="6"/>
    <n v="13"/>
    <n v="11"/>
    <n v="18"/>
    <n v="701"/>
    <n v="653"/>
    <n v="690"/>
    <n v="667"/>
    <n v="691"/>
    <n v="520"/>
    <n v="601"/>
    <n v="500"/>
    <n v="755"/>
    <n v="57"/>
    <n v="32"/>
    <n v="1"/>
    <n v="1"/>
    <n v="56"/>
    <n v="31"/>
    <n v="448"/>
    <n v="6"/>
    <n v="440"/>
    <n v="0"/>
    <n v="0"/>
    <n v="0"/>
    <n v="324"/>
    <n v="3"/>
    <n v="320"/>
    <n v="619"/>
    <n v="0"/>
    <n v="1"/>
    <n v="616"/>
    <n v="13"/>
    <n v="0"/>
    <n v="0"/>
    <n v="13"/>
    <n v="601"/>
    <n v="0"/>
    <n v="1"/>
    <n v="598"/>
    <n v="123"/>
    <n v="21"/>
    <n v="151"/>
    <n v="51"/>
    <n v="11"/>
    <n v="8"/>
    <n v="41"/>
    <n v="7"/>
    <n v="0"/>
    <n v="0"/>
    <n v="34"/>
    <n v="0"/>
    <n v="1"/>
    <n v="5"/>
    <n v="18"/>
    <n v="1"/>
    <n v="17"/>
    <n v="26"/>
    <n v="5"/>
    <n v="23"/>
    <n v="3"/>
    <m/>
    <m/>
    <m/>
    <n v="723"/>
    <n v="544"/>
    <n v="708"/>
    <n v="174"/>
    <n v="651"/>
    <n v="414"/>
    <n v="667"/>
    <n v="641"/>
    <n v="623"/>
    <n v="262"/>
    <n v="17"/>
    <n v="14"/>
    <n v="13"/>
    <n v="2"/>
    <n v="11"/>
    <n v="4"/>
    <n v="9"/>
    <n v="8"/>
    <n v="9"/>
    <n v="3"/>
    <n v="701"/>
    <n v="526"/>
    <n v="690"/>
    <n v="169"/>
    <n v="636"/>
    <n v="406"/>
    <n v="653"/>
    <n v="628"/>
    <n v="609"/>
    <n v="256"/>
    <m/>
    <n v="804"/>
    <n v="799"/>
    <n v="5"/>
    <n v="804"/>
    <n v="21"/>
    <n v="778"/>
    <n v="5"/>
    <n v="11"/>
    <n v="66"/>
    <n v="219"/>
    <n v="523"/>
    <n v="35"/>
    <n v="9"/>
    <n v="15"/>
    <n v="3"/>
    <n v="0"/>
    <n v="8"/>
    <n v="0"/>
    <n v="46"/>
    <n v="9"/>
    <n v="4"/>
    <n v="50"/>
    <n v="348"/>
    <n v="402"/>
    <n v="3"/>
    <n v="9"/>
    <n v="7"/>
    <n v="2"/>
    <n v="1"/>
    <n v="41"/>
    <n v="339"/>
    <n v="397"/>
    <n v="20"/>
    <n v="97"/>
    <n v="15"/>
    <n v="229"/>
    <n v="64"/>
    <n v="7796"/>
    <n v="2"/>
    <n v="1012"/>
    <n v="61"/>
    <n v="35"/>
    <n v="64"/>
    <n v="4327"/>
    <n v="2784"/>
    <n v="978"/>
    <n v="8089"/>
    <n v="70"/>
    <n v="37"/>
    <n v="0"/>
    <n v="7"/>
    <n v="1"/>
    <n v="68"/>
    <n v="1"/>
    <n v="4"/>
    <n v="1"/>
    <n v="1"/>
    <n v="0"/>
    <n v="2"/>
    <n v="0"/>
    <n v="0"/>
    <n v="5"/>
    <n v="3"/>
    <n v="1"/>
    <n v="1"/>
    <n v="3"/>
    <n v="2"/>
    <n v="9"/>
    <n v="3"/>
    <n v="419"/>
    <n v="142"/>
    <n v="561"/>
    <n v="6"/>
    <n v="2"/>
    <n v="8"/>
    <n v="410"/>
    <n v="139"/>
    <n v="549"/>
    <n v="419"/>
    <n v="35"/>
    <n v="35"/>
    <n v="35"/>
    <n v="303"/>
    <n v="8"/>
    <n v="5"/>
    <n v="5"/>
    <x v="1"/>
    <x v="166"/>
  </r>
  <r>
    <x v="6"/>
    <x v="31"/>
    <x v="167"/>
    <x v="167"/>
    <x v="0"/>
    <n v="6591"/>
    <n v="572"/>
    <n v="566"/>
    <n v="589"/>
    <n v="533"/>
    <n v="589"/>
    <n v="418"/>
    <n v="456"/>
    <n v="490"/>
    <n v="656"/>
    <n v="14"/>
    <n v="14"/>
    <n v="15"/>
    <n v="14"/>
    <n v="15"/>
    <n v="8"/>
    <n v="11"/>
    <n v="15"/>
    <n v="22"/>
    <n v="557"/>
    <n v="551"/>
    <n v="573"/>
    <n v="518"/>
    <n v="573"/>
    <n v="409"/>
    <n v="444"/>
    <n v="474"/>
    <n v="633"/>
    <n v="41"/>
    <n v="41"/>
    <n v="3"/>
    <n v="3"/>
    <n v="38"/>
    <n v="38"/>
    <n v="367"/>
    <n v="5"/>
    <n v="361"/>
    <n v="1"/>
    <n v="1"/>
    <n v="0"/>
    <n v="298"/>
    <n v="4"/>
    <n v="293"/>
    <n v="456"/>
    <n v="12"/>
    <n v="27"/>
    <n v="414"/>
    <n v="11"/>
    <n v="0"/>
    <n v="1"/>
    <n v="10"/>
    <n v="444"/>
    <n v="12"/>
    <n v="25"/>
    <n v="404"/>
    <n v="59"/>
    <n v="4"/>
    <n v="136"/>
    <n v="31"/>
    <n v="19"/>
    <n v="4"/>
    <n v="33"/>
    <n v="5"/>
    <n v="0"/>
    <n v="0"/>
    <n v="28"/>
    <n v="0"/>
    <n v="0"/>
    <n v="4"/>
    <n v="11"/>
    <n v="0"/>
    <n v="11"/>
    <n v="21"/>
    <n v="4"/>
    <n v="18"/>
    <n v="3"/>
    <m/>
    <m/>
    <m/>
    <n v="572"/>
    <n v="443"/>
    <n v="589"/>
    <n v="124"/>
    <n v="542"/>
    <n v="332"/>
    <n v="566"/>
    <n v="555"/>
    <n v="530"/>
    <n v="212"/>
    <n v="14"/>
    <n v="12"/>
    <n v="15"/>
    <n v="1"/>
    <n v="12"/>
    <n v="6"/>
    <n v="14"/>
    <n v="14"/>
    <n v="11"/>
    <n v="2"/>
    <n v="557"/>
    <n v="430"/>
    <n v="573"/>
    <n v="123"/>
    <n v="529"/>
    <n v="326"/>
    <n v="551"/>
    <n v="540"/>
    <n v="518"/>
    <n v="210"/>
    <m/>
    <n v="681"/>
    <n v="680"/>
    <n v="1"/>
    <n v="681"/>
    <n v="25"/>
    <n v="655"/>
    <n v="1"/>
    <n v="364"/>
    <n v="449"/>
    <n v="44"/>
    <n v="592"/>
    <n v="31"/>
    <n v="6"/>
    <n v="6"/>
    <n v="2"/>
    <n v="0"/>
    <n v="361"/>
    <n v="0"/>
    <n v="439"/>
    <n v="4"/>
    <n v="3"/>
    <n v="61"/>
    <n v="292"/>
    <n v="325"/>
    <n v="3"/>
    <n v="13"/>
    <n v="8"/>
    <n v="1"/>
    <n v="0"/>
    <n v="48"/>
    <n v="283"/>
    <n v="324"/>
    <n v="16"/>
    <n v="102"/>
    <n v="20"/>
    <n v="5"/>
    <n v="7"/>
    <n v="4678"/>
    <n v="0"/>
    <n v="795"/>
    <n v="3"/>
    <n v="19"/>
    <n v="62"/>
    <n v="2123"/>
    <n v="1926"/>
    <n v="641"/>
    <n v="4690"/>
    <n v="57"/>
    <n v="39"/>
    <n v="0"/>
    <n v="2"/>
    <n v="2"/>
    <n v="55"/>
    <n v="0"/>
    <n v="3"/>
    <n v="1"/>
    <n v="1"/>
    <n v="0"/>
    <n v="2"/>
    <n v="1"/>
    <n v="0"/>
    <n v="9"/>
    <n v="5"/>
    <n v="3"/>
    <n v="1"/>
    <n v="4"/>
    <n v="5"/>
    <n v="12"/>
    <n v="5"/>
    <n v="401"/>
    <n v="132"/>
    <n v="533"/>
    <n v="6"/>
    <n v="0"/>
    <n v="6"/>
    <n v="394"/>
    <n v="132"/>
    <n v="526"/>
    <n v="401"/>
    <n v="54"/>
    <n v="54"/>
    <n v="54"/>
    <n v="258"/>
    <n v="0"/>
    <n v="0"/>
    <n v="0"/>
    <x v="0"/>
    <x v="167"/>
  </r>
  <r>
    <x v="6"/>
    <x v="31"/>
    <x v="167"/>
    <x v="167"/>
    <x v="1"/>
    <n v="6580"/>
    <n v="582"/>
    <n v="572"/>
    <n v="593"/>
    <n v="547"/>
    <n v="592"/>
    <n v="438"/>
    <n v="475"/>
    <n v="506"/>
    <n v="657"/>
    <n v="15"/>
    <n v="14"/>
    <n v="15"/>
    <n v="15"/>
    <n v="15"/>
    <n v="8"/>
    <n v="12"/>
    <n v="17"/>
    <n v="22"/>
    <n v="566"/>
    <n v="557"/>
    <n v="577"/>
    <n v="531"/>
    <n v="576"/>
    <n v="429"/>
    <n v="462"/>
    <n v="488"/>
    <n v="634"/>
    <n v="38"/>
    <n v="38"/>
    <n v="3"/>
    <n v="3"/>
    <n v="35"/>
    <n v="35"/>
    <n v="386"/>
    <n v="5"/>
    <n v="380"/>
    <n v="1"/>
    <n v="1"/>
    <n v="0"/>
    <n v="319"/>
    <n v="4"/>
    <n v="314"/>
    <n v="475"/>
    <n v="12"/>
    <n v="31"/>
    <n v="429"/>
    <n v="12"/>
    <n v="0"/>
    <n v="1"/>
    <n v="11"/>
    <n v="462"/>
    <n v="12"/>
    <n v="29"/>
    <n v="418"/>
    <n v="60"/>
    <n v="4"/>
    <n v="136"/>
    <n v="31"/>
    <n v="19"/>
    <n v="5"/>
    <n v="35"/>
    <n v="4"/>
    <n v="0"/>
    <n v="0"/>
    <n v="31"/>
    <n v="0"/>
    <n v="0"/>
    <n v="4"/>
    <n v="11"/>
    <n v="0"/>
    <n v="11"/>
    <n v="24"/>
    <n v="4"/>
    <n v="20"/>
    <n v="4"/>
    <m/>
    <m/>
    <m/>
    <n v="582"/>
    <n v="439"/>
    <n v="593"/>
    <n v="121"/>
    <n v="551"/>
    <n v="343"/>
    <n v="572"/>
    <n v="560"/>
    <n v="542"/>
    <n v="217"/>
    <n v="15"/>
    <n v="13"/>
    <n v="15"/>
    <n v="1"/>
    <n v="12"/>
    <n v="6"/>
    <n v="14"/>
    <n v="14"/>
    <n v="12"/>
    <n v="3"/>
    <n v="566"/>
    <n v="425"/>
    <n v="577"/>
    <n v="120"/>
    <n v="538"/>
    <n v="337"/>
    <n v="557"/>
    <n v="545"/>
    <n v="529"/>
    <n v="214"/>
    <m/>
    <n v="685"/>
    <n v="684"/>
    <n v="1"/>
    <n v="685"/>
    <n v="25"/>
    <n v="659"/>
    <n v="1"/>
    <n v="365"/>
    <n v="448"/>
    <n v="44"/>
    <n v="597"/>
    <n v="30"/>
    <n v="6"/>
    <n v="6"/>
    <n v="2"/>
    <n v="0"/>
    <n v="361"/>
    <n v="0"/>
    <n v="437"/>
    <n v="4"/>
    <n v="3"/>
    <n v="60"/>
    <n v="297"/>
    <n v="325"/>
    <n v="3"/>
    <n v="12"/>
    <n v="9"/>
    <n v="1"/>
    <n v="0"/>
    <n v="48"/>
    <n v="287"/>
    <n v="324"/>
    <n v="17"/>
    <n v="104"/>
    <n v="21"/>
    <n v="5"/>
    <n v="7"/>
    <n v="4658"/>
    <n v="0"/>
    <n v="798"/>
    <n v="2"/>
    <n v="21"/>
    <n v="61"/>
    <n v="2107"/>
    <n v="1921"/>
    <n v="642"/>
    <n v="4670"/>
    <n v="54"/>
    <n v="36"/>
    <n v="0"/>
    <n v="2"/>
    <n v="2"/>
    <n v="52"/>
    <n v="0"/>
    <n v="3"/>
    <n v="1"/>
    <n v="1"/>
    <n v="0"/>
    <n v="2"/>
    <n v="1"/>
    <n v="0"/>
    <n v="9"/>
    <n v="5"/>
    <n v="3"/>
    <n v="1"/>
    <n v="4"/>
    <n v="5"/>
    <n v="12"/>
    <n v="5"/>
    <n v="404"/>
    <n v="130"/>
    <n v="534"/>
    <n v="6"/>
    <n v="0"/>
    <n v="6"/>
    <n v="397"/>
    <n v="130"/>
    <n v="527"/>
    <n v="404"/>
    <n v="59"/>
    <n v="59"/>
    <n v="59"/>
    <n v="269"/>
    <n v="0"/>
    <n v="0"/>
    <n v="0"/>
    <x v="1"/>
    <x v="167"/>
  </r>
  <r>
    <x v="6"/>
    <x v="31"/>
    <x v="168"/>
    <x v="168"/>
    <x v="0"/>
    <n v="3849"/>
    <n v="216"/>
    <n v="258"/>
    <n v="264"/>
    <n v="164"/>
    <n v="270"/>
    <n v="126"/>
    <n v="143"/>
    <n v="10"/>
    <n v="325"/>
    <n v="5"/>
    <n v="2"/>
    <n v="4"/>
    <n v="1"/>
    <n v="2"/>
    <n v="0"/>
    <n v="0"/>
    <n v="0"/>
    <n v="6"/>
    <n v="210"/>
    <n v="254"/>
    <n v="257"/>
    <n v="162"/>
    <n v="265"/>
    <n v="126"/>
    <n v="143"/>
    <n v="10"/>
    <n v="315"/>
    <n v="20"/>
    <n v="20"/>
    <n v="0"/>
    <n v="0"/>
    <n v="19"/>
    <n v="19"/>
    <n v="67"/>
    <n v="0"/>
    <n v="67"/>
    <n v="0"/>
    <n v="0"/>
    <n v="0"/>
    <n v="0"/>
    <n v="0"/>
    <n v="0"/>
    <n v="143"/>
    <n v="0"/>
    <n v="2"/>
    <n v="139"/>
    <n v="0"/>
    <n v="0"/>
    <n v="0"/>
    <n v="0"/>
    <n v="143"/>
    <n v="0"/>
    <n v="2"/>
    <n v="139"/>
    <n v="30"/>
    <n v="5"/>
    <n v="66"/>
    <n v="22"/>
    <n v="5"/>
    <n v="0"/>
    <n v="20"/>
    <n v="6"/>
    <n v="0"/>
    <n v="0"/>
    <n v="14"/>
    <n v="0"/>
    <n v="0"/>
    <n v="2"/>
    <n v="4"/>
    <n v="0"/>
    <n v="4"/>
    <n v="10"/>
    <n v="2"/>
    <n v="10"/>
    <n v="0"/>
    <m/>
    <m/>
    <m/>
    <n v="216"/>
    <n v="116"/>
    <n v="264"/>
    <n v="65"/>
    <n v="241"/>
    <n v="145"/>
    <n v="258"/>
    <n v="246"/>
    <n v="186"/>
    <n v="56"/>
    <n v="5"/>
    <n v="4"/>
    <n v="4"/>
    <n v="0"/>
    <n v="2"/>
    <n v="1"/>
    <n v="2"/>
    <n v="2"/>
    <n v="2"/>
    <n v="0"/>
    <n v="210"/>
    <n v="112"/>
    <n v="257"/>
    <n v="65"/>
    <n v="238"/>
    <n v="144"/>
    <n v="254"/>
    <n v="242"/>
    <n v="184"/>
    <n v="56"/>
    <m/>
    <n v="346"/>
    <n v="341"/>
    <n v="5"/>
    <n v="346"/>
    <n v="8"/>
    <n v="333"/>
    <n v="5"/>
    <n v="19"/>
    <n v="56"/>
    <n v="27"/>
    <n v="284"/>
    <n v="11"/>
    <n v="2"/>
    <n v="6"/>
    <n v="16"/>
    <n v="0"/>
    <n v="16"/>
    <n v="0"/>
    <n v="47"/>
    <n v="2"/>
    <n v="2"/>
    <n v="22"/>
    <n v="183"/>
    <n v="139"/>
    <n v="1"/>
    <n v="6"/>
    <n v="1"/>
    <n v="0"/>
    <n v="1"/>
    <n v="14"/>
    <n v="180"/>
    <n v="138"/>
    <n v="2"/>
    <n v="48"/>
    <n v="13"/>
    <n v="46"/>
    <n v="5"/>
    <n v="2687"/>
    <n v="0"/>
    <n v="228"/>
    <n v="8"/>
    <n v="16"/>
    <n v="22"/>
    <n v="1263"/>
    <n v="1132"/>
    <n v="343"/>
    <n v="2738"/>
    <n v="17"/>
    <n v="3"/>
    <n v="0"/>
    <n v="0"/>
    <n v="3"/>
    <n v="14"/>
    <n v="0"/>
    <n v="2"/>
    <n v="1"/>
    <n v="0"/>
    <n v="0"/>
    <n v="0"/>
    <n v="0"/>
    <n v="0"/>
    <n v="6"/>
    <n v="3"/>
    <n v="1"/>
    <n v="1"/>
    <n v="4"/>
    <n v="1"/>
    <n v="8"/>
    <n v="5"/>
    <n v="188"/>
    <n v="61"/>
    <n v="249"/>
    <n v="0"/>
    <n v="0"/>
    <n v="0"/>
    <n v="186"/>
    <n v="60"/>
    <n v="246"/>
    <n v="188"/>
    <n v="9"/>
    <n v="9"/>
    <n v="9"/>
    <n v="95"/>
    <n v="0"/>
    <n v="0"/>
    <n v="0"/>
    <x v="0"/>
    <x v="168"/>
  </r>
  <r>
    <x v="6"/>
    <x v="31"/>
    <x v="168"/>
    <x v="168"/>
    <x v="1"/>
    <n v="3863"/>
    <n v="218"/>
    <n v="259"/>
    <n v="263"/>
    <n v="166"/>
    <n v="269"/>
    <n v="128"/>
    <n v="152"/>
    <n v="9"/>
    <n v="323"/>
    <n v="5"/>
    <n v="2"/>
    <n v="4"/>
    <n v="1"/>
    <n v="2"/>
    <n v="0"/>
    <n v="0"/>
    <n v="0"/>
    <n v="6"/>
    <n v="212"/>
    <n v="255"/>
    <n v="256"/>
    <n v="164"/>
    <n v="264"/>
    <n v="128"/>
    <n v="152"/>
    <n v="9"/>
    <n v="313"/>
    <n v="21"/>
    <n v="20"/>
    <n v="0"/>
    <n v="0"/>
    <n v="20"/>
    <n v="19"/>
    <n v="70"/>
    <n v="0"/>
    <n v="70"/>
    <n v="0"/>
    <n v="0"/>
    <n v="0"/>
    <n v="0"/>
    <n v="0"/>
    <n v="0"/>
    <n v="152"/>
    <n v="0"/>
    <n v="2"/>
    <n v="148"/>
    <n v="0"/>
    <n v="0"/>
    <n v="0"/>
    <n v="0"/>
    <n v="152"/>
    <n v="0"/>
    <n v="2"/>
    <n v="148"/>
    <n v="30"/>
    <n v="6"/>
    <n v="66"/>
    <n v="22"/>
    <n v="5"/>
    <n v="0"/>
    <n v="18"/>
    <n v="5"/>
    <n v="0"/>
    <n v="0"/>
    <n v="13"/>
    <n v="0"/>
    <n v="0"/>
    <n v="1"/>
    <n v="3"/>
    <n v="0"/>
    <n v="3"/>
    <n v="9"/>
    <n v="1"/>
    <n v="9"/>
    <n v="0"/>
    <m/>
    <m/>
    <m/>
    <n v="218"/>
    <n v="110"/>
    <n v="263"/>
    <n v="62"/>
    <n v="241"/>
    <n v="144"/>
    <n v="259"/>
    <n v="248"/>
    <n v="190"/>
    <n v="56"/>
    <n v="5"/>
    <n v="4"/>
    <n v="4"/>
    <n v="0"/>
    <n v="2"/>
    <n v="1"/>
    <n v="2"/>
    <n v="2"/>
    <n v="2"/>
    <n v="0"/>
    <n v="212"/>
    <n v="106"/>
    <n v="256"/>
    <n v="62"/>
    <n v="238"/>
    <n v="143"/>
    <n v="255"/>
    <n v="244"/>
    <n v="188"/>
    <n v="56"/>
    <m/>
    <n v="341"/>
    <n v="336"/>
    <n v="5"/>
    <n v="341"/>
    <n v="8"/>
    <n v="328"/>
    <n v="5"/>
    <n v="21"/>
    <n v="58"/>
    <n v="27"/>
    <n v="280"/>
    <n v="11"/>
    <n v="2"/>
    <n v="6"/>
    <n v="15"/>
    <n v="0"/>
    <n v="16"/>
    <n v="0"/>
    <n v="47"/>
    <n v="2"/>
    <n v="2"/>
    <n v="22"/>
    <n v="181"/>
    <n v="136"/>
    <n v="1"/>
    <n v="6"/>
    <n v="1"/>
    <n v="0"/>
    <n v="1"/>
    <n v="14"/>
    <n v="178"/>
    <n v="135"/>
    <n v="2"/>
    <n v="48"/>
    <n v="13"/>
    <n v="46"/>
    <n v="6"/>
    <n v="2693"/>
    <n v="0"/>
    <n v="228"/>
    <n v="8"/>
    <n v="16"/>
    <n v="23"/>
    <n v="1267"/>
    <n v="1135"/>
    <n v="343"/>
    <n v="2745"/>
    <n v="16"/>
    <n v="3"/>
    <n v="0"/>
    <n v="0"/>
    <n v="3"/>
    <n v="13"/>
    <n v="0"/>
    <n v="2"/>
    <n v="1"/>
    <n v="0"/>
    <n v="0"/>
    <n v="0"/>
    <n v="0"/>
    <n v="0"/>
    <n v="6"/>
    <n v="3"/>
    <n v="1"/>
    <n v="1"/>
    <n v="4"/>
    <n v="1"/>
    <n v="8"/>
    <n v="5"/>
    <n v="186"/>
    <n v="61"/>
    <n v="247"/>
    <n v="0"/>
    <n v="0"/>
    <n v="0"/>
    <n v="184"/>
    <n v="60"/>
    <n v="244"/>
    <n v="186"/>
    <n v="10"/>
    <n v="10"/>
    <n v="10"/>
    <n v="95"/>
    <n v="0"/>
    <n v="0"/>
    <n v="0"/>
    <x v="1"/>
    <x v="168"/>
  </r>
  <r>
    <x v="6"/>
    <x v="31"/>
    <x v="169"/>
    <x v="169"/>
    <x v="0"/>
    <n v="5284"/>
    <n v="299"/>
    <n v="368"/>
    <n v="374"/>
    <n v="278"/>
    <n v="381"/>
    <n v="174"/>
    <n v="180"/>
    <n v="351"/>
    <n v="435"/>
    <n v="11"/>
    <n v="8"/>
    <n v="8"/>
    <n v="10"/>
    <n v="8"/>
    <n v="3"/>
    <n v="5"/>
    <n v="11"/>
    <n v="14"/>
    <n v="286"/>
    <n v="356"/>
    <n v="362"/>
    <n v="266"/>
    <n v="369"/>
    <n v="171"/>
    <n v="174"/>
    <n v="336"/>
    <n v="416"/>
    <n v="16"/>
    <n v="13"/>
    <n v="1"/>
    <n v="0"/>
    <n v="15"/>
    <n v="13"/>
    <n v="98"/>
    <n v="1"/>
    <n v="97"/>
    <n v="1"/>
    <n v="1"/>
    <n v="0"/>
    <n v="78"/>
    <n v="1"/>
    <n v="77"/>
    <n v="180"/>
    <n v="2"/>
    <n v="10"/>
    <n v="166"/>
    <n v="5"/>
    <n v="0"/>
    <n v="0"/>
    <n v="5"/>
    <n v="174"/>
    <n v="2"/>
    <n v="10"/>
    <n v="160"/>
    <n v="33"/>
    <n v="7"/>
    <n v="84"/>
    <n v="22"/>
    <n v="11"/>
    <n v="3"/>
    <n v="24"/>
    <n v="1"/>
    <n v="0"/>
    <n v="0"/>
    <n v="23"/>
    <n v="0"/>
    <n v="0"/>
    <n v="4"/>
    <n v="7"/>
    <n v="0"/>
    <n v="7"/>
    <n v="16"/>
    <n v="5"/>
    <n v="15"/>
    <n v="1"/>
    <m/>
    <m/>
    <m/>
    <n v="299"/>
    <n v="227"/>
    <n v="374"/>
    <n v="130"/>
    <n v="348"/>
    <n v="243"/>
    <n v="368"/>
    <n v="361"/>
    <n v="266"/>
    <n v="128"/>
    <n v="11"/>
    <n v="10"/>
    <n v="8"/>
    <n v="0"/>
    <n v="6"/>
    <n v="3"/>
    <n v="8"/>
    <n v="8"/>
    <n v="7"/>
    <n v="2"/>
    <n v="286"/>
    <n v="216"/>
    <n v="362"/>
    <n v="128"/>
    <n v="338"/>
    <n v="237"/>
    <n v="356"/>
    <n v="349"/>
    <n v="257"/>
    <n v="125"/>
    <m/>
    <n v="492"/>
    <n v="485"/>
    <n v="7"/>
    <n v="492"/>
    <n v="15"/>
    <n v="470"/>
    <n v="7"/>
    <n v="9"/>
    <n v="52"/>
    <n v="95"/>
    <n v="331"/>
    <n v="44"/>
    <n v="9"/>
    <n v="8"/>
    <n v="5"/>
    <n v="0"/>
    <n v="5"/>
    <n v="0"/>
    <n v="45"/>
    <n v="0"/>
    <n v="7"/>
    <n v="29"/>
    <n v="196"/>
    <n v="260"/>
    <n v="4"/>
    <n v="5"/>
    <n v="4"/>
    <n v="2"/>
    <n v="1"/>
    <n v="23"/>
    <n v="190"/>
    <n v="256"/>
    <n v="10"/>
    <n v="69"/>
    <n v="12"/>
    <n v="6"/>
    <n v="67"/>
    <n v="3649"/>
    <n v="1"/>
    <n v="697"/>
    <n v="1"/>
    <n v="21"/>
    <n v="35"/>
    <n v="1616"/>
    <n v="1465"/>
    <n v="641"/>
    <n v="3722"/>
    <n v="16"/>
    <n v="0"/>
    <n v="0"/>
    <n v="1"/>
    <n v="1"/>
    <n v="15"/>
    <n v="0"/>
    <n v="7"/>
    <n v="2"/>
    <n v="1"/>
    <n v="1"/>
    <n v="2"/>
    <n v="1"/>
    <n v="0"/>
    <n v="6"/>
    <n v="1"/>
    <n v="1"/>
    <n v="0"/>
    <n v="3"/>
    <n v="3"/>
    <n v="13"/>
    <n v="3"/>
    <n v="215"/>
    <n v="71"/>
    <n v="286"/>
    <n v="2"/>
    <n v="1"/>
    <n v="3"/>
    <n v="211"/>
    <n v="70"/>
    <n v="281"/>
    <n v="215"/>
    <n v="15"/>
    <n v="15"/>
    <n v="15"/>
    <n v="102"/>
    <n v="0"/>
    <n v="0"/>
    <n v="0"/>
    <x v="0"/>
    <x v="169"/>
  </r>
  <r>
    <x v="6"/>
    <x v="31"/>
    <x v="169"/>
    <x v="169"/>
    <x v="1"/>
    <n v="5304"/>
    <n v="317"/>
    <n v="376"/>
    <n v="381"/>
    <n v="293"/>
    <n v="388"/>
    <n v="184"/>
    <n v="194"/>
    <n v="353"/>
    <n v="441"/>
    <n v="11"/>
    <n v="8"/>
    <n v="8"/>
    <n v="11"/>
    <n v="8"/>
    <n v="3"/>
    <n v="5"/>
    <n v="11"/>
    <n v="14"/>
    <n v="303"/>
    <n v="364"/>
    <n v="369"/>
    <n v="279"/>
    <n v="376"/>
    <n v="180"/>
    <n v="188"/>
    <n v="338"/>
    <n v="422"/>
    <n v="19"/>
    <n v="13"/>
    <n v="2"/>
    <n v="0"/>
    <n v="17"/>
    <n v="13"/>
    <n v="102"/>
    <n v="1"/>
    <n v="101"/>
    <n v="1"/>
    <n v="1"/>
    <n v="0"/>
    <n v="82"/>
    <n v="1"/>
    <n v="81"/>
    <n v="194"/>
    <n v="2"/>
    <n v="10"/>
    <n v="180"/>
    <n v="5"/>
    <n v="0"/>
    <n v="0"/>
    <n v="5"/>
    <n v="188"/>
    <n v="2"/>
    <n v="10"/>
    <n v="174"/>
    <n v="33"/>
    <n v="7"/>
    <n v="84"/>
    <n v="22"/>
    <n v="11"/>
    <n v="3"/>
    <n v="25"/>
    <n v="1"/>
    <n v="0"/>
    <n v="0"/>
    <n v="24"/>
    <n v="0"/>
    <n v="0"/>
    <n v="5"/>
    <n v="7"/>
    <n v="0"/>
    <n v="7"/>
    <n v="17"/>
    <n v="5"/>
    <n v="16"/>
    <n v="1"/>
    <m/>
    <m/>
    <m/>
    <n v="317"/>
    <n v="244"/>
    <n v="381"/>
    <n v="133"/>
    <n v="359"/>
    <n v="246"/>
    <n v="376"/>
    <n v="368"/>
    <n v="281"/>
    <n v="138"/>
    <n v="11"/>
    <n v="10"/>
    <n v="8"/>
    <n v="0"/>
    <n v="6"/>
    <n v="3"/>
    <n v="8"/>
    <n v="8"/>
    <n v="7"/>
    <n v="2"/>
    <n v="303"/>
    <n v="232"/>
    <n v="369"/>
    <n v="132"/>
    <n v="349"/>
    <n v="240"/>
    <n v="364"/>
    <n v="356"/>
    <n v="271"/>
    <n v="134"/>
    <m/>
    <n v="499"/>
    <n v="492"/>
    <n v="7"/>
    <n v="499"/>
    <n v="15"/>
    <n v="477"/>
    <n v="7"/>
    <n v="9"/>
    <n v="52"/>
    <n v="97"/>
    <n v="336"/>
    <n v="44"/>
    <n v="9"/>
    <n v="8"/>
    <n v="5"/>
    <n v="0"/>
    <n v="5"/>
    <n v="0"/>
    <n v="45"/>
    <n v="0"/>
    <n v="7"/>
    <n v="32"/>
    <n v="197"/>
    <n v="263"/>
    <n v="4"/>
    <n v="5"/>
    <n v="4"/>
    <n v="2"/>
    <n v="1"/>
    <n v="26"/>
    <n v="191"/>
    <n v="259"/>
    <n v="12"/>
    <n v="69"/>
    <n v="12"/>
    <n v="6"/>
    <n v="67"/>
    <n v="3666"/>
    <n v="1"/>
    <n v="705"/>
    <n v="1"/>
    <n v="21"/>
    <n v="35"/>
    <n v="1616"/>
    <n v="1476"/>
    <n v="647"/>
    <n v="3739"/>
    <n v="22"/>
    <n v="0"/>
    <n v="0"/>
    <n v="1"/>
    <n v="1"/>
    <n v="21"/>
    <n v="0"/>
    <n v="7"/>
    <n v="2"/>
    <n v="1"/>
    <n v="1"/>
    <n v="2"/>
    <n v="1"/>
    <n v="0"/>
    <n v="7"/>
    <n v="2"/>
    <n v="2"/>
    <n v="0"/>
    <n v="3"/>
    <n v="4"/>
    <n v="14"/>
    <n v="3"/>
    <n v="218"/>
    <n v="71"/>
    <n v="289"/>
    <n v="2"/>
    <n v="1"/>
    <n v="3"/>
    <n v="214"/>
    <n v="70"/>
    <n v="284"/>
    <n v="218"/>
    <n v="17"/>
    <n v="17"/>
    <n v="17"/>
    <n v="103"/>
    <n v="0"/>
    <n v="0"/>
    <n v="0"/>
    <x v="1"/>
    <x v="169"/>
  </r>
  <r>
    <x v="6"/>
    <x v="32"/>
    <x v="170"/>
    <x v="170"/>
    <x v="0"/>
    <n v="6598"/>
    <n v="538"/>
    <n v="542"/>
    <n v="567"/>
    <n v="468"/>
    <n v="567"/>
    <n v="257"/>
    <n v="493"/>
    <n v="196"/>
    <n v="669"/>
    <n v="12"/>
    <n v="5"/>
    <n v="4"/>
    <n v="10"/>
    <n v="6"/>
    <n v="5"/>
    <n v="9"/>
    <n v="6"/>
    <n v="13"/>
    <n v="522"/>
    <n v="531"/>
    <n v="557"/>
    <n v="455"/>
    <n v="555"/>
    <n v="251"/>
    <n v="482"/>
    <n v="190"/>
    <n v="650"/>
    <n v="33"/>
    <n v="30"/>
    <n v="0"/>
    <n v="0"/>
    <n v="33"/>
    <n v="30"/>
    <n v="195"/>
    <n v="2"/>
    <n v="193"/>
    <n v="0"/>
    <n v="0"/>
    <n v="0"/>
    <n v="63"/>
    <n v="2"/>
    <n v="61"/>
    <n v="493"/>
    <n v="5"/>
    <n v="20"/>
    <n v="468"/>
    <n v="9"/>
    <n v="0"/>
    <n v="0"/>
    <n v="9"/>
    <n v="482"/>
    <n v="5"/>
    <n v="20"/>
    <n v="457"/>
    <n v="37"/>
    <n v="3"/>
    <n v="140"/>
    <n v="57"/>
    <n v="16"/>
    <n v="1"/>
    <n v="24"/>
    <n v="6"/>
    <n v="0"/>
    <n v="0"/>
    <n v="18"/>
    <n v="0"/>
    <n v="0"/>
    <n v="6"/>
    <n v="7"/>
    <n v="2"/>
    <n v="5"/>
    <n v="14"/>
    <n v="0"/>
    <n v="12"/>
    <n v="2"/>
    <m/>
    <m/>
    <m/>
    <n v="538"/>
    <n v="322"/>
    <n v="567"/>
    <n v="156"/>
    <n v="521"/>
    <n v="329"/>
    <n v="542"/>
    <n v="522"/>
    <n v="447"/>
    <n v="159"/>
    <n v="12"/>
    <n v="9"/>
    <n v="4"/>
    <n v="0"/>
    <n v="4"/>
    <n v="0"/>
    <n v="5"/>
    <n v="5"/>
    <n v="4"/>
    <n v="0"/>
    <n v="522"/>
    <n v="311"/>
    <n v="557"/>
    <n v="154"/>
    <n v="511"/>
    <n v="325"/>
    <n v="531"/>
    <n v="513"/>
    <n v="439"/>
    <n v="159"/>
    <m/>
    <n v="717"/>
    <n v="710"/>
    <n v="7"/>
    <n v="717"/>
    <n v="17"/>
    <n v="693"/>
    <n v="7"/>
    <n v="244"/>
    <n v="260"/>
    <n v="100"/>
    <n v="394"/>
    <n v="14"/>
    <n v="4"/>
    <n v="5"/>
    <n v="200"/>
    <n v="0"/>
    <n v="231"/>
    <n v="3"/>
    <n v="246"/>
    <n v="3"/>
    <n v="2"/>
    <n v="27"/>
    <n v="326"/>
    <n v="362"/>
    <n v="2"/>
    <n v="9"/>
    <n v="4"/>
    <n v="2"/>
    <n v="0"/>
    <n v="18"/>
    <n v="319"/>
    <n v="356"/>
    <n v="2"/>
    <n v="78"/>
    <n v="25"/>
    <n v="34"/>
    <n v="5"/>
    <n v="4997"/>
    <n v="0"/>
    <n v="677"/>
    <n v="2"/>
    <n v="13"/>
    <n v="44"/>
    <n v="2190"/>
    <n v="1923"/>
    <n v="923"/>
    <n v="5036"/>
    <n v="54"/>
    <n v="7"/>
    <n v="0"/>
    <n v="10"/>
    <n v="0"/>
    <n v="52"/>
    <n v="2"/>
    <n v="2"/>
    <n v="0"/>
    <n v="0"/>
    <n v="0"/>
    <n v="0"/>
    <n v="0"/>
    <n v="0"/>
    <n v="8"/>
    <n v="4"/>
    <n v="1"/>
    <n v="1"/>
    <n v="6"/>
    <n v="2"/>
    <n v="10"/>
    <n v="2"/>
    <n v="346"/>
    <n v="136"/>
    <n v="482"/>
    <n v="2"/>
    <n v="2"/>
    <n v="4"/>
    <n v="342"/>
    <n v="133"/>
    <n v="475"/>
    <n v="346"/>
    <n v="13"/>
    <n v="13"/>
    <n v="13"/>
    <n v="171"/>
    <n v="2"/>
    <n v="1"/>
    <n v="1"/>
    <x v="0"/>
    <x v="170"/>
  </r>
  <r>
    <x v="6"/>
    <x v="32"/>
    <x v="170"/>
    <x v="170"/>
    <x v="1"/>
    <n v="6639"/>
    <n v="550"/>
    <n v="552"/>
    <n v="574"/>
    <n v="483"/>
    <n v="576"/>
    <n v="266"/>
    <n v="509"/>
    <n v="209"/>
    <n v="675"/>
    <n v="12"/>
    <n v="5"/>
    <n v="4"/>
    <n v="10"/>
    <n v="6"/>
    <n v="5"/>
    <n v="9"/>
    <n v="5"/>
    <n v="13"/>
    <n v="534"/>
    <n v="541"/>
    <n v="564"/>
    <n v="470"/>
    <n v="564"/>
    <n v="260"/>
    <n v="498"/>
    <n v="204"/>
    <n v="656"/>
    <n v="31"/>
    <n v="29"/>
    <n v="0"/>
    <n v="0"/>
    <n v="31"/>
    <n v="29"/>
    <n v="208"/>
    <n v="2"/>
    <n v="206"/>
    <n v="0"/>
    <n v="0"/>
    <n v="0"/>
    <n v="73"/>
    <n v="2"/>
    <n v="71"/>
    <n v="509"/>
    <n v="5"/>
    <n v="22"/>
    <n v="482"/>
    <n v="9"/>
    <n v="0"/>
    <n v="0"/>
    <n v="9"/>
    <n v="498"/>
    <n v="5"/>
    <n v="22"/>
    <n v="471"/>
    <n v="37"/>
    <n v="3"/>
    <n v="140"/>
    <n v="57"/>
    <n v="16"/>
    <n v="1"/>
    <n v="24"/>
    <n v="6"/>
    <n v="0"/>
    <n v="0"/>
    <n v="18"/>
    <n v="0"/>
    <n v="0"/>
    <n v="6"/>
    <n v="7"/>
    <n v="2"/>
    <n v="5"/>
    <n v="14"/>
    <n v="1"/>
    <n v="12"/>
    <n v="2"/>
    <m/>
    <m/>
    <m/>
    <n v="550"/>
    <n v="337"/>
    <n v="574"/>
    <n v="156"/>
    <n v="531"/>
    <n v="338"/>
    <n v="552"/>
    <n v="536"/>
    <n v="465"/>
    <n v="174"/>
    <n v="12"/>
    <n v="9"/>
    <n v="4"/>
    <n v="0"/>
    <n v="4"/>
    <n v="0"/>
    <n v="5"/>
    <n v="5"/>
    <n v="4"/>
    <n v="0"/>
    <n v="534"/>
    <n v="326"/>
    <n v="564"/>
    <n v="154"/>
    <n v="521"/>
    <n v="334"/>
    <n v="541"/>
    <n v="527"/>
    <n v="457"/>
    <n v="174"/>
    <m/>
    <n v="721"/>
    <n v="714"/>
    <n v="7"/>
    <n v="721"/>
    <n v="17"/>
    <n v="697"/>
    <n v="7"/>
    <n v="246"/>
    <n v="261"/>
    <n v="100"/>
    <n v="397"/>
    <n v="14"/>
    <n v="4"/>
    <n v="5"/>
    <n v="201"/>
    <n v="0"/>
    <n v="231"/>
    <n v="3"/>
    <n v="245"/>
    <n v="3"/>
    <n v="2"/>
    <n v="27"/>
    <n v="327"/>
    <n v="365"/>
    <n v="2"/>
    <n v="9"/>
    <n v="4"/>
    <n v="2"/>
    <n v="0"/>
    <n v="18"/>
    <n v="320"/>
    <n v="359"/>
    <n v="2"/>
    <n v="78"/>
    <n v="26"/>
    <n v="34"/>
    <n v="5"/>
    <n v="5024"/>
    <n v="0"/>
    <n v="678"/>
    <n v="2"/>
    <n v="13"/>
    <n v="44"/>
    <n v="2205"/>
    <n v="1926"/>
    <n v="932"/>
    <n v="5063"/>
    <n v="50"/>
    <n v="5"/>
    <n v="0"/>
    <n v="6"/>
    <n v="0"/>
    <n v="48"/>
    <n v="2"/>
    <n v="2"/>
    <n v="0"/>
    <n v="0"/>
    <n v="0"/>
    <n v="0"/>
    <n v="0"/>
    <n v="0"/>
    <n v="8"/>
    <n v="4"/>
    <n v="1"/>
    <n v="0"/>
    <n v="6"/>
    <n v="2"/>
    <n v="10"/>
    <n v="3"/>
    <n v="349"/>
    <n v="137"/>
    <n v="486"/>
    <n v="2"/>
    <n v="2"/>
    <n v="4"/>
    <n v="345"/>
    <n v="134"/>
    <n v="479"/>
    <n v="349"/>
    <n v="14"/>
    <n v="14"/>
    <n v="14"/>
    <n v="182"/>
    <n v="3"/>
    <n v="1"/>
    <n v="1"/>
    <x v="1"/>
    <x v="170"/>
  </r>
  <r>
    <x v="6"/>
    <x v="32"/>
    <x v="171"/>
    <x v="171"/>
    <x v="0"/>
    <n v="6782"/>
    <n v="347"/>
    <n v="357"/>
    <n v="361"/>
    <n v="330"/>
    <n v="362"/>
    <n v="296"/>
    <n v="332"/>
    <n v="185"/>
    <n v="390"/>
    <n v="12"/>
    <n v="13"/>
    <n v="14"/>
    <n v="11"/>
    <n v="14"/>
    <n v="8"/>
    <n v="10"/>
    <n v="6"/>
    <n v="17"/>
    <n v="330"/>
    <n v="339"/>
    <n v="342"/>
    <n v="315"/>
    <n v="343"/>
    <n v="285"/>
    <n v="318"/>
    <n v="175"/>
    <n v="366"/>
    <n v="42"/>
    <n v="42"/>
    <n v="3"/>
    <n v="3"/>
    <n v="39"/>
    <n v="39"/>
    <n v="275"/>
    <n v="7"/>
    <n v="265"/>
    <n v="0"/>
    <n v="0"/>
    <n v="0"/>
    <n v="141"/>
    <n v="3"/>
    <n v="135"/>
    <n v="332"/>
    <n v="4"/>
    <n v="9"/>
    <n v="317"/>
    <n v="10"/>
    <n v="0"/>
    <n v="0"/>
    <n v="10"/>
    <n v="318"/>
    <n v="4"/>
    <n v="9"/>
    <n v="303"/>
    <n v="40"/>
    <n v="7"/>
    <n v="79"/>
    <n v="61"/>
    <n v="7"/>
    <n v="5"/>
    <n v="12"/>
    <n v="4"/>
    <n v="0"/>
    <n v="0"/>
    <n v="8"/>
    <n v="1"/>
    <n v="0"/>
    <n v="0"/>
    <n v="4"/>
    <n v="1"/>
    <n v="3"/>
    <n v="7"/>
    <n v="3"/>
    <n v="6"/>
    <n v="1"/>
    <m/>
    <m/>
    <m/>
    <n v="347"/>
    <n v="261"/>
    <n v="361"/>
    <n v="71"/>
    <n v="282"/>
    <n v="149"/>
    <n v="357"/>
    <n v="341"/>
    <n v="339"/>
    <n v="102"/>
    <n v="12"/>
    <n v="11"/>
    <n v="14"/>
    <n v="0"/>
    <n v="12"/>
    <n v="6"/>
    <n v="13"/>
    <n v="13"/>
    <n v="11"/>
    <n v="5"/>
    <n v="330"/>
    <n v="248"/>
    <n v="342"/>
    <n v="71"/>
    <n v="267"/>
    <n v="140"/>
    <n v="339"/>
    <n v="324"/>
    <n v="323"/>
    <n v="95"/>
    <m/>
    <n v="402"/>
    <n v="394"/>
    <n v="8"/>
    <n v="402"/>
    <n v="20"/>
    <n v="374"/>
    <n v="8"/>
    <n v="165"/>
    <n v="321"/>
    <n v="170"/>
    <n v="183"/>
    <n v="33"/>
    <n v="4"/>
    <n v="7"/>
    <n v="5"/>
    <n v="0"/>
    <n v="157"/>
    <n v="0"/>
    <n v="311"/>
    <n v="0"/>
    <n v="4"/>
    <n v="17"/>
    <n v="200"/>
    <n v="181"/>
    <n v="4"/>
    <n v="10"/>
    <n v="2"/>
    <n v="4"/>
    <n v="0"/>
    <n v="6"/>
    <n v="195"/>
    <n v="173"/>
    <n v="1"/>
    <n v="30"/>
    <n v="4"/>
    <n v="6"/>
    <n v="5"/>
    <n v="4858"/>
    <n v="0"/>
    <n v="536"/>
    <n v="1"/>
    <n v="25"/>
    <n v="41"/>
    <n v="2290"/>
    <n v="1990"/>
    <n v="589"/>
    <n v="4869"/>
    <n v="23"/>
    <n v="11"/>
    <n v="0"/>
    <n v="3"/>
    <n v="1"/>
    <n v="21"/>
    <n v="1"/>
    <n v="4"/>
    <n v="0"/>
    <n v="0"/>
    <n v="0"/>
    <n v="2"/>
    <n v="0"/>
    <n v="0"/>
    <n v="5"/>
    <n v="5"/>
    <n v="1"/>
    <n v="2"/>
    <n v="5"/>
    <n v="0"/>
    <n v="9"/>
    <n v="2"/>
    <n v="215"/>
    <n v="67"/>
    <n v="282"/>
    <n v="2"/>
    <n v="0"/>
    <n v="2"/>
    <n v="211"/>
    <n v="66"/>
    <n v="277"/>
    <n v="215"/>
    <n v="18"/>
    <n v="18"/>
    <n v="18"/>
    <n v="113"/>
    <n v="8"/>
    <n v="5"/>
    <n v="5"/>
    <x v="0"/>
    <x v="171"/>
  </r>
  <r>
    <x v="6"/>
    <x v="32"/>
    <x v="171"/>
    <x v="171"/>
    <x v="1"/>
    <n v="6786"/>
    <n v="347"/>
    <n v="361"/>
    <n v="364"/>
    <n v="331"/>
    <n v="366"/>
    <n v="299"/>
    <n v="330"/>
    <n v="165"/>
    <n v="394"/>
    <n v="12"/>
    <n v="13"/>
    <n v="14"/>
    <n v="11"/>
    <n v="14"/>
    <n v="8"/>
    <n v="10"/>
    <n v="4"/>
    <n v="18"/>
    <n v="328"/>
    <n v="343"/>
    <n v="344"/>
    <n v="315"/>
    <n v="347"/>
    <n v="289"/>
    <n v="317"/>
    <n v="159"/>
    <n v="369"/>
    <n v="43"/>
    <n v="42"/>
    <n v="3"/>
    <n v="3"/>
    <n v="39"/>
    <n v="38"/>
    <n v="277"/>
    <n v="7"/>
    <n v="268"/>
    <n v="0"/>
    <n v="0"/>
    <n v="0"/>
    <n v="131"/>
    <n v="2"/>
    <n v="127"/>
    <n v="330"/>
    <n v="5"/>
    <n v="7"/>
    <n v="316"/>
    <n v="10"/>
    <n v="0"/>
    <n v="0"/>
    <n v="10"/>
    <n v="317"/>
    <n v="5"/>
    <n v="7"/>
    <n v="303"/>
    <n v="40"/>
    <n v="7"/>
    <n v="80"/>
    <n v="62"/>
    <n v="7"/>
    <n v="5"/>
    <n v="13"/>
    <n v="4"/>
    <n v="0"/>
    <n v="0"/>
    <n v="9"/>
    <n v="1"/>
    <n v="0"/>
    <n v="0"/>
    <n v="4"/>
    <n v="1"/>
    <n v="3"/>
    <n v="8"/>
    <n v="3"/>
    <n v="7"/>
    <n v="1"/>
    <m/>
    <m/>
    <m/>
    <n v="347"/>
    <n v="247"/>
    <n v="364"/>
    <n v="69"/>
    <n v="285"/>
    <n v="154"/>
    <n v="361"/>
    <n v="345"/>
    <n v="337"/>
    <n v="93"/>
    <n v="12"/>
    <n v="11"/>
    <n v="14"/>
    <n v="0"/>
    <n v="12"/>
    <n v="6"/>
    <n v="13"/>
    <n v="13"/>
    <n v="11"/>
    <n v="5"/>
    <n v="328"/>
    <n v="234"/>
    <n v="344"/>
    <n v="67"/>
    <n v="269"/>
    <n v="144"/>
    <n v="343"/>
    <n v="328"/>
    <n v="321"/>
    <n v="87"/>
    <m/>
    <n v="406"/>
    <n v="399"/>
    <n v="7"/>
    <n v="406"/>
    <n v="22"/>
    <n v="377"/>
    <n v="7"/>
    <n v="167"/>
    <n v="321"/>
    <n v="172"/>
    <n v="184"/>
    <n v="33"/>
    <n v="5"/>
    <n v="7"/>
    <n v="5"/>
    <n v="0"/>
    <n v="156"/>
    <n v="0"/>
    <n v="308"/>
    <n v="0"/>
    <n v="5"/>
    <n v="18"/>
    <n v="200"/>
    <n v="183"/>
    <n v="5"/>
    <n v="11"/>
    <n v="2"/>
    <n v="4"/>
    <n v="0"/>
    <n v="6"/>
    <n v="195"/>
    <n v="176"/>
    <n v="1"/>
    <n v="29"/>
    <n v="4"/>
    <n v="5"/>
    <n v="5"/>
    <n v="4850"/>
    <n v="0"/>
    <n v="539"/>
    <n v="1"/>
    <n v="24"/>
    <n v="43"/>
    <n v="2287"/>
    <n v="1987"/>
    <n v="586"/>
    <n v="4860"/>
    <n v="24"/>
    <n v="9"/>
    <n v="0"/>
    <n v="3"/>
    <n v="2"/>
    <n v="21"/>
    <n v="1"/>
    <n v="5"/>
    <n v="0"/>
    <n v="0"/>
    <n v="0"/>
    <n v="3"/>
    <n v="0"/>
    <n v="0"/>
    <n v="5"/>
    <n v="5"/>
    <n v="1"/>
    <n v="2"/>
    <n v="5"/>
    <n v="0"/>
    <n v="10"/>
    <n v="3"/>
    <n v="210"/>
    <n v="68"/>
    <n v="278"/>
    <n v="2"/>
    <n v="0"/>
    <n v="2"/>
    <n v="207"/>
    <n v="67"/>
    <n v="274"/>
    <n v="210"/>
    <n v="12"/>
    <n v="12"/>
    <n v="12"/>
    <n v="115"/>
    <n v="8"/>
    <n v="5"/>
    <n v="5"/>
    <x v="1"/>
    <x v="171"/>
  </r>
  <r>
    <x v="6"/>
    <x v="32"/>
    <x v="172"/>
    <x v="172"/>
    <x v="0"/>
    <n v="13330"/>
    <n v="677"/>
    <n v="672"/>
    <n v="685"/>
    <n v="614"/>
    <n v="682"/>
    <n v="540"/>
    <n v="593"/>
    <n v="500"/>
    <n v="711"/>
    <n v="30"/>
    <n v="26"/>
    <n v="26"/>
    <n v="29"/>
    <n v="29"/>
    <n v="21"/>
    <n v="23"/>
    <n v="27"/>
    <n v="36"/>
    <n v="646"/>
    <n v="645"/>
    <n v="658"/>
    <n v="584"/>
    <n v="652"/>
    <n v="518"/>
    <n v="570"/>
    <n v="472"/>
    <n v="674"/>
    <n v="86"/>
    <n v="84"/>
    <n v="6"/>
    <n v="6"/>
    <n v="80"/>
    <n v="78"/>
    <n v="452"/>
    <n v="19"/>
    <n v="433"/>
    <n v="0"/>
    <n v="0"/>
    <n v="0"/>
    <n v="349"/>
    <n v="16"/>
    <n v="333"/>
    <n v="593"/>
    <n v="12"/>
    <n v="97"/>
    <n v="480"/>
    <n v="23"/>
    <n v="2"/>
    <n v="3"/>
    <n v="18"/>
    <n v="570"/>
    <n v="10"/>
    <n v="94"/>
    <n v="462"/>
    <n v="142"/>
    <n v="23"/>
    <n v="121"/>
    <n v="162"/>
    <n v="29"/>
    <n v="6"/>
    <n v="41"/>
    <n v="11"/>
    <n v="0"/>
    <n v="0"/>
    <n v="30"/>
    <n v="0"/>
    <n v="0"/>
    <n v="13"/>
    <n v="10"/>
    <n v="0"/>
    <n v="10"/>
    <n v="24"/>
    <n v="3"/>
    <n v="18"/>
    <n v="6"/>
    <m/>
    <m/>
    <m/>
    <n v="677"/>
    <n v="402"/>
    <n v="685"/>
    <n v="138"/>
    <n v="588"/>
    <n v="343"/>
    <n v="672"/>
    <n v="651"/>
    <n v="649"/>
    <n v="193"/>
    <n v="30"/>
    <n v="25"/>
    <n v="26"/>
    <n v="3"/>
    <n v="22"/>
    <n v="8"/>
    <n v="26"/>
    <n v="25"/>
    <n v="23"/>
    <n v="6"/>
    <n v="646"/>
    <n v="377"/>
    <n v="658"/>
    <n v="135"/>
    <n v="565"/>
    <n v="335"/>
    <n v="645"/>
    <n v="625"/>
    <n v="625"/>
    <n v="187"/>
    <m/>
    <n v="752"/>
    <n v="751"/>
    <n v="1"/>
    <n v="752"/>
    <n v="45"/>
    <n v="706"/>
    <n v="1"/>
    <n v="469"/>
    <n v="472"/>
    <n v="208"/>
    <n v="183"/>
    <n v="32"/>
    <n v="9"/>
    <n v="15"/>
    <n v="302"/>
    <n v="3"/>
    <n v="452"/>
    <n v="16"/>
    <n v="455"/>
    <n v="16"/>
    <n v="9"/>
    <n v="46"/>
    <n v="349"/>
    <n v="348"/>
    <n v="9"/>
    <n v="22"/>
    <n v="11"/>
    <n v="3"/>
    <n v="0"/>
    <n v="24"/>
    <n v="338"/>
    <n v="344"/>
    <n v="15"/>
    <n v="120"/>
    <n v="16"/>
    <n v="119"/>
    <n v="5"/>
    <n v="9338"/>
    <n v="11"/>
    <n v="1255"/>
    <n v="116"/>
    <n v="54"/>
    <n v="123"/>
    <n v="4061"/>
    <n v="3942"/>
    <n v="1459"/>
    <n v="9462"/>
    <n v="55"/>
    <n v="33"/>
    <n v="0"/>
    <n v="1"/>
    <n v="5"/>
    <n v="50"/>
    <n v="0"/>
    <n v="9"/>
    <n v="0"/>
    <n v="0"/>
    <n v="0"/>
    <n v="6"/>
    <n v="0"/>
    <n v="0"/>
    <n v="9"/>
    <n v="8"/>
    <n v="3"/>
    <n v="1"/>
    <n v="8"/>
    <n v="1"/>
    <n v="18"/>
    <n v="10"/>
    <n v="358"/>
    <n v="110"/>
    <n v="468"/>
    <n v="9"/>
    <n v="2"/>
    <n v="11"/>
    <n v="349"/>
    <n v="108"/>
    <n v="457"/>
    <n v="358"/>
    <n v="25"/>
    <n v="25"/>
    <n v="25"/>
    <n v="126"/>
    <n v="1"/>
    <n v="1"/>
    <n v="1"/>
    <x v="0"/>
    <x v="172"/>
  </r>
  <r>
    <x v="6"/>
    <x v="32"/>
    <x v="172"/>
    <x v="172"/>
    <x v="1"/>
    <n v="13382"/>
    <n v="682"/>
    <n v="675"/>
    <n v="688"/>
    <n v="616"/>
    <n v="683"/>
    <n v="540"/>
    <n v="592"/>
    <n v="512"/>
    <n v="717"/>
    <n v="29"/>
    <n v="25"/>
    <n v="25"/>
    <n v="28"/>
    <n v="28"/>
    <n v="21"/>
    <n v="23"/>
    <n v="26"/>
    <n v="35"/>
    <n v="652"/>
    <n v="649"/>
    <n v="662"/>
    <n v="587"/>
    <n v="654"/>
    <n v="518"/>
    <n v="569"/>
    <n v="485"/>
    <n v="681"/>
    <n v="81"/>
    <n v="79"/>
    <n v="5"/>
    <n v="5"/>
    <n v="76"/>
    <n v="74"/>
    <n v="452"/>
    <n v="19"/>
    <n v="433"/>
    <n v="0"/>
    <n v="0"/>
    <n v="0"/>
    <n v="356"/>
    <n v="16"/>
    <n v="340"/>
    <n v="592"/>
    <n v="12"/>
    <n v="89"/>
    <n v="486"/>
    <n v="23"/>
    <n v="2"/>
    <n v="2"/>
    <n v="18"/>
    <n v="569"/>
    <n v="10"/>
    <n v="87"/>
    <n v="468"/>
    <n v="142"/>
    <n v="24"/>
    <n v="121"/>
    <n v="166"/>
    <n v="29"/>
    <n v="6"/>
    <n v="42"/>
    <n v="11"/>
    <n v="0"/>
    <n v="0"/>
    <n v="31"/>
    <n v="0"/>
    <n v="0"/>
    <n v="13"/>
    <n v="11"/>
    <n v="0"/>
    <n v="11"/>
    <n v="23"/>
    <n v="4"/>
    <n v="18"/>
    <n v="5"/>
    <m/>
    <m/>
    <m/>
    <n v="682"/>
    <n v="390"/>
    <n v="688"/>
    <n v="140"/>
    <n v="594"/>
    <n v="354"/>
    <n v="675"/>
    <n v="654"/>
    <n v="656"/>
    <n v="181"/>
    <n v="29"/>
    <n v="24"/>
    <n v="25"/>
    <n v="3"/>
    <n v="21"/>
    <n v="8"/>
    <n v="25"/>
    <n v="24"/>
    <n v="22"/>
    <n v="5"/>
    <n v="652"/>
    <n v="366"/>
    <n v="662"/>
    <n v="137"/>
    <n v="572"/>
    <n v="346"/>
    <n v="649"/>
    <n v="629"/>
    <n v="633"/>
    <n v="176"/>
    <m/>
    <n v="755"/>
    <n v="753"/>
    <n v="2"/>
    <n v="755"/>
    <n v="44"/>
    <n v="709"/>
    <n v="2"/>
    <n v="473"/>
    <n v="475"/>
    <n v="208"/>
    <n v="186"/>
    <n v="32"/>
    <n v="9"/>
    <n v="15"/>
    <n v="301"/>
    <n v="4"/>
    <n v="456"/>
    <n v="15"/>
    <n v="458"/>
    <n v="15"/>
    <n v="9"/>
    <n v="44"/>
    <n v="356"/>
    <n v="346"/>
    <n v="9"/>
    <n v="20"/>
    <n v="12"/>
    <n v="3"/>
    <n v="0"/>
    <n v="23"/>
    <n v="344"/>
    <n v="342"/>
    <n v="12"/>
    <n v="125"/>
    <n v="17"/>
    <n v="129"/>
    <n v="5"/>
    <n v="9358"/>
    <n v="10"/>
    <n v="1254"/>
    <n v="126"/>
    <n v="53"/>
    <n v="125"/>
    <n v="4045"/>
    <n v="3975"/>
    <n v="1472"/>
    <n v="9492"/>
    <n v="58"/>
    <n v="35"/>
    <n v="0"/>
    <n v="1"/>
    <n v="5"/>
    <n v="52"/>
    <n v="1"/>
    <n v="9"/>
    <n v="0"/>
    <n v="0"/>
    <n v="0"/>
    <n v="6"/>
    <n v="0"/>
    <n v="0"/>
    <n v="8"/>
    <n v="7"/>
    <n v="3"/>
    <n v="2"/>
    <n v="7"/>
    <n v="1"/>
    <n v="17"/>
    <n v="9"/>
    <n v="363"/>
    <n v="111"/>
    <n v="474"/>
    <n v="9"/>
    <n v="2"/>
    <n v="11"/>
    <n v="354"/>
    <n v="109"/>
    <n v="463"/>
    <n v="363"/>
    <n v="29"/>
    <n v="29"/>
    <n v="29"/>
    <n v="130"/>
    <n v="2"/>
    <n v="1"/>
    <n v="1"/>
    <x v="1"/>
    <x v="172"/>
  </r>
  <r>
    <x v="6"/>
    <x v="32"/>
    <x v="173"/>
    <x v="173"/>
    <x v="0"/>
    <n v="3413"/>
    <n v="224"/>
    <n v="225"/>
    <n v="236"/>
    <n v="207"/>
    <n v="239"/>
    <n v="200"/>
    <n v="198"/>
    <n v="62"/>
    <n v="266"/>
    <n v="4"/>
    <n v="2"/>
    <n v="2"/>
    <n v="5"/>
    <n v="2"/>
    <n v="3"/>
    <n v="4"/>
    <n v="1"/>
    <n v="7"/>
    <n v="218"/>
    <n v="220"/>
    <n v="231"/>
    <n v="200"/>
    <n v="234"/>
    <n v="195"/>
    <n v="192"/>
    <n v="60"/>
    <n v="256"/>
    <n v="19"/>
    <n v="19"/>
    <n v="0"/>
    <n v="0"/>
    <n v="19"/>
    <n v="19"/>
    <n v="149"/>
    <n v="1"/>
    <n v="146"/>
    <n v="0"/>
    <n v="0"/>
    <n v="0"/>
    <n v="41"/>
    <n v="0"/>
    <n v="40"/>
    <n v="198"/>
    <n v="0"/>
    <n v="5"/>
    <n v="193"/>
    <n v="4"/>
    <n v="0"/>
    <n v="0"/>
    <n v="4"/>
    <n v="192"/>
    <n v="0"/>
    <n v="5"/>
    <n v="187"/>
    <n v="36"/>
    <n v="5"/>
    <n v="46"/>
    <n v="21"/>
    <n v="2"/>
    <n v="1"/>
    <n v="16"/>
    <n v="4"/>
    <n v="0"/>
    <n v="0"/>
    <n v="12"/>
    <n v="0"/>
    <n v="0"/>
    <n v="2"/>
    <n v="5"/>
    <n v="0"/>
    <n v="5"/>
    <n v="10"/>
    <n v="2"/>
    <n v="10"/>
    <n v="0"/>
    <m/>
    <m/>
    <m/>
    <n v="224"/>
    <n v="156"/>
    <n v="236"/>
    <n v="69"/>
    <n v="219"/>
    <n v="157"/>
    <n v="225"/>
    <n v="207"/>
    <n v="199"/>
    <n v="90"/>
    <n v="4"/>
    <n v="4"/>
    <n v="2"/>
    <n v="1"/>
    <n v="2"/>
    <n v="1"/>
    <n v="2"/>
    <n v="2"/>
    <n v="1"/>
    <n v="0"/>
    <n v="218"/>
    <n v="150"/>
    <n v="231"/>
    <n v="66"/>
    <n v="214"/>
    <n v="153"/>
    <n v="220"/>
    <n v="202"/>
    <n v="196"/>
    <n v="88"/>
    <m/>
    <n v="278"/>
    <n v="275"/>
    <n v="3"/>
    <n v="278"/>
    <n v="7"/>
    <n v="268"/>
    <n v="3"/>
    <n v="126"/>
    <n v="167"/>
    <n v="88"/>
    <n v="157"/>
    <n v="17"/>
    <n v="2"/>
    <n v="10"/>
    <n v="4"/>
    <n v="0"/>
    <n v="120"/>
    <n v="3"/>
    <n v="157"/>
    <n v="5"/>
    <n v="2"/>
    <n v="12"/>
    <n v="141"/>
    <n v="123"/>
    <n v="2"/>
    <n v="5"/>
    <n v="0"/>
    <n v="0"/>
    <n v="0"/>
    <n v="7"/>
    <n v="138"/>
    <n v="123"/>
    <n v="3"/>
    <n v="35"/>
    <n v="8"/>
    <n v="5"/>
    <n v="3"/>
    <n v="2491"/>
    <n v="0"/>
    <n v="439"/>
    <n v="3"/>
    <n v="7"/>
    <n v="18"/>
    <n v="992"/>
    <n v="1039"/>
    <n v="468"/>
    <n v="2499"/>
    <n v="23"/>
    <n v="4"/>
    <n v="0"/>
    <n v="8"/>
    <n v="1"/>
    <n v="20"/>
    <n v="2"/>
    <n v="2"/>
    <n v="0"/>
    <n v="0"/>
    <n v="0"/>
    <n v="0"/>
    <n v="0"/>
    <n v="0"/>
    <n v="1"/>
    <n v="0"/>
    <n v="0"/>
    <n v="0"/>
    <n v="1"/>
    <n v="0"/>
    <n v="3"/>
    <n v="1"/>
    <n v="148"/>
    <n v="44"/>
    <n v="192"/>
    <n v="0"/>
    <n v="0"/>
    <n v="0"/>
    <n v="147"/>
    <n v="44"/>
    <n v="191"/>
    <n v="148"/>
    <n v="18"/>
    <n v="18"/>
    <n v="18"/>
    <n v="62"/>
    <n v="3"/>
    <n v="2"/>
    <n v="2"/>
    <x v="0"/>
    <x v="173"/>
  </r>
  <r>
    <x v="6"/>
    <x v="32"/>
    <x v="173"/>
    <x v="173"/>
    <x v="1"/>
    <n v="3419"/>
    <n v="230"/>
    <n v="235"/>
    <n v="244"/>
    <n v="214"/>
    <n v="249"/>
    <n v="202"/>
    <n v="206"/>
    <n v="52"/>
    <n v="271"/>
    <n v="4"/>
    <n v="3"/>
    <n v="3"/>
    <n v="5"/>
    <n v="4"/>
    <n v="3"/>
    <n v="4"/>
    <n v="1"/>
    <n v="8"/>
    <n v="224"/>
    <n v="229"/>
    <n v="238"/>
    <n v="207"/>
    <n v="242"/>
    <n v="197"/>
    <n v="200"/>
    <n v="50"/>
    <n v="260"/>
    <n v="18"/>
    <n v="18"/>
    <n v="0"/>
    <n v="0"/>
    <n v="17"/>
    <n v="17"/>
    <n v="153"/>
    <n v="1"/>
    <n v="150"/>
    <n v="0"/>
    <n v="0"/>
    <n v="0"/>
    <n v="32"/>
    <n v="0"/>
    <n v="31"/>
    <n v="206"/>
    <n v="0"/>
    <n v="7"/>
    <n v="199"/>
    <n v="4"/>
    <n v="0"/>
    <n v="0"/>
    <n v="4"/>
    <n v="200"/>
    <n v="0"/>
    <n v="7"/>
    <n v="193"/>
    <n v="38"/>
    <n v="5"/>
    <n v="46"/>
    <n v="21"/>
    <n v="2"/>
    <n v="1"/>
    <n v="18"/>
    <n v="4"/>
    <n v="0"/>
    <n v="0"/>
    <n v="14"/>
    <n v="0"/>
    <n v="0"/>
    <n v="2"/>
    <n v="5"/>
    <n v="0"/>
    <n v="5"/>
    <n v="11"/>
    <n v="1"/>
    <n v="11"/>
    <n v="0"/>
    <m/>
    <m/>
    <m/>
    <n v="230"/>
    <n v="161"/>
    <n v="244"/>
    <n v="69"/>
    <n v="228"/>
    <n v="160"/>
    <n v="235"/>
    <n v="217"/>
    <n v="208"/>
    <n v="90"/>
    <n v="4"/>
    <n v="4"/>
    <n v="3"/>
    <n v="1"/>
    <n v="3"/>
    <n v="2"/>
    <n v="3"/>
    <n v="3"/>
    <n v="2"/>
    <n v="1"/>
    <n v="224"/>
    <n v="155"/>
    <n v="238"/>
    <n v="66"/>
    <n v="222"/>
    <n v="155"/>
    <n v="229"/>
    <n v="211"/>
    <n v="204"/>
    <n v="87"/>
    <m/>
    <n v="283"/>
    <n v="280"/>
    <n v="3"/>
    <n v="283"/>
    <n v="8"/>
    <n v="272"/>
    <n v="3"/>
    <n v="126"/>
    <n v="167"/>
    <n v="89"/>
    <n v="161"/>
    <n v="17"/>
    <n v="2"/>
    <n v="10"/>
    <n v="4"/>
    <n v="0"/>
    <n v="120"/>
    <n v="3"/>
    <n v="157"/>
    <n v="5"/>
    <n v="3"/>
    <n v="12"/>
    <n v="142"/>
    <n v="126"/>
    <n v="3"/>
    <n v="5"/>
    <n v="0"/>
    <n v="0"/>
    <n v="0"/>
    <n v="7"/>
    <n v="140"/>
    <n v="125"/>
    <n v="3"/>
    <n v="35"/>
    <n v="9"/>
    <n v="5"/>
    <n v="3"/>
    <n v="2497"/>
    <n v="0"/>
    <n v="445"/>
    <n v="3"/>
    <n v="7"/>
    <n v="18"/>
    <n v="996"/>
    <n v="1037"/>
    <n v="472"/>
    <n v="2505"/>
    <n v="26"/>
    <n v="4"/>
    <n v="0"/>
    <n v="9"/>
    <n v="2"/>
    <n v="22"/>
    <n v="2"/>
    <n v="3"/>
    <n v="0"/>
    <n v="0"/>
    <n v="0"/>
    <n v="0"/>
    <n v="0"/>
    <n v="0"/>
    <n v="1"/>
    <n v="0"/>
    <n v="0"/>
    <n v="0"/>
    <n v="1"/>
    <n v="0"/>
    <n v="4"/>
    <n v="2"/>
    <n v="148"/>
    <n v="44"/>
    <n v="192"/>
    <n v="0"/>
    <n v="0"/>
    <n v="0"/>
    <n v="147"/>
    <n v="44"/>
    <n v="191"/>
    <n v="148"/>
    <n v="17"/>
    <n v="17"/>
    <n v="17"/>
    <n v="63"/>
    <n v="3"/>
    <n v="2"/>
    <n v="2"/>
    <x v="1"/>
    <x v="173"/>
  </r>
  <r>
    <x v="6"/>
    <x v="32"/>
    <x v="174"/>
    <x v="174"/>
    <x v="0"/>
    <n v="3114"/>
    <n v="216"/>
    <n v="207"/>
    <n v="211"/>
    <n v="197"/>
    <n v="210"/>
    <n v="153"/>
    <n v="182"/>
    <n v="153"/>
    <n v="231"/>
    <n v="2"/>
    <n v="2"/>
    <n v="2"/>
    <n v="2"/>
    <n v="2"/>
    <n v="2"/>
    <n v="2"/>
    <n v="4"/>
    <n v="3"/>
    <n v="212"/>
    <n v="203"/>
    <n v="207"/>
    <n v="194"/>
    <n v="206"/>
    <n v="150"/>
    <n v="179"/>
    <n v="147"/>
    <n v="226"/>
    <n v="18"/>
    <n v="10"/>
    <n v="0"/>
    <n v="0"/>
    <n v="18"/>
    <n v="10"/>
    <n v="136"/>
    <n v="2"/>
    <n v="134"/>
    <n v="0"/>
    <n v="0"/>
    <n v="0"/>
    <n v="98"/>
    <n v="1"/>
    <n v="97"/>
    <n v="182"/>
    <n v="1"/>
    <n v="3"/>
    <n v="177"/>
    <n v="2"/>
    <n v="0"/>
    <n v="0"/>
    <n v="2"/>
    <n v="179"/>
    <n v="1"/>
    <n v="3"/>
    <n v="174"/>
    <n v="6"/>
    <n v="0"/>
    <n v="40"/>
    <n v="30"/>
    <n v="2"/>
    <n v="0"/>
    <n v="14"/>
    <n v="3"/>
    <n v="0"/>
    <n v="0"/>
    <n v="11"/>
    <n v="0"/>
    <n v="0"/>
    <n v="2"/>
    <n v="6"/>
    <n v="1"/>
    <n v="5"/>
    <n v="8"/>
    <n v="2"/>
    <n v="5"/>
    <n v="3"/>
    <m/>
    <m/>
    <m/>
    <n v="216"/>
    <n v="163"/>
    <n v="211"/>
    <n v="49"/>
    <n v="193"/>
    <n v="141"/>
    <n v="207"/>
    <n v="205"/>
    <n v="195"/>
    <n v="101"/>
    <n v="2"/>
    <n v="2"/>
    <n v="2"/>
    <n v="0"/>
    <n v="2"/>
    <n v="0"/>
    <n v="2"/>
    <n v="2"/>
    <n v="2"/>
    <n v="0"/>
    <n v="212"/>
    <n v="160"/>
    <n v="207"/>
    <n v="49"/>
    <n v="189"/>
    <n v="140"/>
    <n v="203"/>
    <n v="201"/>
    <n v="191"/>
    <n v="101"/>
    <m/>
    <n v="243"/>
    <n v="241"/>
    <n v="2"/>
    <n v="243"/>
    <n v="7"/>
    <n v="234"/>
    <n v="2"/>
    <n v="52"/>
    <n v="59"/>
    <n v="80"/>
    <n v="124"/>
    <n v="6"/>
    <n v="5"/>
    <n v="9"/>
    <n v="19"/>
    <n v="0"/>
    <n v="50"/>
    <n v="2"/>
    <n v="57"/>
    <n v="2"/>
    <n v="2"/>
    <n v="11"/>
    <n v="102"/>
    <n v="128"/>
    <n v="2"/>
    <n v="2"/>
    <n v="1"/>
    <n v="2"/>
    <n v="0"/>
    <n v="9"/>
    <n v="100"/>
    <n v="125"/>
    <n v="1"/>
    <n v="25"/>
    <n v="4"/>
    <n v="27"/>
    <n v="1"/>
    <n v="2245"/>
    <n v="1"/>
    <n v="422"/>
    <n v="2"/>
    <n v="7"/>
    <n v="27"/>
    <n v="850"/>
    <n v="976"/>
    <n v="447"/>
    <n v="2273"/>
    <n v="18"/>
    <n v="1"/>
    <n v="0"/>
    <n v="1"/>
    <n v="0"/>
    <n v="17"/>
    <n v="1"/>
    <n v="2"/>
    <n v="0"/>
    <n v="0"/>
    <n v="0"/>
    <n v="0"/>
    <n v="0"/>
    <n v="0"/>
    <n v="3"/>
    <n v="1"/>
    <n v="0"/>
    <n v="1"/>
    <n v="2"/>
    <n v="1"/>
    <n v="5"/>
    <n v="1"/>
    <n v="125"/>
    <n v="38"/>
    <n v="163"/>
    <n v="2"/>
    <n v="0"/>
    <n v="2"/>
    <n v="122"/>
    <n v="38"/>
    <n v="160"/>
    <n v="125"/>
    <n v="7"/>
    <n v="7"/>
    <n v="7"/>
    <n v="69"/>
    <n v="0"/>
    <n v="0"/>
    <n v="0"/>
    <x v="0"/>
    <x v="174"/>
  </r>
  <r>
    <x v="6"/>
    <x v="32"/>
    <x v="174"/>
    <x v="174"/>
    <x v="1"/>
    <n v="3118"/>
    <n v="216"/>
    <n v="208"/>
    <n v="215"/>
    <n v="203"/>
    <n v="210"/>
    <n v="157"/>
    <n v="190"/>
    <n v="162"/>
    <n v="232"/>
    <n v="2"/>
    <n v="2"/>
    <n v="2"/>
    <n v="2"/>
    <n v="2"/>
    <n v="2"/>
    <n v="2"/>
    <n v="4"/>
    <n v="3"/>
    <n v="211"/>
    <n v="203"/>
    <n v="210"/>
    <n v="200"/>
    <n v="205"/>
    <n v="154"/>
    <n v="187"/>
    <n v="156"/>
    <n v="226"/>
    <n v="18"/>
    <n v="11"/>
    <n v="0"/>
    <n v="0"/>
    <n v="18"/>
    <n v="11"/>
    <n v="140"/>
    <n v="2"/>
    <n v="138"/>
    <n v="0"/>
    <n v="0"/>
    <n v="0"/>
    <n v="105"/>
    <n v="1"/>
    <n v="104"/>
    <n v="190"/>
    <n v="1"/>
    <n v="5"/>
    <n v="183"/>
    <n v="2"/>
    <n v="0"/>
    <n v="0"/>
    <n v="2"/>
    <n v="187"/>
    <n v="1"/>
    <n v="5"/>
    <n v="180"/>
    <n v="7"/>
    <n v="0"/>
    <n v="41"/>
    <n v="30"/>
    <n v="2"/>
    <n v="0"/>
    <n v="14"/>
    <n v="3"/>
    <n v="0"/>
    <n v="0"/>
    <n v="11"/>
    <n v="0"/>
    <n v="0"/>
    <n v="2"/>
    <n v="6"/>
    <n v="1"/>
    <n v="5"/>
    <n v="8"/>
    <n v="2"/>
    <n v="5"/>
    <n v="3"/>
    <m/>
    <m/>
    <m/>
    <n v="216"/>
    <n v="164"/>
    <n v="215"/>
    <n v="55"/>
    <n v="196"/>
    <n v="141"/>
    <n v="208"/>
    <n v="206"/>
    <n v="195"/>
    <n v="97"/>
    <n v="2"/>
    <n v="2"/>
    <n v="2"/>
    <n v="0"/>
    <n v="2"/>
    <n v="0"/>
    <n v="2"/>
    <n v="2"/>
    <n v="2"/>
    <n v="0"/>
    <n v="211"/>
    <n v="161"/>
    <n v="210"/>
    <n v="55"/>
    <n v="191"/>
    <n v="138"/>
    <n v="203"/>
    <n v="201"/>
    <n v="190"/>
    <n v="96"/>
    <m/>
    <n v="244"/>
    <n v="241"/>
    <n v="3"/>
    <n v="244"/>
    <n v="7"/>
    <n v="234"/>
    <n v="3"/>
    <n v="52"/>
    <n v="59"/>
    <n v="81"/>
    <n v="123"/>
    <n v="6"/>
    <n v="5"/>
    <n v="9"/>
    <n v="20"/>
    <n v="0"/>
    <n v="50"/>
    <n v="2"/>
    <n v="57"/>
    <n v="2"/>
    <n v="2"/>
    <n v="10"/>
    <n v="102"/>
    <n v="130"/>
    <n v="2"/>
    <n v="2"/>
    <n v="1"/>
    <n v="2"/>
    <n v="0"/>
    <n v="8"/>
    <n v="100"/>
    <n v="126"/>
    <n v="1"/>
    <n v="25"/>
    <n v="4"/>
    <n v="29"/>
    <n v="1"/>
    <n v="2253"/>
    <n v="2"/>
    <n v="430"/>
    <n v="4"/>
    <n v="7"/>
    <n v="27"/>
    <n v="850"/>
    <n v="977"/>
    <n v="456"/>
    <n v="2283"/>
    <n v="20"/>
    <n v="1"/>
    <n v="0"/>
    <n v="3"/>
    <n v="0"/>
    <n v="19"/>
    <n v="1"/>
    <n v="2"/>
    <n v="0"/>
    <n v="0"/>
    <n v="0"/>
    <n v="0"/>
    <n v="0"/>
    <n v="0"/>
    <n v="3"/>
    <n v="1"/>
    <n v="0"/>
    <n v="1"/>
    <n v="2"/>
    <n v="1"/>
    <n v="5"/>
    <n v="1"/>
    <n v="126"/>
    <n v="39"/>
    <n v="165"/>
    <n v="2"/>
    <n v="0"/>
    <n v="2"/>
    <n v="123"/>
    <n v="39"/>
    <n v="162"/>
    <n v="126"/>
    <n v="6"/>
    <n v="6"/>
    <n v="6"/>
    <n v="70"/>
    <n v="0"/>
    <n v="0"/>
    <n v="0"/>
    <x v="1"/>
    <x v="174"/>
  </r>
  <r>
    <x v="6"/>
    <x v="32"/>
    <x v="175"/>
    <x v="175"/>
    <x v="0"/>
    <n v="6323"/>
    <n v="507"/>
    <n v="523"/>
    <n v="526"/>
    <n v="494"/>
    <n v="528"/>
    <n v="425"/>
    <n v="509"/>
    <n v="299"/>
    <n v="580"/>
    <n v="4"/>
    <n v="6"/>
    <n v="6"/>
    <n v="6"/>
    <n v="6"/>
    <n v="5"/>
    <n v="6"/>
    <n v="5"/>
    <n v="8"/>
    <n v="494"/>
    <n v="509"/>
    <n v="512"/>
    <n v="481"/>
    <n v="514"/>
    <n v="417"/>
    <n v="494"/>
    <n v="289"/>
    <n v="562"/>
    <n v="46"/>
    <n v="42"/>
    <n v="0"/>
    <n v="0"/>
    <n v="45"/>
    <n v="41"/>
    <n v="400"/>
    <n v="3"/>
    <n v="394"/>
    <n v="0"/>
    <n v="0"/>
    <n v="0"/>
    <n v="234"/>
    <n v="2"/>
    <n v="230"/>
    <n v="509"/>
    <n v="1"/>
    <n v="0"/>
    <n v="508"/>
    <n v="6"/>
    <n v="0"/>
    <n v="0"/>
    <n v="6"/>
    <n v="494"/>
    <n v="1"/>
    <n v="0"/>
    <n v="493"/>
    <n v="47"/>
    <n v="8"/>
    <n v="94"/>
    <n v="33"/>
    <n v="13"/>
    <n v="0"/>
    <n v="26"/>
    <n v="3"/>
    <n v="0"/>
    <n v="0"/>
    <n v="23"/>
    <n v="0"/>
    <n v="0"/>
    <n v="4"/>
    <n v="16"/>
    <n v="0"/>
    <n v="16"/>
    <n v="18"/>
    <n v="5"/>
    <n v="16"/>
    <n v="2"/>
    <m/>
    <m/>
    <m/>
    <n v="507"/>
    <n v="327"/>
    <n v="526"/>
    <n v="147"/>
    <n v="488"/>
    <n v="330"/>
    <n v="523"/>
    <n v="508"/>
    <n v="491"/>
    <n v="198"/>
    <n v="4"/>
    <n v="3"/>
    <n v="6"/>
    <n v="0"/>
    <n v="5"/>
    <n v="2"/>
    <n v="6"/>
    <n v="5"/>
    <n v="4"/>
    <n v="1"/>
    <n v="494"/>
    <n v="318"/>
    <n v="512"/>
    <n v="144"/>
    <n v="475"/>
    <n v="323"/>
    <n v="509"/>
    <n v="495"/>
    <n v="479"/>
    <n v="194"/>
    <m/>
    <n v="594"/>
    <n v="583"/>
    <n v="11"/>
    <n v="594"/>
    <n v="12"/>
    <n v="571"/>
    <n v="11"/>
    <n v="437"/>
    <n v="509"/>
    <n v="65"/>
    <n v="413"/>
    <n v="35"/>
    <n v="3"/>
    <n v="15"/>
    <n v="61"/>
    <n v="2"/>
    <n v="383"/>
    <n v="0"/>
    <n v="454"/>
    <n v="0"/>
    <n v="5"/>
    <n v="30"/>
    <n v="297"/>
    <n v="262"/>
    <n v="3"/>
    <n v="5"/>
    <n v="4"/>
    <n v="0"/>
    <n v="1"/>
    <n v="25"/>
    <n v="290"/>
    <n v="255"/>
    <n v="6"/>
    <n v="66"/>
    <n v="20"/>
    <n v="49"/>
    <n v="5"/>
    <n v="4414"/>
    <n v="5"/>
    <n v="666"/>
    <n v="31"/>
    <n v="19"/>
    <n v="38"/>
    <n v="1904"/>
    <n v="1922"/>
    <n v="642"/>
    <n v="4468"/>
    <n v="47"/>
    <n v="33"/>
    <n v="0"/>
    <n v="1"/>
    <n v="1"/>
    <n v="46"/>
    <n v="0"/>
    <n v="5"/>
    <n v="0"/>
    <n v="0"/>
    <n v="0"/>
    <n v="2"/>
    <n v="0"/>
    <n v="0"/>
    <n v="6"/>
    <n v="4"/>
    <n v="1"/>
    <n v="1"/>
    <n v="4"/>
    <n v="2"/>
    <n v="11"/>
    <n v="3"/>
    <n v="310"/>
    <n v="87"/>
    <n v="397"/>
    <n v="4"/>
    <n v="0"/>
    <n v="4"/>
    <n v="300"/>
    <n v="86"/>
    <n v="386"/>
    <n v="310"/>
    <n v="33"/>
    <n v="33"/>
    <n v="33"/>
    <n v="227"/>
    <n v="11"/>
    <n v="5"/>
    <n v="5"/>
    <x v="0"/>
    <x v="175"/>
  </r>
  <r>
    <x v="6"/>
    <x v="32"/>
    <x v="175"/>
    <x v="175"/>
    <x v="1"/>
    <n v="6337"/>
    <n v="505"/>
    <n v="523"/>
    <n v="526"/>
    <n v="490"/>
    <n v="528"/>
    <n v="418"/>
    <n v="508"/>
    <n v="326"/>
    <n v="582"/>
    <n v="4"/>
    <n v="6"/>
    <n v="6"/>
    <n v="6"/>
    <n v="6"/>
    <n v="5"/>
    <n v="6"/>
    <n v="5"/>
    <n v="9"/>
    <n v="492"/>
    <n v="509"/>
    <n v="512"/>
    <n v="477"/>
    <n v="514"/>
    <n v="411"/>
    <n v="493"/>
    <n v="316"/>
    <n v="563"/>
    <n v="46"/>
    <n v="43"/>
    <n v="0"/>
    <n v="0"/>
    <n v="45"/>
    <n v="42"/>
    <n v="396"/>
    <n v="3"/>
    <n v="391"/>
    <n v="0"/>
    <n v="0"/>
    <n v="0"/>
    <n v="257"/>
    <n v="2"/>
    <n v="253"/>
    <n v="508"/>
    <n v="1"/>
    <n v="0"/>
    <n v="507"/>
    <n v="6"/>
    <n v="0"/>
    <n v="0"/>
    <n v="6"/>
    <n v="493"/>
    <n v="1"/>
    <n v="0"/>
    <n v="492"/>
    <n v="48"/>
    <n v="9"/>
    <n v="94"/>
    <n v="32"/>
    <n v="13"/>
    <n v="0"/>
    <n v="27"/>
    <n v="2"/>
    <n v="0"/>
    <n v="0"/>
    <n v="25"/>
    <n v="0"/>
    <n v="0"/>
    <n v="4"/>
    <n v="17"/>
    <n v="0"/>
    <n v="17"/>
    <n v="20"/>
    <n v="5"/>
    <n v="18"/>
    <n v="2"/>
    <m/>
    <m/>
    <m/>
    <n v="505"/>
    <n v="319"/>
    <n v="526"/>
    <n v="144"/>
    <n v="488"/>
    <n v="332"/>
    <n v="523"/>
    <n v="509"/>
    <n v="493"/>
    <n v="201"/>
    <n v="4"/>
    <n v="3"/>
    <n v="6"/>
    <n v="0"/>
    <n v="5"/>
    <n v="2"/>
    <n v="6"/>
    <n v="5"/>
    <n v="4"/>
    <n v="1"/>
    <n v="492"/>
    <n v="310"/>
    <n v="512"/>
    <n v="141"/>
    <n v="475"/>
    <n v="325"/>
    <n v="509"/>
    <n v="496"/>
    <n v="481"/>
    <n v="197"/>
    <m/>
    <n v="595"/>
    <n v="584"/>
    <n v="11"/>
    <n v="595"/>
    <n v="12"/>
    <n v="572"/>
    <n v="11"/>
    <n v="438"/>
    <n v="508"/>
    <n v="65"/>
    <n v="414"/>
    <n v="35"/>
    <n v="3"/>
    <n v="15"/>
    <n v="61"/>
    <n v="2"/>
    <n v="372"/>
    <n v="0"/>
    <n v="441"/>
    <n v="0"/>
    <n v="5"/>
    <n v="30"/>
    <n v="297"/>
    <n v="263"/>
    <n v="3"/>
    <n v="5"/>
    <n v="4"/>
    <n v="0"/>
    <n v="1"/>
    <n v="25"/>
    <n v="290"/>
    <n v="256"/>
    <n v="8"/>
    <n v="67"/>
    <n v="20"/>
    <n v="49"/>
    <n v="5"/>
    <n v="4430"/>
    <n v="2"/>
    <n v="672"/>
    <n v="32"/>
    <n v="19"/>
    <n v="38"/>
    <n v="1917"/>
    <n v="1922"/>
    <n v="645"/>
    <n v="4484"/>
    <n v="45"/>
    <n v="33"/>
    <n v="0"/>
    <n v="1"/>
    <n v="1"/>
    <n v="44"/>
    <n v="0"/>
    <n v="5"/>
    <n v="0"/>
    <n v="0"/>
    <n v="0"/>
    <n v="2"/>
    <n v="0"/>
    <n v="0"/>
    <n v="6"/>
    <n v="4"/>
    <n v="1"/>
    <n v="1"/>
    <n v="4"/>
    <n v="2"/>
    <n v="11"/>
    <n v="3"/>
    <n v="319"/>
    <n v="87"/>
    <n v="406"/>
    <n v="4"/>
    <n v="0"/>
    <n v="4"/>
    <n v="309"/>
    <n v="86"/>
    <n v="395"/>
    <n v="319"/>
    <n v="36"/>
    <n v="36"/>
    <n v="36"/>
    <n v="229"/>
    <n v="15"/>
    <n v="7"/>
    <n v="7"/>
    <x v="1"/>
    <x v="175"/>
  </r>
  <r>
    <x v="6"/>
    <x v="32"/>
    <x v="176"/>
    <x v="176"/>
    <x v="0"/>
    <n v="6544"/>
    <n v="277"/>
    <n v="274"/>
    <n v="317"/>
    <n v="224"/>
    <n v="327"/>
    <n v="136"/>
    <n v="112"/>
    <n v="281"/>
    <n v="379"/>
    <n v="14"/>
    <n v="11"/>
    <n v="13"/>
    <n v="4"/>
    <n v="12"/>
    <n v="8"/>
    <n v="5"/>
    <n v="13"/>
    <n v="19"/>
    <n v="233"/>
    <n v="229"/>
    <n v="267"/>
    <n v="193"/>
    <n v="275"/>
    <n v="117"/>
    <n v="103"/>
    <n v="230"/>
    <n v="298"/>
    <n v="34"/>
    <n v="32"/>
    <n v="0"/>
    <n v="0"/>
    <n v="29"/>
    <n v="27"/>
    <n v="57"/>
    <n v="3"/>
    <n v="54"/>
    <n v="0"/>
    <n v="0"/>
    <n v="0"/>
    <n v="38"/>
    <n v="1"/>
    <n v="37"/>
    <n v="112"/>
    <n v="1"/>
    <n v="2"/>
    <n v="108"/>
    <n v="5"/>
    <n v="0"/>
    <n v="0"/>
    <n v="5"/>
    <n v="103"/>
    <n v="1"/>
    <n v="2"/>
    <n v="99"/>
    <n v="87"/>
    <n v="11"/>
    <n v="87"/>
    <n v="74"/>
    <n v="7"/>
    <n v="0"/>
    <n v="39"/>
    <n v="5"/>
    <n v="0"/>
    <n v="0"/>
    <n v="34"/>
    <n v="1"/>
    <n v="0"/>
    <n v="1"/>
    <n v="5"/>
    <n v="0"/>
    <n v="5"/>
    <n v="9"/>
    <n v="5"/>
    <n v="8"/>
    <n v="1"/>
    <m/>
    <m/>
    <m/>
    <n v="277"/>
    <n v="141"/>
    <n v="317"/>
    <n v="116"/>
    <n v="285"/>
    <n v="212"/>
    <n v="274"/>
    <n v="266"/>
    <n v="199"/>
    <n v="70"/>
    <n v="14"/>
    <n v="13"/>
    <n v="13"/>
    <n v="6"/>
    <n v="9"/>
    <n v="7"/>
    <n v="11"/>
    <n v="11"/>
    <n v="6"/>
    <n v="2"/>
    <n v="233"/>
    <n v="117"/>
    <n v="267"/>
    <n v="86"/>
    <n v="239"/>
    <n v="172"/>
    <n v="229"/>
    <n v="223"/>
    <n v="174"/>
    <n v="61"/>
    <m/>
    <n v="448"/>
    <n v="372"/>
    <n v="76"/>
    <n v="448"/>
    <n v="24"/>
    <n v="348"/>
    <n v="76"/>
    <n v="39"/>
    <n v="47"/>
    <n v="173"/>
    <n v="63"/>
    <n v="15"/>
    <n v="7"/>
    <n v="3"/>
    <n v="182"/>
    <n v="5"/>
    <n v="38"/>
    <n v="0"/>
    <n v="41"/>
    <n v="3"/>
    <n v="1"/>
    <n v="39"/>
    <n v="186"/>
    <n v="222"/>
    <n v="1"/>
    <n v="8"/>
    <n v="8"/>
    <n v="7"/>
    <n v="0"/>
    <n v="14"/>
    <n v="144"/>
    <n v="190"/>
    <n v="6"/>
    <n v="42"/>
    <n v="34"/>
    <n v="22"/>
    <n v="29"/>
    <n v="4712"/>
    <n v="4"/>
    <n v="362"/>
    <n v="20"/>
    <n v="10"/>
    <n v="45"/>
    <n v="1968"/>
    <n v="2030"/>
    <n v="765"/>
    <n v="4763"/>
    <n v="96"/>
    <n v="49"/>
    <n v="2"/>
    <n v="13"/>
    <n v="0"/>
    <n v="28"/>
    <n v="68"/>
    <n v="1"/>
    <n v="0"/>
    <n v="0"/>
    <n v="0"/>
    <n v="1"/>
    <n v="0"/>
    <n v="0"/>
    <n v="5"/>
    <n v="1"/>
    <n v="1"/>
    <n v="0"/>
    <n v="5"/>
    <n v="0"/>
    <n v="6"/>
    <n v="5"/>
    <n v="192"/>
    <n v="77"/>
    <n v="269"/>
    <n v="5"/>
    <n v="3"/>
    <n v="8"/>
    <n v="170"/>
    <n v="69"/>
    <n v="239"/>
    <n v="192"/>
    <n v="5"/>
    <n v="5"/>
    <n v="5"/>
    <n v="38"/>
    <n v="0"/>
    <n v="0"/>
    <n v="0"/>
    <x v="0"/>
    <x v="176"/>
  </r>
  <r>
    <x v="6"/>
    <x v="32"/>
    <x v="176"/>
    <x v="176"/>
    <x v="1"/>
    <n v="6558"/>
    <n v="277"/>
    <n v="269"/>
    <n v="312"/>
    <n v="225"/>
    <n v="323"/>
    <n v="140"/>
    <n v="104"/>
    <n v="281"/>
    <n v="382"/>
    <n v="16"/>
    <n v="11"/>
    <n v="13"/>
    <n v="4"/>
    <n v="12"/>
    <n v="8"/>
    <n v="4"/>
    <n v="13"/>
    <n v="19"/>
    <n v="232"/>
    <n v="226"/>
    <n v="264"/>
    <n v="195"/>
    <n v="273"/>
    <n v="122"/>
    <n v="96"/>
    <n v="230"/>
    <n v="302"/>
    <n v="37"/>
    <n v="36"/>
    <n v="1"/>
    <n v="1"/>
    <n v="31"/>
    <n v="30"/>
    <n v="60"/>
    <n v="2"/>
    <n v="57"/>
    <n v="0"/>
    <n v="0"/>
    <n v="0"/>
    <n v="41"/>
    <n v="0"/>
    <n v="41"/>
    <n v="104"/>
    <n v="1"/>
    <n v="2"/>
    <n v="101"/>
    <n v="4"/>
    <n v="0"/>
    <n v="0"/>
    <n v="4"/>
    <n v="96"/>
    <n v="1"/>
    <n v="2"/>
    <n v="93"/>
    <n v="85"/>
    <n v="10"/>
    <n v="87"/>
    <n v="72"/>
    <n v="7"/>
    <n v="0"/>
    <n v="38"/>
    <n v="6"/>
    <n v="0"/>
    <n v="0"/>
    <n v="32"/>
    <n v="1"/>
    <n v="0"/>
    <n v="2"/>
    <n v="4"/>
    <n v="0"/>
    <n v="4"/>
    <n v="8"/>
    <n v="4"/>
    <n v="7"/>
    <n v="1"/>
    <m/>
    <m/>
    <m/>
    <n v="277"/>
    <n v="144"/>
    <n v="312"/>
    <n v="110"/>
    <n v="282"/>
    <n v="208"/>
    <n v="269"/>
    <n v="259"/>
    <n v="202"/>
    <n v="76"/>
    <n v="16"/>
    <n v="15"/>
    <n v="13"/>
    <n v="6"/>
    <n v="10"/>
    <n v="7"/>
    <n v="11"/>
    <n v="11"/>
    <n v="7"/>
    <n v="3"/>
    <n v="232"/>
    <n v="117"/>
    <n v="264"/>
    <n v="82"/>
    <n v="237"/>
    <n v="170"/>
    <n v="226"/>
    <n v="218"/>
    <n v="176"/>
    <n v="65"/>
    <m/>
    <n v="446"/>
    <n v="372"/>
    <n v="74"/>
    <n v="446"/>
    <n v="25"/>
    <n v="347"/>
    <n v="74"/>
    <n v="39"/>
    <n v="47"/>
    <n v="176"/>
    <n v="63"/>
    <n v="15"/>
    <n v="7"/>
    <n v="3"/>
    <n v="177"/>
    <n v="5"/>
    <n v="38"/>
    <n v="0"/>
    <n v="41"/>
    <n v="3"/>
    <n v="1"/>
    <n v="38"/>
    <n v="185"/>
    <n v="222"/>
    <n v="1"/>
    <n v="8"/>
    <n v="9"/>
    <n v="7"/>
    <n v="0"/>
    <n v="14"/>
    <n v="143"/>
    <n v="190"/>
    <n v="6"/>
    <n v="42"/>
    <n v="33"/>
    <n v="21"/>
    <n v="29"/>
    <n v="4707"/>
    <n v="0"/>
    <n v="363"/>
    <n v="18"/>
    <n v="10"/>
    <n v="45"/>
    <n v="1975"/>
    <n v="2026"/>
    <n v="756"/>
    <n v="4757"/>
    <n v="96"/>
    <n v="49"/>
    <n v="2"/>
    <n v="12"/>
    <n v="0"/>
    <n v="31"/>
    <n v="65"/>
    <n v="1"/>
    <n v="0"/>
    <n v="0"/>
    <n v="0"/>
    <n v="1"/>
    <n v="0"/>
    <n v="0"/>
    <n v="5"/>
    <n v="1"/>
    <n v="1"/>
    <n v="0"/>
    <n v="5"/>
    <n v="0"/>
    <n v="6"/>
    <n v="5"/>
    <n v="188"/>
    <n v="77"/>
    <n v="265"/>
    <n v="6"/>
    <n v="3"/>
    <n v="9"/>
    <n v="166"/>
    <n v="69"/>
    <n v="235"/>
    <n v="188"/>
    <n v="4"/>
    <n v="4"/>
    <n v="4"/>
    <n v="39"/>
    <n v="0"/>
    <n v="0"/>
    <n v="0"/>
    <x v="1"/>
    <x v="176"/>
  </r>
  <r>
    <x v="6"/>
    <x v="33"/>
    <x v="177"/>
    <x v="177"/>
    <x v="0"/>
    <n v="14341"/>
    <n v="1086"/>
    <n v="1089"/>
    <n v="1139"/>
    <n v="1062"/>
    <n v="1111"/>
    <n v="896"/>
    <n v="1025"/>
    <n v="609"/>
    <n v="1225"/>
    <n v="12"/>
    <n v="14"/>
    <n v="18"/>
    <n v="10"/>
    <n v="17"/>
    <n v="5"/>
    <n v="9"/>
    <n v="14"/>
    <n v="28"/>
    <n v="1040"/>
    <n v="1039"/>
    <n v="1084"/>
    <n v="1021"/>
    <n v="1057"/>
    <n v="867"/>
    <n v="986"/>
    <n v="573"/>
    <n v="1153"/>
    <n v="91"/>
    <n v="87"/>
    <n v="1"/>
    <n v="1"/>
    <n v="85"/>
    <n v="81"/>
    <n v="844"/>
    <n v="5"/>
    <n v="817"/>
    <n v="0"/>
    <n v="0"/>
    <n v="0"/>
    <n v="451"/>
    <n v="4"/>
    <n v="436"/>
    <n v="1025"/>
    <n v="6"/>
    <n v="11"/>
    <n v="1007"/>
    <n v="9"/>
    <n v="0"/>
    <n v="0"/>
    <n v="9"/>
    <n v="986"/>
    <n v="6"/>
    <n v="11"/>
    <n v="968"/>
    <n v="188"/>
    <n v="13"/>
    <n v="231"/>
    <n v="148"/>
    <n v="37"/>
    <n v="6"/>
    <n v="89"/>
    <n v="7"/>
    <n v="0"/>
    <n v="0"/>
    <n v="82"/>
    <n v="1"/>
    <n v="0"/>
    <n v="5"/>
    <n v="26"/>
    <n v="1"/>
    <n v="25"/>
    <n v="67"/>
    <n v="18"/>
    <n v="60"/>
    <n v="7"/>
    <m/>
    <m/>
    <m/>
    <n v="1086"/>
    <n v="766"/>
    <n v="1139"/>
    <n v="266"/>
    <n v="1015"/>
    <n v="679"/>
    <n v="1089"/>
    <n v="943"/>
    <n v="1017"/>
    <n v="401"/>
    <n v="12"/>
    <n v="12"/>
    <n v="18"/>
    <n v="1"/>
    <n v="15"/>
    <n v="6"/>
    <n v="14"/>
    <n v="13"/>
    <n v="10"/>
    <n v="4"/>
    <n v="1040"/>
    <n v="728"/>
    <n v="1084"/>
    <n v="256"/>
    <n v="964"/>
    <n v="644"/>
    <n v="1039"/>
    <n v="896"/>
    <n v="975"/>
    <n v="377"/>
    <m/>
    <n v="1288"/>
    <n v="1240"/>
    <n v="48"/>
    <n v="1288"/>
    <n v="34"/>
    <n v="1206"/>
    <n v="48"/>
    <n v="11"/>
    <n v="177"/>
    <n v="117"/>
    <n v="739"/>
    <n v="74"/>
    <n v="9"/>
    <n v="40"/>
    <n v="309"/>
    <n v="0"/>
    <n v="6"/>
    <n v="0"/>
    <n v="158"/>
    <n v="12"/>
    <n v="5"/>
    <n v="94"/>
    <n v="706"/>
    <n v="483"/>
    <n v="5"/>
    <n v="15"/>
    <n v="12"/>
    <n v="2"/>
    <n v="0"/>
    <n v="74"/>
    <n v="668"/>
    <n v="464"/>
    <n v="28"/>
    <n v="118"/>
    <n v="23"/>
    <n v="819"/>
    <n v="14"/>
    <n v="9140"/>
    <n v="17"/>
    <n v="345"/>
    <n v="289"/>
    <n v="71"/>
    <n v="144"/>
    <n v="5280"/>
    <n v="3743"/>
    <n v="950"/>
    <n v="9973"/>
    <n v="133"/>
    <n v="74"/>
    <n v="0"/>
    <n v="23"/>
    <n v="2"/>
    <n v="130"/>
    <n v="1"/>
    <n v="5"/>
    <n v="0"/>
    <n v="0"/>
    <n v="0"/>
    <n v="5"/>
    <n v="0"/>
    <n v="0"/>
    <n v="12"/>
    <n v="9"/>
    <n v="4"/>
    <n v="1"/>
    <n v="6"/>
    <n v="5"/>
    <n v="17"/>
    <n v="4"/>
    <n v="640"/>
    <n v="207"/>
    <n v="847"/>
    <n v="5"/>
    <n v="0"/>
    <n v="5"/>
    <n v="615"/>
    <n v="202"/>
    <n v="817"/>
    <n v="640"/>
    <n v="71"/>
    <n v="71"/>
    <n v="71"/>
    <n v="319"/>
    <n v="22"/>
    <n v="12"/>
    <n v="12"/>
    <x v="0"/>
    <x v="177"/>
  </r>
  <r>
    <x v="6"/>
    <x v="33"/>
    <x v="177"/>
    <x v="177"/>
    <x v="1"/>
    <n v="14369"/>
    <n v="1104"/>
    <n v="1101"/>
    <n v="1144"/>
    <n v="1076"/>
    <n v="1119"/>
    <n v="910"/>
    <n v="1042"/>
    <n v="609"/>
    <n v="1237"/>
    <n v="12"/>
    <n v="13"/>
    <n v="18"/>
    <n v="10"/>
    <n v="17"/>
    <n v="5"/>
    <n v="9"/>
    <n v="14"/>
    <n v="28"/>
    <n v="1057"/>
    <n v="1050"/>
    <n v="1088"/>
    <n v="1033"/>
    <n v="1064"/>
    <n v="879"/>
    <n v="1003"/>
    <n v="574"/>
    <n v="1163"/>
    <n v="86"/>
    <n v="82"/>
    <n v="1"/>
    <n v="1"/>
    <n v="80"/>
    <n v="76"/>
    <n v="856"/>
    <n v="5"/>
    <n v="829"/>
    <n v="0"/>
    <n v="0"/>
    <n v="0"/>
    <n v="456"/>
    <n v="4"/>
    <n v="441"/>
    <n v="1042"/>
    <n v="6"/>
    <n v="11"/>
    <n v="1024"/>
    <n v="9"/>
    <n v="0"/>
    <n v="0"/>
    <n v="9"/>
    <n v="1003"/>
    <n v="6"/>
    <n v="11"/>
    <n v="985"/>
    <n v="189"/>
    <n v="13"/>
    <n v="233"/>
    <n v="148"/>
    <n v="38"/>
    <n v="6"/>
    <n v="89"/>
    <n v="6"/>
    <n v="0"/>
    <n v="0"/>
    <n v="83"/>
    <n v="2"/>
    <n v="0"/>
    <n v="7"/>
    <n v="26"/>
    <n v="1"/>
    <n v="25"/>
    <n v="68"/>
    <n v="15"/>
    <n v="61"/>
    <n v="7"/>
    <m/>
    <m/>
    <m/>
    <n v="1104"/>
    <n v="785"/>
    <n v="1144"/>
    <n v="257"/>
    <n v="1016"/>
    <n v="682"/>
    <n v="1101"/>
    <n v="951"/>
    <n v="1037"/>
    <n v="404"/>
    <n v="12"/>
    <n v="12"/>
    <n v="18"/>
    <n v="1"/>
    <n v="15"/>
    <n v="7"/>
    <n v="13"/>
    <n v="12"/>
    <n v="9"/>
    <n v="4"/>
    <n v="1057"/>
    <n v="745"/>
    <n v="1088"/>
    <n v="247"/>
    <n v="964"/>
    <n v="646"/>
    <n v="1050"/>
    <n v="903"/>
    <n v="995"/>
    <n v="381"/>
    <m/>
    <n v="1295"/>
    <n v="1245"/>
    <n v="50"/>
    <n v="1295"/>
    <n v="34"/>
    <n v="1211"/>
    <n v="50"/>
    <n v="11"/>
    <n v="177"/>
    <n v="116"/>
    <n v="746"/>
    <n v="74"/>
    <n v="11"/>
    <n v="39"/>
    <n v="309"/>
    <n v="0"/>
    <n v="6"/>
    <n v="0"/>
    <n v="158"/>
    <n v="12"/>
    <n v="5"/>
    <n v="89"/>
    <n v="715"/>
    <n v="486"/>
    <n v="5"/>
    <n v="15"/>
    <n v="12"/>
    <n v="2"/>
    <n v="0"/>
    <n v="69"/>
    <n v="676"/>
    <n v="466"/>
    <n v="28"/>
    <n v="117"/>
    <n v="22"/>
    <n v="847"/>
    <n v="13"/>
    <n v="9115"/>
    <n v="33"/>
    <n v="347"/>
    <n v="311"/>
    <n v="71"/>
    <n v="145"/>
    <n v="5275"/>
    <n v="3749"/>
    <n v="951"/>
    <n v="9975"/>
    <n v="130"/>
    <n v="71"/>
    <n v="0"/>
    <n v="21"/>
    <n v="2"/>
    <n v="126"/>
    <n v="2"/>
    <n v="5"/>
    <n v="0"/>
    <n v="0"/>
    <n v="0"/>
    <n v="5"/>
    <n v="0"/>
    <n v="0"/>
    <n v="9"/>
    <n v="6"/>
    <n v="4"/>
    <n v="0"/>
    <n v="6"/>
    <n v="2"/>
    <n v="14"/>
    <n v="5"/>
    <n v="645"/>
    <n v="209"/>
    <n v="854"/>
    <n v="5"/>
    <n v="0"/>
    <n v="5"/>
    <n v="618"/>
    <n v="204"/>
    <n v="822"/>
    <n v="645"/>
    <n v="77"/>
    <n v="77"/>
    <n v="77"/>
    <n v="323"/>
    <n v="23"/>
    <n v="12"/>
    <n v="12"/>
    <x v="1"/>
    <x v="177"/>
  </r>
  <r>
    <x v="6"/>
    <x v="33"/>
    <x v="178"/>
    <x v="178"/>
    <x v="0"/>
    <n v="10643"/>
    <n v="937"/>
    <n v="926"/>
    <n v="953"/>
    <n v="913"/>
    <n v="943"/>
    <n v="638"/>
    <n v="900"/>
    <n v="763"/>
    <n v="1049"/>
    <n v="6"/>
    <n v="10"/>
    <n v="9"/>
    <n v="6"/>
    <n v="10"/>
    <n v="2"/>
    <n v="6"/>
    <n v="14"/>
    <n v="15"/>
    <n v="924"/>
    <n v="910"/>
    <n v="937"/>
    <n v="900"/>
    <n v="927"/>
    <n v="634"/>
    <n v="887"/>
    <n v="743"/>
    <n v="1025"/>
    <n v="92"/>
    <n v="89"/>
    <n v="4"/>
    <n v="4"/>
    <n v="87"/>
    <n v="84"/>
    <n v="587"/>
    <n v="0"/>
    <n v="586"/>
    <n v="0"/>
    <n v="0"/>
    <n v="0"/>
    <n v="460"/>
    <n v="0"/>
    <n v="460"/>
    <n v="900"/>
    <n v="2"/>
    <n v="2"/>
    <n v="895"/>
    <n v="6"/>
    <n v="0"/>
    <n v="0"/>
    <n v="6"/>
    <n v="887"/>
    <n v="2"/>
    <n v="2"/>
    <n v="882"/>
    <n v="103"/>
    <n v="12"/>
    <n v="182"/>
    <n v="116"/>
    <n v="17"/>
    <n v="3"/>
    <n v="68"/>
    <n v="5"/>
    <n v="0"/>
    <n v="0"/>
    <n v="63"/>
    <n v="0"/>
    <n v="0"/>
    <n v="17"/>
    <n v="21"/>
    <n v="1"/>
    <n v="20"/>
    <n v="52"/>
    <n v="9"/>
    <n v="44"/>
    <n v="8"/>
    <m/>
    <m/>
    <m/>
    <n v="937"/>
    <n v="682"/>
    <n v="953"/>
    <n v="255"/>
    <n v="828"/>
    <n v="521"/>
    <n v="926"/>
    <n v="847"/>
    <n v="874"/>
    <n v="319"/>
    <n v="6"/>
    <n v="4"/>
    <n v="9"/>
    <n v="1"/>
    <n v="8"/>
    <n v="3"/>
    <n v="10"/>
    <n v="9"/>
    <n v="5"/>
    <n v="0"/>
    <n v="924"/>
    <n v="673"/>
    <n v="937"/>
    <n v="250"/>
    <n v="815"/>
    <n v="513"/>
    <n v="910"/>
    <n v="833"/>
    <n v="863"/>
    <n v="315"/>
    <m/>
    <n v="1089"/>
    <n v="1080"/>
    <n v="9"/>
    <n v="1089"/>
    <n v="21"/>
    <n v="1059"/>
    <n v="9"/>
    <n v="622"/>
    <n v="687"/>
    <n v="35"/>
    <n v="878"/>
    <n v="147"/>
    <n v="7"/>
    <n v="14"/>
    <n v="8"/>
    <n v="0"/>
    <n v="563"/>
    <n v="2"/>
    <n v="625"/>
    <n v="4"/>
    <n v="5"/>
    <n v="67"/>
    <n v="646"/>
    <n v="371"/>
    <n v="4"/>
    <n v="13"/>
    <n v="3"/>
    <n v="1"/>
    <n v="1"/>
    <n v="49"/>
    <n v="641"/>
    <n v="368"/>
    <n v="38"/>
    <n v="147"/>
    <n v="27"/>
    <n v="248"/>
    <n v="109"/>
    <n v="6697"/>
    <n v="5"/>
    <n v="751"/>
    <n v="11"/>
    <n v="26"/>
    <n v="83"/>
    <n v="3629"/>
    <n v="2763"/>
    <n v="662"/>
    <n v="7054"/>
    <n v="113"/>
    <n v="57"/>
    <n v="0"/>
    <n v="2"/>
    <n v="1"/>
    <n v="108"/>
    <n v="4"/>
    <n v="5"/>
    <n v="0"/>
    <n v="0"/>
    <n v="0"/>
    <n v="2"/>
    <n v="0"/>
    <n v="0"/>
    <n v="13"/>
    <n v="8"/>
    <n v="4"/>
    <n v="3"/>
    <n v="6"/>
    <n v="5"/>
    <n v="18"/>
    <n v="9"/>
    <n v="483"/>
    <n v="171"/>
    <n v="654"/>
    <n v="1"/>
    <n v="1"/>
    <n v="2"/>
    <n v="481"/>
    <n v="168"/>
    <n v="649"/>
    <n v="483"/>
    <n v="98"/>
    <n v="98"/>
    <n v="98"/>
    <n v="402"/>
    <n v="0"/>
    <n v="0"/>
    <n v="0"/>
    <x v="0"/>
    <x v="178"/>
  </r>
  <r>
    <x v="6"/>
    <x v="33"/>
    <x v="178"/>
    <x v="178"/>
    <x v="1"/>
    <n v="10713"/>
    <n v="946"/>
    <n v="928"/>
    <n v="952"/>
    <n v="923"/>
    <n v="940"/>
    <n v="642"/>
    <n v="908"/>
    <n v="769"/>
    <n v="1049"/>
    <n v="7"/>
    <n v="10"/>
    <n v="9"/>
    <n v="7"/>
    <n v="10"/>
    <n v="2"/>
    <n v="7"/>
    <n v="14"/>
    <n v="15"/>
    <n v="932"/>
    <n v="912"/>
    <n v="936"/>
    <n v="909"/>
    <n v="924"/>
    <n v="638"/>
    <n v="894"/>
    <n v="750"/>
    <n v="1026"/>
    <n v="93"/>
    <n v="88"/>
    <n v="4"/>
    <n v="4"/>
    <n v="88"/>
    <n v="83"/>
    <n v="599"/>
    <n v="1"/>
    <n v="597"/>
    <n v="0"/>
    <n v="0"/>
    <n v="0"/>
    <n v="470"/>
    <n v="0"/>
    <n v="470"/>
    <n v="908"/>
    <n v="4"/>
    <n v="5"/>
    <n v="898"/>
    <n v="7"/>
    <n v="0"/>
    <n v="0"/>
    <n v="7"/>
    <n v="894"/>
    <n v="4"/>
    <n v="5"/>
    <n v="884"/>
    <n v="104"/>
    <n v="13"/>
    <n v="182"/>
    <n v="116"/>
    <n v="17"/>
    <n v="3"/>
    <n v="66"/>
    <n v="5"/>
    <n v="0"/>
    <n v="0"/>
    <n v="61"/>
    <n v="0"/>
    <n v="0"/>
    <n v="17"/>
    <n v="19"/>
    <n v="2"/>
    <n v="17"/>
    <n v="50"/>
    <n v="8"/>
    <n v="42"/>
    <n v="8"/>
    <m/>
    <m/>
    <m/>
    <n v="946"/>
    <n v="681"/>
    <n v="952"/>
    <n v="249"/>
    <n v="835"/>
    <n v="526"/>
    <n v="928"/>
    <n v="842"/>
    <n v="880"/>
    <n v="322"/>
    <n v="7"/>
    <n v="5"/>
    <n v="9"/>
    <n v="1"/>
    <n v="8"/>
    <n v="3"/>
    <n v="10"/>
    <n v="8"/>
    <n v="6"/>
    <n v="0"/>
    <n v="931"/>
    <n v="670"/>
    <n v="935"/>
    <n v="243"/>
    <n v="821"/>
    <n v="517"/>
    <n v="911"/>
    <n v="828"/>
    <n v="867"/>
    <n v="317"/>
    <m/>
    <n v="1090"/>
    <n v="1081"/>
    <n v="9"/>
    <n v="1090"/>
    <n v="21"/>
    <n v="1060"/>
    <n v="9"/>
    <n v="633"/>
    <n v="695"/>
    <n v="35"/>
    <n v="879"/>
    <n v="147"/>
    <n v="7"/>
    <n v="13"/>
    <n v="8"/>
    <n v="1"/>
    <n v="547"/>
    <n v="2"/>
    <n v="607"/>
    <n v="4"/>
    <n v="4"/>
    <n v="68"/>
    <n v="642"/>
    <n v="376"/>
    <n v="4"/>
    <n v="13"/>
    <n v="3"/>
    <n v="1"/>
    <n v="0"/>
    <n v="50"/>
    <n v="637"/>
    <n v="373"/>
    <n v="37"/>
    <n v="148"/>
    <n v="27"/>
    <n v="250"/>
    <n v="109"/>
    <n v="6744"/>
    <n v="1"/>
    <n v="761"/>
    <n v="11"/>
    <n v="26"/>
    <n v="86"/>
    <n v="3659"/>
    <n v="2775"/>
    <n v="669"/>
    <n v="7103"/>
    <n v="111"/>
    <n v="56"/>
    <n v="0"/>
    <n v="3"/>
    <n v="1"/>
    <n v="107"/>
    <n v="3"/>
    <n v="4"/>
    <n v="0"/>
    <n v="0"/>
    <n v="0"/>
    <n v="2"/>
    <n v="0"/>
    <n v="0"/>
    <n v="14"/>
    <n v="7"/>
    <n v="4"/>
    <n v="2"/>
    <n v="6"/>
    <n v="6"/>
    <n v="18"/>
    <n v="9"/>
    <n v="482"/>
    <n v="171"/>
    <n v="653"/>
    <n v="1"/>
    <n v="1"/>
    <n v="2"/>
    <n v="480"/>
    <n v="169"/>
    <n v="649"/>
    <n v="482"/>
    <n v="91"/>
    <n v="91"/>
    <n v="91"/>
    <n v="410"/>
    <n v="0"/>
    <n v="0"/>
    <n v="0"/>
    <x v="1"/>
    <x v="178"/>
  </r>
  <r>
    <x v="6"/>
    <x v="33"/>
    <x v="179"/>
    <x v="179"/>
    <x v="0"/>
    <n v="25497"/>
    <n v="1334"/>
    <n v="1275"/>
    <n v="1284"/>
    <n v="1310"/>
    <n v="1304"/>
    <n v="1120"/>
    <n v="1219"/>
    <n v="671"/>
    <n v="1409"/>
    <n v="37"/>
    <n v="22"/>
    <n v="25"/>
    <n v="36"/>
    <n v="25"/>
    <n v="16"/>
    <n v="29"/>
    <n v="19"/>
    <n v="46"/>
    <n v="1285"/>
    <n v="1242"/>
    <n v="1248"/>
    <n v="1262"/>
    <n v="1268"/>
    <n v="1094"/>
    <n v="1179"/>
    <n v="645"/>
    <n v="1351"/>
    <n v="155"/>
    <n v="142"/>
    <n v="10"/>
    <n v="9"/>
    <n v="145"/>
    <n v="133"/>
    <n v="1071"/>
    <n v="14"/>
    <n v="1047"/>
    <n v="1"/>
    <n v="1"/>
    <n v="0"/>
    <n v="573"/>
    <n v="9"/>
    <n v="557"/>
    <n v="1219"/>
    <n v="3"/>
    <n v="13"/>
    <n v="1201"/>
    <n v="29"/>
    <n v="0"/>
    <n v="1"/>
    <n v="28"/>
    <n v="1179"/>
    <n v="3"/>
    <n v="12"/>
    <n v="1162"/>
    <n v="117"/>
    <n v="21"/>
    <n v="204"/>
    <n v="183"/>
    <n v="60"/>
    <n v="8"/>
    <n v="120"/>
    <n v="25"/>
    <n v="0"/>
    <n v="0"/>
    <n v="95"/>
    <n v="0"/>
    <n v="0"/>
    <n v="16"/>
    <n v="33"/>
    <n v="2"/>
    <n v="31"/>
    <n v="82"/>
    <n v="20"/>
    <n v="72"/>
    <n v="10"/>
    <m/>
    <m/>
    <m/>
    <n v="1334"/>
    <n v="982"/>
    <n v="1284"/>
    <n v="296"/>
    <n v="1122"/>
    <n v="711"/>
    <n v="1275"/>
    <n v="1207"/>
    <n v="1226"/>
    <n v="488"/>
    <n v="37"/>
    <n v="27"/>
    <n v="25"/>
    <n v="3"/>
    <n v="18"/>
    <n v="9"/>
    <n v="22"/>
    <n v="19"/>
    <n v="22"/>
    <n v="4"/>
    <n v="1285"/>
    <n v="947"/>
    <n v="1248"/>
    <n v="289"/>
    <n v="1093"/>
    <n v="694"/>
    <n v="1242"/>
    <n v="1177"/>
    <n v="1193"/>
    <n v="478"/>
    <m/>
    <n v="1469"/>
    <n v="1456"/>
    <n v="13"/>
    <n v="1469"/>
    <n v="49"/>
    <n v="1407"/>
    <n v="13"/>
    <n v="57"/>
    <n v="445"/>
    <n v="187"/>
    <n v="1016"/>
    <n v="176"/>
    <n v="28"/>
    <n v="25"/>
    <n v="33"/>
    <n v="4"/>
    <n v="38"/>
    <n v="0"/>
    <n v="404"/>
    <n v="7"/>
    <n v="8"/>
    <n v="175"/>
    <n v="841"/>
    <n v="445"/>
    <n v="5"/>
    <n v="24"/>
    <n v="14"/>
    <n v="6"/>
    <n v="2"/>
    <n v="144"/>
    <n v="824"/>
    <n v="437"/>
    <n v="41"/>
    <n v="271"/>
    <n v="67"/>
    <n v="73"/>
    <n v="48"/>
    <n v="17527"/>
    <n v="3"/>
    <n v="763"/>
    <n v="9"/>
    <n v="61"/>
    <n v="199"/>
    <n v="11247"/>
    <n v="5566"/>
    <n v="835"/>
    <n v="17648"/>
    <n v="221"/>
    <n v="74"/>
    <n v="0"/>
    <n v="91"/>
    <n v="4"/>
    <n v="215"/>
    <n v="2"/>
    <n v="8"/>
    <n v="1"/>
    <n v="1"/>
    <n v="0"/>
    <n v="4"/>
    <n v="1"/>
    <n v="1"/>
    <n v="26"/>
    <n v="16"/>
    <n v="5"/>
    <n v="7"/>
    <n v="10"/>
    <n v="15"/>
    <n v="34"/>
    <n v="6"/>
    <n v="774"/>
    <n v="184"/>
    <n v="958"/>
    <n v="11"/>
    <n v="3"/>
    <n v="14"/>
    <n v="759"/>
    <n v="180"/>
    <n v="939"/>
    <n v="774"/>
    <n v="141"/>
    <n v="141"/>
    <n v="141"/>
    <n v="551"/>
    <n v="10"/>
    <n v="5"/>
    <n v="5"/>
    <x v="0"/>
    <x v="179"/>
  </r>
  <r>
    <x v="6"/>
    <x v="33"/>
    <x v="179"/>
    <x v="179"/>
    <x v="1"/>
    <n v="25797"/>
    <n v="1368"/>
    <n v="1300"/>
    <n v="1312"/>
    <n v="1347"/>
    <n v="1332"/>
    <n v="1149"/>
    <n v="1252"/>
    <n v="700"/>
    <n v="1435"/>
    <n v="40"/>
    <n v="23"/>
    <n v="27"/>
    <n v="38"/>
    <n v="27"/>
    <n v="19"/>
    <n v="32"/>
    <n v="17"/>
    <n v="48"/>
    <n v="1316"/>
    <n v="1266"/>
    <n v="1274"/>
    <n v="1297"/>
    <n v="1294"/>
    <n v="1120"/>
    <n v="1209"/>
    <n v="676"/>
    <n v="1375"/>
    <n v="153"/>
    <n v="140"/>
    <n v="12"/>
    <n v="10"/>
    <n v="141"/>
    <n v="130"/>
    <n v="1101"/>
    <n v="17"/>
    <n v="1074"/>
    <n v="1"/>
    <n v="1"/>
    <n v="0"/>
    <n v="612"/>
    <n v="9"/>
    <n v="596"/>
    <n v="1252"/>
    <n v="4"/>
    <n v="19"/>
    <n v="1227"/>
    <n v="32"/>
    <n v="0"/>
    <n v="2"/>
    <n v="30"/>
    <n v="1209"/>
    <n v="4"/>
    <n v="17"/>
    <n v="1186"/>
    <n v="118"/>
    <n v="21"/>
    <n v="205"/>
    <n v="184"/>
    <n v="60"/>
    <n v="8"/>
    <n v="121"/>
    <n v="28"/>
    <n v="0"/>
    <n v="0"/>
    <n v="93"/>
    <n v="0"/>
    <n v="0"/>
    <n v="17"/>
    <n v="34"/>
    <n v="3"/>
    <n v="31"/>
    <n v="80"/>
    <n v="19"/>
    <n v="70"/>
    <n v="10"/>
    <m/>
    <m/>
    <m/>
    <n v="1368"/>
    <n v="1015"/>
    <n v="1312"/>
    <n v="293"/>
    <n v="1145"/>
    <n v="720"/>
    <n v="1300"/>
    <n v="1239"/>
    <n v="1256"/>
    <n v="496"/>
    <n v="40"/>
    <n v="31"/>
    <n v="27"/>
    <n v="3"/>
    <n v="20"/>
    <n v="10"/>
    <n v="23"/>
    <n v="21"/>
    <n v="23"/>
    <n v="5"/>
    <n v="1316"/>
    <n v="975"/>
    <n v="1274"/>
    <n v="286"/>
    <n v="1114"/>
    <n v="702"/>
    <n v="1266"/>
    <n v="1207"/>
    <n v="1222"/>
    <n v="484"/>
    <m/>
    <n v="1496"/>
    <n v="1483"/>
    <n v="13"/>
    <n v="1496"/>
    <n v="51"/>
    <n v="1432"/>
    <n v="13"/>
    <n v="60"/>
    <n v="450"/>
    <n v="194"/>
    <n v="1033"/>
    <n v="178"/>
    <n v="28"/>
    <n v="26"/>
    <n v="33"/>
    <n v="4"/>
    <n v="39"/>
    <n v="1"/>
    <n v="406"/>
    <n v="8"/>
    <n v="8"/>
    <n v="179"/>
    <n v="853"/>
    <n v="456"/>
    <n v="6"/>
    <n v="25"/>
    <n v="14"/>
    <n v="6"/>
    <n v="1"/>
    <n v="147"/>
    <n v="836"/>
    <n v="448"/>
    <n v="45"/>
    <n v="274"/>
    <n v="68"/>
    <n v="75"/>
    <n v="49"/>
    <n v="17721"/>
    <n v="2"/>
    <n v="779"/>
    <n v="11"/>
    <n v="61"/>
    <n v="201"/>
    <n v="11359"/>
    <n v="5634"/>
    <n v="852"/>
    <n v="17845"/>
    <n v="229"/>
    <n v="76"/>
    <n v="0"/>
    <n v="96"/>
    <n v="5"/>
    <n v="222"/>
    <n v="2"/>
    <n v="8"/>
    <n v="1"/>
    <n v="1"/>
    <n v="0"/>
    <n v="5"/>
    <n v="1"/>
    <n v="1"/>
    <n v="28"/>
    <n v="18"/>
    <n v="6"/>
    <n v="6"/>
    <n v="11"/>
    <n v="16"/>
    <n v="36"/>
    <n v="7"/>
    <n v="781"/>
    <n v="185"/>
    <n v="966"/>
    <n v="11"/>
    <n v="3"/>
    <n v="14"/>
    <n v="766"/>
    <n v="181"/>
    <n v="947"/>
    <n v="781"/>
    <n v="156"/>
    <n v="156"/>
    <n v="156"/>
    <n v="568"/>
    <n v="12"/>
    <n v="5"/>
    <n v="5"/>
    <x v="1"/>
    <x v="179"/>
  </r>
  <r>
    <x v="6"/>
    <x v="34"/>
    <x v="180"/>
    <x v="180"/>
    <x v="0"/>
    <n v="14912"/>
    <n v="807"/>
    <n v="744"/>
    <n v="817"/>
    <n v="797"/>
    <n v="831"/>
    <n v="592"/>
    <n v="593"/>
    <n v="168"/>
    <n v="950"/>
    <n v="16"/>
    <n v="10"/>
    <n v="11"/>
    <n v="19"/>
    <n v="14"/>
    <n v="8"/>
    <n v="7"/>
    <n v="5"/>
    <n v="21"/>
    <n v="789"/>
    <n v="732"/>
    <n v="804"/>
    <n v="774"/>
    <n v="814"/>
    <n v="582"/>
    <n v="586"/>
    <n v="162"/>
    <n v="926"/>
    <n v="62"/>
    <n v="58"/>
    <n v="2"/>
    <n v="1"/>
    <n v="60"/>
    <n v="57"/>
    <n v="401"/>
    <n v="4"/>
    <n v="397"/>
    <n v="0"/>
    <n v="0"/>
    <n v="0"/>
    <n v="74"/>
    <n v="1"/>
    <n v="73"/>
    <n v="593"/>
    <n v="5"/>
    <n v="21"/>
    <n v="564"/>
    <n v="7"/>
    <n v="0"/>
    <n v="0"/>
    <n v="7"/>
    <n v="586"/>
    <n v="5"/>
    <n v="21"/>
    <n v="557"/>
    <n v="63"/>
    <n v="3"/>
    <n v="182"/>
    <n v="53"/>
    <n v="22"/>
    <n v="8"/>
    <n v="38"/>
    <n v="4"/>
    <n v="0"/>
    <n v="0"/>
    <n v="34"/>
    <n v="0"/>
    <n v="0"/>
    <n v="4"/>
    <n v="8"/>
    <n v="1"/>
    <n v="7"/>
    <n v="27"/>
    <n v="4"/>
    <n v="23"/>
    <n v="4"/>
    <m/>
    <m/>
    <m/>
    <n v="807"/>
    <n v="583"/>
    <n v="817"/>
    <n v="206"/>
    <n v="745"/>
    <n v="509"/>
    <n v="744"/>
    <n v="683"/>
    <n v="636"/>
    <n v="280"/>
    <n v="16"/>
    <n v="11"/>
    <n v="11"/>
    <n v="5"/>
    <n v="10"/>
    <n v="6"/>
    <n v="10"/>
    <n v="10"/>
    <n v="6"/>
    <n v="1"/>
    <n v="789"/>
    <n v="571"/>
    <n v="804"/>
    <n v="201"/>
    <n v="733"/>
    <n v="502"/>
    <n v="732"/>
    <n v="671"/>
    <n v="628"/>
    <n v="278"/>
    <m/>
    <n v="1078"/>
    <n v="1074"/>
    <n v="4"/>
    <n v="1078"/>
    <n v="35"/>
    <n v="1039"/>
    <n v="4"/>
    <n v="85"/>
    <n v="278"/>
    <n v="299"/>
    <n v="426"/>
    <n v="42"/>
    <n v="11"/>
    <n v="25"/>
    <n v="274"/>
    <n v="1"/>
    <n v="77"/>
    <n v="1"/>
    <n v="268"/>
    <n v="2"/>
    <n v="3"/>
    <n v="49"/>
    <n v="525"/>
    <n v="501"/>
    <n v="3"/>
    <n v="14"/>
    <n v="12"/>
    <n v="6"/>
    <n v="0"/>
    <n v="35"/>
    <n v="512"/>
    <n v="492"/>
    <n v="13"/>
    <n v="121"/>
    <n v="28"/>
    <n v="491"/>
    <n v="80"/>
    <n v="10264"/>
    <n v="10"/>
    <n v="1081"/>
    <n v="121"/>
    <n v="87"/>
    <n v="101"/>
    <n v="4815"/>
    <n v="4264"/>
    <n v="1756"/>
    <n v="10835"/>
    <n v="100"/>
    <n v="59"/>
    <n v="0"/>
    <n v="6"/>
    <n v="1"/>
    <n v="98"/>
    <n v="1"/>
    <n v="3"/>
    <n v="0"/>
    <n v="0"/>
    <n v="0"/>
    <n v="1"/>
    <n v="0"/>
    <n v="0"/>
    <n v="9"/>
    <n v="4"/>
    <n v="2"/>
    <n v="1"/>
    <n v="7"/>
    <n v="2"/>
    <n v="12"/>
    <n v="6"/>
    <n v="505"/>
    <n v="175"/>
    <n v="680"/>
    <n v="12"/>
    <n v="2"/>
    <n v="14"/>
    <n v="492"/>
    <n v="173"/>
    <n v="665"/>
    <n v="505"/>
    <n v="34"/>
    <n v="31"/>
    <n v="34"/>
    <n v="254"/>
    <n v="3"/>
    <n v="0"/>
    <n v="0"/>
    <x v="0"/>
    <x v="180"/>
  </r>
  <r>
    <x v="6"/>
    <x v="34"/>
    <x v="180"/>
    <x v="180"/>
    <x v="1"/>
    <n v="15004"/>
    <n v="847"/>
    <n v="804"/>
    <n v="860"/>
    <n v="833"/>
    <n v="875"/>
    <n v="687"/>
    <n v="652"/>
    <n v="160"/>
    <n v="974"/>
    <n v="19"/>
    <n v="14"/>
    <n v="15"/>
    <n v="22"/>
    <n v="16"/>
    <n v="15"/>
    <n v="11"/>
    <n v="4"/>
    <n v="23"/>
    <n v="826"/>
    <n v="788"/>
    <n v="843"/>
    <n v="808"/>
    <n v="857"/>
    <n v="669"/>
    <n v="641"/>
    <n v="155"/>
    <n v="949"/>
    <n v="66"/>
    <n v="61"/>
    <n v="3"/>
    <n v="2"/>
    <n v="63"/>
    <n v="59"/>
    <n v="489"/>
    <n v="8"/>
    <n v="481"/>
    <n v="0"/>
    <n v="0"/>
    <n v="0"/>
    <n v="77"/>
    <n v="1"/>
    <n v="76"/>
    <n v="652"/>
    <n v="4"/>
    <n v="17"/>
    <n v="628"/>
    <n v="11"/>
    <n v="0"/>
    <n v="0"/>
    <n v="11"/>
    <n v="641"/>
    <n v="4"/>
    <n v="17"/>
    <n v="617"/>
    <n v="64"/>
    <n v="3"/>
    <n v="182"/>
    <n v="53"/>
    <n v="23"/>
    <n v="7"/>
    <n v="39"/>
    <n v="5"/>
    <n v="0"/>
    <n v="0"/>
    <n v="34"/>
    <n v="0"/>
    <n v="0"/>
    <n v="3"/>
    <n v="8"/>
    <n v="1"/>
    <n v="7"/>
    <n v="27"/>
    <n v="4"/>
    <n v="23"/>
    <n v="4"/>
    <m/>
    <m/>
    <m/>
    <n v="847"/>
    <n v="623"/>
    <n v="860"/>
    <n v="212"/>
    <n v="780"/>
    <n v="526"/>
    <n v="804"/>
    <n v="742"/>
    <n v="707"/>
    <n v="311"/>
    <n v="19"/>
    <n v="16"/>
    <n v="15"/>
    <n v="6"/>
    <n v="13"/>
    <n v="7"/>
    <n v="14"/>
    <n v="14"/>
    <n v="11"/>
    <n v="3"/>
    <n v="826"/>
    <n v="606"/>
    <n v="843"/>
    <n v="206"/>
    <n v="765"/>
    <n v="518"/>
    <n v="788"/>
    <n v="726"/>
    <n v="694"/>
    <n v="307"/>
    <m/>
    <n v="1088"/>
    <n v="1085"/>
    <n v="3"/>
    <n v="1088"/>
    <n v="36"/>
    <n v="1049"/>
    <n v="3"/>
    <n v="86"/>
    <n v="278"/>
    <n v="303"/>
    <n v="432"/>
    <n v="44"/>
    <n v="11"/>
    <n v="26"/>
    <n v="271"/>
    <n v="1"/>
    <n v="77"/>
    <n v="1"/>
    <n v="266"/>
    <n v="2"/>
    <n v="3"/>
    <n v="50"/>
    <n v="533"/>
    <n v="502"/>
    <n v="3"/>
    <n v="14"/>
    <n v="13"/>
    <n v="6"/>
    <n v="0"/>
    <n v="36"/>
    <n v="519"/>
    <n v="494"/>
    <n v="12"/>
    <n v="123"/>
    <n v="29"/>
    <n v="501"/>
    <n v="85"/>
    <n v="10332"/>
    <n v="11"/>
    <n v="1074"/>
    <n v="127"/>
    <n v="87"/>
    <n v="100"/>
    <n v="4853"/>
    <n v="4303"/>
    <n v="1762"/>
    <n v="10918"/>
    <n v="98"/>
    <n v="60"/>
    <n v="0"/>
    <n v="6"/>
    <n v="1"/>
    <n v="96"/>
    <n v="1"/>
    <n v="3"/>
    <n v="0"/>
    <n v="0"/>
    <n v="0"/>
    <n v="1"/>
    <n v="0"/>
    <n v="0"/>
    <n v="9"/>
    <n v="5"/>
    <n v="2"/>
    <n v="2"/>
    <n v="7"/>
    <n v="2"/>
    <n v="12"/>
    <n v="6"/>
    <n v="515"/>
    <n v="175"/>
    <n v="690"/>
    <n v="14"/>
    <n v="2"/>
    <n v="16"/>
    <n v="500"/>
    <n v="173"/>
    <n v="673"/>
    <n v="515"/>
    <n v="35"/>
    <n v="31"/>
    <n v="35"/>
    <n v="257"/>
    <n v="4"/>
    <n v="0"/>
    <n v="0"/>
    <x v="1"/>
    <x v="180"/>
  </r>
  <r>
    <x v="6"/>
    <x v="34"/>
    <x v="181"/>
    <x v="181"/>
    <x v="0"/>
    <n v="3528"/>
    <n v="160"/>
    <n v="192"/>
    <n v="194"/>
    <n v="127"/>
    <n v="199"/>
    <n v="142"/>
    <n v="107"/>
    <n v="152"/>
    <n v="208"/>
    <n v="4"/>
    <n v="4"/>
    <n v="4"/>
    <n v="3"/>
    <n v="4"/>
    <n v="3"/>
    <n v="2"/>
    <n v="4"/>
    <n v="6"/>
    <n v="154"/>
    <n v="186"/>
    <n v="188"/>
    <n v="123"/>
    <n v="194"/>
    <n v="138"/>
    <n v="105"/>
    <n v="148"/>
    <n v="201"/>
    <n v="11"/>
    <n v="11"/>
    <n v="0"/>
    <n v="0"/>
    <n v="11"/>
    <n v="11"/>
    <n v="63"/>
    <n v="2"/>
    <n v="61"/>
    <n v="0"/>
    <n v="0"/>
    <n v="0"/>
    <n v="47"/>
    <n v="2"/>
    <n v="45"/>
    <n v="107"/>
    <n v="1"/>
    <n v="4"/>
    <n v="101"/>
    <n v="2"/>
    <n v="0"/>
    <n v="0"/>
    <n v="2"/>
    <n v="105"/>
    <n v="1"/>
    <n v="4"/>
    <n v="99"/>
    <n v="3"/>
    <n v="0"/>
    <n v="41"/>
    <n v="23"/>
    <n v="8"/>
    <n v="1"/>
    <n v="13"/>
    <n v="2"/>
    <n v="0"/>
    <n v="0"/>
    <n v="11"/>
    <n v="0"/>
    <n v="0"/>
    <n v="0"/>
    <n v="2"/>
    <n v="0"/>
    <n v="2"/>
    <n v="8"/>
    <n v="1"/>
    <n v="6"/>
    <n v="2"/>
    <m/>
    <m/>
    <m/>
    <n v="160"/>
    <n v="94"/>
    <n v="194"/>
    <n v="57"/>
    <n v="173"/>
    <n v="117"/>
    <n v="192"/>
    <n v="180"/>
    <n v="138"/>
    <n v="51"/>
    <n v="4"/>
    <n v="2"/>
    <n v="4"/>
    <n v="0"/>
    <n v="3"/>
    <n v="0"/>
    <n v="4"/>
    <n v="4"/>
    <n v="4"/>
    <n v="0"/>
    <n v="154"/>
    <n v="91"/>
    <n v="188"/>
    <n v="55"/>
    <n v="168"/>
    <n v="115"/>
    <n v="186"/>
    <n v="174"/>
    <n v="132"/>
    <n v="50"/>
    <m/>
    <n v="241"/>
    <n v="238"/>
    <n v="3"/>
    <n v="241"/>
    <n v="6"/>
    <n v="232"/>
    <n v="3"/>
    <n v="4"/>
    <n v="14"/>
    <n v="41"/>
    <n v="98"/>
    <n v="8"/>
    <n v="2"/>
    <n v="3"/>
    <n v="88"/>
    <n v="1"/>
    <n v="3"/>
    <n v="0"/>
    <n v="13"/>
    <n v="0"/>
    <n v="0"/>
    <n v="10"/>
    <n v="136"/>
    <n v="95"/>
    <n v="0"/>
    <n v="2"/>
    <n v="4"/>
    <n v="0"/>
    <n v="0"/>
    <n v="7"/>
    <n v="130"/>
    <n v="95"/>
    <n v="8"/>
    <n v="31"/>
    <n v="5"/>
    <n v="21"/>
    <n v="32"/>
    <n v="2560"/>
    <n v="1"/>
    <n v="289"/>
    <n v="3"/>
    <n v="11"/>
    <n v="44"/>
    <n v="1244"/>
    <n v="1078"/>
    <n v="291"/>
    <n v="2613"/>
    <n v="6"/>
    <n v="3"/>
    <n v="0"/>
    <n v="0"/>
    <n v="0"/>
    <n v="5"/>
    <n v="1"/>
    <n v="0"/>
    <n v="0"/>
    <n v="0"/>
    <n v="0"/>
    <n v="0"/>
    <n v="0"/>
    <n v="0"/>
    <n v="1"/>
    <n v="0"/>
    <n v="0"/>
    <n v="0"/>
    <n v="1"/>
    <n v="0"/>
    <n v="1"/>
    <n v="0"/>
    <n v="124"/>
    <n v="37"/>
    <n v="161"/>
    <n v="3"/>
    <n v="0"/>
    <n v="3"/>
    <n v="120"/>
    <n v="36"/>
    <n v="156"/>
    <n v="124"/>
    <n v="2"/>
    <n v="2"/>
    <n v="2"/>
    <n v="35"/>
    <n v="2"/>
    <n v="1"/>
    <n v="1"/>
    <x v="0"/>
    <x v="181"/>
  </r>
  <r>
    <x v="6"/>
    <x v="34"/>
    <x v="181"/>
    <x v="181"/>
    <x v="1"/>
    <n v="3533"/>
    <n v="161"/>
    <n v="190"/>
    <n v="189"/>
    <n v="124"/>
    <n v="194"/>
    <n v="142"/>
    <n v="106"/>
    <n v="156"/>
    <n v="207"/>
    <n v="4"/>
    <n v="4"/>
    <n v="4"/>
    <n v="3"/>
    <n v="4"/>
    <n v="3"/>
    <n v="2"/>
    <n v="4"/>
    <n v="6"/>
    <n v="156"/>
    <n v="185"/>
    <n v="184"/>
    <n v="121"/>
    <n v="190"/>
    <n v="139"/>
    <n v="104"/>
    <n v="152"/>
    <n v="201"/>
    <n v="10"/>
    <n v="10"/>
    <n v="0"/>
    <n v="0"/>
    <n v="10"/>
    <n v="10"/>
    <n v="61"/>
    <n v="2"/>
    <n v="59"/>
    <n v="0"/>
    <n v="0"/>
    <n v="0"/>
    <n v="48"/>
    <n v="2"/>
    <n v="46"/>
    <n v="106"/>
    <n v="0"/>
    <n v="4"/>
    <n v="101"/>
    <n v="2"/>
    <n v="0"/>
    <n v="0"/>
    <n v="2"/>
    <n v="104"/>
    <n v="0"/>
    <n v="4"/>
    <n v="99"/>
    <n v="3"/>
    <n v="0"/>
    <n v="40"/>
    <n v="22"/>
    <n v="8"/>
    <n v="1"/>
    <n v="13"/>
    <n v="2"/>
    <n v="0"/>
    <n v="0"/>
    <n v="11"/>
    <n v="0"/>
    <n v="0"/>
    <n v="0"/>
    <n v="2"/>
    <n v="0"/>
    <n v="2"/>
    <n v="8"/>
    <n v="1"/>
    <n v="6"/>
    <n v="2"/>
    <m/>
    <m/>
    <m/>
    <n v="161"/>
    <n v="96"/>
    <n v="189"/>
    <n v="53"/>
    <n v="170"/>
    <n v="110"/>
    <n v="190"/>
    <n v="181"/>
    <n v="139"/>
    <n v="51"/>
    <n v="4"/>
    <n v="2"/>
    <n v="4"/>
    <n v="0"/>
    <n v="3"/>
    <n v="0"/>
    <n v="4"/>
    <n v="4"/>
    <n v="4"/>
    <n v="0"/>
    <n v="156"/>
    <n v="93"/>
    <n v="184"/>
    <n v="52"/>
    <n v="166"/>
    <n v="109"/>
    <n v="185"/>
    <n v="176"/>
    <n v="134"/>
    <n v="50"/>
    <m/>
    <n v="240"/>
    <n v="238"/>
    <n v="2"/>
    <n v="240"/>
    <n v="6"/>
    <n v="232"/>
    <n v="2"/>
    <n v="4"/>
    <n v="14"/>
    <n v="41"/>
    <n v="98"/>
    <n v="8"/>
    <n v="2"/>
    <n v="3"/>
    <n v="87"/>
    <n v="1"/>
    <n v="3"/>
    <n v="0"/>
    <n v="13"/>
    <n v="0"/>
    <n v="0"/>
    <n v="10"/>
    <n v="134"/>
    <n v="96"/>
    <n v="0"/>
    <n v="2"/>
    <n v="4"/>
    <n v="0"/>
    <n v="0"/>
    <n v="7"/>
    <n v="129"/>
    <n v="96"/>
    <n v="5"/>
    <n v="31"/>
    <n v="5"/>
    <n v="21"/>
    <n v="32"/>
    <n v="2564"/>
    <n v="0"/>
    <n v="293"/>
    <n v="3"/>
    <n v="11"/>
    <n v="44"/>
    <n v="1242"/>
    <n v="1081"/>
    <n v="294"/>
    <n v="2617"/>
    <n v="5"/>
    <n v="2"/>
    <n v="0"/>
    <n v="0"/>
    <n v="0"/>
    <n v="4"/>
    <n v="1"/>
    <n v="0"/>
    <n v="0"/>
    <n v="0"/>
    <n v="0"/>
    <n v="0"/>
    <n v="0"/>
    <n v="0"/>
    <n v="1"/>
    <n v="0"/>
    <n v="0"/>
    <n v="0"/>
    <n v="1"/>
    <n v="0"/>
    <n v="1"/>
    <n v="0"/>
    <n v="122"/>
    <n v="36"/>
    <n v="158"/>
    <n v="2"/>
    <n v="0"/>
    <n v="2"/>
    <n v="119"/>
    <n v="36"/>
    <n v="155"/>
    <n v="122"/>
    <n v="2"/>
    <n v="2"/>
    <n v="2"/>
    <n v="35"/>
    <n v="2"/>
    <n v="1"/>
    <n v="1"/>
    <x v="1"/>
    <x v="181"/>
  </r>
  <r>
    <x v="3"/>
    <x v="35"/>
    <x v="182"/>
    <x v="182"/>
    <x v="0"/>
    <n v="28247"/>
    <n v="797"/>
    <n v="760"/>
    <n v="827"/>
    <n v="756"/>
    <n v="804"/>
    <n v="522"/>
    <n v="705"/>
    <n v="587"/>
    <n v="870"/>
    <n v="32"/>
    <n v="38"/>
    <n v="44"/>
    <n v="33"/>
    <n v="42"/>
    <n v="18"/>
    <n v="23"/>
    <n v="31"/>
    <n v="47"/>
    <n v="756"/>
    <n v="713"/>
    <n v="773"/>
    <n v="715"/>
    <n v="752"/>
    <n v="499"/>
    <n v="673"/>
    <n v="549"/>
    <n v="813"/>
    <n v="112"/>
    <n v="104"/>
    <n v="8"/>
    <n v="8"/>
    <n v="100"/>
    <n v="92"/>
    <n v="456"/>
    <n v="11"/>
    <n v="441"/>
    <n v="0"/>
    <n v="0"/>
    <n v="0"/>
    <n v="330"/>
    <n v="6"/>
    <n v="322"/>
    <n v="705"/>
    <n v="1"/>
    <n v="13"/>
    <n v="689"/>
    <n v="23"/>
    <n v="0"/>
    <n v="1"/>
    <n v="22"/>
    <n v="673"/>
    <n v="1"/>
    <n v="12"/>
    <n v="658"/>
    <n v="109"/>
    <n v="16"/>
    <n v="129"/>
    <n v="114"/>
    <n v="35"/>
    <n v="2"/>
    <n v="74"/>
    <n v="47"/>
    <n v="2"/>
    <n v="0"/>
    <n v="27"/>
    <n v="0"/>
    <n v="0"/>
    <n v="4"/>
    <n v="8"/>
    <n v="0"/>
    <n v="8"/>
    <n v="18"/>
    <n v="7"/>
    <n v="16"/>
    <n v="2"/>
    <m/>
    <m/>
    <m/>
    <n v="797"/>
    <n v="622"/>
    <n v="827"/>
    <n v="234"/>
    <n v="746"/>
    <n v="480"/>
    <n v="760"/>
    <n v="722"/>
    <n v="725"/>
    <n v="333"/>
    <n v="32"/>
    <n v="24"/>
    <n v="44"/>
    <n v="7"/>
    <n v="36"/>
    <n v="15"/>
    <n v="38"/>
    <n v="34"/>
    <n v="30"/>
    <n v="6"/>
    <n v="756"/>
    <n v="589"/>
    <n v="773"/>
    <n v="221"/>
    <n v="701"/>
    <n v="457"/>
    <n v="713"/>
    <n v="679"/>
    <n v="687"/>
    <n v="321"/>
    <m/>
    <n v="940"/>
    <n v="927"/>
    <n v="13"/>
    <n v="940"/>
    <n v="63"/>
    <n v="864"/>
    <n v="13"/>
    <n v="6"/>
    <n v="369"/>
    <n v="177"/>
    <n v="538"/>
    <n v="70"/>
    <n v="14"/>
    <n v="65"/>
    <n v="74"/>
    <n v="2"/>
    <n v="2"/>
    <n v="0"/>
    <n v="349"/>
    <n v="14"/>
    <n v="5"/>
    <n v="142"/>
    <n v="559"/>
    <n v="234"/>
    <n v="5"/>
    <n v="36"/>
    <n v="21"/>
    <n v="1"/>
    <n v="0"/>
    <n v="101"/>
    <n v="534"/>
    <n v="229"/>
    <n v="51"/>
    <n v="332"/>
    <n v="52"/>
    <n v="179"/>
    <n v="131"/>
    <n v="21805"/>
    <n v="0"/>
    <n v="562"/>
    <n v="16"/>
    <n v="46"/>
    <n v="203"/>
    <n v="14591"/>
    <n v="6749"/>
    <n v="775"/>
    <n v="22115"/>
    <n v="123"/>
    <n v="54"/>
    <n v="5"/>
    <n v="37"/>
    <n v="7"/>
    <n v="114"/>
    <n v="2"/>
    <n v="5"/>
    <n v="0"/>
    <n v="0"/>
    <n v="0"/>
    <n v="3"/>
    <n v="0"/>
    <n v="0"/>
    <n v="18"/>
    <n v="15"/>
    <n v="1"/>
    <n v="4"/>
    <n v="13"/>
    <n v="5"/>
    <n v="23"/>
    <n v="6"/>
    <n v="546"/>
    <n v="118"/>
    <n v="664"/>
    <n v="12"/>
    <n v="3"/>
    <n v="15"/>
    <n v="529"/>
    <n v="115"/>
    <n v="644"/>
    <n v="546"/>
    <n v="59"/>
    <n v="57"/>
    <n v="58"/>
    <n v="372"/>
    <n v="13"/>
    <n v="4"/>
    <n v="4"/>
    <x v="0"/>
    <x v="182"/>
  </r>
  <r>
    <x v="6"/>
    <x v="34"/>
    <x v="183"/>
    <x v="183"/>
    <x v="0"/>
    <n v="15792"/>
    <n v="1188"/>
    <n v="1130"/>
    <n v="1212"/>
    <n v="1118"/>
    <n v="1214"/>
    <n v="894"/>
    <n v="1041"/>
    <n v="1012"/>
    <n v="1309"/>
    <n v="22"/>
    <n v="22"/>
    <n v="24"/>
    <n v="18"/>
    <n v="25"/>
    <n v="12"/>
    <n v="20"/>
    <n v="22"/>
    <n v="25"/>
    <n v="1157"/>
    <n v="1103"/>
    <n v="1181"/>
    <n v="1094"/>
    <n v="1182"/>
    <n v="879"/>
    <n v="1015"/>
    <n v="986"/>
    <n v="1276"/>
    <n v="73"/>
    <n v="59"/>
    <n v="1"/>
    <n v="1"/>
    <n v="71"/>
    <n v="58"/>
    <n v="747"/>
    <n v="9"/>
    <n v="735"/>
    <n v="0"/>
    <n v="0"/>
    <n v="0"/>
    <n v="629"/>
    <n v="8"/>
    <n v="619"/>
    <n v="1041"/>
    <n v="5"/>
    <n v="17"/>
    <n v="1019"/>
    <n v="20"/>
    <n v="0"/>
    <n v="0"/>
    <n v="20"/>
    <n v="1015"/>
    <n v="5"/>
    <n v="17"/>
    <n v="993"/>
    <n v="190"/>
    <n v="26"/>
    <n v="212"/>
    <n v="118"/>
    <n v="27"/>
    <n v="4"/>
    <n v="81"/>
    <n v="15"/>
    <n v="0"/>
    <n v="0"/>
    <n v="66"/>
    <n v="0"/>
    <n v="0"/>
    <n v="11"/>
    <n v="21"/>
    <n v="2"/>
    <n v="19"/>
    <n v="52"/>
    <n v="17"/>
    <n v="46"/>
    <n v="6"/>
    <m/>
    <m/>
    <m/>
    <n v="1188"/>
    <n v="779"/>
    <n v="1212"/>
    <n v="335"/>
    <n v="1117"/>
    <n v="752"/>
    <n v="1130"/>
    <n v="1008"/>
    <n v="1038"/>
    <n v="416"/>
    <n v="22"/>
    <n v="13"/>
    <n v="24"/>
    <n v="3"/>
    <n v="21"/>
    <n v="5"/>
    <n v="22"/>
    <n v="19"/>
    <n v="20"/>
    <n v="2"/>
    <n v="1157"/>
    <n v="760"/>
    <n v="1181"/>
    <n v="330"/>
    <n v="1091"/>
    <n v="745"/>
    <n v="1103"/>
    <n v="984"/>
    <n v="1013"/>
    <n v="413"/>
    <m/>
    <n v="1385"/>
    <n v="1375"/>
    <n v="10"/>
    <n v="1385"/>
    <n v="33"/>
    <n v="1342"/>
    <n v="10"/>
    <n v="596"/>
    <n v="647"/>
    <n v="244"/>
    <n v="986"/>
    <n v="98"/>
    <n v="14"/>
    <n v="37"/>
    <n v="2"/>
    <n v="4"/>
    <n v="593"/>
    <n v="2"/>
    <n v="638"/>
    <n v="2"/>
    <n v="1"/>
    <n v="75"/>
    <n v="718"/>
    <n v="591"/>
    <n v="1"/>
    <n v="11"/>
    <n v="17"/>
    <n v="4"/>
    <n v="0"/>
    <n v="62"/>
    <n v="698"/>
    <n v="582"/>
    <n v="14"/>
    <n v="162"/>
    <n v="42"/>
    <n v="570"/>
    <n v="41"/>
    <n v="10041"/>
    <n v="33"/>
    <n v="1010"/>
    <n v="239"/>
    <n v="44"/>
    <n v="89"/>
    <n v="5197"/>
    <n v="4301"/>
    <n v="1154"/>
    <n v="10652"/>
    <n v="146"/>
    <n v="100"/>
    <n v="1"/>
    <n v="9"/>
    <n v="1"/>
    <n v="141"/>
    <n v="4"/>
    <n v="1"/>
    <n v="0"/>
    <n v="0"/>
    <n v="0"/>
    <n v="1"/>
    <n v="0"/>
    <n v="0"/>
    <n v="16"/>
    <n v="12"/>
    <n v="6"/>
    <n v="4"/>
    <n v="7"/>
    <n v="9"/>
    <n v="17"/>
    <n v="2"/>
    <n v="813"/>
    <n v="200"/>
    <n v="1013"/>
    <n v="15"/>
    <n v="2"/>
    <n v="17"/>
    <n v="794"/>
    <n v="197"/>
    <n v="991"/>
    <n v="813"/>
    <n v="100"/>
    <n v="97"/>
    <n v="100"/>
    <n v="538"/>
    <n v="28"/>
    <n v="12"/>
    <n v="12"/>
    <x v="0"/>
    <x v="183"/>
  </r>
  <r>
    <x v="6"/>
    <x v="34"/>
    <x v="183"/>
    <x v="183"/>
    <x v="1"/>
    <n v="15771"/>
    <n v="1222"/>
    <n v="1156"/>
    <n v="1233"/>
    <n v="1143"/>
    <n v="1237"/>
    <n v="923"/>
    <n v="1064"/>
    <n v="1020"/>
    <n v="1323"/>
    <n v="22"/>
    <n v="22"/>
    <n v="24"/>
    <n v="17"/>
    <n v="25"/>
    <n v="12"/>
    <n v="20"/>
    <n v="21"/>
    <n v="24"/>
    <n v="1190"/>
    <n v="1128"/>
    <n v="1201"/>
    <n v="1120"/>
    <n v="1204"/>
    <n v="908"/>
    <n v="1038"/>
    <n v="995"/>
    <n v="1290"/>
    <n v="76"/>
    <n v="69"/>
    <n v="1"/>
    <n v="1"/>
    <n v="73"/>
    <n v="67"/>
    <n v="785"/>
    <n v="9"/>
    <n v="773"/>
    <n v="0"/>
    <n v="0"/>
    <n v="0"/>
    <n v="658"/>
    <n v="8"/>
    <n v="648"/>
    <n v="1064"/>
    <n v="6"/>
    <n v="19"/>
    <n v="1039"/>
    <n v="20"/>
    <n v="0"/>
    <n v="0"/>
    <n v="20"/>
    <n v="1038"/>
    <n v="5"/>
    <n v="19"/>
    <n v="1014"/>
    <n v="192"/>
    <n v="28"/>
    <n v="214"/>
    <n v="119"/>
    <n v="29"/>
    <n v="4"/>
    <n v="81"/>
    <n v="15"/>
    <n v="0"/>
    <n v="0"/>
    <n v="66"/>
    <n v="0"/>
    <n v="0"/>
    <n v="12"/>
    <n v="25"/>
    <n v="2"/>
    <n v="23"/>
    <n v="52"/>
    <n v="18"/>
    <n v="46"/>
    <n v="6"/>
    <m/>
    <m/>
    <m/>
    <n v="1222"/>
    <n v="795"/>
    <n v="1233"/>
    <n v="337"/>
    <n v="1141"/>
    <n v="765"/>
    <n v="1156"/>
    <n v="1039"/>
    <n v="1076"/>
    <n v="426"/>
    <n v="22"/>
    <n v="13"/>
    <n v="24"/>
    <n v="3"/>
    <n v="21"/>
    <n v="5"/>
    <n v="22"/>
    <n v="19"/>
    <n v="20"/>
    <n v="3"/>
    <n v="1190"/>
    <n v="775"/>
    <n v="1201"/>
    <n v="332"/>
    <n v="1114"/>
    <n v="757"/>
    <n v="1128"/>
    <n v="1014"/>
    <n v="1050"/>
    <n v="421"/>
    <m/>
    <n v="1393"/>
    <n v="1382"/>
    <n v="11"/>
    <n v="1393"/>
    <n v="33"/>
    <n v="1349"/>
    <n v="11"/>
    <n v="597"/>
    <n v="650"/>
    <n v="248"/>
    <n v="990"/>
    <n v="98"/>
    <n v="14"/>
    <n v="38"/>
    <n v="1"/>
    <n v="4"/>
    <n v="593"/>
    <n v="2"/>
    <n v="640"/>
    <n v="2"/>
    <n v="1"/>
    <n v="76"/>
    <n v="719"/>
    <n v="597"/>
    <n v="1"/>
    <n v="11"/>
    <n v="17"/>
    <n v="4"/>
    <n v="0"/>
    <n v="63"/>
    <n v="698"/>
    <n v="588"/>
    <n v="15"/>
    <n v="161"/>
    <n v="41"/>
    <n v="587"/>
    <n v="42"/>
    <n v="10013"/>
    <n v="22"/>
    <n v="1014"/>
    <n v="256"/>
    <n v="44"/>
    <n v="91"/>
    <n v="5173"/>
    <n v="4317"/>
    <n v="1152"/>
    <n v="10642"/>
    <n v="149"/>
    <n v="101"/>
    <n v="1"/>
    <n v="8"/>
    <n v="1"/>
    <n v="144"/>
    <n v="4"/>
    <n v="1"/>
    <n v="0"/>
    <n v="0"/>
    <n v="0"/>
    <n v="1"/>
    <n v="0"/>
    <n v="0"/>
    <n v="16"/>
    <n v="13"/>
    <n v="6"/>
    <n v="5"/>
    <n v="7"/>
    <n v="9"/>
    <n v="17"/>
    <n v="2"/>
    <n v="819"/>
    <n v="204"/>
    <n v="1023"/>
    <n v="15"/>
    <n v="2"/>
    <n v="17"/>
    <n v="800"/>
    <n v="201"/>
    <n v="1001"/>
    <n v="819"/>
    <n v="106"/>
    <n v="101"/>
    <n v="106"/>
    <n v="543"/>
    <n v="28"/>
    <n v="13"/>
    <n v="13"/>
    <x v="1"/>
    <x v="183"/>
  </r>
  <r>
    <x v="6"/>
    <x v="36"/>
    <x v="184"/>
    <x v="184"/>
    <x v="0"/>
    <n v="4829"/>
    <n v="388"/>
    <n v="357"/>
    <n v="379"/>
    <n v="394"/>
    <n v="380"/>
    <n v="260"/>
    <n v="346"/>
    <n v="318"/>
    <n v="435"/>
    <n v="9"/>
    <n v="4"/>
    <n v="7"/>
    <n v="10"/>
    <n v="6"/>
    <n v="1"/>
    <n v="6"/>
    <n v="7"/>
    <n v="10"/>
    <n v="374"/>
    <n v="348"/>
    <n v="366"/>
    <n v="380"/>
    <n v="368"/>
    <n v="257"/>
    <n v="337"/>
    <n v="307"/>
    <n v="418"/>
    <n v="38"/>
    <n v="35"/>
    <n v="2"/>
    <n v="2"/>
    <n v="36"/>
    <n v="33"/>
    <n v="223"/>
    <n v="0"/>
    <n v="222"/>
    <n v="0"/>
    <n v="0"/>
    <n v="0"/>
    <n v="184"/>
    <n v="0"/>
    <n v="183"/>
    <n v="346"/>
    <n v="0"/>
    <n v="6"/>
    <n v="337"/>
    <n v="6"/>
    <n v="0"/>
    <n v="1"/>
    <n v="5"/>
    <n v="337"/>
    <n v="0"/>
    <n v="5"/>
    <n v="329"/>
    <n v="26"/>
    <n v="0"/>
    <n v="87"/>
    <n v="71"/>
    <n v="15"/>
    <n v="3"/>
    <n v="22"/>
    <n v="0"/>
    <n v="0"/>
    <n v="0"/>
    <n v="22"/>
    <n v="0"/>
    <n v="0"/>
    <n v="4"/>
    <n v="9"/>
    <n v="1"/>
    <n v="8"/>
    <n v="18"/>
    <n v="0"/>
    <n v="18"/>
    <n v="0"/>
    <m/>
    <m/>
    <m/>
    <n v="388"/>
    <n v="235"/>
    <n v="379"/>
    <n v="100"/>
    <n v="344"/>
    <n v="221"/>
    <n v="357"/>
    <n v="336"/>
    <n v="320"/>
    <n v="116"/>
    <n v="9"/>
    <n v="7"/>
    <n v="7"/>
    <n v="0"/>
    <n v="6"/>
    <n v="2"/>
    <n v="4"/>
    <n v="4"/>
    <n v="3"/>
    <n v="1"/>
    <n v="374"/>
    <n v="224"/>
    <n v="366"/>
    <n v="95"/>
    <n v="332"/>
    <n v="213"/>
    <n v="348"/>
    <n v="327"/>
    <n v="313"/>
    <n v="111"/>
    <m/>
    <n v="452"/>
    <n v="445"/>
    <n v="7"/>
    <n v="452"/>
    <n v="12"/>
    <n v="433"/>
    <n v="7"/>
    <n v="189"/>
    <n v="193"/>
    <n v="27"/>
    <n v="383"/>
    <n v="32"/>
    <n v="7"/>
    <n v="3"/>
    <n v="0"/>
    <n v="0"/>
    <n v="184"/>
    <n v="0"/>
    <n v="187"/>
    <n v="0"/>
    <n v="3"/>
    <n v="26"/>
    <n v="238"/>
    <n v="185"/>
    <n v="3"/>
    <n v="4"/>
    <n v="4"/>
    <n v="1"/>
    <n v="0"/>
    <n v="20"/>
    <n v="232"/>
    <n v="181"/>
    <n v="4"/>
    <n v="53"/>
    <n v="7"/>
    <n v="166"/>
    <n v="29"/>
    <n v="3083"/>
    <n v="9"/>
    <n v="180"/>
    <n v="47"/>
    <n v="20"/>
    <n v="38"/>
    <n v="1755"/>
    <n v="1255"/>
    <n v="268"/>
    <n v="3278"/>
    <n v="38"/>
    <n v="9"/>
    <n v="0"/>
    <n v="0"/>
    <n v="1"/>
    <n v="36"/>
    <n v="1"/>
    <n v="3"/>
    <n v="2"/>
    <n v="0"/>
    <n v="0"/>
    <n v="1"/>
    <n v="0"/>
    <n v="0"/>
    <n v="1"/>
    <n v="0"/>
    <n v="0"/>
    <n v="0"/>
    <n v="1"/>
    <n v="0"/>
    <n v="4"/>
    <n v="2"/>
    <n v="266"/>
    <n v="84"/>
    <n v="350"/>
    <n v="3"/>
    <n v="1"/>
    <n v="4"/>
    <n v="262"/>
    <n v="82"/>
    <n v="344"/>
    <n v="266"/>
    <n v="33"/>
    <n v="33"/>
    <n v="33"/>
    <n v="153"/>
    <n v="0"/>
    <n v="0"/>
    <n v="0"/>
    <x v="0"/>
    <x v="184"/>
  </r>
  <r>
    <x v="6"/>
    <x v="36"/>
    <x v="184"/>
    <x v="184"/>
    <x v="1"/>
    <n v="4853"/>
    <n v="388"/>
    <n v="360"/>
    <n v="380"/>
    <n v="397"/>
    <n v="384"/>
    <n v="270"/>
    <n v="354"/>
    <n v="322"/>
    <n v="433"/>
    <n v="7"/>
    <n v="4"/>
    <n v="6"/>
    <n v="8"/>
    <n v="7"/>
    <n v="1"/>
    <n v="3"/>
    <n v="8"/>
    <n v="10"/>
    <n v="376"/>
    <n v="351"/>
    <n v="368"/>
    <n v="385"/>
    <n v="371"/>
    <n v="267"/>
    <n v="347"/>
    <n v="309"/>
    <n v="416"/>
    <n v="38"/>
    <n v="34"/>
    <n v="1"/>
    <n v="1"/>
    <n v="37"/>
    <n v="33"/>
    <n v="234"/>
    <n v="0"/>
    <n v="233"/>
    <n v="0"/>
    <n v="0"/>
    <n v="0"/>
    <n v="192"/>
    <n v="0"/>
    <n v="191"/>
    <n v="354"/>
    <n v="0"/>
    <n v="4"/>
    <n v="347"/>
    <n v="3"/>
    <n v="0"/>
    <n v="0"/>
    <n v="3"/>
    <n v="347"/>
    <n v="0"/>
    <n v="4"/>
    <n v="340"/>
    <n v="26"/>
    <n v="0"/>
    <n v="87"/>
    <n v="71"/>
    <n v="15"/>
    <n v="3"/>
    <n v="21"/>
    <n v="0"/>
    <n v="0"/>
    <n v="0"/>
    <n v="21"/>
    <n v="0"/>
    <n v="0"/>
    <n v="4"/>
    <n v="9"/>
    <n v="1"/>
    <n v="8"/>
    <n v="18"/>
    <n v="0"/>
    <n v="18"/>
    <n v="0"/>
    <m/>
    <m/>
    <m/>
    <n v="388"/>
    <n v="241"/>
    <n v="380"/>
    <n v="97"/>
    <n v="346"/>
    <n v="219"/>
    <n v="360"/>
    <n v="339"/>
    <n v="324"/>
    <n v="118"/>
    <n v="7"/>
    <n v="6"/>
    <n v="6"/>
    <n v="0"/>
    <n v="5"/>
    <n v="2"/>
    <n v="4"/>
    <n v="4"/>
    <n v="2"/>
    <n v="1"/>
    <n v="376"/>
    <n v="230"/>
    <n v="368"/>
    <n v="92"/>
    <n v="335"/>
    <n v="211"/>
    <n v="351"/>
    <n v="330"/>
    <n v="318"/>
    <n v="113"/>
    <m/>
    <n v="452"/>
    <n v="445"/>
    <n v="7"/>
    <n v="452"/>
    <n v="13"/>
    <n v="432"/>
    <n v="7"/>
    <n v="192"/>
    <n v="196"/>
    <n v="27"/>
    <n v="383"/>
    <n v="32"/>
    <n v="7"/>
    <n v="3"/>
    <n v="0"/>
    <n v="0"/>
    <n v="186"/>
    <n v="0"/>
    <n v="189"/>
    <n v="0"/>
    <n v="4"/>
    <n v="26"/>
    <n v="239"/>
    <n v="183"/>
    <n v="4"/>
    <n v="4"/>
    <n v="4"/>
    <n v="1"/>
    <n v="0"/>
    <n v="20"/>
    <n v="233"/>
    <n v="179"/>
    <n v="4"/>
    <n v="52"/>
    <n v="6"/>
    <n v="166"/>
    <n v="29"/>
    <n v="3099"/>
    <n v="4"/>
    <n v="181"/>
    <n v="49"/>
    <n v="20"/>
    <n v="38"/>
    <n v="1768"/>
    <n v="1258"/>
    <n v="268"/>
    <n v="3294"/>
    <n v="36"/>
    <n v="8"/>
    <n v="0"/>
    <n v="0"/>
    <n v="2"/>
    <n v="33"/>
    <n v="1"/>
    <n v="4"/>
    <n v="1"/>
    <n v="0"/>
    <n v="0"/>
    <n v="2"/>
    <n v="0"/>
    <n v="0"/>
    <n v="1"/>
    <n v="0"/>
    <n v="0"/>
    <n v="0"/>
    <n v="1"/>
    <n v="0"/>
    <n v="5"/>
    <n v="2"/>
    <n v="264"/>
    <n v="84"/>
    <n v="348"/>
    <n v="3"/>
    <n v="1"/>
    <n v="4"/>
    <n v="260"/>
    <n v="82"/>
    <n v="342"/>
    <n v="264"/>
    <n v="35"/>
    <n v="35"/>
    <n v="35"/>
    <n v="154"/>
    <n v="1"/>
    <n v="0"/>
    <n v="0"/>
    <x v="1"/>
    <x v="184"/>
  </r>
  <r>
    <x v="6"/>
    <x v="36"/>
    <x v="185"/>
    <x v="185"/>
    <x v="0"/>
    <n v="10600"/>
    <n v="616"/>
    <n v="656"/>
    <n v="687"/>
    <n v="560"/>
    <n v="683"/>
    <n v="325"/>
    <n v="508"/>
    <n v="520"/>
    <n v="751"/>
    <n v="11"/>
    <n v="9"/>
    <n v="13"/>
    <n v="11"/>
    <n v="13"/>
    <n v="4"/>
    <n v="8"/>
    <n v="15"/>
    <n v="21"/>
    <n v="601"/>
    <n v="643"/>
    <n v="670"/>
    <n v="545"/>
    <n v="666"/>
    <n v="317"/>
    <n v="496"/>
    <n v="502"/>
    <n v="725"/>
    <n v="53"/>
    <n v="50"/>
    <n v="0"/>
    <n v="0"/>
    <n v="53"/>
    <n v="50"/>
    <n v="267"/>
    <n v="2"/>
    <n v="261"/>
    <n v="1"/>
    <n v="1"/>
    <n v="0"/>
    <n v="189"/>
    <n v="1"/>
    <n v="185"/>
    <n v="508"/>
    <n v="10"/>
    <n v="11"/>
    <n v="485"/>
    <n v="8"/>
    <n v="0"/>
    <n v="0"/>
    <n v="8"/>
    <n v="496"/>
    <n v="10"/>
    <n v="11"/>
    <n v="473"/>
    <n v="66"/>
    <n v="12"/>
    <n v="119"/>
    <n v="42"/>
    <n v="16"/>
    <n v="3"/>
    <n v="43"/>
    <n v="11"/>
    <n v="0"/>
    <n v="0"/>
    <n v="32"/>
    <n v="0"/>
    <n v="0"/>
    <n v="3"/>
    <n v="5"/>
    <n v="0"/>
    <n v="5"/>
    <n v="26"/>
    <n v="8"/>
    <n v="21"/>
    <n v="5"/>
    <m/>
    <m/>
    <m/>
    <n v="616"/>
    <n v="332"/>
    <n v="687"/>
    <n v="163"/>
    <n v="607"/>
    <n v="377"/>
    <n v="656"/>
    <n v="625"/>
    <n v="553"/>
    <n v="160"/>
    <n v="11"/>
    <n v="10"/>
    <n v="13"/>
    <n v="0"/>
    <n v="11"/>
    <n v="4"/>
    <n v="9"/>
    <n v="9"/>
    <n v="6"/>
    <n v="3"/>
    <n v="601"/>
    <n v="319"/>
    <n v="670"/>
    <n v="160"/>
    <n v="592"/>
    <n v="370"/>
    <n v="643"/>
    <n v="613"/>
    <n v="543"/>
    <n v="156"/>
    <m/>
    <n v="833"/>
    <n v="826"/>
    <n v="7"/>
    <n v="833"/>
    <n v="31"/>
    <n v="795"/>
    <n v="7"/>
    <n v="177"/>
    <n v="212"/>
    <n v="127"/>
    <n v="392"/>
    <n v="113"/>
    <n v="14"/>
    <n v="17"/>
    <n v="169"/>
    <n v="1"/>
    <n v="140"/>
    <n v="0"/>
    <n v="173"/>
    <n v="2"/>
    <n v="11"/>
    <n v="45"/>
    <n v="459"/>
    <n v="318"/>
    <n v="9"/>
    <n v="12"/>
    <n v="8"/>
    <n v="2"/>
    <n v="0"/>
    <n v="32"/>
    <n v="447"/>
    <n v="316"/>
    <n v="5"/>
    <n v="135"/>
    <n v="33"/>
    <n v="403"/>
    <n v="84"/>
    <n v="6551"/>
    <n v="7"/>
    <n v="953"/>
    <n v="114"/>
    <n v="36"/>
    <n v="72"/>
    <n v="3244"/>
    <n v="2996"/>
    <n v="798"/>
    <n v="7038"/>
    <n v="83"/>
    <n v="22"/>
    <n v="0"/>
    <n v="5"/>
    <n v="1"/>
    <n v="79"/>
    <n v="3"/>
    <n v="11"/>
    <n v="1"/>
    <n v="0"/>
    <n v="0"/>
    <n v="4"/>
    <n v="1"/>
    <n v="0"/>
    <n v="5"/>
    <n v="2"/>
    <n v="0"/>
    <n v="0"/>
    <n v="5"/>
    <n v="0"/>
    <n v="16"/>
    <n v="6"/>
    <n v="347"/>
    <n v="108"/>
    <n v="455"/>
    <n v="6"/>
    <n v="0"/>
    <n v="6"/>
    <n v="341"/>
    <n v="108"/>
    <n v="449"/>
    <n v="347"/>
    <n v="41"/>
    <n v="41"/>
    <n v="41"/>
    <n v="217"/>
    <n v="0"/>
    <n v="0"/>
    <n v="0"/>
    <x v="0"/>
    <x v="185"/>
  </r>
  <r>
    <x v="6"/>
    <x v="36"/>
    <x v="185"/>
    <x v="185"/>
    <x v="1"/>
    <n v="10585"/>
    <n v="620"/>
    <n v="651"/>
    <n v="686"/>
    <n v="566"/>
    <n v="678"/>
    <n v="319"/>
    <n v="511"/>
    <n v="529"/>
    <n v="755"/>
    <n v="12"/>
    <n v="9"/>
    <n v="13"/>
    <n v="11"/>
    <n v="13"/>
    <n v="4"/>
    <n v="7"/>
    <n v="16"/>
    <n v="21"/>
    <n v="604"/>
    <n v="638"/>
    <n v="669"/>
    <n v="551"/>
    <n v="661"/>
    <n v="311"/>
    <n v="500"/>
    <n v="510"/>
    <n v="729"/>
    <n v="52"/>
    <n v="49"/>
    <n v="0"/>
    <n v="0"/>
    <n v="52"/>
    <n v="49"/>
    <n v="260"/>
    <n v="2"/>
    <n v="254"/>
    <n v="1"/>
    <n v="1"/>
    <n v="0"/>
    <n v="192"/>
    <n v="1"/>
    <n v="188"/>
    <n v="511"/>
    <n v="10"/>
    <n v="11"/>
    <n v="488"/>
    <n v="7"/>
    <n v="0"/>
    <n v="0"/>
    <n v="7"/>
    <n v="500"/>
    <n v="10"/>
    <n v="11"/>
    <n v="477"/>
    <n v="67"/>
    <n v="12"/>
    <n v="118"/>
    <n v="45"/>
    <n v="15"/>
    <n v="3"/>
    <n v="42"/>
    <n v="10"/>
    <n v="0"/>
    <n v="0"/>
    <n v="32"/>
    <n v="0"/>
    <n v="0"/>
    <n v="3"/>
    <n v="5"/>
    <n v="0"/>
    <n v="5"/>
    <n v="25"/>
    <n v="8"/>
    <n v="20"/>
    <n v="5"/>
    <m/>
    <m/>
    <m/>
    <n v="620"/>
    <n v="331"/>
    <n v="686"/>
    <n v="163"/>
    <n v="604"/>
    <n v="381"/>
    <n v="651"/>
    <n v="622"/>
    <n v="551"/>
    <n v="162"/>
    <n v="12"/>
    <n v="10"/>
    <n v="13"/>
    <n v="0"/>
    <n v="11"/>
    <n v="4"/>
    <n v="9"/>
    <n v="9"/>
    <n v="7"/>
    <n v="3"/>
    <n v="604"/>
    <n v="319"/>
    <n v="669"/>
    <n v="160"/>
    <n v="589"/>
    <n v="374"/>
    <n v="638"/>
    <n v="610"/>
    <n v="540"/>
    <n v="158"/>
    <m/>
    <n v="836"/>
    <n v="829"/>
    <n v="7"/>
    <n v="836"/>
    <n v="31"/>
    <n v="798"/>
    <n v="7"/>
    <n v="188"/>
    <n v="223"/>
    <n v="128"/>
    <n v="398"/>
    <n v="112"/>
    <n v="13"/>
    <n v="17"/>
    <n v="168"/>
    <n v="0"/>
    <n v="132"/>
    <n v="0"/>
    <n v="165"/>
    <n v="1"/>
    <n v="11"/>
    <n v="44"/>
    <n v="460"/>
    <n v="321"/>
    <n v="9"/>
    <n v="12"/>
    <n v="8"/>
    <n v="2"/>
    <n v="0"/>
    <n v="31"/>
    <n v="448"/>
    <n v="319"/>
    <n v="5"/>
    <n v="136"/>
    <n v="33"/>
    <n v="406"/>
    <n v="84"/>
    <n v="6554"/>
    <n v="5"/>
    <n v="956"/>
    <n v="110"/>
    <n v="36"/>
    <n v="71"/>
    <n v="3239"/>
    <n v="3002"/>
    <n v="803"/>
    <n v="7044"/>
    <n v="81"/>
    <n v="18"/>
    <n v="0"/>
    <n v="5"/>
    <n v="1"/>
    <n v="77"/>
    <n v="3"/>
    <n v="11"/>
    <n v="1"/>
    <n v="0"/>
    <n v="0"/>
    <n v="4"/>
    <n v="1"/>
    <n v="0"/>
    <n v="5"/>
    <n v="2"/>
    <n v="0"/>
    <n v="0"/>
    <n v="5"/>
    <n v="0"/>
    <n v="16"/>
    <n v="6"/>
    <n v="347"/>
    <n v="107"/>
    <n v="454"/>
    <n v="6"/>
    <n v="0"/>
    <n v="6"/>
    <n v="340"/>
    <n v="107"/>
    <n v="447"/>
    <n v="347"/>
    <n v="41"/>
    <n v="41"/>
    <n v="41"/>
    <n v="218"/>
    <n v="0"/>
    <n v="0"/>
    <n v="0"/>
    <x v="1"/>
    <x v="185"/>
  </r>
  <r>
    <x v="6"/>
    <x v="36"/>
    <x v="186"/>
    <x v="186"/>
    <x v="0"/>
    <n v="8068"/>
    <n v="632"/>
    <n v="574"/>
    <n v="601"/>
    <n v="544"/>
    <n v="600"/>
    <n v="410"/>
    <n v="602"/>
    <n v="420"/>
    <n v="652"/>
    <n v="14"/>
    <n v="10"/>
    <n v="10"/>
    <n v="12"/>
    <n v="11"/>
    <n v="3"/>
    <n v="14"/>
    <n v="12"/>
    <n v="17"/>
    <n v="617"/>
    <n v="563"/>
    <n v="590"/>
    <n v="531"/>
    <n v="588"/>
    <n v="407"/>
    <n v="587"/>
    <n v="407"/>
    <n v="634"/>
    <n v="49"/>
    <n v="46"/>
    <n v="3"/>
    <n v="3"/>
    <n v="46"/>
    <n v="43"/>
    <n v="342"/>
    <n v="1"/>
    <n v="341"/>
    <n v="0"/>
    <n v="0"/>
    <n v="0"/>
    <n v="231"/>
    <n v="0"/>
    <n v="231"/>
    <n v="602"/>
    <n v="8"/>
    <n v="35"/>
    <n v="558"/>
    <n v="14"/>
    <n v="2"/>
    <n v="0"/>
    <n v="12"/>
    <n v="587"/>
    <n v="6"/>
    <n v="35"/>
    <n v="545"/>
    <n v="92"/>
    <n v="8"/>
    <n v="133"/>
    <n v="54"/>
    <n v="16"/>
    <n v="4"/>
    <n v="40"/>
    <n v="2"/>
    <n v="0"/>
    <n v="0"/>
    <n v="38"/>
    <n v="0"/>
    <n v="0"/>
    <n v="6"/>
    <n v="14"/>
    <n v="0"/>
    <n v="14"/>
    <n v="32"/>
    <n v="5"/>
    <n v="31"/>
    <n v="1"/>
    <m/>
    <m/>
    <m/>
    <n v="632"/>
    <n v="445"/>
    <n v="601"/>
    <n v="145"/>
    <n v="537"/>
    <n v="343"/>
    <n v="574"/>
    <n v="548"/>
    <n v="553"/>
    <n v="222"/>
    <n v="14"/>
    <n v="12"/>
    <n v="10"/>
    <n v="1"/>
    <n v="9"/>
    <n v="5"/>
    <n v="10"/>
    <n v="9"/>
    <n v="9"/>
    <n v="2"/>
    <n v="617"/>
    <n v="433"/>
    <n v="590"/>
    <n v="143"/>
    <n v="527"/>
    <n v="337"/>
    <n v="563"/>
    <n v="538"/>
    <n v="543"/>
    <n v="220"/>
    <m/>
    <n v="678"/>
    <n v="677"/>
    <n v="1"/>
    <n v="678"/>
    <n v="19"/>
    <n v="658"/>
    <n v="1"/>
    <n v="3"/>
    <n v="32"/>
    <n v="144"/>
    <n v="417"/>
    <n v="92"/>
    <n v="3"/>
    <n v="16"/>
    <n v="4"/>
    <n v="2"/>
    <n v="1"/>
    <n v="0"/>
    <n v="29"/>
    <n v="0"/>
    <n v="3"/>
    <n v="35"/>
    <n v="370"/>
    <n v="270"/>
    <n v="3"/>
    <n v="10"/>
    <n v="6"/>
    <n v="0"/>
    <n v="0"/>
    <n v="25"/>
    <n v="364"/>
    <n v="269"/>
    <n v="11"/>
    <n v="59"/>
    <n v="17"/>
    <n v="58"/>
    <n v="12"/>
    <n v="5594"/>
    <n v="4"/>
    <n v="865"/>
    <n v="29"/>
    <n v="45"/>
    <n v="80"/>
    <n v="2671"/>
    <n v="2328"/>
    <n v="665"/>
    <n v="5664"/>
    <n v="51"/>
    <n v="34"/>
    <n v="0"/>
    <n v="1"/>
    <n v="4"/>
    <n v="47"/>
    <n v="0"/>
    <n v="3"/>
    <n v="0"/>
    <n v="0"/>
    <n v="0"/>
    <n v="3"/>
    <n v="0"/>
    <n v="0"/>
    <n v="4"/>
    <n v="2"/>
    <n v="0"/>
    <n v="0"/>
    <n v="2"/>
    <n v="2"/>
    <n v="7"/>
    <n v="2"/>
    <n v="363"/>
    <n v="129"/>
    <n v="492"/>
    <n v="3"/>
    <n v="0"/>
    <n v="3"/>
    <n v="359"/>
    <n v="129"/>
    <n v="488"/>
    <n v="363"/>
    <n v="31"/>
    <n v="31"/>
    <n v="31"/>
    <n v="238"/>
    <n v="6"/>
    <n v="2"/>
    <n v="2"/>
    <x v="0"/>
    <x v="186"/>
  </r>
  <r>
    <x v="6"/>
    <x v="36"/>
    <x v="186"/>
    <x v="186"/>
    <x v="1"/>
    <n v="8046"/>
    <n v="636"/>
    <n v="594"/>
    <n v="618"/>
    <n v="571"/>
    <n v="615"/>
    <n v="446"/>
    <n v="611"/>
    <n v="408"/>
    <n v="649"/>
    <n v="15"/>
    <n v="13"/>
    <n v="13"/>
    <n v="14"/>
    <n v="15"/>
    <n v="4"/>
    <n v="15"/>
    <n v="11"/>
    <n v="17"/>
    <n v="620"/>
    <n v="580"/>
    <n v="604"/>
    <n v="556"/>
    <n v="599"/>
    <n v="441"/>
    <n v="595"/>
    <n v="396"/>
    <n v="631"/>
    <n v="50"/>
    <n v="48"/>
    <n v="3"/>
    <n v="3"/>
    <n v="47"/>
    <n v="45"/>
    <n v="387"/>
    <n v="2"/>
    <n v="384"/>
    <n v="0"/>
    <n v="0"/>
    <n v="0"/>
    <n v="257"/>
    <n v="0"/>
    <n v="256"/>
    <n v="611"/>
    <n v="6"/>
    <n v="21"/>
    <n v="584"/>
    <n v="15"/>
    <n v="2"/>
    <n v="0"/>
    <n v="13"/>
    <n v="595"/>
    <n v="4"/>
    <n v="21"/>
    <n v="570"/>
    <n v="92"/>
    <n v="8"/>
    <n v="130"/>
    <n v="53"/>
    <n v="16"/>
    <n v="4"/>
    <n v="41"/>
    <n v="2"/>
    <n v="0"/>
    <n v="0"/>
    <n v="39"/>
    <n v="0"/>
    <n v="0"/>
    <n v="6"/>
    <n v="14"/>
    <n v="0"/>
    <n v="14"/>
    <n v="35"/>
    <n v="7"/>
    <n v="34"/>
    <n v="1"/>
    <m/>
    <m/>
    <m/>
    <n v="636"/>
    <n v="457"/>
    <n v="618"/>
    <n v="148"/>
    <n v="553"/>
    <n v="358"/>
    <n v="594"/>
    <n v="568"/>
    <n v="571"/>
    <n v="238"/>
    <n v="15"/>
    <n v="9"/>
    <n v="13"/>
    <n v="2"/>
    <n v="12"/>
    <n v="6"/>
    <n v="13"/>
    <n v="13"/>
    <n v="11"/>
    <n v="3"/>
    <n v="620"/>
    <n v="447"/>
    <n v="604"/>
    <n v="145"/>
    <n v="540"/>
    <n v="351"/>
    <n v="580"/>
    <n v="554"/>
    <n v="559"/>
    <n v="234"/>
    <m/>
    <n v="677"/>
    <n v="676"/>
    <n v="1"/>
    <n v="677"/>
    <n v="20"/>
    <n v="656"/>
    <n v="1"/>
    <n v="4"/>
    <n v="33"/>
    <n v="141"/>
    <n v="418"/>
    <n v="93"/>
    <n v="3"/>
    <n v="16"/>
    <n v="4"/>
    <n v="2"/>
    <n v="2"/>
    <n v="0"/>
    <n v="30"/>
    <n v="0"/>
    <n v="3"/>
    <n v="34"/>
    <n v="371"/>
    <n v="269"/>
    <n v="3"/>
    <n v="10"/>
    <n v="7"/>
    <n v="0"/>
    <n v="0"/>
    <n v="24"/>
    <n v="364"/>
    <n v="268"/>
    <n v="13"/>
    <n v="59"/>
    <n v="17"/>
    <n v="64"/>
    <n v="12"/>
    <n v="5592"/>
    <n v="5"/>
    <n v="868"/>
    <n v="34"/>
    <n v="45"/>
    <n v="81"/>
    <n v="2683"/>
    <n v="2320"/>
    <n v="665"/>
    <n v="5668"/>
    <n v="53"/>
    <n v="36"/>
    <n v="0"/>
    <n v="1"/>
    <n v="5"/>
    <n v="48"/>
    <n v="0"/>
    <n v="3"/>
    <n v="0"/>
    <n v="0"/>
    <n v="0"/>
    <n v="3"/>
    <n v="0"/>
    <n v="0"/>
    <n v="4"/>
    <n v="2"/>
    <n v="1"/>
    <n v="0"/>
    <n v="2"/>
    <n v="2"/>
    <n v="7"/>
    <n v="2"/>
    <n v="364"/>
    <n v="126"/>
    <n v="490"/>
    <n v="3"/>
    <n v="0"/>
    <n v="3"/>
    <n v="360"/>
    <n v="126"/>
    <n v="486"/>
    <n v="364"/>
    <n v="36"/>
    <n v="36"/>
    <n v="36"/>
    <n v="244"/>
    <n v="10"/>
    <n v="4"/>
    <n v="4"/>
    <x v="1"/>
    <x v="186"/>
  </r>
  <r>
    <x v="3"/>
    <x v="35"/>
    <x v="182"/>
    <x v="182"/>
    <x v="1"/>
    <n v="28370"/>
    <n v="834"/>
    <n v="791"/>
    <n v="850"/>
    <n v="787"/>
    <n v="828"/>
    <n v="542"/>
    <n v="737"/>
    <n v="600"/>
    <n v="885"/>
    <n v="37"/>
    <n v="41"/>
    <n v="47"/>
    <n v="37"/>
    <n v="46"/>
    <n v="21"/>
    <n v="28"/>
    <n v="30"/>
    <n v="50"/>
    <n v="788"/>
    <n v="740"/>
    <n v="792"/>
    <n v="740"/>
    <n v="771"/>
    <n v="516"/>
    <n v="701"/>
    <n v="561"/>
    <n v="823"/>
    <n v="114"/>
    <n v="105"/>
    <n v="8"/>
    <n v="8"/>
    <n v="102"/>
    <n v="94"/>
    <n v="481"/>
    <n v="14"/>
    <n v="463"/>
    <n v="0"/>
    <n v="0"/>
    <n v="0"/>
    <n v="348"/>
    <n v="6"/>
    <n v="339"/>
    <n v="737"/>
    <n v="1"/>
    <n v="14"/>
    <n v="721"/>
    <n v="28"/>
    <n v="0"/>
    <n v="1"/>
    <n v="27"/>
    <n v="701"/>
    <n v="1"/>
    <n v="13"/>
    <n v="686"/>
    <n v="111"/>
    <n v="16"/>
    <n v="128"/>
    <n v="115"/>
    <n v="33"/>
    <n v="2"/>
    <n v="75"/>
    <n v="47"/>
    <n v="2"/>
    <n v="0"/>
    <n v="28"/>
    <n v="0"/>
    <n v="0"/>
    <n v="4"/>
    <n v="10"/>
    <n v="2"/>
    <n v="8"/>
    <n v="19"/>
    <n v="8"/>
    <n v="17"/>
    <n v="2"/>
    <m/>
    <m/>
    <m/>
    <n v="834"/>
    <n v="588"/>
    <n v="850"/>
    <n v="232"/>
    <n v="738"/>
    <n v="475"/>
    <n v="791"/>
    <n v="703"/>
    <n v="765"/>
    <n v="310"/>
    <n v="37"/>
    <n v="29"/>
    <n v="47"/>
    <n v="10"/>
    <n v="38"/>
    <n v="18"/>
    <n v="41"/>
    <n v="37"/>
    <n v="34"/>
    <n v="9"/>
    <n v="788"/>
    <n v="586"/>
    <n v="792"/>
    <n v="225"/>
    <n v="714"/>
    <n v="461"/>
    <n v="740"/>
    <n v="700"/>
    <n v="723"/>
    <n v="312"/>
    <m/>
    <n v="956"/>
    <n v="942"/>
    <n v="14"/>
    <n v="956"/>
    <n v="66"/>
    <n v="876"/>
    <n v="14"/>
    <n v="7"/>
    <n v="368"/>
    <n v="183"/>
    <n v="541"/>
    <n v="69"/>
    <n v="14"/>
    <n v="67"/>
    <n v="80"/>
    <n v="2"/>
    <n v="3"/>
    <n v="0"/>
    <n v="348"/>
    <n v="14"/>
    <n v="5"/>
    <n v="146"/>
    <n v="561"/>
    <n v="244"/>
    <n v="5"/>
    <n v="36"/>
    <n v="21"/>
    <n v="1"/>
    <n v="0"/>
    <n v="100"/>
    <n v="527"/>
    <n v="232"/>
    <n v="51"/>
    <n v="332"/>
    <n v="52"/>
    <n v="179"/>
    <n v="132"/>
    <n v="21898"/>
    <n v="2"/>
    <n v="565"/>
    <n v="14"/>
    <n v="47"/>
    <n v="205"/>
    <n v="14394"/>
    <n v="6750"/>
    <n v="778"/>
    <n v="22209"/>
    <n v="123"/>
    <n v="49"/>
    <n v="5"/>
    <n v="34"/>
    <n v="6"/>
    <n v="115"/>
    <n v="2"/>
    <n v="5"/>
    <n v="0"/>
    <n v="0"/>
    <n v="0"/>
    <n v="3"/>
    <n v="0"/>
    <n v="0"/>
    <n v="19"/>
    <n v="14"/>
    <n v="1"/>
    <n v="4"/>
    <n v="14"/>
    <n v="5"/>
    <n v="24"/>
    <n v="7"/>
    <n v="550"/>
    <n v="118"/>
    <n v="668"/>
    <n v="12"/>
    <n v="3"/>
    <n v="15"/>
    <n v="533"/>
    <n v="115"/>
    <n v="648"/>
    <n v="550"/>
    <n v="64"/>
    <n v="62"/>
    <n v="63"/>
    <n v="382"/>
    <n v="14"/>
    <n v="4"/>
    <n v="4"/>
    <x v="1"/>
    <x v="182"/>
  </r>
  <r>
    <x v="6"/>
    <x v="36"/>
    <x v="187"/>
    <x v="187"/>
    <x v="0"/>
    <n v="7731"/>
    <n v="540"/>
    <n v="503"/>
    <n v="577"/>
    <n v="495"/>
    <n v="535"/>
    <n v="410"/>
    <n v="495"/>
    <n v="401"/>
    <n v="615"/>
    <n v="18"/>
    <n v="18"/>
    <n v="21"/>
    <n v="16"/>
    <n v="20"/>
    <n v="16"/>
    <n v="16"/>
    <n v="15"/>
    <n v="28"/>
    <n v="516"/>
    <n v="480"/>
    <n v="550"/>
    <n v="473"/>
    <n v="510"/>
    <n v="393"/>
    <n v="474"/>
    <n v="383"/>
    <n v="578"/>
    <n v="37"/>
    <n v="32"/>
    <n v="5"/>
    <n v="5"/>
    <n v="31"/>
    <n v="26"/>
    <n v="309"/>
    <n v="7"/>
    <n v="301"/>
    <n v="0"/>
    <n v="0"/>
    <n v="0"/>
    <n v="214"/>
    <n v="2"/>
    <n v="211"/>
    <n v="495"/>
    <n v="1"/>
    <n v="10"/>
    <n v="484"/>
    <n v="16"/>
    <n v="0"/>
    <n v="0"/>
    <n v="16"/>
    <n v="474"/>
    <n v="1"/>
    <n v="10"/>
    <n v="463"/>
    <n v="62"/>
    <n v="9"/>
    <n v="82"/>
    <n v="38"/>
    <n v="20"/>
    <n v="2"/>
    <n v="48"/>
    <n v="7"/>
    <n v="0"/>
    <n v="0"/>
    <n v="41"/>
    <n v="0"/>
    <n v="0"/>
    <n v="3"/>
    <n v="16"/>
    <n v="1"/>
    <n v="15"/>
    <n v="34"/>
    <n v="4"/>
    <n v="30"/>
    <n v="4"/>
    <m/>
    <m/>
    <m/>
    <n v="540"/>
    <n v="325"/>
    <n v="577"/>
    <n v="141"/>
    <n v="524"/>
    <n v="349"/>
    <n v="503"/>
    <n v="496"/>
    <n v="446"/>
    <n v="166"/>
    <n v="18"/>
    <n v="8"/>
    <n v="21"/>
    <n v="0"/>
    <n v="17"/>
    <n v="4"/>
    <n v="18"/>
    <n v="18"/>
    <n v="11"/>
    <n v="0"/>
    <n v="516"/>
    <n v="312"/>
    <n v="550"/>
    <n v="137"/>
    <n v="501"/>
    <n v="340"/>
    <n v="480"/>
    <n v="473"/>
    <n v="430"/>
    <n v="163"/>
    <m/>
    <n v="651"/>
    <n v="640"/>
    <n v="11"/>
    <n v="651"/>
    <n v="32"/>
    <n v="608"/>
    <n v="11"/>
    <n v="145"/>
    <n v="231"/>
    <n v="69"/>
    <n v="507"/>
    <n v="51"/>
    <n v="4"/>
    <n v="7"/>
    <n v="12"/>
    <n v="1"/>
    <n v="132"/>
    <n v="0"/>
    <n v="215"/>
    <n v="1"/>
    <n v="3"/>
    <n v="49"/>
    <n v="356"/>
    <n v="243"/>
    <n v="1"/>
    <n v="14"/>
    <n v="15"/>
    <n v="2"/>
    <n v="1"/>
    <n v="31"/>
    <n v="337"/>
    <n v="239"/>
    <n v="8"/>
    <n v="116"/>
    <n v="25"/>
    <n v="144"/>
    <n v="64"/>
    <n v="5317"/>
    <n v="1"/>
    <n v="551"/>
    <n v="4"/>
    <n v="27"/>
    <n v="77"/>
    <n v="2703"/>
    <n v="2182"/>
    <n v="640"/>
    <n v="5525"/>
    <n v="58"/>
    <n v="32"/>
    <n v="0"/>
    <n v="1"/>
    <n v="4"/>
    <n v="52"/>
    <n v="2"/>
    <n v="3"/>
    <n v="0"/>
    <n v="0"/>
    <n v="0"/>
    <n v="2"/>
    <n v="0"/>
    <n v="0"/>
    <n v="7"/>
    <n v="3"/>
    <n v="1"/>
    <n v="1"/>
    <n v="5"/>
    <n v="0"/>
    <n v="10"/>
    <n v="2"/>
    <n v="365"/>
    <n v="78"/>
    <n v="443"/>
    <n v="9"/>
    <n v="3"/>
    <n v="12"/>
    <n v="356"/>
    <n v="75"/>
    <n v="431"/>
    <n v="365"/>
    <n v="39"/>
    <n v="39"/>
    <n v="39"/>
    <n v="218"/>
    <n v="0"/>
    <n v="0"/>
    <n v="0"/>
    <x v="0"/>
    <x v="187"/>
  </r>
  <r>
    <x v="6"/>
    <x v="36"/>
    <x v="187"/>
    <x v="187"/>
    <x v="1"/>
    <n v="7751"/>
    <n v="548"/>
    <n v="520"/>
    <n v="582"/>
    <n v="493"/>
    <n v="546"/>
    <n v="418"/>
    <n v="502"/>
    <n v="409"/>
    <n v="618"/>
    <n v="18"/>
    <n v="19"/>
    <n v="22"/>
    <n v="16"/>
    <n v="20"/>
    <n v="17"/>
    <n v="16"/>
    <n v="15"/>
    <n v="28"/>
    <n v="524"/>
    <n v="496"/>
    <n v="554"/>
    <n v="472"/>
    <n v="521"/>
    <n v="400"/>
    <n v="482"/>
    <n v="391"/>
    <n v="582"/>
    <n v="36"/>
    <n v="32"/>
    <n v="5"/>
    <n v="5"/>
    <n v="30"/>
    <n v="26"/>
    <n v="306"/>
    <n v="7"/>
    <n v="298"/>
    <n v="0"/>
    <n v="0"/>
    <n v="0"/>
    <n v="218"/>
    <n v="2"/>
    <n v="215"/>
    <n v="502"/>
    <n v="1"/>
    <n v="11"/>
    <n v="490"/>
    <n v="16"/>
    <n v="0"/>
    <n v="0"/>
    <n v="16"/>
    <n v="482"/>
    <n v="1"/>
    <n v="11"/>
    <n v="470"/>
    <n v="62"/>
    <n v="10"/>
    <n v="84"/>
    <n v="38"/>
    <n v="20"/>
    <n v="2"/>
    <n v="49"/>
    <n v="7"/>
    <n v="0"/>
    <n v="0"/>
    <n v="42"/>
    <n v="0"/>
    <n v="0"/>
    <n v="3"/>
    <n v="16"/>
    <n v="1"/>
    <n v="15"/>
    <n v="35"/>
    <n v="5"/>
    <n v="31"/>
    <n v="4"/>
    <m/>
    <m/>
    <m/>
    <n v="548"/>
    <n v="324"/>
    <n v="582"/>
    <n v="142"/>
    <n v="529"/>
    <n v="350"/>
    <n v="520"/>
    <n v="513"/>
    <n v="462"/>
    <n v="171"/>
    <n v="18"/>
    <n v="8"/>
    <n v="22"/>
    <n v="0"/>
    <n v="18"/>
    <n v="4"/>
    <n v="19"/>
    <n v="19"/>
    <n v="11"/>
    <n v="0"/>
    <n v="524"/>
    <n v="311"/>
    <n v="554"/>
    <n v="138"/>
    <n v="505"/>
    <n v="341"/>
    <n v="496"/>
    <n v="489"/>
    <n v="446"/>
    <n v="168"/>
    <m/>
    <n v="655"/>
    <n v="644"/>
    <n v="11"/>
    <n v="655"/>
    <n v="32"/>
    <n v="612"/>
    <n v="11"/>
    <n v="148"/>
    <n v="234"/>
    <n v="70"/>
    <n v="509"/>
    <n v="52"/>
    <n v="4"/>
    <n v="7"/>
    <n v="12"/>
    <n v="1"/>
    <n v="131"/>
    <n v="0"/>
    <n v="214"/>
    <n v="1"/>
    <n v="2"/>
    <n v="50"/>
    <n v="357"/>
    <n v="246"/>
    <n v="1"/>
    <n v="14"/>
    <n v="15"/>
    <n v="2"/>
    <n v="0"/>
    <n v="32"/>
    <n v="338"/>
    <n v="242"/>
    <n v="9"/>
    <n v="115"/>
    <n v="25"/>
    <n v="145"/>
    <n v="63"/>
    <n v="5331"/>
    <n v="1"/>
    <n v="548"/>
    <n v="5"/>
    <n v="27"/>
    <n v="79"/>
    <n v="2711"/>
    <n v="2187"/>
    <n v="641"/>
    <n v="5539"/>
    <n v="56"/>
    <n v="28"/>
    <n v="0"/>
    <n v="1"/>
    <n v="4"/>
    <n v="50"/>
    <n v="2"/>
    <n v="2"/>
    <n v="0"/>
    <n v="0"/>
    <n v="0"/>
    <n v="2"/>
    <n v="0"/>
    <n v="0"/>
    <n v="8"/>
    <n v="3"/>
    <n v="1"/>
    <n v="1"/>
    <n v="5"/>
    <n v="1"/>
    <n v="10"/>
    <n v="2"/>
    <n v="364"/>
    <n v="80"/>
    <n v="444"/>
    <n v="9"/>
    <n v="3"/>
    <n v="12"/>
    <n v="355"/>
    <n v="77"/>
    <n v="432"/>
    <n v="364"/>
    <n v="38"/>
    <n v="38"/>
    <n v="38"/>
    <n v="224"/>
    <n v="0"/>
    <n v="0"/>
    <n v="0"/>
    <x v="1"/>
    <x v="187"/>
  </r>
  <r>
    <x v="6"/>
    <x v="36"/>
    <x v="188"/>
    <x v="188"/>
    <x v="0"/>
    <n v="5834"/>
    <n v="398"/>
    <n v="321"/>
    <n v="362"/>
    <n v="353"/>
    <n v="347"/>
    <n v="250"/>
    <n v="375"/>
    <n v="155"/>
    <n v="419"/>
    <n v="9"/>
    <n v="5"/>
    <n v="8"/>
    <n v="8"/>
    <n v="7"/>
    <n v="5"/>
    <n v="9"/>
    <n v="3"/>
    <n v="10"/>
    <n v="381"/>
    <n v="310"/>
    <n v="349"/>
    <n v="337"/>
    <n v="335"/>
    <n v="242"/>
    <n v="362"/>
    <n v="152"/>
    <n v="401"/>
    <n v="39"/>
    <n v="39"/>
    <n v="2"/>
    <n v="2"/>
    <n v="36"/>
    <n v="36"/>
    <n v="203"/>
    <n v="3"/>
    <n v="197"/>
    <n v="0"/>
    <n v="0"/>
    <n v="0"/>
    <n v="73"/>
    <n v="1"/>
    <n v="72"/>
    <n v="375"/>
    <n v="2"/>
    <n v="17"/>
    <n v="355"/>
    <n v="9"/>
    <n v="0"/>
    <n v="0"/>
    <n v="9"/>
    <n v="362"/>
    <n v="2"/>
    <n v="17"/>
    <n v="342"/>
    <n v="46"/>
    <n v="5"/>
    <n v="86"/>
    <n v="28"/>
    <n v="11"/>
    <n v="6"/>
    <n v="31"/>
    <n v="4"/>
    <n v="0"/>
    <n v="0"/>
    <n v="27"/>
    <n v="0"/>
    <n v="0"/>
    <n v="1"/>
    <n v="7"/>
    <n v="0"/>
    <n v="7"/>
    <n v="22"/>
    <n v="5"/>
    <n v="16"/>
    <n v="6"/>
    <m/>
    <m/>
    <m/>
    <n v="398"/>
    <n v="231"/>
    <n v="362"/>
    <n v="107"/>
    <n v="303"/>
    <n v="210"/>
    <n v="321"/>
    <n v="311"/>
    <n v="303"/>
    <n v="102"/>
    <n v="9"/>
    <n v="6"/>
    <n v="8"/>
    <n v="0"/>
    <n v="4"/>
    <n v="2"/>
    <n v="5"/>
    <n v="5"/>
    <n v="5"/>
    <n v="1"/>
    <n v="381"/>
    <n v="225"/>
    <n v="349"/>
    <n v="105"/>
    <n v="295"/>
    <n v="206"/>
    <n v="310"/>
    <n v="300"/>
    <n v="293"/>
    <n v="101"/>
    <m/>
    <n v="437"/>
    <n v="429"/>
    <n v="8"/>
    <n v="437"/>
    <n v="11"/>
    <n v="418"/>
    <n v="8"/>
    <n v="120"/>
    <n v="137"/>
    <n v="89"/>
    <n v="274"/>
    <n v="47"/>
    <n v="7"/>
    <n v="10"/>
    <n v="10"/>
    <n v="0"/>
    <n v="117"/>
    <n v="0"/>
    <n v="133"/>
    <n v="0"/>
    <n v="0"/>
    <n v="25"/>
    <n v="226"/>
    <n v="186"/>
    <n v="0"/>
    <n v="4"/>
    <n v="6"/>
    <n v="1"/>
    <n v="0"/>
    <n v="21"/>
    <n v="215"/>
    <n v="182"/>
    <n v="8"/>
    <n v="56"/>
    <n v="5"/>
    <n v="48"/>
    <n v="6"/>
    <n v="3893"/>
    <n v="1"/>
    <n v="313"/>
    <n v="1"/>
    <n v="37"/>
    <n v="34"/>
    <n v="1977"/>
    <n v="1525"/>
    <n v="445"/>
    <n v="3947"/>
    <n v="46"/>
    <n v="27"/>
    <n v="0"/>
    <n v="0"/>
    <n v="0"/>
    <n v="43"/>
    <n v="3"/>
    <n v="0"/>
    <n v="0"/>
    <n v="0"/>
    <n v="0"/>
    <n v="0"/>
    <n v="0"/>
    <n v="0"/>
    <n v="3"/>
    <n v="1"/>
    <n v="0"/>
    <n v="1"/>
    <n v="2"/>
    <n v="1"/>
    <n v="3"/>
    <n v="0"/>
    <n v="203"/>
    <n v="78"/>
    <n v="281"/>
    <n v="2"/>
    <n v="2"/>
    <n v="4"/>
    <n v="200"/>
    <n v="73"/>
    <n v="273"/>
    <n v="203"/>
    <n v="27"/>
    <n v="27"/>
    <n v="27"/>
    <n v="106"/>
    <n v="3"/>
    <n v="2"/>
    <n v="2"/>
    <x v="0"/>
    <x v="188"/>
  </r>
  <r>
    <x v="6"/>
    <x v="36"/>
    <x v="188"/>
    <x v="188"/>
    <x v="1"/>
    <n v="5874"/>
    <n v="400"/>
    <n v="325"/>
    <n v="363"/>
    <n v="356"/>
    <n v="350"/>
    <n v="258"/>
    <n v="377"/>
    <n v="151"/>
    <n v="424"/>
    <n v="8"/>
    <n v="4"/>
    <n v="7"/>
    <n v="8"/>
    <n v="6"/>
    <n v="5"/>
    <n v="9"/>
    <n v="2"/>
    <n v="9"/>
    <n v="383"/>
    <n v="315"/>
    <n v="351"/>
    <n v="339"/>
    <n v="338"/>
    <n v="249"/>
    <n v="364"/>
    <n v="149"/>
    <n v="406"/>
    <n v="39"/>
    <n v="39"/>
    <n v="2"/>
    <n v="2"/>
    <n v="36"/>
    <n v="36"/>
    <n v="201"/>
    <n v="3"/>
    <n v="195"/>
    <n v="0"/>
    <n v="0"/>
    <n v="0"/>
    <n v="70"/>
    <n v="1"/>
    <n v="69"/>
    <n v="377"/>
    <n v="2"/>
    <n v="19"/>
    <n v="355"/>
    <n v="9"/>
    <n v="0"/>
    <n v="0"/>
    <n v="9"/>
    <n v="364"/>
    <n v="2"/>
    <n v="19"/>
    <n v="342"/>
    <n v="50"/>
    <n v="5"/>
    <n v="86"/>
    <n v="28"/>
    <n v="12"/>
    <n v="6"/>
    <n v="30"/>
    <n v="4"/>
    <n v="0"/>
    <n v="0"/>
    <n v="26"/>
    <n v="0"/>
    <n v="0"/>
    <n v="1"/>
    <n v="6"/>
    <n v="0"/>
    <n v="6"/>
    <n v="20"/>
    <n v="5"/>
    <n v="14"/>
    <n v="6"/>
    <m/>
    <m/>
    <m/>
    <n v="400"/>
    <n v="237"/>
    <n v="363"/>
    <n v="107"/>
    <n v="310"/>
    <n v="212"/>
    <n v="325"/>
    <n v="317"/>
    <n v="306"/>
    <n v="111"/>
    <n v="8"/>
    <n v="6"/>
    <n v="7"/>
    <n v="0"/>
    <n v="4"/>
    <n v="2"/>
    <n v="4"/>
    <n v="4"/>
    <n v="4"/>
    <n v="1"/>
    <n v="383"/>
    <n v="231"/>
    <n v="351"/>
    <n v="105"/>
    <n v="302"/>
    <n v="208"/>
    <n v="315"/>
    <n v="307"/>
    <n v="297"/>
    <n v="110"/>
    <m/>
    <n v="444"/>
    <n v="433"/>
    <n v="11"/>
    <n v="444"/>
    <n v="10"/>
    <n v="423"/>
    <n v="11"/>
    <n v="122"/>
    <n v="139"/>
    <n v="89"/>
    <n v="278"/>
    <n v="47"/>
    <n v="7"/>
    <n v="11"/>
    <n v="11"/>
    <n v="1"/>
    <n v="118"/>
    <n v="0"/>
    <n v="134"/>
    <n v="0"/>
    <n v="0"/>
    <n v="25"/>
    <n v="226"/>
    <n v="193"/>
    <n v="0"/>
    <n v="4"/>
    <n v="5"/>
    <n v="1"/>
    <n v="0"/>
    <n v="21"/>
    <n v="216"/>
    <n v="186"/>
    <n v="8"/>
    <n v="57"/>
    <n v="5"/>
    <n v="52"/>
    <n v="6"/>
    <n v="3914"/>
    <n v="4"/>
    <n v="316"/>
    <n v="5"/>
    <n v="36"/>
    <n v="34"/>
    <n v="1996"/>
    <n v="1530"/>
    <n v="446"/>
    <n v="3972"/>
    <n v="44"/>
    <n v="24"/>
    <n v="0"/>
    <n v="0"/>
    <n v="0"/>
    <n v="41"/>
    <n v="3"/>
    <n v="0"/>
    <n v="0"/>
    <n v="0"/>
    <n v="0"/>
    <n v="0"/>
    <n v="0"/>
    <n v="0"/>
    <n v="3"/>
    <n v="1"/>
    <n v="0"/>
    <n v="1"/>
    <n v="2"/>
    <n v="1"/>
    <n v="3"/>
    <n v="1"/>
    <n v="205"/>
    <n v="79"/>
    <n v="284"/>
    <n v="2"/>
    <n v="1"/>
    <n v="3"/>
    <n v="202"/>
    <n v="75"/>
    <n v="277"/>
    <n v="205"/>
    <n v="29"/>
    <n v="29"/>
    <n v="29"/>
    <n v="106"/>
    <n v="3"/>
    <n v="2"/>
    <n v="2"/>
    <x v="1"/>
    <x v="188"/>
  </r>
  <r>
    <x v="3"/>
    <x v="35"/>
    <x v="189"/>
    <x v="189"/>
    <x v="0"/>
    <n v="15280"/>
    <n v="546"/>
    <n v="535"/>
    <n v="572"/>
    <n v="442"/>
    <n v="572"/>
    <n v="467"/>
    <n v="428"/>
    <n v="482"/>
    <n v="573"/>
    <n v="38"/>
    <n v="39"/>
    <n v="42"/>
    <n v="28"/>
    <n v="42"/>
    <n v="34"/>
    <n v="25"/>
    <n v="41"/>
    <n v="43"/>
    <n v="504"/>
    <n v="493"/>
    <n v="525"/>
    <n v="412"/>
    <n v="526"/>
    <n v="433"/>
    <n v="402"/>
    <n v="439"/>
    <n v="525"/>
    <n v="69"/>
    <n v="54"/>
    <n v="2"/>
    <n v="2"/>
    <n v="66"/>
    <n v="52"/>
    <n v="300"/>
    <n v="19"/>
    <n v="281"/>
    <n v="0"/>
    <n v="0"/>
    <n v="0"/>
    <n v="246"/>
    <n v="16"/>
    <n v="230"/>
    <n v="428"/>
    <n v="3"/>
    <n v="24"/>
    <n v="396"/>
    <n v="25"/>
    <n v="0"/>
    <n v="0"/>
    <n v="25"/>
    <n v="402"/>
    <n v="3"/>
    <n v="24"/>
    <n v="370"/>
    <n v="119"/>
    <n v="16"/>
    <n v="111"/>
    <n v="114"/>
    <n v="25"/>
    <n v="6"/>
    <n v="50"/>
    <n v="18"/>
    <n v="2"/>
    <n v="1"/>
    <n v="32"/>
    <n v="0"/>
    <n v="0"/>
    <n v="4"/>
    <n v="13"/>
    <n v="0"/>
    <n v="13"/>
    <n v="24"/>
    <n v="7"/>
    <n v="22"/>
    <n v="2"/>
    <m/>
    <m/>
    <m/>
    <n v="546"/>
    <n v="423"/>
    <n v="572"/>
    <n v="180"/>
    <n v="524"/>
    <n v="359"/>
    <n v="535"/>
    <n v="499"/>
    <n v="503"/>
    <n v="242"/>
    <n v="38"/>
    <n v="31"/>
    <n v="42"/>
    <n v="13"/>
    <n v="39"/>
    <n v="20"/>
    <n v="39"/>
    <n v="37"/>
    <n v="34"/>
    <n v="15"/>
    <n v="504"/>
    <n v="388"/>
    <n v="525"/>
    <n v="166"/>
    <n v="482"/>
    <n v="337"/>
    <n v="493"/>
    <n v="460"/>
    <n v="467"/>
    <n v="227"/>
    <m/>
    <n v="638"/>
    <n v="629"/>
    <n v="9"/>
    <n v="638"/>
    <n v="52"/>
    <n v="577"/>
    <n v="9"/>
    <n v="3"/>
    <n v="347"/>
    <n v="248"/>
    <n v="242"/>
    <n v="55"/>
    <n v="3"/>
    <n v="51"/>
    <n v="39"/>
    <n v="0"/>
    <n v="2"/>
    <n v="0"/>
    <n v="322"/>
    <n v="24"/>
    <n v="2"/>
    <n v="58"/>
    <n v="341"/>
    <n v="237"/>
    <n v="1"/>
    <n v="28"/>
    <n v="16"/>
    <n v="7"/>
    <n v="0"/>
    <n v="28"/>
    <n v="319"/>
    <n v="230"/>
    <n v="13"/>
    <n v="162"/>
    <n v="40"/>
    <n v="156"/>
    <n v="54"/>
    <n v="12240"/>
    <n v="2"/>
    <n v="447"/>
    <n v="10"/>
    <n v="38"/>
    <n v="122"/>
    <n v="7900"/>
    <n v="3684"/>
    <n v="866"/>
    <n v="12450"/>
    <n v="85"/>
    <n v="27"/>
    <n v="3"/>
    <n v="23"/>
    <n v="6"/>
    <n v="75"/>
    <n v="4"/>
    <n v="2"/>
    <n v="0"/>
    <n v="0"/>
    <n v="0"/>
    <n v="1"/>
    <n v="0"/>
    <n v="0"/>
    <n v="11"/>
    <n v="4"/>
    <n v="2"/>
    <n v="0"/>
    <n v="8"/>
    <n v="2"/>
    <n v="13"/>
    <n v="4"/>
    <n v="368"/>
    <n v="99"/>
    <n v="467"/>
    <n v="15"/>
    <n v="1"/>
    <n v="16"/>
    <n v="353"/>
    <n v="97"/>
    <n v="450"/>
    <n v="368"/>
    <n v="34"/>
    <n v="34"/>
    <n v="34"/>
    <n v="157"/>
    <n v="5"/>
    <n v="3"/>
    <n v="3"/>
    <x v="0"/>
    <x v="189"/>
  </r>
  <r>
    <x v="6"/>
    <x v="36"/>
    <x v="190"/>
    <x v="190"/>
    <x v="0"/>
    <n v="5046"/>
    <n v="352"/>
    <n v="344"/>
    <n v="369"/>
    <n v="323"/>
    <n v="365"/>
    <n v="263"/>
    <n v="298"/>
    <n v="237"/>
    <n v="427"/>
    <n v="12"/>
    <n v="12"/>
    <n v="13"/>
    <n v="11"/>
    <n v="13"/>
    <n v="10"/>
    <n v="11"/>
    <n v="7"/>
    <n v="17"/>
    <n v="337"/>
    <n v="330"/>
    <n v="354"/>
    <n v="310"/>
    <n v="350"/>
    <n v="251"/>
    <n v="285"/>
    <n v="228"/>
    <n v="407"/>
    <n v="25"/>
    <n v="23"/>
    <n v="1"/>
    <n v="1"/>
    <n v="24"/>
    <n v="22"/>
    <n v="228"/>
    <n v="9"/>
    <n v="217"/>
    <n v="0"/>
    <n v="0"/>
    <n v="0"/>
    <n v="133"/>
    <n v="3"/>
    <n v="129"/>
    <n v="298"/>
    <n v="1"/>
    <n v="4"/>
    <n v="291"/>
    <n v="11"/>
    <n v="0"/>
    <n v="0"/>
    <n v="11"/>
    <n v="285"/>
    <n v="1"/>
    <n v="4"/>
    <n v="278"/>
    <n v="44"/>
    <n v="6"/>
    <n v="83"/>
    <n v="24"/>
    <n v="14"/>
    <n v="0"/>
    <n v="20"/>
    <n v="2"/>
    <n v="0"/>
    <n v="0"/>
    <n v="18"/>
    <n v="0"/>
    <n v="0"/>
    <n v="1"/>
    <n v="5"/>
    <n v="0"/>
    <n v="5"/>
    <n v="15"/>
    <n v="2"/>
    <n v="10"/>
    <n v="5"/>
    <m/>
    <m/>
    <m/>
    <n v="352"/>
    <n v="284"/>
    <n v="369"/>
    <n v="83"/>
    <n v="327"/>
    <n v="218"/>
    <n v="344"/>
    <n v="334"/>
    <n v="321"/>
    <n v="156"/>
    <n v="12"/>
    <n v="11"/>
    <n v="13"/>
    <n v="0"/>
    <n v="11"/>
    <n v="3"/>
    <n v="12"/>
    <n v="12"/>
    <n v="11"/>
    <n v="1"/>
    <n v="337"/>
    <n v="270"/>
    <n v="354"/>
    <n v="82"/>
    <n v="314"/>
    <n v="213"/>
    <n v="330"/>
    <n v="320"/>
    <n v="308"/>
    <n v="153"/>
    <m/>
    <n v="443"/>
    <n v="439"/>
    <n v="4"/>
    <n v="443"/>
    <n v="21"/>
    <n v="418"/>
    <n v="4"/>
    <n v="5"/>
    <n v="29"/>
    <n v="52"/>
    <n v="281"/>
    <n v="29"/>
    <n v="11"/>
    <n v="2"/>
    <n v="68"/>
    <n v="0"/>
    <n v="3"/>
    <n v="0"/>
    <n v="22"/>
    <n v="1"/>
    <n v="3"/>
    <n v="22"/>
    <n v="201"/>
    <n v="217"/>
    <n v="3"/>
    <n v="4"/>
    <n v="10"/>
    <n v="4"/>
    <n v="0"/>
    <n v="18"/>
    <n v="190"/>
    <n v="210"/>
    <n v="6"/>
    <n v="48"/>
    <n v="10"/>
    <n v="52"/>
    <n v="32"/>
    <n v="3499"/>
    <n v="2"/>
    <n v="253"/>
    <n v="15"/>
    <n v="9"/>
    <n v="37"/>
    <n v="1573"/>
    <n v="1434"/>
    <n v="576"/>
    <n v="3583"/>
    <n v="26"/>
    <n v="0"/>
    <n v="0"/>
    <n v="1"/>
    <n v="1"/>
    <n v="25"/>
    <n v="0"/>
    <n v="3"/>
    <n v="0"/>
    <n v="0"/>
    <n v="0"/>
    <n v="2"/>
    <n v="0"/>
    <n v="0"/>
    <n v="5"/>
    <n v="3"/>
    <n v="1"/>
    <n v="1"/>
    <n v="3"/>
    <n v="2"/>
    <n v="8"/>
    <n v="2"/>
    <n v="238"/>
    <n v="77"/>
    <n v="315"/>
    <n v="11"/>
    <n v="1"/>
    <n v="12"/>
    <n v="226"/>
    <n v="76"/>
    <n v="302"/>
    <n v="238"/>
    <n v="17"/>
    <n v="16"/>
    <n v="17"/>
    <n v="110"/>
    <n v="1"/>
    <n v="0"/>
    <n v="0"/>
    <x v="0"/>
    <x v="190"/>
  </r>
  <r>
    <x v="6"/>
    <x v="36"/>
    <x v="190"/>
    <x v="190"/>
    <x v="1"/>
    <n v="5025"/>
    <n v="352"/>
    <n v="350"/>
    <n v="367"/>
    <n v="321"/>
    <n v="366"/>
    <n v="266"/>
    <n v="296"/>
    <n v="232"/>
    <n v="426"/>
    <n v="13"/>
    <n v="13"/>
    <n v="13"/>
    <n v="12"/>
    <n v="14"/>
    <n v="10"/>
    <n v="12"/>
    <n v="7"/>
    <n v="17"/>
    <n v="336"/>
    <n v="335"/>
    <n v="352"/>
    <n v="307"/>
    <n v="350"/>
    <n v="254"/>
    <n v="282"/>
    <n v="223"/>
    <n v="406"/>
    <n v="23"/>
    <n v="22"/>
    <n v="1"/>
    <n v="1"/>
    <n v="22"/>
    <n v="21"/>
    <n v="232"/>
    <n v="9"/>
    <n v="221"/>
    <n v="0"/>
    <n v="0"/>
    <n v="0"/>
    <n v="132"/>
    <n v="3"/>
    <n v="128"/>
    <n v="296"/>
    <n v="1"/>
    <n v="4"/>
    <n v="289"/>
    <n v="12"/>
    <n v="0"/>
    <n v="0"/>
    <n v="12"/>
    <n v="282"/>
    <n v="1"/>
    <n v="4"/>
    <n v="275"/>
    <n v="44"/>
    <n v="6"/>
    <n v="82"/>
    <n v="24"/>
    <n v="13"/>
    <n v="0"/>
    <n v="19"/>
    <n v="1"/>
    <n v="0"/>
    <n v="0"/>
    <n v="18"/>
    <n v="0"/>
    <n v="0"/>
    <n v="2"/>
    <n v="5"/>
    <n v="0"/>
    <n v="5"/>
    <n v="14"/>
    <n v="1"/>
    <n v="9"/>
    <n v="5"/>
    <m/>
    <m/>
    <m/>
    <n v="352"/>
    <n v="288"/>
    <n v="367"/>
    <n v="78"/>
    <n v="323"/>
    <n v="213"/>
    <n v="350"/>
    <n v="341"/>
    <n v="325"/>
    <n v="156"/>
    <n v="13"/>
    <n v="12"/>
    <n v="13"/>
    <n v="0"/>
    <n v="11"/>
    <n v="3"/>
    <n v="13"/>
    <n v="13"/>
    <n v="11"/>
    <n v="1"/>
    <n v="336"/>
    <n v="273"/>
    <n v="352"/>
    <n v="77"/>
    <n v="310"/>
    <n v="208"/>
    <n v="335"/>
    <n v="326"/>
    <n v="312"/>
    <n v="153"/>
    <m/>
    <n v="443"/>
    <n v="440"/>
    <n v="3"/>
    <n v="443"/>
    <n v="21"/>
    <n v="419"/>
    <n v="3"/>
    <n v="5"/>
    <n v="29"/>
    <n v="51"/>
    <n v="286"/>
    <n v="29"/>
    <n v="11"/>
    <n v="2"/>
    <n v="64"/>
    <n v="0"/>
    <n v="3"/>
    <n v="0"/>
    <n v="22"/>
    <n v="1"/>
    <n v="3"/>
    <n v="22"/>
    <n v="201"/>
    <n v="217"/>
    <n v="3"/>
    <n v="4"/>
    <n v="10"/>
    <n v="4"/>
    <n v="0"/>
    <n v="18"/>
    <n v="190"/>
    <n v="211"/>
    <n v="6"/>
    <n v="49"/>
    <n v="10"/>
    <n v="53"/>
    <n v="32"/>
    <n v="3481"/>
    <n v="1"/>
    <n v="252"/>
    <n v="14"/>
    <n v="9"/>
    <n v="38"/>
    <n v="1562"/>
    <n v="1428"/>
    <n v="576"/>
    <n v="3566"/>
    <n v="26"/>
    <n v="0"/>
    <n v="0"/>
    <n v="1"/>
    <n v="1"/>
    <n v="25"/>
    <n v="0"/>
    <n v="3"/>
    <n v="0"/>
    <n v="0"/>
    <n v="0"/>
    <n v="2"/>
    <n v="0"/>
    <n v="0"/>
    <n v="5"/>
    <n v="3"/>
    <n v="1"/>
    <n v="1"/>
    <n v="3"/>
    <n v="2"/>
    <n v="8"/>
    <n v="3"/>
    <n v="239"/>
    <n v="76"/>
    <n v="315"/>
    <n v="10"/>
    <n v="1"/>
    <n v="11"/>
    <n v="228"/>
    <n v="75"/>
    <n v="303"/>
    <n v="239"/>
    <n v="18"/>
    <n v="17"/>
    <n v="18"/>
    <n v="113"/>
    <n v="1"/>
    <n v="0"/>
    <n v="0"/>
    <x v="1"/>
    <x v="190"/>
  </r>
  <r>
    <x v="6"/>
    <x v="36"/>
    <x v="191"/>
    <x v="191"/>
    <x v="0"/>
    <n v="7594"/>
    <n v="357"/>
    <n v="504"/>
    <n v="524"/>
    <n v="295"/>
    <n v="533"/>
    <n v="206"/>
    <n v="242"/>
    <n v="74"/>
    <n v="584"/>
    <n v="15"/>
    <n v="21"/>
    <n v="23"/>
    <n v="15"/>
    <n v="24"/>
    <n v="7"/>
    <n v="11"/>
    <n v="4"/>
    <n v="27"/>
    <n v="338"/>
    <n v="478"/>
    <n v="496"/>
    <n v="276"/>
    <n v="504"/>
    <n v="197"/>
    <n v="227"/>
    <n v="68"/>
    <n v="549"/>
    <n v="30"/>
    <n v="26"/>
    <n v="1"/>
    <n v="1"/>
    <n v="28"/>
    <n v="24"/>
    <n v="139"/>
    <n v="4"/>
    <n v="133"/>
    <n v="0"/>
    <n v="0"/>
    <n v="0"/>
    <n v="21"/>
    <n v="0"/>
    <n v="19"/>
    <n v="242"/>
    <n v="3"/>
    <n v="2"/>
    <n v="236"/>
    <n v="11"/>
    <n v="1"/>
    <n v="1"/>
    <n v="9"/>
    <n v="227"/>
    <n v="2"/>
    <n v="1"/>
    <n v="223"/>
    <n v="44"/>
    <n v="6"/>
    <n v="111"/>
    <n v="51"/>
    <n v="13"/>
    <n v="6"/>
    <n v="26"/>
    <n v="8"/>
    <n v="0"/>
    <n v="0"/>
    <n v="18"/>
    <n v="0"/>
    <n v="0"/>
    <n v="3"/>
    <n v="3"/>
    <n v="0"/>
    <n v="3"/>
    <n v="12"/>
    <n v="2"/>
    <n v="9"/>
    <n v="3"/>
    <m/>
    <m/>
    <m/>
    <n v="357"/>
    <n v="208"/>
    <n v="524"/>
    <n v="143"/>
    <n v="478"/>
    <n v="325"/>
    <n v="504"/>
    <n v="495"/>
    <n v="318"/>
    <n v="128"/>
    <n v="15"/>
    <n v="13"/>
    <n v="23"/>
    <n v="1"/>
    <n v="19"/>
    <n v="6"/>
    <n v="21"/>
    <n v="21"/>
    <n v="11"/>
    <n v="3"/>
    <n v="338"/>
    <n v="191"/>
    <n v="496"/>
    <n v="141"/>
    <n v="454"/>
    <n v="315"/>
    <n v="478"/>
    <n v="469"/>
    <n v="303"/>
    <n v="122"/>
    <m/>
    <n v="674"/>
    <n v="666"/>
    <n v="8"/>
    <n v="674"/>
    <n v="36"/>
    <n v="630"/>
    <n v="8"/>
    <n v="3"/>
    <n v="11"/>
    <n v="214"/>
    <n v="329"/>
    <n v="57"/>
    <n v="7"/>
    <n v="29"/>
    <n v="36"/>
    <n v="2"/>
    <n v="3"/>
    <n v="0"/>
    <n v="10"/>
    <n v="0"/>
    <n v="2"/>
    <n v="29"/>
    <n v="292"/>
    <n v="351"/>
    <n v="1"/>
    <n v="8"/>
    <n v="16"/>
    <n v="11"/>
    <n v="1"/>
    <n v="21"/>
    <n v="276"/>
    <n v="332"/>
    <n v="7"/>
    <n v="39"/>
    <n v="10"/>
    <n v="16"/>
    <n v="0"/>
    <n v="5777"/>
    <n v="2"/>
    <n v="726"/>
    <n v="14"/>
    <n v="30"/>
    <n v="71"/>
    <n v="2374"/>
    <n v="2346"/>
    <n v="1073"/>
    <n v="5793"/>
    <n v="48"/>
    <n v="14"/>
    <n v="0"/>
    <n v="0"/>
    <n v="1"/>
    <n v="46"/>
    <n v="1"/>
    <n v="2"/>
    <n v="0"/>
    <n v="0"/>
    <n v="0"/>
    <n v="1"/>
    <n v="0"/>
    <n v="0"/>
    <n v="6"/>
    <n v="3"/>
    <n v="2"/>
    <n v="0"/>
    <n v="4"/>
    <n v="2"/>
    <n v="8"/>
    <n v="1"/>
    <n v="363"/>
    <n v="106"/>
    <n v="469"/>
    <n v="16"/>
    <n v="4"/>
    <n v="20"/>
    <n v="342"/>
    <n v="100"/>
    <n v="442"/>
    <n v="363"/>
    <n v="10"/>
    <n v="10"/>
    <n v="10"/>
    <n v="121"/>
    <n v="0"/>
    <n v="0"/>
    <n v="0"/>
    <x v="0"/>
    <x v="191"/>
  </r>
  <r>
    <x v="6"/>
    <x v="36"/>
    <x v="191"/>
    <x v="191"/>
    <x v="1"/>
    <n v="7621"/>
    <n v="382"/>
    <n v="511"/>
    <n v="533"/>
    <n v="320"/>
    <n v="538"/>
    <n v="218"/>
    <n v="275"/>
    <n v="69"/>
    <n v="586"/>
    <n v="16"/>
    <n v="23"/>
    <n v="25"/>
    <n v="14"/>
    <n v="26"/>
    <n v="7"/>
    <n v="13"/>
    <n v="3"/>
    <n v="28"/>
    <n v="362"/>
    <n v="483"/>
    <n v="503"/>
    <n v="302"/>
    <n v="507"/>
    <n v="209"/>
    <n v="258"/>
    <n v="64"/>
    <n v="550"/>
    <n v="29"/>
    <n v="25"/>
    <n v="1"/>
    <n v="1"/>
    <n v="27"/>
    <n v="23"/>
    <n v="154"/>
    <n v="5"/>
    <n v="147"/>
    <n v="0"/>
    <n v="0"/>
    <n v="0"/>
    <n v="20"/>
    <n v="1"/>
    <n v="17"/>
    <n v="275"/>
    <n v="4"/>
    <n v="3"/>
    <n v="267"/>
    <n v="13"/>
    <n v="1"/>
    <n v="1"/>
    <n v="11"/>
    <n v="258"/>
    <n v="3"/>
    <n v="2"/>
    <n v="252"/>
    <n v="44"/>
    <n v="6"/>
    <n v="111"/>
    <n v="51"/>
    <n v="13"/>
    <n v="6"/>
    <n v="27"/>
    <n v="8"/>
    <n v="0"/>
    <n v="0"/>
    <n v="19"/>
    <n v="0"/>
    <n v="0"/>
    <n v="2"/>
    <n v="3"/>
    <n v="0"/>
    <n v="3"/>
    <n v="13"/>
    <n v="2"/>
    <n v="10"/>
    <n v="3"/>
    <m/>
    <m/>
    <m/>
    <n v="382"/>
    <n v="221"/>
    <n v="533"/>
    <n v="144"/>
    <n v="487"/>
    <n v="328"/>
    <n v="511"/>
    <n v="501"/>
    <n v="344"/>
    <n v="133"/>
    <n v="16"/>
    <n v="13"/>
    <n v="25"/>
    <n v="1"/>
    <n v="20"/>
    <n v="7"/>
    <n v="23"/>
    <n v="23"/>
    <n v="12"/>
    <n v="3"/>
    <n v="362"/>
    <n v="204"/>
    <n v="503"/>
    <n v="142"/>
    <n v="462"/>
    <n v="317"/>
    <n v="483"/>
    <n v="473"/>
    <n v="328"/>
    <n v="127"/>
    <m/>
    <n v="677"/>
    <n v="669"/>
    <n v="8"/>
    <n v="677"/>
    <n v="37"/>
    <n v="632"/>
    <n v="8"/>
    <n v="3"/>
    <n v="11"/>
    <n v="215"/>
    <n v="328"/>
    <n v="59"/>
    <n v="7"/>
    <n v="29"/>
    <n v="37"/>
    <n v="2"/>
    <n v="3"/>
    <n v="0"/>
    <n v="10"/>
    <n v="0"/>
    <n v="2"/>
    <n v="30"/>
    <n v="291"/>
    <n v="354"/>
    <n v="1"/>
    <n v="9"/>
    <n v="16"/>
    <n v="11"/>
    <n v="1"/>
    <n v="21"/>
    <n v="275"/>
    <n v="335"/>
    <n v="6"/>
    <n v="40"/>
    <n v="10"/>
    <n v="21"/>
    <n v="0"/>
    <n v="5788"/>
    <n v="5"/>
    <n v="715"/>
    <n v="18"/>
    <n v="29"/>
    <n v="72"/>
    <n v="2385"/>
    <n v="2346"/>
    <n v="1078"/>
    <n v="5809"/>
    <n v="48"/>
    <n v="13"/>
    <n v="0"/>
    <n v="0"/>
    <n v="2"/>
    <n v="45"/>
    <n v="1"/>
    <n v="2"/>
    <n v="0"/>
    <n v="0"/>
    <n v="0"/>
    <n v="1"/>
    <n v="0"/>
    <n v="0"/>
    <n v="6"/>
    <n v="3"/>
    <n v="2"/>
    <n v="0"/>
    <n v="4"/>
    <n v="2"/>
    <n v="8"/>
    <n v="1"/>
    <n v="363"/>
    <n v="106"/>
    <n v="469"/>
    <n v="16"/>
    <n v="4"/>
    <n v="20"/>
    <n v="342"/>
    <n v="100"/>
    <n v="442"/>
    <n v="363"/>
    <n v="9"/>
    <n v="9"/>
    <n v="9"/>
    <n v="133"/>
    <n v="0"/>
    <n v="0"/>
    <n v="0"/>
    <x v="1"/>
    <x v="191"/>
  </r>
  <r>
    <x v="6"/>
    <x v="37"/>
    <x v="192"/>
    <x v="192"/>
    <x v="0"/>
    <n v="4402"/>
    <n v="223"/>
    <n v="211"/>
    <n v="220"/>
    <n v="206"/>
    <n v="222"/>
    <n v="192"/>
    <n v="209"/>
    <n v="164"/>
    <n v="228"/>
    <n v="4"/>
    <n v="4"/>
    <n v="4"/>
    <n v="3"/>
    <n v="4"/>
    <n v="3"/>
    <n v="4"/>
    <n v="4"/>
    <n v="4"/>
    <n v="219"/>
    <n v="207"/>
    <n v="216"/>
    <n v="203"/>
    <n v="218"/>
    <n v="189"/>
    <n v="205"/>
    <n v="160"/>
    <n v="224"/>
    <n v="20"/>
    <n v="20"/>
    <n v="0"/>
    <n v="0"/>
    <n v="20"/>
    <n v="20"/>
    <n v="178"/>
    <n v="2"/>
    <n v="176"/>
    <n v="0"/>
    <n v="0"/>
    <n v="0"/>
    <n v="141"/>
    <n v="2"/>
    <n v="139"/>
    <n v="209"/>
    <n v="4"/>
    <n v="5"/>
    <n v="200"/>
    <n v="4"/>
    <n v="0"/>
    <n v="0"/>
    <n v="4"/>
    <n v="205"/>
    <n v="4"/>
    <n v="5"/>
    <n v="196"/>
    <n v="27"/>
    <n v="2"/>
    <n v="57"/>
    <n v="35"/>
    <n v="7"/>
    <n v="1"/>
    <n v="8"/>
    <n v="2"/>
    <n v="0"/>
    <n v="0"/>
    <n v="6"/>
    <n v="1"/>
    <n v="0"/>
    <n v="1"/>
    <n v="3"/>
    <n v="1"/>
    <n v="2"/>
    <n v="6"/>
    <n v="2"/>
    <n v="6"/>
    <n v="0"/>
    <m/>
    <m/>
    <m/>
    <n v="223"/>
    <n v="198"/>
    <n v="220"/>
    <n v="71"/>
    <n v="201"/>
    <n v="142"/>
    <n v="211"/>
    <n v="204"/>
    <n v="209"/>
    <n v="126"/>
    <n v="4"/>
    <n v="4"/>
    <n v="4"/>
    <n v="0"/>
    <n v="4"/>
    <n v="3"/>
    <n v="4"/>
    <n v="3"/>
    <n v="4"/>
    <n v="3"/>
    <n v="219"/>
    <n v="194"/>
    <n v="216"/>
    <n v="71"/>
    <n v="197"/>
    <n v="139"/>
    <n v="207"/>
    <n v="201"/>
    <n v="205"/>
    <n v="123"/>
    <m/>
    <n v="235"/>
    <n v="235"/>
    <n v="0"/>
    <n v="235"/>
    <n v="6"/>
    <n v="229"/>
    <n v="0"/>
    <n v="213"/>
    <n v="221"/>
    <n v="116"/>
    <n v="69"/>
    <n v="31"/>
    <n v="3"/>
    <n v="5"/>
    <n v="10"/>
    <n v="1"/>
    <n v="204"/>
    <n v="3"/>
    <n v="211"/>
    <n v="5"/>
    <n v="0"/>
    <n v="10"/>
    <n v="87"/>
    <n v="138"/>
    <n v="0"/>
    <n v="1"/>
    <n v="2"/>
    <n v="3"/>
    <n v="0"/>
    <n v="9"/>
    <n v="85"/>
    <n v="135"/>
    <n v="4"/>
    <n v="28"/>
    <n v="5"/>
    <n v="95"/>
    <n v="12"/>
    <n v="3124"/>
    <n v="3"/>
    <n v="163"/>
    <n v="34"/>
    <n v="15"/>
    <n v="37"/>
    <n v="1286"/>
    <n v="1418"/>
    <n v="527"/>
    <n v="3231"/>
    <n v="21"/>
    <n v="17"/>
    <n v="0"/>
    <n v="2"/>
    <n v="0"/>
    <n v="21"/>
    <n v="0"/>
    <m/>
    <m/>
    <m/>
    <m/>
    <m/>
    <m/>
    <m/>
    <m/>
    <m/>
    <m/>
    <m/>
    <m/>
    <m/>
    <m/>
    <m/>
    <n v="108"/>
    <n v="54"/>
    <n v="162"/>
    <n v="3"/>
    <n v="1"/>
    <n v="4"/>
    <n v="105"/>
    <n v="53"/>
    <n v="158"/>
    <n v="108"/>
    <n v="10"/>
    <n v="10"/>
    <n v="10"/>
    <n v="48"/>
    <n v="0"/>
    <n v="0"/>
    <n v="0"/>
    <x v="0"/>
    <x v="192"/>
  </r>
  <r>
    <x v="6"/>
    <x v="37"/>
    <x v="192"/>
    <x v="192"/>
    <x v="1"/>
    <n v="4472"/>
    <n v="225"/>
    <n v="216"/>
    <n v="222"/>
    <n v="211"/>
    <n v="224"/>
    <n v="193"/>
    <n v="212"/>
    <n v="168"/>
    <n v="234"/>
    <n v="4"/>
    <n v="4"/>
    <n v="4"/>
    <n v="3"/>
    <n v="4"/>
    <n v="3"/>
    <n v="4"/>
    <n v="4"/>
    <n v="6"/>
    <n v="221"/>
    <n v="212"/>
    <n v="218"/>
    <n v="208"/>
    <n v="220"/>
    <n v="190"/>
    <n v="208"/>
    <n v="164"/>
    <n v="228"/>
    <n v="21"/>
    <n v="21"/>
    <n v="0"/>
    <n v="0"/>
    <n v="21"/>
    <n v="21"/>
    <n v="186"/>
    <n v="2"/>
    <n v="184"/>
    <n v="0"/>
    <n v="0"/>
    <n v="0"/>
    <n v="146"/>
    <n v="2"/>
    <n v="144"/>
    <n v="212"/>
    <n v="4"/>
    <n v="6"/>
    <n v="202"/>
    <n v="4"/>
    <n v="0"/>
    <n v="0"/>
    <n v="4"/>
    <n v="208"/>
    <n v="4"/>
    <n v="6"/>
    <n v="198"/>
    <n v="27"/>
    <n v="2"/>
    <n v="58"/>
    <n v="35"/>
    <n v="8"/>
    <n v="2"/>
    <n v="8"/>
    <n v="2"/>
    <n v="0"/>
    <n v="0"/>
    <n v="6"/>
    <n v="1"/>
    <n v="0"/>
    <n v="1"/>
    <n v="3"/>
    <n v="1"/>
    <n v="2"/>
    <n v="6"/>
    <n v="2"/>
    <n v="6"/>
    <n v="0"/>
    <m/>
    <m/>
    <m/>
    <n v="225"/>
    <n v="199"/>
    <n v="222"/>
    <n v="73"/>
    <n v="203"/>
    <n v="142"/>
    <n v="216"/>
    <n v="210"/>
    <n v="214"/>
    <n v="127"/>
    <n v="4"/>
    <n v="4"/>
    <n v="4"/>
    <n v="0"/>
    <n v="4"/>
    <n v="3"/>
    <n v="4"/>
    <n v="3"/>
    <n v="4"/>
    <n v="3"/>
    <n v="221"/>
    <n v="195"/>
    <n v="218"/>
    <n v="73"/>
    <n v="199"/>
    <n v="139"/>
    <n v="212"/>
    <n v="207"/>
    <n v="210"/>
    <n v="124"/>
    <m/>
    <n v="238"/>
    <n v="238"/>
    <n v="0"/>
    <n v="238"/>
    <n v="8"/>
    <n v="230"/>
    <n v="0"/>
    <n v="216"/>
    <n v="223"/>
    <n v="117"/>
    <n v="69"/>
    <n v="33"/>
    <n v="3"/>
    <n v="5"/>
    <n v="10"/>
    <n v="1"/>
    <n v="194"/>
    <n v="3"/>
    <n v="200"/>
    <n v="5"/>
    <n v="0"/>
    <n v="11"/>
    <n v="87"/>
    <n v="140"/>
    <n v="0"/>
    <n v="2"/>
    <n v="3"/>
    <n v="3"/>
    <n v="0"/>
    <n v="9"/>
    <n v="84"/>
    <n v="137"/>
    <n v="5"/>
    <n v="28"/>
    <n v="5"/>
    <n v="95"/>
    <n v="12"/>
    <n v="3166"/>
    <n v="4"/>
    <n v="158"/>
    <n v="34"/>
    <n v="15"/>
    <n v="38"/>
    <n v="1310"/>
    <n v="1433"/>
    <n v="530"/>
    <n v="3273"/>
    <n v="19"/>
    <n v="13"/>
    <n v="0"/>
    <n v="2"/>
    <n v="1"/>
    <n v="18"/>
    <n v="0"/>
    <m/>
    <m/>
    <m/>
    <m/>
    <m/>
    <m/>
    <m/>
    <m/>
    <m/>
    <m/>
    <m/>
    <m/>
    <m/>
    <m/>
    <m/>
    <n v="110"/>
    <n v="54"/>
    <n v="164"/>
    <n v="3"/>
    <n v="1"/>
    <n v="4"/>
    <n v="107"/>
    <n v="53"/>
    <n v="160"/>
    <n v="110"/>
    <n v="7"/>
    <n v="7"/>
    <n v="7"/>
    <n v="51"/>
    <n v="0"/>
    <n v="0"/>
    <n v="0"/>
    <x v="1"/>
    <x v="192"/>
  </r>
  <r>
    <x v="3"/>
    <x v="35"/>
    <x v="189"/>
    <x v="189"/>
    <x v="1"/>
    <n v="15236"/>
    <n v="554"/>
    <n v="543"/>
    <n v="576"/>
    <n v="452"/>
    <n v="577"/>
    <n v="471"/>
    <n v="435"/>
    <n v="502"/>
    <n v="579"/>
    <n v="38"/>
    <n v="37"/>
    <n v="40"/>
    <n v="28"/>
    <n v="40"/>
    <n v="33"/>
    <n v="26"/>
    <n v="41"/>
    <n v="43"/>
    <n v="511"/>
    <n v="502"/>
    <n v="530"/>
    <n v="421"/>
    <n v="532"/>
    <n v="438"/>
    <n v="408"/>
    <n v="458"/>
    <n v="529"/>
    <n v="63"/>
    <n v="51"/>
    <n v="2"/>
    <n v="2"/>
    <n v="59"/>
    <n v="48"/>
    <n v="307"/>
    <n v="18"/>
    <n v="289"/>
    <n v="0"/>
    <n v="0"/>
    <n v="0"/>
    <n v="261"/>
    <n v="16"/>
    <n v="245"/>
    <n v="435"/>
    <n v="3"/>
    <n v="25"/>
    <n v="402"/>
    <n v="26"/>
    <n v="0"/>
    <n v="0"/>
    <n v="26"/>
    <n v="408"/>
    <n v="3"/>
    <n v="25"/>
    <n v="375"/>
    <n v="120"/>
    <n v="16"/>
    <n v="114"/>
    <n v="114"/>
    <n v="26"/>
    <n v="6"/>
    <n v="49"/>
    <n v="18"/>
    <n v="2"/>
    <n v="1"/>
    <n v="31"/>
    <n v="0"/>
    <n v="0"/>
    <n v="4"/>
    <n v="12"/>
    <n v="0"/>
    <n v="12"/>
    <n v="23"/>
    <n v="6"/>
    <n v="21"/>
    <n v="2"/>
    <m/>
    <m/>
    <m/>
    <n v="554"/>
    <n v="422"/>
    <n v="576"/>
    <n v="178"/>
    <n v="518"/>
    <n v="357"/>
    <n v="543"/>
    <n v="495"/>
    <n v="512"/>
    <n v="244"/>
    <n v="38"/>
    <n v="32"/>
    <n v="40"/>
    <n v="12"/>
    <n v="37"/>
    <n v="18"/>
    <n v="37"/>
    <n v="35"/>
    <n v="32"/>
    <n v="14"/>
    <n v="511"/>
    <n v="394"/>
    <n v="530"/>
    <n v="165"/>
    <n v="486"/>
    <n v="343"/>
    <n v="502"/>
    <n v="473"/>
    <n v="477"/>
    <n v="239"/>
    <m/>
    <n v="642"/>
    <n v="632"/>
    <n v="10"/>
    <n v="642"/>
    <n v="50"/>
    <n v="582"/>
    <n v="10"/>
    <n v="2"/>
    <n v="346"/>
    <n v="246"/>
    <n v="247"/>
    <n v="57"/>
    <n v="4"/>
    <n v="50"/>
    <n v="38"/>
    <n v="0"/>
    <n v="2"/>
    <n v="0"/>
    <n v="321"/>
    <n v="24"/>
    <n v="2"/>
    <n v="57"/>
    <n v="346"/>
    <n v="237"/>
    <n v="1"/>
    <n v="27"/>
    <n v="15"/>
    <n v="7"/>
    <n v="0"/>
    <n v="27"/>
    <n v="319"/>
    <n v="229"/>
    <n v="12"/>
    <n v="163"/>
    <n v="40"/>
    <n v="156"/>
    <n v="55"/>
    <n v="12195"/>
    <n v="0"/>
    <n v="452"/>
    <n v="10"/>
    <n v="39"/>
    <n v="125"/>
    <n v="7751"/>
    <n v="3675"/>
    <n v="870"/>
    <n v="12406"/>
    <n v="85"/>
    <n v="29"/>
    <n v="3"/>
    <n v="24"/>
    <n v="6"/>
    <n v="74"/>
    <n v="5"/>
    <n v="2"/>
    <n v="0"/>
    <n v="0"/>
    <n v="0"/>
    <n v="1"/>
    <n v="0"/>
    <n v="0"/>
    <n v="11"/>
    <n v="4"/>
    <n v="2"/>
    <n v="0"/>
    <n v="8"/>
    <n v="2"/>
    <n v="13"/>
    <n v="5"/>
    <n v="369"/>
    <n v="102"/>
    <n v="471"/>
    <n v="14"/>
    <n v="1"/>
    <n v="15"/>
    <n v="354"/>
    <n v="100"/>
    <n v="454"/>
    <n v="369"/>
    <n v="33"/>
    <n v="33"/>
    <n v="33"/>
    <n v="160"/>
    <n v="5"/>
    <n v="3"/>
    <n v="3"/>
    <x v="1"/>
    <x v="189"/>
  </r>
  <r>
    <x v="6"/>
    <x v="37"/>
    <x v="193"/>
    <x v="193"/>
    <x v="0"/>
    <n v="10845"/>
    <n v="782"/>
    <n v="748"/>
    <n v="766"/>
    <n v="809"/>
    <n v="773"/>
    <n v="622"/>
    <n v="696"/>
    <n v="590"/>
    <n v="860"/>
    <n v="19"/>
    <n v="13"/>
    <n v="13"/>
    <n v="19"/>
    <n v="17"/>
    <n v="9"/>
    <n v="17"/>
    <n v="18"/>
    <n v="24"/>
    <n v="754"/>
    <n v="730"/>
    <n v="746"/>
    <n v="784"/>
    <n v="749"/>
    <n v="611"/>
    <n v="674"/>
    <n v="569"/>
    <n v="828"/>
    <n v="78"/>
    <n v="78"/>
    <n v="3"/>
    <n v="3"/>
    <n v="74"/>
    <n v="74"/>
    <n v="522"/>
    <n v="8"/>
    <n v="513"/>
    <n v="0"/>
    <n v="0"/>
    <n v="0"/>
    <n v="401"/>
    <n v="6"/>
    <n v="395"/>
    <n v="696"/>
    <n v="4"/>
    <n v="21"/>
    <n v="670"/>
    <n v="17"/>
    <n v="0"/>
    <n v="0"/>
    <n v="17"/>
    <n v="674"/>
    <n v="4"/>
    <n v="21"/>
    <n v="648"/>
    <n v="111"/>
    <n v="16"/>
    <n v="153"/>
    <n v="71"/>
    <n v="21"/>
    <n v="3"/>
    <n v="41"/>
    <n v="7"/>
    <n v="0"/>
    <n v="0"/>
    <n v="34"/>
    <n v="0"/>
    <n v="0"/>
    <n v="3"/>
    <n v="13"/>
    <n v="1"/>
    <n v="12"/>
    <n v="21"/>
    <n v="2"/>
    <n v="17"/>
    <n v="4"/>
    <m/>
    <m/>
    <m/>
    <n v="782"/>
    <n v="674"/>
    <n v="766"/>
    <n v="235"/>
    <n v="717"/>
    <n v="505"/>
    <n v="748"/>
    <n v="710"/>
    <n v="704"/>
    <n v="394"/>
    <n v="19"/>
    <n v="16"/>
    <n v="13"/>
    <n v="0"/>
    <n v="11"/>
    <n v="7"/>
    <n v="13"/>
    <n v="13"/>
    <n v="12"/>
    <n v="5"/>
    <n v="754"/>
    <n v="654"/>
    <n v="746"/>
    <n v="232"/>
    <n v="699"/>
    <n v="492"/>
    <n v="730"/>
    <n v="692"/>
    <n v="687"/>
    <n v="386"/>
    <m/>
    <n v="885"/>
    <n v="875"/>
    <n v="10"/>
    <n v="885"/>
    <n v="31"/>
    <n v="844"/>
    <n v="10"/>
    <n v="8"/>
    <n v="52"/>
    <n v="194"/>
    <n v="478"/>
    <n v="78"/>
    <n v="18"/>
    <n v="28"/>
    <n v="86"/>
    <n v="3"/>
    <n v="3"/>
    <n v="1"/>
    <n v="38"/>
    <n v="2"/>
    <n v="3"/>
    <n v="37"/>
    <n v="414"/>
    <n v="431"/>
    <n v="3"/>
    <n v="13"/>
    <n v="11"/>
    <n v="4"/>
    <n v="0"/>
    <n v="23"/>
    <n v="399"/>
    <n v="422"/>
    <n v="12"/>
    <n v="88"/>
    <n v="13"/>
    <n v="406"/>
    <n v="50"/>
    <n v="7465"/>
    <n v="16"/>
    <n v="840"/>
    <n v="146"/>
    <n v="35"/>
    <n v="83"/>
    <n v="3282"/>
    <n v="3331"/>
    <n v="1308"/>
    <n v="7921"/>
    <n v="83"/>
    <n v="45"/>
    <n v="0"/>
    <n v="21"/>
    <n v="0"/>
    <n v="78"/>
    <n v="5"/>
    <n v="3"/>
    <n v="0"/>
    <n v="0"/>
    <n v="0"/>
    <n v="0"/>
    <n v="0"/>
    <n v="0"/>
    <n v="7"/>
    <n v="3"/>
    <n v="1"/>
    <n v="1"/>
    <n v="5"/>
    <n v="1"/>
    <n v="10"/>
    <n v="4"/>
    <n v="488"/>
    <n v="143"/>
    <n v="631"/>
    <n v="6"/>
    <n v="0"/>
    <n v="6"/>
    <n v="481"/>
    <n v="140"/>
    <n v="621"/>
    <n v="488"/>
    <n v="39"/>
    <n v="39"/>
    <n v="39"/>
    <n v="288"/>
    <n v="0"/>
    <n v="0"/>
    <n v="0"/>
    <x v="0"/>
    <x v="193"/>
  </r>
  <r>
    <x v="6"/>
    <x v="37"/>
    <x v="193"/>
    <x v="193"/>
    <x v="1"/>
    <n v="10864"/>
    <n v="794"/>
    <n v="764"/>
    <n v="779"/>
    <n v="813"/>
    <n v="782"/>
    <n v="651"/>
    <n v="722"/>
    <n v="608"/>
    <n v="863"/>
    <n v="19"/>
    <n v="16"/>
    <n v="16"/>
    <n v="19"/>
    <n v="17"/>
    <n v="10"/>
    <n v="17"/>
    <n v="18"/>
    <n v="24"/>
    <n v="766"/>
    <n v="742"/>
    <n v="755"/>
    <n v="788"/>
    <n v="757"/>
    <n v="638"/>
    <n v="699"/>
    <n v="586"/>
    <n v="830"/>
    <n v="79"/>
    <n v="79"/>
    <n v="3"/>
    <n v="3"/>
    <n v="75"/>
    <n v="75"/>
    <n v="564"/>
    <n v="10"/>
    <n v="553"/>
    <n v="0"/>
    <n v="0"/>
    <n v="0"/>
    <n v="448"/>
    <n v="7"/>
    <n v="441"/>
    <n v="722"/>
    <n v="5"/>
    <n v="17"/>
    <n v="699"/>
    <n v="17"/>
    <n v="0"/>
    <n v="0"/>
    <n v="17"/>
    <n v="699"/>
    <n v="5"/>
    <n v="17"/>
    <n v="676"/>
    <n v="112"/>
    <n v="14"/>
    <n v="153"/>
    <n v="71"/>
    <n v="21"/>
    <n v="3"/>
    <n v="39"/>
    <n v="7"/>
    <n v="0"/>
    <n v="0"/>
    <n v="32"/>
    <n v="0"/>
    <n v="0"/>
    <n v="3"/>
    <n v="11"/>
    <n v="1"/>
    <n v="10"/>
    <n v="21"/>
    <n v="2"/>
    <n v="14"/>
    <n v="7"/>
    <m/>
    <m/>
    <m/>
    <n v="794"/>
    <n v="674"/>
    <n v="779"/>
    <n v="234"/>
    <n v="722"/>
    <n v="505"/>
    <n v="764"/>
    <n v="734"/>
    <n v="720"/>
    <n v="393"/>
    <n v="19"/>
    <n v="17"/>
    <n v="16"/>
    <n v="1"/>
    <n v="13"/>
    <n v="8"/>
    <n v="16"/>
    <n v="16"/>
    <n v="15"/>
    <n v="7"/>
    <n v="766"/>
    <n v="652"/>
    <n v="755"/>
    <n v="230"/>
    <n v="702"/>
    <n v="491"/>
    <n v="742"/>
    <n v="712"/>
    <n v="700"/>
    <n v="382"/>
    <m/>
    <n v="888"/>
    <n v="877"/>
    <n v="11"/>
    <n v="888"/>
    <n v="32"/>
    <n v="845"/>
    <n v="11"/>
    <n v="12"/>
    <n v="56"/>
    <n v="197"/>
    <n v="481"/>
    <n v="77"/>
    <n v="19"/>
    <n v="28"/>
    <n v="83"/>
    <n v="3"/>
    <n v="4"/>
    <n v="1"/>
    <n v="39"/>
    <n v="2"/>
    <n v="4"/>
    <n v="38"/>
    <n v="415"/>
    <n v="431"/>
    <n v="4"/>
    <n v="13"/>
    <n v="11"/>
    <n v="4"/>
    <n v="0"/>
    <n v="23"/>
    <n v="400"/>
    <n v="422"/>
    <n v="11"/>
    <n v="91"/>
    <n v="13"/>
    <n v="415"/>
    <n v="49"/>
    <n v="7469"/>
    <n v="10"/>
    <n v="830"/>
    <n v="136"/>
    <n v="36"/>
    <n v="85"/>
    <n v="3283"/>
    <n v="3339"/>
    <n v="1311"/>
    <n v="7933"/>
    <n v="84"/>
    <n v="43"/>
    <n v="0"/>
    <n v="22"/>
    <n v="1"/>
    <n v="77"/>
    <n v="6"/>
    <n v="4"/>
    <n v="0"/>
    <n v="0"/>
    <n v="0"/>
    <n v="1"/>
    <n v="0"/>
    <n v="0"/>
    <n v="7"/>
    <n v="3"/>
    <n v="1"/>
    <n v="1"/>
    <n v="5"/>
    <n v="1"/>
    <n v="11"/>
    <n v="4"/>
    <n v="488"/>
    <n v="144"/>
    <n v="632"/>
    <n v="6"/>
    <n v="0"/>
    <n v="6"/>
    <n v="481"/>
    <n v="141"/>
    <n v="622"/>
    <n v="488"/>
    <n v="39"/>
    <n v="39"/>
    <n v="39"/>
    <n v="290"/>
    <n v="18"/>
    <n v="14"/>
    <n v="14"/>
    <x v="1"/>
    <x v="193"/>
  </r>
  <r>
    <x v="6"/>
    <x v="37"/>
    <x v="194"/>
    <x v="194"/>
    <x v="0"/>
    <n v="4854"/>
    <n v="199"/>
    <n v="169"/>
    <n v="186"/>
    <n v="194"/>
    <n v="188"/>
    <n v="124"/>
    <n v="168"/>
    <n v="24"/>
    <n v="219"/>
    <n v="15"/>
    <n v="13"/>
    <n v="15"/>
    <n v="17"/>
    <n v="14"/>
    <n v="11"/>
    <n v="16"/>
    <n v="3"/>
    <n v="17"/>
    <n v="183"/>
    <n v="155"/>
    <n v="170"/>
    <n v="175"/>
    <n v="173"/>
    <n v="113"/>
    <n v="151"/>
    <n v="21"/>
    <n v="200"/>
    <n v="20"/>
    <n v="20"/>
    <n v="1"/>
    <n v="1"/>
    <n v="19"/>
    <n v="19"/>
    <n v="105"/>
    <n v="8"/>
    <n v="97"/>
    <n v="0"/>
    <n v="0"/>
    <n v="0"/>
    <n v="13"/>
    <n v="1"/>
    <n v="12"/>
    <n v="168"/>
    <n v="3"/>
    <n v="1"/>
    <n v="163"/>
    <n v="16"/>
    <n v="0"/>
    <n v="0"/>
    <n v="16"/>
    <n v="151"/>
    <n v="3"/>
    <n v="1"/>
    <n v="146"/>
    <n v="28"/>
    <n v="5"/>
    <n v="44"/>
    <n v="22"/>
    <n v="8"/>
    <n v="2"/>
    <n v="8"/>
    <n v="2"/>
    <n v="0"/>
    <n v="0"/>
    <n v="6"/>
    <n v="0"/>
    <n v="0"/>
    <n v="0"/>
    <n v="0"/>
    <n v="0"/>
    <n v="0"/>
    <n v="5"/>
    <n v="2"/>
    <n v="5"/>
    <n v="0"/>
    <m/>
    <m/>
    <m/>
    <n v="199"/>
    <n v="140"/>
    <n v="186"/>
    <n v="58"/>
    <n v="170"/>
    <n v="111"/>
    <n v="169"/>
    <n v="158"/>
    <n v="160"/>
    <n v="73"/>
    <n v="15"/>
    <n v="13"/>
    <n v="15"/>
    <n v="1"/>
    <n v="14"/>
    <n v="5"/>
    <n v="13"/>
    <n v="13"/>
    <n v="12"/>
    <n v="4"/>
    <n v="183"/>
    <n v="126"/>
    <n v="170"/>
    <n v="56"/>
    <n v="155"/>
    <n v="105"/>
    <n v="155"/>
    <n v="144"/>
    <n v="147"/>
    <n v="68"/>
    <m/>
    <n v="230"/>
    <n v="228"/>
    <n v="2"/>
    <n v="230"/>
    <n v="22"/>
    <n v="206"/>
    <n v="2"/>
    <n v="2"/>
    <n v="15"/>
    <n v="141"/>
    <n v="57"/>
    <n v="19"/>
    <n v="4"/>
    <n v="7"/>
    <n v="1"/>
    <n v="1"/>
    <n v="2"/>
    <n v="0"/>
    <n v="13"/>
    <n v="1"/>
    <n v="3"/>
    <n v="12"/>
    <n v="98"/>
    <n v="117"/>
    <n v="3"/>
    <n v="7"/>
    <n v="9"/>
    <n v="3"/>
    <n v="0"/>
    <n v="5"/>
    <n v="87"/>
    <n v="114"/>
    <n v="1"/>
    <n v="38"/>
    <n v="4"/>
    <n v="80"/>
    <n v="55"/>
    <n v="3585"/>
    <n v="9"/>
    <n v="263"/>
    <n v="27"/>
    <n v="7"/>
    <n v="46"/>
    <n v="1349"/>
    <n v="1752"/>
    <n v="619"/>
    <n v="3720"/>
    <n v="22"/>
    <n v="17"/>
    <n v="0"/>
    <n v="3"/>
    <n v="2"/>
    <n v="20"/>
    <n v="0"/>
    <n v="3"/>
    <n v="0"/>
    <n v="0"/>
    <n v="0"/>
    <n v="0"/>
    <n v="0"/>
    <n v="0"/>
    <n v="4"/>
    <n v="2"/>
    <n v="1"/>
    <n v="0"/>
    <n v="3"/>
    <n v="1"/>
    <n v="7"/>
    <n v="2"/>
    <n v="93"/>
    <n v="43"/>
    <n v="136"/>
    <n v="4"/>
    <n v="1"/>
    <n v="5"/>
    <n v="88"/>
    <n v="42"/>
    <n v="130"/>
    <n v="93"/>
    <n v="2"/>
    <n v="1"/>
    <n v="2"/>
    <n v="52"/>
    <n v="7"/>
    <n v="4"/>
    <n v="4"/>
    <x v="0"/>
    <x v="194"/>
  </r>
  <r>
    <x v="6"/>
    <x v="37"/>
    <x v="194"/>
    <x v="194"/>
    <x v="1"/>
    <n v="4854"/>
    <n v="204"/>
    <n v="174"/>
    <n v="191"/>
    <n v="200"/>
    <n v="191"/>
    <n v="134"/>
    <n v="179"/>
    <n v="17"/>
    <n v="225"/>
    <n v="15"/>
    <n v="15"/>
    <n v="15"/>
    <n v="17"/>
    <n v="15"/>
    <n v="12"/>
    <n v="16"/>
    <n v="2"/>
    <n v="18"/>
    <n v="188"/>
    <n v="158"/>
    <n v="175"/>
    <n v="181"/>
    <n v="175"/>
    <n v="122"/>
    <n v="162"/>
    <n v="15"/>
    <n v="205"/>
    <n v="20"/>
    <n v="20"/>
    <n v="2"/>
    <n v="2"/>
    <n v="18"/>
    <n v="18"/>
    <n v="114"/>
    <n v="9"/>
    <n v="105"/>
    <n v="0"/>
    <n v="0"/>
    <n v="0"/>
    <n v="11"/>
    <n v="1"/>
    <n v="10"/>
    <n v="179"/>
    <n v="3"/>
    <n v="1"/>
    <n v="174"/>
    <n v="16"/>
    <n v="0"/>
    <n v="0"/>
    <n v="16"/>
    <n v="162"/>
    <n v="3"/>
    <n v="1"/>
    <n v="157"/>
    <n v="28"/>
    <n v="5"/>
    <n v="44"/>
    <n v="22"/>
    <n v="8"/>
    <n v="2"/>
    <n v="9"/>
    <n v="2"/>
    <n v="0"/>
    <n v="0"/>
    <n v="7"/>
    <n v="0"/>
    <n v="0"/>
    <n v="0"/>
    <n v="0"/>
    <n v="0"/>
    <n v="0"/>
    <n v="5"/>
    <n v="2"/>
    <n v="5"/>
    <n v="0"/>
    <m/>
    <m/>
    <m/>
    <n v="204"/>
    <n v="145"/>
    <n v="191"/>
    <n v="64"/>
    <n v="173"/>
    <n v="114"/>
    <n v="174"/>
    <n v="162"/>
    <n v="166"/>
    <n v="75"/>
    <n v="15"/>
    <n v="13"/>
    <n v="15"/>
    <n v="2"/>
    <n v="14"/>
    <n v="6"/>
    <n v="15"/>
    <n v="15"/>
    <n v="13"/>
    <n v="5"/>
    <n v="188"/>
    <n v="131"/>
    <n v="175"/>
    <n v="61"/>
    <n v="158"/>
    <n v="107"/>
    <n v="158"/>
    <n v="146"/>
    <n v="152"/>
    <n v="69"/>
    <m/>
    <n v="231"/>
    <n v="229"/>
    <n v="2"/>
    <n v="231"/>
    <n v="22"/>
    <n v="207"/>
    <n v="2"/>
    <n v="2"/>
    <n v="16"/>
    <n v="143"/>
    <n v="56"/>
    <n v="19"/>
    <n v="4"/>
    <n v="7"/>
    <n v="1"/>
    <n v="1"/>
    <n v="2"/>
    <n v="0"/>
    <n v="14"/>
    <n v="1"/>
    <n v="3"/>
    <n v="12"/>
    <n v="98"/>
    <n v="118"/>
    <n v="3"/>
    <n v="7"/>
    <n v="9"/>
    <n v="3"/>
    <n v="0"/>
    <n v="5"/>
    <n v="87"/>
    <n v="115"/>
    <n v="1"/>
    <n v="38"/>
    <n v="4"/>
    <n v="81"/>
    <n v="53"/>
    <n v="3583"/>
    <n v="1"/>
    <n v="240"/>
    <n v="27"/>
    <n v="7"/>
    <n v="45"/>
    <n v="1343"/>
    <n v="1753"/>
    <n v="621"/>
    <n v="3717"/>
    <n v="23"/>
    <n v="18"/>
    <n v="0"/>
    <n v="4"/>
    <n v="2"/>
    <n v="21"/>
    <n v="0"/>
    <n v="3"/>
    <n v="0"/>
    <n v="0"/>
    <n v="0"/>
    <n v="0"/>
    <n v="0"/>
    <n v="0"/>
    <n v="4"/>
    <n v="3"/>
    <n v="2"/>
    <n v="0"/>
    <n v="3"/>
    <n v="1"/>
    <n v="7"/>
    <n v="2"/>
    <n v="93"/>
    <n v="43"/>
    <n v="136"/>
    <n v="4"/>
    <n v="1"/>
    <n v="5"/>
    <n v="88"/>
    <n v="42"/>
    <n v="130"/>
    <n v="93"/>
    <n v="2"/>
    <n v="1"/>
    <n v="2"/>
    <n v="53"/>
    <n v="8"/>
    <n v="4"/>
    <n v="4"/>
    <x v="1"/>
    <x v="194"/>
  </r>
  <r>
    <x v="6"/>
    <x v="37"/>
    <x v="195"/>
    <x v="195"/>
    <x v="0"/>
    <n v="5810"/>
    <n v="244"/>
    <n v="220"/>
    <n v="241"/>
    <n v="234"/>
    <n v="232"/>
    <n v="197"/>
    <n v="227"/>
    <n v="172"/>
    <n v="250"/>
    <n v="16"/>
    <n v="10"/>
    <n v="16"/>
    <n v="12"/>
    <n v="11"/>
    <n v="7"/>
    <n v="11"/>
    <n v="9"/>
    <n v="14"/>
    <n v="228"/>
    <n v="210"/>
    <n v="225"/>
    <n v="222"/>
    <n v="221"/>
    <n v="190"/>
    <n v="216"/>
    <n v="163"/>
    <n v="236"/>
    <n v="23"/>
    <n v="16"/>
    <n v="1"/>
    <n v="1"/>
    <n v="22"/>
    <n v="15"/>
    <n v="184"/>
    <n v="7"/>
    <n v="177"/>
    <n v="1"/>
    <n v="1"/>
    <n v="0"/>
    <n v="146"/>
    <n v="5"/>
    <n v="141"/>
    <n v="227"/>
    <n v="1"/>
    <n v="3"/>
    <n v="223"/>
    <n v="11"/>
    <n v="0"/>
    <n v="0"/>
    <n v="11"/>
    <n v="216"/>
    <n v="1"/>
    <n v="3"/>
    <n v="212"/>
    <n v="51"/>
    <n v="2"/>
    <n v="44"/>
    <n v="20"/>
    <n v="6"/>
    <n v="1"/>
    <n v="9"/>
    <n v="4"/>
    <n v="0"/>
    <n v="0"/>
    <n v="5"/>
    <n v="0"/>
    <n v="0"/>
    <n v="1"/>
    <n v="2"/>
    <n v="0"/>
    <n v="2"/>
    <n v="5"/>
    <n v="2"/>
    <n v="5"/>
    <n v="0"/>
    <m/>
    <m/>
    <m/>
    <n v="244"/>
    <n v="153"/>
    <n v="241"/>
    <n v="71"/>
    <n v="227"/>
    <n v="140"/>
    <n v="220"/>
    <n v="200"/>
    <n v="216"/>
    <n v="76"/>
    <n v="16"/>
    <n v="11"/>
    <n v="16"/>
    <n v="3"/>
    <n v="16"/>
    <n v="7"/>
    <n v="10"/>
    <n v="8"/>
    <n v="10"/>
    <n v="2"/>
    <n v="228"/>
    <n v="142"/>
    <n v="225"/>
    <n v="68"/>
    <n v="211"/>
    <n v="133"/>
    <n v="210"/>
    <n v="192"/>
    <n v="206"/>
    <n v="74"/>
    <m/>
    <n v="253"/>
    <n v="253"/>
    <n v="0"/>
    <n v="253"/>
    <n v="17"/>
    <n v="236"/>
    <n v="0"/>
    <n v="14"/>
    <n v="22"/>
    <n v="142"/>
    <n v="58"/>
    <n v="12"/>
    <n v="5"/>
    <n v="7"/>
    <n v="29"/>
    <n v="0"/>
    <n v="10"/>
    <n v="3"/>
    <n v="18"/>
    <n v="3"/>
    <n v="3"/>
    <n v="12"/>
    <n v="88"/>
    <n v="150"/>
    <n v="3"/>
    <n v="6"/>
    <n v="2"/>
    <n v="6"/>
    <n v="0"/>
    <n v="6"/>
    <n v="86"/>
    <n v="144"/>
    <n v="5"/>
    <n v="24"/>
    <n v="4"/>
    <n v="5"/>
    <n v="42"/>
    <n v="4396"/>
    <n v="0"/>
    <n v="511"/>
    <n v="1"/>
    <n v="7"/>
    <n v="34"/>
    <n v="1651"/>
    <n v="1808"/>
    <n v="984"/>
    <n v="4443"/>
    <n v="20"/>
    <n v="11"/>
    <n v="0"/>
    <n v="8"/>
    <n v="1"/>
    <n v="19"/>
    <n v="0"/>
    <n v="3"/>
    <n v="3"/>
    <n v="1"/>
    <n v="0"/>
    <n v="1"/>
    <n v="1"/>
    <n v="1"/>
    <n v="1"/>
    <n v="1"/>
    <n v="1"/>
    <n v="0"/>
    <n v="1"/>
    <n v="0"/>
    <n v="4"/>
    <n v="1"/>
    <n v="123"/>
    <n v="39"/>
    <n v="162"/>
    <n v="6"/>
    <n v="1"/>
    <n v="7"/>
    <n v="117"/>
    <n v="38"/>
    <n v="155"/>
    <n v="123"/>
    <n v="9"/>
    <n v="9"/>
    <n v="9"/>
    <n v="50"/>
    <n v="0"/>
    <n v="0"/>
    <n v="0"/>
    <x v="0"/>
    <x v="195"/>
  </r>
  <r>
    <x v="6"/>
    <x v="37"/>
    <x v="195"/>
    <x v="195"/>
    <x v="1"/>
    <n v="5826"/>
    <n v="245"/>
    <n v="226"/>
    <n v="244"/>
    <n v="236"/>
    <n v="235"/>
    <n v="201"/>
    <n v="230"/>
    <n v="170"/>
    <n v="251"/>
    <n v="16"/>
    <n v="10"/>
    <n v="16"/>
    <n v="12"/>
    <n v="11"/>
    <n v="7"/>
    <n v="11"/>
    <n v="9"/>
    <n v="14"/>
    <n v="229"/>
    <n v="216"/>
    <n v="228"/>
    <n v="224"/>
    <n v="224"/>
    <n v="194"/>
    <n v="219"/>
    <n v="161"/>
    <n v="237"/>
    <n v="22"/>
    <n v="15"/>
    <n v="1"/>
    <n v="1"/>
    <n v="21"/>
    <n v="14"/>
    <n v="185"/>
    <n v="7"/>
    <n v="178"/>
    <n v="1"/>
    <n v="1"/>
    <n v="0"/>
    <n v="144"/>
    <n v="5"/>
    <n v="139"/>
    <n v="230"/>
    <n v="2"/>
    <n v="3"/>
    <n v="225"/>
    <n v="11"/>
    <n v="0"/>
    <n v="0"/>
    <n v="11"/>
    <n v="219"/>
    <n v="2"/>
    <n v="3"/>
    <n v="214"/>
    <n v="51"/>
    <n v="2"/>
    <n v="44"/>
    <n v="21"/>
    <n v="6"/>
    <n v="1"/>
    <n v="9"/>
    <n v="4"/>
    <n v="0"/>
    <n v="0"/>
    <n v="5"/>
    <n v="0"/>
    <n v="0"/>
    <n v="1"/>
    <n v="2"/>
    <n v="0"/>
    <n v="2"/>
    <n v="5"/>
    <n v="2"/>
    <n v="5"/>
    <n v="0"/>
    <m/>
    <m/>
    <m/>
    <n v="245"/>
    <n v="149"/>
    <n v="244"/>
    <n v="72"/>
    <n v="227"/>
    <n v="143"/>
    <n v="226"/>
    <n v="205"/>
    <n v="221"/>
    <n v="75"/>
    <n v="16"/>
    <n v="11"/>
    <n v="16"/>
    <n v="3"/>
    <n v="16"/>
    <n v="7"/>
    <n v="10"/>
    <n v="8"/>
    <n v="10"/>
    <n v="2"/>
    <n v="229"/>
    <n v="138"/>
    <n v="228"/>
    <n v="69"/>
    <n v="211"/>
    <n v="136"/>
    <n v="216"/>
    <n v="197"/>
    <n v="211"/>
    <n v="73"/>
    <m/>
    <n v="255"/>
    <n v="255"/>
    <n v="0"/>
    <n v="255"/>
    <n v="17"/>
    <n v="238"/>
    <n v="0"/>
    <n v="13"/>
    <n v="22"/>
    <n v="143"/>
    <n v="59"/>
    <n v="12"/>
    <n v="5"/>
    <n v="7"/>
    <n v="29"/>
    <n v="0"/>
    <n v="10"/>
    <n v="2"/>
    <n v="18"/>
    <n v="3"/>
    <n v="3"/>
    <n v="13"/>
    <n v="88"/>
    <n v="151"/>
    <n v="3"/>
    <n v="6"/>
    <n v="2"/>
    <n v="6"/>
    <n v="0"/>
    <n v="7"/>
    <n v="86"/>
    <n v="145"/>
    <n v="6"/>
    <n v="24"/>
    <n v="4"/>
    <n v="5"/>
    <n v="41"/>
    <n v="4414"/>
    <n v="0"/>
    <n v="512"/>
    <n v="0"/>
    <n v="7"/>
    <n v="35"/>
    <n v="1652"/>
    <n v="1819"/>
    <n v="989"/>
    <n v="4460"/>
    <n v="21"/>
    <n v="10"/>
    <n v="0"/>
    <n v="8"/>
    <n v="1"/>
    <n v="20"/>
    <n v="0"/>
    <n v="3"/>
    <n v="3"/>
    <n v="1"/>
    <n v="0"/>
    <n v="1"/>
    <n v="1"/>
    <n v="1"/>
    <n v="1"/>
    <n v="1"/>
    <n v="1"/>
    <n v="0"/>
    <n v="1"/>
    <n v="0"/>
    <n v="4"/>
    <n v="1"/>
    <n v="126"/>
    <n v="39"/>
    <n v="165"/>
    <n v="7"/>
    <n v="1"/>
    <n v="8"/>
    <n v="119"/>
    <n v="38"/>
    <n v="157"/>
    <n v="126"/>
    <n v="10"/>
    <n v="10"/>
    <n v="10"/>
    <n v="50"/>
    <n v="0"/>
    <n v="0"/>
    <n v="0"/>
    <x v="1"/>
    <x v="195"/>
  </r>
  <r>
    <x v="6"/>
    <x v="37"/>
    <x v="196"/>
    <x v="196"/>
    <x v="0"/>
    <n v="5280"/>
    <n v="288"/>
    <n v="283"/>
    <n v="304"/>
    <n v="280"/>
    <n v="298"/>
    <n v="193"/>
    <n v="263"/>
    <n v="154"/>
    <n v="304"/>
    <n v="13"/>
    <n v="11"/>
    <n v="16"/>
    <n v="12"/>
    <n v="11"/>
    <n v="4"/>
    <n v="13"/>
    <n v="8"/>
    <n v="18"/>
    <n v="272"/>
    <n v="271"/>
    <n v="286"/>
    <n v="266"/>
    <n v="285"/>
    <n v="189"/>
    <n v="247"/>
    <n v="144"/>
    <n v="283"/>
    <n v="25"/>
    <n v="20"/>
    <n v="0"/>
    <n v="0"/>
    <n v="24"/>
    <n v="19"/>
    <n v="175"/>
    <n v="4"/>
    <n v="171"/>
    <n v="0"/>
    <n v="0"/>
    <n v="0"/>
    <n v="94"/>
    <n v="2"/>
    <n v="92"/>
    <n v="263"/>
    <n v="0"/>
    <n v="7"/>
    <n v="256"/>
    <n v="13"/>
    <n v="0"/>
    <n v="0"/>
    <n v="13"/>
    <n v="247"/>
    <n v="0"/>
    <n v="7"/>
    <n v="240"/>
    <n v="34"/>
    <n v="4"/>
    <n v="52"/>
    <n v="38"/>
    <n v="7"/>
    <n v="4"/>
    <n v="18"/>
    <n v="6"/>
    <n v="0"/>
    <n v="0"/>
    <n v="12"/>
    <n v="0"/>
    <n v="0"/>
    <n v="5"/>
    <n v="4"/>
    <n v="0"/>
    <n v="4"/>
    <n v="12"/>
    <n v="4"/>
    <n v="12"/>
    <n v="0"/>
    <m/>
    <m/>
    <m/>
    <n v="288"/>
    <n v="235"/>
    <n v="304"/>
    <n v="90"/>
    <n v="286"/>
    <n v="201"/>
    <n v="283"/>
    <n v="275"/>
    <n v="272"/>
    <n v="143"/>
    <n v="13"/>
    <n v="11"/>
    <n v="16"/>
    <n v="0"/>
    <n v="13"/>
    <n v="7"/>
    <n v="11"/>
    <n v="11"/>
    <n v="11"/>
    <n v="5"/>
    <n v="272"/>
    <n v="222"/>
    <n v="286"/>
    <n v="89"/>
    <n v="272"/>
    <n v="193"/>
    <n v="271"/>
    <n v="263"/>
    <n v="260"/>
    <n v="138"/>
    <m/>
    <n v="314"/>
    <n v="311"/>
    <n v="3"/>
    <n v="314"/>
    <n v="20"/>
    <n v="291"/>
    <n v="3"/>
    <n v="53"/>
    <n v="67"/>
    <n v="91"/>
    <n v="143"/>
    <n v="21"/>
    <n v="9"/>
    <n v="15"/>
    <n v="35"/>
    <n v="0"/>
    <n v="52"/>
    <n v="0"/>
    <n v="65"/>
    <n v="0"/>
    <n v="6"/>
    <n v="19"/>
    <n v="145"/>
    <n v="144"/>
    <n v="6"/>
    <n v="6"/>
    <n v="3"/>
    <n v="5"/>
    <n v="0"/>
    <n v="13"/>
    <n v="140"/>
    <n v="138"/>
    <n v="5"/>
    <n v="16"/>
    <n v="3"/>
    <n v="16"/>
    <n v="5"/>
    <n v="3798"/>
    <n v="0"/>
    <n v="520"/>
    <n v="5"/>
    <n v="13"/>
    <n v="26"/>
    <n v="1768"/>
    <n v="1528"/>
    <n v="523"/>
    <n v="3819"/>
    <n v="38"/>
    <n v="14"/>
    <n v="0"/>
    <n v="14"/>
    <n v="0"/>
    <n v="38"/>
    <n v="0"/>
    <n v="6"/>
    <n v="2"/>
    <n v="0"/>
    <n v="0"/>
    <n v="3"/>
    <n v="0"/>
    <n v="0"/>
    <n v="4"/>
    <n v="4"/>
    <n v="4"/>
    <n v="0"/>
    <n v="3"/>
    <n v="1"/>
    <n v="10"/>
    <n v="3"/>
    <n v="142"/>
    <n v="47"/>
    <n v="189"/>
    <n v="6"/>
    <n v="2"/>
    <n v="8"/>
    <n v="136"/>
    <n v="45"/>
    <n v="181"/>
    <n v="142"/>
    <n v="12"/>
    <n v="12"/>
    <n v="12"/>
    <n v="80"/>
    <n v="4"/>
    <n v="3"/>
    <n v="3"/>
    <x v="0"/>
    <x v="196"/>
  </r>
  <r>
    <x v="3"/>
    <x v="11"/>
    <x v="132"/>
    <x v="132"/>
    <x v="1"/>
    <n v="4200"/>
    <n v="255"/>
    <n v="242"/>
    <n v="259"/>
    <n v="248"/>
    <n v="246"/>
    <n v="172"/>
    <n v="241"/>
    <n v="214"/>
    <n v="284"/>
    <n v="6"/>
    <n v="7"/>
    <n v="7"/>
    <n v="6"/>
    <n v="7"/>
    <n v="2"/>
    <n v="5"/>
    <n v="3"/>
    <n v="8"/>
    <n v="248"/>
    <n v="235"/>
    <n v="251"/>
    <n v="241"/>
    <n v="238"/>
    <n v="170"/>
    <n v="235"/>
    <n v="210"/>
    <n v="276"/>
    <n v="44"/>
    <n v="43"/>
    <n v="2"/>
    <n v="2"/>
    <n v="42"/>
    <n v="41"/>
    <n v="162"/>
    <n v="2"/>
    <n v="160"/>
    <n v="1"/>
    <n v="1"/>
    <n v="0"/>
    <n v="131"/>
    <n v="1"/>
    <n v="130"/>
    <n v="241"/>
    <n v="2"/>
    <n v="1"/>
    <n v="238"/>
    <n v="5"/>
    <n v="0"/>
    <n v="0"/>
    <n v="5"/>
    <n v="235"/>
    <n v="2"/>
    <n v="1"/>
    <n v="232"/>
    <n v="46"/>
    <n v="5"/>
    <n v="33"/>
    <n v="28"/>
    <n v="12"/>
    <n v="4"/>
    <n v="19"/>
    <n v="12"/>
    <n v="2"/>
    <n v="0"/>
    <n v="7"/>
    <n v="1"/>
    <n v="0"/>
    <n v="0"/>
    <n v="4"/>
    <n v="1"/>
    <n v="3"/>
    <n v="6"/>
    <n v="2"/>
    <n v="6"/>
    <n v="0"/>
    <m/>
    <m/>
    <m/>
    <n v="255"/>
    <n v="229"/>
    <n v="259"/>
    <n v="54"/>
    <n v="222"/>
    <n v="143"/>
    <n v="242"/>
    <n v="220"/>
    <n v="236"/>
    <n v="112"/>
    <n v="6"/>
    <n v="6"/>
    <n v="7"/>
    <n v="2"/>
    <n v="5"/>
    <n v="3"/>
    <n v="7"/>
    <n v="6"/>
    <n v="5"/>
    <n v="2"/>
    <n v="248"/>
    <n v="227"/>
    <n v="251"/>
    <n v="51"/>
    <n v="220"/>
    <n v="142"/>
    <n v="235"/>
    <n v="220"/>
    <n v="231"/>
    <n v="114"/>
    <m/>
    <n v="300"/>
    <n v="299"/>
    <n v="1"/>
    <n v="300"/>
    <n v="12"/>
    <n v="287"/>
    <n v="1"/>
    <n v="2"/>
    <n v="146"/>
    <n v="53"/>
    <n v="173"/>
    <n v="56"/>
    <n v="5"/>
    <n v="10"/>
    <n v="3"/>
    <n v="0"/>
    <n v="0"/>
    <n v="0"/>
    <n v="140"/>
    <n v="1"/>
    <n v="2"/>
    <n v="32"/>
    <n v="191"/>
    <n v="75"/>
    <n v="2"/>
    <n v="8"/>
    <n v="2"/>
    <n v="0"/>
    <n v="0"/>
    <n v="24"/>
    <n v="188"/>
    <n v="74"/>
    <n v="2"/>
    <n v="74"/>
    <n v="26"/>
    <n v="139"/>
    <n v="3"/>
    <n v="2981"/>
    <n v="4"/>
    <n v="91"/>
    <n v="42"/>
    <n v="16"/>
    <n v="42"/>
    <n v="1883"/>
    <n v="1060"/>
    <n v="164"/>
    <n v="3123"/>
    <n v="42"/>
    <n v="22"/>
    <n v="3"/>
    <n v="9"/>
    <n v="3"/>
    <n v="39"/>
    <n v="0"/>
    <n v="2"/>
    <n v="1"/>
    <n v="1"/>
    <n v="0"/>
    <n v="1"/>
    <n v="1"/>
    <n v="0"/>
    <n v="5"/>
    <n v="4"/>
    <n v="2"/>
    <n v="1"/>
    <n v="4"/>
    <n v="1"/>
    <n v="7"/>
    <n v="5"/>
    <n v="195"/>
    <n v="31"/>
    <n v="226"/>
    <n v="2"/>
    <n v="0"/>
    <n v="2"/>
    <n v="192"/>
    <n v="31"/>
    <n v="223"/>
    <n v="195"/>
    <n v="23"/>
    <n v="23"/>
    <n v="23"/>
    <n v="116"/>
    <n v="0"/>
    <n v="0"/>
    <n v="0"/>
    <x v="1"/>
    <x v="132"/>
  </r>
  <r>
    <x v="6"/>
    <x v="37"/>
    <x v="196"/>
    <x v="196"/>
    <x v="1"/>
    <n v="5300"/>
    <n v="286"/>
    <n v="279"/>
    <n v="301"/>
    <n v="273"/>
    <n v="297"/>
    <n v="185"/>
    <n v="258"/>
    <n v="162"/>
    <n v="303"/>
    <n v="12"/>
    <n v="11"/>
    <n v="16"/>
    <n v="11"/>
    <n v="12"/>
    <n v="4"/>
    <n v="12"/>
    <n v="8"/>
    <n v="18"/>
    <n v="271"/>
    <n v="267"/>
    <n v="283"/>
    <n v="260"/>
    <n v="283"/>
    <n v="181"/>
    <n v="243"/>
    <n v="152"/>
    <n v="282"/>
    <n v="25"/>
    <n v="19"/>
    <n v="0"/>
    <n v="0"/>
    <n v="24"/>
    <n v="18"/>
    <n v="168"/>
    <n v="4"/>
    <n v="164"/>
    <n v="0"/>
    <n v="0"/>
    <n v="0"/>
    <n v="96"/>
    <n v="2"/>
    <n v="94"/>
    <n v="258"/>
    <n v="0"/>
    <n v="8"/>
    <n v="250"/>
    <n v="12"/>
    <n v="0"/>
    <n v="0"/>
    <n v="12"/>
    <n v="243"/>
    <n v="0"/>
    <n v="8"/>
    <n v="235"/>
    <n v="34"/>
    <n v="4"/>
    <n v="51"/>
    <n v="37"/>
    <n v="7"/>
    <n v="4"/>
    <n v="17"/>
    <n v="6"/>
    <n v="0"/>
    <n v="0"/>
    <n v="11"/>
    <n v="0"/>
    <n v="0"/>
    <n v="5"/>
    <n v="3"/>
    <n v="0"/>
    <n v="3"/>
    <n v="11"/>
    <n v="4"/>
    <n v="11"/>
    <n v="0"/>
    <m/>
    <m/>
    <m/>
    <n v="286"/>
    <n v="234"/>
    <n v="301"/>
    <n v="93"/>
    <n v="286"/>
    <n v="200"/>
    <n v="279"/>
    <n v="271"/>
    <n v="266"/>
    <n v="143"/>
    <n v="12"/>
    <n v="10"/>
    <n v="16"/>
    <n v="0"/>
    <n v="13"/>
    <n v="7"/>
    <n v="11"/>
    <n v="11"/>
    <n v="10"/>
    <n v="5"/>
    <n v="271"/>
    <n v="222"/>
    <n v="283"/>
    <n v="92"/>
    <n v="272"/>
    <n v="192"/>
    <n v="267"/>
    <n v="259"/>
    <n v="255"/>
    <n v="138"/>
    <m/>
    <n v="313"/>
    <n v="310"/>
    <n v="3"/>
    <n v="313"/>
    <n v="20"/>
    <n v="290"/>
    <n v="3"/>
    <n v="62"/>
    <n v="74"/>
    <n v="91"/>
    <n v="143"/>
    <n v="21"/>
    <n v="9"/>
    <n v="15"/>
    <n v="34"/>
    <n v="0"/>
    <n v="61"/>
    <n v="0"/>
    <n v="72"/>
    <n v="0"/>
    <n v="6"/>
    <n v="19"/>
    <n v="145"/>
    <n v="143"/>
    <n v="6"/>
    <n v="6"/>
    <n v="3"/>
    <n v="5"/>
    <n v="0"/>
    <n v="13"/>
    <n v="140"/>
    <n v="137"/>
    <n v="4"/>
    <n v="17"/>
    <n v="3"/>
    <n v="15"/>
    <n v="5"/>
    <n v="3813"/>
    <n v="0"/>
    <n v="518"/>
    <n v="4"/>
    <n v="13"/>
    <n v="27"/>
    <n v="1776"/>
    <n v="1528"/>
    <n v="529"/>
    <n v="3833"/>
    <n v="37"/>
    <n v="14"/>
    <n v="0"/>
    <n v="13"/>
    <n v="0"/>
    <n v="37"/>
    <n v="0"/>
    <n v="6"/>
    <n v="2"/>
    <n v="0"/>
    <n v="0"/>
    <n v="3"/>
    <n v="0"/>
    <n v="0"/>
    <n v="4"/>
    <n v="4"/>
    <n v="4"/>
    <n v="0"/>
    <n v="3"/>
    <n v="1"/>
    <n v="10"/>
    <n v="3"/>
    <n v="142"/>
    <n v="47"/>
    <n v="189"/>
    <n v="6"/>
    <n v="2"/>
    <n v="8"/>
    <n v="136"/>
    <n v="45"/>
    <n v="181"/>
    <n v="142"/>
    <n v="10"/>
    <n v="10"/>
    <n v="10"/>
    <n v="81"/>
    <n v="5"/>
    <n v="4"/>
    <n v="4"/>
    <x v="1"/>
    <x v="196"/>
  </r>
  <r>
    <x v="6"/>
    <x v="37"/>
    <x v="197"/>
    <x v="197"/>
    <x v="0"/>
    <n v="9628"/>
    <n v="427"/>
    <n v="390"/>
    <n v="437"/>
    <n v="422"/>
    <n v="424"/>
    <n v="343"/>
    <n v="388"/>
    <n v="309"/>
    <n v="454"/>
    <n v="26"/>
    <n v="18"/>
    <n v="25"/>
    <n v="27"/>
    <n v="20"/>
    <n v="19"/>
    <n v="23"/>
    <n v="19"/>
    <n v="28"/>
    <n v="400"/>
    <n v="371"/>
    <n v="411"/>
    <n v="392"/>
    <n v="403"/>
    <n v="324"/>
    <n v="364"/>
    <n v="290"/>
    <n v="423"/>
    <n v="36"/>
    <n v="24"/>
    <n v="5"/>
    <n v="4"/>
    <n v="31"/>
    <n v="20"/>
    <n v="276"/>
    <n v="13"/>
    <n v="263"/>
    <n v="0"/>
    <n v="0"/>
    <n v="0"/>
    <n v="206"/>
    <n v="9"/>
    <n v="197"/>
    <n v="388"/>
    <n v="6"/>
    <n v="10"/>
    <n v="370"/>
    <n v="23"/>
    <n v="1"/>
    <n v="0"/>
    <n v="22"/>
    <n v="364"/>
    <n v="5"/>
    <n v="10"/>
    <n v="347"/>
    <n v="38"/>
    <n v="7"/>
    <n v="105"/>
    <n v="45"/>
    <n v="12"/>
    <n v="7"/>
    <n v="19"/>
    <n v="6"/>
    <n v="0"/>
    <n v="0"/>
    <n v="13"/>
    <n v="0"/>
    <n v="0"/>
    <n v="0"/>
    <n v="4"/>
    <n v="1"/>
    <n v="3"/>
    <n v="12"/>
    <n v="5"/>
    <n v="9"/>
    <n v="3"/>
    <m/>
    <m/>
    <m/>
    <n v="427"/>
    <n v="328"/>
    <n v="437"/>
    <n v="132"/>
    <n v="407"/>
    <n v="277"/>
    <n v="390"/>
    <n v="368"/>
    <n v="366"/>
    <n v="169"/>
    <n v="26"/>
    <n v="22"/>
    <n v="25"/>
    <n v="3"/>
    <n v="24"/>
    <n v="8"/>
    <n v="18"/>
    <n v="18"/>
    <n v="17"/>
    <n v="4"/>
    <n v="400"/>
    <n v="305"/>
    <n v="411"/>
    <n v="128"/>
    <n v="382"/>
    <n v="268"/>
    <n v="371"/>
    <n v="350"/>
    <n v="348"/>
    <n v="165"/>
    <m/>
    <n v="479"/>
    <n v="476"/>
    <n v="3"/>
    <n v="479"/>
    <n v="31"/>
    <n v="445"/>
    <n v="3"/>
    <n v="20"/>
    <n v="335"/>
    <n v="303"/>
    <n v="96"/>
    <n v="30"/>
    <n v="13"/>
    <n v="19"/>
    <n v="17"/>
    <n v="1"/>
    <n v="9"/>
    <n v="3"/>
    <n v="318"/>
    <n v="8"/>
    <n v="2"/>
    <n v="19"/>
    <n v="175"/>
    <n v="283"/>
    <n v="2"/>
    <n v="10"/>
    <n v="11"/>
    <n v="8"/>
    <n v="0"/>
    <n v="8"/>
    <n v="162"/>
    <n v="275"/>
    <n v="3"/>
    <n v="33"/>
    <n v="9"/>
    <n v="32"/>
    <n v="47"/>
    <n v="7598"/>
    <n v="4"/>
    <n v="771"/>
    <n v="15"/>
    <n v="37"/>
    <n v="80"/>
    <n v="2297"/>
    <n v="3401"/>
    <n v="1979"/>
    <n v="7677"/>
    <n v="31"/>
    <n v="9"/>
    <n v="0"/>
    <n v="12"/>
    <n v="0"/>
    <n v="30"/>
    <n v="1"/>
    <n v="2"/>
    <n v="0"/>
    <n v="0"/>
    <n v="0"/>
    <n v="1"/>
    <n v="0"/>
    <n v="0"/>
    <n v="6"/>
    <n v="4"/>
    <n v="2"/>
    <n v="0"/>
    <n v="5"/>
    <n v="0"/>
    <n v="8"/>
    <n v="5"/>
    <n v="237"/>
    <n v="98"/>
    <n v="335"/>
    <n v="14"/>
    <n v="2"/>
    <n v="16"/>
    <n v="222"/>
    <n v="96"/>
    <n v="318"/>
    <n v="237"/>
    <n v="13"/>
    <n v="13"/>
    <n v="13"/>
    <n v="137"/>
    <n v="8"/>
    <n v="5"/>
    <n v="5"/>
    <x v="0"/>
    <x v="197"/>
  </r>
  <r>
    <x v="6"/>
    <x v="37"/>
    <x v="197"/>
    <x v="197"/>
    <x v="1"/>
    <n v="9599"/>
    <n v="430"/>
    <n v="395"/>
    <n v="440"/>
    <n v="423"/>
    <n v="427"/>
    <n v="344"/>
    <n v="393"/>
    <n v="313"/>
    <n v="456"/>
    <n v="27"/>
    <n v="18"/>
    <n v="25"/>
    <n v="28"/>
    <n v="20"/>
    <n v="18"/>
    <n v="23"/>
    <n v="20"/>
    <n v="29"/>
    <n v="402"/>
    <n v="377"/>
    <n v="414"/>
    <n v="392"/>
    <n v="406"/>
    <n v="326"/>
    <n v="369"/>
    <n v="292"/>
    <n v="424"/>
    <n v="37"/>
    <n v="27"/>
    <n v="5"/>
    <n v="4"/>
    <n v="32"/>
    <n v="23"/>
    <n v="286"/>
    <n v="12"/>
    <n v="274"/>
    <n v="0"/>
    <n v="0"/>
    <n v="0"/>
    <n v="210"/>
    <n v="9"/>
    <n v="201"/>
    <n v="393"/>
    <n v="7"/>
    <n v="11"/>
    <n v="373"/>
    <n v="23"/>
    <n v="1"/>
    <n v="0"/>
    <n v="22"/>
    <n v="369"/>
    <n v="6"/>
    <n v="11"/>
    <n v="350"/>
    <n v="37"/>
    <n v="7"/>
    <n v="103"/>
    <n v="45"/>
    <n v="11"/>
    <n v="7"/>
    <n v="20"/>
    <n v="6"/>
    <n v="0"/>
    <n v="0"/>
    <n v="14"/>
    <n v="0"/>
    <n v="0"/>
    <n v="0"/>
    <n v="4"/>
    <n v="1"/>
    <n v="3"/>
    <n v="11"/>
    <n v="5"/>
    <n v="8"/>
    <n v="3"/>
    <m/>
    <m/>
    <m/>
    <n v="430"/>
    <n v="322"/>
    <n v="440"/>
    <n v="136"/>
    <n v="408"/>
    <n v="280"/>
    <n v="395"/>
    <n v="372"/>
    <n v="374"/>
    <n v="169"/>
    <n v="27"/>
    <n v="23"/>
    <n v="25"/>
    <n v="3"/>
    <n v="24"/>
    <n v="8"/>
    <n v="18"/>
    <n v="18"/>
    <n v="17"/>
    <n v="4"/>
    <n v="402"/>
    <n v="298"/>
    <n v="414"/>
    <n v="132"/>
    <n v="383"/>
    <n v="271"/>
    <n v="377"/>
    <n v="354"/>
    <n v="357"/>
    <n v="165"/>
    <m/>
    <n v="481"/>
    <n v="478"/>
    <n v="3"/>
    <n v="481"/>
    <n v="32"/>
    <n v="446"/>
    <n v="3"/>
    <n v="40"/>
    <n v="339"/>
    <n v="302"/>
    <n v="96"/>
    <n v="30"/>
    <n v="13"/>
    <n v="20"/>
    <n v="19"/>
    <n v="1"/>
    <n v="9"/>
    <n v="3"/>
    <n v="302"/>
    <n v="8"/>
    <n v="2"/>
    <n v="19"/>
    <n v="178"/>
    <n v="282"/>
    <n v="2"/>
    <n v="11"/>
    <n v="11"/>
    <n v="8"/>
    <n v="0"/>
    <n v="7"/>
    <n v="165"/>
    <n v="274"/>
    <n v="2"/>
    <n v="34"/>
    <n v="9"/>
    <n v="36"/>
    <n v="47"/>
    <n v="7573"/>
    <n v="4"/>
    <n v="765"/>
    <n v="19"/>
    <n v="37"/>
    <n v="80"/>
    <n v="2286"/>
    <n v="3391"/>
    <n v="1979"/>
    <n v="7656"/>
    <n v="33"/>
    <n v="13"/>
    <n v="0"/>
    <n v="12"/>
    <n v="1"/>
    <n v="31"/>
    <n v="1"/>
    <n v="2"/>
    <n v="0"/>
    <n v="0"/>
    <n v="0"/>
    <n v="1"/>
    <n v="0"/>
    <n v="0"/>
    <n v="6"/>
    <n v="4"/>
    <n v="2"/>
    <n v="0"/>
    <n v="5"/>
    <n v="0"/>
    <n v="8"/>
    <n v="5"/>
    <n v="236"/>
    <n v="97"/>
    <n v="333"/>
    <n v="14"/>
    <n v="2"/>
    <n v="16"/>
    <n v="221"/>
    <n v="95"/>
    <n v="316"/>
    <n v="236"/>
    <n v="15"/>
    <n v="15"/>
    <n v="15"/>
    <n v="139"/>
    <n v="8"/>
    <n v="5"/>
    <n v="5"/>
    <x v="1"/>
    <x v="197"/>
  </r>
  <r>
    <x v="6"/>
    <x v="37"/>
    <x v="198"/>
    <x v="198"/>
    <x v="0"/>
    <n v="7899"/>
    <n v="264"/>
    <n v="252"/>
    <n v="269"/>
    <n v="244"/>
    <n v="266"/>
    <n v="173"/>
    <n v="219"/>
    <n v="180"/>
    <n v="283"/>
    <n v="26"/>
    <n v="22"/>
    <n v="26"/>
    <n v="25"/>
    <n v="24"/>
    <n v="13"/>
    <n v="21"/>
    <n v="18"/>
    <n v="28"/>
    <n v="236"/>
    <n v="228"/>
    <n v="241"/>
    <n v="218"/>
    <n v="240"/>
    <n v="159"/>
    <n v="198"/>
    <n v="161"/>
    <n v="253"/>
    <n v="28"/>
    <n v="26"/>
    <n v="1"/>
    <n v="1"/>
    <n v="27"/>
    <n v="25"/>
    <n v="144"/>
    <n v="9"/>
    <n v="135"/>
    <n v="1"/>
    <n v="1"/>
    <n v="0"/>
    <n v="99"/>
    <n v="7"/>
    <n v="92"/>
    <n v="219"/>
    <n v="4"/>
    <n v="5"/>
    <n v="208"/>
    <n v="21"/>
    <n v="1"/>
    <n v="0"/>
    <n v="20"/>
    <n v="198"/>
    <n v="3"/>
    <n v="5"/>
    <n v="188"/>
    <n v="24"/>
    <n v="2"/>
    <n v="56"/>
    <n v="43"/>
    <n v="7"/>
    <n v="1"/>
    <n v="18"/>
    <n v="3"/>
    <n v="0"/>
    <n v="0"/>
    <n v="15"/>
    <n v="1"/>
    <n v="0"/>
    <n v="1"/>
    <n v="4"/>
    <n v="0"/>
    <n v="4"/>
    <n v="14"/>
    <n v="3"/>
    <n v="13"/>
    <n v="1"/>
    <m/>
    <m/>
    <m/>
    <n v="264"/>
    <n v="191"/>
    <n v="269"/>
    <n v="84"/>
    <n v="250"/>
    <n v="174"/>
    <n v="252"/>
    <n v="233"/>
    <n v="238"/>
    <n v="110"/>
    <n v="26"/>
    <n v="20"/>
    <n v="26"/>
    <n v="5"/>
    <n v="23"/>
    <n v="13"/>
    <n v="22"/>
    <n v="20"/>
    <n v="20"/>
    <n v="6"/>
    <n v="236"/>
    <n v="170"/>
    <n v="241"/>
    <n v="79"/>
    <n v="225"/>
    <n v="159"/>
    <n v="228"/>
    <n v="211"/>
    <n v="216"/>
    <n v="103"/>
    <m/>
    <n v="294"/>
    <n v="292"/>
    <n v="2"/>
    <n v="294"/>
    <n v="30"/>
    <n v="262"/>
    <n v="2"/>
    <n v="23"/>
    <n v="97"/>
    <n v="87"/>
    <n v="50"/>
    <n v="19"/>
    <n v="4"/>
    <n v="10"/>
    <n v="124"/>
    <n v="0"/>
    <n v="23"/>
    <n v="0"/>
    <n v="94"/>
    <n v="2"/>
    <n v="2"/>
    <n v="17"/>
    <n v="138"/>
    <n v="137"/>
    <n v="2"/>
    <n v="8"/>
    <n v="15"/>
    <n v="5"/>
    <n v="0"/>
    <n v="8"/>
    <n v="122"/>
    <n v="132"/>
    <n v="5"/>
    <n v="40"/>
    <n v="4"/>
    <n v="70"/>
    <n v="11"/>
    <n v="5699"/>
    <n v="0"/>
    <n v="273"/>
    <n v="26"/>
    <n v="23"/>
    <n v="33"/>
    <n v="2361"/>
    <n v="2672"/>
    <n v="747"/>
    <n v="5780"/>
    <n v="34"/>
    <n v="16"/>
    <n v="0"/>
    <n v="4"/>
    <n v="2"/>
    <n v="32"/>
    <n v="0"/>
    <n v="2"/>
    <n v="2"/>
    <n v="2"/>
    <n v="0"/>
    <n v="1"/>
    <n v="1"/>
    <n v="0"/>
    <n v="2"/>
    <n v="1"/>
    <n v="0"/>
    <n v="0"/>
    <n v="1"/>
    <n v="1"/>
    <n v="4"/>
    <n v="1"/>
    <n v="133"/>
    <n v="48"/>
    <n v="181"/>
    <n v="13"/>
    <n v="0"/>
    <n v="13"/>
    <n v="120"/>
    <n v="47"/>
    <n v="167"/>
    <n v="133"/>
    <n v="16"/>
    <n v="16"/>
    <n v="16"/>
    <n v="70"/>
    <n v="1"/>
    <n v="0"/>
    <n v="0"/>
    <x v="0"/>
    <x v="198"/>
  </r>
  <r>
    <x v="6"/>
    <x v="37"/>
    <x v="198"/>
    <x v="198"/>
    <x v="1"/>
    <n v="7922"/>
    <n v="268"/>
    <n v="248"/>
    <n v="267"/>
    <n v="250"/>
    <n v="265"/>
    <n v="170"/>
    <n v="221"/>
    <n v="184"/>
    <n v="286"/>
    <n v="28"/>
    <n v="24"/>
    <n v="29"/>
    <n v="27"/>
    <n v="26"/>
    <n v="13"/>
    <n v="24"/>
    <n v="18"/>
    <n v="29"/>
    <n v="238"/>
    <n v="222"/>
    <n v="236"/>
    <n v="221"/>
    <n v="237"/>
    <n v="156"/>
    <n v="197"/>
    <n v="166"/>
    <n v="255"/>
    <n v="27"/>
    <n v="26"/>
    <n v="1"/>
    <n v="1"/>
    <n v="26"/>
    <n v="25"/>
    <n v="146"/>
    <n v="10"/>
    <n v="136"/>
    <n v="0"/>
    <n v="0"/>
    <n v="0"/>
    <n v="106"/>
    <n v="8"/>
    <n v="98"/>
    <n v="221"/>
    <n v="4"/>
    <n v="4"/>
    <n v="212"/>
    <n v="24"/>
    <n v="1"/>
    <n v="0"/>
    <n v="23"/>
    <n v="197"/>
    <n v="3"/>
    <n v="4"/>
    <n v="189"/>
    <n v="23"/>
    <n v="2"/>
    <n v="58"/>
    <n v="44"/>
    <n v="7"/>
    <n v="1"/>
    <n v="18"/>
    <n v="3"/>
    <n v="0"/>
    <n v="0"/>
    <n v="15"/>
    <n v="1"/>
    <n v="0"/>
    <n v="1"/>
    <n v="4"/>
    <n v="0"/>
    <n v="4"/>
    <n v="14"/>
    <n v="4"/>
    <n v="13"/>
    <n v="1"/>
    <m/>
    <m/>
    <m/>
    <n v="268"/>
    <n v="197"/>
    <n v="267"/>
    <n v="84"/>
    <n v="248"/>
    <n v="172"/>
    <n v="248"/>
    <n v="231"/>
    <n v="237"/>
    <n v="111"/>
    <n v="28"/>
    <n v="22"/>
    <n v="29"/>
    <n v="8"/>
    <n v="26"/>
    <n v="15"/>
    <n v="24"/>
    <n v="22"/>
    <n v="23"/>
    <n v="8"/>
    <n v="238"/>
    <n v="174"/>
    <n v="236"/>
    <n v="75"/>
    <n v="220"/>
    <n v="155"/>
    <n v="222"/>
    <n v="207"/>
    <n v="212"/>
    <n v="102"/>
    <m/>
    <n v="296"/>
    <n v="294"/>
    <n v="2"/>
    <n v="296"/>
    <n v="31"/>
    <n v="263"/>
    <n v="2"/>
    <n v="26"/>
    <n v="100"/>
    <n v="89"/>
    <n v="50"/>
    <n v="19"/>
    <n v="4"/>
    <n v="10"/>
    <n v="124"/>
    <n v="0"/>
    <n v="23"/>
    <n v="0"/>
    <n v="94"/>
    <n v="2"/>
    <n v="2"/>
    <n v="18"/>
    <n v="139"/>
    <n v="137"/>
    <n v="2"/>
    <n v="9"/>
    <n v="15"/>
    <n v="5"/>
    <n v="0"/>
    <n v="9"/>
    <n v="122"/>
    <n v="132"/>
    <n v="6"/>
    <n v="40"/>
    <n v="5"/>
    <n v="72"/>
    <n v="11"/>
    <n v="5710"/>
    <n v="2"/>
    <n v="270"/>
    <n v="27"/>
    <n v="23"/>
    <n v="33"/>
    <n v="2358"/>
    <n v="2682"/>
    <n v="753"/>
    <n v="5793"/>
    <n v="37"/>
    <n v="17"/>
    <n v="0"/>
    <n v="5"/>
    <n v="2"/>
    <n v="34"/>
    <n v="1"/>
    <n v="2"/>
    <n v="2"/>
    <n v="1"/>
    <n v="0"/>
    <n v="0"/>
    <n v="0"/>
    <n v="0"/>
    <n v="2"/>
    <n v="1"/>
    <n v="0"/>
    <n v="0"/>
    <n v="1"/>
    <n v="1"/>
    <n v="4"/>
    <n v="1"/>
    <n v="132"/>
    <n v="48"/>
    <n v="180"/>
    <n v="13"/>
    <n v="0"/>
    <n v="13"/>
    <n v="119"/>
    <n v="47"/>
    <n v="166"/>
    <n v="132"/>
    <n v="14"/>
    <n v="14"/>
    <n v="14"/>
    <n v="70"/>
    <n v="1"/>
    <n v="0"/>
    <n v="0"/>
    <x v="1"/>
    <x v="198"/>
  </r>
  <r>
    <x v="6"/>
    <x v="37"/>
    <x v="199"/>
    <x v="199"/>
    <x v="0"/>
    <n v="8057"/>
    <n v="311"/>
    <n v="296"/>
    <n v="312"/>
    <n v="289"/>
    <n v="312"/>
    <n v="229"/>
    <n v="271"/>
    <n v="59"/>
    <n v="323"/>
    <n v="17"/>
    <n v="17"/>
    <n v="18"/>
    <n v="18"/>
    <n v="18"/>
    <n v="11"/>
    <n v="14"/>
    <n v="2"/>
    <n v="21"/>
    <n v="290"/>
    <n v="276"/>
    <n v="290"/>
    <n v="269"/>
    <n v="289"/>
    <n v="216"/>
    <n v="256"/>
    <n v="54"/>
    <n v="296"/>
    <n v="35"/>
    <n v="34"/>
    <n v="2"/>
    <n v="2"/>
    <n v="33"/>
    <n v="32"/>
    <n v="207"/>
    <n v="8"/>
    <n v="198"/>
    <n v="0"/>
    <n v="0"/>
    <n v="0"/>
    <n v="40"/>
    <n v="0"/>
    <n v="39"/>
    <n v="271"/>
    <n v="4"/>
    <n v="9"/>
    <n v="258"/>
    <n v="14"/>
    <n v="0"/>
    <n v="1"/>
    <n v="13"/>
    <n v="256"/>
    <n v="4"/>
    <n v="8"/>
    <n v="244"/>
    <n v="23"/>
    <n v="4"/>
    <n v="49"/>
    <n v="58"/>
    <n v="9"/>
    <n v="0"/>
    <n v="15"/>
    <n v="4"/>
    <n v="0"/>
    <n v="0"/>
    <n v="11"/>
    <n v="0"/>
    <n v="0"/>
    <n v="1"/>
    <n v="4"/>
    <n v="0"/>
    <n v="4"/>
    <n v="8"/>
    <n v="0"/>
    <n v="8"/>
    <n v="0"/>
    <m/>
    <m/>
    <m/>
    <n v="311"/>
    <n v="201"/>
    <n v="312"/>
    <n v="97"/>
    <n v="285"/>
    <n v="203"/>
    <n v="296"/>
    <n v="276"/>
    <n v="279"/>
    <n v="126"/>
    <n v="17"/>
    <n v="14"/>
    <n v="18"/>
    <n v="3"/>
    <n v="17"/>
    <n v="8"/>
    <n v="17"/>
    <n v="17"/>
    <n v="13"/>
    <n v="5"/>
    <n v="290"/>
    <n v="185"/>
    <n v="290"/>
    <n v="90"/>
    <n v="264"/>
    <n v="191"/>
    <n v="276"/>
    <n v="256"/>
    <n v="264"/>
    <n v="119"/>
    <m/>
    <n v="351"/>
    <n v="344"/>
    <n v="7"/>
    <n v="351"/>
    <n v="26"/>
    <n v="318"/>
    <n v="7"/>
    <n v="168"/>
    <n v="245"/>
    <n v="156"/>
    <n v="112"/>
    <n v="27"/>
    <n v="7"/>
    <n v="20"/>
    <n v="28"/>
    <n v="1"/>
    <n v="142"/>
    <n v="7"/>
    <n v="217"/>
    <n v="8"/>
    <n v="3"/>
    <n v="24"/>
    <n v="137"/>
    <n v="187"/>
    <n v="2"/>
    <n v="11"/>
    <n v="7"/>
    <n v="6"/>
    <n v="0"/>
    <n v="13"/>
    <n v="127"/>
    <n v="178"/>
    <n v="4"/>
    <n v="48"/>
    <n v="4"/>
    <n v="167"/>
    <n v="46"/>
    <n v="5879"/>
    <n v="1"/>
    <n v="457"/>
    <n v="36"/>
    <n v="15"/>
    <n v="68"/>
    <n v="2334"/>
    <n v="2707"/>
    <n v="1051"/>
    <n v="6092"/>
    <n v="36"/>
    <n v="26"/>
    <n v="0"/>
    <n v="1"/>
    <n v="2"/>
    <n v="33"/>
    <n v="1"/>
    <n v="3"/>
    <n v="0"/>
    <n v="0"/>
    <n v="0"/>
    <n v="2"/>
    <n v="0"/>
    <n v="0"/>
    <n v="4"/>
    <n v="2"/>
    <n v="0"/>
    <n v="0"/>
    <n v="4"/>
    <n v="0"/>
    <n v="7"/>
    <n v="2"/>
    <n v="159"/>
    <n v="46"/>
    <n v="205"/>
    <n v="5"/>
    <n v="1"/>
    <n v="6"/>
    <n v="152"/>
    <n v="44"/>
    <n v="196"/>
    <n v="159"/>
    <n v="9"/>
    <n v="9"/>
    <n v="9"/>
    <n v="78"/>
    <n v="1"/>
    <n v="0"/>
    <n v="0"/>
    <x v="0"/>
    <x v="199"/>
  </r>
  <r>
    <x v="3"/>
    <x v="11"/>
    <x v="200"/>
    <x v="200"/>
    <x v="0"/>
    <n v="17187"/>
    <n v="1014"/>
    <n v="945"/>
    <n v="1029"/>
    <n v="869"/>
    <n v="1013"/>
    <n v="671"/>
    <n v="795"/>
    <n v="778"/>
    <n v="1091"/>
    <n v="24"/>
    <n v="17"/>
    <n v="21"/>
    <n v="20"/>
    <n v="21"/>
    <n v="10"/>
    <n v="13"/>
    <n v="30"/>
    <n v="33"/>
    <n v="980"/>
    <n v="921"/>
    <n v="998"/>
    <n v="841"/>
    <n v="982"/>
    <n v="656"/>
    <n v="776"/>
    <n v="741"/>
    <n v="1047"/>
    <n v="133"/>
    <n v="123"/>
    <n v="9"/>
    <n v="9"/>
    <n v="123"/>
    <n v="113"/>
    <n v="553"/>
    <n v="6"/>
    <n v="543"/>
    <n v="0"/>
    <n v="0"/>
    <n v="0"/>
    <n v="403"/>
    <n v="2"/>
    <n v="397"/>
    <n v="795"/>
    <n v="10"/>
    <n v="38"/>
    <n v="741"/>
    <n v="13"/>
    <n v="0"/>
    <n v="0"/>
    <n v="13"/>
    <n v="776"/>
    <n v="10"/>
    <n v="38"/>
    <n v="722"/>
    <n v="163"/>
    <n v="30"/>
    <n v="183"/>
    <n v="158"/>
    <n v="59"/>
    <n v="5"/>
    <n v="94"/>
    <n v="38"/>
    <n v="2"/>
    <n v="0"/>
    <n v="56"/>
    <n v="1"/>
    <n v="0"/>
    <n v="9"/>
    <n v="21"/>
    <n v="1"/>
    <n v="20"/>
    <n v="43"/>
    <n v="10"/>
    <n v="37"/>
    <n v="6"/>
    <m/>
    <m/>
    <m/>
    <n v="1014"/>
    <n v="674"/>
    <n v="1029"/>
    <n v="233"/>
    <n v="929"/>
    <n v="533"/>
    <n v="945"/>
    <n v="885"/>
    <n v="895"/>
    <n v="293"/>
    <n v="24"/>
    <n v="16"/>
    <n v="21"/>
    <n v="1"/>
    <n v="18"/>
    <n v="7"/>
    <n v="17"/>
    <n v="15"/>
    <n v="14"/>
    <n v="3"/>
    <n v="980"/>
    <n v="652"/>
    <n v="998"/>
    <n v="224"/>
    <n v="902"/>
    <n v="517"/>
    <n v="921"/>
    <n v="863"/>
    <n v="874"/>
    <n v="287"/>
    <m/>
    <n v="1174"/>
    <n v="1161"/>
    <n v="13"/>
    <n v="1174"/>
    <n v="46"/>
    <n v="1115"/>
    <n v="13"/>
    <n v="6"/>
    <n v="676"/>
    <n v="224"/>
    <n v="768"/>
    <n v="102"/>
    <n v="10"/>
    <n v="35"/>
    <n v="27"/>
    <n v="8"/>
    <n v="5"/>
    <n v="0"/>
    <n v="655"/>
    <n v="15"/>
    <n v="3"/>
    <n v="114"/>
    <n v="689"/>
    <n v="368"/>
    <n v="2"/>
    <n v="29"/>
    <n v="13"/>
    <n v="2"/>
    <n v="1"/>
    <n v="81"/>
    <n v="670"/>
    <n v="363"/>
    <n v="27"/>
    <n v="334"/>
    <n v="81"/>
    <n v="214"/>
    <n v="163"/>
    <n v="12431"/>
    <n v="2"/>
    <n v="569"/>
    <n v="31"/>
    <n v="57"/>
    <n v="247"/>
    <n v="7865"/>
    <n v="4043"/>
    <n v="900"/>
    <n v="12808"/>
    <n v="119"/>
    <n v="63"/>
    <n v="4"/>
    <n v="23"/>
    <n v="6"/>
    <n v="110"/>
    <n v="3"/>
    <n v="3"/>
    <n v="0"/>
    <n v="0"/>
    <n v="0"/>
    <n v="0"/>
    <n v="0"/>
    <n v="0"/>
    <n v="19"/>
    <n v="11"/>
    <n v="4"/>
    <n v="3"/>
    <n v="8"/>
    <n v="10"/>
    <n v="22"/>
    <n v="3"/>
    <n v="665"/>
    <n v="172"/>
    <n v="837"/>
    <n v="8"/>
    <n v="3"/>
    <n v="11"/>
    <n v="652"/>
    <n v="167"/>
    <n v="819"/>
    <n v="665"/>
    <n v="58"/>
    <n v="57"/>
    <n v="57"/>
    <n v="407"/>
    <n v="0"/>
    <n v="0"/>
    <n v="0"/>
    <x v="0"/>
    <x v="200"/>
  </r>
  <r>
    <x v="6"/>
    <x v="37"/>
    <x v="199"/>
    <x v="199"/>
    <x v="1"/>
    <n v="7993"/>
    <n v="317"/>
    <n v="298"/>
    <n v="315"/>
    <n v="291"/>
    <n v="316"/>
    <n v="228"/>
    <n v="273"/>
    <n v="57"/>
    <n v="330"/>
    <n v="16"/>
    <n v="14"/>
    <n v="15"/>
    <n v="17"/>
    <n v="15"/>
    <n v="9"/>
    <n v="14"/>
    <n v="2"/>
    <n v="21"/>
    <n v="296"/>
    <n v="282"/>
    <n v="296"/>
    <n v="272"/>
    <n v="297"/>
    <n v="217"/>
    <n v="258"/>
    <n v="52"/>
    <n v="302"/>
    <n v="38"/>
    <n v="38"/>
    <n v="1"/>
    <n v="1"/>
    <n v="37"/>
    <n v="37"/>
    <n v="206"/>
    <n v="7"/>
    <n v="199"/>
    <n v="0"/>
    <n v="0"/>
    <n v="0"/>
    <n v="38"/>
    <n v="0"/>
    <n v="38"/>
    <n v="273"/>
    <n v="6"/>
    <n v="8"/>
    <n v="259"/>
    <n v="14"/>
    <n v="0"/>
    <n v="1"/>
    <n v="13"/>
    <n v="258"/>
    <n v="6"/>
    <n v="7"/>
    <n v="245"/>
    <n v="23"/>
    <n v="5"/>
    <n v="51"/>
    <n v="59"/>
    <n v="9"/>
    <n v="0"/>
    <n v="14"/>
    <n v="4"/>
    <n v="0"/>
    <n v="0"/>
    <n v="10"/>
    <n v="0"/>
    <n v="0"/>
    <n v="1"/>
    <n v="4"/>
    <n v="0"/>
    <n v="4"/>
    <n v="7"/>
    <n v="0"/>
    <n v="7"/>
    <n v="0"/>
    <m/>
    <m/>
    <m/>
    <n v="317"/>
    <n v="203"/>
    <n v="315"/>
    <n v="100"/>
    <n v="289"/>
    <n v="210"/>
    <n v="298"/>
    <n v="276"/>
    <n v="282"/>
    <n v="127"/>
    <n v="16"/>
    <n v="14"/>
    <n v="15"/>
    <n v="2"/>
    <n v="14"/>
    <n v="6"/>
    <n v="14"/>
    <n v="14"/>
    <n v="12"/>
    <n v="5"/>
    <n v="296"/>
    <n v="186"/>
    <n v="296"/>
    <n v="94"/>
    <n v="271"/>
    <n v="200"/>
    <n v="282"/>
    <n v="260"/>
    <n v="269"/>
    <n v="121"/>
    <m/>
    <n v="356"/>
    <n v="348"/>
    <n v="8"/>
    <n v="356"/>
    <n v="26"/>
    <n v="322"/>
    <n v="8"/>
    <n v="177"/>
    <n v="248"/>
    <n v="161"/>
    <n v="114"/>
    <n v="28"/>
    <n v="7"/>
    <n v="21"/>
    <n v="24"/>
    <n v="1"/>
    <n v="132"/>
    <n v="11"/>
    <n v="201"/>
    <n v="13"/>
    <n v="3"/>
    <n v="24"/>
    <n v="139"/>
    <n v="190"/>
    <n v="2"/>
    <n v="11"/>
    <n v="7"/>
    <n v="6"/>
    <n v="0"/>
    <n v="13"/>
    <n v="129"/>
    <n v="180"/>
    <n v="4"/>
    <n v="49"/>
    <n v="4"/>
    <n v="168"/>
    <n v="46"/>
    <n v="5851"/>
    <n v="4"/>
    <n v="442"/>
    <n v="35"/>
    <n v="15"/>
    <n v="68"/>
    <n v="2330"/>
    <n v="2694"/>
    <n v="1041"/>
    <n v="6065"/>
    <n v="38"/>
    <n v="24"/>
    <n v="0"/>
    <n v="1"/>
    <n v="2"/>
    <n v="35"/>
    <n v="1"/>
    <n v="3"/>
    <n v="0"/>
    <n v="0"/>
    <n v="0"/>
    <n v="2"/>
    <n v="0"/>
    <n v="0"/>
    <n v="4"/>
    <n v="2"/>
    <n v="0"/>
    <n v="0"/>
    <n v="4"/>
    <n v="0"/>
    <n v="7"/>
    <n v="2"/>
    <n v="159"/>
    <n v="48"/>
    <n v="207"/>
    <n v="5"/>
    <n v="1"/>
    <n v="6"/>
    <n v="152"/>
    <n v="45"/>
    <n v="197"/>
    <n v="159"/>
    <n v="8"/>
    <n v="8"/>
    <n v="8"/>
    <n v="85"/>
    <n v="2"/>
    <n v="1"/>
    <n v="1"/>
    <x v="1"/>
    <x v="199"/>
  </r>
  <r>
    <x v="6"/>
    <x v="37"/>
    <x v="201"/>
    <x v="201"/>
    <x v="0"/>
    <n v="9519"/>
    <n v="368"/>
    <n v="339"/>
    <n v="372"/>
    <n v="301"/>
    <n v="367"/>
    <n v="266"/>
    <n v="316"/>
    <n v="130"/>
    <n v="369"/>
    <n v="19"/>
    <n v="18"/>
    <n v="20"/>
    <n v="8"/>
    <n v="19"/>
    <n v="10"/>
    <n v="17"/>
    <n v="9"/>
    <n v="26"/>
    <n v="347"/>
    <n v="319"/>
    <n v="350"/>
    <n v="292"/>
    <n v="346"/>
    <n v="256"/>
    <n v="297"/>
    <n v="119"/>
    <n v="341"/>
    <n v="26"/>
    <n v="24"/>
    <n v="0"/>
    <n v="0"/>
    <n v="26"/>
    <n v="24"/>
    <n v="207"/>
    <n v="3"/>
    <n v="204"/>
    <n v="0"/>
    <n v="0"/>
    <n v="0"/>
    <n v="77"/>
    <n v="1"/>
    <n v="76"/>
    <n v="316"/>
    <n v="7"/>
    <n v="29"/>
    <n v="279"/>
    <n v="17"/>
    <n v="0"/>
    <n v="0"/>
    <n v="17"/>
    <n v="297"/>
    <n v="7"/>
    <n v="29"/>
    <n v="260"/>
    <n v="66"/>
    <n v="8"/>
    <n v="86"/>
    <n v="44"/>
    <n v="14"/>
    <n v="3"/>
    <n v="19"/>
    <n v="2"/>
    <n v="0"/>
    <n v="0"/>
    <n v="17"/>
    <n v="1"/>
    <n v="0"/>
    <n v="3"/>
    <n v="6"/>
    <n v="0"/>
    <n v="6"/>
    <n v="14"/>
    <n v="2"/>
    <n v="13"/>
    <n v="1"/>
    <m/>
    <m/>
    <m/>
    <n v="368"/>
    <n v="257"/>
    <n v="372"/>
    <n v="125"/>
    <n v="345"/>
    <n v="260"/>
    <n v="339"/>
    <n v="321"/>
    <n v="319"/>
    <n v="156"/>
    <n v="19"/>
    <n v="18"/>
    <n v="20"/>
    <n v="6"/>
    <n v="19"/>
    <n v="12"/>
    <n v="18"/>
    <n v="18"/>
    <n v="14"/>
    <n v="8"/>
    <n v="347"/>
    <n v="238"/>
    <n v="350"/>
    <n v="118"/>
    <n v="325"/>
    <n v="247"/>
    <n v="319"/>
    <n v="301"/>
    <n v="303"/>
    <n v="147"/>
    <m/>
    <n v="412"/>
    <n v="409"/>
    <n v="3"/>
    <n v="412"/>
    <n v="32"/>
    <n v="377"/>
    <n v="3"/>
    <n v="16"/>
    <n v="44"/>
    <n v="247"/>
    <n v="97"/>
    <n v="26"/>
    <n v="13"/>
    <n v="12"/>
    <n v="16"/>
    <n v="1"/>
    <n v="10"/>
    <n v="0"/>
    <n v="33"/>
    <n v="2"/>
    <n v="4"/>
    <n v="22"/>
    <n v="142"/>
    <n v="244"/>
    <n v="4"/>
    <n v="12"/>
    <n v="11"/>
    <n v="5"/>
    <n v="0"/>
    <n v="9"/>
    <n v="130"/>
    <n v="238"/>
    <n v="10"/>
    <n v="65"/>
    <n v="3"/>
    <n v="22"/>
    <n v="8"/>
    <n v="7201"/>
    <n v="2"/>
    <n v="397"/>
    <n v="8"/>
    <n v="29"/>
    <n v="124"/>
    <n v="2632"/>
    <n v="3195"/>
    <n v="1404"/>
    <n v="7231"/>
    <n v="35"/>
    <n v="21"/>
    <n v="0"/>
    <n v="5"/>
    <n v="2"/>
    <n v="32"/>
    <n v="1"/>
    <n v="4"/>
    <n v="0"/>
    <n v="0"/>
    <n v="0"/>
    <n v="2"/>
    <n v="0"/>
    <n v="0"/>
    <n v="4"/>
    <n v="2"/>
    <n v="1"/>
    <n v="0"/>
    <n v="4"/>
    <n v="0"/>
    <n v="8"/>
    <n v="3"/>
    <n v="185"/>
    <n v="77"/>
    <n v="262"/>
    <n v="9"/>
    <n v="1"/>
    <n v="10"/>
    <n v="175"/>
    <n v="76"/>
    <n v="251"/>
    <n v="185"/>
    <n v="3"/>
    <n v="3"/>
    <n v="3"/>
    <n v="70"/>
    <n v="4"/>
    <n v="1"/>
    <n v="1"/>
    <x v="0"/>
    <x v="201"/>
  </r>
  <r>
    <x v="6"/>
    <x v="37"/>
    <x v="201"/>
    <x v="201"/>
    <x v="1"/>
    <n v="9579"/>
    <n v="372"/>
    <n v="344"/>
    <n v="377"/>
    <n v="304"/>
    <n v="373"/>
    <n v="268"/>
    <n v="320"/>
    <n v="121"/>
    <n v="373"/>
    <n v="19"/>
    <n v="17"/>
    <n v="19"/>
    <n v="8"/>
    <n v="18"/>
    <n v="10"/>
    <n v="17"/>
    <n v="9"/>
    <n v="26"/>
    <n v="351"/>
    <n v="325"/>
    <n v="356"/>
    <n v="295"/>
    <n v="353"/>
    <n v="258"/>
    <n v="301"/>
    <n v="111"/>
    <n v="345"/>
    <n v="25"/>
    <n v="24"/>
    <n v="0"/>
    <n v="0"/>
    <n v="25"/>
    <n v="24"/>
    <n v="214"/>
    <n v="4"/>
    <n v="210"/>
    <n v="0"/>
    <n v="0"/>
    <n v="0"/>
    <n v="76"/>
    <n v="2"/>
    <n v="74"/>
    <n v="320"/>
    <n v="7"/>
    <n v="28"/>
    <n v="284"/>
    <n v="17"/>
    <n v="0"/>
    <n v="0"/>
    <n v="17"/>
    <n v="301"/>
    <n v="7"/>
    <n v="28"/>
    <n v="265"/>
    <n v="67"/>
    <n v="8"/>
    <n v="86"/>
    <n v="44"/>
    <n v="15"/>
    <n v="3"/>
    <n v="18"/>
    <n v="2"/>
    <n v="0"/>
    <n v="0"/>
    <n v="16"/>
    <n v="1"/>
    <n v="0"/>
    <n v="3"/>
    <n v="6"/>
    <n v="0"/>
    <n v="6"/>
    <n v="13"/>
    <n v="2"/>
    <n v="12"/>
    <n v="1"/>
    <m/>
    <m/>
    <m/>
    <n v="372"/>
    <n v="256"/>
    <n v="377"/>
    <n v="127"/>
    <n v="350"/>
    <n v="260"/>
    <n v="344"/>
    <n v="323"/>
    <n v="324"/>
    <n v="159"/>
    <n v="19"/>
    <n v="17"/>
    <n v="19"/>
    <n v="6"/>
    <n v="18"/>
    <n v="11"/>
    <n v="17"/>
    <n v="17"/>
    <n v="14"/>
    <n v="8"/>
    <n v="351"/>
    <n v="238"/>
    <n v="356"/>
    <n v="119"/>
    <n v="330"/>
    <n v="247"/>
    <n v="325"/>
    <n v="304"/>
    <n v="308"/>
    <n v="150"/>
    <m/>
    <n v="416"/>
    <n v="413"/>
    <n v="3"/>
    <n v="416"/>
    <n v="32"/>
    <n v="381"/>
    <n v="3"/>
    <n v="16"/>
    <n v="44"/>
    <n v="254"/>
    <n v="99"/>
    <n v="26"/>
    <n v="15"/>
    <n v="14"/>
    <n v="7"/>
    <n v="1"/>
    <n v="10"/>
    <n v="0"/>
    <n v="33"/>
    <n v="2"/>
    <n v="4"/>
    <n v="23"/>
    <n v="142"/>
    <n v="247"/>
    <n v="4"/>
    <n v="12"/>
    <n v="11"/>
    <n v="5"/>
    <n v="0"/>
    <n v="10"/>
    <n v="130"/>
    <n v="241"/>
    <n v="11"/>
    <n v="64"/>
    <n v="3"/>
    <n v="23"/>
    <n v="8"/>
    <n v="7239"/>
    <n v="1"/>
    <n v="392"/>
    <n v="9"/>
    <n v="27"/>
    <n v="119"/>
    <n v="2646"/>
    <n v="3217"/>
    <n v="1407"/>
    <n v="7270"/>
    <n v="36"/>
    <n v="21"/>
    <n v="0"/>
    <n v="5"/>
    <n v="2"/>
    <n v="33"/>
    <n v="1"/>
    <n v="4"/>
    <n v="0"/>
    <n v="0"/>
    <n v="0"/>
    <n v="2"/>
    <n v="0"/>
    <n v="0"/>
    <n v="4"/>
    <n v="2"/>
    <n v="1"/>
    <n v="0"/>
    <n v="4"/>
    <n v="0"/>
    <n v="8"/>
    <n v="2"/>
    <n v="187"/>
    <n v="77"/>
    <n v="264"/>
    <n v="9"/>
    <n v="1"/>
    <n v="10"/>
    <n v="177"/>
    <n v="76"/>
    <n v="253"/>
    <n v="187"/>
    <n v="3"/>
    <n v="3"/>
    <n v="3"/>
    <n v="77"/>
    <n v="4"/>
    <n v="1"/>
    <n v="1"/>
    <x v="1"/>
    <x v="201"/>
  </r>
  <r>
    <x v="6"/>
    <x v="37"/>
    <x v="202"/>
    <x v="202"/>
    <x v="0"/>
    <n v="9585"/>
    <n v="263"/>
    <n v="313"/>
    <n v="329"/>
    <n v="237"/>
    <n v="332"/>
    <n v="115"/>
    <n v="174"/>
    <n v="16"/>
    <n v="376"/>
    <n v="15"/>
    <n v="16"/>
    <n v="20"/>
    <n v="11"/>
    <n v="20"/>
    <n v="8"/>
    <n v="9"/>
    <n v="0"/>
    <n v="30"/>
    <n v="247"/>
    <n v="296"/>
    <n v="308"/>
    <n v="225"/>
    <n v="311"/>
    <n v="106"/>
    <n v="164"/>
    <n v="16"/>
    <n v="343"/>
    <n v="17"/>
    <n v="15"/>
    <n v="2"/>
    <n v="1"/>
    <n v="15"/>
    <n v="14"/>
    <n v="88"/>
    <n v="4"/>
    <n v="83"/>
    <n v="2"/>
    <n v="2"/>
    <n v="0"/>
    <n v="1"/>
    <n v="0"/>
    <n v="1"/>
    <n v="174"/>
    <n v="1"/>
    <n v="2"/>
    <n v="170"/>
    <n v="9"/>
    <n v="0"/>
    <n v="0"/>
    <n v="9"/>
    <n v="164"/>
    <n v="1"/>
    <n v="2"/>
    <n v="160"/>
    <n v="108"/>
    <n v="7"/>
    <n v="97"/>
    <n v="47"/>
    <n v="6"/>
    <n v="0"/>
    <n v="16"/>
    <n v="3"/>
    <n v="0"/>
    <n v="0"/>
    <n v="13"/>
    <n v="0"/>
    <n v="0"/>
    <n v="1"/>
    <n v="1"/>
    <n v="0"/>
    <n v="1"/>
    <n v="10"/>
    <n v="1"/>
    <n v="9"/>
    <n v="1"/>
    <m/>
    <m/>
    <m/>
    <n v="263"/>
    <n v="199"/>
    <n v="329"/>
    <n v="100"/>
    <n v="301"/>
    <n v="202"/>
    <n v="313"/>
    <n v="290"/>
    <n v="223"/>
    <n v="101"/>
    <n v="15"/>
    <n v="8"/>
    <n v="20"/>
    <n v="4"/>
    <n v="18"/>
    <n v="9"/>
    <n v="16"/>
    <n v="15"/>
    <n v="8"/>
    <n v="2"/>
    <n v="247"/>
    <n v="191"/>
    <n v="308"/>
    <n v="95"/>
    <n v="282"/>
    <n v="192"/>
    <n v="296"/>
    <n v="275"/>
    <n v="214"/>
    <n v="99"/>
    <m/>
    <n v="432"/>
    <n v="427"/>
    <n v="5"/>
    <n v="432"/>
    <n v="37"/>
    <n v="390"/>
    <n v="5"/>
    <n v="5"/>
    <n v="23"/>
    <n v="226"/>
    <n v="145"/>
    <n v="20"/>
    <n v="21"/>
    <n v="19"/>
    <n v="0"/>
    <n v="1"/>
    <n v="4"/>
    <n v="0"/>
    <n v="18"/>
    <n v="1"/>
    <n v="5"/>
    <n v="30"/>
    <n v="158"/>
    <n v="239"/>
    <n v="3"/>
    <n v="18"/>
    <n v="14"/>
    <n v="2"/>
    <n v="1"/>
    <n v="10"/>
    <n v="143"/>
    <n v="236"/>
    <n v="0"/>
    <n v="44"/>
    <n v="11"/>
    <n v="3"/>
    <n v="3"/>
    <n v="7230"/>
    <n v="0"/>
    <n v="372"/>
    <n v="0"/>
    <n v="19"/>
    <n v="95"/>
    <n v="2763"/>
    <n v="3137"/>
    <n v="1336"/>
    <n v="7236"/>
    <n v="42"/>
    <n v="31"/>
    <n v="0"/>
    <n v="0"/>
    <n v="2"/>
    <n v="38"/>
    <n v="2"/>
    <n v="5"/>
    <n v="4"/>
    <n v="3"/>
    <n v="0"/>
    <n v="3"/>
    <n v="2"/>
    <n v="1"/>
    <n v="1"/>
    <n v="0"/>
    <n v="0"/>
    <n v="0"/>
    <n v="1"/>
    <n v="0"/>
    <n v="6"/>
    <n v="2"/>
    <n v="156"/>
    <n v="88"/>
    <n v="244"/>
    <n v="5"/>
    <n v="2"/>
    <n v="7"/>
    <n v="151"/>
    <n v="85"/>
    <n v="236"/>
    <n v="156"/>
    <n v="8"/>
    <n v="8"/>
    <n v="8"/>
    <n v="60"/>
    <n v="0"/>
    <n v="0"/>
    <n v="0"/>
    <x v="0"/>
    <x v="202"/>
  </r>
  <r>
    <x v="6"/>
    <x v="37"/>
    <x v="202"/>
    <x v="202"/>
    <x v="1"/>
    <n v="9632"/>
    <n v="268"/>
    <n v="315"/>
    <n v="336"/>
    <n v="240"/>
    <n v="334"/>
    <n v="122"/>
    <n v="179"/>
    <n v="27"/>
    <n v="381"/>
    <n v="17"/>
    <n v="16"/>
    <n v="20"/>
    <n v="12"/>
    <n v="20"/>
    <n v="8"/>
    <n v="9"/>
    <n v="1"/>
    <n v="30"/>
    <n v="250"/>
    <n v="298"/>
    <n v="315"/>
    <n v="227"/>
    <n v="313"/>
    <n v="113"/>
    <n v="169"/>
    <n v="26"/>
    <n v="348"/>
    <n v="15"/>
    <n v="14"/>
    <n v="2"/>
    <n v="1"/>
    <n v="13"/>
    <n v="13"/>
    <n v="91"/>
    <n v="4"/>
    <n v="86"/>
    <n v="2"/>
    <n v="2"/>
    <n v="0"/>
    <n v="4"/>
    <n v="1"/>
    <n v="3"/>
    <n v="179"/>
    <n v="3"/>
    <n v="2"/>
    <n v="174"/>
    <n v="9"/>
    <n v="0"/>
    <n v="0"/>
    <n v="9"/>
    <n v="169"/>
    <n v="3"/>
    <n v="2"/>
    <n v="164"/>
    <n v="108"/>
    <n v="6"/>
    <n v="98"/>
    <n v="47"/>
    <n v="6"/>
    <n v="0"/>
    <n v="16"/>
    <n v="3"/>
    <n v="0"/>
    <n v="0"/>
    <n v="13"/>
    <n v="0"/>
    <n v="0"/>
    <n v="1"/>
    <n v="1"/>
    <n v="0"/>
    <n v="1"/>
    <n v="10"/>
    <n v="2"/>
    <n v="10"/>
    <n v="0"/>
    <m/>
    <m/>
    <m/>
    <n v="268"/>
    <n v="210"/>
    <n v="336"/>
    <n v="103"/>
    <n v="309"/>
    <n v="202"/>
    <n v="315"/>
    <n v="288"/>
    <n v="223"/>
    <n v="97"/>
    <n v="17"/>
    <n v="10"/>
    <n v="20"/>
    <n v="3"/>
    <n v="18"/>
    <n v="9"/>
    <n v="16"/>
    <n v="15"/>
    <n v="9"/>
    <n v="2"/>
    <n v="250"/>
    <n v="200"/>
    <n v="315"/>
    <n v="99"/>
    <n v="290"/>
    <n v="192"/>
    <n v="298"/>
    <n v="273"/>
    <n v="213"/>
    <n v="95"/>
    <m/>
    <n v="436"/>
    <n v="431"/>
    <n v="5"/>
    <n v="436"/>
    <n v="37"/>
    <n v="394"/>
    <n v="5"/>
    <n v="6"/>
    <n v="24"/>
    <n v="226"/>
    <n v="149"/>
    <n v="20"/>
    <n v="21"/>
    <n v="19"/>
    <n v="0"/>
    <n v="1"/>
    <n v="4"/>
    <n v="0"/>
    <n v="18"/>
    <n v="1"/>
    <n v="5"/>
    <n v="30"/>
    <n v="157"/>
    <n v="244"/>
    <n v="3"/>
    <n v="18"/>
    <n v="14"/>
    <n v="2"/>
    <n v="1"/>
    <n v="10"/>
    <n v="142"/>
    <n v="241"/>
    <n v="1"/>
    <n v="45"/>
    <n v="11"/>
    <n v="4"/>
    <n v="3"/>
    <n v="7268"/>
    <n v="0"/>
    <n v="378"/>
    <n v="1"/>
    <n v="19"/>
    <n v="96"/>
    <n v="2768"/>
    <n v="3157"/>
    <n v="1350"/>
    <n v="7275"/>
    <n v="43"/>
    <n v="33"/>
    <n v="0"/>
    <n v="0"/>
    <n v="2"/>
    <n v="39"/>
    <n v="2"/>
    <n v="5"/>
    <n v="4"/>
    <n v="3"/>
    <n v="0"/>
    <n v="3"/>
    <n v="2"/>
    <n v="1"/>
    <n v="1"/>
    <n v="0"/>
    <n v="0"/>
    <n v="0"/>
    <n v="1"/>
    <n v="0"/>
    <n v="6"/>
    <n v="2"/>
    <n v="157"/>
    <n v="89"/>
    <n v="246"/>
    <n v="5"/>
    <n v="2"/>
    <n v="7"/>
    <n v="152"/>
    <n v="86"/>
    <n v="238"/>
    <n v="157"/>
    <n v="9"/>
    <n v="9"/>
    <n v="9"/>
    <n v="63"/>
    <n v="0"/>
    <n v="0"/>
    <n v="0"/>
    <x v="1"/>
    <x v="202"/>
  </r>
  <r>
    <x v="3"/>
    <x v="38"/>
    <x v="203"/>
    <x v="203"/>
    <x v="0"/>
    <n v="4238"/>
    <n v="175"/>
    <n v="164"/>
    <n v="178"/>
    <n v="174"/>
    <n v="158"/>
    <n v="110"/>
    <n v="167"/>
    <n v="129"/>
    <n v="164"/>
    <n v="9"/>
    <n v="8"/>
    <n v="10"/>
    <n v="10"/>
    <n v="4"/>
    <n v="2"/>
    <n v="9"/>
    <n v="10"/>
    <n v="10"/>
    <n v="165"/>
    <n v="155"/>
    <n v="167"/>
    <n v="163"/>
    <n v="153"/>
    <n v="108"/>
    <n v="157"/>
    <n v="119"/>
    <n v="153"/>
    <n v="24"/>
    <n v="23"/>
    <n v="1"/>
    <n v="1"/>
    <n v="23"/>
    <n v="22"/>
    <n v="86"/>
    <n v="1"/>
    <n v="85"/>
    <n v="0"/>
    <n v="0"/>
    <n v="0"/>
    <n v="64"/>
    <n v="1"/>
    <n v="63"/>
    <n v="167"/>
    <n v="0"/>
    <n v="3"/>
    <n v="164"/>
    <n v="9"/>
    <n v="0"/>
    <n v="0"/>
    <n v="9"/>
    <n v="157"/>
    <n v="0"/>
    <n v="3"/>
    <n v="154"/>
    <n v="28"/>
    <n v="1"/>
    <n v="31"/>
    <n v="14"/>
    <n v="4"/>
    <n v="3"/>
    <n v="14"/>
    <n v="3"/>
    <n v="0"/>
    <n v="0"/>
    <n v="11"/>
    <n v="0"/>
    <n v="0"/>
    <n v="0"/>
    <n v="5"/>
    <n v="0"/>
    <n v="5"/>
    <n v="10"/>
    <n v="1"/>
    <n v="8"/>
    <n v="2"/>
    <m/>
    <m/>
    <m/>
    <n v="175"/>
    <n v="144"/>
    <n v="178"/>
    <n v="43"/>
    <n v="161"/>
    <n v="103"/>
    <n v="164"/>
    <n v="158"/>
    <n v="161"/>
    <n v="74"/>
    <n v="9"/>
    <n v="8"/>
    <n v="10"/>
    <n v="1"/>
    <n v="9"/>
    <n v="1"/>
    <n v="8"/>
    <n v="8"/>
    <n v="7"/>
    <n v="1"/>
    <n v="165"/>
    <n v="136"/>
    <n v="167"/>
    <n v="42"/>
    <n v="151"/>
    <n v="102"/>
    <n v="155"/>
    <n v="149"/>
    <n v="153"/>
    <n v="73"/>
    <m/>
    <n v="196"/>
    <n v="195"/>
    <n v="1"/>
    <n v="196"/>
    <n v="12"/>
    <n v="183"/>
    <n v="1"/>
    <n v="0"/>
    <n v="112"/>
    <n v="64"/>
    <n v="100"/>
    <n v="26"/>
    <n v="1"/>
    <n v="1"/>
    <n v="3"/>
    <n v="1"/>
    <n v="0"/>
    <n v="0"/>
    <n v="106"/>
    <n v="3"/>
    <n v="0"/>
    <n v="16"/>
    <n v="102"/>
    <n v="78"/>
    <n v="0"/>
    <n v="8"/>
    <n v="3"/>
    <n v="1"/>
    <n v="0"/>
    <n v="8"/>
    <n v="98"/>
    <n v="77"/>
    <n v="0"/>
    <n v="24"/>
    <n v="7"/>
    <n v="26"/>
    <n v="1"/>
    <n v="3491"/>
    <n v="0"/>
    <n v="137"/>
    <n v="6"/>
    <n v="18"/>
    <n v="30"/>
    <n v="2298"/>
    <n v="980"/>
    <n v="240"/>
    <n v="3518"/>
    <n v="9"/>
    <n v="7"/>
    <n v="0"/>
    <n v="1"/>
    <n v="0"/>
    <n v="8"/>
    <n v="1"/>
    <n v="0"/>
    <n v="0"/>
    <n v="0"/>
    <n v="0"/>
    <n v="0"/>
    <n v="0"/>
    <n v="0"/>
    <n v="4"/>
    <n v="3"/>
    <n v="0"/>
    <n v="0"/>
    <n v="3"/>
    <n v="1"/>
    <n v="4"/>
    <n v="2"/>
    <n v="119"/>
    <n v="30"/>
    <n v="149"/>
    <n v="2"/>
    <n v="2"/>
    <n v="4"/>
    <n v="117"/>
    <n v="28"/>
    <n v="145"/>
    <n v="119"/>
    <n v="11"/>
    <n v="11"/>
    <n v="11"/>
    <n v="70"/>
    <n v="0"/>
    <n v="0"/>
    <n v="0"/>
    <x v="0"/>
    <x v="203"/>
  </r>
  <r>
    <x v="3"/>
    <x v="11"/>
    <x v="200"/>
    <x v="200"/>
    <x v="1"/>
    <n v="17239"/>
    <n v="1025"/>
    <n v="971"/>
    <n v="1050"/>
    <n v="893"/>
    <n v="1035"/>
    <n v="703"/>
    <n v="834"/>
    <n v="798"/>
    <n v="1099"/>
    <n v="23"/>
    <n v="18"/>
    <n v="22"/>
    <n v="20"/>
    <n v="21"/>
    <n v="10"/>
    <n v="14"/>
    <n v="26"/>
    <n v="34"/>
    <n v="992"/>
    <n v="948"/>
    <n v="1020"/>
    <n v="867"/>
    <n v="1005"/>
    <n v="688"/>
    <n v="815"/>
    <n v="765"/>
    <n v="1054"/>
    <n v="137"/>
    <n v="127"/>
    <n v="9"/>
    <n v="8"/>
    <n v="127"/>
    <n v="118"/>
    <n v="583"/>
    <n v="6"/>
    <n v="574"/>
    <n v="0"/>
    <n v="0"/>
    <n v="0"/>
    <n v="433"/>
    <n v="1"/>
    <n v="429"/>
    <n v="834"/>
    <n v="12"/>
    <n v="46"/>
    <n v="772"/>
    <n v="14"/>
    <n v="0"/>
    <n v="0"/>
    <n v="14"/>
    <n v="815"/>
    <n v="12"/>
    <n v="45"/>
    <n v="754"/>
    <n v="161"/>
    <n v="29"/>
    <n v="184"/>
    <n v="158"/>
    <n v="59"/>
    <n v="5"/>
    <n v="94"/>
    <n v="38"/>
    <n v="2"/>
    <n v="0"/>
    <n v="56"/>
    <n v="0"/>
    <n v="0"/>
    <n v="10"/>
    <n v="19"/>
    <n v="1"/>
    <n v="18"/>
    <n v="42"/>
    <n v="10"/>
    <n v="37"/>
    <n v="4"/>
    <m/>
    <m/>
    <m/>
    <n v="1025"/>
    <n v="660"/>
    <n v="1050"/>
    <n v="237"/>
    <n v="914"/>
    <n v="533"/>
    <n v="971"/>
    <n v="862"/>
    <n v="919"/>
    <n v="290"/>
    <n v="23"/>
    <n v="12"/>
    <n v="22"/>
    <n v="1"/>
    <n v="18"/>
    <n v="7"/>
    <n v="18"/>
    <n v="16"/>
    <n v="15"/>
    <n v="2"/>
    <n v="992"/>
    <n v="668"/>
    <n v="1020"/>
    <n v="231"/>
    <n v="922"/>
    <n v="535"/>
    <n v="948"/>
    <n v="889"/>
    <n v="899"/>
    <n v="301"/>
    <m/>
    <n v="1179"/>
    <n v="1166"/>
    <n v="13"/>
    <n v="1179"/>
    <n v="44"/>
    <n v="1122"/>
    <n v="13"/>
    <n v="7"/>
    <n v="676"/>
    <n v="225"/>
    <n v="771"/>
    <n v="104"/>
    <n v="11"/>
    <n v="35"/>
    <n v="26"/>
    <n v="7"/>
    <n v="5"/>
    <n v="0"/>
    <n v="654"/>
    <n v="15"/>
    <n v="3"/>
    <n v="117"/>
    <n v="687"/>
    <n v="372"/>
    <n v="2"/>
    <n v="27"/>
    <n v="14"/>
    <n v="1"/>
    <n v="1"/>
    <n v="81"/>
    <n v="665"/>
    <n v="364"/>
    <n v="28"/>
    <n v="335"/>
    <n v="81"/>
    <n v="221"/>
    <n v="162"/>
    <n v="12479"/>
    <n v="9"/>
    <n v="580"/>
    <n v="33"/>
    <n v="57"/>
    <n v="243"/>
    <n v="7774"/>
    <n v="4023"/>
    <n v="904"/>
    <n v="12862"/>
    <n v="119"/>
    <n v="63"/>
    <n v="4"/>
    <n v="24"/>
    <n v="5"/>
    <n v="111"/>
    <n v="3"/>
    <n v="3"/>
    <n v="0"/>
    <n v="0"/>
    <n v="0"/>
    <n v="0"/>
    <n v="0"/>
    <n v="0"/>
    <n v="20"/>
    <n v="11"/>
    <n v="4"/>
    <n v="3"/>
    <n v="9"/>
    <n v="10"/>
    <n v="23"/>
    <n v="4"/>
    <n v="668"/>
    <n v="174"/>
    <n v="842"/>
    <n v="8"/>
    <n v="2"/>
    <n v="10"/>
    <n v="656"/>
    <n v="170"/>
    <n v="826"/>
    <n v="668"/>
    <n v="61"/>
    <n v="60"/>
    <n v="59"/>
    <n v="413"/>
    <n v="0"/>
    <n v="0"/>
    <n v="0"/>
    <x v="1"/>
    <x v="200"/>
  </r>
  <r>
    <x v="3"/>
    <x v="38"/>
    <x v="203"/>
    <x v="203"/>
    <x v="1"/>
    <n v="4261"/>
    <n v="178"/>
    <n v="173"/>
    <n v="183"/>
    <n v="180"/>
    <n v="167"/>
    <n v="118"/>
    <n v="170"/>
    <n v="128"/>
    <n v="164"/>
    <n v="9"/>
    <n v="9"/>
    <n v="10"/>
    <n v="10"/>
    <n v="5"/>
    <n v="2"/>
    <n v="9"/>
    <n v="10"/>
    <n v="10"/>
    <n v="168"/>
    <n v="163"/>
    <n v="172"/>
    <n v="169"/>
    <n v="161"/>
    <n v="116"/>
    <n v="160"/>
    <n v="118"/>
    <n v="153"/>
    <n v="19"/>
    <n v="17"/>
    <n v="1"/>
    <n v="1"/>
    <n v="18"/>
    <n v="16"/>
    <n v="88"/>
    <n v="1"/>
    <n v="87"/>
    <n v="0"/>
    <n v="0"/>
    <n v="0"/>
    <n v="65"/>
    <n v="1"/>
    <n v="64"/>
    <n v="170"/>
    <n v="1"/>
    <n v="2"/>
    <n v="167"/>
    <n v="9"/>
    <n v="0"/>
    <n v="0"/>
    <n v="9"/>
    <n v="160"/>
    <n v="1"/>
    <n v="2"/>
    <n v="157"/>
    <n v="28"/>
    <n v="1"/>
    <n v="32"/>
    <n v="14"/>
    <n v="4"/>
    <n v="3"/>
    <n v="14"/>
    <n v="2"/>
    <n v="0"/>
    <n v="0"/>
    <n v="12"/>
    <n v="0"/>
    <n v="0"/>
    <n v="0"/>
    <n v="5"/>
    <n v="0"/>
    <n v="5"/>
    <n v="10"/>
    <n v="1"/>
    <n v="8"/>
    <n v="2"/>
    <m/>
    <m/>
    <m/>
    <n v="178"/>
    <n v="138"/>
    <n v="183"/>
    <n v="38"/>
    <n v="158"/>
    <n v="103"/>
    <n v="173"/>
    <n v="160"/>
    <n v="168"/>
    <n v="71"/>
    <n v="9"/>
    <n v="8"/>
    <n v="10"/>
    <n v="1"/>
    <n v="9"/>
    <n v="1"/>
    <n v="9"/>
    <n v="9"/>
    <n v="8"/>
    <n v="1"/>
    <n v="168"/>
    <n v="134"/>
    <n v="172"/>
    <n v="38"/>
    <n v="152"/>
    <n v="103"/>
    <n v="163"/>
    <n v="158"/>
    <n v="159"/>
    <n v="71"/>
    <m/>
    <n v="197"/>
    <n v="196"/>
    <n v="1"/>
    <n v="197"/>
    <n v="12"/>
    <n v="184"/>
    <n v="1"/>
    <n v="0"/>
    <n v="112"/>
    <n v="64"/>
    <n v="101"/>
    <n v="26"/>
    <n v="1"/>
    <n v="1"/>
    <n v="3"/>
    <n v="1"/>
    <n v="0"/>
    <n v="0"/>
    <n v="106"/>
    <n v="3"/>
    <n v="0"/>
    <n v="16"/>
    <n v="103"/>
    <n v="78"/>
    <n v="0"/>
    <n v="8"/>
    <n v="3"/>
    <n v="1"/>
    <n v="0"/>
    <n v="8"/>
    <n v="98"/>
    <n v="77"/>
    <n v="0"/>
    <n v="24"/>
    <n v="7"/>
    <n v="28"/>
    <n v="2"/>
    <n v="3506"/>
    <n v="2"/>
    <n v="135"/>
    <n v="8"/>
    <n v="18"/>
    <n v="29"/>
    <n v="2282"/>
    <n v="992"/>
    <n v="241"/>
    <n v="3536"/>
    <n v="9"/>
    <n v="7"/>
    <n v="0"/>
    <n v="1"/>
    <n v="0"/>
    <n v="8"/>
    <n v="1"/>
    <n v="0"/>
    <n v="0"/>
    <n v="0"/>
    <n v="0"/>
    <n v="0"/>
    <n v="0"/>
    <n v="0"/>
    <n v="4"/>
    <n v="3"/>
    <n v="0"/>
    <n v="0"/>
    <n v="3"/>
    <n v="1"/>
    <n v="4"/>
    <n v="2"/>
    <n v="121"/>
    <n v="31"/>
    <n v="152"/>
    <n v="2"/>
    <n v="2"/>
    <n v="4"/>
    <n v="119"/>
    <n v="29"/>
    <n v="148"/>
    <n v="121"/>
    <n v="11"/>
    <n v="11"/>
    <n v="11"/>
    <n v="70"/>
    <n v="0"/>
    <n v="0"/>
    <n v="0"/>
    <x v="1"/>
    <x v="203"/>
  </r>
  <r>
    <x v="3"/>
    <x v="38"/>
    <x v="204"/>
    <x v="204"/>
    <x v="0"/>
    <n v="7937"/>
    <n v="326"/>
    <n v="386"/>
    <n v="403"/>
    <n v="320"/>
    <n v="406"/>
    <n v="331"/>
    <n v="314"/>
    <n v="343"/>
    <n v="423"/>
    <n v="6"/>
    <n v="8"/>
    <n v="9"/>
    <n v="4"/>
    <n v="9"/>
    <n v="7"/>
    <n v="1"/>
    <n v="8"/>
    <n v="10"/>
    <n v="311"/>
    <n v="362"/>
    <n v="378"/>
    <n v="306"/>
    <n v="381"/>
    <n v="314"/>
    <n v="302"/>
    <n v="327"/>
    <n v="398"/>
    <n v="31"/>
    <n v="24"/>
    <n v="0"/>
    <n v="0"/>
    <n v="29"/>
    <n v="22"/>
    <n v="212"/>
    <n v="1"/>
    <n v="204"/>
    <n v="0"/>
    <n v="0"/>
    <n v="0"/>
    <n v="173"/>
    <n v="1"/>
    <n v="169"/>
    <n v="314"/>
    <n v="2"/>
    <n v="11"/>
    <n v="301"/>
    <n v="1"/>
    <n v="0"/>
    <n v="0"/>
    <n v="1"/>
    <n v="302"/>
    <n v="2"/>
    <n v="11"/>
    <n v="289"/>
    <n v="72"/>
    <n v="9"/>
    <n v="66"/>
    <n v="66"/>
    <n v="16"/>
    <n v="3"/>
    <n v="29"/>
    <n v="12"/>
    <n v="0"/>
    <n v="0"/>
    <n v="17"/>
    <n v="1"/>
    <n v="1"/>
    <n v="2"/>
    <n v="6"/>
    <n v="0"/>
    <n v="6"/>
    <n v="15"/>
    <n v="4"/>
    <n v="12"/>
    <n v="3"/>
    <m/>
    <m/>
    <m/>
    <n v="326"/>
    <n v="270"/>
    <n v="403"/>
    <n v="96"/>
    <n v="352"/>
    <n v="221"/>
    <n v="386"/>
    <n v="354"/>
    <n v="298"/>
    <n v="123"/>
    <n v="6"/>
    <n v="6"/>
    <n v="9"/>
    <n v="3"/>
    <n v="8"/>
    <n v="5"/>
    <n v="8"/>
    <n v="7"/>
    <n v="4"/>
    <n v="2"/>
    <n v="311"/>
    <n v="255"/>
    <n v="378"/>
    <n v="87"/>
    <n v="328"/>
    <n v="204"/>
    <n v="362"/>
    <n v="333"/>
    <n v="285"/>
    <n v="117"/>
    <m/>
    <n v="471"/>
    <n v="454"/>
    <n v="17"/>
    <n v="471"/>
    <n v="15"/>
    <n v="439"/>
    <n v="17"/>
    <n v="2"/>
    <n v="292"/>
    <n v="83"/>
    <n v="325"/>
    <n v="42"/>
    <n v="3"/>
    <n v="15"/>
    <n v="3"/>
    <n v="0"/>
    <n v="0"/>
    <n v="1"/>
    <n v="287"/>
    <n v="2"/>
    <n v="1"/>
    <n v="45"/>
    <n v="280"/>
    <n v="145"/>
    <n v="1"/>
    <n v="9"/>
    <n v="5"/>
    <n v="0"/>
    <n v="0"/>
    <n v="30"/>
    <n v="266"/>
    <n v="143"/>
    <n v="11"/>
    <n v="106"/>
    <n v="33"/>
    <n v="168"/>
    <n v="6"/>
    <n v="5878"/>
    <n v="2"/>
    <n v="196"/>
    <n v="35"/>
    <n v="24"/>
    <n v="75"/>
    <n v="3826"/>
    <n v="1866"/>
    <n v="360"/>
    <n v="6052"/>
    <n v="41"/>
    <n v="27"/>
    <n v="4"/>
    <n v="0"/>
    <n v="2"/>
    <n v="36"/>
    <n v="3"/>
    <n v="1"/>
    <n v="0"/>
    <n v="0"/>
    <n v="0"/>
    <n v="0"/>
    <n v="0"/>
    <n v="0"/>
    <n v="4"/>
    <n v="2"/>
    <n v="1"/>
    <n v="1"/>
    <n v="1"/>
    <n v="3"/>
    <n v="5"/>
    <n v="2"/>
    <n v="290"/>
    <n v="65"/>
    <n v="355"/>
    <n v="2"/>
    <n v="1"/>
    <n v="3"/>
    <n v="281"/>
    <n v="63"/>
    <n v="344"/>
    <n v="290"/>
    <n v="22"/>
    <n v="22"/>
    <n v="22"/>
    <n v="168"/>
    <n v="3"/>
    <n v="0"/>
    <n v="0"/>
    <x v="0"/>
    <x v="204"/>
  </r>
  <r>
    <x v="3"/>
    <x v="38"/>
    <x v="204"/>
    <x v="204"/>
    <x v="1"/>
    <n v="7940"/>
    <n v="336"/>
    <n v="396"/>
    <n v="408"/>
    <n v="340"/>
    <n v="415"/>
    <n v="335"/>
    <n v="335"/>
    <n v="342"/>
    <n v="434"/>
    <n v="6"/>
    <n v="8"/>
    <n v="9"/>
    <n v="4"/>
    <n v="9"/>
    <n v="7"/>
    <n v="1"/>
    <n v="10"/>
    <n v="10"/>
    <n v="320"/>
    <n v="371"/>
    <n v="382"/>
    <n v="325"/>
    <n v="389"/>
    <n v="317"/>
    <n v="322"/>
    <n v="323"/>
    <n v="409"/>
    <n v="34"/>
    <n v="25"/>
    <n v="0"/>
    <n v="0"/>
    <n v="32"/>
    <n v="23"/>
    <n v="232"/>
    <n v="1"/>
    <n v="223"/>
    <n v="0"/>
    <n v="0"/>
    <n v="0"/>
    <n v="192"/>
    <n v="1"/>
    <n v="186"/>
    <n v="335"/>
    <n v="2"/>
    <n v="12"/>
    <n v="321"/>
    <n v="1"/>
    <n v="0"/>
    <n v="0"/>
    <n v="1"/>
    <n v="322"/>
    <n v="2"/>
    <n v="12"/>
    <n v="308"/>
    <n v="71"/>
    <n v="9"/>
    <n v="65"/>
    <n v="67"/>
    <n v="15"/>
    <n v="3"/>
    <n v="29"/>
    <n v="13"/>
    <n v="0"/>
    <n v="0"/>
    <n v="16"/>
    <n v="1"/>
    <n v="1"/>
    <n v="2"/>
    <n v="6"/>
    <n v="0"/>
    <n v="6"/>
    <n v="14"/>
    <n v="4"/>
    <n v="13"/>
    <n v="1"/>
    <m/>
    <m/>
    <m/>
    <n v="336"/>
    <n v="258"/>
    <n v="408"/>
    <n v="99"/>
    <n v="340"/>
    <n v="215"/>
    <n v="396"/>
    <n v="350"/>
    <n v="313"/>
    <n v="119"/>
    <n v="6"/>
    <n v="5"/>
    <n v="9"/>
    <n v="3"/>
    <n v="8"/>
    <n v="5"/>
    <n v="8"/>
    <n v="6"/>
    <n v="4"/>
    <n v="1"/>
    <n v="320"/>
    <n v="256"/>
    <n v="382"/>
    <n v="91"/>
    <n v="325"/>
    <n v="204"/>
    <n v="371"/>
    <n v="345"/>
    <n v="299"/>
    <n v="121"/>
    <m/>
    <n v="474"/>
    <n v="457"/>
    <n v="17"/>
    <n v="474"/>
    <n v="15"/>
    <n v="442"/>
    <n v="17"/>
    <n v="2"/>
    <n v="290"/>
    <n v="82"/>
    <n v="330"/>
    <n v="41"/>
    <n v="3"/>
    <n v="15"/>
    <n v="3"/>
    <n v="0"/>
    <n v="0"/>
    <n v="1"/>
    <n v="285"/>
    <n v="2"/>
    <n v="1"/>
    <n v="45"/>
    <n v="281"/>
    <n v="147"/>
    <n v="1"/>
    <n v="9"/>
    <n v="5"/>
    <n v="0"/>
    <n v="0"/>
    <n v="30"/>
    <n v="263"/>
    <n v="142"/>
    <n v="9"/>
    <n v="106"/>
    <n v="33"/>
    <n v="169"/>
    <n v="5"/>
    <n v="5874"/>
    <n v="3"/>
    <n v="191"/>
    <n v="36"/>
    <n v="25"/>
    <n v="74"/>
    <n v="3777"/>
    <n v="1864"/>
    <n v="358"/>
    <n v="6048"/>
    <n v="44"/>
    <n v="29"/>
    <n v="4"/>
    <n v="0"/>
    <n v="2"/>
    <n v="39"/>
    <n v="3"/>
    <n v="1"/>
    <n v="0"/>
    <n v="0"/>
    <n v="0"/>
    <n v="0"/>
    <n v="0"/>
    <n v="0"/>
    <n v="4"/>
    <n v="2"/>
    <n v="1"/>
    <n v="1"/>
    <n v="1"/>
    <n v="3"/>
    <n v="5"/>
    <n v="2"/>
    <n v="293"/>
    <n v="64"/>
    <n v="357"/>
    <n v="2"/>
    <n v="1"/>
    <n v="3"/>
    <n v="284"/>
    <n v="62"/>
    <n v="346"/>
    <n v="293"/>
    <n v="23"/>
    <n v="23"/>
    <n v="23"/>
    <n v="178"/>
    <n v="3"/>
    <n v="0"/>
    <n v="0"/>
    <x v="1"/>
    <x v="204"/>
  </r>
  <r>
    <x v="3"/>
    <x v="38"/>
    <x v="205"/>
    <x v="205"/>
    <x v="0"/>
    <n v="3811"/>
    <n v="178"/>
    <n v="171"/>
    <n v="179"/>
    <n v="170"/>
    <n v="175"/>
    <n v="107"/>
    <n v="146"/>
    <n v="104"/>
    <n v="190"/>
    <n v="1"/>
    <n v="1"/>
    <n v="1"/>
    <n v="1"/>
    <n v="1"/>
    <n v="0"/>
    <n v="1"/>
    <n v="1"/>
    <n v="3"/>
    <n v="177"/>
    <n v="170"/>
    <n v="178"/>
    <n v="169"/>
    <n v="174"/>
    <n v="107"/>
    <n v="145"/>
    <n v="103"/>
    <n v="187"/>
    <n v="28"/>
    <n v="23"/>
    <n v="0"/>
    <n v="0"/>
    <n v="28"/>
    <n v="23"/>
    <n v="96"/>
    <n v="0"/>
    <n v="96"/>
    <n v="0"/>
    <n v="0"/>
    <n v="0"/>
    <n v="58"/>
    <n v="0"/>
    <n v="58"/>
    <n v="146"/>
    <n v="2"/>
    <n v="5"/>
    <n v="139"/>
    <n v="1"/>
    <n v="0"/>
    <n v="0"/>
    <n v="1"/>
    <n v="145"/>
    <n v="2"/>
    <n v="5"/>
    <n v="138"/>
    <n v="43"/>
    <n v="5"/>
    <n v="47"/>
    <n v="33"/>
    <n v="6"/>
    <n v="0"/>
    <n v="13"/>
    <n v="1"/>
    <n v="0"/>
    <n v="0"/>
    <n v="12"/>
    <n v="0"/>
    <n v="0"/>
    <n v="0"/>
    <n v="4"/>
    <n v="0"/>
    <n v="4"/>
    <n v="8"/>
    <n v="1"/>
    <n v="8"/>
    <n v="0"/>
    <m/>
    <m/>
    <m/>
    <n v="178"/>
    <n v="84"/>
    <n v="179"/>
    <n v="33"/>
    <n v="163"/>
    <n v="96"/>
    <n v="171"/>
    <n v="162"/>
    <n v="167"/>
    <n v="38"/>
    <n v="1"/>
    <n v="1"/>
    <n v="1"/>
    <n v="0"/>
    <n v="1"/>
    <n v="0"/>
    <n v="1"/>
    <n v="1"/>
    <n v="1"/>
    <n v="0"/>
    <n v="177"/>
    <n v="83"/>
    <n v="178"/>
    <n v="33"/>
    <n v="162"/>
    <n v="96"/>
    <n v="170"/>
    <n v="161"/>
    <n v="166"/>
    <n v="38"/>
    <m/>
    <n v="200"/>
    <n v="198"/>
    <n v="2"/>
    <n v="200"/>
    <n v="5"/>
    <n v="193"/>
    <n v="2"/>
    <n v="1"/>
    <n v="109"/>
    <n v="78"/>
    <n v="84"/>
    <n v="31"/>
    <n v="2"/>
    <n v="3"/>
    <n v="2"/>
    <n v="0"/>
    <n v="0"/>
    <n v="1"/>
    <n v="104"/>
    <n v="4"/>
    <n v="1"/>
    <n v="10"/>
    <n v="107"/>
    <n v="82"/>
    <n v="1"/>
    <n v="4"/>
    <n v="0"/>
    <n v="0"/>
    <n v="0"/>
    <n v="6"/>
    <n v="106"/>
    <n v="81"/>
    <n v="3"/>
    <n v="42"/>
    <n v="6"/>
    <n v="21"/>
    <n v="7"/>
    <n v="3054"/>
    <n v="0"/>
    <n v="141"/>
    <n v="0"/>
    <n v="10"/>
    <n v="49"/>
    <n v="1826"/>
    <n v="993"/>
    <n v="263"/>
    <n v="3082"/>
    <n v="16"/>
    <n v="8"/>
    <n v="1"/>
    <n v="1"/>
    <n v="0"/>
    <n v="16"/>
    <n v="0"/>
    <n v="1"/>
    <n v="0"/>
    <n v="0"/>
    <n v="0"/>
    <n v="0"/>
    <n v="0"/>
    <n v="0"/>
    <n v="3"/>
    <n v="1"/>
    <n v="0"/>
    <n v="0"/>
    <n v="2"/>
    <n v="1"/>
    <n v="4"/>
    <n v="3"/>
    <n v="115"/>
    <n v="45"/>
    <n v="160"/>
    <n v="0"/>
    <n v="0"/>
    <n v="0"/>
    <n v="114"/>
    <n v="44"/>
    <n v="158"/>
    <n v="115"/>
    <n v="9"/>
    <n v="9"/>
    <n v="9"/>
    <n v="58"/>
    <n v="0"/>
    <n v="0"/>
    <n v="0"/>
    <x v="0"/>
    <x v="205"/>
  </r>
  <r>
    <x v="3"/>
    <x v="38"/>
    <x v="205"/>
    <x v="205"/>
    <x v="1"/>
    <n v="3805"/>
    <n v="176"/>
    <n v="170"/>
    <n v="173"/>
    <n v="169"/>
    <n v="171"/>
    <n v="117"/>
    <n v="143"/>
    <n v="105"/>
    <n v="190"/>
    <n v="1"/>
    <n v="0"/>
    <n v="0"/>
    <n v="1"/>
    <n v="0"/>
    <n v="0"/>
    <n v="0"/>
    <n v="1"/>
    <n v="3"/>
    <n v="173"/>
    <n v="168"/>
    <n v="171"/>
    <n v="166"/>
    <n v="169"/>
    <n v="117"/>
    <n v="142"/>
    <n v="104"/>
    <n v="185"/>
    <n v="29"/>
    <n v="23"/>
    <n v="0"/>
    <n v="0"/>
    <n v="29"/>
    <n v="23"/>
    <n v="103"/>
    <n v="0"/>
    <n v="103"/>
    <n v="0"/>
    <n v="0"/>
    <n v="0"/>
    <n v="62"/>
    <n v="0"/>
    <n v="62"/>
    <n v="143"/>
    <n v="1"/>
    <n v="3"/>
    <n v="139"/>
    <n v="0"/>
    <n v="0"/>
    <n v="0"/>
    <n v="0"/>
    <n v="142"/>
    <n v="1"/>
    <n v="3"/>
    <n v="138"/>
    <n v="42"/>
    <n v="4"/>
    <n v="49"/>
    <n v="35"/>
    <n v="7"/>
    <n v="0"/>
    <n v="13"/>
    <n v="2"/>
    <n v="0"/>
    <n v="0"/>
    <n v="11"/>
    <n v="0"/>
    <n v="0"/>
    <n v="0"/>
    <n v="3"/>
    <n v="0"/>
    <n v="3"/>
    <n v="8"/>
    <n v="1"/>
    <n v="8"/>
    <n v="0"/>
    <m/>
    <m/>
    <m/>
    <n v="176"/>
    <n v="83"/>
    <n v="173"/>
    <n v="33"/>
    <n v="148"/>
    <n v="88"/>
    <n v="170"/>
    <n v="155"/>
    <n v="164"/>
    <n v="38"/>
    <n v="1"/>
    <n v="1"/>
    <n v="0"/>
    <n v="0"/>
    <n v="0"/>
    <n v="0"/>
    <n v="0"/>
    <n v="0"/>
    <n v="0"/>
    <n v="0"/>
    <n v="173"/>
    <n v="84"/>
    <n v="171"/>
    <n v="34"/>
    <n v="153"/>
    <n v="92"/>
    <n v="168"/>
    <n v="160"/>
    <n v="162"/>
    <n v="39"/>
    <m/>
    <n v="200"/>
    <n v="197"/>
    <n v="3"/>
    <n v="200"/>
    <n v="5"/>
    <n v="192"/>
    <n v="3"/>
    <n v="1"/>
    <n v="108"/>
    <n v="78"/>
    <n v="83"/>
    <n v="33"/>
    <n v="2"/>
    <n v="2"/>
    <n v="2"/>
    <n v="0"/>
    <n v="0"/>
    <n v="1"/>
    <n v="103"/>
    <n v="4"/>
    <n v="1"/>
    <n v="10"/>
    <n v="106"/>
    <n v="83"/>
    <n v="1"/>
    <n v="3"/>
    <n v="0"/>
    <n v="0"/>
    <n v="0"/>
    <n v="6"/>
    <n v="104"/>
    <n v="80"/>
    <n v="3"/>
    <n v="43"/>
    <n v="6"/>
    <n v="22"/>
    <n v="7"/>
    <n v="3051"/>
    <n v="0"/>
    <n v="139"/>
    <n v="0"/>
    <n v="9"/>
    <n v="46"/>
    <n v="1795"/>
    <n v="985"/>
    <n v="261"/>
    <n v="3080"/>
    <n v="19"/>
    <n v="8"/>
    <n v="1"/>
    <n v="2"/>
    <n v="1"/>
    <n v="18"/>
    <n v="0"/>
    <n v="1"/>
    <n v="0"/>
    <n v="0"/>
    <n v="0"/>
    <n v="0"/>
    <n v="0"/>
    <n v="0"/>
    <n v="3"/>
    <n v="1"/>
    <n v="0"/>
    <n v="0"/>
    <n v="2"/>
    <n v="1"/>
    <n v="4"/>
    <n v="3"/>
    <n v="115"/>
    <n v="47"/>
    <n v="162"/>
    <n v="0"/>
    <n v="0"/>
    <n v="0"/>
    <n v="114"/>
    <n v="45"/>
    <n v="159"/>
    <n v="115"/>
    <n v="7"/>
    <n v="7"/>
    <n v="7"/>
    <n v="57"/>
    <n v="0"/>
    <n v="0"/>
    <n v="0"/>
    <x v="1"/>
    <x v="205"/>
  </r>
  <r>
    <x v="3"/>
    <x v="38"/>
    <x v="206"/>
    <x v="206"/>
    <x v="0"/>
    <n v="13474"/>
    <n v="812"/>
    <n v="776"/>
    <n v="800"/>
    <n v="784"/>
    <n v="800"/>
    <n v="689"/>
    <n v="750"/>
    <n v="578"/>
    <n v="833"/>
    <n v="32"/>
    <n v="28"/>
    <n v="31"/>
    <n v="33"/>
    <n v="30"/>
    <n v="24"/>
    <n v="29"/>
    <n v="26"/>
    <n v="36"/>
    <n v="771"/>
    <n v="740"/>
    <n v="761"/>
    <n v="742"/>
    <n v="762"/>
    <n v="658"/>
    <n v="714"/>
    <n v="548"/>
    <n v="788"/>
    <n v="127"/>
    <n v="122"/>
    <n v="10"/>
    <n v="10"/>
    <n v="115"/>
    <n v="110"/>
    <n v="658"/>
    <n v="23"/>
    <n v="629"/>
    <n v="0"/>
    <n v="0"/>
    <n v="0"/>
    <n v="475"/>
    <n v="16"/>
    <n v="456"/>
    <n v="750"/>
    <n v="5"/>
    <n v="15"/>
    <n v="728"/>
    <n v="29"/>
    <n v="0"/>
    <n v="1"/>
    <n v="28"/>
    <n v="714"/>
    <n v="5"/>
    <n v="13"/>
    <n v="694"/>
    <n v="152"/>
    <n v="15"/>
    <n v="160"/>
    <n v="149"/>
    <n v="40"/>
    <n v="18"/>
    <n v="57"/>
    <n v="36"/>
    <n v="0"/>
    <n v="0"/>
    <n v="21"/>
    <n v="1"/>
    <n v="0"/>
    <n v="4"/>
    <n v="8"/>
    <n v="0"/>
    <n v="8"/>
    <n v="18"/>
    <n v="3"/>
    <n v="16"/>
    <n v="2"/>
    <m/>
    <m/>
    <m/>
    <n v="812"/>
    <n v="591"/>
    <n v="800"/>
    <n v="179"/>
    <n v="701"/>
    <n v="438"/>
    <n v="776"/>
    <n v="726"/>
    <n v="764"/>
    <n v="297"/>
    <n v="32"/>
    <n v="28"/>
    <n v="31"/>
    <n v="4"/>
    <n v="25"/>
    <n v="10"/>
    <n v="28"/>
    <n v="25"/>
    <n v="27"/>
    <n v="8"/>
    <n v="771"/>
    <n v="557"/>
    <n v="761"/>
    <n v="170"/>
    <n v="669"/>
    <n v="422"/>
    <n v="740"/>
    <n v="694"/>
    <n v="729"/>
    <n v="283"/>
    <m/>
    <n v="876"/>
    <n v="866"/>
    <n v="10"/>
    <n v="876"/>
    <n v="45"/>
    <n v="821"/>
    <n v="10"/>
    <n v="3"/>
    <n v="500"/>
    <n v="318"/>
    <n v="388"/>
    <n v="118"/>
    <n v="9"/>
    <n v="29"/>
    <n v="10"/>
    <n v="4"/>
    <n v="2"/>
    <n v="0"/>
    <n v="481"/>
    <n v="16"/>
    <n v="3"/>
    <n v="94"/>
    <n v="484"/>
    <n v="295"/>
    <n v="3"/>
    <n v="26"/>
    <n v="13"/>
    <n v="3"/>
    <n v="0"/>
    <n v="63"/>
    <n v="470"/>
    <n v="288"/>
    <n v="16"/>
    <n v="209"/>
    <n v="49"/>
    <n v="100"/>
    <n v="20"/>
    <n v="9673"/>
    <n v="1"/>
    <n v="489"/>
    <n v="6"/>
    <n v="73"/>
    <n v="169"/>
    <n v="4998"/>
    <n v="3760"/>
    <n v="1035"/>
    <n v="9793"/>
    <n v="104"/>
    <n v="60"/>
    <n v="7"/>
    <n v="15"/>
    <n v="1"/>
    <n v="99"/>
    <n v="4"/>
    <n v="3"/>
    <n v="0"/>
    <n v="0"/>
    <n v="0"/>
    <n v="2"/>
    <n v="0"/>
    <n v="0"/>
    <n v="15"/>
    <n v="8"/>
    <n v="3"/>
    <n v="2"/>
    <n v="7"/>
    <n v="6"/>
    <n v="18"/>
    <n v="8"/>
    <n v="479"/>
    <n v="156"/>
    <n v="635"/>
    <n v="9"/>
    <n v="3"/>
    <n v="12"/>
    <n v="467"/>
    <n v="153"/>
    <n v="620"/>
    <n v="479"/>
    <n v="47"/>
    <n v="46"/>
    <n v="47"/>
    <n v="280"/>
    <n v="2"/>
    <n v="1"/>
    <n v="1"/>
    <x v="0"/>
    <x v="206"/>
  </r>
  <r>
    <x v="3"/>
    <x v="38"/>
    <x v="206"/>
    <x v="206"/>
    <x v="1"/>
    <n v="13469"/>
    <n v="831"/>
    <n v="794"/>
    <n v="818"/>
    <n v="804"/>
    <n v="821"/>
    <n v="716"/>
    <n v="775"/>
    <n v="586"/>
    <n v="840"/>
    <n v="33"/>
    <n v="30"/>
    <n v="32"/>
    <n v="34"/>
    <n v="31"/>
    <n v="27"/>
    <n v="31"/>
    <n v="26"/>
    <n v="36"/>
    <n v="787"/>
    <n v="755"/>
    <n v="777"/>
    <n v="759"/>
    <n v="781"/>
    <n v="680"/>
    <n v="736"/>
    <n v="556"/>
    <n v="793"/>
    <n v="125"/>
    <n v="124"/>
    <n v="10"/>
    <n v="10"/>
    <n v="113"/>
    <n v="112"/>
    <n v="681"/>
    <n v="26"/>
    <n v="648"/>
    <n v="0"/>
    <n v="0"/>
    <n v="0"/>
    <n v="493"/>
    <n v="19"/>
    <n v="471"/>
    <n v="775"/>
    <n v="5"/>
    <n v="16"/>
    <n v="752"/>
    <n v="31"/>
    <n v="0"/>
    <n v="1"/>
    <n v="30"/>
    <n v="736"/>
    <n v="5"/>
    <n v="14"/>
    <n v="715"/>
    <n v="156"/>
    <n v="16"/>
    <n v="160"/>
    <n v="151"/>
    <n v="42"/>
    <n v="18"/>
    <n v="57"/>
    <n v="37"/>
    <n v="0"/>
    <n v="0"/>
    <n v="20"/>
    <n v="1"/>
    <n v="0"/>
    <n v="4"/>
    <n v="8"/>
    <n v="0"/>
    <n v="8"/>
    <n v="17"/>
    <n v="3"/>
    <n v="16"/>
    <n v="1"/>
    <m/>
    <m/>
    <m/>
    <n v="831"/>
    <n v="595"/>
    <n v="818"/>
    <n v="181"/>
    <n v="695"/>
    <n v="437"/>
    <n v="794"/>
    <n v="714"/>
    <n v="784"/>
    <n v="300"/>
    <n v="33"/>
    <n v="29"/>
    <n v="32"/>
    <n v="5"/>
    <n v="26"/>
    <n v="12"/>
    <n v="30"/>
    <n v="28"/>
    <n v="29"/>
    <n v="11"/>
    <n v="787"/>
    <n v="573"/>
    <n v="777"/>
    <n v="177"/>
    <n v="684"/>
    <n v="435"/>
    <n v="755"/>
    <n v="710"/>
    <n v="746"/>
    <n v="293"/>
    <m/>
    <n v="879"/>
    <n v="867"/>
    <n v="12"/>
    <n v="879"/>
    <n v="45"/>
    <n v="822"/>
    <n v="12"/>
    <n v="3"/>
    <n v="501"/>
    <n v="321"/>
    <n v="390"/>
    <n v="117"/>
    <n v="9"/>
    <n v="29"/>
    <n v="9"/>
    <n v="4"/>
    <n v="2"/>
    <n v="0"/>
    <n v="482"/>
    <n v="16"/>
    <n v="3"/>
    <n v="94"/>
    <n v="485"/>
    <n v="297"/>
    <n v="3"/>
    <n v="26"/>
    <n v="13"/>
    <n v="3"/>
    <n v="0"/>
    <n v="62"/>
    <n v="467"/>
    <n v="288"/>
    <n v="18"/>
    <n v="207"/>
    <n v="49"/>
    <n v="101"/>
    <n v="20"/>
    <n v="9690"/>
    <n v="0"/>
    <n v="483"/>
    <n v="6"/>
    <n v="73"/>
    <n v="170"/>
    <n v="4935"/>
    <n v="3758"/>
    <n v="1039"/>
    <n v="9811"/>
    <n v="97"/>
    <n v="60"/>
    <n v="8"/>
    <n v="14"/>
    <n v="1"/>
    <n v="90"/>
    <n v="6"/>
    <n v="3"/>
    <n v="0"/>
    <n v="0"/>
    <n v="0"/>
    <n v="2"/>
    <n v="0"/>
    <n v="0"/>
    <n v="15"/>
    <n v="9"/>
    <n v="4"/>
    <n v="2"/>
    <n v="7"/>
    <n v="6"/>
    <n v="18"/>
    <n v="7"/>
    <n v="483"/>
    <n v="156"/>
    <n v="639"/>
    <n v="9"/>
    <n v="3"/>
    <n v="12"/>
    <n v="470"/>
    <n v="153"/>
    <n v="623"/>
    <n v="483"/>
    <n v="48"/>
    <n v="47"/>
    <n v="48"/>
    <n v="286"/>
    <n v="2"/>
    <n v="1"/>
    <n v="1"/>
    <x v="1"/>
    <x v="206"/>
  </r>
  <r>
    <x v="3"/>
    <x v="38"/>
    <x v="207"/>
    <x v="207"/>
    <x v="0"/>
    <n v="6218"/>
    <n v="221"/>
    <n v="214"/>
    <n v="226"/>
    <n v="217"/>
    <n v="222"/>
    <n v="186"/>
    <n v="174"/>
    <n v="178"/>
    <n v="235"/>
    <n v="12"/>
    <n v="10"/>
    <n v="13"/>
    <n v="11"/>
    <n v="11"/>
    <n v="6"/>
    <n v="8"/>
    <n v="16"/>
    <n v="17"/>
    <n v="208"/>
    <n v="203"/>
    <n v="212"/>
    <n v="205"/>
    <n v="210"/>
    <n v="180"/>
    <n v="165"/>
    <n v="162"/>
    <n v="217"/>
    <n v="39"/>
    <n v="23"/>
    <n v="1"/>
    <n v="0"/>
    <n v="37"/>
    <n v="23"/>
    <n v="145"/>
    <n v="3"/>
    <n v="142"/>
    <n v="0"/>
    <n v="0"/>
    <n v="0"/>
    <n v="107"/>
    <n v="2"/>
    <n v="105"/>
    <n v="174"/>
    <n v="9"/>
    <n v="37"/>
    <n v="128"/>
    <n v="8"/>
    <n v="0"/>
    <n v="1"/>
    <n v="7"/>
    <n v="165"/>
    <n v="9"/>
    <n v="36"/>
    <n v="120"/>
    <n v="48"/>
    <n v="6"/>
    <n v="50"/>
    <n v="62"/>
    <n v="8"/>
    <n v="1"/>
    <n v="23"/>
    <n v="5"/>
    <n v="0"/>
    <n v="0"/>
    <n v="18"/>
    <n v="0"/>
    <n v="0"/>
    <n v="1"/>
    <n v="7"/>
    <n v="1"/>
    <n v="6"/>
    <n v="13"/>
    <n v="4"/>
    <n v="11"/>
    <n v="2"/>
    <m/>
    <m/>
    <m/>
    <n v="221"/>
    <n v="157"/>
    <n v="226"/>
    <n v="49"/>
    <n v="206"/>
    <n v="119"/>
    <n v="214"/>
    <n v="181"/>
    <n v="206"/>
    <n v="77"/>
    <n v="12"/>
    <n v="9"/>
    <n v="13"/>
    <n v="1"/>
    <n v="11"/>
    <n v="8"/>
    <n v="10"/>
    <n v="10"/>
    <n v="9"/>
    <n v="6"/>
    <n v="208"/>
    <n v="148"/>
    <n v="212"/>
    <n v="48"/>
    <n v="195"/>
    <n v="111"/>
    <n v="203"/>
    <n v="171"/>
    <n v="196"/>
    <n v="71"/>
    <m/>
    <n v="263"/>
    <n v="261"/>
    <n v="2"/>
    <n v="263"/>
    <n v="21"/>
    <n v="240"/>
    <n v="2"/>
    <n v="1"/>
    <n v="149"/>
    <n v="128"/>
    <n v="85"/>
    <n v="29"/>
    <n v="8"/>
    <n v="10"/>
    <n v="3"/>
    <n v="0"/>
    <n v="0"/>
    <n v="1"/>
    <n v="139"/>
    <n v="9"/>
    <n v="1"/>
    <n v="32"/>
    <n v="126"/>
    <n v="104"/>
    <n v="0"/>
    <n v="15"/>
    <n v="6"/>
    <n v="0"/>
    <n v="1"/>
    <n v="15"/>
    <n v="120"/>
    <n v="104"/>
    <n v="6"/>
    <n v="61"/>
    <n v="12"/>
    <n v="53"/>
    <n v="36"/>
    <n v="4996"/>
    <n v="2"/>
    <n v="127"/>
    <n v="12"/>
    <n v="20"/>
    <n v="74"/>
    <n v="3272"/>
    <n v="1467"/>
    <n v="346"/>
    <n v="5085"/>
    <n v="31"/>
    <n v="15"/>
    <n v="0"/>
    <n v="8"/>
    <n v="1"/>
    <n v="30"/>
    <n v="0"/>
    <n v="1"/>
    <n v="0"/>
    <n v="0"/>
    <n v="0"/>
    <n v="0"/>
    <n v="0"/>
    <n v="0"/>
    <n v="4"/>
    <n v="2"/>
    <n v="1"/>
    <n v="0"/>
    <n v="2"/>
    <n v="1"/>
    <n v="5"/>
    <n v="3"/>
    <n v="124"/>
    <n v="50"/>
    <n v="174"/>
    <n v="5"/>
    <n v="0"/>
    <n v="5"/>
    <n v="119"/>
    <n v="50"/>
    <n v="169"/>
    <n v="124"/>
    <n v="4"/>
    <n v="4"/>
    <n v="4"/>
    <n v="62"/>
    <n v="0"/>
    <n v="0"/>
    <n v="0"/>
    <x v="0"/>
    <x v="207"/>
  </r>
  <r>
    <x v="3"/>
    <x v="38"/>
    <x v="207"/>
    <x v="207"/>
    <x v="1"/>
    <n v="6139"/>
    <n v="227"/>
    <n v="222"/>
    <n v="234"/>
    <n v="220"/>
    <n v="231"/>
    <n v="193"/>
    <n v="183"/>
    <n v="189"/>
    <n v="241"/>
    <n v="13"/>
    <n v="11"/>
    <n v="14"/>
    <n v="12"/>
    <n v="12"/>
    <n v="7"/>
    <n v="9"/>
    <n v="15"/>
    <n v="18"/>
    <n v="213"/>
    <n v="210"/>
    <n v="219"/>
    <n v="207"/>
    <n v="218"/>
    <n v="186"/>
    <n v="173"/>
    <n v="174"/>
    <n v="222"/>
    <n v="38"/>
    <n v="23"/>
    <n v="1"/>
    <n v="0"/>
    <n v="36"/>
    <n v="23"/>
    <n v="151"/>
    <n v="4"/>
    <n v="147"/>
    <n v="0"/>
    <n v="0"/>
    <n v="0"/>
    <n v="121"/>
    <n v="3"/>
    <n v="118"/>
    <n v="183"/>
    <n v="9"/>
    <n v="38"/>
    <n v="136"/>
    <n v="9"/>
    <n v="0"/>
    <n v="1"/>
    <n v="8"/>
    <n v="173"/>
    <n v="9"/>
    <n v="37"/>
    <n v="127"/>
    <n v="49"/>
    <n v="6"/>
    <n v="50"/>
    <n v="62"/>
    <n v="8"/>
    <n v="1"/>
    <n v="22"/>
    <n v="5"/>
    <n v="0"/>
    <n v="0"/>
    <n v="17"/>
    <n v="0"/>
    <n v="0"/>
    <n v="0"/>
    <n v="6"/>
    <n v="1"/>
    <n v="5"/>
    <n v="12"/>
    <n v="3"/>
    <n v="10"/>
    <n v="2"/>
    <m/>
    <m/>
    <m/>
    <n v="227"/>
    <n v="160"/>
    <n v="234"/>
    <n v="49"/>
    <n v="205"/>
    <n v="118"/>
    <n v="222"/>
    <n v="180"/>
    <n v="213"/>
    <n v="75"/>
    <n v="13"/>
    <n v="10"/>
    <n v="14"/>
    <n v="1"/>
    <n v="12"/>
    <n v="8"/>
    <n v="11"/>
    <n v="11"/>
    <n v="10"/>
    <n v="6"/>
    <n v="213"/>
    <n v="158"/>
    <n v="219"/>
    <n v="50"/>
    <n v="201"/>
    <n v="115"/>
    <n v="210"/>
    <n v="177"/>
    <n v="202"/>
    <n v="72"/>
    <m/>
    <n v="264"/>
    <n v="262"/>
    <n v="2"/>
    <n v="264"/>
    <n v="21"/>
    <n v="241"/>
    <n v="2"/>
    <n v="1"/>
    <n v="150"/>
    <n v="129"/>
    <n v="84"/>
    <n v="30"/>
    <n v="8"/>
    <n v="10"/>
    <n v="3"/>
    <n v="0"/>
    <n v="0"/>
    <n v="1"/>
    <n v="140"/>
    <n v="9"/>
    <n v="1"/>
    <n v="32"/>
    <n v="126"/>
    <n v="105"/>
    <n v="0"/>
    <n v="15"/>
    <n v="5"/>
    <n v="1"/>
    <n v="1"/>
    <n v="15"/>
    <n v="120"/>
    <n v="103"/>
    <n v="6"/>
    <n v="59"/>
    <n v="12"/>
    <n v="53"/>
    <n v="36"/>
    <n v="4933"/>
    <n v="1"/>
    <n v="124"/>
    <n v="12"/>
    <n v="20"/>
    <n v="74"/>
    <n v="3184"/>
    <n v="1468"/>
    <n v="349"/>
    <n v="5022"/>
    <n v="29"/>
    <n v="15"/>
    <n v="0"/>
    <n v="7"/>
    <n v="1"/>
    <n v="28"/>
    <n v="0"/>
    <n v="1"/>
    <n v="0"/>
    <n v="0"/>
    <n v="0"/>
    <n v="0"/>
    <n v="0"/>
    <n v="0"/>
    <n v="4"/>
    <n v="2"/>
    <n v="1"/>
    <n v="0"/>
    <n v="2"/>
    <n v="1"/>
    <n v="5"/>
    <n v="4"/>
    <n v="126"/>
    <n v="50"/>
    <n v="176"/>
    <n v="5"/>
    <n v="0"/>
    <n v="5"/>
    <n v="121"/>
    <n v="50"/>
    <n v="171"/>
    <n v="126"/>
    <n v="5"/>
    <n v="4"/>
    <n v="5"/>
    <n v="63"/>
    <n v="0"/>
    <n v="0"/>
    <n v="0"/>
    <x v="1"/>
    <x v="207"/>
  </r>
  <r>
    <x v="3"/>
    <x v="19"/>
    <x v="208"/>
    <x v="208"/>
    <x v="0"/>
    <n v="15581"/>
    <n v="976"/>
    <n v="886"/>
    <n v="978"/>
    <n v="909"/>
    <n v="955"/>
    <n v="665"/>
    <n v="800"/>
    <n v="755"/>
    <n v="1003"/>
    <n v="24"/>
    <n v="15"/>
    <n v="20"/>
    <n v="21"/>
    <n v="20"/>
    <n v="9"/>
    <n v="17"/>
    <n v="21"/>
    <n v="31"/>
    <n v="951"/>
    <n v="869"/>
    <n v="956"/>
    <n v="888"/>
    <n v="934"/>
    <n v="655"/>
    <n v="783"/>
    <n v="733"/>
    <n v="970"/>
    <n v="142"/>
    <n v="131"/>
    <n v="2"/>
    <n v="1"/>
    <n v="140"/>
    <n v="130"/>
    <n v="546"/>
    <n v="8"/>
    <n v="538"/>
    <n v="0"/>
    <n v="0"/>
    <n v="0"/>
    <n v="443"/>
    <n v="7"/>
    <n v="436"/>
    <n v="800"/>
    <n v="8"/>
    <n v="44"/>
    <n v="745"/>
    <n v="17"/>
    <n v="1"/>
    <n v="3"/>
    <n v="13"/>
    <n v="783"/>
    <n v="7"/>
    <n v="41"/>
    <n v="732"/>
    <n v="146"/>
    <n v="28"/>
    <n v="187"/>
    <n v="141"/>
    <n v="54"/>
    <n v="11"/>
    <n v="71"/>
    <n v="36"/>
    <n v="2"/>
    <n v="0"/>
    <n v="35"/>
    <n v="0"/>
    <n v="0"/>
    <n v="1"/>
    <n v="12"/>
    <n v="0"/>
    <n v="12"/>
    <n v="26"/>
    <n v="5"/>
    <n v="20"/>
    <n v="6"/>
    <m/>
    <m/>
    <m/>
    <n v="976"/>
    <n v="634"/>
    <n v="978"/>
    <n v="185"/>
    <n v="867"/>
    <n v="508"/>
    <n v="886"/>
    <n v="818"/>
    <n v="869"/>
    <n v="298"/>
    <n v="24"/>
    <n v="17"/>
    <n v="20"/>
    <n v="0"/>
    <n v="17"/>
    <n v="9"/>
    <n v="15"/>
    <n v="14"/>
    <n v="15"/>
    <n v="3"/>
    <n v="951"/>
    <n v="617"/>
    <n v="956"/>
    <n v="184"/>
    <n v="848"/>
    <n v="497"/>
    <n v="869"/>
    <n v="802"/>
    <n v="853"/>
    <n v="295"/>
    <m/>
    <n v="1060"/>
    <n v="1056"/>
    <n v="4"/>
    <n v="1060"/>
    <n v="37"/>
    <n v="1019"/>
    <n v="4"/>
    <n v="5"/>
    <n v="675"/>
    <n v="292"/>
    <n v="585"/>
    <n v="124"/>
    <n v="7"/>
    <n v="49"/>
    <n v="2"/>
    <n v="1"/>
    <n v="1"/>
    <n v="0"/>
    <n v="669"/>
    <n v="0"/>
    <n v="3"/>
    <n v="87"/>
    <n v="635"/>
    <n v="335"/>
    <n v="2"/>
    <n v="23"/>
    <n v="11"/>
    <n v="1"/>
    <n v="1"/>
    <n v="61"/>
    <n v="623"/>
    <n v="334"/>
    <n v="29"/>
    <n v="275"/>
    <n v="63"/>
    <n v="234"/>
    <n v="126"/>
    <n v="10571"/>
    <n v="2"/>
    <n v="210"/>
    <n v="32"/>
    <n v="66"/>
    <n v="153"/>
    <n v="6433"/>
    <n v="3681"/>
    <n v="817"/>
    <n v="10931"/>
    <n v="106"/>
    <n v="40"/>
    <n v="2"/>
    <n v="18"/>
    <n v="2"/>
    <n v="104"/>
    <n v="0"/>
    <n v="3"/>
    <n v="1"/>
    <n v="1"/>
    <n v="0"/>
    <n v="2"/>
    <n v="0"/>
    <n v="0"/>
    <n v="19"/>
    <n v="9"/>
    <n v="2"/>
    <n v="3"/>
    <n v="11"/>
    <n v="7"/>
    <n v="22"/>
    <n v="9"/>
    <n v="641"/>
    <n v="174"/>
    <n v="815"/>
    <n v="8"/>
    <n v="3"/>
    <n v="11"/>
    <n v="632"/>
    <n v="171"/>
    <n v="803"/>
    <n v="641"/>
    <n v="52"/>
    <n v="52"/>
    <n v="52"/>
    <n v="376"/>
    <n v="2"/>
    <n v="2"/>
    <n v="2"/>
    <x v="0"/>
    <x v="208"/>
  </r>
  <r>
    <x v="3"/>
    <x v="39"/>
    <x v="209"/>
    <x v="209"/>
    <x v="0"/>
    <n v="9686"/>
    <n v="708"/>
    <n v="666"/>
    <n v="711"/>
    <n v="671"/>
    <n v="693"/>
    <n v="546"/>
    <n v="602"/>
    <n v="574"/>
    <n v="755"/>
    <n v="3"/>
    <n v="4"/>
    <n v="4"/>
    <n v="3"/>
    <n v="3"/>
    <n v="1"/>
    <n v="2"/>
    <n v="6"/>
    <n v="7"/>
    <n v="704"/>
    <n v="661"/>
    <n v="706"/>
    <n v="667"/>
    <n v="689"/>
    <n v="544"/>
    <n v="599"/>
    <n v="567"/>
    <n v="747"/>
    <n v="94"/>
    <n v="83"/>
    <n v="0"/>
    <n v="0"/>
    <n v="94"/>
    <n v="83"/>
    <n v="485"/>
    <n v="1"/>
    <n v="483"/>
    <n v="0"/>
    <n v="0"/>
    <n v="0"/>
    <n v="379"/>
    <n v="0"/>
    <n v="378"/>
    <n v="602"/>
    <n v="2"/>
    <n v="6"/>
    <n v="594"/>
    <n v="2"/>
    <n v="0"/>
    <n v="0"/>
    <n v="2"/>
    <n v="599"/>
    <n v="2"/>
    <n v="6"/>
    <n v="591"/>
    <n v="113"/>
    <n v="22"/>
    <n v="121"/>
    <n v="89"/>
    <n v="31"/>
    <n v="6"/>
    <n v="68"/>
    <n v="36"/>
    <n v="0"/>
    <n v="0"/>
    <n v="32"/>
    <n v="0"/>
    <n v="1"/>
    <n v="5"/>
    <n v="17"/>
    <n v="1"/>
    <n v="16"/>
    <n v="29"/>
    <n v="11"/>
    <n v="26"/>
    <n v="3"/>
    <m/>
    <m/>
    <m/>
    <n v="708"/>
    <n v="454"/>
    <n v="711"/>
    <n v="191"/>
    <n v="649"/>
    <n v="403"/>
    <n v="666"/>
    <n v="628"/>
    <n v="640"/>
    <n v="226"/>
    <n v="3"/>
    <n v="2"/>
    <n v="4"/>
    <n v="0"/>
    <n v="4"/>
    <n v="2"/>
    <n v="4"/>
    <n v="4"/>
    <n v="3"/>
    <n v="2"/>
    <n v="704"/>
    <n v="451"/>
    <n v="706"/>
    <n v="191"/>
    <n v="644"/>
    <n v="401"/>
    <n v="661"/>
    <n v="623"/>
    <n v="636"/>
    <n v="224"/>
    <m/>
    <n v="819"/>
    <n v="817"/>
    <n v="2"/>
    <n v="819"/>
    <n v="10"/>
    <n v="807"/>
    <n v="2"/>
    <n v="1"/>
    <n v="475"/>
    <n v="77"/>
    <n v="676"/>
    <n v="28"/>
    <n v="11"/>
    <n v="18"/>
    <n v="8"/>
    <n v="1"/>
    <n v="1"/>
    <n v="0"/>
    <n v="469"/>
    <n v="5"/>
    <n v="2"/>
    <n v="77"/>
    <n v="476"/>
    <n v="264"/>
    <n v="0"/>
    <n v="6"/>
    <n v="4"/>
    <n v="0"/>
    <n v="2"/>
    <n v="71"/>
    <n v="471"/>
    <n v="263"/>
    <n v="25"/>
    <n v="242"/>
    <n v="63"/>
    <n v="135"/>
    <n v="91"/>
    <n v="6806"/>
    <n v="1"/>
    <n v="243"/>
    <n v="13"/>
    <n v="34"/>
    <n v="154"/>
    <n v="4278"/>
    <n v="2279"/>
    <n v="475"/>
    <n v="7032"/>
    <n v="90"/>
    <n v="50"/>
    <n v="5"/>
    <n v="30"/>
    <n v="0"/>
    <n v="89"/>
    <n v="1"/>
    <n v="2"/>
    <n v="0"/>
    <n v="0"/>
    <n v="0"/>
    <n v="1"/>
    <n v="0"/>
    <n v="0"/>
    <n v="9"/>
    <n v="7"/>
    <n v="4"/>
    <n v="2"/>
    <n v="2"/>
    <n v="7"/>
    <n v="11"/>
    <n v="2"/>
    <n v="472"/>
    <n v="115"/>
    <n v="587"/>
    <n v="4"/>
    <n v="0"/>
    <n v="4"/>
    <n v="466"/>
    <n v="115"/>
    <n v="581"/>
    <n v="472"/>
    <n v="58"/>
    <n v="57"/>
    <n v="58"/>
    <n v="347"/>
    <n v="0"/>
    <n v="0"/>
    <n v="0"/>
    <x v="0"/>
    <x v="209"/>
  </r>
  <r>
    <x v="3"/>
    <x v="39"/>
    <x v="209"/>
    <x v="209"/>
    <x v="1"/>
    <n v="9720"/>
    <n v="718"/>
    <n v="683"/>
    <n v="721"/>
    <n v="688"/>
    <n v="707"/>
    <n v="563"/>
    <n v="623"/>
    <n v="557"/>
    <n v="762"/>
    <n v="2"/>
    <n v="4"/>
    <n v="4"/>
    <n v="2"/>
    <n v="3"/>
    <n v="1"/>
    <n v="2"/>
    <n v="6"/>
    <n v="7"/>
    <n v="715"/>
    <n v="678"/>
    <n v="716"/>
    <n v="685"/>
    <n v="703"/>
    <n v="561"/>
    <n v="620"/>
    <n v="550"/>
    <n v="754"/>
    <n v="96"/>
    <n v="83"/>
    <n v="0"/>
    <n v="0"/>
    <n v="96"/>
    <n v="83"/>
    <n v="505"/>
    <n v="1"/>
    <n v="503"/>
    <n v="0"/>
    <n v="0"/>
    <n v="0"/>
    <n v="384"/>
    <n v="0"/>
    <n v="383"/>
    <n v="623"/>
    <n v="2"/>
    <n v="6"/>
    <n v="615"/>
    <n v="2"/>
    <n v="0"/>
    <n v="0"/>
    <n v="2"/>
    <n v="620"/>
    <n v="2"/>
    <n v="6"/>
    <n v="612"/>
    <n v="115"/>
    <n v="22"/>
    <n v="123"/>
    <n v="91"/>
    <n v="31"/>
    <n v="6"/>
    <n v="67"/>
    <n v="35"/>
    <n v="0"/>
    <n v="0"/>
    <n v="32"/>
    <n v="0"/>
    <n v="1"/>
    <n v="6"/>
    <n v="17"/>
    <n v="1"/>
    <n v="16"/>
    <n v="29"/>
    <n v="11"/>
    <n v="28"/>
    <n v="1"/>
    <m/>
    <m/>
    <m/>
    <n v="718"/>
    <n v="456"/>
    <n v="721"/>
    <n v="189"/>
    <n v="639"/>
    <n v="398"/>
    <n v="683"/>
    <n v="615"/>
    <n v="653"/>
    <n v="227"/>
    <n v="2"/>
    <n v="1"/>
    <n v="4"/>
    <n v="0"/>
    <n v="4"/>
    <n v="2"/>
    <n v="4"/>
    <n v="4"/>
    <n v="2"/>
    <n v="1"/>
    <n v="715"/>
    <n v="469"/>
    <n v="716"/>
    <n v="191"/>
    <n v="649"/>
    <n v="409"/>
    <n v="678"/>
    <n v="635"/>
    <n v="650"/>
    <n v="235"/>
    <m/>
    <n v="827"/>
    <n v="825"/>
    <n v="2"/>
    <n v="827"/>
    <n v="10"/>
    <n v="815"/>
    <n v="2"/>
    <n v="1"/>
    <n v="474"/>
    <n v="77"/>
    <n v="684"/>
    <n v="28"/>
    <n v="10"/>
    <n v="19"/>
    <n v="8"/>
    <n v="1"/>
    <n v="1"/>
    <n v="0"/>
    <n v="468"/>
    <n v="5"/>
    <n v="1"/>
    <n v="79"/>
    <n v="477"/>
    <n v="270"/>
    <n v="0"/>
    <n v="6"/>
    <n v="4"/>
    <n v="0"/>
    <n v="1"/>
    <n v="72"/>
    <n v="466"/>
    <n v="265"/>
    <n v="23"/>
    <n v="243"/>
    <n v="63"/>
    <n v="130"/>
    <n v="94"/>
    <n v="6827"/>
    <n v="0"/>
    <n v="244"/>
    <n v="13"/>
    <n v="34"/>
    <n v="154"/>
    <n v="4220"/>
    <n v="2272"/>
    <n v="476"/>
    <n v="7051"/>
    <n v="91"/>
    <n v="48"/>
    <n v="5"/>
    <n v="32"/>
    <n v="0"/>
    <n v="90"/>
    <n v="1"/>
    <n v="1"/>
    <n v="0"/>
    <n v="0"/>
    <n v="0"/>
    <n v="1"/>
    <n v="0"/>
    <n v="0"/>
    <n v="9"/>
    <n v="7"/>
    <n v="4"/>
    <n v="1"/>
    <n v="2"/>
    <n v="7"/>
    <n v="10"/>
    <n v="2"/>
    <n v="478"/>
    <n v="116"/>
    <n v="594"/>
    <n v="4"/>
    <n v="0"/>
    <n v="4"/>
    <n v="473"/>
    <n v="116"/>
    <n v="589"/>
    <n v="478"/>
    <n v="61"/>
    <n v="60"/>
    <n v="61"/>
    <n v="362"/>
    <n v="0"/>
    <n v="0"/>
    <n v="0"/>
    <x v="1"/>
    <x v="209"/>
  </r>
  <r>
    <x v="3"/>
    <x v="39"/>
    <x v="210"/>
    <x v="210"/>
    <x v="0"/>
    <n v="14733"/>
    <n v="714"/>
    <n v="666"/>
    <n v="724"/>
    <n v="670"/>
    <n v="700"/>
    <n v="504"/>
    <n v="616"/>
    <n v="543"/>
    <n v="742"/>
    <n v="19"/>
    <n v="17"/>
    <n v="18"/>
    <n v="18"/>
    <n v="18"/>
    <n v="11"/>
    <n v="16"/>
    <n v="16"/>
    <n v="23"/>
    <n v="691"/>
    <n v="646"/>
    <n v="703"/>
    <n v="648"/>
    <n v="679"/>
    <n v="492"/>
    <n v="597"/>
    <n v="525"/>
    <n v="715"/>
    <n v="105"/>
    <n v="91"/>
    <n v="5"/>
    <n v="4"/>
    <n v="97"/>
    <n v="84"/>
    <n v="411"/>
    <n v="10"/>
    <n v="400"/>
    <n v="0"/>
    <n v="0"/>
    <n v="0"/>
    <n v="305"/>
    <n v="8"/>
    <n v="297"/>
    <n v="616"/>
    <n v="0"/>
    <n v="7"/>
    <n v="608"/>
    <n v="16"/>
    <n v="0"/>
    <n v="0"/>
    <n v="16"/>
    <n v="597"/>
    <n v="0"/>
    <n v="7"/>
    <n v="589"/>
    <n v="132"/>
    <n v="23"/>
    <n v="128"/>
    <n v="130"/>
    <n v="46"/>
    <n v="5"/>
    <n v="52"/>
    <n v="30"/>
    <n v="1"/>
    <n v="0"/>
    <n v="22"/>
    <n v="0"/>
    <n v="0"/>
    <n v="0"/>
    <n v="6"/>
    <n v="1"/>
    <n v="5"/>
    <n v="16"/>
    <n v="2"/>
    <n v="11"/>
    <n v="5"/>
    <m/>
    <m/>
    <m/>
    <n v="714"/>
    <n v="366"/>
    <n v="724"/>
    <n v="186"/>
    <n v="653"/>
    <n v="407"/>
    <n v="666"/>
    <n v="622"/>
    <n v="637"/>
    <n v="180"/>
    <n v="19"/>
    <n v="12"/>
    <n v="18"/>
    <n v="2"/>
    <n v="18"/>
    <n v="5"/>
    <n v="17"/>
    <n v="15"/>
    <n v="15"/>
    <n v="2"/>
    <n v="691"/>
    <n v="352"/>
    <n v="703"/>
    <n v="184"/>
    <n v="632"/>
    <n v="401"/>
    <n v="646"/>
    <n v="605"/>
    <n v="619"/>
    <n v="178"/>
    <m/>
    <n v="806"/>
    <n v="802"/>
    <n v="4"/>
    <n v="806"/>
    <n v="26"/>
    <n v="776"/>
    <n v="4"/>
    <n v="4"/>
    <n v="455"/>
    <n v="124"/>
    <n v="594"/>
    <n v="43"/>
    <n v="4"/>
    <n v="20"/>
    <n v="14"/>
    <n v="7"/>
    <n v="3"/>
    <n v="0"/>
    <n v="445"/>
    <n v="8"/>
    <n v="2"/>
    <n v="92"/>
    <n v="470"/>
    <n v="242"/>
    <n v="0"/>
    <n v="22"/>
    <n v="4"/>
    <n v="0"/>
    <n v="2"/>
    <n v="67"/>
    <n v="465"/>
    <n v="242"/>
    <n v="20"/>
    <n v="230"/>
    <n v="62"/>
    <n v="240"/>
    <n v="66"/>
    <n v="11374"/>
    <n v="3"/>
    <n v="249"/>
    <n v="35"/>
    <n v="36"/>
    <n v="217"/>
    <n v="8159"/>
    <n v="3034"/>
    <n v="487"/>
    <n v="11680"/>
    <n v="102"/>
    <n v="66"/>
    <n v="5"/>
    <n v="9"/>
    <n v="2"/>
    <n v="97"/>
    <n v="3"/>
    <n v="2"/>
    <n v="2"/>
    <n v="2"/>
    <n v="0"/>
    <n v="0"/>
    <n v="0"/>
    <n v="0"/>
    <n v="10"/>
    <n v="8"/>
    <n v="4"/>
    <n v="1"/>
    <n v="3"/>
    <n v="7"/>
    <n v="12"/>
    <n v="4"/>
    <n v="479"/>
    <n v="121"/>
    <n v="600"/>
    <n v="3"/>
    <n v="0"/>
    <n v="3"/>
    <n v="475"/>
    <n v="121"/>
    <n v="596"/>
    <n v="479"/>
    <n v="63"/>
    <n v="63"/>
    <n v="63"/>
    <n v="288"/>
    <n v="2"/>
    <n v="1"/>
    <n v="1"/>
    <x v="0"/>
    <x v="210"/>
  </r>
  <r>
    <x v="3"/>
    <x v="39"/>
    <x v="210"/>
    <x v="210"/>
    <x v="1"/>
    <n v="14811"/>
    <n v="723"/>
    <n v="673"/>
    <n v="731"/>
    <n v="677"/>
    <n v="706"/>
    <n v="504"/>
    <n v="621"/>
    <n v="549"/>
    <n v="756"/>
    <n v="18"/>
    <n v="18"/>
    <n v="21"/>
    <n v="17"/>
    <n v="20"/>
    <n v="12"/>
    <n v="17"/>
    <n v="15"/>
    <n v="23"/>
    <n v="700"/>
    <n v="650"/>
    <n v="705"/>
    <n v="656"/>
    <n v="681"/>
    <n v="490"/>
    <n v="601"/>
    <n v="531"/>
    <n v="729"/>
    <n v="99"/>
    <n v="84"/>
    <n v="4"/>
    <n v="4"/>
    <n v="92"/>
    <n v="77"/>
    <n v="411"/>
    <n v="9"/>
    <n v="401"/>
    <n v="0"/>
    <n v="0"/>
    <n v="0"/>
    <n v="301"/>
    <n v="6"/>
    <n v="294"/>
    <n v="621"/>
    <n v="0"/>
    <n v="9"/>
    <n v="611"/>
    <n v="17"/>
    <n v="0"/>
    <n v="0"/>
    <n v="17"/>
    <n v="601"/>
    <n v="0"/>
    <n v="9"/>
    <n v="591"/>
    <n v="135"/>
    <n v="23"/>
    <n v="132"/>
    <n v="134"/>
    <n v="45"/>
    <n v="5"/>
    <n v="54"/>
    <n v="30"/>
    <n v="1"/>
    <n v="0"/>
    <n v="24"/>
    <n v="0"/>
    <n v="0"/>
    <n v="0"/>
    <n v="7"/>
    <n v="1"/>
    <n v="6"/>
    <n v="16"/>
    <n v="2"/>
    <n v="11"/>
    <n v="5"/>
    <m/>
    <m/>
    <m/>
    <n v="723"/>
    <n v="363"/>
    <n v="731"/>
    <n v="182"/>
    <n v="646"/>
    <n v="397"/>
    <n v="673"/>
    <n v="601"/>
    <n v="648"/>
    <n v="174"/>
    <n v="18"/>
    <n v="12"/>
    <n v="21"/>
    <n v="2"/>
    <n v="20"/>
    <n v="6"/>
    <n v="18"/>
    <n v="14"/>
    <n v="16"/>
    <n v="3"/>
    <n v="700"/>
    <n v="365"/>
    <n v="705"/>
    <n v="183"/>
    <n v="639"/>
    <n v="400"/>
    <n v="650"/>
    <n v="607"/>
    <n v="627"/>
    <n v="181"/>
    <m/>
    <n v="815"/>
    <n v="810"/>
    <n v="5"/>
    <n v="815"/>
    <n v="26"/>
    <n v="784"/>
    <n v="5"/>
    <n v="6"/>
    <n v="457"/>
    <n v="123"/>
    <n v="603"/>
    <n v="43"/>
    <n v="4"/>
    <n v="20"/>
    <n v="14"/>
    <n v="8"/>
    <n v="4"/>
    <n v="0"/>
    <n v="446"/>
    <n v="8"/>
    <n v="1"/>
    <n v="94"/>
    <n v="475"/>
    <n v="245"/>
    <n v="0"/>
    <n v="22"/>
    <n v="4"/>
    <n v="0"/>
    <n v="1"/>
    <n v="67"/>
    <n v="459"/>
    <n v="245"/>
    <n v="21"/>
    <n v="229"/>
    <n v="62"/>
    <n v="240"/>
    <n v="69"/>
    <n v="11434"/>
    <n v="1"/>
    <n v="245"/>
    <n v="33"/>
    <n v="36"/>
    <n v="217"/>
    <n v="8033"/>
    <n v="3027"/>
    <n v="490"/>
    <n v="11743"/>
    <n v="102"/>
    <n v="69"/>
    <n v="5"/>
    <n v="11"/>
    <n v="0"/>
    <n v="98"/>
    <n v="4"/>
    <n v="1"/>
    <n v="1"/>
    <n v="1"/>
    <n v="0"/>
    <n v="0"/>
    <n v="0"/>
    <n v="0"/>
    <n v="10"/>
    <n v="8"/>
    <n v="4"/>
    <n v="1"/>
    <n v="3"/>
    <n v="7"/>
    <n v="11"/>
    <n v="3"/>
    <n v="482"/>
    <n v="124"/>
    <n v="606"/>
    <n v="3"/>
    <n v="0"/>
    <n v="3"/>
    <n v="478"/>
    <n v="123"/>
    <n v="601"/>
    <n v="482"/>
    <n v="58"/>
    <n v="58"/>
    <n v="58"/>
    <n v="291"/>
    <n v="2"/>
    <n v="1"/>
    <n v="1"/>
    <x v="1"/>
    <x v="210"/>
  </r>
  <r>
    <x v="3"/>
    <x v="39"/>
    <x v="211"/>
    <x v="211"/>
    <x v="0"/>
    <n v="1112"/>
    <n v="49"/>
    <n v="44"/>
    <n v="46"/>
    <n v="44"/>
    <n v="45"/>
    <n v="30"/>
    <n v="39"/>
    <n v="21"/>
    <n v="47"/>
    <n v="2"/>
    <n v="1"/>
    <n v="1"/>
    <n v="0"/>
    <n v="1"/>
    <n v="1"/>
    <n v="2"/>
    <n v="1"/>
    <n v="2"/>
    <n v="47"/>
    <n v="43"/>
    <n v="45"/>
    <n v="44"/>
    <n v="44"/>
    <n v="29"/>
    <n v="37"/>
    <n v="20"/>
    <n v="45"/>
    <n v="21"/>
    <n v="21"/>
    <n v="1"/>
    <n v="1"/>
    <n v="20"/>
    <n v="20"/>
    <n v="26"/>
    <n v="0"/>
    <n v="26"/>
    <n v="0"/>
    <n v="0"/>
    <n v="0"/>
    <n v="15"/>
    <n v="0"/>
    <n v="15"/>
    <n v="39"/>
    <n v="0"/>
    <n v="0"/>
    <n v="39"/>
    <n v="2"/>
    <n v="0"/>
    <n v="0"/>
    <n v="2"/>
    <n v="37"/>
    <n v="0"/>
    <n v="0"/>
    <n v="37"/>
    <n v="3"/>
    <n v="2"/>
    <n v="5"/>
    <n v="12"/>
    <n v="7"/>
    <n v="0"/>
    <n v="1"/>
    <n v="0"/>
    <n v="0"/>
    <n v="0"/>
    <n v="1"/>
    <n v="0"/>
    <n v="0"/>
    <n v="0"/>
    <n v="0"/>
    <n v="0"/>
    <n v="0"/>
    <n v="1"/>
    <n v="0"/>
    <n v="0"/>
    <n v="1"/>
    <m/>
    <m/>
    <m/>
    <n v="49"/>
    <n v="20"/>
    <n v="46"/>
    <n v="14"/>
    <n v="38"/>
    <n v="25"/>
    <n v="44"/>
    <n v="40"/>
    <n v="44"/>
    <n v="9"/>
    <n v="2"/>
    <n v="1"/>
    <n v="1"/>
    <n v="0"/>
    <n v="0"/>
    <n v="0"/>
    <n v="1"/>
    <n v="1"/>
    <n v="1"/>
    <n v="0"/>
    <n v="47"/>
    <n v="19"/>
    <n v="45"/>
    <n v="14"/>
    <n v="38"/>
    <n v="25"/>
    <n v="43"/>
    <n v="39"/>
    <n v="43"/>
    <n v="9"/>
    <m/>
    <n v="50"/>
    <n v="49"/>
    <n v="1"/>
    <n v="50"/>
    <n v="2"/>
    <n v="47"/>
    <n v="1"/>
    <n v="8"/>
    <n v="22"/>
    <n v="7"/>
    <n v="17"/>
    <n v="18"/>
    <n v="0"/>
    <n v="5"/>
    <n v="1"/>
    <n v="2"/>
    <n v="8"/>
    <n v="0"/>
    <n v="20"/>
    <n v="0"/>
    <n v="0"/>
    <n v="4"/>
    <n v="40"/>
    <n v="6"/>
    <n v="0"/>
    <n v="2"/>
    <n v="0"/>
    <n v="0"/>
    <n v="0"/>
    <n v="1"/>
    <n v="40"/>
    <n v="6"/>
    <m/>
    <m/>
    <m/>
    <n v="13"/>
    <n v="1"/>
    <n v="1057"/>
    <n v="0"/>
    <n v="18"/>
    <n v="4"/>
    <n v="8"/>
    <n v="95"/>
    <n v="530"/>
    <n v="509"/>
    <n v="32"/>
    <n v="1071"/>
    <n v="10"/>
    <n v="6"/>
    <n v="0"/>
    <n v="1"/>
    <n v="0"/>
    <n v="10"/>
    <n v="0"/>
    <m/>
    <m/>
    <m/>
    <m/>
    <m/>
    <m/>
    <m/>
    <m/>
    <m/>
    <m/>
    <m/>
    <m/>
    <m/>
    <m/>
    <m/>
    <n v="30"/>
    <n v="5"/>
    <n v="35"/>
    <n v="0"/>
    <n v="0"/>
    <n v="0"/>
    <n v="30"/>
    <n v="5"/>
    <n v="35"/>
    <n v="30"/>
    <n v="3"/>
    <n v="3"/>
    <n v="3"/>
    <n v="24"/>
    <n v="0"/>
    <n v="0"/>
    <n v="0"/>
    <x v="0"/>
    <x v="211"/>
  </r>
  <r>
    <x v="3"/>
    <x v="39"/>
    <x v="211"/>
    <x v="211"/>
    <x v="1"/>
    <n v="1095"/>
    <n v="48"/>
    <n v="45"/>
    <n v="47"/>
    <n v="43"/>
    <n v="47"/>
    <n v="29"/>
    <n v="41"/>
    <n v="21"/>
    <n v="48"/>
    <n v="2"/>
    <n v="1"/>
    <n v="1"/>
    <n v="0"/>
    <n v="1"/>
    <n v="1"/>
    <n v="2"/>
    <n v="1"/>
    <n v="2"/>
    <n v="46"/>
    <n v="44"/>
    <n v="46"/>
    <n v="43"/>
    <n v="46"/>
    <n v="28"/>
    <n v="39"/>
    <n v="20"/>
    <n v="46"/>
    <n v="23"/>
    <n v="23"/>
    <n v="1"/>
    <n v="1"/>
    <n v="22"/>
    <n v="22"/>
    <n v="26"/>
    <n v="0"/>
    <n v="26"/>
    <n v="0"/>
    <n v="0"/>
    <n v="0"/>
    <n v="15"/>
    <n v="0"/>
    <n v="15"/>
    <n v="41"/>
    <n v="0"/>
    <n v="0"/>
    <n v="41"/>
    <n v="2"/>
    <n v="0"/>
    <n v="0"/>
    <n v="2"/>
    <n v="39"/>
    <n v="0"/>
    <n v="0"/>
    <n v="39"/>
    <n v="3"/>
    <n v="2"/>
    <n v="5"/>
    <n v="12"/>
    <n v="7"/>
    <n v="0"/>
    <n v="1"/>
    <n v="0"/>
    <n v="0"/>
    <n v="0"/>
    <n v="1"/>
    <n v="0"/>
    <n v="0"/>
    <n v="0"/>
    <n v="0"/>
    <n v="0"/>
    <n v="0"/>
    <n v="1"/>
    <n v="0"/>
    <n v="0"/>
    <n v="1"/>
    <m/>
    <m/>
    <m/>
    <n v="48"/>
    <n v="20"/>
    <n v="47"/>
    <n v="15"/>
    <n v="37"/>
    <n v="26"/>
    <n v="45"/>
    <n v="40"/>
    <n v="45"/>
    <n v="10"/>
    <n v="2"/>
    <n v="1"/>
    <n v="1"/>
    <n v="0"/>
    <n v="0"/>
    <n v="0"/>
    <n v="1"/>
    <n v="1"/>
    <n v="1"/>
    <n v="0"/>
    <n v="46"/>
    <n v="19"/>
    <n v="46"/>
    <n v="15"/>
    <n v="39"/>
    <n v="26"/>
    <n v="44"/>
    <n v="40"/>
    <n v="44"/>
    <n v="10"/>
    <m/>
    <n v="51"/>
    <n v="50"/>
    <n v="1"/>
    <n v="51"/>
    <n v="2"/>
    <n v="48"/>
    <n v="1"/>
    <n v="12"/>
    <n v="26"/>
    <n v="7"/>
    <n v="17"/>
    <n v="18"/>
    <n v="0"/>
    <n v="6"/>
    <n v="1"/>
    <n v="2"/>
    <n v="12"/>
    <n v="0"/>
    <n v="24"/>
    <n v="0"/>
    <n v="0"/>
    <n v="5"/>
    <n v="41"/>
    <n v="5"/>
    <n v="0"/>
    <n v="2"/>
    <n v="0"/>
    <n v="0"/>
    <n v="0"/>
    <n v="1"/>
    <n v="40"/>
    <n v="5"/>
    <m/>
    <m/>
    <m/>
    <n v="11"/>
    <n v="1"/>
    <n v="1041"/>
    <n v="0"/>
    <n v="21"/>
    <n v="3"/>
    <n v="8"/>
    <n v="90"/>
    <n v="504"/>
    <n v="490"/>
    <n v="32"/>
    <n v="1053"/>
    <n v="11"/>
    <n v="8"/>
    <n v="0"/>
    <n v="1"/>
    <n v="0"/>
    <n v="11"/>
    <n v="0"/>
    <m/>
    <m/>
    <m/>
    <m/>
    <m/>
    <m/>
    <m/>
    <m/>
    <m/>
    <m/>
    <m/>
    <m/>
    <m/>
    <m/>
    <m/>
    <n v="30"/>
    <n v="5"/>
    <n v="35"/>
    <n v="0"/>
    <n v="0"/>
    <n v="0"/>
    <n v="30"/>
    <n v="5"/>
    <n v="35"/>
    <n v="30"/>
    <n v="4"/>
    <n v="4"/>
    <n v="4"/>
    <n v="24"/>
    <n v="0"/>
    <n v="0"/>
    <n v="0"/>
    <x v="1"/>
    <x v="211"/>
  </r>
  <r>
    <x v="3"/>
    <x v="39"/>
    <x v="212"/>
    <x v="212"/>
    <x v="0"/>
    <n v="14778"/>
    <n v="704"/>
    <n v="694"/>
    <n v="777"/>
    <n v="598"/>
    <n v="742"/>
    <n v="654"/>
    <n v="560"/>
    <n v="630"/>
    <n v="872"/>
    <n v="8"/>
    <n v="8"/>
    <n v="11"/>
    <n v="7"/>
    <n v="10"/>
    <n v="11"/>
    <n v="5"/>
    <n v="12"/>
    <n v="18"/>
    <n v="693"/>
    <n v="682"/>
    <n v="762"/>
    <n v="588"/>
    <n v="728"/>
    <n v="641"/>
    <n v="552"/>
    <n v="615"/>
    <n v="848"/>
    <n v="91"/>
    <n v="81"/>
    <n v="1"/>
    <n v="1"/>
    <n v="90"/>
    <n v="80"/>
    <n v="419"/>
    <n v="2"/>
    <n v="415"/>
    <n v="0"/>
    <n v="0"/>
    <n v="0"/>
    <n v="318"/>
    <n v="1"/>
    <n v="315"/>
    <n v="560"/>
    <n v="8"/>
    <n v="40"/>
    <n v="511"/>
    <n v="5"/>
    <n v="0"/>
    <n v="0"/>
    <n v="5"/>
    <n v="552"/>
    <n v="8"/>
    <n v="40"/>
    <n v="503"/>
    <n v="182"/>
    <n v="24"/>
    <n v="188"/>
    <n v="158"/>
    <n v="51"/>
    <n v="10"/>
    <n v="48"/>
    <n v="19"/>
    <n v="0"/>
    <n v="0"/>
    <n v="29"/>
    <n v="1"/>
    <n v="0"/>
    <n v="6"/>
    <n v="7"/>
    <n v="0"/>
    <n v="7"/>
    <n v="21"/>
    <n v="6"/>
    <n v="20"/>
    <n v="1"/>
    <m/>
    <m/>
    <m/>
    <n v="704"/>
    <n v="354"/>
    <n v="777"/>
    <n v="178"/>
    <n v="694"/>
    <n v="426"/>
    <n v="694"/>
    <n v="657"/>
    <n v="606"/>
    <n v="161"/>
    <n v="8"/>
    <n v="6"/>
    <n v="11"/>
    <n v="1"/>
    <n v="10"/>
    <n v="3"/>
    <n v="8"/>
    <n v="8"/>
    <n v="5"/>
    <n v="1"/>
    <n v="693"/>
    <n v="346"/>
    <n v="762"/>
    <n v="173"/>
    <n v="680"/>
    <n v="419"/>
    <n v="682"/>
    <n v="645"/>
    <n v="598"/>
    <n v="158"/>
    <m/>
    <n v="958"/>
    <n v="952"/>
    <n v="6"/>
    <n v="958"/>
    <n v="22"/>
    <n v="930"/>
    <n v="6"/>
    <n v="5"/>
    <n v="589"/>
    <n v="104"/>
    <n v="782"/>
    <n v="41"/>
    <n v="1"/>
    <n v="20"/>
    <n v="8"/>
    <n v="2"/>
    <n v="1"/>
    <n v="0"/>
    <n v="571"/>
    <n v="8"/>
    <n v="2"/>
    <n v="81"/>
    <n v="520"/>
    <n v="355"/>
    <n v="2"/>
    <n v="12"/>
    <n v="7"/>
    <n v="1"/>
    <n v="0"/>
    <n v="68"/>
    <n v="509"/>
    <n v="353"/>
    <n v="28"/>
    <n v="196"/>
    <n v="48"/>
    <n v="161"/>
    <n v="79"/>
    <n v="11764"/>
    <n v="3"/>
    <n v="361"/>
    <n v="38"/>
    <n v="39"/>
    <n v="170"/>
    <n v="8404"/>
    <n v="2946"/>
    <n v="654"/>
    <n v="12004"/>
    <n v="96"/>
    <n v="52"/>
    <n v="4"/>
    <n v="15"/>
    <n v="0"/>
    <n v="92"/>
    <n v="4"/>
    <n v="2"/>
    <n v="0"/>
    <n v="0"/>
    <n v="0"/>
    <n v="1"/>
    <n v="0"/>
    <n v="0"/>
    <n v="7"/>
    <n v="3"/>
    <n v="2"/>
    <n v="0"/>
    <n v="6"/>
    <n v="1"/>
    <n v="9"/>
    <n v="2"/>
    <n v="534"/>
    <n v="178"/>
    <n v="712"/>
    <n v="7"/>
    <n v="0"/>
    <n v="7"/>
    <n v="524"/>
    <n v="177"/>
    <n v="701"/>
    <n v="534"/>
    <n v="44"/>
    <n v="44"/>
    <n v="44"/>
    <n v="264"/>
    <n v="1"/>
    <n v="1"/>
    <n v="1"/>
    <x v="0"/>
    <x v="212"/>
  </r>
  <r>
    <x v="3"/>
    <x v="39"/>
    <x v="212"/>
    <x v="212"/>
    <x v="1"/>
    <n v="14691"/>
    <n v="714"/>
    <n v="697"/>
    <n v="776"/>
    <n v="593"/>
    <n v="748"/>
    <n v="653"/>
    <n v="563"/>
    <n v="661"/>
    <n v="872"/>
    <n v="9"/>
    <n v="7"/>
    <n v="10"/>
    <n v="7"/>
    <n v="9"/>
    <n v="10"/>
    <n v="5"/>
    <n v="11"/>
    <n v="17"/>
    <n v="702"/>
    <n v="686"/>
    <n v="762"/>
    <n v="583"/>
    <n v="735"/>
    <n v="641"/>
    <n v="555"/>
    <n v="646"/>
    <n v="849"/>
    <n v="93"/>
    <n v="86"/>
    <n v="1"/>
    <n v="1"/>
    <n v="92"/>
    <n v="85"/>
    <n v="419"/>
    <n v="2"/>
    <n v="415"/>
    <n v="0"/>
    <n v="0"/>
    <n v="0"/>
    <n v="328"/>
    <n v="1"/>
    <n v="325"/>
    <n v="563"/>
    <n v="8"/>
    <n v="41"/>
    <n v="513"/>
    <n v="5"/>
    <n v="0"/>
    <n v="0"/>
    <n v="5"/>
    <n v="555"/>
    <n v="8"/>
    <n v="41"/>
    <n v="505"/>
    <n v="182"/>
    <n v="22"/>
    <n v="185"/>
    <n v="157"/>
    <n v="50"/>
    <n v="10"/>
    <n v="48"/>
    <n v="21"/>
    <n v="1"/>
    <n v="0"/>
    <n v="27"/>
    <n v="1"/>
    <n v="0"/>
    <n v="6"/>
    <n v="6"/>
    <n v="0"/>
    <n v="6"/>
    <n v="21"/>
    <n v="6"/>
    <n v="20"/>
    <n v="1"/>
    <m/>
    <m/>
    <m/>
    <n v="714"/>
    <n v="351"/>
    <n v="776"/>
    <n v="173"/>
    <n v="673"/>
    <n v="417"/>
    <n v="697"/>
    <n v="631"/>
    <n v="613"/>
    <n v="163"/>
    <n v="9"/>
    <n v="6"/>
    <n v="10"/>
    <n v="1"/>
    <n v="9"/>
    <n v="3"/>
    <n v="7"/>
    <n v="7"/>
    <n v="5"/>
    <n v="1"/>
    <n v="702"/>
    <n v="360"/>
    <n v="762"/>
    <n v="177"/>
    <n v="677"/>
    <n v="419"/>
    <n v="686"/>
    <n v="648"/>
    <n v="605"/>
    <n v="171"/>
    <m/>
    <n v="955"/>
    <n v="948"/>
    <n v="7"/>
    <n v="955"/>
    <n v="21"/>
    <n v="927"/>
    <n v="7"/>
    <n v="4"/>
    <n v="583"/>
    <n v="104"/>
    <n v="778"/>
    <n v="40"/>
    <n v="1"/>
    <n v="21"/>
    <n v="9"/>
    <n v="2"/>
    <n v="1"/>
    <n v="0"/>
    <n v="566"/>
    <n v="8"/>
    <n v="2"/>
    <n v="81"/>
    <n v="520"/>
    <n v="352"/>
    <n v="2"/>
    <n v="11"/>
    <n v="7"/>
    <n v="1"/>
    <n v="0"/>
    <n v="67"/>
    <n v="504"/>
    <n v="349"/>
    <n v="27"/>
    <n v="197"/>
    <n v="48"/>
    <n v="162"/>
    <n v="80"/>
    <n v="11689"/>
    <n v="1"/>
    <n v="359"/>
    <n v="37"/>
    <n v="39"/>
    <n v="167"/>
    <n v="8247"/>
    <n v="2943"/>
    <n v="652"/>
    <n v="11931"/>
    <n v="93"/>
    <n v="51"/>
    <n v="4"/>
    <n v="16"/>
    <n v="0"/>
    <n v="88"/>
    <n v="5"/>
    <n v="2"/>
    <n v="0"/>
    <n v="0"/>
    <n v="0"/>
    <n v="1"/>
    <n v="0"/>
    <n v="0"/>
    <n v="8"/>
    <n v="3"/>
    <n v="2"/>
    <n v="0"/>
    <n v="6"/>
    <n v="1"/>
    <n v="10"/>
    <n v="2"/>
    <n v="536"/>
    <n v="174"/>
    <n v="710"/>
    <n v="7"/>
    <n v="0"/>
    <n v="7"/>
    <n v="526"/>
    <n v="173"/>
    <n v="699"/>
    <n v="536"/>
    <n v="49"/>
    <n v="49"/>
    <n v="49"/>
    <n v="274"/>
    <n v="2"/>
    <n v="1"/>
    <n v="1"/>
    <x v="1"/>
    <x v="212"/>
  </r>
  <r>
    <x v="3"/>
    <x v="19"/>
    <x v="208"/>
    <x v="208"/>
    <x v="1"/>
    <n v="15578"/>
    <n v="989"/>
    <n v="894"/>
    <n v="983"/>
    <n v="926"/>
    <n v="960"/>
    <n v="684"/>
    <n v="818"/>
    <n v="755"/>
    <n v="1010"/>
    <n v="24"/>
    <n v="13"/>
    <n v="20"/>
    <n v="20"/>
    <n v="18"/>
    <n v="9"/>
    <n v="16"/>
    <n v="21"/>
    <n v="31"/>
    <n v="963"/>
    <n v="878"/>
    <n v="960"/>
    <n v="906"/>
    <n v="939"/>
    <n v="674"/>
    <n v="802"/>
    <n v="733"/>
    <n v="976"/>
    <n v="141"/>
    <n v="127"/>
    <n v="3"/>
    <n v="2"/>
    <n v="138"/>
    <n v="125"/>
    <n v="570"/>
    <n v="8"/>
    <n v="562"/>
    <n v="0"/>
    <n v="0"/>
    <n v="0"/>
    <n v="459"/>
    <n v="6"/>
    <n v="453"/>
    <n v="818"/>
    <n v="10"/>
    <n v="46"/>
    <n v="759"/>
    <n v="16"/>
    <n v="1"/>
    <n v="3"/>
    <n v="12"/>
    <n v="802"/>
    <n v="9"/>
    <n v="43"/>
    <n v="747"/>
    <n v="148"/>
    <n v="29"/>
    <n v="186"/>
    <n v="139"/>
    <n v="53"/>
    <n v="10"/>
    <n v="67"/>
    <n v="34"/>
    <n v="2"/>
    <n v="0"/>
    <n v="33"/>
    <n v="0"/>
    <n v="0"/>
    <n v="2"/>
    <n v="11"/>
    <n v="0"/>
    <n v="11"/>
    <n v="26"/>
    <n v="5"/>
    <n v="20"/>
    <n v="6"/>
    <m/>
    <m/>
    <m/>
    <n v="989"/>
    <n v="622"/>
    <n v="983"/>
    <n v="181"/>
    <n v="851"/>
    <n v="499"/>
    <n v="894"/>
    <n v="800"/>
    <n v="880"/>
    <n v="293"/>
    <n v="24"/>
    <n v="16"/>
    <n v="20"/>
    <n v="0"/>
    <n v="17"/>
    <n v="9"/>
    <n v="13"/>
    <n v="12"/>
    <n v="13"/>
    <n v="3"/>
    <n v="963"/>
    <n v="617"/>
    <n v="960"/>
    <n v="182"/>
    <n v="849"/>
    <n v="497"/>
    <n v="878"/>
    <n v="814"/>
    <n v="865"/>
    <n v="296"/>
    <m/>
    <n v="1063"/>
    <n v="1057"/>
    <n v="6"/>
    <n v="1063"/>
    <n v="38"/>
    <n v="1019"/>
    <n v="6"/>
    <n v="5"/>
    <n v="669"/>
    <n v="288"/>
    <n v="590"/>
    <n v="126"/>
    <n v="7"/>
    <n v="49"/>
    <n v="2"/>
    <n v="1"/>
    <n v="1"/>
    <n v="0"/>
    <n v="662"/>
    <n v="1"/>
    <n v="4"/>
    <n v="88"/>
    <n v="631"/>
    <n v="340"/>
    <n v="2"/>
    <n v="23"/>
    <n v="11"/>
    <n v="1"/>
    <n v="1"/>
    <n v="60"/>
    <n v="610"/>
    <n v="336"/>
    <n v="30"/>
    <n v="278"/>
    <n v="63"/>
    <n v="231"/>
    <n v="126"/>
    <n v="10564"/>
    <n v="0"/>
    <n v="210"/>
    <n v="28"/>
    <n v="66"/>
    <n v="151"/>
    <n v="6344"/>
    <n v="3665"/>
    <n v="821"/>
    <n v="10921"/>
    <n v="111"/>
    <n v="40"/>
    <n v="3"/>
    <n v="20"/>
    <n v="3"/>
    <n v="108"/>
    <n v="0"/>
    <n v="4"/>
    <n v="1"/>
    <n v="1"/>
    <n v="0"/>
    <n v="3"/>
    <n v="0"/>
    <n v="0"/>
    <n v="20"/>
    <n v="9"/>
    <n v="2"/>
    <n v="3"/>
    <n v="11"/>
    <n v="8"/>
    <n v="24"/>
    <n v="9"/>
    <n v="638"/>
    <n v="174"/>
    <n v="812"/>
    <n v="8"/>
    <n v="3"/>
    <n v="11"/>
    <n v="629"/>
    <n v="171"/>
    <n v="800"/>
    <n v="638"/>
    <n v="50"/>
    <n v="50"/>
    <n v="50"/>
    <n v="383"/>
    <n v="3"/>
    <n v="2"/>
    <n v="2"/>
    <x v="1"/>
    <x v="208"/>
  </r>
  <r>
    <x v="3"/>
    <x v="35"/>
    <x v="213"/>
    <x v="213"/>
    <x v="0"/>
    <n v="9909"/>
    <n v="295"/>
    <n v="283"/>
    <n v="296"/>
    <n v="278"/>
    <n v="291"/>
    <n v="237"/>
    <n v="250"/>
    <n v="217"/>
    <n v="308"/>
    <n v="9"/>
    <n v="12"/>
    <n v="12"/>
    <n v="9"/>
    <n v="10"/>
    <n v="6"/>
    <n v="5"/>
    <n v="8"/>
    <n v="17"/>
    <n v="285"/>
    <n v="270"/>
    <n v="283"/>
    <n v="267"/>
    <n v="280"/>
    <n v="231"/>
    <n v="245"/>
    <n v="209"/>
    <n v="289"/>
    <n v="51"/>
    <n v="46"/>
    <n v="3"/>
    <n v="3"/>
    <n v="46"/>
    <n v="42"/>
    <n v="200"/>
    <n v="2"/>
    <n v="198"/>
    <n v="1"/>
    <n v="0"/>
    <n v="1"/>
    <n v="153"/>
    <n v="0"/>
    <n v="153"/>
    <n v="250"/>
    <n v="8"/>
    <n v="33"/>
    <n v="209"/>
    <n v="5"/>
    <n v="0"/>
    <n v="0"/>
    <n v="5"/>
    <n v="245"/>
    <n v="8"/>
    <n v="33"/>
    <n v="204"/>
    <n v="49"/>
    <n v="5"/>
    <n v="55"/>
    <n v="47"/>
    <n v="9"/>
    <n v="4"/>
    <n v="24"/>
    <n v="13"/>
    <n v="1"/>
    <n v="0"/>
    <n v="11"/>
    <n v="0"/>
    <n v="0"/>
    <n v="0"/>
    <n v="2"/>
    <n v="0"/>
    <n v="2"/>
    <n v="7"/>
    <n v="0"/>
    <n v="6"/>
    <n v="1"/>
    <m/>
    <m/>
    <m/>
    <n v="295"/>
    <n v="230"/>
    <n v="296"/>
    <n v="78"/>
    <n v="272"/>
    <n v="174"/>
    <n v="283"/>
    <n v="264"/>
    <n v="275"/>
    <n v="123"/>
    <n v="9"/>
    <n v="9"/>
    <n v="12"/>
    <n v="2"/>
    <n v="10"/>
    <n v="7"/>
    <n v="12"/>
    <n v="11"/>
    <n v="8"/>
    <n v="4"/>
    <n v="285"/>
    <n v="220"/>
    <n v="283"/>
    <n v="76"/>
    <n v="261"/>
    <n v="167"/>
    <n v="270"/>
    <n v="252"/>
    <n v="266"/>
    <n v="119"/>
    <m/>
    <n v="326"/>
    <n v="323"/>
    <n v="3"/>
    <n v="326"/>
    <n v="23"/>
    <n v="300"/>
    <n v="3"/>
    <n v="1"/>
    <n v="132"/>
    <n v="125"/>
    <n v="128"/>
    <n v="32"/>
    <n v="4"/>
    <n v="30"/>
    <n v="6"/>
    <n v="1"/>
    <n v="0"/>
    <n v="0"/>
    <n v="123"/>
    <n v="7"/>
    <n v="2"/>
    <n v="41"/>
    <n v="149"/>
    <n v="134"/>
    <n v="1"/>
    <n v="18"/>
    <n v="4"/>
    <n v="0"/>
    <n v="1"/>
    <n v="22"/>
    <n v="143"/>
    <n v="134"/>
    <n v="12"/>
    <n v="80"/>
    <n v="10"/>
    <n v="113"/>
    <n v="96"/>
    <n v="7909"/>
    <n v="3"/>
    <n v="257"/>
    <n v="26"/>
    <n v="20"/>
    <n v="80"/>
    <n v="5172"/>
    <n v="2510"/>
    <n v="436"/>
    <n v="8118"/>
    <n v="27"/>
    <n v="12"/>
    <n v="3"/>
    <n v="10"/>
    <n v="0"/>
    <n v="26"/>
    <n v="1"/>
    <n v="2"/>
    <n v="1"/>
    <n v="0"/>
    <n v="0"/>
    <n v="2"/>
    <n v="1"/>
    <n v="0"/>
    <n v="4"/>
    <n v="0"/>
    <n v="0"/>
    <n v="0"/>
    <n v="3"/>
    <n v="0"/>
    <n v="6"/>
    <n v="2"/>
    <n v="173"/>
    <n v="54"/>
    <n v="227"/>
    <n v="1"/>
    <n v="0"/>
    <n v="1"/>
    <n v="172"/>
    <n v="54"/>
    <n v="226"/>
    <n v="173"/>
    <n v="22"/>
    <n v="20"/>
    <n v="22"/>
    <n v="98"/>
    <n v="5"/>
    <n v="3"/>
    <n v="3"/>
    <x v="0"/>
    <x v="213"/>
  </r>
  <r>
    <x v="3"/>
    <x v="35"/>
    <x v="213"/>
    <x v="213"/>
    <x v="1"/>
    <n v="9854"/>
    <n v="298"/>
    <n v="288"/>
    <n v="301"/>
    <n v="279"/>
    <n v="299"/>
    <n v="245"/>
    <n v="251"/>
    <n v="225"/>
    <n v="310"/>
    <n v="10"/>
    <n v="12"/>
    <n v="12"/>
    <n v="10"/>
    <n v="10"/>
    <n v="6"/>
    <n v="5"/>
    <n v="8"/>
    <n v="17"/>
    <n v="287"/>
    <n v="274"/>
    <n v="287"/>
    <n v="268"/>
    <n v="287"/>
    <n v="239"/>
    <n v="246"/>
    <n v="217"/>
    <n v="292"/>
    <n v="48"/>
    <n v="45"/>
    <n v="3"/>
    <n v="3"/>
    <n v="44"/>
    <n v="41"/>
    <n v="209"/>
    <n v="2"/>
    <n v="207"/>
    <n v="1"/>
    <n v="0"/>
    <n v="1"/>
    <n v="159"/>
    <n v="0"/>
    <n v="159"/>
    <n v="251"/>
    <n v="8"/>
    <n v="33"/>
    <n v="210"/>
    <n v="5"/>
    <n v="0"/>
    <n v="0"/>
    <n v="5"/>
    <n v="246"/>
    <n v="8"/>
    <n v="33"/>
    <n v="205"/>
    <n v="50"/>
    <n v="5"/>
    <n v="55"/>
    <n v="47"/>
    <n v="9"/>
    <n v="4"/>
    <n v="25"/>
    <n v="13"/>
    <n v="1"/>
    <n v="0"/>
    <n v="12"/>
    <n v="0"/>
    <n v="0"/>
    <n v="0"/>
    <n v="2"/>
    <n v="0"/>
    <n v="2"/>
    <n v="7"/>
    <n v="0"/>
    <n v="6"/>
    <n v="1"/>
    <m/>
    <m/>
    <m/>
    <n v="298"/>
    <n v="235"/>
    <n v="301"/>
    <n v="80"/>
    <n v="270"/>
    <n v="175"/>
    <n v="288"/>
    <n v="263"/>
    <n v="278"/>
    <n v="123"/>
    <n v="10"/>
    <n v="10"/>
    <n v="12"/>
    <n v="2"/>
    <n v="10"/>
    <n v="8"/>
    <n v="12"/>
    <n v="11"/>
    <n v="8"/>
    <n v="5"/>
    <n v="287"/>
    <n v="227"/>
    <n v="287"/>
    <n v="81"/>
    <n v="264"/>
    <n v="171"/>
    <n v="274"/>
    <n v="256"/>
    <n v="269"/>
    <n v="120"/>
    <m/>
    <n v="329"/>
    <n v="326"/>
    <n v="3"/>
    <n v="329"/>
    <n v="23"/>
    <n v="303"/>
    <n v="3"/>
    <n v="1"/>
    <n v="133"/>
    <n v="127"/>
    <n v="128"/>
    <n v="32"/>
    <n v="4"/>
    <n v="31"/>
    <n v="6"/>
    <n v="1"/>
    <n v="0"/>
    <n v="0"/>
    <n v="124"/>
    <n v="7"/>
    <n v="2"/>
    <n v="43"/>
    <n v="148"/>
    <n v="136"/>
    <n v="1"/>
    <n v="18"/>
    <n v="4"/>
    <n v="0"/>
    <n v="1"/>
    <n v="22"/>
    <n v="142"/>
    <n v="134"/>
    <n v="13"/>
    <n v="82"/>
    <n v="10"/>
    <n v="115"/>
    <n v="96"/>
    <n v="7851"/>
    <n v="3"/>
    <n v="250"/>
    <n v="28"/>
    <n v="20"/>
    <n v="77"/>
    <n v="5032"/>
    <n v="2504"/>
    <n v="437"/>
    <n v="8062"/>
    <n v="29"/>
    <n v="11"/>
    <n v="3"/>
    <n v="11"/>
    <n v="0"/>
    <n v="27"/>
    <n v="2"/>
    <n v="2"/>
    <n v="1"/>
    <n v="0"/>
    <n v="0"/>
    <n v="2"/>
    <n v="1"/>
    <n v="0"/>
    <n v="4"/>
    <n v="0"/>
    <n v="0"/>
    <n v="0"/>
    <n v="3"/>
    <n v="0"/>
    <n v="6"/>
    <n v="2"/>
    <n v="176"/>
    <n v="54"/>
    <n v="230"/>
    <n v="1"/>
    <n v="0"/>
    <n v="1"/>
    <n v="175"/>
    <n v="54"/>
    <n v="229"/>
    <n v="176"/>
    <n v="28"/>
    <n v="26"/>
    <n v="28"/>
    <n v="101"/>
    <n v="5"/>
    <n v="3"/>
    <n v="3"/>
    <x v="1"/>
    <x v="213"/>
  </r>
  <r>
    <x v="3"/>
    <x v="35"/>
    <x v="214"/>
    <x v="214"/>
    <x v="0"/>
    <n v="9567"/>
    <n v="300"/>
    <n v="290"/>
    <n v="307"/>
    <n v="272"/>
    <n v="298"/>
    <n v="191"/>
    <n v="275"/>
    <n v="196"/>
    <n v="314"/>
    <n v="15"/>
    <n v="13"/>
    <n v="15"/>
    <n v="11"/>
    <n v="13"/>
    <n v="9"/>
    <n v="14"/>
    <n v="10"/>
    <n v="17"/>
    <n v="282"/>
    <n v="273"/>
    <n v="288"/>
    <n v="258"/>
    <n v="281"/>
    <n v="178"/>
    <n v="258"/>
    <n v="182"/>
    <n v="292"/>
    <n v="47"/>
    <n v="43"/>
    <n v="3"/>
    <n v="2"/>
    <n v="43"/>
    <n v="40"/>
    <n v="165"/>
    <n v="7"/>
    <n v="155"/>
    <n v="0"/>
    <n v="0"/>
    <n v="0"/>
    <n v="106"/>
    <n v="4"/>
    <n v="99"/>
    <n v="275"/>
    <n v="2"/>
    <n v="15"/>
    <n v="257"/>
    <n v="14"/>
    <n v="0"/>
    <n v="0"/>
    <n v="14"/>
    <n v="258"/>
    <n v="2"/>
    <n v="15"/>
    <n v="240"/>
    <n v="47"/>
    <n v="5"/>
    <n v="48"/>
    <n v="61"/>
    <n v="9"/>
    <n v="0"/>
    <n v="19"/>
    <n v="11"/>
    <n v="0"/>
    <n v="0"/>
    <n v="8"/>
    <n v="0"/>
    <n v="0"/>
    <n v="0"/>
    <n v="1"/>
    <n v="0"/>
    <n v="1"/>
    <n v="7"/>
    <n v="1"/>
    <n v="4"/>
    <n v="3"/>
    <m/>
    <m/>
    <m/>
    <n v="300"/>
    <n v="187"/>
    <n v="307"/>
    <n v="66"/>
    <n v="273"/>
    <n v="164"/>
    <n v="290"/>
    <n v="268"/>
    <n v="279"/>
    <n v="90"/>
    <n v="15"/>
    <n v="11"/>
    <n v="15"/>
    <n v="4"/>
    <n v="13"/>
    <n v="9"/>
    <n v="13"/>
    <n v="12"/>
    <n v="12"/>
    <n v="5"/>
    <n v="282"/>
    <n v="173"/>
    <n v="288"/>
    <n v="58"/>
    <n v="256"/>
    <n v="151"/>
    <n v="273"/>
    <n v="252"/>
    <n v="264"/>
    <n v="82"/>
    <m/>
    <n v="330"/>
    <n v="325"/>
    <n v="5"/>
    <n v="330"/>
    <n v="20"/>
    <n v="305"/>
    <n v="5"/>
    <n v="2"/>
    <n v="148"/>
    <n v="93"/>
    <n v="178"/>
    <n v="24"/>
    <n v="2"/>
    <n v="24"/>
    <n v="9"/>
    <n v="0"/>
    <n v="0"/>
    <n v="0"/>
    <n v="142"/>
    <n v="3"/>
    <n v="0"/>
    <n v="36"/>
    <n v="206"/>
    <n v="88"/>
    <n v="0"/>
    <n v="14"/>
    <n v="6"/>
    <n v="0"/>
    <n v="0"/>
    <n v="22"/>
    <n v="196"/>
    <n v="87"/>
    <n v="10"/>
    <n v="78"/>
    <n v="14"/>
    <n v="134"/>
    <n v="47"/>
    <n v="7550"/>
    <n v="1"/>
    <n v="185"/>
    <n v="38"/>
    <n v="16"/>
    <n v="68"/>
    <n v="5267"/>
    <n v="2152"/>
    <n v="312"/>
    <n v="7731"/>
    <n v="45"/>
    <n v="19"/>
    <n v="1"/>
    <n v="11"/>
    <n v="5"/>
    <n v="40"/>
    <n v="0"/>
    <n v="0"/>
    <n v="0"/>
    <n v="0"/>
    <n v="0"/>
    <n v="0"/>
    <n v="0"/>
    <n v="0"/>
    <n v="5"/>
    <n v="3"/>
    <n v="1"/>
    <n v="1"/>
    <n v="4"/>
    <n v="1"/>
    <n v="5"/>
    <n v="3"/>
    <n v="193"/>
    <n v="47"/>
    <n v="240"/>
    <n v="5"/>
    <n v="0"/>
    <n v="5"/>
    <n v="184"/>
    <n v="47"/>
    <n v="231"/>
    <n v="193"/>
    <n v="18"/>
    <n v="18"/>
    <n v="18"/>
    <n v="115"/>
    <n v="0"/>
    <n v="0"/>
    <n v="0"/>
    <x v="0"/>
    <x v="214"/>
  </r>
  <r>
    <x v="3"/>
    <x v="40"/>
    <x v="215"/>
    <x v="215"/>
    <x v="0"/>
    <n v="12597"/>
    <n v="581"/>
    <n v="577"/>
    <n v="633"/>
    <n v="533"/>
    <n v="637"/>
    <n v="467"/>
    <n v="450"/>
    <n v="500"/>
    <n v="631"/>
    <n v="18"/>
    <n v="25"/>
    <n v="28"/>
    <n v="16"/>
    <n v="28"/>
    <n v="14"/>
    <n v="11"/>
    <n v="27"/>
    <n v="30"/>
    <n v="560"/>
    <n v="547"/>
    <n v="600"/>
    <n v="514"/>
    <n v="604"/>
    <n v="450"/>
    <n v="437"/>
    <n v="470"/>
    <n v="598"/>
    <n v="95"/>
    <n v="80"/>
    <n v="3"/>
    <n v="1"/>
    <n v="92"/>
    <n v="79"/>
    <n v="366"/>
    <n v="9"/>
    <n v="356"/>
    <n v="0"/>
    <n v="0"/>
    <n v="0"/>
    <n v="301"/>
    <n v="8"/>
    <n v="292"/>
    <n v="450"/>
    <n v="2"/>
    <n v="50"/>
    <n v="397"/>
    <n v="11"/>
    <n v="0"/>
    <n v="1"/>
    <n v="10"/>
    <n v="437"/>
    <n v="2"/>
    <n v="49"/>
    <n v="385"/>
    <n v="132"/>
    <n v="20"/>
    <n v="116"/>
    <n v="122"/>
    <n v="46"/>
    <n v="10"/>
    <n v="60"/>
    <n v="20"/>
    <n v="2"/>
    <n v="0"/>
    <n v="40"/>
    <n v="0"/>
    <n v="0"/>
    <n v="3"/>
    <n v="8"/>
    <n v="1"/>
    <n v="7"/>
    <n v="32"/>
    <n v="11"/>
    <n v="32"/>
    <n v="0"/>
    <m/>
    <m/>
    <m/>
    <n v="581"/>
    <n v="364"/>
    <n v="633"/>
    <n v="170"/>
    <n v="583"/>
    <n v="360"/>
    <n v="577"/>
    <n v="540"/>
    <n v="521"/>
    <n v="187"/>
    <n v="18"/>
    <n v="10"/>
    <n v="28"/>
    <n v="6"/>
    <n v="26"/>
    <n v="15"/>
    <n v="25"/>
    <n v="23"/>
    <n v="16"/>
    <n v="5"/>
    <n v="560"/>
    <n v="353"/>
    <n v="600"/>
    <n v="163"/>
    <n v="552"/>
    <n v="342"/>
    <n v="547"/>
    <n v="512"/>
    <n v="502"/>
    <n v="182"/>
    <m/>
    <n v="712"/>
    <n v="707"/>
    <n v="5"/>
    <n v="712"/>
    <n v="43"/>
    <n v="664"/>
    <n v="5"/>
    <n v="3"/>
    <n v="430"/>
    <n v="248"/>
    <n v="350"/>
    <n v="75"/>
    <n v="5"/>
    <n v="21"/>
    <n v="7"/>
    <n v="6"/>
    <n v="0"/>
    <n v="1"/>
    <n v="416"/>
    <n v="9"/>
    <n v="3"/>
    <n v="67"/>
    <n v="376"/>
    <n v="266"/>
    <n v="2"/>
    <n v="25"/>
    <n v="13"/>
    <n v="3"/>
    <n v="1"/>
    <n v="40"/>
    <n v="361"/>
    <n v="262"/>
    <n v="11"/>
    <n v="157"/>
    <n v="35"/>
    <n v="118"/>
    <n v="59"/>
    <n v="9372"/>
    <n v="0"/>
    <n v="302"/>
    <n v="6"/>
    <n v="45"/>
    <n v="203"/>
    <n v="5607"/>
    <n v="3177"/>
    <n v="765"/>
    <n v="9549"/>
    <n v="67"/>
    <n v="15"/>
    <n v="2"/>
    <n v="18"/>
    <n v="4"/>
    <n v="60"/>
    <n v="3"/>
    <n v="3"/>
    <n v="1"/>
    <n v="1"/>
    <n v="0"/>
    <n v="2"/>
    <n v="0"/>
    <n v="0"/>
    <n v="10"/>
    <n v="4"/>
    <n v="2"/>
    <n v="1"/>
    <n v="5"/>
    <n v="5"/>
    <n v="13"/>
    <n v="2"/>
    <n v="380"/>
    <n v="107"/>
    <n v="487"/>
    <n v="12"/>
    <n v="0"/>
    <n v="12"/>
    <n v="366"/>
    <n v="107"/>
    <n v="473"/>
    <n v="380"/>
    <n v="25"/>
    <n v="25"/>
    <n v="25"/>
    <n v="200"/>
    <n v="0"/>
    <n v="0"/>
    <n v="0"/>
    <x v="0"/>
    <x v="215"/>
  </r>
  <r>
    <x v="3"/>
    <x v="35"/>
    <x v="214"/>
    <x v="214"/>
    <x v="1"/>
    <n v="9660"/>
    <n v="305"/>
    <n v="291"/>
    <n v="307"/>
    <n v="278"/>
    <n v="298"/>
    <n v="202"/>
    <n v="283"/>
    <n v="207"/>
    <n v="317"/>
    <n v="16"/>
    <n v="14"/>
    <n v="16"/>
    <n v="12"/>
    <n v="14"/>
    <n v="9"/>
    <n v="15"/>
    <n v="10"/>
    <n v="18"/>
    <n v="285"/>
    <n v="272"/>
    <n v="286"/>
    <n v="262"/>
    <n v="280"/>
    <n v="189"/>
    <n v="265"/>
    <n v="193"/>
    <n v="294"/>
    <n v="50"/>
    <n v="46"/>
    <n v="3"/>
    <n v="2"/>
    <n v="46"/>
    <n v="43"/>
    <n v="179"/>
    <n v="7"/>
    <n v="169"/>
    <n v="0"/>
    <n v="0"/>
    <n v="0"/>
    <n v="120"/>
    <n v="4"/>
    <n v="113"/>
    <n v="283"/>
    <n v="2"/>
    <n v="15"/>
    <n v="265"/>
    <n v="15"/>
    <n v="0"/>
    <n v="0"/>
    <n v="15"/>
    <n v="265"/>
    <n v="2"/>
    <n v="15"/>
    <n v="247"/>
    <n v="47"/>
    <n v="5"/>
    <n v="48"/>
    <n v="61"/>
    <n v="9"/>
    <n v="0"/>
    <n v="19"/>
    <n v="11"/>
    <n v="0"/>
    <n v="0"/>
    <n v="8"/>
    <n v="0"/>
    <n v="0"/>
    <n v="0"/>
    <n v="1"/>
    <n v="0"/>
    <n v="1"/>
    <n v="7"/>
    <n v="2"/>
    <n v="4"/>
    <n v="3"/>
    <m/>
    <m/>
    <m/>
    <n v="305"/>
    <n v="197"/>
    <n v="307"/>
    <n v="69"/>
    <n v="271"/>
    <n v="161"/>
    <n v="291"/>
    <n v="267"/>
    <n v="283"/>
    <n v="94"/>
    <n v="16"/>
    <n v="12"/>
    <n v="16"/>
    <n v="4"/>
    <n v="14"/>
    <n v="9"/>
    <n v="14"/>
    <n v="13"/>
    <n v="13"/>
    <n v="5"/>
    <n v="285"/>
    <n v="184"/>
    <n v="286"/>
    <n v="60"/>
    <n v="253"/>
    <n v="147"/>
    <n v="272"/>
    <n v="253"/>
    <n v="266"/>
    <n v="86"/>
    <m/>
    <n v="332"/>
    <n v="326"/>
    <n v="6"/>
    <n v="332"/>
    <n v="22"/>
    <n v="304"/>
    <n v="6"/>
    <n v="2"/>
    <n v="147"/>
    <n v="94"/>
    <n v="179"/>
    <n v="25"/>
    <n v="2"/>
    <n v="24"/>
    <n v="8"/>
    <n v="0"/>
    <n v="0"/>
    <n v="0"/>
    <n v="141"/>
    <n v="3"/>
    <n v="0"/>
    <n v="37"/>
    <n v="207"/>
    <n v="88"/>
    <n v="0"/>
    <n v="14"/>
    <n v="6"/>
    <n v="0"/>
    <n v="0"/>
    <n v="22"/>
    <n v="196"/>
    <n v="87"/>
    <n v="12"/>
    <n v="78"/>
    <n v="14"/>
    <n v="135"/>
    <n v="47"/>
    <n v="7630"/>
    <n v="3"/>
    <n v="191"/>
    <n v="40"/>
    <n v="16"/>
    <n v="69"/>
    <n v="5241"/>
    <n v="2175"/>
    <n v="315"/>
    <n v="7812"/>
    <n v="41"/>
    <n v="17"/>
    <n v="1"/>
    <n v="9"/>
    <n v="7"/>
    <n v="34"/>
    <n v="0"/>
    <n v="0"/>
    <n v="0"/>
    <n v="0"/>
    <n v="0"/>
    <n v="0"/>
    <n v="0"/>
    <n v="0"/>
    <n v="5"/>
    <n v="3"/>
    <n v="1"/>
    <n v="1"/>
    <n v="4"/>
    <n v="1"/>
    <n v="5"/>
    <n v="3"/>
    <n v="195"/>
    <n v="47"/>
    <n v="242"/>
    <n v="5"/>
    <n v="0"/>
    <n v="5"/>
    <n v="186"/>
    <n v="47"/>
    <n v="233"/>
    <n v="195"/>
    <n v="19"/>
    <n v="19"/>
    <n v="19"/>
    <n v="112"/>
    <n v="0"/>
    <n v="0"/>
    <n v="0"/>
    <x v="1"/>
    <x v="214"/>
  </r>
  <r>
    <x v="3"/>
    <x v="11"/>
    <x v="216"/>
    <x v="216"/>
    <x v="0"/>
    <n v="6155"/>
    <n v="315"/>
    <n v="309"/>
    <n v="313"/>
    <n v="313"/>
    <n v="317"/>
    <n v="255"/>
    <n v="310"/>
    <n v="210"/>
    <n v="335"/>
    <n v="12"/>
    <n v="11"/>
    <n v="12"/>
    <n v="12"/>
    <n v="12"/>
    <n v="9"/>
    <n v="11"/>
    <n v="14"/>
    <n v="21"/>
    <n v="303"/>
    <n v="298"/>
    <n v="301"/>
    <n v="301"/>
    <n v="305"/>
    <n v="246"/>
    <n v="299"/>
    <n v="196"/>
    <n v="314"/>
    <n v="58"/>
    <n v="42"/>
    <n v="4"/>
    <n v="3"/>
    <n v="54"/>
    <n v="39"/>
    <n v="243"/>
    <n v="8"/>
    <n v="235"/>
    <n v="0"/>
    <n v="0"/>
    <n v="0"/>
    <n v="161"/>
    <n v="7"/>
    <n v="154"/>
    <n v="310"/>
    <n v="3"/>
    <n v="6"/>
    <n v="300"/>
    <n v="11"/>
    <n v="0"/>
    <n v="1"/>
    <n v="10"/>
    <n v="299"/>
    <n v="3"/>
    <n v="5"/>
    <n v="290"/>
    <n v="45"/>
    <n v="8"/>
    <n v="49"/>
    <n v="60"/>
    <n v="27"/>
    <n v="3"/>
    <n v="21"/>
    <n v="5"/>
    <n v="0"/>
    <n v="0"/>
    <n v="16"/>
    <n v="0"/>
    <n v="0"/>
    <n v="0"/>
    <n v="8"/>
    <n v="0"/>
    <n v="8"/>
    <n v="12"/>
    <n v="0"/>
    <n v="11"/>
    <n v="1"/>
    <m/>
    <m/>
    <m/>
    <n v="315"/>
    <n v="197"/>
    <n v="313"/>
    <n v="58"/>
    <n v="279"/>
    <n v="150"/>
    <n v="309"/>
    <n v="282"/>
    <n v="301"/>
    <n v="87"/>
    <n v="12"/>
    <n v="10"/>
    <n v="12"/>
    <n v="2"/>
    <n v="12"/>
    <n v="5"/>
    <n v="11"/>
    <n v="10"/>
    <n v="10"/>
    <n v="2"/>
    <n v="303"/>
    <n v="187"/>
    <n v="301"/>
    <n v="56"/>
    <n v="267"/>
    <n v="145"/>
    <n v="298"/>
    <n v="272"/>
    <n v="291"/>
    <n v="85"/>
    <m/>
    <n v="345"/>
    <n v="345"/>
    <n v="0"/>
    <n v="345"/>
    <n v="23"/>
    <n v="322"/>
    <n v="0"/>
    <n v="2"/>
    <n v="180"/>
    <n v="64"/>
    <n v="214"/>
    <n v="45"/>
    <n v="5"/>
    <n v="14"/>
    <n v="2"/>
    <n v="1"/>
    <n v="0"/>
    <n v="0"/>
    <n v="174"/>
    <n v="3"/>
    <n v="1"/>
    <n v="40"/>
    <n v="207"/>
    <n v="97"/>
    <n v="1"/>
    <n v="16"/>
    <n v="4"/>
    <n v="2"/>
    <n v="0"/>
    <n v="24"/>
    <n v="203"/>
    <n v="95"/>
    <n v="9"/>
    <n v="72"/>
    <n v="15"/>
    <n v="86"/>
    <n v="35"/>
    <n v="4945"/>
    <n v="1"/>
    <n v="104"/>
    <n v="17"/>
    <n v="18"/>
    <n v="103"/>
    <n v="3489"/>
    <n v="1326"/>
    <n v="251"/>
    <n v="5066"/>
    <n v="37"/>
    <n v="21"/>
    <n v="0"/>
    <n v="7"/>
    <n v="1"/>
    <n v="36"/>
    <n v="0"/>
    <n v="1"/>
    <n v="0"/>
    <n v="0"/>
    <n v="0"/>
    <n v="0"/>
    <n v="0"/>
    <n v="0"/>
    <n v="9"/>
    <n v="3"/>
    <n v="1"/>
    <n v="2"/>
    <n v="6"/>
    <n v="3"/>
    <n v="10"/>
    <n v="3"/>
    <n v="201"/>
    <n v="44"/>
    <n v="245"/>
    <n v="3"/>
    <n v="2"/>
    <n v="5"/>
    <n v="198"/>
    <n v="42"/>
    <n v="240"/>
    <n v="201"/>
    <n v="25"/>
    <n v="25"/>
    <n v="25"/>
    <n v="130"/>
    <n v="0"/>
    <n v="0"/>
    <n v="0"/>
    <x v="0"/>
    <x v="216"/>
  </r>
  <r>
    <x v="3"/>
    <x v="11"/>
    <x v="216"/>
    <x v="216"/>
    <x v="1"/>
    <n v="6205"/>
    <n v="321"/>
    <n v="313"/>
    <n v="316"/>
    <n v="315"/>
    <n v="318"/>
    <n v="261"/>
    <n v="312"/>
    <n v="219"/>
    <n v="334"/>
    <n v="12"/>
    <n v="11"/>
    <n v="12"/>
    <n v="11"/>
    <n v="12"/>
    <n v="10"/>
    <n v="11"/>
    <n v="14"/>
    <n v="21"/>
    <n v="309"/>
    <n v="302"/>
    <n v="304"/>
    <n v="304"/>
    <n v="306"/>
    <n v="251"/>
    <n v="301"/>
    <n v="205"/>
    <n v="313"/>
    <n v="57"/>
    <n v="56"/>
    <n v="4"/>
    <n v="4"/>
    <n v="53"/>
    <n v="52"/>
    <n v="249"/>
    <n v="9"/>
    <n v="240"/>
    <n v="0"/>
    <n v="0"/>
    <n v="0"/>
    <n v="171"/>
    <n v="8"/>
    <n v="163"/>
    <n v="312"/>
    <n v="4"/>
    <n v="7"/>
    <n v="301"/>
    <n v="11"/>
    <n v="0"/>
    <n v="1"/>
    <n v="10"/>
    <n v="301"/>
    <n v="4"/>
    <n v="6"/>
    <n v="291"/>
    <n v="45"/>
    <n v="8"/>
    <n v="49"/>
    <n v="59"/>
    <n v="27"/>
    <n v="3"/>
    <n v="21"/>
    <n v="6"/>
    <n v="0"/>
    <n v="0"/>
    <n v="15"/>
    <n v="0"/>
    <n v="0"/>
    <n v="1"/>
    <n v="8"/>
    <n v="0"/>
    <n v="8"/>
    <n v="12"/>
    <n v="0"/>
    <n v="11"/>
    <n v="1"/>
    <m/>
    <m/>
    <m/>
    <n v="321"/>
    <n v="189"/>
    <n v="316"/>
    <n v="59"/>
    <n v="276"/>
    <n v="148"/>
    <n v="313"/>
    <n v="274"/>
    <n v="306"/>
    <n v="82"/>
    <n v="12"/>
    <n v="10"/>
    <n v="12"/>
    <n v="2"/>
    <n v="12"/>
    <n v="5"/>
    <n v="11"/>
    <n v="10"/>
    <n v="10"/>
    <n v="2"/>
    <n v="309"/>
    <n v="185"/>
    <n v="304"/>
    <n v="58"/>
    <n v="270"/>
    <n v="147"/>
    <n v="302"/>
    <n v="270"/>
    <n v="296"/>
    <n v="80"/>
    <m/>
    <n v="342"/>
    <n v="342"/>
    <n v="0"/>
    <n v="342"/>
    <n v="23"/>
    <n v="319"/>
    <n v="0"/>
    <n v="3"/>
    <n v="179"/>
    <n v="66"/>
    <n v="211"/>
    <n v="43"/>
    <n v="4"/>
    <n v="15"/>
    <n v="2"/>
    <n v="1"/>
    <n v="1"/>
    <n v="0"/>
    <n v="173"/>
    <n v="3"/>
    <n v="1"/>
    <n v="39"/>
    <n v="207"/>
    <n v="95"/>
    <n v="1"/>
    <n v="16"/>
    <n v="4"/>
    <n v="2"/>
    <n v="0"/>
    <n v="23"/>
    <n v="200"/>
    <n v="93"/>
    <n v="7"/>
    <n v="73"/>
    <n v="15"/>
    <n v="84"/>
    <n v="37"/>
    <n v="4986"/>
    <n v="0"/>
    <n v="103"/>
    <n v="14"/>
    <n v="18"/>
    <n v="100"/>
    <n v="3443"/>
    <n v="1325"/>
    <n v="251"/>
    <n v="5107"/>
    <n v="34"/>
    <n v="21"/>
    <n v="0"/>
    <n v="7"/>
    <n v="1"/>
    <n v="33"/>
    <n v="0"/>
    <n v="1"/>
    <n v="0"/>
    <n v="0"/>
    <n v="0"/>
    <n v="0"/>
    <n v="0"/>
    <n v="0"/>
    <n v="9"/>
    <n v="3"/>
    <n v="1"/>
    <n v="2"/>
    <n v="6"/>
    <n v="3"/>
    <n v="10"/>
    <n v="3"/>
    <n v="200"/>
    <n v="44"/>
    <n v="244"/>
    <n v="3"/>
    <n v="2"/>
    <n v="5"/>
    <n v="197"/>
    <n v="42"/>
    <n v="239"/>
    <n v="200"/>
    <n v="26"/>
    <n v="26"/>
    <n v="26"/>
    <n v="127"/>
    <n v="1"/>
    <n v="1"/>
    <n v="1"/>
    <x v="1"/>
    <x v="216"/>
  </r>
  <r>
    <x v="3"/>
    <x v="11"/>
    <x v="217"/>
    <x v="217"/>
    <x v="0"/>
    <n v="15490"/>
    <n v="683"/>
    <n v="641"/>
    <n v="671"/>
    <n v="601"/>
    <n v="665"/>
    <n v="566"/>
    <n v="610"/>
    <n v="465"/>
    <n v="687"/>
    <n v="35"/>
    <n v="32"/>
    <n v="36"/>
    <n v="26"/>
    <n v="31"/>
    <n v="27"/>
    <n v="29"/>
    <n v="27"/>
    <n v="36"/>
    <n v="641"/>
    <n v="604"/>
    <n v="629"/>
    <n v="571"/>
    <n v="627"/>
    <n v="535"/>
    <n v="578"/>
    <n v="436"/>
    <n v="643"/>
    <n v="90"/>
    <n v="89"/>
    <n v="5"/>
    <n v="5"/>
    <n v="85"/>
    <n v="84"/>
    <n v="484"/>
    <n v="16"/>
    <n v="465"/>
    <n v="0"/>
    <n v="0"/>
    <n v="0"/>
    <n v="348"/>
    <n v="14"/>
    <n v="332"/>
    <n v="610"/>
    <n v="3"/>
    <n v="29"/>
    <n v="577"/>
    <n v="29"/>
    <n v="0"/>
    <n v="0"/>
    <n v="29"/>
    <n v="578"/>
    <n v="3"/>
    <n v="29"/>
    <n v="545"/>
    <n v="128"/>
    <n v="17"/>
    <n v="117"/>
    <n v="88"/>
    <n v="30"/>
    <n v="2"/>
    <n v="82"/>
    <n v="35"/>
    <n v="0"/>
    <n v="0"/>
    <n v="47"/>
    <n v="0"/>
    <n v="0"/>
    <n v="7"/>
    <n v="23"/>
    <n v="2"/>
    <n v="21"/>
    <n v="42"/>
    <n v="6"/>
    <n v="38"/>
    <n v="4"/>
    <m/>
    <m/>
    <m/>
    <n v="683"/>
    <n v="549"/>
    <n v="671"/>
    <n v="106"/>
    <n v="594"/>
    <n v="335"/>
    <n v="641"/>
    <n v="607"/>
    <n v="632"/>
    <n v="259"/>
    <n v="35"/>
    <n v="31"/>
    <n v="36"/>
    <n v="4"/>
    <n v="33"/>
    <n v="14"/>
    <n v="32"/>
    <n v="31"/>
    <n v="30"/>
    <n v="10"/>
    <n v="641"/>
    <n v="515"/>
    <n v="629"/>
    <n v="100"/>
    <n v="557"/>
    <n v="318"/>
    <n v="604"/>
    <n v="572"/>
    <n v="597"/>
    <n v="248"/>
    <m/>
    <n v="723"/>
    <n v="713"/>
    <n v="10"/>
    <n v="723"/>
    <n v="45"/>
    <n v="668"/>
    <n v="10"/>
    <n v="4"/>
    <n v="332"/>
    <n v="123"/>
    <n v="427"/>
    <n v="88"/>
    <n v="11"/>
    <n v="31"/>
    <n v="43"/>
    <n v="0"/>
    <n v="3"/>
    <n v="0"/>
    <n v="314"/>
    <n v="16"/>
    <n v="2"/>
    <n v="89"/>
    <n v="436"/>
    <n v="196"/>
    <n v="2"/>
    <n v="27"/>
    <n v="15"/>
    <n v="1"/>
    <n v="0"/>
    <n v="55"/>
    <n v="418"/>
    <n v="195"/>
    <n v="35"/>
    <n v="255"/>
    <n v="47"/>
    <n v="151"/>
    <n v="89"/>
    <n v="11044"/>
    <n v="2"/>
    <n v="157"/>
    <n v="36"/>
    <n v="44"/>
    <n v="157"/>
    <n v="7881"/>
    <n v="3004"/>
    <n v="399"/>
    <n v="11284"/>
    <n v="97"/>
    <n v="44"/>
    <n v="4"/>
    <n v="28"/>
    <n v="1"/>
    <n v="89"/>
    <n v="7"/>
    <n v="2"/>
    <n v="0"/>
    <n v="0"/>
    <n v="0"/>
    <n v="2"/>
    <n v="0"/>
    <n v="0"/>
    <n v="14"/>
    <n v="11"/>
    <n v="4"/>
    <n v="0"/>
    <n v="8"/>
    <n v="5"/>
    <n v="16"/>
    <n v="5"/>
    <n v="414"/>
    <n v="114"/>
    <n v="528"/>
    <n v="8"/>
    <n v="0"/>
    <n v="8"/>
    <n v="406"/>
    <n v="113"/>
    <n v="519"/>
    <n v="414"/>
    <n v="52"/>
    <n v="52"/>
    <n v="52"/>
    <n v="258"/>
    <n v="3"/>
    <n v="1"/>
    <n v="1"/>
    <x v="0"/>
    <x v="217"/>
  </r>
  <r>
    <x v="3"/>
    <x v="11"/>
    <x v="217"/>
    <x v="217"/>
    <x v="1"/>
    <n v="15501"/>
    <n v="688"/>
    <n v="647"/>
    <n v="677"/>
    <n v="602"/>
    <n v="671"/>
    <n v="566"/>
    <n v="604"/>
    <n v="483"/>
    <n v="696"/>
    <n v="35"/>
    <n v="31"/>
    <n v="35"/>
    <n v="28"/>
    <n v="30"/>
    <n v="24"/>
    <n v="30"/>
    <n v="27"/>
    <n v="37"/>
    <n v="645"/>
    <n v="610"/>
    <n v="635"/>
    <n v="569"/>
    <n v="632"/>
    <n v="538"/>
    <n v="570"/>
    <n v="452"/>
    <n v="650"/>
    <n v="88"/>
    <n v="88"/>
    <n v="6"/>
    <n v="6"/>
    <n v="82"/>
    <n v="82"/>
    <n v="482"/>
    <n v="15"/>
    <n v="463"/>
    <n v="0"/>
    <n v="0"/>
    <n v="0"/>
    <n v="357"/>
    <n v="12"/>
    <n v="342"/>
    <n v="604"/>
    <n v="2"/>
    <n v="31"/>
    <n v="570"/>
    <n v="30"/>
    <n v="0"/>
    <n v="0"/>
    <n v="30"/>
    <n v="570"/>
    <n v="2"/>
    <n v="31"/>
    <n v="536"/>
    <n v="127"/>
    <n v="15"/>
    <n v="118"/>
    <n v="88"/>
    <n v="30"/>
    <n v="2"/>
    <n v="84"/>
    <n v="37"/>
    <n v="1"/>
    <n v="0"/>
    <n v="47"/>
    <n v="0"/>
    <n v="0"/>
    <n v="6"/>
    <n v="24"/>
    <n v="2"/>
    <n v="22"/>
    <n v="42"/>
    <n v="7"/>
    <n v="36"/>
    <n v="6"/>
    <m/>
    <m/>
    <m/>
    <n v="688"/>
    <n v="548"/>
    <n v="677"/>
    <n v="106"/>
    <n v="588"/>
    <n v="335"/>
    <n v="647"/>
    <n v="595"/>
    <n v="638"/>
    <n v="259"/>
    <n v="35"/>
    <n v="31"/>
    <n v="35"/>
    <n v="5"/>
    <n v="32"/>
    <n v="14"/>
    <n v="31"/>
    <n v="30"/>
    <n v="30"/>
    <n v="11"/>
    <n v="645"/>
    <n v="518"/>
    <n v="635"/>
    <n v="100"/>
    <n v="568"/>
    <n v="326"/>
    <n v="610"/>
    <n v="576"/>
    <n v="602"/>
    <n v="250"/>
    <m/>
    <n v="728"/>
    <n v="718"/>
    <n v="10"/>
    <n v="728"/>
    <n v="44"/>
    <n v="674"/>
    <n v="10"/>
    <n v="4"/>
    <n v="332"/>
    <n v="126"/>
    <n v="432"/>
    <n v="86"/>
    <n v="11"/>
    <n v="31"/>
    <n v="42"/>
    <n v="0"/>
    <n v="3"/>
    <n v="0"/>
    <n v="315"/>
    <n v="15"/>
    <n v="2"/>
    <n v="87"/>
    <n v="441"/>
    <n v="198"/>
    <n v="2"/>
    <n v="26"/>
    <n v="15"/>
    <n v="1"/>
    <n v="0"/>
    <n v="53"/>
    <n v="415"/>
    <n v="194"/>
    <n v="37"/>
    <n v="257"/>
    <n v="47"/>
    <n v="151"/>
    <n v="88"/>
    <n v="11067"/>
    <n v="0"/>
    <n v="157"/>
    <n v="34"/>
    <n v="45"/>
    <n v="157"/>
    <n v="7770"/>
    <n v="3018"/>
    <n v="396"/>
    <n v="11306"/>
    <n v="99"/>
    <n v="42"/>
    <n v="4"/>
    <n v="27"/>
    <n v="1"/>
    <n v="91"/>
    <n v="7"/>
    <n v="2"/>
    <n v="0"/>
    <n v="0"/>
    <n v="0"/>
    <n v="2"/>
    <n v="0"/>
    <n v="0"/>
    <n v="13"/>
    <n v="11"/>
    <n v="4"/>
    <n v="1"/>
    <n v="7"/>
    <n v="5"/>
    <n v="15"/>
    <n v="5"/>
    <n v="416"/>
    <n v="115"/>
    <n v="531"/>
    <n v="8"/>
    <n v="0"/>
    <n v="8"/>
    <n v="408"/>
    <n v="114"/>
    <n v="522"/>
    <n v="416"/>
    <n v="50"/>
    <n v="50"/>
    <n v="50"/>
    <n v="264"/>
    <n v="5"/>
    <n v="3"/>
    <n v="3"/>
    <x v="1"/>
    <x v="217"/>
  </r>
  <r>
    <x v="3"/>
    <x v="40"/>
    <x v="215"/>
    <x v="215"/>
    <x v="1"/>
    <n v="12575"/>
    <n v="602"/>
    <n v="582"/>
    <n v="651"/>
    <n v="552"/>
    <n v="650"/>
    <n v="480"/>
    <n v="483"/>
    <n v="501"/>
    <n v="651"/>
    <n v="20"/>
    <n v="24"/>
    <n v="28"/>
    <n v="17"/>
    <n v="28"/>
    <n v="13"/>
    <n v="12"/>
    <n v="26"/>
    <n v="30"/>
    <n v="579"/>
    <n v="554"/>
    <n v="619"/>
    <n v="531"/>
    <n v="618"/>
    <n v="464"/>
    <n v="470"/>
    <n v="472"/>
    <n v="617"/>
    <n v="98"/>
    <n v="81"/>
    <n v="4"/>
    <n v="2"/>
    <n v="94"/>
    <n v="79"/>
    <n v="397"/>
    <n v="9"/>
    <n v="387"/>
    <n v="0"/>
    <n v="0"/>
    <n v="0"/>
    <n v="316"/>
    <n v="8"/>
    <n v="307"/>
    <n v="483"/>
    <n v="3"/>
    <n v="53"/>
    <n v="426"/>
    <n v="12"/>
    <n v="0"/>
    <n v="1"/>
    <n v="11"/>
    <n v="470"/>
    <n v="3"/>
    <n v="52"/>
    <n v="414"/>
    <n v="131"/>
    <n v="20"/>
    <n v="118"/>
    <n v="124"/>
    <n v="46"/>
    <n v="11"/>
    <n v="63"/>
    <n v="22"/>
    <n v="2"/>
    <n v="0"/>
    <n v="41"/>
    <n v="0"/>
    <n v="0"/>
    <n v="3"/>
    <n v="9"/>
    <n v="1"/>
    <n v="8"/>
    <n v="32"/>
    <n v="11"/>
    <n v="32"/>
    <n v="0"/>
    <m/>
    <m/>
    <m/>
    <n v="602"/>
    <n v="365"/>
    <n v="651"/>
    <n v="162"/>
    <n v="572"/>
    <n v="353"/>
    <n v="582"/>
    <n v="525"/>
    <n v="535"/>
    <n v="181"/>
    <n v="20"/>
    <n v="13"/>
    <n v="28"/>
    <n v="6"/>
    <n v="26"/>
    <n v="15"/>
    <n v="24"/>
    <n v="22"/>
    <n v="16"/>
    <n v="5"/>
    <n v="579"/>
    <n v="369"/>
    <n v="619"/>
    <n v="162"/>
    <n v="562"/>
    <n v="349"/>
    <n v="554"/>
    <n v="518"/>
    <n v="517"/>
    <n v="187"/>
    <m/>
    <n v="720"/>
    <n v="714"/>
    <n v="6"/>
    <n v="720"/>
    <n v="44"/>
    <n v="670"/>
    <n v="6"/>
    <n v="3"/>
    <n v="428"/>
    <n v="249"/>
    <n v="354"/>
    <n v="77"/>
    <n v="5"/>
    <n v="21"/>
    <n v="8"/>
    <n v="6"/>
    <n v="0"/>
    <n v="1"/>
    <n v="414"/>
    <n v="9"/>
    <n v="3"/>
    <n v="69"/>
    <n v="383"/>
    <n v="265"/>
    <n v="2"/>
    <n v="25"/>
    <n v="13"/>
    <n v="3"/>
    <n v="1"/>
    <n v="40"/>
    <n v="360"/>
    <n v="261"/>
    <n v="17"/>
    <n v="157"/>
    <n v="35"/>
    <n v="116"/>
    <n v="61"/>
    <n v="9330"/>
    <n v="0"/>
    <n v="300"/>
    <n v="5"/>
    <n v="43"/>
    <n v="200"/>
    <n v="5496"/>
    <n v="3176"/>
    <n v="761"/>
    <n v="9507"/>
    <n v="71"/>
    <n v="15"/>
    <n v="1"/>
    <n v="18"/>
    <n v="3"/>
    <n v="66"/>
    <n v="2"/>
    <n v="3"/>
    <n v="1"/>
    <n v="1"/>
    <n v="0"/>
    <n v="2"/>
    <n v="0"/>
    <n v="0"/>
    <n v="10"/>
    <n v="4"/>
    <n v="3"/>
    <n v="0"/>
    <n v="5"/>
    <n v="5"/>
    <n v="13"/>
    <n v="2"/>
    <n v="379"/>
    <n v="109"/>
    <n v="488"/>
    <n v="12"/>
    <n v="0"/>
    <n v="12"/>
    <n v="365"/>
    <n v="109"/>
    <n v="474"/>
    <n v="379"/>
    <n v="27"/>
    <n v="27"/>
    <n v="27"/>
    <n v="211"/>
    <n v="0"/>
    <n v="0"/>
    <n v="0"/>
    <x v="1"/>
    <x v="215"/>
  </r>
  <r>
    <x v="3"/>
    <x v="19"/>
    <x v="85"/>
    <x v="85"/>
    <x v="0"/>
    <n v="11365"/>
    <n v="499"/>
    <n v="483"/>
    <n v="495"/>
    <n v="485"/>
    <n v="493"/>
    <n v="441"/>
    <n v="472"/>
    <n v="430"/>
    <n v="506"/>
    <n v="24"/>
    <n v="20"/>
    <n v="22"/>
    <n v="25"/>
    <n v="20"/>
    <n v="15"/>
    <n v="19"/>
    <n v="19"/>
    <n v="28"/>
    <n v="473"/>
    <n v="462"/>
    <n v="472"/>
    <n v="458"/>
    <n v="472"/>
    <n v="425"/>
    <n v="452"/>
    <n v="411"/>
    <n v="476"/>
    <n v="74"/>
    <n v="54"/>
    <n v="2"/>
    <n v="2"/>
    <n v="71"/>
    <n v="52"/>
    <n v="417"/>
    <n v="15"/>
    <n v="401"/>
    <n v="0"/>
    <n v="0"/>
    <n v="0"/>
    <n v="370"/>
    <n v="13"/>
    <n v="357"/>
    <n v="472"/>
    <n v="5"/>
    <n v="11"/>
    <n v="456"/>
    <n v="19"/>
    <n v="0"/>
    <n v="0"/>
    <n v="19"/>
    <n v="452"/>
    <n v="5"/>
    <n v="11"/>
    <n v="436"/>
    <n v="65"/>
    <n v="10"/>
    <n v="70"/>
    <n v="54"/>
    <n v="20"/>
    <n v="3"/>
    <n v="57"/>
    <n v="27"/>
    <n v="0"/>
    <n v="0"/>
    <n v="30"/>
    <n v="0"/>
    <n v="0"/>
    <n v="6"/>
    <n v="13"/>
    <n v="0"/>
    <n v="13"/>
    <n v="23"/>
    <n v="3"/>
    <n v="21"/>
    <n v="2"/>
    <m/>
    <m/>
    <m/>
    <n v="499"/>
    <n v="448"/>
    <n v="495"/>
    <n v="91"/>
    <n v="451"/>
    <n v="260"/>
    <n v="483"/>
    <n v="455"/>
    <n v="479"/>
    <n v="227"/>
    <n v="24"/>
    <n v="24"/>
    <n v="22"/>
    <n v="3"/>
    <n v="20"/>
    <n v="12"/>
    <n v="20"/>
    <n v="20"/>
    <n v="20"/>
    <n v="10"/>
    <n v="473"/>
    <n v="422"/>
    <n v="472"/>
    <n v="87"/>
    <n v="430"/>
    <n v="247"/>
    <n v="462"/>
    <n v="434"/>
    <n v="458"/>
    <n v="216"/>
    <m/>
    <n v="519"/>
    <n v="517"/>
    <n v="2"/>
    <n v="519"/>
    <n v="31"/>
    <n v="486"/>
    <n v="2"/>
    <n v="3"/>
    <n v="258"/>
    <n v="75"/>
    <n v="355"/>
    <n v="64"/>
    <n v="3"/>
    <n v="18"/>
    <n v="1"/>
    <n v="3"/>
    <n v="1"/>
    <n v="0"/>
    <n v="249"/>
    <n v="6"/>
    <n v="4"/>
    <n v="75"/>
    <n v="323"/>
    <n v="117"/>
    <n v="4"/>
    <n v="21"/>
    <n v="6"/>
    <n v="0"/>
    <n v="0"/>
    <n v="54"/>
    <n v="316"/>
    <n v="116"/>
    <n v="26"/>
    <n v="178"/>
    <n v="57"/>
    <n v="69"/>
    <n v="20"/>
    <n v="8697"/>
    <n v="4"/>
    <n v="171"/>
    <n v="18"/>
    <n v="18"/>
    <n v="90"/>
    <n v="6518"/>
    <n v="2029"/>
    <n v="239"/>
    <n v="8786"/>
    <n v="62"/>
    <n v="37"/>
    <n v="3"/>
    <n v="13"/>
    <n v="1"/>
    <n v="59"/>
    <n v="2"/>
    <n v="4"/>
    <n v="0"/>
    <n v="0"/>
    <n v="0"/>
    <n v="2"/>
    <n v="0"/>
    <n v="0"/>
    <n v="12"/>
    <n v="9"/>
    <n v="5"/>
    <n v="1"/>
    <n v="7"/>
    <n v="5"/>
    <n v="16"/>
    <n v="7"/>
    <n v="305"/>
    <n v="69"/>
    <n v="374"/>
    <n v="6"/>
    <n v="0"/>
    <n v="6"/>
    <n v="297"/>
    <n v="69"/>
    <n v="366"/>
    <n v="305"/>
    <n v="39"/>
    <n v="38"/>
    <n v="39"/>
    <n v="217"/>
    <n v="3"/>
    <n v="1"/>
    <n v="1"/>
    <x v="0"/>
    <x v="85"/>
  </r>
  <r>
    <x v="3"/>
    <x v="27"/>
    <x v="137"/>
    <x v="137"/>
    <x v="0"/>
    <n v="12264"/>
    <n v="924"/>
    <n v="891"/>
    <n v="927"/>
    <n v="854"/>
    <n v="918"/>
    <n v="809"/>
    <n v="803"/>
    <n v="701"/>
    <n v="974"/>
    <n v="10"/>
    <n v="10"/>
    <n v="10"/>
    <n v="9"/>
    <n v="10"/>
    <n v="8"/>
    <n v="8"/>
    <n v="10"/>
    <n v="11"/>
    <n v="913"/>
    <n v="879"/>
    <n v="915"/>
    <n v="843"/>
    <n v="905"/>
    <n v="800"/>
    <n v="794"/>
    <n v="689"/>
    <n v="961"/>
    <n v="117"/>
    <n v="111"/>
    <n v="2"/>
    <n v="2"/>
    <n v="114"/>
    <n v="108"/>
    <n v="690"/>
    <n v="7"/>
    <n v="682"/>
    <n v="0"/>
    <n v="0"/>
    <n v="0"/>
    <n v="524"/>
    <n v="5"/>
    <n v="518"/>
    <n v="803"/>
    <n v="5"/>
    <n v="22"/>
    <n v="775"/>
    <n v="8"/>
    <n v="0"/>
    <n v="0"/>
    <n v="8"/>
    <n v="794"/>
    <n v="5"/>
    <n v="22"/>
    <n v="766"/>
    <n v="163"/>
    <n v="16"/>
    <n v="166"/>
    <n v="96"/>
    <n v="46"/>
    <n v="10"/>
    <n v="75"/>
    <n v="39"/>
    <n v="2"/>
    <n v="0"/>
    <n v="36"/>
    <n v="0"/>
    <n v="0"/>
    <n v="7"/>
    <n v="18"/>
    <n v="0"/>
    <n v="18"/>
    <n v="31"/>
    <n v="6"/>
    <n v="29"/>
    <n v="2"/>
    <m/>
    <m/>
    <m/>
    <n v="924"/>
    <n v="738"/>
    <n v="927"/>
    <n v="200"/>
    <n v="837"/>
    <n v="498"/>
    <n v="891"/>
    <n v="819"/>
    <n v="869"/>
    <n v="357"/>
    <n v="10"/>
    <n v="7"/>
    <n v="10"/>
    <n v="0"/>
    <n v="8"/>
    <n v="4"/>
    <n v="10"/>
    <n v="8"/>
    <n v="10"/>
    <n v="4"/>
    <n v="913"/>
    <n v="730"/>
    <n v="915"/>
    <n v="199"/>
    <n v="827"/>
    <n v="493"/>
    <n v="879"/>
    <n v="810"/>
    <n v="858"/>
    <n v="353"/>
    <m/>
    <n v="1014"/>
    <n v="1011"/>
    <n v="3"/>
    <n v="1014"/>
    <n v="15"/>
    <n v="996"/>
    <n v="3"/>
    <n v="8"/>
    <n v="571"/>
    <n v="90"/>
    <n v="851"/>
    <n v="40"/>
    <n v="2"/>
    <n v="24"/>
    <n v="7"/>
    <n v="0"/>
    <n v="2"/>
    <n v="0"/>
    <n v="557"/>
    <n v="3"/>
    <n v="2"/>
    <n v="89"/>
    <n v="571"/>
    <n v="352"/>
    <n v="1"/>
    <n v="9"/>
    <n v="5"/>
    <n v="0"/>
    <n v="1"/>
    <n v="78"/>
    <n v="566"/>
    <n v="351"/>
    <n v="20"/>
    <n v="217"/>
    <n v="62"/>
    <n v="221"/>
    <n v="195"/>
    <n v="8541"/>
    <n v="1"/>
    <n v="354"/>
    <n v="22"/>
    <n v="53"/>
    <n v="158"/>
    <n v="5653"/>
    <n v="2730"/>
    <n v="574"/>
    <n v="8957"/>
    <n v="84"/>
    <n v="52"/>
    <n v="2"/>
    <n v="12"/>
    <n v="0"/>
    <n v="82"/>
    <n v="2"/>
    <n v="2"/>
    <n v="0"/>
    <n v="0"/>
    <n v="0"/>
    <n v="0"/>
    <n v="0"/>
    <n v="0"/>
    <n v="10"/>
    <n v="10"/>
    <n v="6"/>
    <n v="1"/>
    <n v="3"/>
    <n v="7"/>
    <n v="12"/>
    <n v="4"/>
    <n v="600"/>
    <n v="161"/>
    <n v="761"/>
    <n v="1"/>
    <n v="0"/>
    <n v="1"/>
    <n v="599"/>
    <n v="160"/>
    <n v="759"/>
    <n v="600"/>
    <n v="86"/>
    <n v="86"/>
    <n v="86"/>
    <n v="430"/>
    <n v="1"/>
    <n v="0"/>
    <n v="0"/>
    <x v="0"/>
    <x v="137"/>
  </r>
  <r>
    <x v="3"/>
    <x v="19"/>
    <x v="218"/>
    <x v="218"/>
    <x v="0"/>
    <n v="11905"/>
    <n v="821"/>
    <n v="724"/>
    <n v="813"/>
    <n v="789"/>
    <n v="790"/>
    <n v="706"/>
    <n v="713"/>
    <n v="584"/>
    <n v="862"/>
    <n v="14"/>
    <n v="10"/>
    <n v="16"/>
    <n v="12"/>
    <n v="16"/>
    <n v="10"/>
    <n v="11"/>
    <n v="12"/>
    <n v="22"/>
    <n v="804"/>
    <n v="711"/>
    <n v="794"/>
    <n v="773"/>
    <n v="770"/>
    <n v="694"/>
    <n v="700"/>
    <n v="570"/>
    <n v="835"/>
    <n v="126"/>
    <n v="108"/>
    <n v="5"/>
    <n v="5"/>
    <n v="119"/>
    <n v="102"/>
    <n v="614"/>
    <n v="7"/>
    <n v="605"/>
    <n v="1"/>
    <n v="1"/>
    <n v="0"/>
    <n v="439"/>
    <n v="2"/>
    <n v="435"/>
    <n v="713"/>
    <n v="1"/>
    <n v="20"/>
    <n v="690"/>
    <n v="11"/>
    <n v="0"/>
    <n v="0"/>
    <n v="11"/>
    <n v="700"/>
    <n v="1"/>
    <n v="20"/>
    <n v="677"/>
    <n v="115"/>
    <n v="19"/>
    <n v="147"/>
    <n v="130"/>
    <n v="40"/>
    <n v="7"/>
    <n v="64"/>
    <n v="37"/>
    <n v="0"/>
    <n v="0"/>
    <n v="27"/>
    <n v="0"/>
    <n v="0"/>
    <n v="5"/>
    <n v="9"/>
    <n v="0"/>
    <n v="9"/>
    <n v="22"/>
    <n v="4"/>
    <n v="19"/>
    <n v="3"/>
    <m/>
    <m/>
    <m/>
    <n v="821"/>
    <n v="557"/>
    <n v="813"/>
    <n v="193"/>
    <n v="724"/>
    <n v="462"/>
    <n v="724"/>
    <n v="677"/>
    <n v="713"/>
    <n v="261"/>
    <n v="14"/>
    <n v="10"/>
    <n v="16"/>
    <n v="3"/>
    <n v="11"/>
    <n v="4"/>
    <n v="10"/>
    <n v="10"/>
    <n v="8"/>
    <n v="2"/>
    <n v="804"/>
    <n v="544"/>
    <n v="794"/>
    <n v="188"/>
    <n v="710"/>
    <n v="455"/>
    <n v="711"/>
    <n v="664"/>
    <n v="702"/>
    <n v="256"/>
    <m/>
    <n v="893"/>
    <n v="884"/>
    <n v="9"/>
    <n v="893"/>
    <n v="25"/>
    <n v="859"/>
    <n v="9"/>
    <n v="4"/>
    <n v="465"/>
    <n v="151"/>
    <n v="584"/>
    <n v="106"/>
    <n v="10"/>
    <n v="35"/>
    <n v="7"/>
    <n v="0"/>
    <n v="3"/>
    <n v="0"/>
    <n v="451"/>
    <n v="9"/>
    <n v="8"/>
    <n v="69"/>
    <n v="527"/>
    <n v="289"/>
    <n v="2"/>
    <n v="11"/>
    <n v="11"/>
    <n v="1"/>
    <n v="1"/>
    <n v="58"/>
    <n v="514"/>
    <n v="286"/>
    <n v="28"/>
    <n v="194"/>
    <n v="37"/>
    <n v="112"/>
    <n v="26"/>
    <n v="8251"/>
    <n v="0"/>
    <n v="204"/>
    <n v="9"/>
    <n v="55"/>
    <n v="132"/>
    <n v="5119"/>
    <n v="2708"/>
    <n v="562"/>
    <n v="8389"/>
    <n v="101"/>
    <n v="40"/>
    <n v="3"/>
    <n v="17"/>
    <n v="3"/>
    <n v="98"/>
    <n v="0"/>
    <n v="8"/>
    <n v="2"/>
    <n v="0"/>
    <n v="1"/>
    <n v="4"/>
    <n v="1"/>
    <n v="0"/>
    <n v="7"/>
    <n v="6"/>
    <n v="2"/>
    <n v="2"/>
    <n v="2"/>
    <n v="5"/>
    <n v="15"/>
    <n v="4"/>
    <n v="518"/>
    <n v="142"/>
    <n v="660"/>
    <n v="8"/>
    <n v="0"/>
    <n v="8"/>
    <n v="508"/>
    <n v="141"/>
    <n v="649"/>
    <n v="518"/>
    <n v="43"/>
    <n v="43"/>
    <n v="43"/>
    <n v="339"/>
    <n v="0"/>
    <n v="0"/>
    <n v="0"/>
    <x v="0"/>
    <x v="218"/>
  </r>
  <r>
    <x v="3"/>
    <x v="19"/>
    <x v="218"/>
    <x v="218"/>
    <x v="1"/>
    <n v="11918"/>
    <n v="831"/>
    <n v="707"/>
    <n v="809"/>
    <n v="791"/>
    <n v="779"/>
    <n v="686"/>
    <n v="694"/>
    <n v="591"/>
    <n v="861"/>
    <n v="14"/>
    <n v="11"/>
    <n v="17"/>
    <n v="12"/>
    <n v="17"/>
    <n v="10"/>
    <n v="11"/>
    <n v="11"/>
    <n v="22"/>
    <n v="814"/>
    <n v="693"/>
    <n v="789"/>
    <n v="775"/>
    <n v="758"/>
    <n v="674"/>
    <n v="681"/>
    <n v="578"/>
    <n v="834"/>
    <n v="129"/>
    <n v="108"/>
    <n v="4"/>
    <n v="4"/>
    <n v="123"/>
    <n v="104"/>
    <n v="581"/>
    <n v="7"/>
    <n v="572"/>
    <n v="1"/>
    <n v="1"/>
    <n v="0"/>
    <n v="418"/>
    <n v="2"/>
    <n v="414"/>
    <n v="694"/>
    <n v="1"/>
    <n v="18"/>
    <n v="673"/>
    <n v="11"/>
    <n v="0"/>
    <n v="0"/>
    <n v="11"/>
    <n v="681"/>
    <n v="1"/>
    <n v="18"/>
    <n v="660"/>
    <n v="112"/>
    <n v="18"/>
    <n v="146"/>
    <n v="132"/>
    <n v="39"/>
    <n v="7"/>
    <n v="64"/>
    <n v="37"/>
    <n v="0"/>
    <n v="0"/>
    <n v="27"/>
    <n v="0"/>
    <n v="0"/>
    <n v="5"/>
    <n v="9"/>
    <n v="0"/>
    <n v="9"/>
    <n v="22"/>
    <n v="6"/>
    <n v="19"/>
    <n v="3"/>
    <m/>
    <m/>
    <m/>
    <n v="831"/>
    <n v="548"/>
    <n v="809"/>
    <n v="190"/>
    <n v="705"/>
    <n v="448"/>
    <n v="707"/>
    <n v="636"/>
    <n v="697"/>
    <n v="245"/>
    <n v="14"/>
    <n v="9"/>
    <n v="17"/>
    <n v="3"/>
    <n v="12"/>
    <n v="4"/>
    <n v="11"/>
    <n v="11"/>
    <n v="8"/>
    <n v="2"/>
    <n v="814"/>
    <n v="547"/>
    <n v="789"/>
    <n v="188"/>
    <n v="707"/>
    <n v="451"/>
    <n v="693"/>
    <n v="643"/>
    <n v="686"/>
    <n v="245"/>
    <m/>
    <n v="896"/>
    <n v="887"/>
    <n v="9"/>
    <n v="896"/>
    <n v="25"/>
    <n v="862"/>
    <n v="9"/>
    <n v="4"/>
    <n v="464"/>
    <n v="153"/>
    <n v="586"/>
    <n v="105"/>
    <n v="10"/>
    <n v="35"/>
    <n v="7"/>
    <n v="0"/>
    <n v="3"/>
    <n v="0"/>
    <n v="449"/>
    <n v="9"/>
    <n v="8"/>
    <n v="70"/>
    <n v="530"/>
    <n v="288"/>
    <n v="2"/>
    <n v="11"/>
    <n v="11"/>
    <n v="1"/>
    <n v="1"/>
    <n v="57"/>
    <n v="513"/>
    <n v="282"/>
    <n v="26"/>
    <n v="197"/>
    <n v="38"/>
    <n v="114"/>
    <n v="26"/>
    <n v="8267"/>
    <n v="0"/>
    <n v="201"/>
    <n v="9"/>
    <n v="57"/>
    <n v="134"/>
    <n v="5054"/>
    <n v="2703"/>
    <n v="562"/>
    <n v="8407"/>
    <n v="93"/>
    <n v="32"/>
    <n v="2"/>
    <n v="13"/>
    <n v="2"/>
    <n v="91"/>
    <n v="0"/>
    <n v="8"/>
    <n v="2"/>
    <n v="0"/>
    <n v="1"/>
    <n v="4"/>
    <n v="1"/>
    <n v="0"/>
    <n v="6"/>
    <n v="6"/>
    <n v="2"/>
    <n v="2"/>
    <n v="2"/>
    <n v="4"/>
    <n v="14"/>
    <n v="4"/>
    <n v="518"/>
    <n v="142"/>
    <n v="660"/>
    <n v="7"/>
    <n v="1"/>
    <n v="8"/>
    <n v="509"/>
    <n v="140"/>
    <n v="649"/>
    <n v="518"/>
    <n v="46"/>
    <n v="46"/>
    <n v="46"/>
    <n v="347"/>
    <n v="0"/>
    <n v="0"/>
    <n v="0"/>
    <x v="1"/>
    <x v="218"/>
  </r>
  <r>
    <x v="3"/>
    <x v="19"/>
    <x v="219"/>
    <x v="219"/>
    <x v="0"/>
    <n v="11955"/>
    <n v="645"/>
    <n v="618"/>
    <n v="661"/>
    <n v="570"/>
    <n v="654"/>
    <n v="399"/>
    <n v="507"/>
    <n v="582"/>
    <n v="696"/>
    <n v="21"/>
    <n v="20"/>
    <n v="22"/>
    <n v="18"/>
    <n v="22"/>
    <n v="13"/>
    <n v="15"/>
    <n v="30"/>
    <n v="35"/>
    <n v="620"/>
    <n v="594"/>
    <n v="635"/>
    <n v="548"/>
    <n v="628"/>
    <n v="385"/>
    <n v="489"/>
    <n v="548"/>
    <n v="655"/>
    <n v="94"/>
    <n v="86"/>
    <n v="4"/>
    <n v="3"/>
    <n v="90"/>
    <n v="83"/>
    <n v="314"/>
    <n v="10"/>
    <n v="303"/>
    <n v="0"/>
    <n v="0"/>
    <n v="0"/>
    <n v="274"/>
    <n v="8"/>
    <n v="265"/>
    <n v="507"/>
    <n v="6"/>
    <n v="15"/>
    <n v="486"/>
    <n v="15"/>
    <n v="0"/>
    <n v="0"/>
    <n v="15"/>
    <n v="489"/>
    <n v="6"/>
    <n v="15"/>
    <n v="468"/>
    <n v="90"/>
    <n v="10"/>
    <n v="106"/>
    <n v="132"/>
    <n v="40"/>
    <n v="15"/>
    <n v="68"/>
    <n v="20"/>
    <n v="0"/>
    <n v="0"/>
    <n v="48"/>
    <n v="0"/>
    <n v="0"/>
    <n v="5"/>
    <n v="15"/>
    <n v="0"/>
    <n v="15"/>
    <n v="38"/>
    <n v="11"/>
    <n v="33"/>
    <n v="5"/>
    <m/>
    <m/>
    <m/>
    <n v="645"/>
    <n v="488"/>
    <n v="661"/>
    <n v="152"/>
    <n v="587"/>
    <n v="366"/>
    <n v="618"/>
    <n v="573"/>
    <n v="587"/>
    <n v="228"/>
    <n v="21"/>
    <n v="15"/>
    <n v="22"/>
    <n v="3"/>
    <n v="19"/>
    <n v="12"/>
    <n v="20"/>
    <n v="19"/>
    <n v="18"/>
    <n v="8"/>
    <n v="620"/>
    <n v="470"/>
    <n v="635"/>
    <n v="147"/>
    <n v="565"/>
    <n v="351"/>
    <n v="594"/>
    <n v="550"/>
    <n v="565"/>
    <n v="218"/>
    <m/>
    <n v="756"/>
    <n v="749"/>
    <n v="7"/>
    <n v="756"/>
    <n v="44"/>
    <n v="705"/>
    <n v="7"/>
    <n v="1"/>
    <n v="430"/>
    <n v="160"/>
    <n v="452"/>
    <n v="77"/>
    <n v="9"/>
    <n v="36"/>
    <n v="20"/>
    <n v="2"/>
    <n v="0"/>
    <n v="0"/>
    <n v="418"/>
    <n v="9"/>
    <n v="3"/>
    <n v="87"/>
    <n v="423"/>
    <n v="243"/>
    <n v="3"/>
    <n v="26"/>
    <n v="13"/>
    <n v="2"/>
    <n v="0"/>
    <n v="60"/>
    <n v="405"/>
    <n v="240"/>
    <n v="10"/>
    <n v="203"/>
    <n v="48"/>
    <n v="82"/>
    <n v="20"/>
    <n v="8747"/>
    <n v="0"/>
    <n v="247"/>
    <n v="4"/>
    <n v="53"/>
    <n v="156"/>
    <n v="5181"/>
    <n v="3040"/>
    <n v="628"/>
    <n v="8849"/>
    <n v="97"/>
    <n v="37"/>
    <n v="1"/>
    <n v="12"/>
    <n v="1"/>
    <n v="93"/>
    <n v="3"/>
    <n v="3"/>
    <n v="0"/>
    <n v="0"/>
    <n v="0"/>
    <n v="3"/>
    <n v="0"/>
    <n v="0"/>
    <n v="17"/>
    <n v="4"/>
    <n v="2"/>
    <n v="1"/>
    <n v="11"/>
    <n v="5"/>
    <n v="20"/>
    <n v="8"/>
    <n v="421"/>
    <n v="98"/>
    <n v="519"/>
    <n v="10"/>
    <n v="2"/>
    <n v="12"/>
    <n v="411"/>
    <n v="95"/>
    <n v="506"/>
    <n v="421"/>
    <n v="47"/>
    <n v="47"/>
    <n v="47"/>
    <n v="211"/>
    <n v="1"/>
    <n v="1"/>
    <n v="1"/>
    <x v="0"/>
    <x v="219"/>
  </r>
  <r>
    <x v="3"/>
    <x v="19"/>
    <x v="219"/>
    <x v="219"/>
    <x v="1"/>
    <n v="11963"/>
    <n v="655"/>
    <n v="631"/>
    <n v="670"/>
    <n v="591"/>
    <n v="664"/>
    <n v="428"/>
    <n v="535"/>
    <n v="582"/>
    <n v="703"/>
    <n v="23"/>
    <n v="22"/>
    <n v="23"/>
    <n v="20"/>
    <n v="24"/>
    <n v="13"/>
    <n v="17"/>
    <n v="25"/>
    <n v="34"/>
    <n v="629"/>
    <n v="606"/>
    <n v="644"/>
    <n v="568"/>
    <n v="637"/>
    <n v="414"/>
    <n v="516"/>
    <n v="553"/>
    <n v="664"/>
    <n v="93"/>
    <n v="85"/>
    <n v="4"/>
    <n v="3"/>
    <n v="89"/>
    <n v="82"/>
    <n v="348"/>
    <n v="11"/>
    <n v="336"/>
    <n v="0"/>
    <n v="0"/>
    <n v="0"/>
    <n v="299"/>
    <n v="7"/>
    <n v="291"/>
    <n v="535"/>
    <n v="7"/>
    <n v="16"/>
    <n v="512"/>
    <n v="17"/>
    <n v="0"/>
    <n v="0"/>
    <n v="17"/>
    <n v="516"/>
    <n v="7"/>
    <n v="16"/>
    <n v="493"/>
    <n v="90"/>
    <n v="10"/>
    <n v="108"/>
    <n v="133"/>
    <n v="41"/>
    <n v="16"/>
    <n v="68"/>
    <n v="21"/>
    <n v="0"/>
    <n v="0"/>
    <n v="47"/>
    <n v="0"/>
    <n v="0"/>
    <n v="5"/>
    <n v="15"/>
    <n v="0"/>
    <n v="15"/>
    <n v="39"/>
    <n v="12"/>
    <n v="33"/>
    <n v="6"/>
    <m/>
    <m/>
    <m/>
    <n v="655"/>
    <n v="480"/>
    <n v="670"/>
    <n v="150"/>
    <n v="577"/>
    <n v="366"/>
    <n v="631"/>
    <n v="564"/>
    <n v="603"/>
    <n v="226"/>
    <n v="23"/>
    <n v="17"/>
    <n v="23"/>
    <n v="3"/>
    <n v="19"/>
    <n v="13"/>
    <n v="22"/>
    <n v="21"/>
    <n v="21"/>
    <n v="9"/>
    <n v="629"/>
    <n v="472"/>
    <n v="644"/>
    <n v="148"/>
    <n v="571"/>
    <n v="356"/>
    <n v="606"/>
    <n v="559"/>
    <n v="579"/>
    <n v="222"/>
    <m/>
    <n v="755"/>
    <n v="749"/>
    <n v="6"/>
    <n v="755"/>
    <n v="42"/>
    <n v="707"/>
    <n v="6"/>
    <n v="1"/>
    <n v="428"/>
    <n v="157"/>
    <n v="453"/>
    <n v="77"/>
    <n v="9"/>
    <n v="36"/>
    <n v="21"/>
    <n v="2"/>
    <n v="0"/>
    <n v="0"/>
    <n v="417"/>
    <n v="8"/>
    <n v="3"/>
    <n v="84"/>
    <n v="421"/>
    <n v="247"/>
    <n v="3"/>
    <n v="25"/>
    <n v="12"/>
    <n v="2"/>
    <n v="0"/>
    <n v="58"/>
    <n v="400"/>
    <n v="243"/>
    <n v="10"/>
    <n v="203"/>
    <n v="48"/>
    <n v="86"/>
    <n v="21"/>
    <n v="8742"/>
    <n v="1"/>
    <n v="249"/>
    <n v="5"/>
    <n v="52"/>
    <n v="158"/>
    <n v="5120"/>
    <n v="3024"/>
    <n v="634"/>
    <n v="8849"/>
    <n v="99"/>
    <n v="39"/>
    <n v="3"/>
    <n v="13"/>
    <n v="1"/>
    <n v="96"/>
    <n v="2"/>
    <n v="3"/>
    <n v="0"/>
    <n v="0"/>
    <n v="0"/>
    <n v="3"/>
    <n v="0"/>
    <n v="0"/>
    <n v="17"/>
    <n v="6"/>
    <n v="3"/>
    <n v="2"/>
    <n v="11"/>
    <n v="5"/>
    <n v="20"/>
    <n v="8"/>
    <n v="421"/>
    <n v="100"/>
    <n v="521"/>
    <n v="10"/>
    <n v="1"/>
    <n v="11"/>
    <n v="411"/>
    <n v="98"/>
    <n v="509"/>
    <n v="421"/>
    <n v="48"/>
    <n v="48"/>
    <n v="48"/>
    <n v="212"/>
    <n v="1"/>
    <n v="1"/>
    <n v="1"/>
    <x v="1"/>
    <x v="219"/>
  </r>
  <r>
    <x v="3"/>
    <x v="40"/>
    <x v="220"/>
    <x v="220"/>
    <x v="0"/>
    <n v="9699"/>
    <n v="480"/>
    <n v="464"/>
    <n v="508"/>
    <n v="422"/>
    <n v="509"/>
    <n v="297"/>
    <n v="332"/>
    <n v="227"/>
    <n v="533"/>
    <n v="5"/>
    <n v="10"/>
    <n v="11"/>
    <n v="5"/>
    <n v="10"/>
    <n v="8"/>
    <n v="4"/>
    <n v="8"/>
    <n v="15"/>
    <n v="471"/>
    <n v="450"/>
    <n v="493"/>
    <n v="415"/>
    <n v="495"/>
    <n v="288"/>
    <n v="327"/>
    <n v="219"/>
    <n v="514"/>
    <n v="65"/>
    <n v="52"/>
    <n v="0"/>
    <n v="0"/>
    <n v="64"/>
    <n v="51"/>
    <n v="200"/>
    <n v="3"/>
    <n v="197"/>
    <n v="0"/>
    <n v="0"/>
    <n v="0"/>
    <n v="86"/>
    <n v="3"/>
    <n v="83"/>
    <n v="332"/>
    <n v="0"/>
    <n v="8"/>
    <n v="318"/>
    <n v="4"/>
    <n v="0"/>
    <n v="1"/>
    <n v="3"/>
    <n v="327"/>
    <n v="0"/>
    <n v="7"/>
    <n v="314"/>
    <n v="78"/>
    <n v="12"/>
    <n v="113"/>
    <n v="86"/>
    <n v="25"/>
    <n v="6"/>
    <n v="34"/>
    <n v="15"/>
    <n v="0"/>
    <n v="0"/>
    <n v="19"/>
    <n v="0"/>
    <n v="0"/>
    <n v="2"/>
    <n v="7"/>
    <n v="0"/>
    <n v="7"/>
    <n v="13"/>
    <n v="1"/>
    <n v="10"/>
    <n v="3"/>
    <m/>
    <m/>
    <m/>
    <n v="480"/>
    <n v="352"/>
    <n v="508"/>
    <n v="131"/>
    <n v="440"/>
    <n v="267"/>
    <n v="464"/>
    <n v="425"/>
    <n v="411"/>
    <n v="148"/>
    <n v="5"/>
    <n v="5"/>
    <n v="11"/>
    <n v="0"/>
    <n v="8"/>
    <n v="3"/>
    <n v="10"/>
    <n v="9"/>
    <n v="5"/>
    <n v="1"/>
    <n v="471"/>
    <n v="345"/>
    <n v="493"/>
    <n v="130"/>
    <n v="428"/>
    <n v="262"/>
    <n v="450"/>
    <n v="414"/>
    <n v="403"/>
    <n v="147"/>
    <m/>
    <n v="618"/>
    <n v="613"/>
    <n v="5"/>
    <n v="618"/>
    <n v="20"/>
    <n v="593"/>
    <n v="5"/>
    <n v="1"/>
    <n v="370"/>
    <n v="174"/>
    <n v="350"/>
    <n v="66"/>
    <n v="6"/>
    <n v="16"/>
    <n v="6"/>
    <n v="0"/>
    <n v="1"/>
    <n v="0"/>
    <n v="363"/>
    <n v="4"/>
    <n v="1"/>
    <n v="53"/>
    <n v="331"/>
    <n v="233"/>
    <n v="0"/>
    <n v="12"/>
    <n v="7"/>
    <n v="1"/>
    <n v="1"/>
    <n v="40"/>
    <n v="321"/>
    <n v="231"/>
    <n v="24"/>
    <n v="158"/>
    <n v="30"/>
    <n v="42"/>
    <n v="13"/>
    <n v="7301"/>
    <n v="3"/>
    <n v="292"/>
    <n v="10"/>
    <n v="25"/>
    <n v="120"/>
    <n v="4280"/>
    <n v="2455"/>
    <n v="621"/>
    <n v="7356"/>
    <n v="61"/>
    <n v="16"/>
    <n v="1"/>
    <n v="8"/>
    <n v="0"/>
    <n v="58"/>
    <n v="3"/>
    <n v="1"/>
    <n v="0"/>
    <n v="0"/>
    <n v="0"/>
    <n v="0"/>
    <n v="0"/>
    <n v="0"/>
    <n v="7"/>
    <n v="5"/>
    <n v="3"/>
    <n v="2"/>
    <n v="3"/>
    <n v="4"/>
    <n v="8"/>
    <n v="1"/>
    <n v="341"/>
    <n v="104"/>
    <n v="445"/>
    <n v="5"/>
    <n v="0"/>
    <n v="5"/>
    <n v="333"/>
    <n v="104"/>
    <n v="437"/>
    <n v="341"/>
    <n v="15"/>
    <n v="15"/>
    <n v="15"/>
    <n v="180"/>
    <n v="0"/>
    <n v="0"/>
    <n v="0"/>
    <x v="0"/>
    <x v="220"/>
  </r>
  <r>
    <x v="3"/>
    <x v="27"/>
    <x v="221"/>
    <x v="221"/>
    <x v="0"/>
    <n v="14136"/>
    <n v="951"/>
    <n v="915"/>
    <n v="1008"/>
    <n v="906"/>
    <n v="977"/>
    <n v="754"/>
    <n v="843"/>
    <n v="821"/>
    <n v="1026"/>
    <n v="21"/>
    <n v="20"/>
    <n v="25"/>
    <n v="22"/>
    <n v="24"/>
    <n v="16"/>
    <n v="19"/>
    <n v="20"/>
    <n v="29"/>
    <n v="929"/>
    <n v="894"/>
    <n v="981"/>
    <n v="884"/>
    <n v="951"/>
    <n v="737"/>
    <n v="824"/>
    <n v="800"/>
    <n v="994"/>
    <n v="115"/>
    <n v="103"/>
    <n v="2"/>
    <n v="2"/>
    <n v="113"/>
    <n v="101"/>
    <n v="656"/>
    <n v="15"/>
    <n v="641"/>
    <n v="0"/>
    <n v="0"/>
    <n v="0"/>
    <n v="538"/>
    <n v="11"/>
    <n v="527"/>
    <n v="843"/>
    <n v="1"/>
    <n v="17"/>
    <n v="824"/>
    <n v="19"/>
    <n v="0"/>
    <n v="1"/>
    <n v="18"/>
    <n v="824"/>
    <n v="1"/>
    <n v="16"/>
    <n v="806"/>
    <n v="199"/>
    <n v="23"/>
    <n v="194"/>
    <n v="143"/>
    <n v="53"/>
    <n v="5"/>
    <n v="57"/>
    <n v="23"/>
    <n v="2"/>
    <n v="0"/>
    <n v="34"/>
    <n v="0"/>
    <n v="0"/>
    <n v="6"/>
    <n v="13"/>
    <n v="0"/>
    <n v="13"/>
    <n v="26"/>
    <n v="4"/>
    <n v="19"/>
    <n v="7"/>
    <m/>
    <m/>
    <m/>
    <n v="951"/>
    <n v="783"/>
    <n v="1008"/>
    <n v="170"/>
    <n v="900"/>
    <n v="510"/>
    <n v="915"/>
    <n v="855"/>
    <n v="856"/>
    <n v="346"/>
    <n v="21"/>
    <n v="19"/>
    <n v="25"/>
    <n v="1"/>
    <n v="21"/>
    <n v="11"/>
    <n v="20"/>
    <n v="20"/>
    <n v="17"/>
    <n v="4"/>
    <n v="929"/>
    <n v="763"/>
    <n v="981"/>
    <n v="167"/>
    <n v="877"/>
    <n v="497"/>
    <n v="894"/>
    <n v="834"/>
    <n v="839"/>
    <n v="342"/>
    <m/>
    <n v="1100"/>
    <n v="1097"/>
    <n v="3"/>
    <n v="1100"/>
    <n v="33"/>
    <n v="1064"/>
    <n v="3"/>
    <n v="1"/>
    <n v="613"/>
    <n v="228"/>
    <n v="749"/>
    <n v="68"/>
    <n v="4"/>
    <n v="29"/>
    <n v="19"/>
    <n v="3"/>
    <n v="0"/>
    <n v="0"/>
    <n v="595"/>
    <n v="15"/>
    <n v="3"/>
    <n v="90"/>
    <n v="606"/>
    <n v="401"/>
    <n v="2"/>
    <n v="13"/>
    <n v="14"/>
    <n v="4"/>
    <n v="1"/>
    <n v="77"/>
    <n v="589"/>
    <n v="397"/>
    <n v="32"/>
    <n v="232"/>
    <n v="42"/>
    <n v="222"/>
    <n v="31"/>
    <n v="9885"/>
    <n v="4"/>
    <n v="255"/>
    <n v="60"/>
    <n v="54"/>
    <n v="162"/>
    <n v="5902"/>
    <n v="3381"/>
    <n v="855"/>
    <n v="10138"/>
    <n v="105"/>
    <n v="44"/>
    <n v="5"/>
    <n v="30"/>
    <n v="0"/>
    <n v="103"/>
    <n v="2"/>
    <n v="3"/>
    <n v="1"/>
    <n v="0"/>
    <n v="0"/>
    <n v="1"/>
    <n v="0"/>
    <n v="0"/>
    <n v="12"/>
    <n v="7"/>
    <n v="4"/>
    <n v="1"/>
    <n v="7"/>
    <n v="5"/>
    <n v="15"/>
    <n v="4"/>
    <n v="661"/>
    <n v="191"/>
    <n v="852"/>
    <n v="10"/>
    <n v="4"/>
    <n v="14"/>
    <n v="651"/>
    <n v="187"/>
    <n v="838"/>
    <n v="661"/>
    <n v="82"/>
    <n v="82"/>
    <n v="82"/>
    <n v="439"/>
    <n v="2"/>
    <n v="1"/>
    <n v="1"/>
    <x v="0"/>
    <x v="221"/>
  </r>
  <r>
    <x v="3"/>
    <x v="40"/>
    <x v="220"/>
    <x v="220"/>
    <x v="1"/>
    <n v="9625"/>
    <n v="488"/>
    <n v="469"/>
    <n v="517"/>
    <n v="436"/>
    <n v="515"/>
    <n v="305"/>
    <n v="338"/>
    <n v="233"/>
    <n v="537"/>
    <n v="5"/>
    <n v="9"/>
    <n v="10"/>
    <n v="4"/>
    <n v="9"/>
    <n v="8"/>
    <n v="4"/>
    <n v="8"/>
    <n v="15"/>
    <n v="479"/>
    <n v="456"/>
    <n v="504"/>
    <n v="430"/>
    <n v="502"/>
    <n v="296"/>
    <n v="333"/>
    <n v="225"/>
    <n v="518"/>
    <n v="71"/>
    <n v="55"/>
    <n v="0"/>
    <n v="0"/>
    <n v="70"/>
    <n v="54"/>
    <n v="210"/>
    <n v="2"/>
    <n v="208"/>
    <n v="0"/>
    <n v="0"/>
    <n v="0"/>
    <n v="94"/>
    <n v="2"/>
    <n v="92"/>
    <n v="338"/>
    <n v="0"/>
    <n v="9"/>
    <n v="323"/>
    <n v="4"/>
    <n v="0"/>
    <n v="1"/>
    <n v="3"/>
    <n v="333"/>
    <n v="0"/>
    <n v="8"/>
    <n v="319"/>
    <n v="79"/>
    <n v="12"/>
    <n v="111"/>
    <n v="87"/>
    <n v="25"/>
    <n v="6"/>
    <n v="34"/>
    <n v="15"/>
    <n v="0"/>
    <n v="0"/>
    <n v="19"/>
    <n v="0"/>
    <n v="0"/>
    <n v="2"/>
    <n v="7"/>
    <n v="0"/>
    <n v="7"/>
    <n v="13"/>
    <n v="2"/>
    <n v="10"/>
    <n v="3"/>
    <m/>
    <m/>
    <m/>
    <n v="488"/>
    <n v="344"/>
    <n v="517"/>
    <n v="133"/>
    <n v="432"/>
    <n v="265"/>
    <n v="469"/>
    <n v="413"/>
    <n v="418"/>
    <n v="148"/>
    <n v="5"/>
    <n v="5"/>
    <n v="10"/>
    <n v="0"/>
    <n v="7"/>
    <n v="2"/>
    <n v="9"/>
    <n v="8"/>
    <n v="5"/>
    <n v="1"/>
    <n v="479"/>
    <n v="357"/>
    <n v="504"/>
    <n v="136"/>
    <n v="438"/>
    <n v="273"/>
    <n v="456"/>
    <n v="426"/>
    <n v="411"/>
    <n v="161"/>
    <m/>
    <n v="620"/>
    <n v="615"/>
    <n v="5"/>
    <n v="620"/>
    <n v="20"/>
    <n v="595"/>
    <n v="5"/>
    <n v="1"/>
    <n v="369"/>
    <n v="177"/>
    <n v="351"/>
    <n v="64"/>
    <n v="6"/>
    <n v="17"/>
    <n v="5"/>
    <n v="0"/>
    <n v="1"/>
    <n v="0"/>
    <n v="362"/>
    <n v="4"/>
    <n v="1"/>
    <n v="55"/>
    <n v="329"/>
    <n v="235"/>
    <n v="0"/>
    <n v="12"/>
    <n v="7"/>
    <n v="1"/>
    <n v="1"/>
    <n v="40"/>
    <n v="317"/>
    <n v="231"/>
    <n v="25"/>
    <n v="159"/>
    <n v="31"/>
    <n v="46"/>
    <n v="13"/>
    <n v="7241"/>
    <n v="5"/>
    <n v="289"/>
    <n v="15"/>
    <n v="24"/>
    <n v="121"/>
    <n v="4223"/>
    <n v="2447"/>
    <n v="622"/>
    <n v="7300"/>
    <n v="61"/>
    <n v="15"/>
    <n v="1"/>
    <n v="10"/>
    <n v="0"/>
    <n v="58"/>
    <n v="3"/>
    <n v="1"/>
    <n v="0"/>
    <n v="0"/>
    <n v="0"/>
    <n v="0"/>
    <n v="0"/>
    <n v="0"/>
    <n v="7"/>
    <n v="4"/>
    <n v="2"/>
    <n v="2"/>
    <n v="3"/>
    <n v="4"/>
    <n v="8"/>
    <n v="1"/>
    <n v="345"/>
    <n v="103"/>
    <n v="448"/>
    <n v="5"/>
    <n v="0"/>
    <n v="5"/>
    <n v="337"/>
    <n v="103"/>
    <n v="440"/>
    <n v="345"/>
    <n v="15"/>
    <n v="15"/>
    <n v="15"/>
    <n v="183"/>
    <n v="0"/>
    <n v="0"/>
    <n v="0"/>
    <x v="1"/>
    <x v="220"/>
  </r>
  <r>
    <x v="3"/>
    <x v="40"/>
    <x v="222"/>
    <x v="222"/>
    <x v="0"/>
    <n v="17935"/>
    <n v="441"/>
    <n v="417"/>
    <n v="443"/>
    <n v="418"/>
    <n v="434"/>
    <n v="309"/>
    <n v="384"/>
    <n v="293"/>
    <n v="477"/>
    <n v="21"/>
    <n v="12"/>
    <n v="17"/>
    <n v="16"/>
    <n v="13"/>
    <n v="8"/>
    <n v="11"/>
    <n v="7"/>
    <n v="22"/>
    <n v="417"/>
    <n v="403"/>
    <n v="424"/>
    <n v="400"/>
    <n v="419"/>
    <n v="299"/>
    <n v="371"/>
    <n v="285"/>
    <n v="452"/>
    <n v="85"/>
    <n v="80"/>
    <n v="3"/>
    <n v="2"/>
    <n v="82"/>
    <n v="78"/>
    <n v="283"/>
    <n v="6"/>
    <n v="275"/>
    <n v="0"/>
    <n v="0"/>
    <n v="0"/>
    <n v="182"/>
    <n v="0"/>
    <n v="181"/>
    <n v="384"/>
    <n v="2"/>
    <n v="11"/>
    <n v="369"/>
    <n v="11"/>
    <n v="0"/>
    <n v="1"/>
    <n v="10"/>
    <n v="371"/>
    <n v="2"/>
    <n v="10"/>
    <n v="357"/>
    <n v="61"/>
    <n v="14"/>
    <n v="86"/>
    <n v="49"/>
    <n v="21"/>
    <n v="3"/>
    <n v="56"/>
    <n v="16"/>
    <n v="1"/>
    <n v="0"/>
    <n v="40"/>
    <n v="0"/>
    <n v="0"/>
    <n v="0"/>
    <n v="10"/>
    <n v="0"/>
    <n v="10"/>
    <n v="28"/>
    <n v="7"/>
    <n v="25"/>
    <n v="3"/>
    <m/>
    <m/>
    <m/>
    <n v="441"/>
    <n v="257"/>
    <n v="443"/>
    <n v="114"/>
    <n v="397"/>
    <n v="254"/>
    <n v="417"/>
    <n v="389"/>
    <n v="398"/>
    <n v="140"/>
    <n v="21"/>
    <n v="14"/>
    <n v="17"/>
    <n v="7"/>
    <n v="15"/>
    <n v="10"/>
    <n v="12"/>
    <n v="12"/>
    <n v="12"/>
    <n v="5"/>
    <n v="417"/>
    <n v="242"/>
    <n v="424"/>
    <n v="106"/>
    <n v="380"/>
    <n v="242"/>
    <n v="403"/>
    <n v="376"/>
    <n v="384"/>
    <n v="135"/>
    <m/>
    <n v="522"/>
    <n v="518"/>
    <n v="4"/>
    <n v="522"/>
    <n v="30"/>
    <n v="488"/>
    <n v="4"/>
    <n v="3"/>
    <n v="294"/>
    <n v="129"/>
    <n v="305"/>
    <n v="60"/>
    <n v="3"/>
    <n v="18"/>
    <n v="7"/>
    <n v="0"/>
    <n v="2"/>
    <n v="0"/>
    <n v="284"/>
    <n v="6"/>
    <n v="1"/>
    <n v="66"/>
    <n v="307"/>
    <n v="148"/>
    <n v="1"/>
    <n v="22"/>
    <n v="7"/>
    <n v="0"/>
    <n v="0"/>
    <n v="42"/>
    <n v="298"/>
    <n v="148"/>
    <n v="15"/>
    <n v="164"/>
    <n v="43"/>
    <n v="116"/>
    <n v="43"/>
    <n v="15310"/>
    <n v="0"/>
    <n v="351"/>
    <n v="15"/>
    <n v="33"/>
    <n v="156"/>
    <n v="12638"/>
    <n v="2375"/>
    <n v="456"/>
    <n v="15469"/>
    <n v="56"/>
    <n v="22"/>
    <n v="0"/>
    <n v="3"/>
    <n v="2"/>
    <n v="53"/>
    <n v="1"/>
    <n v="1"/>
    <n v="0"/>
    <n v="0"/>
    <n v="0"/>
    <n v="1"/>
    <n v="0"/>
    <n v="0"/>
    <n v="20"/>
    <n v="10"/>
    <n v="7"/>
    <n v="1"/>
    <n v="14"/>
    <n v="5"/>
    <n v="21"/>
    <n v="7"/>
    <n v="281"/>
    <n v="82"/>
    <n v="363"/>
    <n v="2"/>
    <n v="0"/>
    <n v="2"/>
    <n v="278"/>
    <n v="82"/>
    <n v="360"/>
    <n v="281"/>
    <n v="34"/>
    <n v="34"/>
    <n v="34"/>
    <n v="177"/>
    <n v="0"/>
    <n v="0"/>
    <n v="0"/>
    <x v="0"/>
    <x v="222"/>
  </r>
  <r>
    <x v="3"/>
    <x v="40"/>
    <x v="222"/>
    <x v="222"/>
    <x v="1"/>
    <n v="18047"/>
    <n v="463"/>
    <n v="441"/>
    <n v="462"/>
    <n v="440"/>
    <n v="455"/>
    <n v="345"/>
    <n v="413"/>
    <n v="324"/>
    <n v="491"/>
    <n v="23"/>
    <n v="15"/>
    <n v="19"/>
    <n v="18"/>
    <n v="16"/>
    <n v="11"/>
    <n v="14"/>
    <n v="10"/>
    <n v="23"/>
    <n v="436"/>
    <n v="423"/>
    <n v="440"/>
    <n v="419"/>
    <n v="436"/>
    <n v="331"/>
    <n v="397"/>
    <n v="313"/>
    <n v="464"/>
    <n v="86"/>
    <n v="81"/>
    <n v="3"/>
    <n v="2"/>
    <n v="83"/>
    <n v="79"/>
    <n v="320"/>
    <n v="9"/>
    <n v="309"/>
    <n v="0"/>
    <n v="0"/>
    <n v="0"/>
    <n v="224"/>
    <n v="2"/>
    <n v="221"/>
    <n v="413"/>
    <n v="3"/>
    <n v="14"/>
    <n v="394"/>
    <n v="14"/>
    <n v="0"/>
    <n v="1"/>
    <n v="13"/>
    <n v="397"/>
    <n v="3"/>
    <n v="13"/>
    <n v="379"/>
    <n v="63"/>
    <n v="14"/>
    <n v="88"/>
    <n v="51"/>
    <n v="21"/>
    <n v="3"/>
    <n v="56"/>
    <n v="16"/>
    <n v="1"/>
    <n v="0"/>
    <n v="40"/>
    <n v="0"/>
    <n v="0"/>
    <n v="1"/>
    <n v="9"/>
    <n v="0"/>
    <n v="9"/>
    <n v="28"/>
    <n v="9"/>
    <n v="25"/>
    <n v="3"/>
    <m/>
    <m/>
    <m/>
    <n v="463"/>
    <n v="264"/>
    <n v="462"/>
    <n v="119"/>
    <n v="396"/>
    <n v="253"/>
    <n v="441"/>
    <n v="392"/>
    <n v="425"/>
    <n v="142"/>
    <n v="23"/>
    <n v="15"/>
    <n v="19"/>
    <n v="8"/>
    <n v="16"/>
    <n v="12"/>
    <n v="15"/>
    <n v="15"/>
    <n v="15"/>
    <n v="6"/>
    <n v="436"/>
    <n v="264"/>
    <n v="440"/>
    <n v="115"/>
    <n v="392"/>
    <n v="250"/>
    <n v="423"/>
    <n v="398"/>
    <n v="407"/>
    <n v="146"/>
    <m/>
    <n v="529"/>
    <n v="524"/>
    <n v="5"/>
    <n v="529"/>
    <n v="31"/>
    <n v="493"/>
    <n v="5"/>
    <n v="4"/>
    <n v="294"/>
    <n v="129"/>
    <n v="311"/>
    <n v="62"/>
    <n v="3"/>
    <n v="17"/>
    <n v="7"/>
    <n v="0"/>
    <n v="2"/>
    <n v="1"/>
    <n v="283"/>
    <n v="7"/>
    <n v="1"/>
    <n v="66"/>
    <n v="313"/>
    <n v="149"/>
    <n v="1"/>
    <n v="22"/>
    <n v="7"/>
    <n v="0"/>
    <n v="0"/>
    <n v="42"/>
    <n v="298"/>
    <n v="147"/>
    <n v="17"/>
    <n v="165"/>
    <n v="43"/>
    <n v="119"/>
    <n v="43"/>
    <n v="15414"/>
    <n v="1"/>
    <n v="359"/>
    <n v="15"/>
    <n v="33"/>
    <n v="157"/>
    <n v="12566"/>
    <n v="2385"/>
    <n v="454"/>
    <n v="15576"/>
    <n v="63"/>
    <n v="25"/>
    <n v="0"/>
    <n v="3"/>
    <n v="3"/>
    <n v="59"/>
    <n v="1"/>
    <n v="1"/>
    <n v="0"/>
    <n v="0"/>
    <n v="0"/>
    <n v="1"/>
    <n v="0"/>
    <n v="0"/>
    <n v="18"/>
    <n v="11"/>
    <n v="8"/>
    <n v="2"/>
    <n v="12"/>
    <n v="5"/>
    <n v="19"/>
    <n v="7"/>
    <n v="282"/>
    <n v="84"/>
    <n v="366"/>
    <n v="2"/>
    <n v="0"/>
    <n v="2"/>
    <n v="279"/>
    <n v="84"/>
    <n v="363"/>
    <n v="282"/>
    <n v="38"/>
    <n v="38"/>
    <n v="38"/>
    <n v="187"/>
    <n v="0"/>
    <n v="0"/>
    <n v="0"/>
    <x v="1"/>
    <x v="222"/>
  </r>
  <r>
    <x v="3"/>
    <x v="40"/>
    <x v="223"/>
    <x v="223"/>
    <x v="0"/>
    <n v="8581"/>
    <n v="350"/>
    <n v="369"/>
    <n v="371"/>
    <n v="323"/>
    <n v="372"/>
    <n v="322"/>
    <n v="293"/>
    <n v="314"/>
    <n v="372"/>
    <n v="13"/>
    <n v="13"/>
    <n v="14"/>
    <n v="12"/>
    <n v="14"/>
    <n v="9"/>
    <n v="9"/>
    <n v="10"/>
    <n v="16"/>
    <n v="335"/>
    <n v="355"/>
    <n v="356"/>
    <n v="311"/>
    <n v="357"/>
    <n v="313"/>
    <n v="284"/>
    <n v="304"/>
    <n v="355"/>
    <n v="42"/>
    <n v="37"/>
    <n v="3"/>
    <n v="2"/>
    <n v="39"/>
    <n v="35"/>
    <n v="255"/>
    <n v="4"/>
    <n v="251"/>
    <n v="1"/>
    <n v="0"/>
    <n v="1"/>
    <n v="227"/>
    <n v="2"/>
    <n v="225"/>
    <n v="293"/>
    <n v="0"/>
    <n v="1"/>
    <n v="291"/>
    <n v="9"/>
    <n v="0"/>
    <n v="0"/>
    <n v="9"/>
    <n v="284"/>
    <n v="0"/>
    <n v="1"/>
    <n v="282"/>
    <n v="44"/>
    <n v="9"/>
    <n v="70"/>
    <n v="51"/>
    <n v="18"/>
    <n v="5"/>
    <n v="38"/>
    <n v="8"/>
    <n v="0"/>
    <n v="0"/>
    <n v="30"/>
    <n v="0"/>
    <n v="0"/>
    <n v="3"/>
    <n v="20"/>
    <n v="0"/>
    <n v="20"/>
    <n v="29"/>
    <n v="6"/>
    <n v="27"/>
    <n v="2"/>
    <m/>
    <m/>
    <m/>
    <n v="350"/>
    <n v="228"/>
    <n v="371"/>
    <n v="87"/>
    <n v="331"/>
    <n v="207"/>
    <n v="369"/>
    <n v="344"/>
    <n v="338"/>
    <n v="125"/>
    <n v="13"/>
    <n v="13"/>
    <n v="14"/>
    <n v="1"/>
    <n v="13"/>
    <n v="4"/>
    <n v="13"/>
    <n v="12"/>
    <n v="11"/>
    <n v="2"/>
    <n v="335"/>
    <n v="214"/>
    <n v="356"/>
    <n v="86"/>
    <n v="318"/>
    <n v="203"/>
    <n v="355"/>
    <n v="331"/>
    <n v="326"/>
    <n v="123"/>
    <m/>
    <n v="413"/>
    <n v="411"/>
    <n v="2"/>
    <n v="413"/>
    <n v="21"/>
    <n v="390"/>
    <n v="2"/>
    <n v="4"/>
    <n v="272"/>
    <n v="53"/>
    <n v="309"/>
    <n v="35"/>
    <n v="3"/>
    <n v="11"/>
    <n v="2"/>
    <n v="0"/>
    <n v="4"/>
    <n v="0"/>
    <n v="269"/>
    <n v="2"/>
    <n v="2"/>
    <n v="40"/>
    <n v="240"/>
    <n v="131"/>
    <n v="1"/>
    <n v="18"/>
    <n v="2"/>
    <n v="0"/>
    <n v="1"/>
    <n v="21"/>
    <n v="237"/>
    <n v="131"/>
    <n v="7"/>
    <n v="67"/>
    <n v="17"/>
    <n v="198"/>
    <n v="8"/>
    <n v="7113"/>
    <n v="5"/>
    <n v="173"/>
    <n v="41"/>
    <n v="17"/>
    <n v="100"/>
    <n v="5341"/>
    <n v="1723"/>
    <n v="255"/>
    <n v="7319"/>
    <n v="39"/>
    <n v="26"/>
    <n v="1"/>
    <n v="1"/>
    <n v="4"/>
    <n v="33"/>
    <n v="2"/>
    <n v="2"/>
    <n v="2"/>
    <n v="2"/>
    <n v="0"/>
    <n v="1"/>
    <n v="1"/>
    <n v="0"/>
    <n v="4"/>
    <n v="3"/>
    <n v="2"/>
    <n v="0"/>
    <n v="3"/>
    <n v="1"/>
    <n v="6"/>
    <n v="2"/>
    <n v="224"/>
    <n v="68"/>
    <n v="292"/>
    <n v="2"/>
    <n v="0"/>
    <n v="2"/>
    <n v="222"/>
    <n v="67"/>
    <n v="289"/>
    <n v="224"/>
    <n v="33"/>
    <n v="32"/>
    <n v="33"/>
    <n v="155"/>
    <n v="0"/>
    <n v="0"/>
    <n v="0"/>
    <x v="0"/>
    <x v="223"/>
  </r>
  <r>
    <x v="3"/>
    <x v="40"/>
    <x v="223"/>
    <x v="223"/>
    <x v="1"/>
    <n v="8727"/>
    <n v="367"/>
    <n v="385"/>
    <n v="387"/>
    <n v="345"/>
    <n v="386"/>
    <n v="347"/>
    <n v="316"/>
    <n v="331"/>
    <n v="389"/>
    <n v="13"/>
    <n v="14"/>
    <n v="15"/>
    <n v="12"/>
    <n v="14"/>
    <n v="8"/>
    <n v="9"/>
    <n v="13"/>
    <n v="16"/>
    <n v="352"/>
    <n v="370"/>
    <n v="371"/>
    <n v="333"/>
    <n v="371"/>
    <n v="339"/>
    <n v="307"/>
    <n v="318"/>
    <n v="372"/>
    <n v="42"/>
    <n v="37"/>
    <n v="4"/>
    <n v="3"/>
    <n v="38"/>
    <n v="34"/>
    <n v="284"/>
    <n v="3"/>
    <n v="281"/>
    <n v="1"/>
    <n v="0"/>
    <n v="1"/>
    <n v="253"/>
    <n v="2"/>
    <n v="251"/>
    <n v="316"/>
    <n v="2"/>
    <n v="3"/>
    <n v="310"/>
    <n v="9"/>
    <n v="0"/>
    <n v="0"/>
    <n v="9"/>
    <n v="307"/>
    <n v="2"/>
    <n v="3"/>
    <n v="301"/>
    <n v="45"/>
    <n v="12"/>
    <n v="75"/>
    <n v="54"/>
    <n v="18"/>
    <n v="5"/>
    <n v="37"/>
    <n v="7"/>
    <n v="0"/>
    <n v="0"/>
    <n v="30"/>
    <n v="0"/>
    <n v="0"/>
    <n v="4"/>
    <n v="20"/>
    <n v="0"/>
    <n v="20"/>
    <n v="29"/>
    <n v="7"/>
    <n v="27"/>
    <n v="2"/>
    <m/>
    <m/>
    <m/>
    <n v="367"/>
    <n v="221"/>
    <n v="387"/>
    <n v="97"/>
    <n v="338"/>
    <n v="210"/>
    <n v="385"/>
    <n v="343"/>
    <n v="357"/>
    <n v="119"/>
    <n v="13"/>
    <n v="12"/>
    <n v="15"/>
    <n v="0"/>
    <n v="14"/>
    <n v="3"/>
    <n v="14"/>
    <n v="13"/>
    <n v="11"/>
    <n v="1"/>
    <n v="352"/>
    <n v="217"/>
    <n v="371"/>
    <n v="104"/>
    <n v="341"/>
    <n v="219"/>
    <n v="370"/>
    <n v="344"/>
    <n v="345"/>
    <n v="124"/>
    <m/>
    <n v="426"/>
    <n v="424"/>
    <n v="2"/>
    <n v="426"/>
    <n v="21"/>
    <n v="403"/>
    <n v="2"/>
    <n v="6"/>
    <n v="277"/>
    <n v="55"/>
    <n v="319"/>
    <n v="35"/>
    <n v="4"/>
    <n v="11"/>
    <n v="2"/>
    <n v="0"/>
    <n v="6"/>
    <n v="0"/>
    <n v="274"/>
    <n v="2"/>
    <n v="2"/>
    <n v="39"/>
    <n v="252"/>
    <n v="133"/>
    <n v="1"/>
    <n v="17"/>
    <n v="2"/>
    <n v="0"/>
    <n v="1"/>
    <n v="20"/>
    <n v="238"/>
    <n v="131"/>
    <n v="8"/>
    <n v="69"/>
    <n v="17"/>
    <n v="203"/>
    <n v="8"/>
    <n v="7233"/>
    <n v="5"/>
    <n v="172"/>
    <n v="46"/>
    <n v="17"/>
    <n v="102"/>
    <n v="5272"/>
    <n v="1726"/>
    <n v="257"/>
    <n v="7444"/>
    <n v="42"/>
    <n v="29"/>
    <n v="2"/>
    <n v="1"/>
    <n v="4"/>
    <n v="36"/>
    <n v="2"/>
    <n v="2"/>
    <n v="2"/>
    <n v="2"/>
    <n v="0"/>
    <n v="1"/>
    <n v="1"/>
    <n v="0"/>
    <n v="4"/>
    <n v="3"/>
    <n v="2"/>
    <n v="0"/>
    <n v="3"/>
    <n v="1"/>
    <n v="6"/>
    <n v="3"/>
    <n v="231"/>
    <n v="73"/>
    <n v="304"/>
    <n v="2"/>
    <n v="0"/>
    <n v="2"/>
    <n v="229"/>
    <n v="72"/>
    <n v="301"/>
    <n v="231"/>
    <n v="37"/>
    <n v="36"/>
    <n v="37"/>
    <n v="167"/>
    <n v="0"/>
    <n v="0"/>
    <n v="0"/>
    <x v="1"/>
    <x v="223"/>
  </r>
  <r>
    <x v="3"/>
    <x v="27"/>
    <x v="221"/>
    <x v="221"/>
    <x v="1"/>
    <n v="14105"/>
    <n v="954"/>
    <n v="926"/>
    <n v="1015"/>
    <n v="925"/>
    <n v="981"/>
    <n v="770"/>
    <n v="854"/>
    <n v="826"/>
    <n v="1034"/>
    <n v="19"/>
    <n v="20"/>
    <n v="26"/>
    <n v="20"/>
    <n v="24"/>
    <n v="17"/>
    <n v="18"/>
    <n v="20"/>
    <n v="29"/>
    <n v="934"/>
    <n v="904"/>
    <n v="987"/>
    <n v="904"/>
    <n v="954"/>
    <n v="752"/>
    <n v="835"/>
    <n v="805"/>
    <n v="1002"/>
    <n v="113"/>
    <n v="106"/>
    <n v="2"/>
    <n v="2"/>
    <n v="111"/>
    <n v="104"/>
    <n v="668"/>
    <n v="12"/>
    <n v="655"/>
    <n v="0"/>
    <n v="0"/>
    <n v="0"/>
    <n v="550"/>
    <n v="9"/>
    <n v="541"/>
    <n v="854"/>
    <n v="1"/>
    <n v="20"/>
    <n v="831"/>
    <n v="18"/>
    <n v="0"/>
    <n v="1"/>
    <n v="17"/>
    <n v="835"/>
    <n v="1"/>
    <n v="19"/>
    <n v="813"/>
    <n v="201"/>
    <n v="25"/>
    <n v="196"/>
    <n v="137"/>
    <n v="53"/>
    <n v="5"/>
    <n v="57"/>
    <n v="22"/>
    <n v="2"/>
    <n v="0"/>
    <n v="35"/>
    <n v="2"/>
    <n v="0"/>
    <n v="8"/>
    <n v="13"/>
    <n v="1"/>
    <n v="12"/>
    <n v="26"/>
    <n v="4"/>
    <n v="19"/>
    <n v="7"/>
    <m/>
    <m/>
    <m/>
    <n v="954"/>
    <n v="780"/>
    <n v="1015"/>
    <n v="169"/>
    <n v="896"/>
    <n v="510"/>
    <n v="926"/>
    <n v="835"/>
    <n v="868"/>
    <n v="338"/>
    <n v="19"/>
    <n v="17"/>
    <n v="26"/>
    <n v="1"/>
    <n v="22"/>
    <n v="12"/>
    <n v="20"/>
    <n v="20"/>
    <n v="15"/>
    <n v="4"/>
    <n v="934"/>
    <n v="785"/>
    <n v="987"/>
    <n v="170"/>
    <n v="889"/>
    <n v="505"/>
    <n v="904"/>
    <n v="845"/>
    <n v="852"/>
    <n v="348"/>
    <m/>
    <n v="1105"/>
    <n v="1102"/>
    <n v="3"/>
    <n v="1105"/>
    <n v="33"/>
    <n v="1069"/>
    <n v="3"/>
    <n v="1"/>
    <n v="616"/>
    <n v="224"/>
    <n v="757"/>
    <n v="68"/>
    <n v="4"/>
    <n v="29"/>
    <n v="20"/>
    <n v="3"/>
    <n v="0"/>
    <n v="0"/>
    <n v="597"/>
    <n v="16"/>
    <n v="3"/>
    <n v="90"/>
    <n v="610"/>
    <n v="402"/>
    <n v="2"/>
    <n v="13"/>
    <n v="14"/>
    <n v="4"/>
    <n v="1"/>
    <n v="76"/>
    <n v="582"/>
    <n v="397"/>
    <n v="35"/>
    <n v="236"/>
    <n v="45"/>
    <n v="228"/>
    <n v="31"/>
    <n v="9851"/>
    <n v="7"/>
    <n v="254"/>
    <n v="61"/>
    <n v="54"/>
    <n v="162"/>
    <n v="5821"/>
    <n v="3373"/>
    <n v="856"/>
    <n v="10110"/>
    <n v="101"/>
    <n v="43"/>
    <n v="4"/>
    <n v="31"/>
    <n v="0"/>
    <n v="99"/>
    <n v="2"/>
    <n v="3"/>
    <n v="1"/>
    <n v="0"/>
    <n v="0"/>
    <n v="1"/>
    <n v="0"/>
    <n v="0"/>
    <n v="12"/>
    <n v="8"/>
    <n v="5"/>
    <n v="1"/>
    <n v="7"/>
    <n v="5"/>
    <n v="15"/>
    <n v="4"/>
    <n v="665"/>
    <n v="193"/>
    <n v="858"/>
    <n v="10"/>
    <n v="4"/>
    <n v="14"/>
    <n v="655"/>
    <n v="189"/>
    <n v="844"/>
    <n v="665"/>
    <n v="86"/>
    <n v="86"/>
    <n v="86"/>
    <n v="441"/>
    <n v="2"/>
    <n v="1"/>
    <n v="0"/>
    <x v="1"/>
    <x v="221"/>
  </r>
  <r>
    <x v="3"/>
    <x v="27"/>
    <x v="224"/>
    <x v="224"/>
    <x v="0"/>
    <n v="29558"/>
    <n v="1517"/>
    <n v="1478"/>
    <n v="1493"/>
    <n v="1464"/>
    <n v="1508"/>
    <n v="1359"/>
    <n v="1418"/>
    <n v="1000"/>
    <n v="1558"/>
    <n v="29"/>
    <n v="27"/>
    <n v="29"/>
    <n v="22"/>
    <n v="28"/>
    <n v="18"/>
    <n v="19"/>
    <n v="19"/>
    <n v="37"/>
    <n v="1487"/>
    <n v="1450"/>
    <n v="1463"/>
    <n v="1441"/>
    <n v="1479"/>
    <n v="1341"/>
    <n v="1399"/>
    <n v="981"/>
    <n v="1520"/>
    <n v="190"/>
    <n v="148"/>
    <n v="4"/>
    <n v="3"/>
    <n v="185"/>
    <n v="145"/>
    <n v="1283"/>
    <n v="13"/>
    <n v="1270"/>
    <n v="0"/>
    <n v="0"/>
    <n v="0"/>
    <n v="866"/>
    <n v="10"/>
    <n v="856"/>
    <n v="1418"/>
    <n v="8"/>
    <n v="88"/>
    <n v="1322"/>
    <n v="19"/>
    <n v="0"/>
    <n v="1"/>
    <n v="18"/>
    <n v="1399"/>
    <n v="8"/>
    <n v="87"/>
    <n v="1304"/>
    <n v="229"/>
    <n v="28"/>
    <n v="229"/>
    <n v="164"/>
    <n v="66"/>
    <n v="13"/>
    <n v="157"/>
    <n v="51"/>
    <n v="0"/>
    <n v="0"/>
    <n v="106"/>
    <n v="0"/>
    <n v="1"/>
    <n v="15"/>
    <n v="46"/>
    <n v="4"/>
    <n v="42"/>
    <n v="92"/>
    <n v="28"/>
    <n v="81"/>
    <n v="11"/>
    <m/>
    <m/>
    <m/>
    <n v="1517"/>
    <n v="1034"/>
    <n v="1493"/>
    <n v="331"/>
    <n v="1342"/>
    <n v="820"/>
    <n v="1478"/>
    <n v="1387"/>
    <n v="1425"/>
    <n v="534"/>
    <n v="29"/>
    <n v="19"/>
    <n v="29"/>
    <n v="6"/>
    <n v="24"/>
    <n v="11"/>
    <n v="27"/>
    <n v="24"/>
    <n v="20"/>
    <n v="6"/>
    <n v="1487"/>
    <n v="1015"/>
    <n v="1463"/>
    <n v="325"/>
    <n v="1317"/>
    <n v="808"/>
    <n v="1450"/>
    <n v="1362"/>
    <n v="1404"/>
    <n v="528"/>
    <m/>
    <n v="1636"/>
    <n v="1635"/>
    <n v="1"/>
    <n v="1636"/>
    <n v="47"/>
    <n v="1588"/>
    <n v="1"/>
    <n v="12"/>
    <n v="912"/>
    <n v="116"/>
    <n v="1390"/>
    <n v="58"/>
    <n v="18"/>
    <n v="32"/>
    <n v="18"/>
    <n v="4"/>
    <n v="8"/>
    <n v="0"/>
    <n v="898"/>
    <n v="6"/>
    <n v="4"/>
    <n v="197"/>
    <n v="1000"/>
    <n v="435"/>
    <n v="3"/>
    <n v="35"/>
    <n v="9"/>
    <n v="0"/>
    <n v="1"/>
    <n v="162"/>
    <n v="990"/>
    <n v="435"/>
    <n v="47"/>
    <n v="324"/>
    <n v="87"/>
    <n v="289"/>
    <n v="281"/>
    <n v="22651"/>
    <n v="1"/>
    <n v="393"/>
    <n v="8"/>
    <n v="86"/>
    <n v="290"/>
    <n v="16891"/>
    <n v="5598"/>
    <n v="732"/>
    <n v="23221"/>
    <n v="219"/>
    <n v="117"/>
    <n v="5"/>
    <n v="19"/>
    <n v="8"/>
    <n v="210"/>
    <n v="1"/>
    <n v="4"/>
    <n v="1"/>
    <n v="0"/>
    <n v="0"/>
    <n v="1"/>
    <n v="0"/>
    <n v="0"/>
    <n v="31"/>
    <n v="21"/>
    <n v="9"/>
    <n v="4"/>
    <n v="12"/>
    <n v="19"/>
    <n v="35"/>
    <n v="6"/>
    <n v="993"/>
    <n v="225"/>
    <n v="1218"/>
    <n v="2"/>
    <n v="0"/>
    <n v="2"/>
    <n v="991"/>
    <n v="224"/>
    <n v="1215"/>
    <n v="993"/>
    <n v="148"/>
    <n v="148"/>
    <n v="148"/>
    <n v="691"/>
    <n v="2"/>
    <n v="2"/>
    <n v="2"/>
    <x v="0"/>
    <x v="224"/>
  </r>
  <r>
    <x v="3"/>
    <x v="27"/>
    <x v="224"/>
    <x v="224"/>
    <x v="1"/>
    <n v="29754"/>
    <n v="1527"/>
    <n v="1490"/>
    <n v="1502"/>
    <n v="1479"/>
    <n v="1520"/>
    <n v="1375"/>
    <n v="1429"/>
    <n v="1010"/>
    <n v="1571"/>
    <n v="29"/>
    <n v="25"/>
    <n v="29"/>
    <n v="22"/>
    <n v="26"/>
    <n v="17"/>
    <n v="19"/>
    <n v="18"/>
    <n v="38"/>
    <n v="1495"/>
    <n v="1462"/>
    <n v="1470"/>
    <n v="1454"/>
    <n v="1491"/>
    <n v="1356"/>
    <n v="1409"/>
    <n v="992"/>
    <n v="1530"/>
    <n v="164"/>
    <n v="124"/>
    <n v="5"/>
    <n v="4"/>
    <n v="158"/>
    <n v="120"/>
    <n v="1306"/>
    <n v="13"/>
    <n v="1292"/>
    <n v="0"/>
    <n v="0"/>
    <n v="0"/>
    <n v="891"/>
    <n v="9"/>
    <n v="882"/>
    <n v="1429"/>
    <n v="8"/>
    <n v="62"/>
    <n v="1359"/>
    <n v="19"/>
    <n v="0"/>
    <n v="0"/>
    <n v="19"/>
    <n v="1409"/>
    <n v="8"/>
    <n v="62"/>
    <n v="1339"/>
    <n v="235"/>
    <n v="31"/>
    <n v="231"/>
    <n v="163"/>
    <n v="66"/>
    <n v="13"/>
    <n v="160"/>
    <n v="52"/>
    <n v="0"/>
    <n v="1"/>
    <n v="108"/>
    <n v="0"/>
    <n v="1"/>
    <n v="11"/>
    <n v="46"/>
    <n v="3"/>
    <n v="43"/>
    <n v="90"/>
    <n v="26"/>
    <n v="83"/>
    <n v="7"/>
    <m/>
    <m/>
    <m/>
    <n v="1527"/>
    <n v="1038"/>
    <n v="1502"/>
    <n v="319"/>
    <n v="1314"/>
    <n v="803"/>
    <n v="1490"/>
    <n v="1364"/>
    <n v="1440"/>
    <n v="533"/>
    <n v="29"/>
    <n v="18"/>
    <n v="29"/>
    <n v="6"/>
    <n v="25"/>
    <n v="13"/>
    <n v="25"/>
    <n v="23"/>
    <n v="20"/>
    <n v="5"/>
    <n v="1495"/>
    <n v="1031"/>
    <n v="1470"/>
    <n v="321"/>
    <n v="1313"/>
    <n v="804"/>
    <n v="1462"/>
    <n v="1370"/>
    <n v="1417"/>
    <n v="534"/>
    <m/>
    <n v="1644"/>
    <n v="1641"/>
    <n v="3"/>
    <n v="1644"/>
    <n v="48"/>
    <n v="1593"/>
    <n v="3"/>
    <n v="12"/>
    <n v="903"/>
    <n v="118"/>
    <n v="1398"/>
    <n v="57"/>
    <n v="18"/>
    <n v="32"/>
    <n v="17"/>
    <n v="4"/>
    <n v="8"/>
    <n v="0"/>
    <n v="890"/>
    <n v="5"/>
    <n v="4"/>
    <n v="197"/>
    <n v="1010"/>
    <n v="433"/>
    <n v="3"/>
    <n v="35"/>
    <n v="9"/>
    <n v="0"/>
    <n v="1"/>
    <n v="157"/>
    <n v="983"/>
    <n v="430"/>
    <n v="47"/>
    <n v="327"/>
    <n v="87"/>
    <n v="288"/>
    <n v="287"/>
    <n v="22809"/>
    <n v="1"/>
    <n v="381"/>
    <n v="9"/>
    <n v="88"/>
    <n v="291"/>
    <n v="16667"/>
    <n v="5580"/>
    <n v="730"/>
    <n v="23384"/>
    <n v="218"/>
    <n v="114"/>
    <n v="5"/>
    <n v="17"/>
    <n v="9"/>
    <n v="207"/>
    <n v="2"/>
    <n v="4"/>
    <n v="1"/>
    <n v="0"/>
    <n v="0"/>
    <n v="1"/>
    <n v="0"/>
    <n v="0"/>
    <n v="29"/>
    <n v="21"/>
    <n v="10"/>
    <n v="3"/>
    <n v="11"/>
    <n v="18"/>
    <n v="33"/>
    <n v="6"/>
    <n v="996"/>
    <n v="226"/>
    <n v="1222"/>
    <n v="2"/>
    <n v="1"/>
    <n v="3"/>
    <n v="994"/>
    <n v="224"/>
    <n v="1218"/>
    <n v="996"/>
    <n v="154"/>
    <n v="154"/>
    <n v="154"/>
    <n v="707"/>
    <n v="2"/>
    <n v="2"/>
    <n v="2"/>
    <x v="1"/>
    <x v="224"/>
  </r>
  <r>
    <x v="3"/>
    <x v="27"/>
    <x v="225"/>
    <x v="225"/>
    <x v="0"/>
    <n v="2008"/>
    <n v="79"/>
    <n v="77"/>
    <n v="79"/>
    <n v="76"/>
    <n v="79"/>
    <n v="65"/>
    <n v="72"/>
    <n v="65"/>
    <n v="76"/>
    <n v="5"/>
    <n v="4"/>
    <n v="5"/>
    <n v="5"/>
    <n v="5"/>
    <n v="5"/>
    <n v="5"/>
    <n v="4"/>
    <n v="5"/>
    <n v="74"/>
    <n v="73"/>
    <n v="74"/>
    <n v="71"/>
    <n v="74"/>
    <n v="60"/>
    <n v="67"/>
    <n v="61"/>
    <n v="71"/>
    <n v="13"/>
    <n v="13"/>
    <n v="2"/>
    <n v="2"/>
    <n v="11"/>
    <n v="11"/>
    <n v="57"/>
    <n v="4"/>
    <n v="53"/>
    <n v="0"/>
    <n v="0"/>
    <n v="0"/>
    <n v="52"/>
    <n v="3"/>
    <n v="49"/>
    <n v="72"/>
    <n v="4"/>
    <n v="19"/>
    <n v="49"/>
    <n v="5"/>
    <n v="0"/>
    <n v="1"/>
    <n v="4"/>
    <n v="67"/>
    <n v="4"/>
    <n v="18"/>
    <n v="45"/>
    <n v="13"/>
    <n v="3"/>
    <n v="14"/>
    <n v="7"/>
    <n v="0"/>
    <n v="0"/>
    <n v="1"/>
    <n v="0"/>
    <n v="0"/>
    <n v="0"/>
    <n v="1"/>
    <n v="0"/>
    <n v="0"/>
    <n v="0"/>
    <n v="0"/>
    <n v="0"/>
    <n v="0"/>
    <n v="1"/>
    <n v="0"/>
    <n v="1"/>
    <n v="0"/>
    <m/>
    <m/>
    <m/>
    <n v="79"/>
    <n v="55"/>
    <n v="79"/>
    <n v="24"/>
    <n v="73"/>
    <n v="44"/>
    <n v="77"/>
    <n v="74"/>
    <n v="77"/>
    <n v="26"/>
    <n v="5"/>
    <n v="5"/>
    <n v="5"/>
    <n v="0"/>
    <n v="3"/>
    <n v="1"/>
    <n v="4"/>
    <n v="4"/>
    <n v="4"/>
    <n v="1"/>
    <n v="74"/>
    <n v="50"/>
    <n v="74"/>
    <n v="24"/>
    <n v="70"/>
    <n v="43"/>
    <n v="73"/>
    <n v="70"/>
    <n v="73"/>
    <n v="25"/>
    <m/>
    <n v="79"/>
    <n v="79"/>
    <n v="0"/>
    <n v="79"/>
    <n v="5"/>
    <n v="74"/>
    <n v="0"/>
    <n v="0"/>
    <n v="48"/>
    <n v="49"/>
    <n v="20"/>
    <n v="5"/>
    <n v="0"/>
    <n v="3"/>
    <n v="2"/>
    <n v="0"/>
    <n v="0"/>
    <n v="0"/>
    <n v="48"/>
    <n v="0"/>
    <n v="0"/>
    <n v="3"/>
    <n v="34"/>
    <n v="42"/>
    <n v="0"/>
    <n v="2"/>
    <n v="3"/>
    <n v="0"/>
    <n v="0"/>
    <n v="1"/>
    <n v="31"/>
    <n v="42"/>
    <n v="2"/>
    <n v="13"/>
    <n v="2"/>
    <n v="29"/>
    <n v="31"/>
    <n v="1727"/>
    <n v="0"/>
    <n v="103"/>
    <n v="1"/>
    <n v="4"/>
    <n v="13"/>
    <n v="867"/>
    <n v="676"/>
    <n v="244"/>
    <n v="1787"/>
    <n v="9"/>
    <n v="8"/>
    <n v="1"/>
    <n v="2"/>
    <n v="1"/>
    <n v="8"/>
    <n v="0"/>
    <n v="0"/>
    <n v="0"/>
    <n v="0"/>
    <n v="0"/>
    <n v="0"/>
    <n v="0"/>
    <n v="0"/>
    <n v="1"/>
    <n v="1"/>
    <n v="0"/>
    <n v="0"/>
    <n v="1"/>
    <n v="0"/>
    <n v="1"/>
    <n v="0"/>
    <n v="46"/>
    <n v="13"/>
    <n v="59"/>
    <n v="2"/>
    <n v="0"/>
    <n v="2"/>
    <n v="44"/>
    <n v="13"/>
    <n v="57"/>
    <n v="46"/>
    <n v="2"/>
    <n v="2"/>
    <n v="2"/>
    <n v="10"/>
    <n v="0"/>
    <n v="0"/>
    <n v="0"/>
    <x v="0"/>
    <x v="225"/>
  </r>
  <r>
    <x v="3"/>
    <x v="27"/>
    <x v="225"/>
    <x v="225"/>
    <x v="1"/>
    <n v="2007"/>
    <n v="80"/>
    <n v="79"/>
    <n v="81"/>
    <n v="77"/>
    <n v="81"/>
    <n v="66"/>
    <n v="74"/>
    <n v="67"/>
    <n v="79"/>
    <n v="5"/>
    <n v="4"/>
    <n v="5"/>
    <n v="5"/>
    <n v="5"/>
    <n v="5"/>
    <n v="5"/>
    <n v="4"/>
    <n v="5"/>
    <n v="75"/>
    <n v="75"/>
    <n v="76"/>
    <n v="72"/>
    <n v="76"/>
    <n v="61"/>
    <n v="69"/>
    <n v="63"/>
    <n v="74"/>
    <n v="13"/>
    <n v="13"/>
    <n v="2"/>
    <n v="2"/>
    <n v="11"/>
    <n v="11"/>
    <n v="60"/>
    <n v="4"/>
    <n v="56"/>
    <n v="0"/>
    <n v="0"/>
    <n v="0"/>
    <n v="55"/>
    <n v="3"/>
    <n v="52"/>
    <n v="74"/>
    <n v="4"/>
    <n v="20"/>
    <n v="50"/>
    <n v="5"/>
    <n v="0"/>
    <n v="1"/>
    <n v="4"/>
    <n v="69"/>
    <n v="4"/>
    <n v="19"/>
    <n v="46"/>
    <n v="13"/>
    <n v="3"/>
    <n v="14"/>
    <n v="7"/>
    <n v="0"/>
    <n v="0"/>
    <n v="1"/>
    <n v="0"/>
    <n v="0"/>
    <n v="0"/>
    <n v="1"/>
    <n v="0"/>
    <n v="0"/>
    <n v="0"/>
    <n v="0"/>
    <n v="0"/>
    <n v="0"/>
    <n v="1"/>
    <n v="0"/>
    <n v="1"/>
    <n v="0"/>
    <m/>
    <m/>
    <m/>
    <n v="80"/>
    <n v="57"/>
    <n v="81"/>
    <n v="26"/>
    <n v="73"/>
    <n v="42"/>
    <n v="79"/>
    <n v="74"/>
    <n v="78"/>
    <n v="28"/>
    <n v="5"/>
    <n v="5"/>
    <n v="5"/>
    <n v="0"/>
    <n v="3"/>
    <n v="1"/>
    <n v="4"/>
    <n v="4"/>
    <n v="4"/>
    <n v="1"/>
    <n v="75"/>
    <n v="52"/>
    <n v="76"/>
    <n v="26"/>
    <n v="72"/>
    <n v="42"/>
    <n v="75"/>
    <n v="72"/>
    <n v="74"/>
    <n v="27"/>
    <m/>
    <n v="81"/>
    <n v="81"/>
    <n v="0"/>
    <n v="81"/>
    <n v="5"/>
    <n v="76"/>
    <n v="0"/>
    <n v="0"/>
    <n v="48"/>
    <n v="49"/>
    <n v="21"/>
    <n v="5"/>
    <n v="0"/>
    <n v="4"/>
    <n v="2"/>
    <n v="0"/>
    <n v="0"/>
    <n v="0"/>
    <n v="48"/>
    <n v="0"/>
    <n v="0"/>
    <n v="3"/>
    <n v="36"/>
    <n v="42"/>
    <n v="0"/>
    <n v="2"/>
    <n v="3"/>
    <n v="0"/>
    <n v="0"/>
    <n v="1"/>
    <n v="31"/>
    <n v="42"/>
    <n v="2"/>
    <n v="12"/>
    <n v="2"/>
    <n v="30"/>
    <n v="32"/>
    <n v="1724"/>
    <n v="0"/>
    <n v="103"/>
    <n v="1"/>
    <n v="4"/>
    <n v="13"/>
    <n v="854"/>
    <n v="672"/>
    <n v="246"/>
    <n v="1786"/>
    <n v="11"/>
    <n v="10"/>
    <n v="1"/>
    <n v="3"/>
    <n v="1"/>
    <n v="10"/>
    <n v="0"/>
    <n v="0"/>
    <n v="0"/>
    <n v="0"/>
    <n v="0"/>
    <n v="0"/>
    <n v="0"/>
    <n v="0"/>
    <n v="1"/>
    <n v="1"/>
    <n v="0"/>
    <n v="0"/>
    <n v="1"/>
    <n v="0"/>
    <n v="1"/>
    <n v="0"/>
    <n v="48"/>
    <n v="13"/>
    <n v="61"/>
    <n v="2"/>
    <n v="0"/>
    <n v="2"/>
    <n v="46"/>
    <n v="13"/>
    <n v="59"/>
    <n v="48"/>
    <n v="4"/>
    <n v="4"/>
    <n v="4"/>
    <n v="12"/>
    <n v="0"/>
    <n v="0"/>
    <n v="0"/>
    <x v="1"/>
    <x v="225"/>
  </r>
  <r>
    <x v="5"/>
    <x v="41"/>
    <x v="226"/>
    <x v="226"/>
    <x v="0"/>
    <n v="15568"/>
    <n v="628"/>
    <n v="556"/>
    <n v="621"/>
    <n v="505"/>
    <n v="600"/>
    <n v="269"/>
    <n v="517"/>
    <n v="476"/>
    <n v="672"/>
    <n v="32"/>
    <n v="22"/>
    <n v="29"/>
    <n v="26"/>
    <n v="24"/>
    <n v="11"/>
    <n v="23"/>
    <n v="24"/>
    <n v="35"/>
    <n v="593"/>
    <n v="531"/>
    <n v="589"/>
    <n v="476"/>
    <n v="573"/>
    <n v="256"/>
    <n v="492"/>
    <n v="452"/>
    <n v="634"/>
    <n v="69"/>
    <n v="50"/>
    <n v="2"/>
    <n v="2"/>
    <n v="67"/>
    <n v="48"/>
    <n v="166"/>
    <n v="2"/>
    <n v="162"/>
    <n v="1"/>
    <n v="1"/>
    <n v="0"/>
    <n v="123"/>
    <n v="1"/>
    <n v="122"/>
    <n v="517"/>
    <n v="7"/>
    <n v="22"/>
    <n v="484"/>
    <n v="23"/>
    <n v="1"/>
    <n v="0"/>
    <n v="20"/>
    <n v="492"/>
    <n v="6"/>
    <n v="22"/>
    <n v="462"/>
    <n v="122"/>
    <n v="14"/>
    <n v="124"/>
    <n v="91"/>
    <n v="31"/>
    <n v="9"/>
    <n v="25"/>
    <n v="8"/>
    <n v="0"/>
    <n v="0"/>
    <n v="17"/>
    <n v="0"/>
    <n v="0"/>
    <n v="1"/>
    <n v="3"/>
    <n v="0"/>
    <n v="3"/>
    <n v="16"/>
    <n v="1"/>
    <n v="11"/>
    <n v="5"/>
    <m/>
    <m/>
    <m/>
    <n v="628"/>
    <n v="423"/>
    <n v="621"/>
    <n v="155"/>
    <n v="532"/>
    <n v="318"/>
    <n v="556"/>
    <n v="471"/>
    <n v="515"/>
    <n v="157"/>
    <n v="32"/>
    <n v="22"/>
    <n v="29"/>
    <n v="5"/>
    <n v="25"/>
    <n v="14"/>
    <n v="22"/>
    <n v="20"/>
    <n v="16"/>
    <n v="5"/>
    <n v="593"/>
    <n v="400"/>
    <n v="589"/>
    <n v="150"/>
    <n v="504"/>
    <n v="301"/>
    <n v="531"/>
    <n v="449"/>
    <n v="496"/>
    <n v="152"/>
    <m/>
    <n v="701"/>
    <n v="698"/>
    <n v="3"/>
    <n v="701"/>
    <n v="38"/>
    <n v="660"/>
    <n v="3"/>
    <n v="470"/>
    <n v="579"/>
    <n v="213"/>
    <n v="287"/>
    <n v="119"/>
    <n v="22"/>
    <n v="30"/>
    <n v="30"/>
    <n v="0"/>
    <n v="459"/>
    <n v="11"/>
    <n v="560"/>
    <n v="17"/>
    <n v="3"/>
    <n v="47"/>
    <n v="375"/>
    <n v="276"/>
    <n v="3"/>
    <n v="17"/>
    <n v="16"/>
    <n v="2"/>
    <n v="0"/>
    <n v="29"/>
    <n v="357"/>
    <n v="274"/>
    <n v="12"/>
    <n v="83"/>
    <n v="14"/>
    <n v="97"/>
    <n v="9"/>
    <n v="11159"/>
    <n v="5"/>
    <n v="549"/>
    <n v="30"/>
    <n v="60"/>
    <n v="193"/>
    <n v="5432"/>
    <n v="4901"/>
    <n v="932"/>
    <n v="11265"/>
    <n v="76"/>
    <n v="18"/>
    <n v="1"/>
    <n v="17"/>
    <n v="0"/>
    <n v="74"/>
    <n v="2"/>
    <n v="3"/>
    <n v="2"/>
    <n v="0"/>
    <n v="0"/>
    <n v="1"/>
    <n v="1"/>
    <n v="0"/>
    <n v="8"/>
    <n v="8"/>
    <n v="2"/>
    <n v="3"/>
    <n v="4"/>
    <n v="4"/>
    <n v="11"/>
    <n v="4"/>
    <n v="348"/>
    <n v="118"/>
    <n v="466"/>
    <n v="9"/>
    <n v="1"/>
    <n v="10"/>
    <n v="339"/>
    <n v="117"/>
    <n v="456"/>
    <n v="348"/>
    <n v="35"/>
    <n v="35"/>
    <n v="35"/>
    <n v="168"/>
    <n v="6"/>
    <n v="3"/>
    <n v="3"/>
    <x v="0"/>
    <x v="226"/>
  </r>
  <r>
    <x v="5"/>
    <x v="41"/>
    <x v="226"/>
    <x v="226"/>
    <x v="1"/>
    <n v="15698"/>
    <n v="628"/>
    <n v="561"/>
    <n v="628"/>
    <n v="518"/>
    <n v="610"/>
    <n v="281"/>
    <n v="522"/>
    <n v="479"/>
    <n v="674"/>
    <n v="32"/>
    <n v="23"/>
    <n v="31"/>
    <n v="26"/>
    <n v="24"/>
    <n v="12"/>
    <n v="23"/>
    <n v="24"/>
    <n v="38"/>
    <n v="593"/>
    <n v="535"/>
    <n v="594"/>
    <n v="489"/>
    <n v="583"/>
    <n v="267"/>
    <n v="497"/>
    <n v="455"/>
    <n v="633"/>
    <n v="70"/>
    <n v="50"/>
    <n v="3"/>
    <n v="3"/>
    <n v="67"/>
    <n v="47"/>
    <n v="178"/>
    <n v="2"/>
    <n v="174"/>
    <n v="1"/>
    <n v="1"/>
    <n v="0"/>
    <n v="134"/>
    <n v="1"/>
    <n v="133"/>
    <n v="522"/>
    <n v="7"/>
    <n v="24"/>
    <n v="487"/>
    <n v="23"/>
    <n v="1"/>
    <n v="0"/>
    <n v="20"/>
    <n v="497"/>
    <n v="6"/>
    <n v="24"/>
    <n v="465"/>
    <n v="123"/>
    <n v="14"/>
    <n v="124"/>
    <n v="91"/>
    <n v="31"/>
    <n v="9"/>
    <n v="25"/>
    <n v="9"/>
    <n v="0"/>
    <n v="0"/>
    <n v="16"/>
    <n v="0"/>
    <n v="0"/>
    <n v="1"/>
    <n v="2"/>
    <n v="0"/>
    <n v="2"/>
    <n v="16"/>
    <n v="1"/>
    <n v="11"/>
    <n v="5"/>
    <m/>
    <m/>
    <m/>
    <n v="628"/>
    <n v="419"/>
    <n v="628"/>
    <n v="150"/>
    <n v="534"/>
    <n v="312"/>
    <n v="561"/>
    <n v="460"/>
    <n v="517"/>
    <n v="151"/>
    <n v="32"/>
    <n v="22"/>
    <n v="31"/>
    <n v="5"/>
    <n v="27"/>
    <n v="15"/>
    <n v="23"/>
    <n v="20"/>
    <n v="16"/>
    <n v="5"/>
    <n v="593"/>
    <n v="401"/>
    <n v="594"/>
    <n v="147"/>
    <n v="516"/>
    <n v="300"/>
    <n v="535"/>
    <n v="445"/>
    <n v="498"/>
    <n v="147"/>
    <m/>
    <n v="703"/>
    <n v="700"/>
    <n v="3"/>
    <n v="703"/>
    <n v="40"/>
    <n v="660"/>
    <n v="3"/>
    <n v="475"/>
    <n v="586"/>
    <n v="217"/>
    <n v="288"/>
    <n v="118"/>
    <n v="22"/>
    <n v="28"/>
    <n v="30"/>
    <n v="0"/>
    <n v="464"/>
    <n v="11"/>
    <n v="568"/>
    <n v="17"/>
    <n v="3"/>
    <n v="49"/>
    <n v="374"/>
    <n v="277"/>
    <n v="3"/>
    <n v="17"/>
    <n v="16"/>
    <n v="2"/>
    <n v="0"/>
    <n v="29"/>
    <n v="355"/>
    <n v="274"/>
    <n v="15"/>
    <n v="85"/>
    <n v="14"/>
    <n v="102"/>
    <n v="9"/>
    <n v="11274"/>
    <n v="4"/>
    <n v="543"/>
    <n v="34"/>
    <n v="62"/>
    <n v="197"/>
    <n v="5511"/>
    <n v="4932"/>
    <n v="942"/>
    <n v="11385"/>
    <n v="74"/>
    <n v="16"/>
    <n v="0"/>
    <n v="16"/>
    <n v="1"/>
    <n v="72"/>
    <n v="1"/>
    <n v="3"/>
    <n v="2"/>
    <n v="0"/>
    <n v="0"/>
    <n v="1"/>
    <n v="1"/>
    <n v="0"/>
    <n v="9"/>
    <n v="8"/>
    <n v="2"/>
    <n v="3"/>
    <n v="5"/>
    <n v="4"/>
    <n v="12"/>
    <n v="4"/>
    <n v="347"/>
    <n v="118"/>
    <n v="465"/>
    <n v="9"/>
    <n v="1"/>
    <n v="10"/>
    <n v="338"/>
    <n v="117"/>
    <n v="455"/>
    <n v="347"/>
    <n v="35"/>
    <n v="35"/>
    <n v="35"/>
    <n v="168"/>
    <n v="6"/>
    <n v="3"/>
    <n v="3"/>
    <x v="1"/>
    <x v="226"/>
  </r>
  <r>
    <x v="5"/>
    <x v="41"/>
    <x v="227"/>
    <x v="227"/>
    <x v="0"/>
    <n v="2793"/>
    <n v="169"/>
    <n v="157"/>
    <n v="159"/>
    <n v="138"/>
    <n v="166"/>
    <n v="101"/>
    <n v="158"/>
    <n v="107"/>
    <n v="193"/>
    <n v="5"/>
    <n v="5"/>
    <n v="7"/>
    <n v="4"/>
    <n v="7"/>
    <n v="2"/>
    <n v="4"/>
    <n v="7"/>
    <n v="8"/>
    <n v="164"/>
    <n v="152"/>
    <n v="152"/>
    <n v="134"/>
    <n v="159"/>
    <n v="99"/>
    <n v="154"/>
    <n v="100"/>
    <n v="184"/>
    <n v="19"/>
    <n v="19"/>
    <n v="1"/>
    <n v="1"/>
    <n v="18"/>
    <n v="18"/>
    <n v="72"/>
    <n v="1"/>
    <n v="71"/>
    <n v="0"/>
    <n v="0"/>
    <n v="0"/>
    <n v="43"/>
    <n v="1"/>
    <n v="42"/>
    <n v="158"/>
    <n v="4"/>
    <n v="21"/>
    <n v="133"/>
    <n v="4"/>
    <n v="1"/>
    <n v="0"/>
    <n v="3"/>
    <n v="154"/>
    <n v="3"/>
    <n v="21"/>
    <n v="130"/>
    <n v="37"/>
    <n v="3"/>
    <n v="38"/>
    <n v="16"/>
    <n v="8"/>
    <n v="2"/>
    <n v="16"/>
    <n v="3"/>
    <n v="0"/>
    <n v="0"/>
    <n v="13"/>
    <n v="0"/>
    <n v="0"/>
    <n v="2"/>
    <n v="5"/>
    <n v="0"/>
    <n v="5"/>
    <n v="9"/>
    <n v="1"/>
    <n v="7"/>
    <n v="2"/>
    <m/>
    <m/>
    <m/>
    <n v="169"/>
    <n v="129"/>
    <n v="159"/>
    <n v="39"/>
    <n v="144"/>
    <n v="95"/>
    <n v="157"/>
    <n v="147"/>
    <n v="142"/>
    <n v="68"/>
    <n v="5"/>
    <n v="5"/>
    <n v="7"/>
    <n v="0"/>
    <n v="6"/>
    <n v="3"/>
    <n v="5"/>
    <n v="5"/>
    <n v="3"/>
    <n v="2"/>
    <n v="164"/>
    <n v="124"/>
    <n v="152"/>
    <n v="39"/>
    <n v="138"/>
    <n v="92"/>
    <n v="152"/>
    <n v="142"/>
    <n v="139"/>
    <n v="66"/>
    <m/>
    <n v="211"/>
    <n v="210"/>
    <n v="1"/>
    <n v="211"/>
    <n v="14"/>
    <n v="196"/>
    <n v="1"/>
    <n v="157"/>
    <n v="182"/>
    <n v="65"/>
    <n v="65"/>
    <n v="63"/>
    <n v="3"/>
    <n v="12"/>
    <n v="3"/>
    <n v="0"/>
    <n v="157"/>
    <n v="0"/>
    <n v="182"/>
    <n v="0"/>
    <n v="3"/>
    <n v="16"/>
    <n v="107"/>
    <n v="85"/>
    <n v="3"/>
    <n v="9"/>
    <n v="1"/>
    <n v="1"/>
    <n v="0"/>
    <n v="7"/>
    <n v="105"/>
    <n v="84"/>
    <n v="0"/>
    <n v="14"/>
    <n v="2"/>
    <n v="43"/>
    <n v="3"/>
    <n v="1989"/>
    <n v="1"/>
    <n v="118"/>
    <n v="34"/>
    <n v="9"/>
    <n v="21"/>
    <n v="884"/>
    <n v="916"/>
    <n v="235"/>
    <n v="2035"/>
    <n v="20"/>
    <n v="15"/>
    <n v="0"/>
    <n v="3"/>
    <n v="2"/>
    <n v="18"/>
    <n v="0"/>
    <n v="3"/>
    <n v="0"/>
    <n v="0"/>
    <n v="0"/>
    <n v="0"/>
    <n v="0"/>
    <n v="0"/>
    <n v="7"/>
    <n v="4"/>
    <n v="1"/>
    <n v="1"/>
    <n v="6"/>
    <n v="1"/>
    <n v="10"/>
    <n v="7"/>
    <n v="114"/>
    <n v="33"/>
    <n v="147"/>
    <n v="1"/>
    <n v="0"/>
    <n v="1"/>
    <n v="113"/>
    <n v="33"/>
    <n v="146"/>
    <n v="114"/>
    <n v="10"/>
    <n v="10"/>
    <n v="10"/>
    <n v="50"/>
    <n v="4"/>
    <n v="2"/>
    <n v="2"/>
    <x v="0"/>
    <x v="227"/>
  </r>
  <r>
    <x v="5"/>
    <x v="41"/>
    <x v="227"/>
    <x v="227"/>
    <x v="1"/>
    <n v="2797"/>
    <n v="173"/>
    <n v="162"/>
    <n v="166"/>
    <n v="144"/>
    <n v="172"/>
    <n v="110"/>
    <n v="160"/>
    <n v="108"/>
    <n v="199"/>
    <n v="5"/>
    <n v="5"/>
    <n v="7"/>
    <n v="4"/>
    <n v="7"/>
    <n v="2"/>
    <n v="4"/>
    <n v="8"/>
    <n v="8"/>
    <n v="167"/>
    <n v="156"/>
    <n v="158"/>
    <n v="139"/>
    <n v="164"/>
    <n v="108"/>
    <n v="155"/>
    <n v="100"/>
    <n v="189"/>
    <n v="15"/>
    <n v="15"/>
    <n v="1"/>
    <n v="1"/>
    <n v="14"/>
    <n v="14"/>
    <n v="77"/>
    <n v="1"/>
    <n v="76"/>
    <n v="0"/>
    <n v="0"/>
    <n v="0"/>
    <n v="47"/>
    <n v="1"/>
    <n v="46"/>
    <n v="160"/>
    <n v="4"/>
    <n v="22"/>
    <n v="134"/>
    <n v="4"/>
    <n v="1"/>
    <n v="0"/>
    <n v="3"/>
    <n v="155"/>
    <n v="3"/>
    <n v="22"/>
    <n v="130"/>
    <n v="36"/>
    <n v="3"/>
    <n v="38"/>
    <n v="16"/>
    <n v="8"/>
    <n v="2"/>
    <n v="17"/>
    <n v="3"/>
    <n v="0"/>
    <n v="0"/>
    <n v="14"/>
    <n v="0"/>
    <n v="0"/>
    <n v="3"/>
    <n v="5"/>
    <n v="0"/>
    <n v="5"/>
    <n v="9"/>
    <n v="1"/>
    <n v="7"/>
    <n v="2"/>
    <m/>
    <m/>
    <m/>
    <n v="173"/>
    <n v="129"/>
    <n v="166"/>
    <n v="39"/>
    <n v="142"/>
    <n v="92"/>
    <n v="162"/>
    <n v="145"/>
    <n v="146"/>
    <n v="66"/>
    <n v="5"/>
    <n v="5"/>
    <n v="7"/>
    <n v="0"/>
    <n v="6"/>
    <n v="3"/>
    <n v="5"/>
    <n v="5"/>
    <n v="3"/>
    <n v="2"/>
    <n v="167"/>
    <n v="126"/>
    <n v="158"/>
    <n v="39"/>
    <n v="142"/>
    <n v="93"/>
    <n v="156"/>
    <n v="146"/>
    <n v="142"/>
    <n v="66"/>
    <m/>
    <n v="215"/>
    <n v="213"/>
    <n v="2"/>
    <n v="215"/>
    <n v="14"/>
    <n v="199"/>
    <n v="2"/>
    <n v="154"/>
    <n v="181"/>
    <n v="66"/>
    <n v="66"/>
    <n v="63"/>
    <n v="3"/>
    <n v="12"/>
    <n v="5"/>
    <n v="0"/>
    <n v="154"/>
    <n v="0"/>
    <n v="181"/>
    <n v="0"/>
    <n v="3"/>
    <n v="17"/>
    <n v="109"/>
    <n v="86"/>
    <n v="3"/>
    <n v="9"/>
    <n v="1"/>
    <n v="1"/>
    <n v="0"/>
    <n v="7"/>
    <n v="105"/>
    <n v="83"/>
    <n v="0"/>
    <n v="14"/>
    <n v="3"/>
    <n v="45"/>
    <n v="3"/>
    <n v="1991"/>
    <n v="2"/>
    <n v="112"/>
    <n v="30"/>
    <n v="9"/>
    <n v="21"/>
    <n v="889"/>
    <n v="918"/>
    <n v="232"/>
    <n v="2039"/>
    <n v="22"/>
    <n v="16"/>
    <n v="0"/>
    <n v="4"/>
    <n v="2"/>
    <n v="19"/>
    <n v="1"/>
    <n v="3"/>
    <n v="0"/>
    <n v="0"/>
    <n v="0"/>
    <n v="0"/>
    <n v="0"/>
    <n v="0"/>
    <n v="7"/>
    <n v="4"/>
    <n v="1"/>
    <n v="1"/>
    <n v="6"/>
    <n v="1"/>
    <n v="10"/>
    <n v="7"/>
    <n v="116"/>
    <n v="33"/>
    <n v="149"/>
    <n v="1"/>
    <n v="0"/>
    <n v="1"/>
    <n v="115"/>
    <n v="33"/>
    <n v="148"/>
    <n v="116"/>
    <n v="9"/>
    <n v="9"/>
    <n v="9"/>
    <n v="51"/>
    <n v="4"/>
    <n v="2"/>
    <n v="2"/>
    <x v="1"/>
    <x v="227"/>
  </r>
  <r>
    <x v="5"/>
    <x v="41"/>
    <x v="228"/>
    <x v="228"/>
    <x v="0"/>
    <n v="6264"/>
    <n v="248"/>
    <n v="236"/>
    <n v="253"/>
    <n v="228"/>
    <n v="260"/>
    <n v="129"/>
    <n v="215"/>
    <n v="123"/>
    <n v="305"/>
    <n v="5"/>
    <n v="4"/>
    <n v="5"/>
    <n v="6"/>
    <n v="5"/>
    <n v="4"/>
    <n v="5"/>
    <n v="2"/>
    <n v="6"/>
    <n v="242"/>
    <n v="230"/>
    <n v="246"/>
    <n v="221"/>
    <n v="253"/>
    <n v="123"/>
    <n v="209"/>
    <n v="121"/>
    <n v="297"/>
    <n v="31"/>
    <n v="29"/>
    <n v="0"/>
    <n v="0"/>
    <n v="31"/>
    <n v="29"/>
    <n v="104"/>
    <n v="4"/>
    <n v="99"/>
    <n v="0"/>
    <n v="0"/>
    <n v="0"/>
    <n v="60"/>
    <n v="1"/>
    <n v="59"/>
    <n v="215"/>
    <n v="1"/>
    <n v="1"/>
    <n v="213"/>
    <n v="5"/>
    <n v="0"/>
    <n v="1"/>
    <n v="4"/>
    <n v="209"/>
    <n v="1"/>
    <n v="0"/>
    <n v="208"/>
    <n v="43"/>
    <n v="3"/>
    <n v="50"/>
    <n v="43"/>
    <n v="19"/>
    <n v="2"/>
    <n v="21"/>
    <n v="3"/>
    <n v="0"/>
    <n v="0"/>
    <n v="18"/>
    <n v="0"/>
    <n v="0"/>
    <n v="2"/>
    <n v="5"/>
    <n v="0"/>
    <n v="5"/>
    <n v="12"/>
    <n v="3"/>
    <n v="9"/>
    <n v="3"/>
    <m/>
    <m/>
    <m/>
    <n v="248"/>
    <n v="197"/>
    <n v="253"/>
    <n v="70"/>
    <n v="211"/>
    <n v="127"/>
    <n v="236"/>
    <n v="213"/>
    <n v="210"/>
    <n v="77"/>
    <n v="5"/>
    <n v="4"/>
    <n v="5"/>
    <n v="1"/>
    <n v="4"/>
    <n v="1"/>
    <n v="4"/>
    <n v="4"/>
    <n v="4"/>
    <n v="1"/>
    <n v="242"/>
    <n v="192"/>
    <n v="246"/>
    <n v="69"/>
    <n v="205"/>
    <n v="125"/>
    <n v="230"/>
    <n v="207"/>
    <n v="205"/>
    <n v="75"/>
    <m/>
    <n v="329"/>
    <n v="327"/>
    <n v="2"/>
    <n v="329"/>
    <n v="10"/>
    <n v="317"/>
    <n v="2"/>
    <n v="13"/>
    <n v="26"/>
    <n v="88"/>
    <n v="125"/>
    <n v="91"/>
    <n v="4"/>
    <n v="9"/>
    <n v="12"/>
    <n v="0"/>
    <n v="13"/>
    <n v="0"/>
    <n v="25"/>
    <n v="1"/>
    <n v="1"/>
    <n v="27"/>
    <n v="185"/>
    <n v="116"/>
    <n v="1"/>
    <n v="3"/>
    <n v="5"/>
    <n v="1"/>
    <n v="0"/>
    <n v="24"/>
    <n v="179"/>
    <n v="114"/>
    <n v="5"/>
    <n v="29"/>
    <n v="6"/>
    <n v="15"/>
    <n v="4"/>
    <n v="4342"/>
    <n v="0"/>
    <n v="244"/>
    <n v="7"/>
    <n v="23"/>
    <n v="71"/>
    <n v="2073"/>
    <n v="1912"/>
    <n v="376"/>
    <n v="4361"/>
    <n v="39"/>
    <n v="7"/>
    <n v="0"/>
    <n v="3"/>
    <n v="0"/>
    <n v="39"/>
    <n v="0"/>
    <n v="1"/>
    <n v="0"/>
    <n v="0"/>
    <n v="0"/>
    <n v="0"/>
    <n v="0"/>
    <n v="0"/>
    <n v="1"/>
    <n v="1"/>
    <n v="0"/>
    <n v="1"/>
    <n v="1"/>
    <n v="0"/>
    <n v="2"/>
    <n v="1"/>
    <n v="150"/>
    <n v="42"/>
    <n v="192"/>
    <n v="5"/>
    <n v="0"/>
    <n v="5"/>
    <n v="144"/>
    <n v="42"/>
    <n v="186"/>
    <n v="150"/>
    <n v="11"/>
    <n v="11"/>
    <n v="11"/>
    <n v="96"/>
    <n v="0"/>
    <n v="0"/>
    <n v="0"/>
    <x v="0"/>
    <x v="228"/>
  </r>
  <r>
    <x v="5"/>
    <x v="41"/>
    <x v="228"/>
    <x v="228"/>
    <x v="1"/>
    <n v="6243"/>
    <n v="249"/>
    <n v="240"/>
    <n v="259"/>
    <n v="229"/>
    <n v="265"/>
    <n v="133"/>
    <n v="216"/>
    <n v="113"/>
    <n v="301"/>
    <n v="5"/>
    <n v="4"/>
    <n v="5"/>
    <n v="6"/>
    <n v="5"/>
    <n v="4"/>
    <n v="5"/>
    <n v="2"/>
    <n v="5"/>
    <n v="243"/>
    <n v="234"/>
    <n v="252"/>
    <n v="222"/>
    <n v="258"/>
    <n v="127"/>
    <n v="210"/>
    <n v="111"/>
    <n v="294"/>
    <n v="29"/>
    <n v="27"/>
    <n v="0"/>
    <n v="0"/>
    <n v="29"/>
    <n v="27"/>
    <n v="106"/>
    <n v="4"/>
    <n v="101"/>
    <n v="0"/>
    <n v="0"/>
    <n v="0"/>
    <n v="58"/>
    <n v="1"/>
    <n v="57"/>
    <n v="216"/>
    <n v="1"/>
    <n v="1"/>
    <n v="214"/>
    <n v="5"/>
    <n v="0"/>
    <n v="1"/>
    <n v="4"/>
    <n v="210"/>
    <n v="1"/>
    <n v="0"/>
    <n v="209"/>
    <n v="43"/>
    <n v="3"/>
    <n v="48"/>
    <n v="43"/>
    <n v="18"/>
    <n v="2"/>
    <n v="20"/>
    <n v="3"/>
    <n v="0"/>
    <n v="0"/>
    <n v="17"/>
    <n v="0"/>
    <n v="0"/>
    <n v="1"/>
    <n v="4"/>
    <n v="0"/>
    <n v="4"/>
    <n v="12"/>
    <n v="3"/>
    <n v="9"/>
    <n v="3"/>
    <m/>
    <m/>
    <m/>
    <n v="249"/>
    <n v="194"/>
    <n v="259"/>
    <n v="69"/>
    <n v="208"/>
    <n v="128"/>
    <n v="240"/>
    <n v="210"/>
    <n v="211"/>
    <n v="78"/>
    <n v="5"/>
    <n v="4"/>
    <n v="5"/>
    <n v="1"/>
    <n v="4"/>
    <n v="1"/>
    <n v="4"/>
    <n v="4"/>
    <n v="4"/>
    <n v="1"/>
    <n v="243"/>
    <n v="193"/>
    <n v="252"/>
    <n v="68"/>
    <n v="209"/>
    <n v="130"/>
    <n v="234"/>
    <n v="212"/>
    <n v="206"/>
    <n v="80"/>
    <m/>
    <n v="329"/>
    <n v="327"/>
    <n v="2"/>
    <n v="329"/>
    <n v="10"/>
    <n v="317"/>
    <n v="2"/>
    <n v="13"/>
    <n v="26"/>
    <n v="88"/>
    <n v="126"/>
    <n v="90"/>
    <n v="4"/>
    <n v="9"/>
    <n v="12"/>
    <n v="0"/>
    <n v="13"/>
    <n v="0"/>
    <n v="25"/>
    <n v="1"/>
    <n v="1"/>
    <n v="26"/>
    <n v="185"/>
    <n v="117"/>
    <n v="1"/>
    <n v="3"/>
    <n v="5"/>
    <n v="1"/>
    <n v="0"/>
    <n v="23"/>
    <n v="177"/>
    <n v="114"/>
    <n v="5"/>
    <n v="30"/>
    <n v="6"/>
    <n v="15"/>
    <n v="4"/>
    <n v="4318"/>
    <n v="0"/>
    <n v="206"/>
    <n v="7"/>
    <n v="23"/>
    <n v="72"/>
    <n v="2038"/>
    <n v="1924"/>
    <n v="375"/>
    <n v="4337"/>
    <n v="39"/>
    <n v="7"/>
    <n v="0"/>
    <n v="3"/>
    <n v="0"/>
    <n v="39"/>
    <n v="0"/>
    <n v="1"/>
    <n v="0"/>
    <n v="0"/>
    <n v="0"/>
    <n v="0"/>
    <n v="0"/>
    <n v="0"/>
    <n v="1"/>
    <n v="1"/>
    <n v="0"/>
    <n v="1"/>
    <n v="1"/>
    <n v="0"/>
    <n v="2"/>
    <n v="1"/>
    <n v="152"/>
    <n v="40"/>
    <n v="192"/>
    <n v="5"/>
    <n v="0"/>
    <n v="5"/>
    <n v="146"/>
    <n v="40"/>
    <n v="186"/>
    <n v="152"/>
    <n v="12"/>
    <n v="12"/>
    <n v="12"/>
    <n v="97"/>
    <n v="0"/>
    <n v="0"/>
    <n v="0"/>
    <x v="1"/>
    <x v="228"/>
  </r>
  <r>
    <x v="5"/>
    <x v="41"/>
    <x v="229"/>
    <x v="229"/>
    <x v="0"/>
    <n v="7718"/>
    <n v="504"/>
    <n v="431"/>
    <n v="463"/>
    <n v="462"/>
    <n v="468"/>
    <n v="99"/>
    <n v="434"/>
    <n v="232"/>
    <n v="540"/>
    <n v="21"/>
    <n v="17"/>
    <n v="19"/>
    <n v="19"/>
    <n v="19"/>
    <n v="5"/>
    <n v="19"/>
    <n v="8"/>
    <n v="21"/>
    <n v="475"/>
    <n v="407"/>
    <n v="435"/>
    <n v="436"/>
    <n v="441"/>
    <n v="94"/>
    <n v="412"/>
    <n v="220"/>
    <n v="510"/>
    <n v="53"/>
    <n v="52"/>
    <n v="3"/>
    <n v="3"/>
    <n v="49"/>
    <n v="48"/>
    <n v="80"/>
    <n v="4"/>
    <n v="76"/>
    <n v="0"/>
    <n v="0"/>
    <n v="0"/>
    <n v="39"/>
    <n v="3"/>
    <n v="36"/>
    <n v="434"/>
    <n v="2"/>
    <n v="6"/>
    <n v="426"/>
    <n v="19"/>
    <n v="0"/>
    <n v="0"/>
    <n v="19"/>
    <n v="412"/>
    <n v="2"/>
    <n v="6"/>
    <n v="404"/>
    <n v="106"/>
    <n v="13"/>
    <n v="106"/>
    <n v="49"/>
    <n v="11"/>
    <n v="2"/>
    <n v="22"/>
    <n v="4"/>
    <n v="0"/>
    <n v="0"/>
    <n v="18"/>
    <n v="0"/>
    <n v="0"/>
    <n v="4"/>
    <n v="5"/>
    <n v="0"/>
    <n v="5"/>
    <n v="12"/>
    <n v="2"/>
    <n v="8"/>
    <n v="4"/>
    <m/>
    <m/>
    <m/>
    <n v="504"/>
    <n v="406"/>
    <n v="463"/>
    <n v="151"/>
    <n v="428"/>
    <n v="289"/>
    <n v="431"/>
    <n v="402"/>
    <n v="412"/>
    <n v="205"/>
    <n v="21"/>
    <n v="20"/>
    <n v="19"/>
    <n v="4"/>
    <n v="16"/>
    <n v="6"/>
    <n v="17"/>
    <n v="17"/>
    <n v="16"/>
    <n v="4"/>
    <n v="475"/>
    <n v="381"/>
    <n v="435"/>
    <n v="141"/>
    <n v="403"/>
    <n v="275"/>
    <n v="407"/>
    <n v="379"/>
    <n v="390"/>
    <n v="198"/>
    <m/>
    <n v="559"/>
    <n v="549"/>
    <n v="10"/>
    <n v="559"/>
    <n v="27"/>
    <n v="522"/>
    <n v="10"/>
    <n v="419"/>
    <n v="475"/>
    <n v="191"/>
    <n v="163"/>
    <n v="154"/>
    <n v="12"/>
    <n v="34"/>
    <n v="4"/>
    <n v="1"/>
    <n v="417"/>
    <n v="2"/>
    <n v="473"/>
    <n v="2"/>
    <n v="3"/>
    <n v="30"/>
    <n v="246"/>
    <n v="280"/>
    <n v="3"/>
    <n v="12"/>
    <n v="10"/>
    <n v="2"/>
    <n v="0"/>
    <n v="18"/>
    <n v="232"/>
    <n v="272"/>
    <n v="8"/>
    <n v="43"/>
    <n v="12"/>
    <n v="53"/>
    <n v="2"/>
    <n v="5861"/>
    <n v="6"/>
    <n v="469"/>
    <n v="12"/>
    <n v="31"/>
    <n v="94"/>
    <n v="2445"/>
    <n v="2661"/>
    <n v="810"/>
    <n v="5916"/>
    <n v="81"/>
    <n v="55"/>
    <n v="1"/>
    <n v="3"/>
    <n v="3"/>
    <n v="76"/>
    <n v="2"/>
    <n v="3"/>
    <n v="0"/>
    <n v="0"/>
    <n v="0"/>
    <n v="1"/>
    <n v="0"/>
    <n v="0"/>
    <n v="4"/>
    <n v="1"/>
    <n v="0"/>
    <n v="0"/>
    <n v="3"/>
    <n v="1"/>
    <n v="7"/>
    <n v="2"/>
    <n v="263"/>
    <n v="92"/>
    <n v="355"/>
    <n v="7"/>
    <n v="1"/>
    <n v="8"/>
    <n v="253"/>
    <n v="91"/>
    <n v="344"/>
    <n v="263"/>
    <n v="16"/>
    <n v="16"/>
    <n v="16"/>
    <n v="149"/>
    <n v="1"/>
    <n v="1"/>
    <n v="1"/>
    <x v="0"/>
    <x v="229"/>
  </r>
  <r>
    <x v="5"/>
    <x v="41"/>
    <x v="229"/>
    <x v="229"/>
    <x v="1"/>
    <n v="7700"/>
    <n v="511"/>
    <n v="441"/>
    <n v="477"/>
    <n v="466"/>
    <n v="476"/>
    <n v="115"/>
    <n v="438"/>
    <n v="230"/>
    <n v="548"/>
    <n v="20"/>
    <n v="15"/>
    <n v="17"/>
    <n v="18"/>
    <n v="17"/>
    <n v="5"/>
    <n v="17"/>
    <n v="7"/>
    <n v="20"/>
    <n v="483"/>
    <n v="419"/>
    <n v="451"/>
    <n v="441"/>
    <n v="451"/>
    <n v="109"/>
    <n v="417"/>
    <n v="219"/>
    <n v="519"/>
    <n v="54"/>
    <n v="52"/>
    <n v="2"/>
    <n v="2"/>
    <n v="51"/>
    <n v="49"/>
    <n v="93"/>
    <n v="2"/>
    <n v="90"/>
    <n v="0"/>
    <n v="0"/>
    <n v="0"/>
    <n v="39"/>
    <n v="1"/>
    <n v="38"/>
    <n v="438"/>
    <n v="2"/>
    <n v="5"/>
    <n v="430"/>
    <n v="17"/>
    <n v="0"/>
    <n v="0"/>
    <n v="17"/>
    <n v="417"/>
    <n v="2"/>
    <n v="5"/>
    <n v="409"/>
    <n v="116"/>
    <n v="16"/>
    <n v="108"/>
    <n v="50"/>
    <n v="11"/>
    <n v="2"/>
    <n v="23"/>
    <n v="4"/>
    <n v="0"/>
    <n v="0"/>
    <n v="19"/>
    <n v="0"/>
    <n v="0"/>
    <n v="4"/>
    <n v="6"/>
    <n v="0"/>
    <n v="6"/>
    <n v="10"/>
    <n v="2"/>
    <n v="7"/>
    <n v="3"/>
    <m/>
    <m/>
    <m/>
    <n v="511"/>
    <n v="406"/>
    <n v="477"/>
    <n v="153"/>
    <n v="423"/>
    <n v="288"/>
    <n v="441"/>
    <n v="389"/>
    <n v="422"/>
    <n v="209"/>
    <n v="20"/>
    <n v="17"/>
    <n v="17"/>
    <n v="4"/>
    <n v="15"/>
    <n v="6"/>
    <n v="15"/>
    <n v="15"/>
    <n v="14"/>
    <n v="4"/>
    <n v="483"/>
    <n v="397"/>
    <n v="451"/>
    <n v="147"/>
    <n v="419"/>
    <n v="289"/>
    <n v="419"/>
    <n v="391"/>
    <n v="402"/>
    <n v="215"/>
    <m/>
    <n v="570"/>
    <n v="560"/>
    <n v="10"/>
    <n v="570"/>
    <n v="26"/>
    <n v="534"/>
    <n v="10"/>
    <n v="428"/>
    <n v="481"/>
    <n v="198"/>
    <n v="162"/>
    <n v="156"/>
    <n v="12"/>
    <n v="39"/>
    <n v="3"/>
    <n v="0"/>
    <n v="426"/>
    <n v="2"/>
    <n v="479"/>
    <n v="2"/>
    <n v="3"/>
    <n v="29"/>
    <n v="256"/>
    <n v="282"/>
    <n v="3"/>
    <n v="11"/>
    <n v="10"/>
    <n v="2"/>
    <n v="0"/>
    <n v="17"/>
    <n v="232"/>
    <n v="271"/>
    <n v="7"/>
    <n v="43"/>
    <n v="13"/>
    <n v="52"/>
    <n v="3"/>
    <n v="5837"/>
    <n v="1"/>
    <n v="462"/>
    <n v="13"/>
    <n v="31"/>
    <n v="94"/>
    <n v="2436"/>
    <n v="2642"/>
    <n v="814"/>
    <n v="5892"/>
    <n v="89"/>
    <n v="59"/>
    <n v="0"/>
    <n v="2"/>
    <n v="3"/>
    <n v="84"/>
    <n v="2"/>
    <n v="3"/>
    <n v="0"/>
    <n v="0"/>
    <n v="0"/>
    <n v="1"/>
    <n v="0"/>
    <n v="0"/>
    <n v="4"/>
    <n v="1"/>
    <n v="0"/>
    <n v="0"/>
    <n v="3"/>
    <n v="1"/>
    <n v="7"/>
    <n v="3"/>
    <n v="267"/>
    <n v="94"/>
    <n v="361"/>
    <n v="7"/>
    <n v="1"/>
    <n v="8"/>
    <n v="257"/>
    <n v="93"/>
    <n v="350"/>
    <n v="267"/>
    <n v="15"/>
    <n v="15"/>
    <n v="15"/>
    <n v="150"/>
    <n v="2"/>
    <n v="1"/>
    <n v="1"/>
    <x v="1"/>
    <x v="229"/>
  </r>
  <r>
    <x v="5"/>
    <x v="29"/>
    <x v="230"/>
    <x v="230"/>
    <x v="0"/>
    <n v="10955"/>
    <n v="396"/>
    <n v="370"/>
    <n v="393"/>
    <n v="314"/>
    <n v="381"/>
    <n v="179"/>
    <n v="375"/>
    <n v="183"/>
    <n v="411"/>
    <n v="27"/>
    <n v="24"/>
    <n v="25"/>
    <n v="22"/>
    <n v="24"/>
    <n v="10"/>
    <n v="25"/>
    <n v="10"/>
    <n v="30"/>
    <n v="366"/>
    <n v="344"/>
    <n v="365"/>
    <n v="290"/>
    <n v="354"/>
    <n v="169"/>
    <n v="347"/>
    <n v="170"/>
    <n v="378"/>
    <n v="53"/>
    <n v="51"/>
    <n v="5"/>
    <n v="5"/>
    <n v="48"/>
    <n v="46"/>
    <n v="129"/>
    <n v="5"/>
    <n v="124"/>
    <n v="0"/>
    <n v="0"/>
    <n v="0"/>
    <n v="64"/>
    <n v="3"/>
    <n v="61"/>
    <n v="375"/>
    <n v="0"/>
    <n v="9"/>
    <n v="365"/>
    <n v="25"/>
    <n v="0"/>
    <n v="0"/>
    <n v="25"/>
    <n v="347"/>
    <n v="0"/>
    <n v="9"/>
    <n v="337"/>
    <n v="75"/>
    <n v="8"/>
    <n v="61"/>
    <n v="45"/>
    <n v="21"/>
    <n v="6"/>
    <n v="30"/>
    <n v="5"/>
    <n v="1"/>
    <n v="1"/>
    <n v="25"/>
    <n v="0"/>
    <n v="0"/>
    <n v="3"/>
    <n v="6"/>
    <n v="1"/>
    <n v="5"/>
    <n v="21"/>
    <n v="6"/>
    <n v="18"/>
    <n v="3"/>
    <m/>
    <m/>
    <m/>
    <n v="396"/>
    <n v="335"/>
    <n v="393"/>
    <n v="92"/>
    <n v="362"/>
    <n v="235"/>
    <n v="370"/>
    <n v="337"/>
    <n v="355"/>
    <n v="169"/>
    <n v="27"/>
    <n v="25"/>
    <n v="25"/>
    <n v="6"/>
    <n v="22"/>
    <n v="16"/>
    <n v="24"/>
    <n v="24"/>
    <n v="21"/>
    <n v="14"/>
    <n v="366"/>
    <n v="309"/>
    <n v="365"/>
    <n v="84"/>
    <n v="337"/>
    <n v="216"/>
    <n v="344"/>
    <n v="311"/>
    <n v="332"/>
    <n v="154"/>
    <m/>
    <n v="437"/>
    <n v="434"/>
    <n v="3"/>
    <n v="437"/>
    <n v="34"/>
    <n v="400"/>
    <n v="3"/>
    <n v="154"/>
    <n v="304"/>
    <n v="138"/>
    <n v="140"/>
    <n v="120"/>
    <n v="8"/>
    <n v="19"/>
    <n v="10"/>
    <n v="2"/>
    <n v="141"/>
    <n v="12"/>
    <n v="275"/>
    <n v="25"/>
    <n v="0"/>
    <n v="43"/>
    <n v="207"/>
    <n v="187"/>
    <n v="0"/>
    <n v="22"/>
    <n v="8"/>
    <n v="4"/>
    <n v="0"/>
    <n v="21"/>
    <n v="196"/>
    <n v="183"/>
    <n v="12"/>
    <n v="46"/>
    <n v="9"/>
    <n v="52"/>
    <n v="21"/>
    <n v="8418"/>
    <n v="5"/>
    <n v="243"/>
    <n v="39"/>
    <n v="21"/>
    <n v="107"/>
    <n v="5028"/>
    <n v="2927"/>
    <n v="536"/>
    <n v="8491"/>
    <n v="57"/>
    <n v="25"/>
    <n v="0"/>
    <n v="3"/>
    <n v="4"/>
    <n v="52"/>
    <n v="1"/>
    <n v="0"/>
    <n v="0"/>
    <n v="0"/>
    <n v="0"/>
    <n v="0"/>
    <n v="0"/>
    <n v="0"/>
    <n v="3"/>
    <n v="3"/>
    <n v="1"/>
    <n v="1"/>
    <n v="2"/>
    <n v="1"/>
    <n v="3"/>
    <n v="2"/>
    <n v="223"/>
    <n v="54"/>
    <n v="277"/>
    <n v="8"/>
    <n v="0"/>
    <n v="8"/>
    <n v="212"/>
    <n v="54"/>
    <n v="266"/>
    <n v="223"/>
    <n v="7"/>
    <n v="7"/>
    <n v="7"/>
    <n v="113"/>
    <n v="0"/>
    <n v="0"/>
    <n v="0"/>
    <x v="0"/>
    <x v="230"/>
  </r>
  <r>
    <x v="5"/>
    <x v="41"/>
    <x v="231"/>
    <x v="231"/>
    <x v="0"/>
    <n v="9162"/>
    <n v="443"/>
    <n v="371"/>
    <n v="440"/>
    <n v="359"/>
    <n v="442"/>
    <n v="182"/>
    <n v="363"/>
    <n v="332"/>
    <n v="490"/>
    <n v="19"/>
    <n v="15"/>
    <n v="18"/>
    <n v="16"/>
    <n v="19"/>
    <n v="3"/>
    <n v="16"/>
    <n v="19"/>
    <n v="21"/>
    <n v="422"/>
    <n v="354"/>
    <n v="420"/>
    <n v="342"/>
    <n v="421"/>
    <n v="178"/>
    <n v="346"/>
    <n v="311"/>
    <n v="467"/>
    <n v="52"/>
    <n v="49"/>
    <n v="3"/>
    <n v="3"/>
    <n v="48"/>
    <n v="45"/>
    <n v="127"/>
    <n v="2"/>
    <n v="125"/>
    <n v="0"/>
    <n v="0"/>
    <n v="0"/>
    <n v="97"/>
    <n v="2"/>
    <n v="95"/>
    <n v="363"/>
    <n v="4"/>
    <n v="26"/>
    <n v="332"/>
    <n v="16"/>
    <n v="1"/>
    <n v="3"/>
    <n v="12"/>
    <n v="346"/>
    <n v="3"/>
    <n v="23"/>
    <n v="319"/>
    <n v="108"/>
    <n v="11"/>
    <n v="97"/>
    <n v="39"/>
    <n v="19"/>
    <n v="2"/>
    <n v="19"/>
    <n v="2"/>
    <n v="0"/>
    <n v="0"/>
    <n v="17"/>
    <n v="0"/>
    <n v="0"/>
    <n v="0"/>
    <n v="5"/>
    <n v="0"/>
    <n v="5"/>
    <n v="14"/>
    <n v="2"/>
    <n v="13"/>
    <n v="1"/>
    <m/>
    <m/>
    <m/>
    <n v="443"/>
    <n v="251"/>
    <n v="440"/>
    <n v="117"/>
    <n v="405"/>
    <n v="264"/>
    <n v="371"/>
    <n v="348"/>
    <n v="345"/>
    <n v="120"/>
    <n v="19"/>
    <n v="13"/>
    <n v="18"/>
    <n v="2"/>
    <n v="16"/>
    <n v="5"/>
    <n v="15"/>
    <n v="15"/>
    <n v="12"/>
    <n v="2"/>
    <n v="422"/>
    <n v="238"/>
    <n v="420"/>
    <n v="115"/>
    <n v="387"/>
    <n v="258"/>
    <n v="354"/>
    <n v="331"/>
    <n v="331"/>
    <n v="118"/>
    <m/>
    <n v="525"/>
    <n v="522"/>
    <n v="3"/>
    <n v="525"/>
    <n v="34"/>
    <n v="488"/>
    <n v="3"/>
    <n v="156"/>
    <n v="194"/>
    <n v="161"/>
    <n v="146"/>
    <n v="152"/>
    <n v="12"/>
    <n v="18"/>
    <n v="34"/>
    <n v="2"/>
    <n v="153"/>
    <n v="3"/>
    <n v="190"/>
    <n v="3"/>
    <n v="8"/>
    <n v="34"/>
    <n v="246"/>
    <n v="237"/>
    <n v="7"/>
    <n v="15"/>
    <n v="8"/>
    <n v="4"/>
    <n v="0"/>
    <n v="19"/>
    <n v="237"/>
    <n v="232"/>
    <n v="5"/>
    <n v="49"/>
    <n v="8"/>
    <n v="107"/>
    <n v="23"/>
    <n v="6610"/>
    <n v="0"/>
    <n v="551"/>
    <n v="25"/>
    <n v="22"/>
    <n v="127"/>
    <n v="2834"/>
    <n v="3098"/>
    <n v="808"/>
    <n v="6740"/>
    <n v="39"/>
    <n v="14"/>
    <n v="0"/>
    <n v="6"/>
    <n v="1"/>
    <n v="37"/>
    <n v="1"/>
    <n v="8"/>
    <n v="1"/>
    <n v="1"/>
    <n v="0"/>
    <n v="5"/>
    <n v="0"/>
    <n v="0"/>
    <n v="10"/>
    <n v="8"/>
    <n v="2"/>
    <n v="1"/>
    <n v="8"/>
    <n v="2"/>
    <n v="18"/>
    <n v="5"/>
    <n v="236"/>
    <n v="82"/>
    <n v="318"/>
    <n v="2"/>
    <n v="2"/>
    <n v="4"/>
    <n v="233"/>
    <n v="79"/>
    <n v="312"/>
    <n v="236"/>
    <n v="17"/>
    <n v="17"/>
    <n v="17"/>
    <n v="144"/>
    <n v="1"/>
    <n v="1"/>
    <n v="1"/>
    <x v="0"/>
    <x v="231"/>
  </r>
  <r>
    <x v="5"/>
    <x v="41"/>
    <x v="231"/>
    <x v="231"/>
    <x v="1"/>
    <n v="9111"/>
    <n v="440"/>
    <n v="371"/>
    <n v="444"/>
    <n v="371"/>
    <n v="441"/>
    <n v="182"/>
    <n v="370"/>
    <n v="334"/>
    <n v="495"/>
    <n v="19"/>
    <n v="14"/>
    <n v="17"/>
    <n v="15"/>
    <n v="18"/>
    <n v="3"/>
    <n v="16"/>
    <n v="19"/>
    <n v="22"/>
    <n v="419"/>
    <n v="355"/>
    <n v="424"/>
    <n v="354"/>
    <n v="420"/>
    <n v="178"/>
    <n v="353"/>
    <n v="313"/>
    <n v="470"/>
    <n v="53"/>
    <n v="50"/>
    <n v="4"/>
    <n v="4"/>
    <n v="48"/>
    <n v="45"/>
    <n v="129"/>
    <n v="2"/>
    <n v="127"/>
    <n v="0"/>
    <n v="0"/>
    <n v="0"/>
    <n v="93"/>
    <n v="2"/>
    <n v="91"/>
    <n v="370"/>
    <n v="4"/>
    <n v="26"/>
    <n v="339"/>
    <n v="16"/>
    <n v="1"/>
    <n v="3"/>
    <n v="12"/>
    <n v="353"/>
    <n v="3"/>
    <n v="23"/>
    <n v="326"/>
    <n v="109"/>
    <n v="11"/>
    <n v="98"/>
    <n v="43"/>
    <n v="19"/>
    <n v="2"/>
    <n v="20"/>
    <n v="2"/>
    <n v="0"/>
    <n v="0"/>
    <n v="18"/>
    <n v="0"/>
    <n v="0"/>
    <n v="0"/>
    <n v="5"/>
    <n v="0"/>
    <n v="5"/>
    <n v="13"/>
    <n v="2"/>
    <n v="12"/>
    <n v="1"/>
    <m/>
    <m/>
    <m/>
    <n v="440"/>
    <n v="255"/>
    <n v="444"/>
    <n v="119"/>
    <n v="399"/>
    <n v="262"/>
    <n v="371"/>
    <n v="327"/>
    <n v="342"/>
    <n v="118"/>
    <n v="19"/>
    <n v="14"/>
    <n v="17"/>
    <n v="2"/>
    <n v="15"/>
    <n v="5"/>
    <n v="14"/>
    <n v="14"/>
    <n v="12"/>
    <n v="2"/>
    <n v="419"/>
    <n v="247"/>
    <n v="424"/>
    <n v="122"/>
    <n v="394"/>
    <n v="264"/>
    <n v="355"/>
    <n v="328"/>
    <n v="328"/>
    <n v="122"/>
    <m/>
    <n v="530"/>
    <n v="526"/>
    <n v="4"/>
    <n v="530"/>
    <n v="34"/>
    <n v="492"/>
    <n v="4"/>
    <n v="162"/>
    <n v="200"/>
    <n v="162"/>
    <n v="148"/>
    <n v="157"/>
    <n v="12"/>
    <n v="18"/>
    <n v="31"/>
    <n v="2"/>
    <n v="158"/>
    <n v="3"/>
    <n v="195"/>
    <n v="3"/>
    <n v="8"/>
    <n v="32"/>
    <n v="249"/>
    <n v="241"/>
    <n v="7"/>
    <n v="15"/>
    <n v="7"/>
    <n v="5"/>
    <n v="0"/>
    <n v="17"/>
    <n v="238"/>
    <n v="231"/>
    <n v="5"/>
    <n v="49"/>
    <n v="8"/>
    <n v="107"/>
    <n v="23"/>
    <n v="6571"/>
    <n v="0"/>
    <n v="547"/>
    <n v="25"/>
    <n v="22"/>
    <n v="126"/>
    <n v="2801"/>
    <n v="3086"/>
    <n v="814"/>
    <n v="6701"/>
    <n v="41"/>
    <n v="13"/>
    <n v="0"/>
    <n v="7"/>
    <n v="1"/>
    <n v="38"/>
    <n v="2"/>
    <n v="8"/>
    <n v="1"/>
    <n v="1"/>
    <n v="0"/>
    <n v="3"/>
    <n v="0"/>
    <n v="0"/>
    <n v="10"/>
    <n v="7"/>
    <n v="2"/>
    <n v="1"/>
    <n v="8"/>
    <n v="2"/>
    <n v="18"/>
    <n v="5"/>
    <n v="236"/>
    <n v="84"/>
    <n v="320"/>
    <n v="2"/>
    <n v="3"/>
    <n v="5"/>
    <n v="233"/>
    <n v="80"/>
    <n v="313"/>
    <n v="236"/>
    <n v="17"/>
    <n v="17"/>
    <n v="17"/>
    <n v="147"/>
    <n v="1"/>
    <n v="1"/>
    <n v="1"/>
    <x v="1"/>
    <x v="231"/>
  </r>
  <r>
    <x v="5"/>
    <x v="29"/>
    <x v="230"/>
    <x v="230"/>
    <x v="1"/>
    <n v="11061"/>
    <n v="401"/>
    <n v="376"/>
    <n v="401"/>
    <n v="327"/>
    <n v="389"/>
    <n v="191"/>
    <n v="381"/>
    <n v="206"/>
    <n v="419"/>
    <n v="26"/>
    <n v="25"/>
    <n v="26"/>
    <n v="22"/>
    <n v="24"/>
    <n v="12"/>
    <n v="24"/>
    <n v="11"/>
    <n v="30"/>
    <n v="372"/>
    <n v="349"/>
    <n v="372"/>
    <n v="303"/>
    <n v="362"/>
    <n v="179"/>
    <n v="354"/>
    <n v="192"/>
    <n v="386"/>
    <n v="55"/>
    <n v="53"/>
    <n v="5"/>
    <n v="5"/>
    <n v="50"/>
    <n v="48"/>
    <n v="143"/>
    <n v="6"/>
    <n v="137"/>
    <n v="0"/>
    <n v="0"/>
    <n v="0"/>
    <n v="75"/>
    <n v="3"/>
    <n v="72"/>
    <n v="381"/>
    <n v="0"/>
    <n v="12"/>
    <n v="368"/>
    <n v="24"/>
    <n v="0"/>
    <n v="0"/>
    <n v="24"/>
    <n v="354"/>
    <n v="0"/>
    <n v="12"/>
    <n v="341"/>
    <n v="76"/>
    <n v="8"/>
    <n v="60"/>
    <n v="47"/>
    <n v="20"/>
    <n v="6"/>
    <n v="30"/>
    <n v="4"/>
    <n v="1"/>
    <n v="1"/>
    <n v="26"/>
    <n v="0"/>
    <n v="0"/>
    <n v="3"/>
    <n v="6"/>
    <n v="1"/>
    <n v="5"/>
    <n v="21"/>
    <n v="6"/>
    <n v="18"/>
    <n v="3"/>
    <m/>
    <m/>
    <m/>
    <n v="401"/>
    <n v="328"/>
    <n v="401"/>
    <n v="94"/>
    <n v="359"/>
    <n v="240"/>
    <n v="376"/>
    <n v="333"/>
    <n v="361"/>
    <n v="170"/>
    <n v="26"/>
    <n v="22"/>
    <n v="26"/>
    <n v="7"/>
    <n v="23"/>
    <n v="17"/>
    <n v="25"/>
    <n v="25"/>
    <n v="22"/>
    <n v="14"/>
    <n v="372"/>
    <n v="311"/>
    <n v="372"/>
    <n v="86"/>
    <n v="340"/>
    <n v="224"/>
    <n v="349"/>
    <n v="315"/>
    <n v="337"/>
    <n v="159"/>
    <m/>
    <n v="443"/>
    <n v="440"/>
    <n v="3"/>
    <n v="443"/>
    <n v="34"/>
    <n v="406"/>
    <n v="3"/>
    <n v="159"/>
    <n v="307"/>
    <n v="139"/>
    <n v="143"/>
    <n v="120"/>
    <n v="9"/>
    <n v="19"/>
    <n v="11"/>
    <n v="2"/>
    <n v="146"/>
    <n v="12"/>
    <n v="278"/>
    <n v="25"/>
    <n v="0"/>
    <n v="44"/>
    <n v="210"/>
    <n v="189"/>
    <n v="0"/>
    <n v="22"/>
    <n v="8"/>
    <n v="4"/>
    <n v="0"/>
    <n v="21"/>
    <n v="194"/>
    <n v="184"/>
    <n v="11"/>
    <n v="47"/>
    <n v="9"/>
    <n v="54"/>
    <n v="21"/>
    <n v="8495"/>
    <n v="2"/>
    <n v="240"/>
    <n v="41"/>
    <n v="21"/>
    <n v="108"/>
    <n v="5063"/>
    <n v="2964"/>
    <n v="543"/>
    <n v="8570"/>
    <n v="59"/>
    <n v="27"/>
    <n v="0"/>
    <n v="4"/>
    <n v="4"/>
    <n v="54"/>
    <n v="1"/>
    <n v="0"/>
    <n v="0"/>
    <n v="0"/>
    <n v="0"/>
    <n v="0"/>
    <n v="0"/>
    <n v="0"/>
    <n v="3"/>
    <n v="3"/>
    <n v="1"/>
    <n v="1"/>
    <n v="2"/>
    <n v="1"/>
    <n v="3"/>
    <n v="2"/>
    <n v="230"/>
    <n v="54"/>
    <n v="284"/>
    <n v="8"/>
    <n v="0"/>
    <n v="8"/>
    <n v="219"/>
    <n v="54"/>
    <n v="273"/>
    <n v="230"/>
    <n v="11"/>
    <n v="11"/>
    <n v="11"/>
    <n v="118"/>
    <n v="0"/>
    <n v="0"/>
    <n v="0"/>
    <x v="1"/>
    <x v="230"/>
  </r>
  <r>
    <x v="5"/>
    <x v="42"/>
    <x v="232"/>
    <x v="232"/>
    <x v="0"/>
    <n v="9243"/>
    <n v="476"/>
    <n v="459"/>
    <n v="469"/>
    <n v="445"/>
    <n v="475"/>
    <n v="345"/>
    <n v="393"/>
    <n v="386"/>
    <n v="457"/>
    <n v="23"/>
    <n v="20"/>
    <n v="21"/>
    <n v="21"/>
    <n v="21"/>
    <n v="16"/>
    <n v="20"/>
    <n v="18"/>
    <n v="22"/>
    <n v="446"/>
    <n v="432"/>
    <n v="442"/>
    <n v="416"/>
    <n v="447"/>
    <n v="324"/>
    <n v="368"/>
    <n v="363"/>
    <n v="427"/>
    <n v="39"/>
    <n v="39"/>
    <n v="3"/>
    <n v="3"/>
    <n v="34"/>
    <n v="34"/>
    <n v="272"/>
    <n v="11"/>
    <n v="257"/>
    <n v="0"/>
    <n v="0"/>
    <n v="0"/>
    <n v="228"/>
    <n v="6"/>
    <n v="219"/>
    <n v="393"/>
    <n v="1"/>
    <n v="22"/>
    <n v="369"/>
    <n v="20"/>
    <n v="0"/>
    <n v="4"/>
    <n v="16"/>
    <n v="368"/>
    <n v="0"/>
    <n v="18"/>
    <n v="349"/>
    <n v="130"/>
    <n v="3"/>
    <n v="89"/>
    <n v="74"/>
    <n v="14"/>
    <n v="3"/>
    <n v="13"/>
    <n v="3"/>
    <n v="0"/>
    <n v="0"/>
    <n v="10"/>
    <n v="0"/>
    <n v="0"/>
    <n v="0"/>
    <n v="3"/>
    <n v="0"/>
    <n v="3"/>
    <n v="7"/>
    <n v="0"/>
    <n v="6"/>
    <n v="1"/>
    <m/>
    <m/>
    <m/>
    <n v="476"/>
    <n v="355"/>
    <n v="469"/>
    <n v="109"/>
    <n v="426"/>
    <n v="276"/>
    <n v="459"/>
    <n v="439"/>
    <n v="438"/>
    <n v="197"/>
    <n v="23"/>
    <n v="20"/>
    <n v="21"/>
    <n v="0"/>
    <n v="19"/>
    <n v="5"/>
    <n v="20"/>
    <n v="19"/>
    <n v="20"/>
    <n v="3"/>
    <n v="446"/>
    <n v="328"/>
    <n v="442"/>
    <n v="107"/>
    <n v="402"/>
    <n v="269"/>
    <n v="432"/>
    <n v="415"/>
    <n v="412"/>
    <n v="192"/>
    <m/>
    <n v="515"/>
    <n v="506"/>
    <n v="9"/>
    <n v="515"/>
    <n v="28"/>
    <n v="478"/>
    <n v="9"/>
    <n v="380"/>
    <n v="388"/>
    <n v="304"/>
    <n v="89"/>
    <n v="67"/>
    <n v="17"/>
    <n v="16"/>
    <n v="21"/>
    <n v="1"/>
    <n v="378"/>
    <n v="2"/>
    <n v="385"/>
    <n v="2"/>
    <n v="4"/>
    <n v="23"/>
    <n v="229"/>
    <n v="259"/>
    <n v="3"/>
    <n v="7"/>
    <n v="9"/>
    <n v="9"/>
    <n v="1"/>
    <n v="13"/>
    <n v="215"/>
    <n v="249"/>
    <n v="2"/>
    <n v="64"/>
    <n v="10"/>
    <n v="315"/>
    <n v="19"/>
    <n v="6536"/>
    <n v="5"/>
    <n v="369"/>
    <n v="57"/>
    <n v="33"/>
    <n v="86"/>
    <n v="2786"/>
    <n v="2872"/>
    <n v="1212"/>
    <n v="6870"/>
    <n v="52"/>
    <n v="19"/>
    <n v="2"/>
    <n v="7"/>
    <n v="2"/>
    <n v="48"/>
    <n v="2"/>
    <n v="4"/>
    <n v="0"/>
    <n v="0"/>
    <n v="0"/>
    <n v="3"/>
    <n v="0"/>
    <n v="0"/>
    <n v="7"/>
    <n v="3"/>
    <n v="1"/>
    <n v="0"/>
    <n v="5"/>
    <n v="1"/>
    <n v="11"/>
    <n v="6"/>
    <n v="263"/>
    <n v="84"/>
    <n v="347"/>
    <n v="14"/>
    <n v="2"/>
    <n v="16"/>
    <n v="245"/>
    <n v="82"/>
    <n v="327"/>
    <n v="263"/>
    <n v="31"/>
    <n v="31"/>
    <n v="31"/>
    <n v="122"/>
    <n v="11"/>
    <n v="7"/>
    <n v="7"/>
    <x v="0"/>
    <x v="232"/>
  </r>
  <r>
    <x v="5"/>
    <x v="42"/>
    <x v="232"/>
    <x v="232"/>
    <x v="1"/>
    <n v="9361"/>
    <n v="479"/>
    <n v="463"/>
    <n v="472"/>
    <n v="451"/>
    <n v="479"/>
    <n v="347"/>
    <n v="395"/>
    <n v="395"/>
    <n v="457"/>
    <n v="24"/>
    <n v="21"/>
    <n v="22"/>
    <n v="22"/>
    <n v="21"/>
    <n v="16"/>
    <n v="20"/>
    <n v="18"/>
    <n v="23"/>
    <n v="448"/>
    <n v="435"/>
    <n v="444"/>
    <n v="421"/>
    <n v="450"/>
    <n v="326"/>
    <n v="370"/>
    <n v="372"/>
    <n v="426"/>
    <n v="37"/>
    <n v="37"/>
    <n v="3"/>
    <n v="3"/>
    <n v="33"/>
    <n v="33"/>
    <n v="276"/>
    <n v="11"/>
    <n v="261"/>
    <n v="0"/>
    <n v="0"/>
    <n v="0"/>
    <n v="234"/>
    <n v="6"/>
    <n v="225"/>
    <n v="395"/>
    <n v="1"/>
    <n v="23"/>
    <n v="370"/>
    <n v="20"/>
    <n v="0"/>
    <n v="4"/>
    <n v="16"/>
    <n v="370"/>
    <n v="0"/>
    <n v="19"/>
    <n v="350"/>
    <n v="130"/>
    <n v="3"/>
    <n v="90"/>
    <n v="76"/>
    <n v="14"/>
    <n v="3"/>
    <n v="13"/>
    <n v="3"/>
    <n v="0"/>
    <n v="0"/>
    <n v="10"/>
    <n v="0"/>
    <n v="0"/>
    <n v="0"/>
    <n v="2"/>
    <n v="0"/>
    <n v="2"/>
    <n v="7"/>
    <n v="0"/>
    <n v="6"/>
    <n v="1"/>
    <m/>
    <m/>
    <m/>
    <n v="479"/>
    <n v="347"/>
    <n v="472"/>
    <n v="107"/>
    <n v="417"/>
    <n v="266"/>
    <n v="463"/>
    <n v="432"/>
    <n v="447"/>
    <n v="190"/>
    <n v="24"/>
    <n v="21"/>
    <n v="22"/>
    <n v="0"/>
    <n v="20"/>
    <n v="4"/>
    <n v="21"/>
    <n v="20"/>
    <n v="21"/>
    <n v="2"/>
    <n v="448"/>
    <n v="324"/>
    <n v="444"/>
    <n v="107"/>
    <n v="402"/>
    <n v="267"/>
    <n v="435"/>
    <n v="416"/>
    <n v="420"/>
    <n v="190"/>
    <m/>
    <n v="516"/>
    <n v="507"/>
    <n v="9"/>
    <n v="516"/>
    <n v="29"/>
    <n v="478"/>
    <n v="9"/>
    <n v="385"/>
    <n v="393"/>
    <n v="304"/>
    <n v="90"/>
    <n v="67"/>
    <n v="18"/>
    <n v="16"/>
    <n v="20"/>
    <n v="1"/>
    <n v="383"/>
    <n v="2"/>
    <n v="390"/>
    <n v="2"/>
    <n v="4"/>
    <n v="25"/>
    <n v="226"/>
    <n v="261"/>
    <n v="3"/>
    <n v="7"/>
    <n v="9"/>
    <n v="9"/>
    <n v="1"/>
    <n v="13"/>
    <n v="212"/>
    <n v="247"/>
    <n v="2"/>
    <n v="64"/>
    <n v="10"/>
    <n v="316"/>
    <n v="19"/>
    <n v="6609"/>
    <n v="1"/>
    <n v="374"/>
    <n v="57"/>
    <n v="33"/>
    <n v="86"/>
    <n v="2822"/>
    <n v="2899"/>
    <n v="1223"/>
    <n v="6944"/>
    <n v="54"/>
    <n v="19"/>
    <n v="2"/>
    <n v="6"/>
    <n v="3"/>
    <n v="49"/>
    <n v="2"/>
    <n v="4"/>
    <n v="0"/>
    <n v="0"/>
    <n v="0"/>
    <n v="3"/>
    <n v="0"/>
    <n v="0"/>
    <n v="8"/>
    <n v="3"/>
    <n v="1"/>
    <n v="0"/>
    <n v="5"/>
    <n v="2"/>
    <n v="12"/>
    <n v="7"/>
    <n v="261"/>
    <n v="85"/>
    <n v="346"/>
    <n v="14"/>
    <n v="2"/>
    <n v="16"/>
    <n v="243"/>
    <n v="83"/>
    <n v="326"/>
    <n v="261"/>
    <n v="35"/>
    <n v="35"/>
    <n v="35"/>
    <n v="124"/>
    <n v="11"/>
    <n v="7"/>
    <n v="7"/>
    <x v="1"/>
    <x v="232"/>
  </r>
  <r>
    <x v="5"/>
    <x v="42"/>
    <x v="233"/>
    <x v="233"/>
    <x v="0"/>
    <n v="13277"/>
    <n v="708"/>
    <n v="670"/>
    <n v="716"/>
    <n v="653"/>
    <n v="717"/>
    <n v="449"/>
    <n v="555"/>
    <n v="407"/>
    <n v="746"/>
    <n v="35"/>
    <n v="23"/>
    <n v="32"/>
    <n v="26"/>
    <n v="28"/>
    <n v="14"/>
    <n v="25"/>
    <n v="26"/>
    <n v="36"/>
    <n v="667"/>
    <n v="642"/>
    <n v="679"/>
    <n v="620"/>
    <n v="683"/>
    <n v="434"/>
    <n v="527"/>
    <n v="380"/>
    <n v="701"/>
    <n v="114"/>
    <n v="111"/>
    <n v="8"/>
    <n v="8"/>
    <n v="104"/>
    <n v="101"/>
    <n v="364"/>
    <n v="13"/>
    <n v="350"/>
    <n v="1"/>
    <n v="1"/>
    <n v="0"/>
    <n v="210"/>
    <n v="9"/>
    <n v="201"/>
    <n v="555"/>
    <n v="8"/>
    <n v="41"/>
    <n v="504"/>
    <n v="25"/>
    <n v="1"/>
    <n v="2"/>
    <n v="22"/>
    <n v="527"/>
    <n v="7"/>
    <n v="39"/>
    <n v="479"/>
    <n v="180"/>
    <n v="21"/>
    <n v="152"/>
    <n v="156"/>
    <n v="35"/>
    <n v="6"/>
    <n v="26"/>
    <n v="6"/>
    <n v="0"/>
    <n v="0"/>
    <n v="20"/>
    <n v="0"/>
    <n v="0"/>
    <n v="5"/>
    <n v="5"/>
    <n v="0"/>
    <n v="5"/>
    <n v="14"/>
    <n v="5"/>
    <n v="13"/>
    <n v="1"/>
    <m/>
    <m/>
    <m/>
    <n v="708"/>
    <n v="478"/>
    <n v="716"/>
    <n v="201"/>
    <n v="651"/>
    <n v="428"/>
    <n v="670"/>
    <n v="618"/>
    <n v="612"/>
    <n v="252"/>
    <n v="35"/>
    <n v="29"/>
    <n v="32"/>
    <n v="6"/>
    <n v="29"/>
    <n v="11"/>
    <n v="23"/>
    <n v="20"/>
    <n v="20"/>
    <n v="5"/>
    <n v="667"/>
    <n v="446"/>
    <n v="679"/>
    <n v="192"/>
    <n v="617"/>
    <n v="413"/>
    <n v="642"/>
    <n v="593"/>
    <n v="588"/>
    <n v="246"/>
    <m/>
    <n v="830"/>
    <n v="818"/>
    <n v="12"/>
    <n v="830"/>
    <n v="46"/>
    <n v="772"/>
    <n v="12"/>
    <n v="286"/>
    <n v="375"/>
    <n v="484"/>
    <n v="134"/>
    <n v="128"/>
    <n v="9"/>
    <n v="21"/>
    <n v="47"/>
    <n v="7"/>
    <n v="266"/>
    <n v="20"/>
    <n v="338"/>
    <n v="36"/>
    <n v="7"/>
    <n v="51"/>
    <n v="358"/>
    <n v="414"/>
    <n v="5"/>
    <n v="20"/>
    <n v="19"/>
    <n v="2"/>
    <n v="1"/>
    <n v="23"/>
    <n v="338"/>
    <n v="410"/>
    <n v="8"/>
    <n v="64"/>
    <n v="11"/>
    <n v="54"/>
    <n v="36"/>
    <n v="9890"/>
    <n v="0"/>
    <n v="788"/>
    <n v="31"/>
    <n v="58"/>
    <n v="187"/>
    <n v="3791"/>
    <n v="4310"/>
    <n v="1879"/>
    <n v="9980"/>
    <n v="82"/>
    <n v="45"/>
    <n v="4"/>
    <n v="19"/>
    <n v="1"/>
    <n v="76"/>
    <n v="5"/>
    <n v="7"/>
    <n v="4"/>
    <n v="2"/>
    <n v="1"/>
    <n v="1"/>
    <n v="1"/>
    <n v="0"/>
    <n v="13"/>
    <n v="9"/>
    <n v="4"/>
    <n v="2"/>
    <n v="10"/>
    <n v="2"/>
    <n v="20"/>
    <n v="6"/>
    <n v="371"/>
    <n v="138"/>
    <n v="509"/>
    <n v="9"/>
    <n v="2"/>
    <n v="11"/>
    <n v="362"/>
    <n v="136"/>
    <n v="498"/>
    <n v="371"/>
    <n v="27"/>
    <n v="27"/>
    <n v="27"/>
    <n v="262"/>
    <n v="30"/>
    <n v="17"/>
    <n v="17"/>
    <x v="0"/>
    <x v="233"/>
  </r>
  <r>
    <x v="5"/>
    <x v="42"/>
    <x v="233"/>
    <x v="233"/>
    <x v="1"/>
    <n v="13273"/>
    <n v="724"/>
    <n v="690"/>
    <n v="734"/>
    <n v="671"/>
    <n v="734"/>
    <n v="471"/>
    <n v="567"/>
    <n v="408"/>
    <n v="759"/>
    <n v="38"/>
    <n v="23"/>
    <n v="33"/>
    <n v="29"/>
    <n v="30"/>
    <n v="15"/>
    <n v="26"/>
    <n v="26"/>
    <n v="39"/>
    <n v="680"/>
    <n v="660"/>
    <n v="694"/>
    <n v="635"/>
    <n v="696"/>
    <n v="454"/>
    <n v="538"/>
    <n v="381"/>
    <n v="710"/>
    <n v="113"/>
    <n v="109"/>
    <n v="9"/>
    <n v="9"/>
    <n v="103"/>
    <n v="99"/>
    <n v="377"/>
    <n v="14"/>
    <n v="361"/>
    <n v="1"/>
    <n v="1"/>
    <n v="0"/>
    <n v="217"/>
    <n v="10"/>
    <n v="207"/>
    <n v="567"/>
    <n v="9"/>
    <n v="42"/>
    <n v="514"/>
    <n v="26"/>
    <n v="1"/>
    <n v="2"/>
    <n v="23"/>
    <n v="538"/>
    <n v="8"/>
    <n v="40"/>
    <n v="488"/>
    <n v="179"/>
    <n v="19"/>
    <n v="152"/>
    <n v="159"/>
    <n v="34"/>
    <n v="6"/>
    <n v="27"/>
    <n v="6"/>
    <n v="0"/>
    <n v="0"/>
    <n v="21"/>
    <n v="0"/>
    <n v="0"/>
    <n v="5"/>
    <n v="5"/>
    <n v="0"/>
    <n v="5"/>
    <n v="14"/>
    <n v="5"/>
    <n v="13"/>
    <n v="1"/>
    <m/>
    <m/>
    <m/>
    <n v="724"/>
    <n v="475"/>
    <n v="734"/>
    <n v="197"/>
    <n v="645"/>
    <n v="422"/>
    <n v="690"/>
    <n v="613"/>
    <n v="634"/>
    <n v="246"/>
    <n v="38"/>
    <n v="32"/>
    <n v="33"/>
    <n v="7"/>
    <n v="30"/>
    <n v="12"/>
    <n v="23"/>
    <n v="19"/>
    <n v="21"/>
    <n v="6"/>
    <n v="680"/>
    <n v="453"/>
    <n v="694"/>
    <n v="194"/>
    <n v="626"/>
    <n v="418"/>
    <n v="660"/>
    <n v="610"/>
    <n v="608"/>
    <n v="249"/>
    <m/>
    <n v="838"/>
    <n v="825"/>
    <n v="13"/>
    <n v="838"/>
    <n v="47"/>
    <n v="778"/>
    <n v="13"/>
    <n v="272"/>
    <n v="375"/>
    <n v="487"/>
    <n v="135"/>
    <n v="130"/>
    <n v="9"/>
    <n v="21"/>
    <n v="49"/>
    <n v="7"/>
    <n v="254"/>
    <n v="18"/>
    <n v="337"/>
    <n v="36"/>
    <n v="7"/>
    <n v="52"/>
    <n v="364"/>
    <n v="415"/>
    <n v="5"/>
    <n v="20"/>
    <n v="19"/>
    <n v="2"/>
    <n v="1"/>
    <n v="21"/>
    <n v="338"/>
    <n v="410"/>
    <n v="9"/>
    <n v="65"/>
    <n v="11"/>
    <n v="59"/>
    <n v="40"/>
    <n v="9878"/>
    <n v="4"/>
    <n v="780"/>
    <n v="33"/>
    <n v="59"/>
    <n v="186"/>
    <n v="3785"/>
    <n v="4309"/>
    <n v="1883"/>
    <n v="9977"/>
    <n v="85"/>
    <n v="46"/>
    <n v="4"/>
    <n v="21"/>
    <n v="1"/>
    <n v="79"/>
    <n v="5"/>
    <n v="7"/>
    <n v="4"/>
    <n v="2"/>
    <n v="1"/>
    <n v="1"/>
    <n v="1"/>
    <n v="0"/>
    <n v="14"/>
    <n v="9"/>
    <n v="4"/>
    <n v="2"/>
    <n v="11"/>
    <n v="2"/>
    <n v="21"/>
    <n v="6"/>
    <n v="375"/>
    <n v="138"/>
    <n v="513"/>
    <n v="9"/>
    <n v="2"/>
    <n v="11"/>
    <n v="366"/>
    <n v="136"/>
    <n v="502"/>
    <n v="375"/>
    <n v="28"/>
    <n v="28"/>
    <n v="28"/>
    <n v="265"/>
    <n v="34"/>
    <n v="18"/>
    <n v="18"/>
    <x v="1"/>
    <x v="233"/>
  </r>
  <r>
    <x v="5"/>
    <x v="42"/>
    <x v="234"/>
    <x v="234"/>
    <x v="0"/>
    <n v="8012"/>
    <n v="357"/>
    <n v="360"/>
    <n v="365"/>
    <n v="304"/>
    <n v="363"/>
    <n v="243"/>
    <n v="337"/>
    <n v="167"/>
    <n v="347"/>
    <n v="17"/>
    <n v="17"/>
    <n v="18"/>
    <n v="15"/>
    <n v="17"/>
    <n v="11"/>
    <n v="14"/>
    <n v="12"/>
    <n v="19"/>
    <n v="340"/>
    <n v="343"/>
    <n v="347"/>
    <n v="289"/>
    <n v="346"/>
    <n v="232"/>
    <n v="323"/>
    <n v="155"/>
    <n v="328"/>
    <n v="48"/>
    <n v="45"/>
    <n v="4"/>
    <n v="4"/>
    <n v="44"/>
    <n v="41"/>
    <n v="187"/>
    <n v="9"/>
    <n v="178"/>
    <n v="0"/>
    <n v="0"/>
    <n v="0"/>
    <n v="95"/>
    <n v="5"/>
    <n v="90"/>
    <n v="337"/>
    <n v="2"/>
    <n v="15"/>
    <n v="320"/>
    <n v="14"/>
    <n v="0"/>
    <n v="0"/>
    <n v="14"/>
    <n v="323"/>
    <n v="2"/>
    <n v="15"/>
    <n v="306"/>
    <n v="74"/>
    <n v="8"/>
    <n v="66"/>
    <n v="58"/>
    <n v="7"/>
    <n v="6"/>
    <n v="17"/>
    <n v="6"/>
    <n v="0"/>
    <n v="0"/>
    <n v="11"/>
    <n v="0"/>
    <n v="0"/>
    <n v="2"/>
    <n v="2"/>
    <n v="0"/>
    <n v="2"/>
    <n v="9"/>
    <n v="2"/>
    <n v="8"/>
    <n v="1"/>
    <m/>
    <m/>
    <m/>
    <n v="357"/>
    <n v="264"/>
    <n v="365"/>
    <n v="85"/>
    <n v="344"/>
    <n v="228"/>
    <n v="360"/>
    <n v="332"/>
    <n v="344"/>
    <n v="154"/>
    <n v="17"/>
    <n v="15"/>
    <n v="18"/>
    <n v="0"/>
    <n v="15"/>
    <n v="6"/>
    <n v="17"/>
    <n v="14"/>
    <n v="14"/>
    <n v="6"/>
    <n v="340"/>
    <n v="249"/>
    <n v="347"/>
    <n v="85"/>
    <n v="329"/>
    <n v="222"/>
    <n v="343"/>
    <n v="318"/>
    <n v="330"/>
    <n v="148"/>
    <m/>
    <n v="382"/>
    <n v="382"/>
    <n v="0"/>
    <n v="382"/>
    <n v="26"/>
    <n v="356"/>
    <n v="0"/>
    <n v="252"/>
    <n v="264"/>
    <n v="241"/>
    <n v="58"/>
    <n v="47"/>
    <n v="11"/>
    <n v="1"/>
    <n v="21"/>
    <n v="3"/>
    <n v="247"/>
    <n v="5"/>
    <n v="256"/>
    <n v="8"/>
    <n v="3"/>
    <n v="24"/>
    <n v="179"/>
    <n v="176"/>
    <n v="3"/>
    <n v="12"/>
    <n v="8"/>
    <n v="3"/>
    <n v="0"/>
    <n v="12"/>
    <n v="171"/>
    <n v="173"/>
    <n v="5"/>
    <n v="56"/>
    <n v="10"/>
    <n v="16"/>
    <n v="6"/>
    <n v="5675"/>
    <n v="0"/>
    <n v="305"/>
    <n v="2"/>
    <n v="26"/>
    <n v="48"/>
    <n v="2392"/>
    <n v="2425"/>
    <n v="880"/>
    <n v="5697"/>
    <n v="51"/>
    <n v="26"/>
    <n v="0"/>
    <n v="8"/>
    <n v="2"/>
    <n v="49"/>
    <n v="0"/>
    <n v="3"/>
    <n v="0"/>
    <n v="0"/>
    <n v="0"/>
    <n v="3"/>
    <n v="0"/>
    <n v="0"/>
    <n v="6"/>
    <n v="4"/>
    <n v="0"/>
    <n v="2"/>
    <n v="4"/>
    <n v="2"/>
    <n v="9"/>
    <n v="4"/>
    <n v="197"/>
    <n v="62"/>
    <n v="259"/>
    <n v="7"/>
    <n v="2"/>
    <n v="9"/>
    <n v="190"/>
    <n v="60"/>
    <n v="250"/>
    <n v="197"/>
    <n v="13"/>
    <n v="13"/>
    <n v="13"/>
    <n v="68"/>
    <n v="2"/>
    <n v="1"/>
    <n v="1"/>
    <x v="0"/>
    <x v="234"/>
  </r>
  <r>
    <x v="5"/>
    <x v="42"/>
    <x v="234"/>
    <x v="234"/>
    <x v="1"/>
    <n v="8067"/>
    <n v="360"/>
    <n v="363"/>
    <n v="369"/>
    <n v="313"/>
    <n v="365"/>
    <n v="240"/>
    <n v="343"/>
    <n v="181"/>
    <n v="352"/>
    <n v="17"/>
    <n v="17"/>
    <n v="18"/>
    <n v="15"/>
    <n v="17"/>
    <n v="11"/>
    <n v="13"/>
    <n v="12"/>
    <n v="19"/>
    <n v="343"/>
    <n v="346"/>
    <n v="351"/>
    <n v="298"/>
    <n v="348"/>
    <n v="229"/>
    <n v="330"/>
    <n v="169"/>
    <n v="333"/>
    <n v="46"/>
    <n v="42"/>
    <n v="5"/>
    <n v="5"/>
    <n v="41"/>
    <n v="37"/>
    <n v="184"/>
    <n v="8"/>
    <n v="176"/>
    <n v="0"/>
    <n v="0"/>
    <n v="0"/>
    <n v="97"/>
    <n v="5"/>
    <n v="92"/>
    <n v="343"/>
    <n v="3"/>
    <n v="14"/>
    <n v="325"/>
    <n v="13"/>
    <n v="0"/>
    <n v="0"/>
    <n v="13"/>
    <n v="330"/>
    <n v="3"/>
    <n v="14"/>
    <n v="312"/>
    <n v="72"/>
    <n v="8"/>
    <n v="66"/>
    <n v="62"/>
    <n v="8"/>
    <n v="6"/>
    <n v="18"/>
    <n v="7"/>
    <n v="0"/>
    <n v="0"/>
    <n v="11"/>
    <n v="0"/>
    <n v="0"/>
    <n v="2"/>
    <n v="3"/>
    <n v="0"/>
    <n v="3"/>
    <n v="9"/>
    <n v="2"/>
    <n v="8"/>
    <n v="1"/>
    <m/>
    <m/>
    <m/>
    <n v="360"/>
    <n v="253"/>
    <n v="369"/>
    <n v="83"/>
    <n v="344"/>
    <n v="220"/>
    <n v="363"/>
    <n v="328"/>
    <n v="347"/>
    <n v="140"/>
    <n v="17"/>
    <n v="15"/>
    <n v="18"/>
    <n v="0"/>
    <n v="14"/>
    <n v="6"/>
    <n v="17"/>
    <n v="14"/>
    <n v="14"/>
    <n v="6"/>
    <n v="343"/>
    <n v="242"/>
    <n v="351"/>
    <n v="83"/>
    <n v="336"/>
    <n v="217"/>
    <n v="346"/>
    <n v="320"/>
    <n v="333"/>
    <n v="137"/>
    <m/>
    <n v="387"/>
    <n v="387"/>
    <n v="0"/>
    <n v="387"/>
    <n v="26"/>
    <n v="361"/>
    <n v="0"/>
    <n v="261"/>
    <n v="274"/>
    <n v="243"/>
    <n v="61"/>
    <n v="47"/>
    <n v="11"/>
    <n v="1"/>
    <n v="21"/>
    <n v="3"/>
    <n v="256"/>
    <n v="5"/>
    <n v="266"/>
    <n v="8"/>
    <n v="3"/>
    <n v="25"/>
    <n v="183"/>
    <n v="176"/>
    <n v="3"/>
    <n v="12"/>
    <n v="8"/>
    <n v="3"/>
    <n v="0"/>
    <n v="12"/>
    <n v="171"/>
    <n v="171"/>
    <n v="4"/>
    <n v="58"/>
    <n v="10"/>
    <n v="16"/>
    <n v="6"/>
    <n v="5717"/>
    <n v="0"/>
    <n v="296"/>
    <n v="2"/>
    <n v="26"/>
    <n v="48"/>
    <n v="2403"/>
    <n v="2453"/>
    <n v="883"/>
    <n v="5739"/>
    <n v="48"/>
    <n v="31"/>
    <n v="0"/>
    <n v="11"/>
    <n v="3"/>
    <n v="45"/>
    <n v="0"/>
    <n v="3"/>
    <n v="0"/>
    <n v="0"/>
    <n v="0"/>
    <n v="3"/>
    <n v="0"/>
    <n v="0"/>
    <n v="6"/>
    <n v="4"/>
    <n v="0"/>
    <n v="2"/>
    <n v="4"/>
    <n v="2"/>
    <n v="9"/>
    <n v="4"/>
    <n v="201"/>
    <n v="62"/>
    <n v="263"/>
    <n v="8"/>
    <n v="2"/>
    <n v="10"/>
    <n v="193"/>
    <n v="60"/>
    <n v="253"/>
    <n v="201"/>
    <n v="14"/>
    <n v="14"/>
    <n v="14"/>
    <n v="66"/>
    <n v="2"/>
    <n v="1"/>
    <n v="1"/>
    <x v="1"/>
    <x v="234"/>
  </r>
  <r>
    <x v="5"/>
    <x v="42"/>
    <x v="235"/>
    <x v="235"/>
    <x v="0"/>
    <n v="6869"/>
    <n v="239"/>
    <n v="248"/>
    <n v="282"/>
    <n v="204"/>
    <n v="272"/>
    <n v="99"/>
    <n v="158"/>
    <n v="220"/>
    <n v="295"/>
    <n v="8"/>
    <n v="9"/>
    <n v="13"/>
    <n v="5"/>
    <n v="9"/>
    <n v="2"/>
    <n v="4"/>
    <n v="10"/>
    <n v="17"/>
    <n v="225"/>
    <n v="232"/>
    <n v="263"/>
    <n v="193"/>
    <n v="257"/>
    <n v="92"/>
    <n v="150"/>
    <n v="203"/>
    <n v="271"/>
    <n v="32"/>
    <n v="30"/>
    <n v="1"/>
    <n v="1"/>
    <n v="30"/>
    <n v="28"/>
    <n v="57"/>
    <n v="0"/>
    <n v="55"/>
    <n v="0"/>
    <n v="0"/>
    <n v="0"/>
    <n v="45"/>
    <n v="0"/>
    <n v="43"/>
    <n v="158"/>
    <n v="1"/>
    <n v="9"/>
    <n v="147"/>
    <n v="4"/>
    <n v="0"/>
    <n v="0"/>
    <n v="4"/>
    <n v="150"/>
    <n v="1"/>
    <n v="9"/>
    <n v="139"/>
    <n v="35"/>
    <n v="4"/>
    <n v="70"/>
    <n v="40"/>
    <n v="8"/>
    <n v="0"/>
    <n v="6"/>
    <n v="2"/>
    <n v="0"/>
    <n v="0"/>
    <n v="4"/>
    <n v="0"/>
    <n v="0"/>
    <n v="0"/>
    <n v="2"/>
    <n v="1"/>
    <n v="1"/>
    <n v="4"/>
    <n v="1"/>
    <n v="2"/>
    <n v="2"/>
    <m/>
    <m/>
    <m/>
    <n v="239"/>
    <n v="143"/>
    <n v="282"/>
    <n v="75"/>
    <n v="252"/>
    <n v="160"/>
    <n v="248"/>
    <n v="231"/>
    <n v="193"/>
    <n v="59"/>
    <n v="8"/>
    <n v="6"/>
    <n v="13"/>
    <n v="0"/>
    <n v="10"/>
    <n v="4"/>
    <n v="9"/>
    <n v="7"/>
    <n v="6"/>
    <n v="1"/>
    <n v="225"/>
    <n v="134"/>
    <n v="263"/>
    <n v="75"/>
    <n v="238"/>
    <n v="156"/>
    <n v="232"/>
    <n v="217"/>
    <n v="183"/>
    <n v="58"/>
    <m/>
    <n v="346"/>
    <n v="337"/>
    <n v="9"/>
    <n v="346"/>
    <n v="21"/>
    <n v="316"/>
    <n v="9"/>
    <n v="129"/>
    <n v="174"/>
    <n v="229"/>
    <n v="34"/>
    <n v="25"/>
    <n v="11"/>
    <n v="14"/>
    <n v="33"/>
    <n v="0"/>
    <n v="123"/>
    <n v="5"/>
    <n v="167"/>
    <n v="6"/>
    <n v="2"/>
    <n v="17"/>
    <n v="122"/>
    <n v="205"/>
    <n v="2"/>
    <n v="11"/>
    <n v="5"/>
    <n v="3"/>
    <n v="0"/>
    <n v="3"/>
    <n v="113"/>
    <n v="200"/>
    <n v="1"/>
    <n v="29"/>
    <n v="3"/>
    <n v="14"/>
    <n v="2"/>
    <n v="5398"/>
    <n v="1"/>
    <n v="598"/>
    <n v="8"/>
    <n v="16"/>
    <n v="50"/>
    <n v="1749"/>
    <n v="2329"/>
    <n v="1336"/>
    <n v="5414"/>
    <n v="27"/>
    <n v="15"/>
    <n v="0"/>
    <n v="2"/>
    <n v="2"/>
    <n v="23"/>
    <n v="2"/>
    <n v="2"/>
    <n v="1"/>
    <n v="0"/>
    <n v="0"/>
    <n v="1"/>
    <n v="0"/>
    <n v="0"/>
    <n v="7"/>
    <n v="6"/>
    <n v="2"/>
    <n v="2"/>
    <n v="6"/>
    <n v="0"/>
    <n v="9"/>
    <n v="3"/>
    <n v="147"/>
    <n v="59"/>
    <n v="206"/>
    <n v="6"/>
    <n v="1"/>
    <n v="7"/>
    <n v="137"/>
    <n v="58"/>
    <n v="195"/>
    <n v="147"/>
    <n v="8"/>
    <n v="8"/>
    <n v="8"/>
    <n v="41"/>
    <n v="2"/>
    <n v="0"/>
    <n v="0"/>
    <x v="0"/>
    <x v="235"/>
  </r>
  <r>
    <x v="5"/>
    <x v="42"/>
    <x v="235"/>
    <x v="235"/>
    <x v="1"/>
    <n v="6855"/>
    <n v="249"/>
    <n v="251"/>
    <n v="284"/>
    <n v="223"/>
    <n v="274"/>
    <n v="110"/>
    <n v="173"/>
    <n v="224"/>
    <n v="292"/>
    <n v="9"/>
    <n v="10"/>
    <n v="14"/>
    <n v="7"/>
    <n v="10"/>
    <n v="2"/>
    <n v="5"/>
    <n v="12"/>
    <n v="18"/>
    <n v="235"/>
    <n v="234"/>
    <n v="264"/>
    <n v="211"/>
    <n v="258"/>
    <n v="104"/>
    <n v="165"/>
    <n v="206"/>
    <n v="268"/>
    <n v="32"/>
    <n v="29"/>
    <n v="1"/>
    <n v="1"/>
    <n v="30"/>
    <n v="27"/>
    <n v="68"/>
    <n v="0"/>
    <n v="66"/>
    <n v="0"/>
    <n v="0"/>
    <n v="0"/>
    <n v="53"/>
    <n v="0"/>
    <n v="51"/>
    <n v="173"/>
    <n v="1"/>
    <n v="11"/>
    <n v="161"/>
    <n v="5"/>
    <n v="0"/>
    <n v="0"/>
    <n v="5"/>
    <n v="165"/>
    <n v="1"/>
    <n v="11"/>
    <n v="153"/>
    <n v="35"/>
    <n v="4"/>
    <n v="70"/>
    <n v="40"/>
    <n v="8"/>
    <n v="0"/>
    <n v="6"/>
    <n v="2"/>
    <n v="0"/>
    <n v="0"/>
    <n v="4"/>
    <n v="0"/>
    <n v="0"/>
    <n v="0"/>
    <n v="2"/>
    <n v="1"/>
    <n v="1"/>
    <n v="4"/>
    <n v="1"/>
    <n v="2"/>
    <n v="2"/>
    <m/>
    <m/>
    <m/>
    <n v="249"/>
    <n v="149"/>
    <n v="284"/>
    <n v="74"/>
    <n v="251"/>
    <n v="163"/>
    <n v="251"/>
    <n v="223"/>
    <n v="204"/>
    <n v="63"/>
    <n v="9"/>
    <n v="6"/>
    <n v="14"/>
    <n v="0"/>
    <n v="11"/>
    <n v="4"/>
    <n v="10"/>
    <n v="8"/>
    <n v="7"/>
    <n v="1"/>
    <n v="235"/>
    <n v="146"/>
    <n v="264"/>
    <n v="77"/>
    <n v="242"/>
    <n v="164"/>
    <n v="234"/>
    <n v="218"/>
    <n v="193"/>
    <n v="69"/>
    <m/>
    <n v="348"/>
    <n v="340"/>
    <n v="8"/>
    <n v="348"/>
    <n v="22"/>
    <n v="318"/>
    <n v="8"/>
    <n v="117"/>
    <n v="174"/>
    <n v="230"/>
    <n v="35"/>
    <n v="25"/>
    <n v="11"/>
    <n v="14"/>
    <n v="33"/>
    <n v="0"/>
    <n v="112"/>
    <n v="4"/>
    <n v="167"/>
    <n v="6"/>
    <n v="2"/>
    <n v="17"/>
    <n v="121"/>
    <n v="208"/>
    <n v="2"/>
    <n v="11"/>
    <n v="5"/>
    <n v="3"/>
    <n v="0"/>
    <n v="3"/>
    <n v="111"/>
    <n v="202"/>
    <n v="1"/>
    <n v="29"/>
    <n v="3"/>
    <n v="15"/>
    <n v="2"/>
    <n v="5377"/>
    <n v="1"/>
    <n v="597"/>
    <n v="9"/>
    <n v="16"/>
    <n v="50"/>
    <n v="1731"/>
    <n v="2328"/>
    <n v="1335"/>
    <n v="5394"/>
    <n v="26"/>
    <n v="16"/>
    <n v="0"/>
    <n v="2"/>
    <n v="1"/>
    <n v="23"/>
    <n v="2"/>
    <n v="2"/>
    <n v="1"/>
    <n v="0"/>
    <n v="0"/>
    <n v="1"/>
    <n v="0"/>
    <n v="0"/>
    <n v="7"/>
    <n v="6"/>
    <n v="2"/>
    <n v="2"/>
    <n v="6"/>
    <n v="0"/>
    <n v="9"/>
    <n v="3"/>
    <n v="150"/>
    <n v="59"/>
    <n v="209"/>
    <n v="7"/>
    <n v="1"/>
    <n v="8"/>
    <n v="139"/>
    <n v="58"/>
    <n v="197"/>
    <n v="150"/>
    <n v="9"/>
    <n v="9"/>
    <n v="9"/>
    <n v="41"/>
    <n v="2"/>
    <n v="0"/>
    <n v="0"/>
    <x v="1"/>
    <x v="235"/>
  </r>
  <r>
    <x v="5"/>
    <x v="43"/>
    <x v="236"/>
    <x v="236"/>
    <x v="0"/>
    <n v="7073"/>
    <n v="226"/>
    <n v="212"/>
    <n v="242"/>
    <n v="162"/>
    <n v="237"/>
    <n v="101"/>
    <n v="161"/>
    <n v="107"/>
    <n v="284"/>
    <n v="7"/>
    <n v="7"/>
    <n v="9"/>
    <n v="3"/>
    <n v="7"/>
    <n v="3"/>
    <n v="5"/>
    <n v="3"/>
    <n v="8"/>
    <n v="217"/>
    <n v="202"/>
    <n v="228"/>
    <n v="158"/>
    <n v="226"/>
    <n v="97"/>
    <n v="155"/>
    <n v="102"/>
    <n v="274"/>
    <n v="31"/>
    <n v="31"/>
    <n v="0"/>
    <n v="0"/>
    <n v="31"/>
    <n v="31"/>
    <n v="59"/>
    <n v="2"/>
    <n v="57"/>
    <n v="0"/>
    <n v="0"/>
    <n v="0"/>
    <n v="24"/>
    <n v="1"/>
    <n v="23"/>
    <n v="161"/>
    <n v="0"/>
    <n v="9"/>
    <n v="152"/>
    <n v="5"/>
    <n v="0"/>
    <n v="0"/>
    <n v="5"/>
    <n v="155"/>
    <n v="0"/>
    <n v="9"/>
    <n v="146"/>
    <n v="34"/>
    <n v="2"/>
    <n v="43"/>
    <n v="34"/>
    <n v="8"/>
    <n v="1"/>
    <n v="18"/>
    <n v="3"/>
    <n v="0"/>
    <n v="0"/>
    <n v="15"/>
    <n v="0"/>
    <n v="0"/>
    <n v="3"/>
    <n v="5"/>
    <n v="0"/>
    <n v="5"/>
    <n v="11"/>
    <n v="2"/>
    <n v="9"/>
    <n v="2"/>
    <m/>
    <m/>
    <m/>
    <n v="226"/>
    <n v="153"/>
    <n v="242"/>
    <n v="77"/>
    <n v="222"/>
    <n v="144"/>
    <n v="212"/>
    <n v="193"/>
    <n v="179"/>
    <n v="70"/>
    <n v="7"/>
    <n v="5"/>
    <n v="9"/>
    <n v="1"/>
    <n v="7"/>
    <n v="3"/>
    <n v="7"/>
    <n v="6"/>
    <n v="5"/>
    <n v="1"/>
    <n v="217"/>
    <n v="146"/>
    <n v="228"/>
    <n v="75"/>
    <n v="211"/>
    <n v="137"/>
    <n v="202"/>
    <n v="185"/>
    <n v="172"/>
    <n v="68"/>
    <m/>
    <n v="323"/>
    <n v="317"/>
    <n v="6"/>
    <n v="323"/>
    <n v="13"/>
    <n v="304"/>
    <n v="6"/>
    <n v="81"/>
    <n v="106"/>
    <n v="112"/>
    <n v="135"/>
    <n v="42"/>
    <n v="19"/>
    <n v="11"/>
    <n v="4"/>
    <n v="0"/>
    <n v="80"/>
    <n v="0"/>
    <n v="104"/>
    <n v="1"/>
    <n v="3"/>
    <n v="25"/>
    <n v="183"/>
    <n v="112"/>
    <n v="3"/>
    <n v="6"/>
    <n v="4"/>
    <n v="0"/>
    <n v="0"/>
    <n v="15"/>
    <n v="177"/>
    <n v="112"/>
    <n v="7"/>
    <n v="39"/>
    <n v="5"/>
    <n v="70"/>
    <n v="7"/>
    <n v="5195"/>
    <n v="0"/>
    <n v="232"/>
    <n v="22"/>
    <n v="11"/>
    <n v="48"/>
    <n v="2694"/>
    <n v="2191"/>
    <n v="387"/>
    <n v="5272"/>
    <n v="40"/>
    <n v="5"/>
    <n v="0"/>
    <n v="2"/>
    <n v="2"/>
    <n v="35"/>
    <n v="3"/>
    <n v="3"/>
    <n v="1"/>
    <n v="1"/>
    <n v="0"/>
    <n v="2"/>
    <n v="0"/>
    <n v="0"/>
    <n v="3"/>
    <n v="1"/>
    <n v="1"/>
    <n v="0"/>
    <n v="2"/>
    <n v="0"/>
    <n v="6"/>
    <n v="2"/>
    <n v="148"/>
    <n v="39"/>
    <n v="187"/>
    <n v="2"/>
    <n v="0"/>
    <n v="2"/>
    <n v="145"/>
    <n v="39"/>
    <n v="184"/>
    <n v="148"/>
    <n v="13"/>
    <n v="12"/>
    <n v="13"/>
    <n v="77"/>
    <n v="0"/>
    <n v="0"/>
    <n v="0"/>
    <x v="0"/>
    <x v="236"/>
  </r>
  <r>
    <x v="5"/>
    <x v="43"/>
    <x v="236"/>
    <x v="236"/>
    <x v="1"/>
    <n v="7094"/>
    <n v="225"/>
    <n v="219"/>
    <n v="247"/>
    <n v="169"/>
    <n v="243"/>
    <n v="105"/>
    <n v="165"/>
    <n v="111"/>
    <n v="288"/>
    <n v="7"/>
    <n v="7"/>
    <n v="9"/>
    <n v="3"/>
    <n v="7"/>
    <n v="3"/>
    <n v="5"/>
    <n v="3"/>
    <n v="8"/>
    <n v="217"/>
    <n v="209"/>
    <n v="234"/>
    <n v="164"/>
    <n v="233"/>
    <n v="100"/>
    <n v="159"/>
    <n v="106"/>
    <n v="278"/>
    <n v="30"/>
    <n v="30"/>
    <n v="0"/>
    <n v="0"/>
    <n v="30"/>
    <n v="30"/>
    <n v="56"/>
    <n v="2"/>
    <n v="53"/>
    <n v="0"/>
    <n v="0"/>
    <n v="0"/>
    <n v="25"/>
    <n v="1"/>
    <n v="24"/>
    <n v="165"/>
    <n v="0"/>
    <n v="8"/>
    <n v="157"/>
    <n v="5"/>
    <n v="0"/>
    <n v="0"/>
    <n v="5"/>
    <n v="159"/>
    <n v="0"/>
    <n v="8"/>
    <n v="151"/>
    <n v="36"/>
    <n v="2"/>
    <n v="45"/>
    <n v="35"/>
    <n v="8"/>
    <n v="1"/>
    <n v="18"/>
    <n v="3"/>
    <n v="0"/>
    <n v="0"/>
    <n v="15"/>
    <n v="0"/>
    <n v="0"/>
    <n v="4"/>
    <n v="5"/>
    <n v="0"/>
    <n v="5"/>
    <n v="11"/>
    <n v="2"/>
    <n v="10"/>
    <n v="1"/>
    <m/>
    <m/>
    <m/>
    <n v="225"/>
    <n v="145"/>
    <n v="247"/>
    <n v="79"/>
    <n v="217"/>
    <n v="142"/>
    <n v="219"/>
    <n v="184"/>
    <n v="179"/>
    <n v="62"/>
    <n v="7"/>
    <n v="6"/>
    <n v="9"/>
    <n v="1"/>
    <n v="7"/>
    <n v="3"/>
    <n v="7"/>
    <n v="6"/>
    <n v="5"/>
    <n v="1"/>
    <n v="217"/>
    <n v="145"/>
    <n v="234"/>
    <n v="84"/>
    <n v="219"/>
    <n v="143"/>
    <n v="209"/>
    <n v="189"/>
    <n v="173"/>
    <n v="64"/>
    <m/>
    <n v="327"/>
    <n v="321"/>
    <n v="6"/>
    <n v="327"/>
    <n v="13"/>
    <n v="308"/>
    <n v="6"/>
    <n v="81"/>
    <n v="107"/>
    <n v="113"/>
    <n v="137"/>
    <n v="42"/>
    <n v="20"/>
    <n v="11"/>
    <n v="4"/>
    <n v="0"/>
    <n v="80"/>
    <n v="0"/>
    <n v="105"/>
    <n v="1"/>
    <n v="3"/>
    <n v="24"/>
    <n v="186"/>
    <n v="114"/>
    <n v="3"/>
    <n v="6"/>
    <n v="4"/>
    <n v="0"/>
    <n v="0"/>
    <n v="14"/>
    <n v="175"/>
    <n v="112"/>
    <n v="8"/>
    <n v="39"/>
    <n v="5"/>
    <n v="69"/>
    <n v="8"/>
    <n v="5215"/>
    <n v="0"/>
    <n v="231"/>
    <n v="20"/>
    <n v="11"/>
    <n v="49"/>
    <n v="2705"/>
    <n v="2198"/>
    <n v="389"/>
    <n v="5292"/>
    <n v="42"/>
    <n v="6"/>
    <n v="0"/>
    <n v="1"/>
    <n v="2"/>
    <n v="37"/>
    <n v="3"/>
    <n v="3"/>
    <n v="1"/>
    <n v="1"/>
    <n v="0"/>
    <n v="2"/>
    <n v="0"/>
    <n v="0"/>
    <n v="3"/>
    <n v="0"/>
    <n v="0"/>
    <n v="0"/>
    <n v="2"/>
    <n v="0"/>
    <n v="6"/>
    <n v="2"/>
    <n v="151"/>
    <n v="41"/>
    <n v="192"/>
    <n v="2"/>
    <n v="0"/>
    <n v="2"/>
    <n v="148"/>
    <n v="41"/>
    <n v="189"/>
    <n v="151"/>
    <n v="14"/>
    <n v="12"/>
    <n v="14"/>
    <n v="77"/>
    <n v="0"/>
    <n v="0"/>
    <n v="0"/>
    <x v="1"/>
    <x v="236"/>
  </r>
  <r>
    <x v="5"/>
    <x v="43"/>
    <x v="237"/>
    <x v="237"/>
    <x v="0"/>
    <n v="3880"/>
    <n v="208"/>
    <n v="162"/>
    <n v="192"/>
    <n v="172"/>
    <n v="193"/>
    <n v="108"/>
    <n v="192"/>
    <n v="48"/>
    <n v="204"/>
    <n v="11"/>
    <n v="8"/>
    <n v="9"/>
    <n v="10"/>
    <n v="9"/>
    <n v="8"/>
    <n v="11"/>
    <n v="2"/>
    <n v="12"/>
    <n v="193"/>
    <n v="152"/>
    <n v="179"/>
    <n v="161"/>
    <n v="181"/>
    <n v="100"/>
    <n v="178"/>
    <n v="44"/>
    <n v="187"/>
    <n v="18"/>
    <n v="18"/>
    <n v="0"/>
    <n v="0"/>
    <n v="18"/>
    <n v="18"/>
    <n v="90"/>
    <n v="7"/>
    <n v="83"/>
    <n v="0"/>
    <n v="0"/>
    <n v="0"/>
    <n v="22"/>
    <n v="1"/>
    <n v="21"/>
    <n v="192"/>
    <n v="2"/>
    <n v="22"/>
    <n v="168"/>
    <n v="11"/>
    <n v="0"/>
    <n v="2"/>
    <n v="9"/>
    <n v="178"/>
    <n v="2"/>
    <n v="20"/>
    <n v="156"/>
    <n v="80"/>
    <n v="4"/>
    <n v="48"/>
    <n v="40"/>
    <n v="5"/>
    <n v="3"/>
    <n v="9"/>
    <n v="4"/>
    <n v="0"/>
    <n v="0"/>
    <n v="5"/>
    <n v="0"/>
    <n v="0"/>
    <n v="2"/>
    <n v="1"/>
    <n v="0"/>
    <n v="1"/>
    <n v="3"/>
    <n v="0"/>
    <n v="3"/>
    <n v="0"/>
    <m/>
    <m/>
    <m/>
    <n v="208"/>
    <n v="149"/>
    <n v="192"/>
    <n v="82"/>
    <n v="181"/>
    <n v="140"/>
    <n v="162"/>
    <n v="155"/>
    <n v="158"/>
    <n v="72"/>
    <n v="11"/>
    <n v="9"/>
    <n v="9"/>
    <n v="0"/>
    <n v="8"/>
    <n v="2"/>
    <n v="8"/>
    <n v="8"/>
    <n v="8"/>
    <n v="0"/>
    <n v="193"/>
    <n v="137"/>
    <n v="179"/>
    <n v="78"/>
    <n v="169"/>
    <n v="134"/>
    <n v="152"/>
    <n v="145"/>
    <n v="148"/>
    <n v="71"/>
    <m/>
    <n v="220"/>
    <n v="215"/>
    <n v="5"/>
    <n v="220"/>
    <n v="13"/>
    <n v="202"/>
    <n v="5"/>
    <n v="172"/>
    <n v="175"/>
    <n v="147"/>
    <n v="13"/>
    <n v="10"/>
    <n v="8"/>
    <n v="9"/>
    <n v="32"/>
    <n v="1"/>
    <n v="171"/>
    <n v="1"/>
    <n v="174"/>
    <n v="1"/>
    <n v="1"/>
    <n v="9"/>
    <n v="79"/>
    <n v="131"/>
    <n v="1"/>
    <n v="4"/>
    <n v="6"/>
    <n v="2"/>
    <n v="0"/>
    <n v="4"/>
    <n v="72"/>
    <n v="126"/>
    <n v="4"/>
    <n v="17"/>
    <n v="1"/>
    <n v="16"/>
    <n v="28"/>
    <n v="2808"/>
    <n v="0"/>
    <n v="110"/>
    <n v="3"/>
    <n v="13"/>
    <n v="45"/>
    <n v="1051"/>
    <n v="1181"/>
    <n v="620"/>
    <n v="2852"/>
    <n v="23"/>
    <n v="11"/>
    <n v="0"/>
    <n v="9"/>
    <n v="1"/>
    <n v="21"/>
    <n v="1"/>
    <n v="1"/>
    <n v="0"/>
    <n v="0"/>
    <n v="0"/>
    <n v="1"/>
    <n v="0"/>
    <n v="0"/>
    <n v="3"/>
    <n v="0"/>
    <n v="0"/>
    <n v="0"/>
    <n v="2"/>
    <n v="0"/>
    <n v="4"/>
    <n v="1"/>
    <n v="95"/>
    <n v="41"/>
    <n v="136"/>
    <n v="6"/>
    <n v="0"/>
    <n v="6"/>
    <n v="88"/>
    <n v="41"/>
    <n v="129"/>
    <n v="95"/>
    <n v="1"/>
    <n v="0"/>
    <n v="1"/>
    <n v="13"/>
    <n v="3"/>
    <n v="0"/>
    <n v="0"/>
    <x v="0"/>
    <x v="237"/>
  </r>
  <r>
    <x v="5"/>
    <x v="43"/>
    <x v="237"/>
    <x v="237"/>
    <x v="1"/>
    <n v="3892"/>
    <n v="208"/>
    <n v="161"/>
    <n v="193"/>
    <n v="170"/>
    <n v="194"/>
    <n v="108"/>
    <n v="192"/>
    <n v="45"/>
    <n v="203"/>
    <n v="10"/>
    <n v="8"/>
    <n v="9"/>
    <n v="9"/>
    <n v="9"/>
    <n v="8"/>
    <n v="10"/>
    <n v="2"/>
    <n v="11"/>
    <n v="194"/>
    <n v="151"/>
    <n v="180"/>
    <n v="160"/>
    <n v="182"/>
    <n v="100"/>
    <n v="179"/>
    <n v="41"/>
    <n v="187"/>
    <n v="16"/>
    <n v="16"/>
    <n v="0"/>
    <n v="0"/>
    <n v="16"/>
    <n v="16"/>
    <n v="89"/>
    <n v="7"/>
    <n v="82"/>
    <n v="0"/>
    <n v="0"/>
    <n v="0"/>
    <n v="21"/>
    <n v="1"/>
    <n v="20"/>
    <n v="192"/>
    <n v="2"/>
    <n v="16"/>
    <n v="174"/>
    <n v="10"/>
    <n v="0"/>
    <n v="1"/>
    <n v="9"/>
    <n v="179"/>
    <n v="2"/>
    <n v="15"/>
    <n v="162"/>
    <n v="79"/>
    <n v="4"/>
    <n v="48"/>
    <n v="40"/>
    <n v="5"/>
    <n v="3"/>
    <n v="8"/>
    <n v="4"/>
    <n v="0"/>
    <n v="0"/>
    <n v="4"/>
    <n v="0"/>
    <n v="0"/>
    <n v="2"/>
    <n v="1"/>
    <n v="0"/>
    <n v="1"/>
    <n v="3"/>
    <n v="0"/>
    <n v="3"/>
    <n v="0"/>
    <m/>
    <m/>
    <m/>
    <n v="208"/>
    <n v="142"/>
    <n v="193"/>
    <n v="80"/>
    <n v="176"/>
    <n v="135"/>
    <n v="161"/>
    <n v="149"/>
    <n v="158"/>
    <n v="68"/>
    <n v="10"/>
    <n v="7"/>
    <n v="9"/>
    <n v="0"/>
    <n v="8"/>
    <n v="2"/>
    <n v="8"/>
    <n v="8"/>
    <n v="8"/>
    <n v="0"/>
    <n v="194"/>
    <n v="134"/>
    <n v="180"/>
    <n v="78"/>
    <n v="168"/>
    <n v="131"/>
    <n v="151"/>
    <n v="143"/>
    <n v="148"/>
    <n v="69"/>
    <m/>
    <n v="219"/>
    <n v="214"/>
    <n v="5"/>
    <n v="219"/>
    <n v="12"/>
    <n v="202"/>
    <n v="5"/>
    <n v="164"/>
    <n v="172"/>
    <n v="147"/>
    <n v="13"/>
    <n v="11"/>
    <n v="8"/>
    <n v="9"/>
    <n v="30"/>
    <n v="1"/>
    <n v="163"/>
    <n v="0"/>
    <n v="170"/>
    <n v="1"/>
    <n v="1"/>
    <n v="8"/>
    <n v="79"/>
    <n v="131"/>
    <n v="1"/>
    <n v="3"/>
    <n v="6"/>
    <n v="2"/>
    <n v="0"/>
    <n v="4"/>
    <n v="72"/>
    <n v="123"/>
    <n v="3"/>
    <n v="18"/>
    <n v="1"/>
    <n v="16"/>
    <n v="28"/>
    <n v="2820"/>
    <n v="0"/>
    <n v="111"/>
    <n v="3"/>
    <n v="12"/>
    <n v="44"/>
    <n v="1064"/>
    <n v="1182"/>
    <n v="618"/>
    <n v="2864"/>
    <n v="22"/>
    <n v="10"/>
    <n v="0"/>
    <n v="9"/>
    <n v="1"/>
    <n v="20"/>
    <n v="1"/>
    <n v="1"/>
    <n v="0"/>
    <n v="0"/>
    <n v="0"/>
    <n v="1"/>
    <n v="0"/>
    <n v="0"/>
    <n v="3"/>
    <n v="0"/>
    <n v="0"/>
    <n v="0"/>
    <n v="2"/>
    <n v="0"/>
    <n v="4"/>
    <n v="1"/>
    <n v="94"/>
    <n v="41"/>
    <n v="135"/>
    <n v="6"/>
    <n v="0"/>
    <n v="6"/>
    <n v="87"/>
    <n v="41"/>
    <n v="128"/>
    <n v="94"/>
    <n v="1"/>
    <n v="0"/>
    <n v="1"/>
    <n v="12"/>
    <n v="2"/>
    <n v="0"/>
    <n v="0"/>
    <x v="1"/>
    <x v="237"/>
  </r>
  <r>
    <x v="5"/>
    <x v="43"/>
    <x v="238"/>
    <x v="238"/>
    <x v="0"/>
    <n v="8488"/>
    <n v="332"/>
    <n v="292"/>
    <n v="324"/>
    <n v="262"/>
    <n v="316"/>
    <n v="179"/>
    <n v="307"/>
    <n v="238"/>
    <n v="403"/>
    <n v="18"/>
    <n v="10"/>
    <n v="11"/>
    <n v="14"/>
    <n v="12"/>
    <n v="7"/>
    <n v="15"/>
    <n v="11"/>
    <n v="23"/>
    <n v="304"/>
    <n v="273"/>
    <n v="303"/>
    <n v="241"/>
    <n v="295"/>
    <n v="166"/>
    <n v="284"/>
    <n v="218"/>
    <n v="367"/>
    <n v="36"/>
    <n v="36"/>
    <n v="6"/>
    <n v="6"/>
    <n v="29"/>
    <n v="29"/>
    <n v="114"/>
    <n v="4"/>
    <n v="107"/>
    <n v="0"/>
    <n v="0"/>
    <n v="0"/>
    <n v="76"/>
    <n v="2"/>
    <n v="72"/>
    <n v="307"/>
    <n v="5"/>
    <n v="20"/>
    <n v="281"/>
    <n v="15"/>
    <n v="1"/>
    <n v="1"/>
    <n v="13"/>
    <n v="284"/>
    <n v="4"/>
    <n v="19"/>
    <n v="260"/>
    <n v="70"/>
    <n v="8"/>
    <n v="69"/>
    <n v="32"/>
    <n v="10"/>
    <n v="3"/>
    <n v="11"/>
    <n v="1"/>
    <n v="0"/>
    <n v="0"/>
    <n v="10"/>
    <n v="0"/>
    <n v="0"/>
    <n v="1"/>
    <n v="2"/>
    <n v="0"/>
    <n v="2"/>
    <n v="4"/>
    <n v="2"/>
    <n v="3"/>
    <n v="1"/>
    <m/>
    <m/>
    <m/>
    <n v="332"/>
    <n v="296"/>
    <n v="324"/>
    <n v="88"/>
    <n v="284"/>
    <n v="170"/>
    <n v="292"/>
    <n v="271"/>
    <n v="264"/>
    <n v="117"/>
    <n v="18"/>
    <n v="16"/>
    <n v="11"/>
    <n v="2"/>
    <n v="9"/>
    <n v="3"/>
    <n v="10"/>
    <n v="10"/>
    <n v="9"/>
    <n v="3"/>
    <n v="304"/>
    <n v="271"/>
    <n v="303"/>
    <n v="84"/>
    <n v="267"/>
    <n v="161"/>
    <n v="273"/>
    <n v="253"/>
    <n v="246"/>
    <n v="111"/>
    <m/>
    <n v="430"/>
    <n v="416"/>
    <n v="14"/>
    <n v="430"/>
    <n v="27"/>
    <n v="389"/>
    <n v="14"/>
    <n v="109"/>
    <n v="190"/>
    <n v="248"/>
    <n v="101"/>
    <n v="57"/>
    <n v="16"/>
    <n v="5"/>
    <n v="3"/>
    <n v="0"/>
    <n v="108"/>
    <n v="1"/>
    <n v="188"/>
    <n v="2"/>
    <n v="1"/>
    <n v="29"/>
    <n v="208"/>
    <n v="192"/>
    <n v="1"/>
    <n v="13"/>
    <n v="12"/>
    <n v="1"/>
    <n v="0"/>
    <n v="15"/>
    <n v="187"/>
    <n v="187"/>
    <n v="2"/>
    <n v="36"/>
    <n v="2"/>
    <n v="20"/>
    <n v="5"/>
    <n v="6182"/>
    <n v="0"/>
    <n v="518"/>
    <n v="17"/>
    <n v="27"/>
    <n v="88"/>
    <n v="2499"/>
    <n v="2705"/>
    <n v="1003"/>
    <n v="6207"/>
    <n v="46"/>
    <n v="24"/>
    <n v="0"/>
    <n v="2"/>
    <n v="0"/>
    <n v="44"/>
    <n v="2"/>
    <n v="1"/>
    <n v="0"/>
    <n v="0"/>
    <n v="0"/>
    <n v="1"/>
    <n v="0"/>
    <n v="0"/>
    <n v="6"/>
    <n v="2"/>
    <n v="0"/>
    <n v="2"/>
    <n v="5"/>
    <n v="1"/>
    <n v="7"/>
    <n v="3"/>
    <n v="182"/>
    <n v="57"/>
    <n v="239"/>
    <n v="4"/>
    <n v="1"/>
    <n v="5"/>
    <n v="172"/>
    <n v="54"/>
    <n v="226"/>
    <n v="182"/>
    <n v="8"/>
    <n v="8"/>
    <n v="8"/>
    <n v="86"/>
    <n v="7"/>
    <n v="5"/>
    <n v="5"/>
    <x v="0"/>
    <x v="238"/>
  </r>
  <r>
    <x v="5"/>
    <x v="43"/>
    <x v="238"/>
    <x v="238"/>
    <x v="1"/>
    <n v="8504"/>
    <n v="342"/>
    <n v="299"/>
    <n v="327"/>
    <n v="272"/>
    <n v="323"/>
    <n v="179"/>
    <n v="310"/>
    <n v="257"/>
    <n v="409"/>
    <n v="19"/>
    <n v="11"/>
    <n v="12"/>
    <n v="15"/>
    <n v="12"/>
    <n v="7"/>
    <n v="15"/>
    <n v="11"/>
    <n v="23"/>
    <n v="314"/>
    <n v="280"/>
    <n v="306"/>
    <n v="250"/>
    <n v="303"/>
    <n v="167"/>
    <n v="288"/>
    <n v="236"/>
    <n v="373"/>
    <n v="38"/>
    <n v="37"/>
    <n v="6"/>
    <n v="6"/>
    <n v="31"/>
    <n v="30"/>
    <n v="108"/>
    <n v="4"/>
    <n v="101"/>
    <n v="0"/>
    <n v="0"/>
    <n v="0"/>
    <n v="76"/>
    <n v="2"/>
    <n v="71"/>
    <n v="310"/>
    <n v="5"/>
    <n v="21"/>
    <n v="283"/>
    <n v="15"/>
    <n v="1"/>
    <n v="1"/>
    <n v="13"/>
    <n v="288"/>
    <n v="4"/>
    <n v="20"/>
    <n v="263"/>
    <n v="72"/>
    <n v="8"/>
    <n v="69"/>
    <n v="33"/>
    <n v="10"/>
    <n v="3"/>
    <n v="10"/>
    <n v="1"/>
    <n v="0"/>
    <n v="0"/>
    <n v="9"/>
    <n v="0"/>
    <n v="0"/>
    <n v="1"/>
    <n v="2"/>
    <n v="0"/>
    <n v="2"/>
    <n v="4"/>
    <n v="2"/>
    <n v="3"/>
    <n v="1"/>
    <m/>
    <m/>
    <m/>
    <n v="342"/>
    <n v="289"/>
    <n v="327"/>
    <n v="88"/>
    <n v="274"/>
    <n v="167"/>
    <n v="299"/>
    <n v="262"/>
    <n v="269"/>
    <n v="115"/>
    <n v="19"/>
    <n v="16"/>
    <n v="12"/>
    <n v="2"/>
    <n v="9"/>
    <n v="3"/>
    <n v="11"/>
    <n v="11"/>
    <n v="10"/>
    <n v="3"/>
    <n v="314"/>
    <n v="275"/>
    <n v="306"/>
    <n v="86"/>
    <n v="269"/>
    <n v="163"/>
    <n v="280"/>
    <n v="259"/>
    <n v="251"/>
    <n v="115"/>
    <m/>
    <n v="439"/>
    <n v="425"/>
    <n v="14"/>
    <n v="439"/>
    <n v="28"/>
    <n v="397"/>
    <n v="14"/>
    <n v="119"/>
    <n v="196"/>
    <n v="255"/>
    <n v="99"/>
    <n v="62"/>
    <n v="16"/>
    <n v="5"/>
    <n v="2"/>
    <n v="0"/>
    <n v="118"/>
    <n v="1"/>
    <n v="194"/>
    <n v="2"/>
    <n v="1"/>
    <n v="31"/>
    <n v="210"/>
    <n v="197"/>
    <n v="1"/>
    <n v="13"/>
    <n v="12"/>
    <n v="1"/>
    <n v="0"/>
    <n v="15"/>
    <n v="185"/>
    <n v="188"/>
    <n v="2"/>
    <n v="37"/>
    <n v="2"/>
    <n v="20"/>
    <n v="6"/>
    <n v="6190"/>
    <n v="0"/>
    <n v="518"/>
    <n v="17"/>
    <n v="27"/>
    <n v="89"/>
    <n v="2507"/>
    <n v="2701"/>
    <n v="1008"/>
    <n v="6216"/>
    <n v="46"/>
    <n v="20"/>
    <n v="0"/>
    <n v="2"/>
    <n v="2"/>
    <n v="42"/>
    <n v="2"/>
    <n v="1"/>
    <n v="0"/>
    <n v="0"/>
    <n v="0"/>
    <n v="1"/>
    <n v="0"/>
    <n v="0"/>
    <n v="7"/>
    <n v="2"/>
    <n v="0"/>
    <n v="2"/>
    <n v="6"/>
    <n v="1"/>
    <n v="8"/>
    <n v="4"/>
    <n v="188"/>
    <n v="57"/>
    <n v="245"/>
    <n v="3"/>
    <n v="1"/>
    <n v="4"/>
    <n v="179"/>
    <n v="53"/>
    <n v="232"/>
    <n v="188"/>
    <n v="9"/>
    <n v="9"/>
    <n v="9"/>
    <n v="90"/>
    <n v="7"/>
    <n v="5"/>
    <n v="5"/>
    <x v="1"/>
    <x v="238"/>
  </r>
  <r>
    <x v="5"/>
    <x v="43"/>
    <x v="239"/>
    <x v="239"/>
    <x v="0"/>
    <n v="6239"/>
    <n v="269"/>
    <n v="291"/>
    <n v="310"/>
    <n v="218"/>
    <n v="309"/>
    <n v="177"/>
    <n v="206"/>
    <n v="240"/>
    <n v="357"/>
    <n v="10"/>
    <n v="9"/>
    <n v="11"/>
    <n v="7"/>
    <n v="10"/>
    <n v="3"/>
    <n v="8"/>
    <n v="18"/>
    <n v="22"/>
    <n v="258"/>
    <n v="281"/>
    <n v="298"/>
    <n v="210"/>
    <n v="298"/>
    <n v="174"/>
    <n v="197"/>
    <n v="222"/>
    <n v="334"/>
    <n v="38"/>
    <n v="36"/>
    <n v="4"/>
    <n v="4"/>
    <n v="33"/>
    <n v="31"/>
    <n v="95"/>
    <n v="2"/>
    <n v="93"/>
    <n v="0"/>
    <n v="0"/>
    <n v="0"/>
    <n v="62"/>
    <n v="2"/>
    <n v="60"/>
    <n v="206"/>
    <n v="1"/>
    <n v="17"/>
    <n v="186"/>
    <n v="8"/>
    <n v="1"/>
    <n v="1"/>
    <n v="6"/>
    <n v="197"/>
    <n v="0"/>
    <n v="16"/>
    <n v="179"/>
    <n v="64"/>
    <n v="3"/>
    <n v="66"/>
    <n v="90"/>
    <n v="16"/>
    <n v="3"/>
    <n v="30"/>
    <n v="4"/>
    <n v="0"/>
    <n v="0"/>
    <n v="26"/>
    <n v="0"/>
    <n v="0"/>
    <n v="2"/>
    <n v="10"/>
    <n v="1"/>
    <n v="9"/>
    <n v="19"/>
    <n v="3"/>
    <n v="17"/>
    <n v="2"/>
    <m/>
    <m/>
    <m/>
    <n v="269"/>
    <n v="188"/>
    <n v="310"/>
    <n v="77"/>
    <n v="268"/>
    <n v="164"/>
    <n v="291"/>
    <n v="276"/>
    <n v="230"/>
    <n v="92"/>
    <n v="10"/>
    <n v="6"/>
    <n v="11"/>
    <n v="1"/>
    <n v="7"/>
    <n v="2"/>
    <n v="9"/>
    <n v="8"/>
    <n v="5"/>
    <n v="0"/>
    <n v="258"/>
    <n v="182"/>
    <n v="298"/>
    <n v="75"/>
    <n v="260"/>
    <n v="161"/>
    <n v="281"/>
    <n v="267"/>
    <n v="224"/>
    <n v="92"/>
    <m/>
    <n v="420"/>
    <n v="419"/>
    <n v="1"/>
    <n v="420"/>
    <n v="26"/>
    <n v="393"/>
    <n v="1"/>
    <n v="8"/>
    <n v="29"/>
    <n v="188"/>
    <n v="87"/>
    <n v="51"/>
    <n v="2"/>
    <n v="25"/>
    <n v="64"/>
    <n v="3"/>
    <n v="8"/>
    <n v="0"/>
    <n v="25"/>
    <n v="4"/>
    <n v="2"/>
    <n v="35"/>
    <n v="218"/>
    <n v="165"/>
    <n v="2"/>
    <n v="14"/>
    <n v="10"/>
    <n v="0"/>
    <n v="0"/>
    <n v="21"/>
    <n v="207"/>
    <n v="165"/>
    <n v="1"/>
    <n v="44"/>
    <n v="11"/>
    <n v="38"/>
    <n v="1"/>
    <n v="4562"/>
    <n v="1"/>
    <n v="357"/>
    <n v="22"/>
    <n v="17"/>
    <n v="73"/>
    <n v="2164"/>
    <n v="1912"/>
    <n v="525"/>
    <n v="4601"/>
    <n v="41"/>
    <n v="32"/>
    <n v="0"/>
    <n v="0"/>
    <n v="1"/>
    <n v="39"/>
    <n v="1"/>
    <n v="2"/>
    <n v="0"/>
    <n v="0"/>
    <n v="0"/>
    <n v="1"/>
    <n v="0"/>
    <n v="0"/>
    <n v="7"/>
    <n v="3"/>
    <n v="2"/>
    <n v="1"/>
    <n v="3"/>
    <n v="4"/>
    <n v="9"/>
    <n v="3"/>
    <n v="197"/>
    <n v="56"/>
    <n v="253"/>
    <n v="5"/>
    <n v="2"/>
    <n v="7"/>
    <n v="192"/>
    <n v="54"/>
    <n v="246"/>
    <n v="197"/>
    <n v="13"/>
    <n v="12"/>
    <n v="13"/>
    <n v="52"/>
    <n v="3"/>
    <n v="1"/>
    <n v="1"/>
    <x v="0"/>
    <x v="239"/>
  </r>
  <r>
    <x v="5"/>
    <x v="43"/>
    <x v="239"/>
    <x v="239"/>
    <x v="1"/>
    <n v="6224"/>
    <n v="278"/>
    <n v="281"/>
    <n v="301"/>
    <n v="236"/>
    <n v="307"/>
    <n v="175"/>
    <n v="222"/>
    <n v="248"/>
    <n v="361"/>
    <n v="13"/>
    <n v="8"/>
    <n v="10"/>
    <n v="10"/>
    <n v="10"/>
    <n v="3"/>
    <n v="10"/>
    <n v="18"/>
    <n v="22"/>
    <n v="264"/>
    <n v="272"/>
    <n v="290"/>
    <n v="225"/>
    <n v="296"/>
    <n v="172"/>
    <n v="211"/>
    <n v="230"/>
    <n v="338"/>
    <n v="37"/>
    <n v="35"/>
    <n v="4"/>
    <n v="4"/>
    <n v="33"/>
    <n v="31"/>
    <n v="106"/>
    <n v="2"/>
    <n v="104"/>
    <n v="0"/>
    <n v="0"/>
    <n v="0"/>
    <n v="70"/>
    <n v="2"/>
    <n v="68"/>
    <n v="222"/>
    <n v="2"/>
    <n v="27"/>
    <n v="191"/>
    <n v="10"/>
    <n v="1"/>
    <n v="1"/>
    <n v="8"/>
    <n v="211"/>
    <n v="1"/>
    <n v="26"/>
    <n v="182"/>
    <n v="63"/>
    <n v="3"/>
    <n v="65"/>
    <n v="91"/>
    <n v="17"/>
    <n v="3"/>
    <n v="30"/>
    <n v="5"/>
    <n v="0"/>
    <n v="0"/>
    <n v="25"/>
    <n v="0"/>
    <n v="0"/>
    <n v="1"/>
    <n v="10"/>
    <n v="1"/>
    <n v="9"/>
    <n v="18"/>
    <n v="3"/>
    <n v="16"/>
    <n v="2"/>
    <m/>
    <m/>
    <m/>
    <n v="278"/>
    <n v="176"/>
    <n v="301"/>
    <n v="76"/>
    <n v="256"/>
    <n v="161"/>
    <n v="281"/>
    <n v="260"/>
    <n v="227"/>
    <n v="82"/>
    <n v="13"/>
    <n v="6"/>
    <n v="10"/>
    <n v="1"/>
    <n v="7"/>
    <n v="2"/>
    <n v="8"/>
    <n v="7"/>
    <n v="6"/>
    <n v="0"/>
    <n v="264"/>
    <n v="177"/>
    <n v="290"/>
    <n v="74"/>
    <n v="252"/>
    <n v="161"/>
    <n v="272"/>
    <n v="257"/>
    <n v="220"/>
    <n v="84"/>
    <m/>
    <n v="422"/>
    <n v="421"/>
    <n v="1"/>
    <n v="422"/>
    <n v="26"/>
    <n v="395"/>
    <n v="1"/>
    <n v="22"/>
    <n v="40"/>
    <n v="188"/>
    <n v="90"/>
    <n v="53"/>
    <n v="3"/>
    <n v="25"/>
    <n v="60"/>
    <n v="3"/>
    <n v="19"/>
    <n v="3"/>
    <n v="33"/>
    <n v="7"/>
    <n v="2"/>
    <n v="36"/>
    <n v="219"/>
    <n v="165"/>
    <n v="2"/>
    <n v="14"/>
    <n v="10"/>
    <n v="0"/>
    <n v="0"/>
    <n v="20"/>
    <n v="206"/>
    <n v="165"/>
    <n v="3"/>
    <n v="44"/>
    <n v="11"/>
    <n v="38"/>
    <n v="2"/>
    <n v="4549"/>
    <n v="0"/>
    <n v="358"/>
    <n v="21"/>
    <n v="17"/>
    <n v="72"/>
    <n v="2136"/>
    <n v="1922"/>
    <n v="531"/>
    <n v="4589"/>
    <n v="41"/>
    <n v="34"/>
    <n v="0"/>
    <n v="0"/>
    <n v="1"/>
    <n v="39"/>
    <n v="1"/>
    <n v="2"/>
    <n v="0"/>
    <n v="0"/>
    <n v="0"/>
    <n v="1"/>
    <n v="0"/>
    <n v="0"/>
    <n v="7"/>
    <n v="4"/>
    <n v="2"/>
    <n v="2"/>
    <n v="3"/>
    <n v="4"/>
    <n v="9"/>
    <n v="4"/>
    <n v="196"/>
    <n v="57"/>
    <n v="253"/>
    <n v="5"/>
    <n v="2"/>
    <n v="7"/>
    <n v="191"/>
    <n v="55"/>
    <n v="246"/>
    <n v="196"/>
    <n v="10"/>
    <n v="10"/>
    <n v="10"/>
    <n v="56"/>
    <n v="3"/>
    <n v="1"/>
    <n v="1"/>
    <x v="1"/>
    <x v="239"/>
  </r>
  <r>
    <x v="5"/>
    <x v="43"/>
    <x v="240"/>
    <x v="240"/>
    <x v="0"/>
    <n v="4408"/>
    <n v="124"/>
    <n v="115"/>
    <n v="125"/>
    <n v="79"/>
    <n v="123"/>
    <n v="47"/>
    <n v="105"/>
    <n v="21"/>
    <n v="122"/>
    <n v="11"/>
    <n v="9"/>
    <n v="12"/>
    <n v="6"/>
    <n v="10"/>
    <n v="5"/>
    <n v="8"/>
    <n v="1"/>
    <n v="11"/>
    <n v="111"/>
    <n v="104"/>
    <n v="111"/>
    <n v="72"/>
    <n v="111"/>
    <n v="41"/>
    <n v="96"/>
    <n v="20"/>
    <n v="109"/>
    <n v="6"/>
    <n v="5"/>
    <n v="0"/>
    <n v="0"/>
    <n v="6"/>
    <n v="5"/>
    <n v="29"/>
    <n v="2"/>
    <n v="26"/>
    <n v="1"/>
    <n v="1"/>
    <n v="0"/>
    <n v="10"/>
    <n v="0"/>
    <n v="10"/>
    <n v="105"/>
    <n v="2"/>
    <n v="6"/>
    <n v="97"/>
    <n v="8"/>
    <n v="0"/>
    <n v="0"/>
    <n v="8"/>
    <n v="96"/>
    <n v="2"/>
    <n v="6"/>
    <n v="88"/>
    <n v="29"/>
    <n v="6"/>
    <n v="22"/>
    <n v="11"/>
    <n v="3"/>
    <n v="0"/>
    <n v="10"/>
    <n v="1"/>
    <n v="0"/>
    <n v="0"/>
    <n v="9"/>
    <n v="0"/>
    <n v="0"/>
    <n v="2"/>
    <n v="2"/>
    <n v="0"/>
    <n v="2"/>
    <n v="7"/>
    <n v="1"/>
    <n v="5"/>
    <n v="1"/>
    <m/>
    <m/>
    <m/>
    <n v="124"/>
    <n v="98"/>
    <n v="125"/>
    <n v="24"/>
    <n v="118"/>
    <n v="71"/>
    <n v="115"/>
    <n v="108"/>
    <n v="113"/>
    <n v="48"/>
    <n v="11"/>
    <n v="9"/>
    <n v="12"/>
    <n v="2"/>
    <n v="9"/>
    <n v="3"/>
    <n v="9"/>
    <n v="9"/>
    <n v="9"/>
    <n v="2"/>
    <n v="111"/>
    <n v="88"/>
    <n v="111"/>
    <n v="20"/>
    <n v="107"/>
    <n v="66"/>
    <n v="104"/>
    <n v="97"/>
    <n v="102"/>
    <n v="45"/>
    <m/>
    <n v="129"/>
    <n v="127"/>
    <n v="2"/>
    <n v="129"/>
    <n v="14"/>
    <n v="113"/>
    <n v="2"/>
    <n v="3"/>
    <n v="20"/>
    <n v="57"/>
    <n v="14"/>
    <n v="13"/>
    <n v="9"/>
    <n v="14"/>
    <n v="21"/>
    <n v="1"/>
    <n v="1"/>
    <n v="2"/>
    <n v="15"/>
    <n v="4"/>
    <n v="2"/>
    <n v="5"/>
    <n v="69"/>
    <n v="53"/>
    <n v="2"/>
    <n v="5"/>
    <n v="6"/>
    <n v="1"/>
    <n v="0"/>
    <n v="0"/>
    <n v="61"/>
    <n v="52"/>
    <n v="1"/>
    <n v="18"/>
    <n v="2"/>
    <n v="13"/>
    <n v="3"/>
    <n v="3130"/>
    <n v="0"/>
    <n v="129"/>
    <n v="8"/>
    <n v="9"/>
    <n v="27"/>
    <n v="1450"/>
    <n v="1426"/>
    <n v="270"/>
    <n v="3146"/>
    <n v="11"/>
    <n v="3"/>
    <n v="0"/>
    <n v="2"/>
    <n v="0"/>
    <n v="11"/>
    <n v="0"/>
    <n v="2"/>
    <n v="1"/>
    <n v="1"/>
    <n v="0"/>
    <n v="1"/>
    <n v="1"/>
    <n v="0"/>
    <n v="0"/>
    <n v="0"/>
    <n v="0"/>
    <n v="0"/>
    <n v="0"/>
    <n v="0"/>
    <n v="2"/>
    <n v="0"/>
    <n v="72"/>
    <n v="22"/>
    <n v="94"/>
    <n v="2"/>
    <n v="0"/>
    <n v="2"/>
    <n v="69"/>
    <n v="22"/>
    <n v="91"/>
    <n v="72"/>
    <n v="2"/>
    <n v="2"/>
    <n v="2"/>
    <n v="29"/>
    <n v="1"/>
    <n v="0"/>
    <n v="0"/>
    <x v="0"/>
    <x v="240"/>
  </r>
  <r>
    <x v="5"/>
    <x v="43"/>
    <x v="240"/>
    <x v="240"/>
    <x v="1"/>
    <n v="4400"/>
    <n v="125"/>
    <n v="112"/>
    <n v="124"/>
    <n v="74"/>
    <n v="122"/>
    <n v="39"/>
    <n v="99"/>
    <n v="16"/>
    <n v="122"/>
    <n v="12"/>
    <n v="9"/>
    <n v="11"/>
    <n v="7"/>
    <n v="10"/>
    <n v="5"/>
    <n v="8"/>
    <n v="0"/>
    <n v="11"/>
    <n v="111"/>
    <n v="101"/>
    <n v="111"/>
    <n v="67"/>
    <n v="110"/>
    <n v="34"/>
    <n v="91"/>
    <n v="16"/>
    <n v="109"/>
    <n v="7"/>
    <n v="6"/>
    <n v="0"/>
    <n v="0"/>
    <n v="7"/>
    <n v="6"/>
    <n v="21"/>
    <n v="2"/>
    <n v="19"/>
    <n v="1"/>
    <n v="1"/>
    <n v="0"/>
    <n v="5"/>
    <n v="0"/>
    <n v="5"/>
    <n v="99"/>
    <n v="2"/>
    <n v="6"/>
    <n v="91"/>
    <n v="8"/>
    <n v="0"/>
    <n v="0"/>
    <n v="8"/>
    <n v="91"/>
    <n v="2"/>
    <n v="6"/>
    <n v="83"/>
    <n v="29"/>
    <n v="6"/>
    <n v="22"/>
    <n v="11"/>
    <n v="3"/>
    <n v="0"/>
    <n v="10"/>
    <n v="1"/>
    <n v="0"/>
    <n v="0"/>
    <n v="9"/>
    <n v="0"/>
    <n v="0"/>
    <n v="2"/>
    <n v="2"/>
    <n v="0"/>
    <n v="2"/>
    <n v="7"/>
    <n v="2"/>
    <n v="6"/>
    <n v="1"/>
    <m/>
    <m/>
    <m/>
    <n v="125"/>
    <n v="95"/>
    <n v="124"/>
    <n v="25"/>
    <n v="117"/>
    <n v="71"/>
    <n v="112"/>
    <n v="102"/>
    <n v="108"/>
    <n v="45"/>
    <n v="12"/>
    <n v="8"/>
    <n v="11"/>
    <n v="2"/>
    <n v="9"/>
    <n v="3"/>
    <n v="9"/>
    <n v="9"/>
    <n v="8"/>
    <n v="2"/>
    <n v="111"/>
    <n v="86"/>
    <n v="111"/>
    <n v="22"/>
    <n v="108"/>
    <n v="68"/>
    <n v="101"/>
    <n v="93"/>
    <n v="98"/>
    <n v="43"/>
    <m/>
    <n v="129"/>
    <n v="127"/>
    <n v="2"/>
    <n v="129"/>
    <n v="14"/>
    <n v="113"/>
    <n v="2"/>
    <n v="3"/>
    <n v="20"/>
    <n v="58"/>
    <n v="14"/>
    <n v="13"/>
    <n v="9"/>
    <n v="14"/>
    <n v="20"/>
    <n v="1"/>
    <n v="1"/>
    <n v="2"/>
    <n v="15"/>
    <n v="4"/>
    <n v="2"/>
    <n v="5"/>
    <n v="69"/>
    <n v="53"/>
    <n v="2"/>
    <n v="5"/>
    <n v="6"/>
    <n v="1"/>
    <n v="0"/>
    <n v="0"/>
    <n v="61"/>
    <n v="52"/>
    <n v="2"/>
    <n v="18"/>
    <n v="2"/>
    <n v="13"/>
    <n v="3"/>
    <n v="3122"/>
    <n v="0"/>
    <n v="130"/>
    <n v="8"/>
    <n v="9"/>
    <n v="28"/>
    <n v="1434"/>
    <n v="1432"/>
    <n v="272"/>
    <n v="3138"/>
    <n v="10"/>
    <n v="3"/>
    <n v="0"/>
    <n v="2"/>
    <n v="0"/>
    <n v="10"/>
    <n v="0"/>
    <n v="2"/>
    <n v="1"/>
    <n v="1"/>
    <n v="0"/>
    <n v="1"/>
    <n v="1"/>
    <n v="0"/>
    <n v="0"/>
    <n v="0"/>
    <n v="0"/>
    <n v="0"/>
    <n v="0"/>
    <n v="0"/>
    <n v="2"/>
    <n v="0"/>
    <n v="72"/>
    <n v="22"/>
    <n v="94"/>
    <n v="2"/>
    <n v="0"/>
    <n v="2"/>
    <n v="69"/>
    <n v="22"/>
    <n v="91"/>
    <n v="72"/>
    <n v="2"/>
    <n v="2"/>
    <n v="2"/>
    <n v="29"/>
    <n v="1"/>
    <n v="0"/>
    <n v="0"/>
    <x v="1"/>
    <x v="240"/>
  </r>
  <r>
    <x v="5"/>
    <x v="43"/>
    <x v="241"/>
    <x v="241"/>
    <x v="0"/>
    <n v="9498"/>
    <n v="326"/>
    <n v="305"/>
    <n v="314"/>
    <n v="269"/>
    <n v="321"/>
    <n v="149"/>
    <n v="235"/>
    <n v="225"/>
    <n v="338"/>
    <n v="21"/>
    <n v="15"/>
    <n v="17"/>
    <n v="16"/>
    <n v="18"/>
    <n v="5"/>
    <n v="15"/>
    <n v="14"/>
    <n v="25"/>
    <n v="301"/>
    <n v="287"/>
    <n v="294"/>
    <n v="248"/>
    <n v="300"/>
    <n v="142"/>
    <n v="218"/>
    <n v="210"/>
    <n v="308"/>
    <n v="44"/>
    <n v="39"/>
    <n v="7"/>
    <n v="7"/>
    <n v="37"/>
    <n v="32"/>
    <n v="91"/>
    <n v="2"/>
    <n v="88"/>
    <n v="1"/>
    <n v="1"/>
    <n v="0"/>
    <n v="66"/>
    <n v="2"/>
    <n v="64"/>
    <n v="235"/>
    <n v="17"/>
    <n v="57"/>
    <n v="158"/>
    <n v="15"/>
    <n v="1"/>
    <n v="4"/>
    <n v="9"/>
    <n v="218"/>
    <n v="15"/>
    <n v="52"/>
    <n v="149"/>
    <n v="89"/>
    <n v="9"/>
    <n v="45"/>
    <n v="45"/>
    <n v="9"/>
    <n v="1"/>
    <n v="27"/>
    <n v="7"/>
    <n v="0"/>
    <n v="0"/>
    <n v="20"/>
    <n v="0"/>
    <n v="0"/>
    <n v="1"/>
    <n v="5"/>
    <n v="1"/>
    <n v="4"/>
    <n v="15"/>
    <n v="4"/>
    <n v="14"/>
    <n v="1"/>
    <m/>
    <m/>
    <m/>
    <n v="326"/>
    <n v="222"/>
    <n v="314"/>
    <n v="97"/>
    <n v="283"/>
    <n v="187"/>
    <n v="305"/>
    <n v="280"/>
    <n v="276"/>
    <n v="109"/>
    <n v="21"/>
    <n v="13"/>
    <n v="17"/>
    <n v="3"/>
    <n v="16"/>
    <n v="6"/>
    <n v="15"/>
    <n v="12"/>
    <n v="12"/>
    <n v="3"/>
    <n v="301"/>
    <n v="208"/>
    <n v="294"/>
    <n v="94"/>
    <n v="265"/>
    <n v="180"/>
    <n v="287"/>
    <n v="265"/>
    <n v="261"/>
    <n v="106"/>
    <m/>
    <n v="373"/>
    <n v="368"/>
    <n v="5"/>
    <n v="373"/>
    <n v="29"/>
    <n v="339"/>
    <n v="5"/>
    <n v="55"/>
    <n v="82"/>
    <n v="192"/>
    <n v="70"/>
    <n v="73"/>
    <n v="13"/>
    <n v="17"/>
    <n v="8"/>
    <n v="0"/>
    <n v="54"/>
    <n v="1"/>
    <n v="79"/>
    <n v="3"/>
    <n v="5"/>
    <n v="31"/>
    <n v="203"/>
    <n v="134"/>
    <n v="5"/>
    <n v="12"/>
    <n v="12"/>
    <n v="0"/>
    <n v="0"/>
    <n v="19"/>
    <n v="187"/>
    <n v="133"/>
    <n v="6"/>
    <n v="53"/>
    <n v="14"/>
    <n v="44"/>
    <n v="3"/>
    <n v="6958"/>
    <n v="1"/>
    <n v="218"/>
    <n v="17"/>
    <n v="21"/>
    <n v="59"/>
    <n v="3492"/>
    <n v="2927"/>
    <n v="586"/>
    <n v="7005"/>
    <n v="44"/>
    <n v="29"/>
    <n v="0"/>
    <n v="2"/>
    <n v="2"/>
    <n v="39"/>
    <n v="3"/>
    <n v="5"/>
    <n v="2"/>
    <n v="2"/>
    <n v="0"/>
    <n v="2"/>
    <n v="1"/>
    <n v="1"/>
    <n v="6"/>
    <n v="4"/>
    <n v="2"/>
    <n v="2"/>
    <n v="2"/>
    <n v="4"/>
    <n v="11"/>
    <n v="4"/>
    <n v="205"/>
    <n v="39"/>
    <n v="244"/>
    <n v="1"/>
    <n v="1"/>
    <n v="2"/>
    <n v="199"/>
    <n v="38"/>
    <n v="237"/>
    <n v="205"/>
    <n v="9"/>
    <n v="9"/>
    <n v="9"/>
    <n v="78"/>
    <n v="5"/>
    <n v="4"/>
    <n v="4"/>
    <x v="0"/>
    <x v="241"/>
  </r>
  <r>
    <x v="5"/>
    <x v="43"/>
    <x v="241"/>
    <x v="241"/>
    <x v="1"/>
    <n v="9525"/>
    <n v="322"/>
    <n v="306"/>
    <n v="317"/>
    <n v="265"/>
    <n v="323"/>
    <n v="150"/>
    <n v="223"/>
    <n v="211"/>
    <n v="338"/>
    <n v="21"/>
    <n v="16"/>
    <n v="18"/>
    <n v="16"/>
    <n v="18"/>
    <n v="5"/>
    <n v="15"/>
    <n v="13"/>
    <n v="25"/>
    <n v="296"/>
    <n v="286"/>
    <n v="295"/>
    <n v="244"/>
    <n v="301"/>
    <n v="143"/>
    <n v="206"/>
    <n v="197"/>
    <n v="308"/>
    <n v="35"/>
    <n v="29"/>
    <n v="6"/>
    <n v="6"/>
    <n v="29"/>
    <n v="23"/>
    <n v="87"/>
    <n v="2"/>
    <n v="84"/>
    <n v="1"/>
    <n v="1"/>
    <n v="0"/>
    <n v="61"/>
    <n v="2"/>
    <n v="59"/>
    <n v="223"/>
    <n v="19"/>
    <n v="52"/>
    <n v="149"/>
    <n v="15"/>
    <n v="1"/>
    <n v="4"/>
    <n v="9"/>
    <n v="206"/>
    <n v="17"/>
    <n v="47"/>
    <n v="140"/>
    <n v="91"/>
    <n v="10"/>
    <n v="44"/>
    <n v="43"/>
    <n v="9"/>
    <n v="1"/>
    <n v="28"/>
    <n v="7"/>
    <n v="0"/>
    <n v="0"/>
    <n v="21"/>
    <n v="0"/>
    <n v="0"/>
    <n v="1"/>
    <n v="5"/>
    <n v="1"/>
    <n v="4"/>
    <n v="16"/>
    <n v="3"/>
    <n v="15"/>
    <n v="1"/>
    <m/>
    <m/>
    <m/>
    <n v="322"/>
    <n v="211"/>
    <n v="317"/>
    <n v="95"/>
    <n v="281"/>
    <n v="185"/>
    <n v="306"/>
    <n v="272"/>
    <n v="275"/>
    <n v="99"/>
    <n v="21"/>
    <n v="13"/>
    <n v="18"/>
    <n v="3"/>
    <n v="16"/>
    <n v="6"/>
    <n v="16"/>
    <n v="13"/>
    <n v="13"/>
    <n v="3"/>
    <n v="296"/>
    <n v="198"/>
    <n v="295"/>
    <n v="93"/>
    <n v="267"/>
    <n v="179"/>
    <n v="286"/>
    <n v="262"/>
    <n v="258"/>
    <n v="98"/>
    <m/>
    <n v="371"/>
    <n v="365"/>
    <n v="6"/>
    <n v="371"/>
    <n v="29"/>
    <n v="336"/>
    <n v="6"/>
    <n v="63"/>
    <n v="88"/>
    <n v="190"/>
    <n v="70"/>
    <n v="71"/>
    <n v="13"/>
    <n v="18"/>
    <n v="9"/>
    <n v="0"/>
    <n v="62"/>
    <n v="1"/>
    <n v="85"/>
    <n v="3"/>
    <n v="5"/>
    <n v="31"/>
    <n v="202"/>
    <n v="133"/>
    <n v="5"/>
    <n v="12"/>
    <n v="12"/>
    <n v="0"/>
    <n v="0"/>
    <n v="19"/>
    <n v="185"/>
    <n v="132"/>
    <n v="7"/>
    <n v="54"/>
    <n v="14"/>
    <n v="44"/>
    <n v="3"/>
    <n v="6991"/>
    <n v="1"/>
    <n v="219"/>
    <n v="15"/>
    <n v="22"/>
    <n v="58"/>
    <n v="3506"/>
    <n v="2940"/>
    <n v="592"/>
    <n v="7038"/>
    <n v="41"/>
    <n v="26"/>
    <n v="0"/>
    <n v="2"/>
    <n v="2"/>
    <n v="36"/>
    <n v="3"/>
    <n v="5"/>
    <n v="2"/>
    <n v="2"/>
    <n v="0"/>
    <n v="2"/>
    <n v="1"/>
    <n v="1"/>
    <n v="6"/>
    <n v="4"/>
    <n v="2"/>
    <n v="2"/>
    <n v="2"/>
    <n v="4"/>
    <n v="11"/>
    <n v="4"/>
    <n v="203"/>
    <n v="40"/>
    <n v="243"/>
    <n v="1"/>
    <n v="1"/>
    <n v="2"/>
    <n v="197"/>
    <n v="39"/>
    <n v="236"/>
    <n v="203"/>
    <n v="8"/>
    <n v="8"/>
    <n v="8"/>
    <n v="79"/>
    <n v="5"/>
    <n v="4"/>
    <n v="4"/>
    <x v="1"/>
    <x v="241"/>
  </r>
  <r>
    <x v="5"/>
    <x v="29"/>
    <x v="242"/>
    <x v="242"/>
    <x v="0"/>
    <n v="6864"/>
    <n v="317"/>
    <n v="308"/>
    <n v="324"/>
    <n v="278"/>
    <n v="323"/>
    <n v="249"/>
    <n v="293"/>
    <n v="83"/>
    <n v="335"/>
    <n v="11"/>
    <n v="10"/>
    <n v="11"/>
    <n v="9"/>
    <n v="8"/>
    <n v="8"/>
    <n v="10"/>
    <n v="4"/>
    <n v="14"/>
    <n v="305"/>
    <n v="297"/>
    <n v="312"/>
    <n v="269"/>
    <n v="314"/>
    <n v="240"/>
    <n v="282"/>
    <n v="79"/>
    <n v="320"/>
    <n v="28"/>
    <n v="23"/>
    <n v="0"/>
    <n v="0"/>
    <n v="28"/>
    <n v="23"/>
    <n v="208"/>
    <n v="5"/>
    <n v="203"/>
    <n v="0"/>
    <n v="0"/>
    <n v="0"/>
    <n v="61"/>
    <n v="1"/>
    <n v="60"/>
    <n v="293"/>
    <n v="4"/>
    <n v="31"/>
    <n v="258"/>
    <n v="10"/>
    <n v="0"/>
    <n v="1"/>
    <n v="9"/>
    <n v="282"/>
    <n v="4"/>
    <n v="30"/>
    <n v="248"/>
    <n v="60"/>
    <n v="9"/>
    <n v="72"/>
    <n v="34"/>
    <n v="11"/>
    <n v="2"/>
    <n v="20"/>
    <n v="2"/>
    <n v="0"/>
    <n v="0"/>
    <n v="18"/>
    <n v="0"/>
    <n v="0"/>
    <n v="1"/>
    <n v="5"/>
    <n v="0"/>
    <n v="5"/>
    <n v="14"/>
    <n v="3"/>
    <n v="13"/>
    <n v="1"/>
    <m/>
    <m/>
    <m/>
    <n v="317"/>
    <n v="198"/>
    <n v="324"/>
    <n v="88"/>
    <n v="292"/>
    <n v="177"/>
    <n v="308"/>
    <n v="288"/>
    <n v="291"/>
    <n v="104"/>
    <n v="11"/>
    <n v="7"/>
    <n v="11"/>
    <n v="2"/>
    <n v="10"/>
    <n v="6"/>
    <n v="10"/>
    <n v="10"/>
    <n v="8"/>
    <n v="3"/>
    <n v="305"/>
    <n v="191"/>
    <n v="312"/>
    <n v="85"/>
    <n v="281"/>
    <n v="170"/>
    <n v="297"/>
    <n v="277"/>
    <n v="282"/>
    <n v="101"/>
    <m/>
    <n v="360"/>
    <n v="359"/>
    <n v="1"/>
    <n v="360"/>
    <n v="17"/>
    <n v="342"/>
    <n v="1"/>
    <n v="29"/>
    <n v="33"/>
    <n v="78"/>
    <n v="169"/>
    <n v="68"/>
    <n v="4"/>
    <n v="39"/>
    <n v="1"/>
    <n v="1"/>
    <n v="26"/>
    <n v="1"/>
    <n v="30"/>
    <n v="1"/>
    <n v="2"/>
    <n v="29"/>
    <n v="179"/>
    <n v="150"/>
    <n v="2"/>
    <n v="8"/>
    <n v="6"/>
    <n v="1"/>
    <n v="0"/>
    <n v="21"/>
    <n v="173"/>
    <n v="148"/>
    <n v="3"/>
    <n v="29"/>
    <n v="5"/>
    <n v="30"/>
    <n v="4"/>
    <n v="5272"/>
    <n v="0"/>
    <n v="179"/>
    <n v="6"/>
    <n v="18"/>
    <n v="47"/>
    <n v="3092"/>
    <n v="1871"/>
    <n v="343"/>
    <n v="5306"/>
    <n v="43"/>
    <n v="19"/>
    <n v="0"/>
    <n v="7"/>
    <n v="1"/>
    <n v="41"/>
    <n v="1"/>
    <n v="2"/>
    <n v="0"/>
    <n v="0"/>
    <n v="0"/>
    <n v="2"/>
    <n v="0"/>
    <n v="0"/>
    <n v="3"/>
    <n v="1"/>
    <n v="1"/>
    <n v="0"/>
    <n v="2"/>
    <n v="1"/>
    <n v="5"/>
    <n v="1"/>
    <n v="187"/>
    <n v="68"/>
    <n v="255"/>
    <n v="2"/>
    <n v="1"/>
    <n v="3"/>
    <n v="184"/>
    <n v="67"/>
    <n v="251"/>
    <n v="187"/>
    <n v="12"/>
    <n v="12"/>
    <n v="12"/>
    <n v="127"/>
    <n v="3"/>
    <n v="3"/>
    <n v="3"/>
    <x v="0"/>
    <x v="242"/>
  </r>
  <r>
    <x v="5"/>
    <x v="29"/>
    <x v="242"/>
    <x v="242"/>
    <x v="1"/>
    <n v="6899"/>
    <n v="322"/>
    <n v="306"/>
    <n v="320"/>
    <n v="281"/>
    <n v="322"/>
    <n v="253"/>
    <n v="296"/>
    <n v="81"/>
    <n v="334"/>
    <n v="11"/>
    <n v="10"/>
    <n v="11"/>
    <n v="9"/>
    <n v="9"/>
    <n v="8"/>
    <n v="10"/>
    <n v="4"/>
    <n v="14"/>
    <n v="309"/>
    <n v="295"/>
    <n v="308"/>
    <n v="271"/>
    <n v="312"/>
    <n v="244"/>
    <n v="284"/>
    <n v="77"/>
    <n v="318"/>
    <n v="27"/>
    <n v="23"/>
    <n v="0"/>
    <n v="0"/>
    <n v="27"/>
    <n v="23"/>
    <n v="213"/>
    <n v="6"/>
    <n v="207"/>
    <n v="0"/>
    <n v="0"/>
    <n v="0"/>
    <n v="60"/>
    <n v="1"/>
    <n v="59"/>
    <n v="296"/>
    <n v="5"/>
    <n v="44"/>
    <n v="246"/>
    <n v="10"/>
    <n v="0"/>
    <n v="1"/>
    <n v="9"/>
    <n v="284"/>
    <n v="5"/>
    <n v="43"/>
    <n v="235"/>
    <n v="60"/>
    <n v="9"/>
    <n v="72"/>
    <n v="34"/>
    <n v="11"/>
    <n v="2"/>
    <n v="20"/>
    <n v="2"/>
    <n v="0"/>
    <n v="0"/>
    <n v="18"/>
    <n v="0"/>
    <n v="0"/>
    <n v="1"/>
    <n v="5"/>
    <n v="0"/>
    <n v="5"/>
    <n v="14"/>
    <n v="3"/>
    <n v="13"/>
    <n v="1"/>
    <m/>
    <m/>
    <m/>
    <n v="322"/>
    <n v="193"/>
    <n v="320"/>
    <n v="87"/>
    <n v="289"/>
    <n v="178"/>
    <n v="306"/>
    <n v="283"/>
    <n v="289"/>
    <n v="97"/>
    <n v="11"/>
    <n v="7"/>
    <n v="11"/>
    <n v="2"/>
    <n v="10"/>
    <n v="6"/>
    <n v="10"/>
    <n v="10"/>
    <n v="8"/>
    <n v="3"/>
    <n v="309"/>
    <n v="192"/>
    <n v="308"/>
    <n v="82"/>
    <n v="279"/>
    <n v="170"/>
    <n v="295"/>
    <n v="277"/>
    <n v="280"/>
    <n v="97"/>
    <m/>
    <n v="359"/>
    <n v="357"/>
    <n v="2"/>
    <n v="359"/>
    <n v="17"/>
    <n v="340"/>
    <n v="2"/>
    <n v="37"/>
    <n v="40"/>
    <n v="78"/>
    <n v="167"/>
    <n v="68"/>
    <n v="4"/>
    <n v="40"/>
    <n v="1"/>
    <n v="1"/>
    <n v="33"/>
    <n v="2"/>
    <n v="36"/>
    <n v="2"/>
    <n v="2"/>
    <n v="29"/>
    <n v="179"/>
    <n v="149"/>
    <n v="2"/>
    <n v="8"/>
    <n v="6"/>
    <n v="1"/>
    <n v="0"/>
    <n v="21"/>
    <n v="172"/>
    <n v="148"/>
    <n v="2"/>
    <n v="30"/>
    <n v="5"/>
    <n v="30"/>
    <n v="4"/>
    <n v="5306"/>
    <n v="0"/>
    <n v="184"/>
    <n v="6"/>
    <n v="18"/>
    <n v="46"/>
    <n v="3116"/>
    <n v="1875"/>
    <n v="349"/>
    <n v="5340"/>
    <n v="41"/>
    <n v="17"/>
    <n v="1"/>
    <n v="8"/>
    <n v="1"/>
    <n v="38"/>
    <n v="2"/>
    <n v="2"/>
    <n v="0"/>
    <n v="0"/>
    <n v="0"/>
    <n v="2"/>
    <n v="0"/>
    <n v="0"/>
    <n v="3"/>
    <n v="1"/>
    <n v="1"/>
    <n v="0"/>
    <n v="2"/>
    <n v="1"/>
    <n v="5"/>
    <n v="1"/>
    <n v="187"/>
    <n v="68"/>
    <n v="255"/>
    <n v="2"/>
    <n v="1"/>
    <n v="3"/>
    <n v="184"/>
    <n v="67"/>
    <n v="251"/>
    <n v="187"/>
    <n v="10"/>
    <n v="10"/>
    <n v="10"/>
    <n v="129"/>
    <n v="3"/>
    <n v="3"/>
    <n v="3"/>
    <x v="1"/>
    <x v="242"/>
  </r>
  <r>
    <x v="5"/>
    <x v="29"/>
    <x v="243"/>
    <x v="243"/>
    <x v="0"/>
    <n v="3391"/>
    <n v="184"/>
    <n v="172"/>
    <n v="179"/>
    <n v="120"/>
    <n v="182"/>
    <n v="96"/>
    <n v="101"/>
    <n v="144"/>
    <n v="205"/>
    <n v="10"/>
    <n v="6"/>
    <n v="7"/>
    <n v="8"/>
    <n v="7"/>
    <n v="2"/>
    <n v="4"/>
    <n v="8"/>
    <n v="13"/>
    <n v="174"/>
    <n v="166"/>
    <n v="171"/>
    <n v="112"/>
    <n v="174"/>
    <n v="94"/>
    <n v="97"/>
    <n v="136"/>
    <n v="190"/>
    <n v="15"/>
    <n v="13"/>
    <n v="1"/>
    <n v="0"/>
    <n v="14"/>
    <n v="13"/>
    <n v="54"/>
    <n v="2"/>
    <n v="52"/>
    <n v="0"/>
    <n v="0"/>
    <n v="0"/>
    <n v="38"/>
    <n v="1"/>
    <n v="37"/>
    <n v="101"/>
    <n v="0"/>
    <n v="12"/>
    <n v="89"/>
    <n v="4"/>
    <n v="0"/>
    <n v="1"/>
    <n v="3"/>
    <n v="97"/>
    <n v="0"/>
    <n v="11"/>
    <n v="86"/>
    <n v="40"/>
    <n v="5"/>
    <n v="32"/>
    <n v="12"/>
    <n v="2"/>
    <n v="1"/>
    <n v="13"/>
    <n v="3"/>
    <n v="0"/>
    <n v="0"/>
    <n v="10"/>
    <n v="0"/>
    <n v="0"/>
    <n v="1"/>
    <n v="5"/>
    <n v="0"/>
    <n v="5"/>
    <n v="8"/>
    <n v="5"/>
    <n v="8"/>
    <n v="0"/>
    <m/>
    <m/>
    <m/>
    <n v="184"/>
    <n v="131"/>
    <n v="179"/>
    <n v="62"/>
    <n v="171"/>
    <n v="120"/>
    <n v="172"/>
    <n v="167"/>
    <n v="159"/>
    <n v="79"/>
    <n v="10"/>
    <n v="9"/>
    <n v="7"/>
    <n v="1"/>
    <n v="7"/>
    <n v="3"/>
    <n v="6"/>
    <n v="6"/>
    <n v="5"/>
    <n v="2"/>
    <n v="174"/>
    <n v="122"/>
    <n v="171"/>
    <n v="61"/>
    <n v="163"/>
    <n v="116"/>
    <n v="166"/>
    <n v="161"/>
    <n v="154"/>
    <n v="77"/>
    <m/>
    <n v="222"/>
    <n v="220"/>
    <n v="2"/>
    <n v="222"/>
    <n v="15"/>
    <n v="205"/>
    <n v="2"/>
    <n v="16"/>
    <n v="29"/>
    <n v="32"/>
    <n v="127"/>
    <n v="48"/>
    <n v="3"/>
    <n v="12"/>
    <n v="0"/>
    <n v="0"/>
    <n v="16"/>
    <n v="0"/>
    <n v="27"/>
    <n v="2"/>
    <n v="0"/>
    <n v="22"/>
    <n v="97"/>
    <n v="103"/>
    <n v="0"/>
    <n v="10"/>
    <n v="4"/>
    <n v="1"/>
    <n v="0"/>
    <n v="11"/>
    <n v="92"/>
    <n v="102"/>
    <n v="3"/>
    <n v="16"/>
    <n v="2"/>
    <n v="25"/>
    <n v="2"/>
    <n v="2655"/>
    <n v="11"/>
    <n v="120"/>
    <n v="13"/>
    <n v="11"/>
    <n v="14"/>
    <n v="1393"/>
    <n v="1034"/>
    <n v="255"/>
    <n v="2682"/>
    <n v="14"/>
    <n v="8"/>
    <n v="0"/>
    <n v="0"/>
    <n v="1"/>
    <n v="12"/>
    <n v="1"/>
    <n v="0"/>
    <n v="0"/>
    <n v="0"/>
    <n v="0"/>
    <n v="0"/>
    <n v="0"/>
    <n v="0"/>
    <n v="2"/>
    <n v="0"/>
    <n v="0"/>
    <n v="0"/>
    <n v="2"/>
    <n v="0"/>
    <n v="2"/>
    <n v="1"/>
    <n v="123"/>
    <n v="31"/>
    <n v="154"/>
    <n v="3"/>
    <n v="1"/>
    <n v="4"/>
    <n v="120"/>
    <n v="30"/>
    <n v="150"/>
    <n v="123"/>
    <n v="2"/>
    <n v="2"/>
    <n v="2"/>
    <n v="42"/>
    <n v="0"/>
    <n v="0"/>
    <n v="0"/>
    <x v="0"/>
    <x v="243"/>
  </r>
  <r>
    <x v="5"/>
    <x v="29"/>
    <x v="243"/>
    <x v="243"/>
    <x v="1"/>
    <n v="3399"/>
    <n v="186"/>
    <n v="175"/>
    <n v="182"/>
    <n v="124"/>
    <n v="184"/>
    <n v="102"/>
    <n v="107"/>
    <n v="141"/>
    <n v="207"/>
    <n v="11"/>
    <n v="6"/>
    <n v="7"/>
    <n v="9"/>
    <n v="7"/>
    <n v="3"/>
    <n v="5"/>
    <n v="8"/>
    <n v="14"/>
    <n v="175"/>
    <n v="169"/>
    <n v="174"/>
    <n v="115"/>
    <n v="176"/>
    <n v="99"/>
    <n v="102"/>
    <n v="133"/>
    <n v="191"/>
    <n v="15"/>
    <n v="14"/>
    <n v="1"/>
    <n v="0"/>
    <n v="14"/>
    <n v="14"/>
    <n v="60"/>
    <n v="2"/>
    <n v="58"/>
    <n v="0"/>
    <n v="0"/>
    <n v="0"/>
    <n v="40"/>
    <n v="1"/>
    <n v="39"/>
    <n v="107"/>
    <n v="0"/>
    <n v="12"/>
    <n v="95"/>
    <n v="5"/>
    <n v="0"/>
    <n v="1"/>
    <n v="4"/>
    <n v="102"/>
    <n v="0"/>
    <n v="11"/>
    <n v="91"/>
    <n v="41"/>
    <n v="6"/>
    <n v="32"/>
    <n v="12"/>
    <n v="2"/>
    <n v="1"/>
    <n v="14"/>
    <n v="3"/>
    <n v="0"/>
    <n v="0"/>
    <n v="11"/>
    <n v="0"/>
    <n v="0"/>
    <n v="1"/>
    <n v="5"/>
    <n v="0"/>
    <n v="5"/>
    <n v="8"/>
    <n v="5"/>
    <n v="8"/>
    <n v="0"/>
    <m/>
    <m/>
    <m/>
    <n v="186"/>
    <n v="125"/>
    <n v="182"/>
    <n v="62"/>
    <n v="171"/>
    <n v="119"/>
    <n v="175"/>
    <n v="166"/>
    <n v="161"/>
    <n v="74"/>
    <n v="11"/>
    <n v="8"/>
    <n v="7"/>
    <n v="1"/>
    <n v="7"/>
    <n v="3"/>
    <n v="6"/>
    <n v="6"/>
    <n v="5"/>
    <n v="2"/>
    <n v="175"/>
    <n v="119"/>
    <n v="174"/>
    <n v="63"/>
    <n v="167"/>
    <n v="118"/>
    <n v="169"/>
    <n v="164"/>
    <n v="156"/>
    <n v="73"/>
    <m/>
    <n v="223"/>
    <n v="221"/>
    <n v="2"/>
    <n v="223"/>
    <n v="15"/>
    <n v="206"/>
    <n v="2"/>
    <n v="16"/>
    <n v="29"/>
    <n v="32"/>
    <n v="128"/>
    <n v="48"/>
    <n v="3"/>
    <n v="12"/>
    <n v="0"/>
    <n v="0"/>
    <n v="16"/>
    <n v="0"/>
    <n v="27"/>
    <n v="2"/>
    <n v="0"/>
    <n v="22"/>
    <n v="98"/>
    <n v="103"/>
    <n v="0"/>
    <n v="10"/>
    <n v="4"/>
    <n v="1"/>
    <n v="0"/>
    <n v="11"/>
    <n v="92"/>
    <n v="102"/>
    <n v="3"/>
    <n v="16"/>
    <n v="2"/>
    <n v="31"/>
    <n v="1"/>
    <n v="2658"/>
    <n v="6"/>
    <n v="121"/>
    <n v="19"/>
    <n v="11"/>
    <n v="15"/>
    <n v="1400"/>
    <n v="1034"/>
    <n v="256"/>
    <n v="2690"/>
    <n v="15"/>
    <n v="9"/>
    <n v="0"/>
    <n v="1"/>
    <n v="1"/>
    <n v="13"/>
    <n v="1"/>
    <n v="0"/>
    <n v="0"/>
    <n v="0"/>
    <n v="0"/>
    <n v="0"/>
    <n v="0"/>
    <n v="0"/>
    <n v="2"/>
    <n v="0"/>
    <n v="0"/>
    <n v="0"/>
    <n v="2"/>
    <n v="0"/>
    <n v="2"/>
    <n v="1"/>
    <n v="124"/>
    <n v="31"/>
    <n v="155"/>
    <n v="3"/>
    <n v="1"/>
    <n v="4"/>
    <n v="121"/>
    <n v="30"/>
    <n v="151"/>
    <n v="124"/>
    <n v="4"/>
    <n v="4"/>
    <n v="4"/>
    <n v="45"/>
    <n v="0"/>
    <n v="0"/>
    <n v="0"/>
    <x v="1"/>
    <x v="243"/>
  </r>
  <r>
    <x v="5"/>
    <x v="29"/>
    <x v="244"/>
    <x v="244"/>
    <x v="0"/>
    <n v="8071"/>
    <n v="405"/>
    <n v="402"/>
    <n v="433"/>
    <n v="334"/>
    <n v="422"/>
    <n v="304"/>
    <n v="352"/>
    <n v="379"/>
    <n v="489"/>
    <n v="15"/>
    <n v="16"/>
    <n v="17"/>
    <n v="14"/>
    <n v="16"/>
    <n v="8"/>
    <n v="11"/>
    <n v="15"/>
    <n v="21"/>
    <n v="389"/>
    <n v="385"/>
    <n v="415"/>
    <n v="319"/>
    <n v="405"/>
    <n v="295"/>
    <n v="340"/>
    <n v="363"/>
    <n v="466"/>
    <n v="59"/>
    <n v="59"/>
    <n v="2"/>
    <n v="2"/>
    <n v="57"/>
    <n v="57"/>
    <n v="193"/>
    <n v="4"/>
    <n v="188"/>
    <n v="0"/>
    <n v="0"/>
    <n v="0"/>
    <n v="175"/>
    <n v="3"/>
    <n v="171"/>
    <n v="352"/>
    <n v="2"/>
    <n v="19"/>
    <n v="330"/>
    <n v="11"/>
    <n v="0"/>
    <n v="2"/>
    <n v="9"/>
    <n v="340"/>
    <n v="2"/>
    <n v="17"/>
    <n v="320"/>
    <n v="74"/>
    <n v="6"/>
    <n v="65"/>
    <n v="56"/>
    <n v="24"/>
    <n v="9"/>
    <n v="31"/>
    <n v="5"/>
    <n v="0"/>
    <n v="0"/>
    <n v="26"/>
    <n v="0"/>
    <n v="0"/>
    <n v="5"/>
    <n v="8"/>
    <n v="0"/>
    <n v="8"/>
    <n v="22"/>
    <n v="4"/>
    <n v="20"/>
    <n v="2"/>
    <m/>
    <m/>
    <m/>
    <n v="405"/>
    <n v="320"/>
    <n v="433"/>
    <n v="111"/>
    <n v="398"/>
    <n v="260"/>
    <n v="402"/>
    <n v="379"/>
    <n v="351"/>
    <n v="167"/>
    <n v="15"/>
    <n v="15"/>
    <n v="17"/>
    <n v="4"/>
    <n v="16"/>
    <n v="7"/>
    <n v="16"/>
    <n v="16"/>
    <n v="13"/>
    <n v="5"/>
    <n v="389"/>
    <n v="305"/>
    <n v="415"/>
    <n v="106"/>
    <n v="381"/>
    <n v="252"/>
    <n v="385"/>
    <n v="362"/>
    <n v="337"/>
    <n v="162"/>
    <m/>
    <n v="519"/>
    <n v="517"/>
    <n v="2"/>
    <n v="519"/>
    <n v="27"/>
    <n v="490"/>
    <n v="2"/>
    <n v="9"/>
    <n v="34"/>
    <n v="152"/>
    <n v="172"/>
    <n v="150"/>
    <n v="25"/>
    <n v="14"/>
    <n v="2"/>
    <n v="4"/>
    <n v="7"/>
    <n v="1"/>
    <n v="27"/>
    <n v="4"/>
    <n v="4"/>
    <n v="30"/>
    <n v="276"/>
    <n v="209"/>
    <n v="3"/>
    <n v="14"/>
    <n v="10"/>
    <n v="0"/>
    <n v="0"/>
    <n v="16"/>
    <n v="265"/>
    <n v="209"/>
    <n v="2"/>
    <n v="61"/>
    <n v="23"/>
    <n v="71"/>
    <n v="19"/>
    <n v="5956"/>
    <n v="3"/>
    <n v="344"/>
    <n v="50"/>
    <n v="38"/>
    <n v="106"/>
    <n v="2832"/>
    <n v="2559"/>
    <n v="655"/>
    <n v="6046"/>
    <n v="56"/>
    <n v="34"/>
    <n v="0"/>
    <n v="8"/>
    <n v="1"/>
    <n v="54"/>
    <n v="1"/>
    <n v="4"/>
    <n v="0"/>
    <n v="0"/>
    <n v="0"/>
    <n v="2"/>
    <n v="0"/>
    <n v="0"/>
    <n v="7"/>
    <n v="5"/>
    <n v="2"/>
    <n v="1"/>
    <n v="3"/>
    <n v="4"/>
    <n v="11"/>
    <n v="4"/>
    <n v="290"/>
    <n v="60"/>
    <n v="350"/>
    <n v="6"/>
    <n v="1"/>
    <n v="7"/>
    <n v="283"/>
    <n v="59"/>
    <n v="342"/>
    <n v="290"/>
    <n v="22"/>
    <n v="22"/>
    <n v="22"/>
    <n v="98"/>
    <n v="0"/>
    <n v="0"/>
    <n v="0"/>
    <x v="0"/>
    <x v="244"/>
  </r>
  <r>
    <x v="5"/>
    <x v="29"/>
    <x v="244"/>
    <x v="244"/>
    <x v="1"/>
    <n v="8051"/>
    <n v="401"/>
    <n v="401"/>
    <n v="427"/>
    <n v="321"/>
    <n v="422"/>
    <n v="310"/>
    <n v="347"/>
    <n v="371"/>
    <n v="484"/>
    <n v="13"/>
    <n v="16"/>
    <n v="17"/>
    <n v="12"/>
    <n v="15"/>
    <n v="8"/>
    <n v="9"/>
    <n v="15"/>
    <n v="22"/>
    <n v="387"/>
    <n v="384"/>
    <n v="409"/>
    <n v="308"/>
    <n v="406"/>
    <n v="301"/>
    <n v="337"/>
    <n v="355"/>
    <n v="460"/>
    <n v="57"/>
    <n v="57"/>
    <n v="2"/>
    <n v="2"/>
    <n v="55"/>
    <n v="55"/>
    <n v="189"/>
    <n v="4"/>
    <n v="184"/>
    <n v="0"/>
    <n v="0"/>
    <n v="0"/>
    <n v="167"/>
    <n v="3"/>
    <n v="163"/>
    <n v="347"/>
    <n v="2"/>
    <n v="23"/>
    <n v="321"/>
    <n v="9"/>
    <n v="0"/>
    <n v="2"/>
    <n v="7"/>
    <n v="337"/>
    <n v="2"/>
    <n v="21"/>
    <n v="313"/>
    <n v="73"/>
    <n v="5"/>
    <n v="64"/>
    <n v="56"/>
    <n v="24"/>
    <n v="9"/>
    <n v="32"/>
    <n v="5"/>
    <n v="0"/>
    <n v="0"/>
    <n v="27"/>
    <n v="0"/>
    <n v="0"/>
    <n v="5"/>
    <n v="8"/>
    <n v="0"/>
    <n v="8"/>
    <n v="22"/>
    <n v="4"/>
    <n v="20"/>
    <n v="2"/>
    <m/>
    <m/>
    <m/>
    <n v="401"/>
    <n v="315"/>
    <n v="427"/>
    <n v="112"/>
    <n v="392"/>
    <n v="253"/>
    <n v="401"/>
    <n v="368"/>
    <n v="348"/>
    <n v="161"/>
    <n v="13"/>
    <n v="13"/>
    <n v="17"/>
    <n v="4"/>
    <n v="16"/>
    <n v="7"/>
    <n v="16"/>
    <n v="16"/>
    <n v="11"/>
    <n v="4"/>
    <n v="387"/>
    <n v="303"/>
    <n v="409"/>
    <n v="109"/>
    <n v="382"/>
    <n v="247"/>
    <n v="384"/>
    <n v="363"/>
    <n v="336"/>
    <n v="158"/>
    <m/>
    <n v="518"/>
    <n v="516"/>
    <n v="2"/>
    <n v="518"/>
    <n v="27"/>
    <n v="489"/>
    <n v="2"/>
    <n v="12"/>
    <n v="36"/>
    <n v="153"/>
    <n v="173"/>
    <n v="148"/>
    <n v="25"/>
    <n v="14"/>
    <n v="1"/>
    <n v="4"/>
    <n v="10"/>
    <n v="1"/>
    <n v="29"/>
    <n v="4"/>
    <n v="4"/>
    <n v="29"/>
    <n v="275"/>
    <n v="210"/>
    <n v="3"/>
    <n v="14"/>
    <n v="10"/>
    <n v="0"/>
    <n v="0"/>
    <n v="15"/>
    <n v="262"/>
    <n v="209"/>
    <n v="2"/>
    <n v="61"/>
    <n v="24"/>
    <n v="71"/>
    <n v="19"/>
    <n v="5944"/>
    <n v="0"/>
    <n v="341"/>
    <n v="49"/>
    <n v="38"/>
    <n v="107"/>
    <n v="2818"/>
    <n v="2557"/>
    <n v="659"/>
    <n v="6034"/>
    <n v="47"/>
    <n v="28"/>
    <n v="0"/>
    <n v="4"/>
    <n v="1"/>
    <n v="45"/>
    <n v="1"/>
    <n v="4"/>
    <n v="0"/>
    <n v="0"/>
    <n v="0"/>
    <n v="2"/>
    <n v="0"/>
    <n v="0"/>
    <n v="7"/>
    <n v="5"/>
    <n v="2"/>
    <n v="1"/>
    <n v="3"/>
    <n v="4"/>
    <n v="11"/>
    <n v="4"/>
    <n v="289"/>
    <n v="59"/>
    <n v="348"/>
    <n v="6"/>
    <n v="1"/>
    <n v="7"/>
    <n v="282"/>
    <n v="58"/>
    <n v="340"/>
    <n v="289"/>
    <n v="23"/>
    <n v="23"/>
    <n v="23"/>
    <n v="102"/>
    <n v="0"/>
    <n v="0"/>
    <n v="0"/>
    <x v="1"/>
    <x v="244"/>
  </r>
  <r>
    <x v="5"/>
    <x v="29"/>
    <x v="245"/>
    <x v="245"/>
    <x v="0"/>
    <n v="5025"/>
    <n v="269"/>
    <n v="304"/>
    <n v="317"/>
    <n v="187"/>
    <n v="315"/>
    <n v="268"/>
    <n v="178"/>
    <n v="99"/>
    <n v="315"/>
    <n v="5"/>
    <n v="5"/>
    <n v="5"/>
    <n v="3"/>
    <n v="5"/>
    <n v="5"/>
    <n v="3"/>
    <n v="1"/>
    <n v="8"/>
    <n v="262"/>
    <n v="297"/>
    <n v="309"/>
    <n v="183"/>
    <n v="308"/>
    <n v="262"/>
    <n v="174"/>
    <n v="98"/>
    <n v="303"/>
    <n v="25"/>
    <n v="20"/>
    <n v="1"/>
    <n v="1"/>
    <n v="23"/>
    <n v="19"/>
    <n v="120"/>
    <n v="2"/>
    <n v="118"/>
    <n v="0"/>
    <n v="0"/>
    <n v="0"/>
    <n v="38"/>
    <n v="0"/>
    <n v="38"/>
    <n v="178"/>
    <n v="2"/>
    <n v="12"/>
    <n v="164"/>
    <n v="3"/>
    <n v="0"/>
    <n v="0"/>
    <n v="3"/>
    <n v="174"/>
    <n v="2"/>
    <n v="12"/>
    <n v="160"/>
    <n v="87"/>
    <n v="11"/>
    <n v="62"/>
    <n v="33"/>
    <n v="14"/>
    <n v="4"/>
    <n v="10"/>
    <n v="2"/>
    <n v="0"/>
    <n v="0"/>
    <n v="8"/>
    <n v="0"/>
    <n v="0"/>
    <n v="0"/>
    <n v="0"/>
    <n v="0"/>
    <n v="0"/>
    <n v="6"/>
    <n v="3"/>
    <n v="4"/>
    <n v="2"/>
    <m/>
    <m/>
    <m/>
    <n v="269"/>
    <n v="165"/>
    <n v="317"/>
    <n v="75"/>
    <n v="282"/>
    <n v="166"/>
    <n v="304"/>
    <n v="293"/>
    <n v="243"/>
    <n v="84"/>
    <n v="5"/>
    <n v="5"/>
    <n v="5"/>
    <n v="1"/>
    <n v="5"/>
    <n v="3"/>
    <n v="5"/>
    <n v="5"/>
    <n v="3"/>
    <n v="2"/>
    <n v="262"/>
    <n v="158"/>
    <n v="309"/>
    <n v="74"/>
    <n v="276"/>
    <n v="163"/>
    <n v="297"/>
    <n v="286"/>
    <n v="239"/>
    <n v="82"/>
    <m/>
    <n v="373"/>
    <n v="367"/>
    <n v="6"/>
    <n v="373"/>
    <n v="11"/>
    <n v="356"/>
    <n v="6"/>
    <n v="3"/>
    <n v="9"/>
    <n v="45"/>
    <n v="179"/>
    <n v="95"/>
    <n v="4"/>
    <n v="15"/>
    <n v="34"/>
    <n v="1"/>
    <n v="2"/>
    <n v="0"/>
    <n v="7"/>
    <n v="0"/>
    <n v="0"/>
    <n v="26"/>
    <n v="170"/>
    <n v="177"/>
    <n v="0"/>
    <n v="6"/>
    <n v="4"/>
    <n v="1"/>
    <n v="0"/>
    <n v="16"/>
    <n v="165"/>
    <n v="175"/>
    <n v="5"/>
    <n v="36"/>
    <n v="9"/>
    <n v="37"/>
    <n v="7"/>
    <n v="3898"/>
    <n v="0"/>
    <n v="199"/>
    <n v="1"/>
    <n v="25"/>
    <n v="45"/>
    <n v="1842"/>
    <n v="1583"/>
    <n v="517"/>
    <n v="3942"/>
    <n v="25"/>
    <n v="8"/>
    <n v="0"/>
    <n v="1"/>
    <n v="0"/>
    <n v="23"/>
    <n v="2"/>
    <n v="0"/>
    <n v="0"/>
    <n v="0"/>
    <n v="0"/>
    <n v="0"/>
    <n v="0"/>
    <n v="0"/>
    <n v="4"/>
    <n v="1"/>
    <n v="0"/>
    <n v="1"/>
    <n v="2"/>
    <n v="1"/>
    <n v="4"/>
    <n v="0"/>
    <n v="191"/>
    <n v="60"/>
    <n v="251"/>
    <n v="3"/>
    <n v="1"/>
    <n v="4"/>
    <n v="188"/>
    <n v="59"/>
    <n v="247"/>
    <n v="191"/>
    <n v="6"/>
    <n v="6"/>
    <n v="6"/>
    <n v="73"/>
    <n v="0"/>
    <n v="0"/>
    <n v="0"/>
    <x v="0"/>
    <x v="245"/>
  </r>
  <r>
    <x v="5"/>
    <x v="29"/>
    <x v="245"/>
    <x v="245"/>
    <x v="1"/>
    <n v="5022"/>
    <n v="268"/>
    <n v="304"/>
    <n v="317"/>
    <n v="204"/>
    <n v="312"/>
    <n v="277"/>
    <n v="187"/>
    <n v="74"/>
    <n v="316"/>
    <n v="5"/>
    <n v="5"/>
    <n v="5"/>
    <n v="3"/>
    <n v="5"/>
    <n v="5"/>
    <n v="3"/>
    <n v="1"/>
    <n v="8"/>
    <n v="261"/>
    <n v="297"/>
    <n v="309"/>
    <n v="200"/>
    <n v="305"/>
    <n v="271"/>
    <n v="183"/>
    <n v="73"/>
    <n v="303"/>
    <n v="27"/>
    <n v="22"/>
    <n v="1"/>
    <n v="1"/>
    <n v="24"/>
    <n v="20"/>
    <n v="136"/>
    <n v="2"/>
    <n v="134"/>
    <n v="0"/>
    <n v="0"/>
    <n v="0"/>
    <n v="32"/>
    <n v="0"/>
    <n v="32"/>
    <n v="187"/>
    <n v="2"/>
    <n v="14"/>
    <n v="171"/>
    <n v="3"/>
    <n v="0"/>
    <n v="0"/>
    <n v="3"/>
    <n v="183"/>
    <n v="2"/>
    <n v="14"/>
    <n v="167"/>
    <n v="86"/>
    <n v="12"/>
    <n v="61"/>
    <n v="34"/>
    <n v="14"/>
    <n v="4"/>
    <n v="10"/>
    <n v="2"/>
    <n v="0"/>
    <n v="0"/>
    <n v="8"/>
    <n v="0"/>
    <n v="0"/>
    <n v="0"/>
    <n v="0"/>
    <n v="0"/>
    <n v="0"/>
    <n v="6"/>
    <n v="3"/>
    <n v="4"/>
    <n v="2"/>
    <m/>
    <m/>
    <m/>
    <n v="268"/>
    <n v="162"/>
    <n v="317"/>
    <n v="79"/>
    <n v="280"/>
    <n v="167"/>
    <n v="304"/>
    <n v="285"/>
    <n v="242"/>
    <n v="84"/>
    <n v="5"/>
    <n v="5"/>
    <n v="5"/>
    <n v="1"/>
    <n v="5"/>
    <n v="2"/>
    <n v="5"/>
    <n v="5"/>
    <n v="3"/>
    <n v="1"/>
    <n v="261"/>
    <n v="155"/>
    <n v="309"/>
    <n v="78"/>
    <n v="278"/>
    <n v="165"/>
    <n v="297"/>
    <n v="283"/>
    <n v="238"/>
    <n v="83"/>
    <m/>
    <n v="373"/>
    <n v="365"/>
    <n v="8"/>
    <n v="373"/>
    <n v="11"/>
    <n v="354"/>
    <n v="8"/>
    <n v="3"/>
    <n v="9"/>
    <n v="46"/>
    <n v="177"/>
    <n v="95"/>
    <n v="4"/>
    <n v="15"/>
    <n v="35"/>
    <n v="1"/>
    <n v="2"/>
    <n v="0"/>
    <n v="7"/>
    <n v="0"/>
    <n v="0"/>
    <n v="26"/>
    <n v="171"/>
    <n v="176"/>
    <n v="0"/>
    <n v="6"/>
    <n v="4"/>
    <n v="1"/>
    <n v="0"/>
    <n v="16"/>
    <n v="164"/>
    <n v="174"/>
    <n v="8"/>
    <n v="36"/>
    <n v="9"/>
    <n v="37"/>
    <n v="7"/>
    <n v="3903"/>
    <n v="0"/>
    <n v="198"/>
    <n v="1"/>
    <n v="25"/>
    <n v="45"/>
    <n v="1837"/>
    <n v="1588"/>
    <n v="522"/>
    <n v="3947"/>
    <n v="26"/>
    <n v="8"/>
    <n v="0"/>
    <n v="1"/>
    <n v="0"/>
    <n v="22"/>
    <n v="4"/>
    <n v="0"/>
    <n v="0"/>
    <n v="0"/>
    <n v="0"/>
    <n v="0"/>
    <n v="0"/>
    <n v="0"/>
    <n v="4"/>
    <n v="1"/>
    <n v="0"/>
    <n v="1"/>
    <n v="2"/>
    <n v="1"/>
    <n v="4"/>
    <n v="0"/>
    <n v="189"/>
    <n v="59"/>
    <n v="248"/>
    <n v="3"/>
    <n v="1"/>
    <n v="4"/>
    <n v="186"/>
    <n v="58"/>
    <n v="244"/>
    <n v="189"/>
    <n v="7"/>
    <n v="7"/>
    <n v="7"/>
    <n v="75"/>
    <n v="0"/>
    <n v="0"/>
    <n v="0"/>
    <x v="1"/>
    <x v="245"/>
  </r>
  <r>
    <x v="5"/>
    <x v="44"/>
    <x v="246"/>
    <x v="246"/>
    <x v="0"/>
    <n v="11052"/>
    <n v="767"/>
    <n v="670"/>
    <n v="719"/>
    <n v="720"/>
    <n v="696"/>
    <n v="373"/>
    <n v="738"/>
    <n v="33"/>
    <n v="793"/>
    <n v="16"/>
    <n v="12"/>
    <n v="13"/>
    <n v="17"/>
    <n v="12"/>
    <n v="9"/>
    <n v="17"/>
    <n v="0"/>
    <n v="19"/>
    <n v="742"/>
    <n v="650"/>
    <n v="698"/>
    <n v="695"/>
    <n v="676"/>
    <n v="361"/>
    <n v="713"/>
    <n v="32"/>
    <n v="764"/>
    <n v="72"/>
    <n v="59"/>
    <n v="4"/>
    <n v="3"/>
    <n v="65"/>
    <n v="53"/>
    <n v="329"/>
    <n v="9"/>
    <n v="317"/>
    <n v="0"/>
    <n v="0"/>
    <n v="0"/>
    <n v="13"/>
    <n v="0"/>
    <n v="12"/>
    <n v="738"/>
    <n v="2"/>
    <n v="26"/>
    <n v="708"/>
    <n v="17"/>
    <n v="0"/>
    <n v="1"/>
    <n v="16"/>
    <n v="713"/>
    <n v="2"/>
    <n v="25"/>
    <n v="684"/>
    <n v="113"/>
    <n v="19"/>
    <n v="172"/>
    <n v="143"/>
    <n v="28"/>
    <n v="4"/>
    <n v="33"/>
    <n v="3"/>
    <n v="0"/>
    <n v="1"/>
    <n v="30"/>
    <n v="1"/>
    <n v="0"/>
    <n v="5"/>
    <n v="11"/>
    <n v="0"/>
    <n v="11"/>
    <n v="21"/>
    <n v="7"/>
    <n v="18"/>
    <n v="3"/>
    <m/>
    <m/>
    <m/>
    <n v="767"/>
    <n v="662"/>
    <n v="719"/>
    <n v="185"/>
    <n v="636"/>
    <n v="395"/>
    <n v="670"/>
    <n v="612"/>
    <n v="644"/>
    <n v="285"/>
    <n v="16"/>
    <n v="15"/>
    <n v="13"/>
    <n v="2"/>
    <n v="12"/>
    <n v="6"/>
    <n v="12"/>
    <n v="11"/>
    <n v="10"/>
    <n v="4"/>
    <n v="742"/>
    <n v="640"/>
    <n v="698"/>
    <n v="179"/>
    <n v="617"/>
    <n v="383"/>
    <n v="650"/>
    <n v="596"/>
    <n v="626"/>
    <n v="277"/>
    <m/>
    <n v="812"/>
    <n v="801"/>
    <n v="11"/>
    <n v="812"/>
    <n v="25"/>
    <n v="776"/>
    <n v="11"/>
    <n v="690"/>
    <n v="720"/>
    <n v="109"/>
    <n v="507"/>
    <n v="156"/>
    <n v="11"/>
    <n v="24"/>
    <n v="5"/>
    <n v="0"/>
    <n v="669"/>
    <n v="20"/>
    <n v="692"/>
    <n v="27"/>
    <n v="4"/>
    <n v="46"/>
    <n v="458"/>
    <n v="304"/>
    <n v="4"/>
    <n v="12"/>
    <n v="6"/>
    <n v="3"/>
    <n v="0"/>
    <n v="32"/>
    <n v="443"/>
    <n v="301"/>
    <n v="13"/>
    <n v="77"/>
    <n v="15"/>
    <n v="8"/>
    <n v="7"/>
    <n v="7635"/>
    <n v="0"/>
    <n v="328"/>
    <n v="1"/>
    <n v="32"/>
    <n v="115"/>
    <n v="3825"/>
    <n v="3247"/>
    <n v="578"/>
    <n v="7650"/>
    <n v="80"/>
    <n v="61"/>
    <n v="12"/>
    <n v="7"/>
    <n v="0"/>
    <n v="76"/>
    <n v="4"/>
    <n v="4"/>
    <n v="0"/>
    <n v="0"/>
    <n v="0"/>
    <n v="1"/>
    <n v="0"/>
    <n v="0"/>
    <n v="9"/>
    <n v="6"/>
    <n v="3"/>
    <n v="2"/>
    <n v="6"/>
    <n v="3"/>
    <n v="13"/>
    <n v="5"/>
    <n v="431"/>
    <n v="164"/>
    <n v="595"/>
    <n v="7"/>
    <n v="1"/>
    <n v="8"/>
    <n v="420"/>
    <n v="162"/>
    <n v="582"/>
    <n v="431"/>
    <n v="36"/>
    <n v="36"/>
    <n v="36"/>
    <n v="284"/>
    <n v="1"/>
    <n v="0"/>
    <n v="0"/>
    <x v="0"/>
    <x v="246"/>
  </r>
  <r>
    <x v="5"/>
    <x v="44"/>
    <x v="246"/>
    <x v="246"/>
    <x v="1"/>
    <n v="11008"/>
    <n v="770"/>
    <n v="682"/>
    <n v="724"/>
    <n v="717"/>
    <n v="696"/>
    <n v="367"/>
    <n v="733"/>
    <n v="31"/>
    <n v="793"/>
    <n v="17"/>
    <n v="13"/>
    <n v="14"/>
    <n v="17"/>
    <n v="13"/>
    <n v="11"/>
    <n v="17"/>
    <n v="1"/>
    <n v="19"/>
    <n v="744"/>
    <n v="661"/>
    <n v="702"/>
    <n v="692"/>
    <n v="675"/>
    <n v="353"/>
    <n v="708"/>
    <n v="29"/>
    <n v="764"/>
    <n v="67"/>
    <n v="55"/>
    <n v="5"/>
    <n v="4"/>
    <n v="60"/>
    <n v="49"/>
    <n v="325"/>
    <n v="10"/>
    <n v="312"/>
    <n v="0"/>
    <n v="0"/>
    <n v="0"/>
    <n v="13"/>
    <n v="1"/>
    <n v="11"/>
    <n v="733"/>
    <n v="2"/>
    <n v="25"/>
    <n v="704"/>
    <n v="17"/>
    <n v="0"/>
    <n v="1"/>
    <n v="16"/>
    <n v="708"/>
    <n v="2"/>
    <n v="24"/>
    <n v="680"/>
    <n v="111"/>
    <n v="18"/>
    <n v="171"/>
    <n v="150"/>
    <n v="31"/>
    <n v="4"/>
    <n v="33"/>
    <n v="4"/>
    <n v="0"/>
    <n v="1"/>
    <n v="29"/>
    <n v="1"/>
    <n v="0"/>
    <n v="4"/>
    <n v="12"/>
    <n v="0"/>
    <n v="12"/>
    <n v="22"/>
    <n v="7"/>
    <n v="19"/>
    <n v="3"/>
    <m/>
    <m/>
    <m/>
    <n v="770"/>
    <n v="646"/>
    <n v="724"/>
    <n v="178"/>
    <n v="624"/>
    <n v="384"/>
    <n v="682"/>
    <n v="598"/>
    <n v="657"/>
    <n v="271"/>
    <n v="17"/>
    <n v="16"/>
    <n v="14"/>
    <n v="2"/>
    <n v="13"/>
    <n v="7"/>
    <n v="13"/>
    <n v="11"/>
    <n v="11"/>
    <n v="4"/>
    <n v="744"/>
    <n v="631"/>
    <n v="702"/>
    <n v="177"/>
    <n v="622"/>
    <n v="381"/>
    <n v="661"/>
    <n v="607"/>
    <n v="638"/>
    <n v="269"/>
    <m/>
    <n v="815"/>
    <n v="804"/>
    <n v="11"/>
    <n v="815"/>
    <n v="26"/>
    <n v="778"/>
    <n v="11"/>
    <n v="698"/>
    <n v="726"/>
    <n v="111"/>
    <n v="508"/>
    <n v="156"/>
    <n v="11"/>
    <n v="24"/>
    <n v="5"/>
    <n v="0"/>
    <n v="678"/>
    <n v="19"/>
    <n v="699"/>
    <n v="26"/>
    <n v="4"/>
    <n v="47"/>
    <n v="461"/>
    <n v="303"/>
    <n v="4"/>
    <n v="12"/>
    <n v="6"/>
    <n v="3"/>
    <n v="0"/>
    <n v="32"/>
    <n v="440"/>
    <n v="299"/>
    <n v="12"/>
    <n v="78"/>
    <n v="15"/>
    <n v="9"/>
    <n v="7"/>
    <n v="7598"/>
    <n v="1"/>
    <n v="323"/>
    <n v="2"/>
    <n v="32"/>
    <n v="115"/>
    <n v="3796"/>
    <n v="3235"/>
    <n v="583"/>
    <n v="7614"/>
    <n v="78"/>
    <n v="55"/>
    <n v="12"/>
    <n v="8"/>
    <n v="0"/>
    <n v="75"/>
    <n v="3"/>
    <n v="4"/>
    <n v="0"/>
    <n v="0"/>
    <n v="0"/>
    <n v="1"/>
    <n v="0"/>
    <n v="0"/>
    <n v="9"/>
    <n v="6"/>
    <n v="3"/>
    <n v="2"/>
    <n v="6"/>
    <n v="3"/>
    <n v="13"/>
    <n v="5"/>
    <n v="436"/>
    <n v="164"/>
    <n v="600"/>
    <n v="7"/>
    <n v="1"/>
    <n v="8"/>
    <n v="425"/>
    <n v="162"/>
    <n v="587"/>
    <n v="436"/>
    <n v="36"/>
    <n v="36"/>
    <n v="36"/>
    <n v="287"/>
    <n v="1"/>
    <n v="0"/>
    <n v="0"/>
    <x v="1"/>
    <x v="246"/>
  </r>
  <r>
    <x v="5"/>
    <x v="44"/>
    <x v="247"/>
    <x v="247"/>
    <x v="0"/>
    <n v="9676"/>
    <n v="697"/>
    <n v="623"/>
    <n v="671"/>
    <n v="635"/>
    <n v="651"/>
    <n v="348"/>
    <n v="631"/>
    <n v="475"/>
    <n v="731"/>
    <n v="23"/>
    <n v="19"/>
    <n v="19"/>
    <n v="21"/>
    <n v="19"/>
    <n v="9"/>
    <n v="21"/>
    <n v="10"/>
    <n v="21"/>
    <n v="658"/>
    <n v="590"/>
    <n v="638"/>
    <n v="600"/>
    <n v="618"/>
    <n v="334"/>
    <n v="595"/>
    <n v="458"/>
    <n v="693"/>
    <n v="83"/>
    <n v="68"/>
    <n v="7"/>
    <n v="7"/>
    <n v="75"/>
    <n v="60"/>
    <n v="294"/>
    <n v="7"/>
    <n v="285"/>
    <n v="0"/>
    <n v="0"/>
    <n v="0"/>
    <n v="223"/>
    <n v="3"/>
    <n v="220"/>
    <n v="631"/>
    <n v="2"/>
    <n v="41"/>
    <n v="582"/>
    <n v="21"/>
    <n v="0"/>
    <n v="1"/>
    <n v="18"/>
    <n v="595"/>
    <n v="2"/>
    <n v="40"/>
    <n v="549"/>
    <n v="101"/>
    <n v="25"/>
    <n v="142"/>
    <n v="88"/>
    <n v="34"/>
    <n v="6"/>
    <n v="31"/>
    <n v="0"/>
    <n v="0"/>
    <n v="0"/>
    <n v="31"/>
    <n v="0"/>
    <n v="0"/>
    <n v="5"/>
    <n v="11"/>
    <n v="0"/>
    <n v="11"/>
    <n v="30"/>
    <n v="8"/>
    <n v="27"/>
    <n v="3"/>
    <m/>
    <m/>
    <m/>
    <n v="697"/>
    <n v="476"/>
    <n v="671"/>
    <n v="187"/>
    <n v="584"/>
    <n v="374"/>
    <n v="623"/>
    <n v="569"/>
    <n v="600"/>
    <n v="205"/>
    <n v="23"/>
    <n v="19"/>
    <n v="19"/>
    <n v="1"/>
    <n v="16"/>
    <n v="7"/>
    <n v="19"/>
    <n v="19"/>
    <n v="19"/>
    <n v="5"/>
    <n v="658"/>
    <n v="446"/>
    <n v="638"/>
    <n v="181"/>
    <n v="557"/>
    <n v="360"/>
    <n v="590"/>
    <n v="537"/>
    <n v="568"/>
    <n v="197"/>
    <m/>
    <n v="749"/>
    <n v="731"/>
    <n v="18"/>
    <n v="749"/>
    <n v="24"/>
    <n v="707"/>
    <n v="18"/>
    <n v="218"/>
    <n v="247"/>
    <n v="157"/>
    <n v="319"/>
    <n v="200"/>
    <n v="27"/>
    <n v="40"/>
    <n v="5"/>
    <n v="1"/>
    <n v="217"/>
    <n v="0"/>
    <n v="242"/>
    <n v="3"/>
    <n v="2"/>
    <n v="37"/>
    <n v="413"/>
    <n v="297"/>
    <n v="2"/>
    <n v="9"/>
    <n v="11"/>
    <n v="2"/>
    <n v="0"/>
    <n v="24"/>
    <n v="393"/>
    <n v="290"/>
    <n v="3"/>
    <n v="45"/>
    <n v="13"/>
    <n v="147"/>
    <n v="2"/>
    <n v="7188"/>
    <n v="3"/>
    <n v="543"/>
    <n v="57"/>
    <n v="35"/>
    <n v="146"/>
    <n v="3336"/>
    <n v="3177"/>
    <n v="824"/>
    <n v="7337"/>
    <n v="72"/>
    <n v="64"/>
    <n v="0"/>
    <n v="1"/>
    <n v="1"/>
    <n v="66"/>
    <n v="5"/>
    <n v="2"/>
    <n v="0"/>
    <n v="0"/>
    <n v="0"/>
    <n v="2"/>
    <n v="0"/>
    <n v="0"/>
    <n v="2"/>
    <n v="2"/>
    <n v="0"/>
    <n v="1"/>
    <n v="1"/>
    <n v="0"/>
    <n v="4"/>
    <n v="1"/>
    <n v="355"/>
    <n v="126"/>
    <n v="481"/>
    <n v="9"/>
    <n v="1"/>
    <n v="10"/>
    <n v="340"/>
    <n v="124"/>
    <n v="464"/>
    <n v="355"/>
    <n v="37"/>
    <n v="37"/>
    <n v="37"/>
    <n v="254"/>
    <n v="0"/>
    <n v="0"/>
    <n v="0"/>
    <x v="0"/>
    <x v="247"/>
  </r>
  <r>
    <x v="5"/>
    <x v="44"/>
    <x v="247"/>
    <x v="247"/>
    <x v="1"/>
    <n v="9720"/>
    <n v="688"/>
    <n v="616"/>
    <n v="668"/>
    <n v="625"/>
    <n v="650"/>
    <n v="328"/>
    <n v="619"/>
    <n v="476"/>
    <n v="729"/>
    <n v="22"/>
    <n v="19"/>
    <n v="19"/>
    <n v="20"/>
    <n v="20"/>
    <n v="8"/>
    <n v="19"/>
    <n v="10"/>
    <n v="21"/>
    <n v="650"/>
    <n v="583"/>
    <n v="634"/>
    <n v="591"/>
    <n v="616"/>
    <n v="316"/>
    <n v="586"/>
    <n v="459"/>
    <n v="691"/>
    <n v="81"/>
    <n v="68"/>
    <n v="7"/>
    <n v="7"/>
    <n v="73"/>
    <n v="60"/>
    <n v="275"/>
    <n v="6"/>
    <n v="266"/>
    <n v="0"/>
    <n v="0"/>
    <n v="0"/>
    <n v="211"/>
    <n v="3"/>
    <n v="207"/>
    <n v="619"/>
    <n v="3"/>
    <n v="53"/>
    <n v="557"/>
    <n v="19"/>
    <n v="0"/>
    <n v="1"/>
    <n v="16"/>
    <n v="586"/>
    <n v="3"/>
    <n v="52"/>
    <n v="527"/>
    <n v="103"/>
    <n v="24"/>
    <n v="145"/>
    <n v="88"/>
    <n v="34"/>
    <n v="6"/>
    <n v="30"/>
    <n v="0"/>
    <n v="0"/>
    <n v="0"/>
    <n v="30"/>
    <n v="1"/>
    <n v="0"/>
    <n v="4"/>
    <n v="11"/>
    <n v="0"/>
    <n v="11"/>
    <n v="29"/>
    <n v="8"/>
    <n v="26"/>
    <n v="3"/>
    <m/>
    <m/>
    <m/>
    <n v="688"/>
    <n v="455"/>
    <n v="668"/>
    <n v="187"/>
    <n v="575"/>
    <n v="366"/>
    <n v="616"/>
    <n v="545"/>
    <n v="591"/>
    <n v="185"/>
    <n v="22"/>
    <n v="18"/>
    <n v="19"/>
    <n v="1"/>
    <n v="16"/>
    <n v="7"/>
    <n v="19"/>
    <n v="19"/>
    <n v="19"/>
    <n v="5"/>
    <n v="650"/>
    <n v="430"/>
    <n v="634"/>
    <n v="185"/>
    <n v="557"/>
    <n v="356"/>
    <n v="583"/>
    <n v="525"/>
    <n v="558"/>
    <n v="179"/>
    <m/>
    <n v="749"/>
    <n v="731"/>
    <n v="18"/>
    <n v="749"/>
    <n v="24"/>
    <n v="707"/>
    <n v="18"/>
    <n v="217"/>
    <n v="246"/>
    <n v="163"/>
    <n v="315"/>
    <n v="200"/>
    <n v="24"/>
    <n v="41"/>
    <n v="5"/>
    <n v="1"/>
    <n v="216"/>
    <n v="0"/>
    <n v="241"/>
    <n v="3"/>
    <n v="2"/>
    <n v="38"/>
    <n v="410"/>
    <n v="299"/>
    <n v="2"/>
    <n v="9"/>
    <n v="11"/>
    <n v="2"/>
    <n v="0"/>
    <n v="24"/>
    <n v="388"/>
    <n v="287"/>
    <n v="3"/>
    <n v="46"/>
    <n v="13"/>
    <n v="151"/>
    <n v="2"/>
    <n v="7221"/>
    <n v="5"/>
    <n v="539"/>
    <n v="56"/>
    <n v="37"/>
    <n v="148"/>
    <n v="3368"/>
    <n v="3183"/>
    <n v="823"/>
    <n v="7374"/>
    <n v="62"/>
    <n v="56"/>
    <n v="0"/>
    <n v="0"/>
    <n v="0"/>
    <n v="58"/>
    <n v="4"/>
    <n v="2"/>
    <n v="0"/>
    <n v="0"/>
    <n v="0"/>
    <n v="2"/>
    <n v="0"/>
    <n v="0"/>
    <n v="2"/>
    <n v="2"/>
    <n v="1"/>
    <n v="0"/>
    <n v="1"/>
    <n v="0"/>
    <n v="4"/>
    <n v="1"/>
    <n v="352"/>
    <n v="127"/>
    <n v="479"/>
    <n v="9"/>
    <n v="1"/>
    <n v="10"/>
    <n v="338"/>
    <n v="124"/>
    <n v="462"/>
    <n v="352"/>
    <n v="38"/>
    <n v="38"/>
    <n v="38"/>
    <n v="251"/>
    <n v="1"/>
    <n v="1"/>
    <n v="1"/>
    <x v="1"/>
    <x v="247"/>
  </r>
  <r>
    <x v="5"/>
    <x v="45"/>
    <x v="248"/>
    <x v="248"/>
    <x v="0"/>
    <n v="6471"/>
    <n v="277"/>
    <n v="276"/>
    <n v="292"/>
    <n v="211"/>
    <n v="291"/>
    <n v="164"/>
    <n v="241"/>
    <n v="259"/>
    <n v="300"/>
    <n v="13"/>
    <n v="11"/>
    <n v="12"/>
    <n v="11"/>
    <n v="11"/>
    <n v="8"/>
    <n v="12"/>
    <n v="11"/>
    <n v="14"/>
    <n v="263"/>
    <n v="264"/>
    <n v="279"/>
    <n v="199"/>
    <n v="279"/>
    <n v="156"/>
    <n v="229"/>
    <n v="247"/>
    <n v="285"/>
    <n v="24"/>
    <n v="19"/>
    <n v="1"/>
    <n v="1"/>
    <n v="23"/>
    <n v="18"/>
    <n v="115"/>
    <n v="7"/>
    <n v="108"/>
    <n v="0"/>
    <n v="0"/>
    <n v="0"/>
    <n v="107"/>
    <n v="7"/>
    <n v="100"/>
    <n v="241"/>
    <n v="6"/>
    <n v="40"/>
    <n v="195"/>
    <n v="12"/>
    <n v="1"/>
    <n v="2"/>
    <n v="9"/>
    <n v="229"/>
    <n v="5"/>
    <n v="38"/>
    <n v="186"/>
    <n v="75"/>
    <n v="13"/>
    <n v="59"/>
    <n v="36"/>
    <n v="11"/>
    <n v="0"/>
    <n v="4"/>
    <n v="2"/>
    <n v="0"/>
    <n v="0"/>
    <n v="2"/>
    <n v="0"/>
    <n v="0"/>
    <n v="0"/>
    <n v="1"/>
    <n v="0"/>
    <n v="1"/>
    <n v="1"/>
    <n v="1"/>
    <n v="1"/>
    <n v="0"/>
    <m/>
    <m/>
    <m/>
    <n v="277"/>
    <n v="206"/>
    <n v="292"/>
    <n v="110"/>
    <n v="276"/>
    <n v="203"/>
    <n v="276"/>
    <n v="264"/>
    <n v="248"/>
    <n v="119"/>
    <n v="13"/>
    <n v="13"/>
    <n v="12"/>
    <n v="0"/>
    <n v="11"/>
    <n v="3"/>
    <n v="11"/>
    <n v="11"/>
    <n v="10"/>
    <n v="2"/>
    <n v="263"/>
    <n v="193"/>
    <n v="279"/>
    <n v="110"/>
    <n v="264"/>
    <n v="200"/>
    <n v="264"/>
    <n v="253"/>
    <n v="237"/>
    <n v="117"/>
    <m/>
    <n v="320"/>
    <n v="319"/>
    <n v="1"/>
    <n v="320"/>
    <n v="16"/>
    <n v="303"/>
    <n v="1"/>
    <n v="205"/>
    <n v="210"/>
    <n v="99"/>
    <n v="125"/>
    <n v="48"/>
    <n v="6"/>
    <n v="19"/>
    <n v="23"/>
    <n v="0"/>
    <n v="199"/>
    <n v="6"/>
    <n v="204"/>
    <n v="6"/>
    <n v="0"/>
    <n v="11"/>
    <n v="135"/>
    <n v="174"/>
    <n v="0"/>
    <n v="7"/>
    <n v="7"/>
    <n v="2"/>
    <n v="0"/>
    <n v="4"/>
    <n v="127"/>
    <n v="172"/>
    <n v="2"/>
    <n v="26"/>
    <n v="2"/>
    <n v="54"/>
    <n v="19"/>
    <n v="5104"/>
    <n v="0"/>
    <n v="321"/>
    <n v="20"/>
    <n v="10"/>
    <n v="79"/>
    <n v="2673"/>
    <n v="1902"/>
    <n v="602"/>
    <n v="5177"/>
    <n v="28"/>
    <n v="23"/>
    <n v="1"/>
    <n v="0"/>
    <n v="1"/>
    <n v="26"/>
    <n v="1"/>
    <n v="0"/>
    <n v="0"/>
    <n v="0"/>
    <n v="0"/>
    <n v="0"/>
    <n v="0"/>
    <n v="0"/>
    <n v="4"/>
    <n v="1"/>
    <n v="1"/>
    <n v="0"/>
    <n v="4"/>
    <n v="0"/>
    <n v="4"/>
    <n v="2"/>
    <n v="208"/>
    <n v="54"/>
    <n v="262"/>
    <n v="9"/>
    <n v="0"/>
    <n v="9"/>
    <n v="198"/>
    <n v="54"/>
    <n v="252"/>
    <n v="208"/>
    <n v="14"/>
    <n v="14"/>
    <n v="14"/>
    <n v="73"/>
    <n v="0"/>
    <n v="0"/>
    <n v="0"/>
    <x v="0"/>
    <x v="248"/>
  </r>
  <r>
    <x v="5"/>
    <x v="45"/>
    <x v="248"/>
    <x v="248"/>
    <x v="1"/>
    <n v="6500"/>
    <n v="281"/>
    <n v="280"/>
    <n v="297"/>
    <n v="219"/>
    <n v="296"/>
    <n v="171"/>
    <n v="246"/>
    <n v="262"/>
    <n v="302"/>
    <n v="13"/>
    <n v="11"/>
    <n v="12"/>
    <n v="11"/>
    <n v="11"/>
    <n v="8"/>
    <n v="12"/>
    <n v="11"/>
    <n v="14"/>
    <n v="267"/>
    <n v="268"/>
    <n v="284"/>
    <n v="206"/>
    <n v="284"/>
    <n v="163"/>
    <n v="234"/>
    <n v="250"/>
    <n v="287"/>
    <n v="27"/>
    <n v="20"/>
    <n v="1"/>
    <n v="1"/>
    <n v="26"/>
    <n v="19"/>
    <n v="119"/>
    <n v="7"/>
    <n v="112"/>
    <n v="0"/>
    <n v="0"/>
    <n v="0"/>
    <n v="111"/>
    <n v="7"/>
    <n v="104"/>
    <n v="246"/>
    <n v="6"/>
    <n v="42"/>
    <n v="198"/>
    <n v="12"/>
    <n v="1"/>
    <n v="2"/>
    <n v="9"/>
    <n v="234"/>
    <n v="5"/>
    <n v="40"/>
    <n v="189"/>
    <n v="74"/>
    <n v="12"/>
    <n v="59"/>
    <n v="37"/>
    <n v="11"/>
    <n v="0"/>
    <n v="6"/>
    <n v="2"/>
    <n v="0"/>
    <n v="0"/>
    <n v="4"/>
    <n v="0"/>
    <n v="0"/>
    <n v="1"/>
    <n v="1"/>
    <n v="0"/>
    <n v="1"/>
    <n v="1"/>
    <n v="1"/>
    <n v="1"/>
    <n v="0"/>
    <m/>
    <m/>
    <m/>
    <n v="281"/>
    <n v="206"/>
    <n v="297"/>
    <n v="113"/>
    <n v="276"/>
    <n v="203"/>
    <n v="280"/>
    <n v="260"/>
    <n v="252"/>
    <n v="119"/>
    <n v="13"/>
    <n v="13"/>
    <n v="12"/>
    <n v="0"/>
    <n v="11"/>
    <n v="3"/>
    <n v="11"/>
    <n v="11"/>
    <n v="10"/>
    <n v="2"/>
    <n v="267"/>
    <n v="196"/>
    <n v="284"/>
    <n v="115"/>
    <n v="270"/>
    <n v="204"/>
    <n v="268"/>
    <n v="255"/>
    <n v="241"/>
    <n v="120"/>
    <m/>
    <n v="323"/>
    <n v="321"/>
    <n v="2"/>
    <n v="323"/>
    <n v="16"/>
    <n v="305"/>
    <n v="2"/>
    <n v="210"/>
    <n v="215"/>
    <n v="100"/>
    <n v="128"/>
    <n v="47"/>
    <n v="6"/>
    <n v="19"/>
    <n v="23"/>
    <n v="0"/>
    <n v="204"/>
    <n v="6"/>
    <n v="209"/>
    <n v="6"/>
    <n v="0"/>
    <n v="14"/>
    <n v="135"/>
    <n v="174"/>
    <n v="0"/>
    <n v="7"/>
    <n v="7"/>
    <n v="2"/>
    <n v="0"/>
    <n v="4"/>
    <n v="126"/>
    <n v="172"/>
    <n v="2"/>
    <n v="26"/>
    <n v="2"/>
    <n v="62"/>
    <n v="19"/>
    <n v="5115"/>
    <n v="7"/>
    <n v="319"/>
    <n v="25"/>
    <n v="10"/>
    <n v="79"/>
    <n v="2680"/>
    <n v="1911"/>
    <n v="605"/>
    <n v="5196"/>
    <n v="29"/>
    <n v="24"/>
    <n v="1"/>
    <n v="0"/>
    <n v="1"/>
    <n v="27"/>
    <n v="1"/>
    <n v="0"/>
    <n v="0"/>
    <n v="0"/>
    <n v="0"/>
    <n v="0"/>
    <n v="0"/>
    <n v="0"/>
    <n v="4"/>
    <n v="1"/>
    <n v="1"/>
    <n v="0"/>
    <n v="4"/>
    <n v="0"/>
    <n v="4"/>
    <n v="2"/>
    <n v="209"/>
    <n v="54"/>
    <n v="263"/>
    <n v="9"/>
    <n v="0"/>
    <n v="9"/>
    <n v="199"/>
    <n v="54"/>
    <n v="253"/>
    <n v="209"/>
    <n v="15"/>
    <n v="15"/>
    <n v="15"/>
    <n v="76"/>
    <n v="0"/>
    <n v="0"/>
    <n v="0"/>
    <x v="1"/>
    <x v="248"/>
  </r>
  <r>
    <x v="5"/>
    <x v="45"/>
    <x v="249"/>
    <x v="249"/>
    <x v="0"/>
    <n v="2028"/>
    <n v="123"/>
    <n v="130"/>
    <n v="128"/>
    <n v="120"/>
    <n v="131"/>
    <n v="111"/>
    <n v="118"/>
    <n v="0"/>
    <n v="131"/>
    <n v="2"/>
    <n v="3"/>
    <n v="3"/>
    <n v="2"/>
    <n v="3"/>
    <n v="2"/>
    <n v="2"/>
    <n v="0"/>
    <n v="2"/>
    <n v="119"/>
    <n v="125"/>
    <n v="123"/>
    <n v="116"/>
    <n v="126"/>
    <n v="109"/>
    <n v="115"/>
    <n v="0"/>
    <n v="127"/>
    <n v="19"/>
    <n v="19"/>
    <n v="1"/>
    <n v="1"/>
    <n v="18"/>
    <n v="18"/>
    <n v="97"/>
    <n v="1"/>
    <n v="96"/>
    <n v="1"/>
    <n v="1"/>
    <n v="0"/>
    <n v="0"/>
    <n v="0"/>
    <n v="0"/>
    <n v="118"/>
    <n v="1"/>
    <n v="0"/>
    <n v="116"/>
    <n v="2"/>
    <n v="0"/>
    <n v="0"/>
    <n v="2"/>
    <n v="115"/>
    <n v="1"/>
    <n v="0"/>
    <n v="113"/>
    <n v="27"/>
    <n v="1"/>
    <n v="29"/>
    <n v="26"/>
    <n v="9"/>
    <n v="1"/>
    <n v="4"/>
    <n v="0"/>
    <n v="0"/>
    <n v="0"/>
    <n v="4"/>
    <n v="0"/>
    <n v="0"/>
    <n v="0"/>
    <n v="4"/>
    <n v="0"/>
    <n v="4"/>
    <n v="4"/>
    <n v="1"/>
    <n v="4"/>
    <n v="0"/>
    <m/>
    <m/>
    <m/>
    <n v="123"/>
    <n v="102"/>
    <n v="128"/>
    <n v="33"/>
    <n v="118"/>
    <n v="82"/>
    <n v="130"/>
    <n v="123"/>
    <n v="118"/>
    <n v="62"/>
    <n v="2"/>
    <n v="2"/>
    <n v="3"/>
    <n v="0"/>
    <n v="3"/>
    <n v="2"/>
    <n v="3"/>
    <n v="3"/>
    <n v="2"/>
    <n v="1"/>
    <n v="119"/>
    <n v="98"/>
    <n v="123"/>
    <n v="33"/>
    <n v="113"/>
    <n v="78"/>
    <n v="125"/>
    <n v="118"/>
    <n v="114"/>
    <n v="59"/>
    <m/>
    <n v="137"/>
    <n v="135"/>
    <n v="2"/>
    <n v="137"/>
    <n v="4"/>
    <n v="131"/>
    <n v="2"/>
    <n v="120"/>
    <n v="121"/>
    <n v="29"/>
    <n v="54"/>
    <n v="43"/>
    <n v="4"/>
    <n v="3"/>
    <n v="4"/>
    <n v="0"/>
    <n v="118"/>
    <n v="2"/>
    <n v="119"/>
    <n v="2"/>
    <n v="2"/>
    <n v="5"/>
    <n v="68"/>
    <n v="62"/>
    <n v="2"/>
    <n v="0"/>
    <n v="2"/>
    <n v="0"/>
    <n v="0"/>
    <n v="4"/>
    <n v="65"/>
    <n v="62"/>
    <n v="1"/>
    <n v="9"/>
    <n v="3"/>
    <n v="55"/>
    <n v="6"/>
    <n v="1567"/>
    <n v="2"/>
    <n v="136"/>
    <n v="19"/>
    <n v="8"/>
    <n v="33"/>
    <n v="733"/>
    <n v="728"/>
    <n v="167"/>
    <n v="1628"/>
    <n v="15"/>
    <n v="12"/>
    <n v="0"/>
    <n v="0"/>
    <n v="0"/>
    <n v="14"/>
    <n v="1"/>
    <n v="2"/>
    <n v="1"/>
    <n v="1"/>
    <n v="0"/>
    <n v="1"/>
    <n v="1"/>
    <n v="0"/>
    <n v="0"/>
    <n v="0"/>
    <n v="0"/>
    <n v="0"/>
    <n v="0"/>
    <n v="0"/>
    <n v="2"/>
    <n v="1"/>
    <n v="81"/>
    <n v="27"/>
    <n v="108"/>
    <n v="2"/>
    <n v="0"/>
    <n v="2"/>
    <n v="78"/>
    <n v="27"/>
    <n v="105"/>
    <n v="81"/>
    <n v="3"/>
    <n v="3"/>
    <n v="3"/>
    <n v="43"/>
    <n v="1"/>
    <n v="1"/>
    <n v="1"/>
    <x v="0"/>
    <x v="249"/>
  </r>
  <r>
    <x v="5"/>
    <x v="45"/>
    <x v="249"/>
    <x v="249"/>
    <x v="1"/>
    <n v="2035"/>
    <n v="127"/>
    <n v="131"/>
    <n v="129"/>
    <n v="124"/>
    <n v="132"/>
    <n v="111"/>
    <n v="123"/>
    <n v="0"/>
    <n v="133"/>
    <n v="2"/>
    <n v="3"/>
    <n v="3"/>
    <n v="2"/>
    <n v="3"/>
    <n v="2"/>
    <n v="2"/>
    <n v="0"/>
    <n v="2"/>
    <n v="123"/>
    <n v="126"/>
    <n v="124"/>
    <n v="120"/>
    <n v="127"/>
    <n v="109"/>
    <n v="119"/>
    <n v="0"/>
    <n v="129"/>
    <n v="19"/>
    <n v="19"/>
    <n v="1"/>
    <n v="1"/>
    <n v="18"/>
    <n v="18"/>
    <n v="99"/>
    <n v="1"/>
    <n v="98"/>
    <n v="1"/>
    <n v="1"/>
    <n v="0"/>
    <n v="0"/>
    <n v="0"/>
    <n v="0"/>
    <n v="123"/>
    <n v="2"/>
    <n v="0"/>
    <n v="121"/>
    <n v="2"/>
    <n v="0"/>
    <n v="0"/>
    <n v="2"/>
    <n v="119"/>
    <n v="2"/>
    <n v="0"/>
    <n v="117"/>
    <n v="27"/>
    <n v="1"/>
    <n v="29"/>
    <n v="27"/>
    <n v="9"/>
    <n v="1"/>
    <n v="4"/>
    <n v="0"/>
    <n v="0"/>
    <n v="0"/>
    <n v="4"/>
    <n v="0"/>
    <n v="0"/>
    <n v="0"/>
    <n v="4"/>
    <n v="0"/>
    <n v="4"/>
    <n v="4"/>
    <n v="1"/>
    <n v="4"/>
    <n v="0"/>
    <m/>
    <m/>
    <m/>
    <n v="127"/>
    <n v="103"/>
    <n v="129"/>
    <n v="32"/>
    <n v="117"/>
    <n v="78"/>
    <n v="131"/>
    <n v="123"/>
    <n v="122"/>
    <n v="60"/>
    <n v="2"/>
    <n v="2"/>
    <n v="3"/>
    <n v="0"/>
    <n v="3"/>
    <n v="2"/>
    <n v="3"/>
    <n v="3"/>
    <n v="2"/>
    <n v="1"/>
    <n v="123"/>
    <n v="103"/>
    <n v="124"/>
    <n v="32"/>
    <n v="114"/>
    <n v="74"/>
    <n v="126"/>
    <n v="120"/>
    <n v="118"/>
    <n v="57"/>
    <m/>
    <n v="137"/>
    <n v="135"/>
    <n v="2"/>
    <n v="137"/>
    <n v="4"/>
    <n v="131"/>
    <n v="2"/>
    <n v="125"/>
    <n v="126"/>
    <n v="29"/>
    <n v="55"/>
    <n v="44"/>
    <n v="4"/>
    <n v="3"/>
    <n v="2"/>
    <n v="0"/>
    <n v="123"/>
    <n v="1"/>
    <n v="124"/>
    <n v="1"/>
    <n v="2"/>
    <n v="5"/>
    <n v="65"/>
    <n v="65"/>
    <n v="2"/>
    <n v="0"/>
    <n v="2"/>
    <n v="0"/>
    <n v="0"/>
    <n v="4"/>
    <n v="60"/>
    <n v="65"/>
    <n v="1"/>
    <n v="9"/>
    <n v="3"/>
    <n v="55"/>
    <n v="6"/>
    <n v="1573"/>
    <n v="0"/>
    <n v="134"/>
    <n v="18"/>
    <n v="8"/>
    <n v="33"/>
    <n v="738"/>
    <n v="726"/>
    <n v="170"/>
    <n v="1634"/>
    <n v="15"/>
    <n v="14"/>
    <n v="1"/>
    <n v="0"/>
    <n v="0"/>
    <n v="14"/>
    <n v="1"/>
    <n v="2"/>
    <n v="1"/>
    <n v="1"/>
    <n v="0"/>
    <n v="1"/>
    <n v="1"/>
    <n v="0"/>
    <n v="0"/>
    <n v="0"/>
    <n v="0"/>
    <n v="0"/>
    <n v="0"/>
    <n v="0"/>
    <n v="2"/>
    <n v="1"/>
    <n v="81"/>
    <n v="27"/>
    <n v="108"/>
    <n v="2"/>
    <n v="0"/>
    <n v="2"/>
    <n v="78"/>
    <n v="27"/>
    <n v="105"/>
    <n v="81"/>
    <n v="4"/>
    <n v="4"/>
    <n v="4"/>
    <n v="42"/>
    <n v="1"/>
    <n v="1"/>
    <n v="1"/>
    <x v="1"/>
    <x v="249"/>
  </r>
  <r>
    <x v="5"/>
    <x v="45"/>
    <x v="250"/>
    <x v="250"/>
    <x v="0"/>
    <n v="3858"/>
    <n v="246"/>
    <n v="214"/>
    <n v="234"/>
    <n v="215"/>
    <n v="227"/>
    <n v="166"/>
    <n v="193"/>
    <n v="109"/>
    <n v="250"/>
    <n v="11"/>
    <n v="8"/>
    <n v="9"/>
    <n v="9"/>
    <n v="8"/>
    <n v="5"/>
    <n v="7"/>
    <n v="4"/>
    <n v="12"/>
    <n v="235"/>
    <n v="206"/>
    <n v="225"/>
    <n v="206"/>
    <n v="219"/>
    <n v="161"/>
    <n v="186"/>
    <n v="105"/>
    <n v="238"/>
    <n v="29"/>
    <n v="27"/>
    <n v="4"/>
    <n v="4"/>
    <n v="25"/>
    <n v="23"/>
    <n v="129"/>
    <n v="3"/>
    <n v="126"/>
    <n v="0"/>
    <n v="0"/>
    <n v="0"/>
    <n v="57"/>
    <n v="1"/>
    <n v="56"/>
    <n v="193"/>
    <n v="3"/>
    <n v="11"/>
    <n v="179"/>
    <n v="7"/>
    <n v="0"/>
    <n v="1"/>
    <n v="6"/>
    <n v="186"/>
    <n v="3"/>
    <n v="10"/>
    <n v="173"/>
    <n v="59"/>
    <n v="5"/>
    <n v="35"/>
    <n v="42"/>
    <n v="16"/>
    <n v="2"/>
    <n v="9"/>
    <n v="4"/>
    <n v="0"/>
    <n v="0"/>
    <n v="5"/>
    <n v="0"/>
    <n v="0"/>
    <n v="0"/>
    <n v="3"/>
    <n v="0"/>
    <n v="3"/>
    <n v="4"/>
    <n v="1"/>
    <n v="4"/>
    <n v="0"/>
    <m/>
    <m/>
    <m/>
    <n v="246"/>
    <n v="160"/>
    <n v="234"/>
    <n v="80"/>
    <n v="209"/>
    <n v="146"/>
    <n v="214"/>
    <n v="204"/>
    <n v="211"/>
    <n v="77"/>
    <n v="11"/>
    <n v="9"/>
    <n v="9"/>
    <n v="1"/>
    <n v="8"/>
    <n v="2"/>
    <n v="8"/>
    <n v="8"/>
    <n v="8"/>
    <n v="2"/>
    <n v="235"/>
    <n v="151"/>
    <n v="225"/>
    <n v="79"/>
    <n v="201"/>
    <n v="144"/>
    <n v="206"/>
    <n v="196"/>
    <n v="203"/>
    <n v="75"/>
    <m/>
    <n v="272"/>
    <n v="272"/>
    <n v="0"/>
    <n v="272"/>
    <n v="15"/>
    <n v="257"/>
    <n v="0"/>
    <n v="133"/>
    <n v="143"/>
    <n v="76"/>
    <n v="84"/>
    <n v="74"/>
    <n v="7"/>
    <n v="12"/>
    <n v="19"/>
    <n v="0"/>
    <n v="128"/>
    <n v="4"/>
    <n v="137"/>
    <n v="5"/>
    <n v="2"/>
    <n v="12"/>
    <n v="143"/>
    <n v="115"/>
    <n v="2"/>
    <n v="5"/>
    <n v="7"/>
    <n v="1"/>
    <n v="0"/>
    <n v="7"/>
    <n v="136"/>
    <n v="114"/>
    <n v="5"/>
    <n v="24"/>
    <n v="3"/>
    <n v="25"/>
    <n v="20"/>
    <n v="2871"/>
    <n v="0"/>
    <n v="138"/>
    <n v="7"/>
    <n v="16"/>
    <n v="69"/>
    <n v="1437"/>
    <n v="1174"/>
    <n v="305"/>
    <n v="2916"/>
    <n v="39"/>
    <n v="14"/>
    <n v="1"/>
    <n v="12"/>
    <n v="3"/>
    <n v="36"/>
    <n v="0"/>
    <n v="2"/>
    <n v="1"/>
    <n v="0"/>
    <n v="0"/>
    <n v="1"/>
    <n v="0"/>
    <n v="0"/>
    <n v="4"/>
    <n v="2"/>
    <n v="2"/>
    <n v="0"/>
    <n v="4"/>
    <n v="0"/>
    <n v="6"/>
    <n v="1"/>
    <n v="182"/>
    <n v="33"/>
    <n v="215"/>
    <n v="7"/>
    <n v="0"/>
    <n v="7"/>
    <n v="175"/>
    <n v="33"/>
    <n v="208"/>
    <n v="182"/>
    <n v="12"/>
    <n v="12"/>
    <n v="12"/>
    <n v="74"/>
    <n v="0"/>
    <n v="0"/>
    <n v="0"/>
    <x v="0"/>
    <x v="250"/>
  </r>
  <r>
    <x v="5"/>
    <x v="45"/>
    <x v="250"/>
    <x v="250"/>
    <x v="1"/>
    <n v="3861"/>
    <n v="252"/>
    <n v="221"/>
    <n v="239"/>
    <n v="226"/>
    <n v="231"/>
    <n v="169"/>
    <n v="202"/>
    <n v="113"/>
    <n v="252"/>
    <n v="12"/>
    <n v="10"/>
    <n v="10"/>
    <n v="11"/>
    <n v="10"/>
    <n v="7"/>
    <n v="9"/>
    <n v="4"/>
    <n v="14"/>
    <n v="240"/>
    <n v="211"/>
    <n v="229"/>
    <n v="215"/>
    <n v="221"/>
    <n v="162"/>
    <n v="193"/>
    <n v="109"/>
    <n v="238"/>
    <n v="28"/>
    <n v="26"/>
    <n v="5"/>
    <n v="5"/>
    <n v="23"/>
    <n v="21"/>
    <n v="136"/>
    <n v="5"/>
    <n v="131"/>
    <n v="0"/>
    <n v="0"/>
    <n v="0"/>
    <n v="64"/>
    <n v="2"/>
    <n v="62"/>
    <n v="202"/>
    <n v="3"/>
    <n v="10"/>
    <n v="189"/>
    <n v="9"/>
    <n v="0"/>
    <n v="1"/>
    <n v="8"/>
    <n v="193"/>
    <n v="3"/>
    <n v="9"/>
    <n v="181"/>
    <n v="61"/>
    <n v="5"/>
    <n v="35"/>
    <n v="42"/>
    <n v="16"/>
    <n v="2"/>
    <n v="9"/>
    <n v="4"/>
    <n v="0"/>
    <n v="0"/>
    <n v="5"/>
    <n v="0"/>
    <n v="0"/>
    <n v="0"/>
    <n v="3"/>
    <n v="0"/>
    <n v="3"/>
    <n v="4"/>
    <n v="1"/>
    <n v="4"/>
    <n v="0"/>
    <m/>
    <m/>
    <m/>
    <n v="252"/>
    <n v="143"/>
    <n v="239"/>
    <n v="79"/>
    <n v="209"/>
    <n v="145"/>
    <n v="221"/>
    <n v="201"/>
    <n v="219"/>
    <n v="71"/>
    <n v="12"/>
    <n v="9"/>
    <n v="10"/>
    <n v="2"/>
    <n v="9"/>
    <n v="3"/>
    <n v="10"/>
    <n v="9"/>
    <n v="10"/>
    <n v="3"/>
    <n v="240"/>
    <n v="135"/>
    <n v="229"/>
    <n v="79"/>
    <n v="206"/>
    <n v="146"/>
    <n v="211"/>
    <n v="197"/>
    <n v="209"/>
    <n v="68"/>
    <m/>
    <n v="273"/>
    <n v="273"/>
    <n v="0"/>
    <n v="273"/>
    <n v="16"/>
    <n v="257"/>
    <n v="0"/>
    <n v="137"/>
    <n v="146"/>
    <n v="75"/>
    <n v="85"/>
    <n v="75"/>
    <n v="7"/>
    <n v="12"/>
    <n v="19"/>
    <n v="0"/>
    <n v="132"/>
    <n v="4"/>
    <n v="140"/>
    <n v="5"/>
    <n v="2"/>
    <n v="13"/>
    <n v="142"/>
    <n v="116"/>
    <n v="2"/>
    <n v="5"/>
    <n v="7"/>
    <n v="1"/>
    <n v="0"/>
    <n v="7"/>
    <n v="134"/>
    <n v="115"/>
    <n v="5"/>
    <n v="23"/>
    <n v="3"/>
    <n v="26"/>
    <n v="21"/>
    <n v="2869"/>
    <n v="1"/>
    <n v="135"/>
    <n v="7"/>
    <n v="16"/>
    <n v="68"/>
    <n v="1438"/>
    <n v="1173"/>
    <n v="305"/>
    <n v="2916"/>
    <n v="39"/>
    <n v="13"/>
    <n v="1"/>
    <n v="12"/>
    <n v="2"/>
    <n v="37"/>
    <n v="0"/>
    <n v="2"/>
    <n v="1"/>
    <n v="0"/>
    <n v="0"/>
    <n v="1"/>
    <n v="0"/>
    <n v="0"/>
    <n v="4"/>
    <n v="2"/>
    <n v="2"/>
    <n v="0"/>
    <n v="4"/>
    <n v="0"/>
    <n v="6"/>
    <n v="1"/>
    <n v="183"/>
    <n v="33"/>
    <n v="216"/>
    <n v="7"/>
    <n v="1"/>
    <n v="8"/>
    <n v="176"/>
    <n v="32"/>
    <n v="208"/>
    <n v="183"/>
    <n v="12"/>
    <n v="12"/>
    <n v="12"/>
    <n v="75"/>
    <n v="0"/>
    <n v="0"/>
    <n v="0"/>
    <x v="1"/>
    <x v="250"/>
  </r>
  <r>
    <x v="5"/>
    <x v="45"/>
    <x v="251"/>
    <x v="251"/>
    <x v="0"/>
    <n v="5864"/>
    <n v="391"/>
    <n v="374"/>
    <n v="389"/>
    <n v="296"/>
    <n v="392"/>
    <n v="271"/>
    <n v="332"/>
    <n v="293"/>
    <n v="373"/>
    <n v="7"/>
    <n v="5"/>
    <n v="7"/>
    <n v="3"/>
    <n v="5"/>
    <n v="4"/>
    <n v="2"/>
    <n v="4"/>
    <n v="5"/>
    <n v="372"/>
    <n v="357"/>
    <n v="371"/>
    <n v="284"/>
    <n v="375"/>
    <n v="258"/>
    <n v="318"/>
    <n v="280"/>
    <n v="357"/>
    <n v="48"/>
    <n v="47"/>
    <n v="3"/>
    <n v="3"/>
    <n v="42"/>
    <n v="41"/>
    <n v="168"/>
    <n v="1"/>
    <n v="161"/>
    <n v="1"/>
    <n v="1"/>
    <n v="0"/>
    <n v="127"/>
    <n v="1"/>
    <n v="121"/>
    <n v="332"/>
    <n v="6"/>
    <n v="32"/>
    <n v="293"/>
    <n v="2"/>
    <n v="0"/>
    <n v="1"/>
    <n v="1"/>
    <n v="318"/>
    <n v="6"/>
    <n v="30"/>
    <n v="281"/>
    <n v="92"/>
    <n v="9"/>
    <n v="73"/>
    <n v="47"/>
    <n v="17"/>
    <n v="3"/>
    <n v="17"/>
    <n v="4"/>
    <n v="0"/>
    <n v="0"/>
    <n v="13"/>
    <n v="0"/>
    <n v="0"/>
    <n v="1"/>
    <n v="8"/>
    <n v="0"/>
    <n v="8"/>
    <n v="13"/>
    <n v="3"/>
    <n v="13"/>
    <n v="0"/>
    <m/>
    <m/>
    <m/>
    <n v="391"/>
    <n v="214"/>
    <n v="389"/>
    <n v="101"/>
    <n v="347"/>
    <n v="227"/>
    <n v="374"/>
    <n v="350"/>
    <n v="356"/>
    <n v="107"/>
    <n v="7"/>
    <n v="7"/>
    <n v="7"/>
    <n v="1"/>
    <n v="6"/>
    <n v="2"/>
    <n v="5"/>
    <n v="3"/>
    <n v="4"/>
    <n v="1"/>
    <n v="372"/>
    <n v="202"/>
    <n v="371"/>
    <n v="94"/>
    <n v="330"/>
    <n v="217"/>
    <n v="357"/>
    <n v="336"/>
    <n v="341"/>
    <n v="104"/>
    <m/>
    <n v="437"/>
    <n v="424"/>
    <n v="13"/>
    <n v="437"/>
    <n v="11"/>
    <n v="413"/>
    <n v="13"/>
    <n v="155"/>
    <n v="173"/>
    <n v="102"/>
    <n v="106"/>
    <n v="148"/>
    <n v="27"/>
    <n v="19"/>
    <n v="35"/>
    <n v="0"/>
    <n v="153"/>
    <n v="1"/>
    <n v="170"/>
    <n v="2"/>
    <n v="4"/>
    <n v="16"/>
    <n v="215"/>
    <n v="202"/>
    <n v="4"/>
    <n v="4"/>
    <n v="2"/>
    <n v="1"/>
    <n v="0"/>
    <n v="11"/>
    <n v="205"/>
    <n v="197"/>
    <n v="2"/>
    <n v="32"/>
    <n v="10"/>
    <n v="29"/>
    <n v="3"/>
    <n v="4322"/>
    <n v="0"/>
    <n v="317"/>
    <n v="8"/>
    <n v="26"/>
    <n v="81"/>
    <n v="1933"/>
    <n v="1936"/>
    <n v="485"/>
    <n v="4354"/>
    <n v="36"/>
    <n v="15"/>
    <n v="0"/>
    <n v="11"/>
    <n v="0"/>
    <n v="33"/>
    <n v="3"/>
    <n v="4"/>
    <n v="2"/>
    <n v="0"/>
    <n v="1"/>
    <n v="2"/>
    <n v="1"/>
    <n v="0"/>
    <n v="1"/>
    <n v="1"/>
    <n v="1"/>
    <n v="0"/>
    <n v="1"/>
    <n v="0"/>
    <n v="5"/>
    <n v="3"/>
    <n v="252"/>
    <n v="71"/>
    <n v="323"/>
    <n v="3"/>
    <n v="0"/>
    <n v="3"/>
    <n v="243"/>
    <n v="69"/>
    <n v="312"/>
    <n v="252"/>
    <n v="13"/>
    <n v="13"/>
    <n v="13"/>
    <n v="120"/>
    <n v="1"/>
    <n v="1"/>
    <n v="1"/>
    <x v="0"/>
    <x v="251"/>
  </r>
  <r>
    <x v="5"/>
    <x v="45"/>
    <x v="251"/>
    <x v="251"/>
    <x v="1"/>
    <n v="5854"/>
    <n v="394"/>
    <n v="371"/>
    <n v="386"/>
    <n v="302"/>
    <n v="386"/>
    <n v="265"/>
    <n v="328"/>
    <n v="289"/>
    <n v="370"/>
    <n v="7"/>
    <n v="4"/>
    <n v="7"/>
    <n v="3"/>
    <n v="4"/>
    <n v="3"/>
    <n v="2"/>
    <n v="5"/>
    <n v="5"/>
    <n v="375"/>
    <n v="355"/>
    <n v="368"/>
    <n v="290"/>
    <n v="370"/>
    <n v="254"/>
    <n v="315"/>
    <n v="276"/>
    <n v="354"/>
    <n v="44"/>
    <n v="44"/>
    <n v="3"/>
    <n v="3"/>
    <n v="38"/>
    <n v="38"/>
    <n v="165"/>
    <n v="1"/>
    <n v="159"/>
    <n v="1"/>
    <n v="1"/>
    <n v="0"/>
    <n v="119"/>
    <n v="1"/>
    <n v="114"/>
    <n v="328"/>
    <n v="5"/>
    <n v="32"/>
    <n v="290"/>
    <n v="2"/>
    <n v="0"/>
    <n v="1"/>
    <n v="1"/>
    <n v="315"/>
    <n v="5"/>
    <n v="30"/>
    <n v="279"/>
    <n v="93"/>
    <n v="9"/>
    <n v="75"/>
    <n v="48"/>
    <n v="17"/>
    <n v="3"/>
    <n v="17"/>
    <n v="4"/>
    <n v="0"/>
    <n v="0"/>
    <n v="13"/>
    <n v="0"/>
    <n v="0"/>
    <n v="2"/>
    <n v="8"/>
    <n v="0"/>
    <n v="8"/>
    <n v="13"/>
    <n v="3"/>
    <n v="13"/>
    <n v="0"/>
    <m/>
    <m/>
    <m/>
    <n v="394"/>
    <n v="213"/>
    <n v="386"/>
    <n v="98"/>
    <n v="344"/>
    <n v="227"/>
    <n v="371"/>
    <n v="342"/>
    <n v="355"/>
    <n v="108"/>
    <n v="7"/>
    <n v="7"/>
    <n v="7"/>
    <n v="1"/>
    <n v="6"/>
    <n v="2"/>
    <n v="4"/>
    <n v="2"/>
    <n v="4"/>
    <n v="1"/>
    <n v="375"/>
    <n v="204"/>
    <n v="368"/>
    <n v="92"/>
    <n v="330"/>
    <n v="220"/>
    <n v="355"/>
    <n v="334"/>
    <n v="340"/>
    <n v="107"/>
    <m/>
    <n v="438"/>
    <n v="425"/>
    <n v="13"/>
    <n v="438"/>
    <n v="11"/>
    <n v="414"/>
    <n v="13"/>
    <n v="156"/>
    <n v="173"/>
    <n v="100"/>
    <n v="110"/>
    <n v="158"/>
    <n v="27"/>
    <n v="25"/>
    <n v="18"/>
    <n v="0"/>
    <n v="154"/>
    <n v="1"/>
    <n v="170"/>
    <n v="2"/>
    <n v="4"/>
    <n v="16"/>
    <n v="215"/>
    <n v="203"/>
    <n v="4"/>
    <n v="4"/>
    <n v="2"/>
    <n v="1"/>
    <n v="0"/>
    <n v="11"/>
    <n v="205"/>
    <n v="196"/>
    <n v="1"/>
    <n v="33"/>
    <n v="10"/>
    <n v="30"/>
    <n v="3"/>
    <n v="4314"/>
    <n v="1"/>
    <n v="310"/>
    <n v="8"/>
    <n v="26"/>
    <n v="80"/>
    <n v="1919"/>
    <n v="1937"/>
    <n v="491"/>
    <n v="4347"/>
    <n v="34"/>
    <n v="13"/>
    <n v="0"/>
    <n v="11"/>
    <n v="0"/>
    <n v="31"/>
    <n v="3"/>
    <n v="4"/>
    <n v="2"/>
    <n v="0"/>
    <n v="1"/>
    <n v="2"/>
    <n v="1"/>
    <n v="0"/>
    <n v="1"/>
    <n v="1"/>
    <n v="1"/>
    <n v="0"/>
    <n v="1"/>
    <n v="0"/>
    <n v="5"/>
    <n v="3"/>
    <n v="251"/>
    <n v="73"/>
    <n v="324"/>
    <n v="3"/>
    <n v="0"/>
    <n v="3"/>
    <n v="242"/>
    <n v="70"/>
    <n v="312"/>
    <n v="251"/>
    <n v="14"/>
    <n v="14"/>
    <n v="14"/>
    <n v="131"/>
    <n v="1"/>
    <n v="1"/>
    <n v="1"/>
    <x v="1"/>
    <x v="251"/>
  </r>
  <r>
    <x v="5"/>
    <x v="45"/>
    <x v="252"/>
    <x v="252"/>
    <x v="0"/>
    <n v="14967"/>
    <n v="759"/>
    <n v="714"/>
    <n v="765"/>
    <n v="595"/>
    <n v="739"/>
    <n v="544"/>
    <n v="688"/>
    <n v="398"/>
    <n v="826"/>
    <n v="25"/>
    <n v="22"/>
    <n v="30"/>
    <n v="19"/>
    <n v="23"/>
    <n v="15"/>
    <n v="17"/>
    <n v="18"/>
    <n v="33"/>
    <n v="725"/>
    <n v="684"/>
    <n v="727"/>
    <n v="569"/>
    <n v="708"/>
    <n v="523"/>
    <n v="665"/>
    <n v="376"/>
    <n v="781"/>
    <n v="99"/>
    <n v="94"/>
    <n v="2"/>
    <n v="2"/>
    <n v="93"/>
    <n v="88"/>
    <n v="385"/>
    <n v="7"/>
    <n v="375"/>
    <n v="2"/>
    <n v="2"/>
    <n v="0"/>
    <n v="211"/>
    <n v="3"/>
    <n v="205"/>
    <n v="688"/>
    <n v="12"/>
    <n v="44"/>
    <n v="627"/>
    <n v="17"/>
    <n v="0"/>
    <n v="1"/>
    <n v="16"/>
    <n v="665"/>
    <n v="12"/>
    <n v="43"/>
    <n v="605"/>
    <n v="163"/>
    <n v="19"/>
    <n v="115"/>
    <n v="111"/>
    <n v="41"/>
    <n v="2"/>
    <n v="52"/>
    <n v="12"/>
    <n v="0"/>
    <n v="0"/>
    <n v="40"/>
    <n v="1"/>
    <n v="0"/>
    <n v="5"/>
    <n v="23"/>
    <n v="1"/>
    <n v="22"/>
    <n v="30"/>
    <n v="3"/>
    <n v="26"/>
    <n v="4"/>
    <m/>
    <m/>
    <m/>
    <n v="759"/>
    <n v="604"/>
    <n v="765"/>
    <n v="210"/>
    <n v="688"/>
    <n v="451"/>
    <n v="714"/>
    <n v="667"/>
    <n v="689"/>
    <n v="327"/>
    <n v="25"/>
    <n v="17"/>
    <n v="30"/>
    <n v="4"/>
    <n v="28"/>
    <n v="13"/>
    <n v="22"/>
    <n v="20"/>
    <n v="20"/>
    <n v="6"/>
    <n v="725"/>
    <n v="582"/>
    <n v="727"/>
    <n v="203"/>
    <n v="653"/>
    <n v="432"/>
    <n v="684"/>
    <n v="641"/>
    <n v="661"/>
    <n v="318"/>
    <m/>
    <n v="889"/>
    <n v="877"/>
    <n v="12"/>
    <n v="889"/>
    <n v="40"/>
    <n v="837"/>
    <n v="12"/>
    <n v="2"/>
    <n v="105"/>
    <n v="245"/>
    <n v="279"/>
    <n v="289"/>
    <n v="31"/>
    <n v="27"/>
    <n v="16"/>
    <n v="2"/>
    <n v="1"/>
    <n v="0"/>
    <n v="97"/>
    <n v="3"/>
    <n v="8"/>
    <n v="63"/>
    <n v="471"/>
    <n v="347"/>
    <n v="7"/>
    <n v="23"/>
    <n v="7"/>
    <n v="3"/>
    <n v="0"/>
    <n v="36"/>
    <n v="457"/>
    <n v="344"/>
    <n v="6"/>
    <n v="78"/>
    <n v="24"/>
    <n v="247"/>
    <n v="111"/>
    <n v="10856"/>
    <n v="8"/>
    <n v="466"/>
    <n v="113"/>
    <n v="44"/>
    <n v="194"/>
    <n v="5730"/>
    <n v="4564"/>
    <n v="920"/>
    <n v="11214"/>
    <n v="76"/>
    <n v="69"/>
    <n v="0"/>
    <n v="6"/>
    <n v="2"/>
    <n v="68"/>
    <n v="6"/>
    <n v="8"/>
    <n v="4"/>
    <n v="2"/>
    <n v="0"/>
    <n v="3"/>
    <n v="2"/>
    <n v="0"/>
    <n v="8"/>
    <n v="6"/>
    <n v="2"/>
    <n v="1"/>
    <n v="6"/>
    <n v="1"/>
    <n v="16"/>
    <n v="8"/>
    <n v="463"/>
    <n v="106"/>
    <n v="569"/>
    <n v="3"/>
    <n v="1"/>
    <n v="4"/>
    <n v="458"/>
    <n v="105"/>
    <n v="563"/>
    <n v="463"/>
    <n v="7"/>
    <n v="7"/>
    <n v="7"/>
    <n v="234"/>
    <n v="0"/>
    <n v="0"/>
    <n v="0"/>
    <x v="0"/>
    <x v="252"/>
  </r>
  <r>
    <x v="5"/>
    <x v="45"/>
    <x v="252"/>
    <x v="252"/>
    <x v="1"/>
    <n v="14984"/>
    <n v="770"/>
    <n v="720"/>
    <n v="770"/>
    <n v="616"/>
    <n v="744"/>
    <n v="553"/>
    <n v="706"/>
    <n v="410"/>
    <n v="832"/>
    <n v="25"/>
    <n v="20"/>
    <n v="29"/>
    <n v="19"/>
    <n v="22"/>
    <n v="14"/>
    <n v="16"/>
    <n v="19"/>
    <n v="32"/>
    <n v="737"/>
    <n v="693"/>
    <n v="734"/>
    <n v="591"/>
    <n v="715"/>
    <n v="533"/>
    <n v="683"/>
    <n v="387"/>
    <n v="789"/>
    <n v="102"/>
    <n v="97"/>
    <n v="2"/>
    <n v="2"/>
    <n v="97"/>
    <n v="92"/>
    <n v="398"/>
    <n v="6"/>
    <n v="388"/>
    <n v="2"/>
    <n v="2"/>
    <n v="0"/>
    <n v="222"/>
    <n v="3"/>
    <n v="216"/>
    <n v="706"/>
    <n v="13"/>
    <n v="46"/>
    <n v="645"/>
    <n v="16"/>
    <n v="0"/>
    <n v="1"/>
    <n v="15"/>
    <n v="683"/>
    <n v="13"/>
    <n v="45"/>
    <n v="623"/>
    <n v="162"/>
    <n v="20"/>
    <n v="114"/>
    <n v="115"/>
    <n v="41"/>
    <n v="2"/>
    <n v="54"/>
    <n v="12"/>
    <n v="0"/>
    <n v="0"/>
    <n v="42"/>
    <n v="1"/>
    <n v="0"/>
    <n v="5"/>
    <n v="22"/>
    <n v="1"/>
    <n v="21"/>
    <n v="29"/>
    <n v="2"/>
    <n v="25"/>
    <n v="4"/>
    <m/>
    <m/>
    <m/>
    <n v="770"/>
    <n v="601"/>
    <n v="770"/>
    <n v="205"/>
    <n v="668"/>
    <n v="434"/>
    <n v="720"/>
    <n v="650"/>
    <n v="697"/>
    <n v="318"/>
    <n v="25"/>
    <n v="19"/>
    <n v="29"/>
    <n v="4"/>
    <n v="26"/>
    <n v="11"/>
    <n v="20"/>
    <n v="18"/>
    <n v="19"/>
    <n v="6"/>
    <n v="737"/>
    <n v="594"/>
    <n v="734"/>
    <n v="201"/>
    <n v="651"/>
    <n v="428"/>
    <n v="693"/>
    <n v="648"/>
    <n v="671"/>
    <n v="318"/>
    <m/>
    <n v="897"/>
    <n v="886"/>
    <n v="11"/>
    <n v="897"/>
    <n v="39"/>
    <n v="847"/>
    <n v="11"/>
    <n v="4"/>
    <n v="106"/>
    <n v="248"/>
    <n v="283"/>
    <n v="293"/>
    <n v="30"/>
    <n v="26"/>
    <n v="15"/>
    <n v="2"/>
    <n v="3"/>
    <n v="0"/>
    <n v="98"/>
    <n v="3"/>
    <n v="8"/>
    <n v="63"/>
    <n v="482"/>
    <n v="344"/>
    <n v="7"/>
    <n v="21"/>
    <n v="8"/>
    <n v="3"/>
    <n v="0"/>
    <n v="35"/>
    <n v="454"/>
    <n v="341"/>
    <n v="6"/>
    <n v="80"/>
    <n v="25"/>
    <n v="248"/>
    <n v="121"/>
    <n v="10834"/>
    <n v="5"/>
    <n v="455"/>
    <n v="115"/>
    <n v="45"/>
    <n v="191"/>
    <n v="5708"/>
    <n v="4573"/>
    <n v="922"/>
    <n v="11203"/>
    <n v="79"/>
    <n v="68"/>
    <n v="0"/>
    <n v="6"/>
    <n v="2"/>
    <n v="72"/>
    <n v="5"/>
    <n v="8"/>
    <n v="4"/>
    <n v="2"/>
    <n v="0"/>
    <n v="3"/>
    <n v="2"/>
    <n v="0"/>
    <n v="9"/>
    <n v="6"/>
    <n v="2"/>
    <n v="1"/>
    <n v="6"/>
    <n v="2"/>
    <n v="17"/>
    <n v="8"/>
    <n v="471"/>
    <n v="104"/>
    <n v="575"/>
    <n v="4"/>
    <n v="1"/>
    <n v="5"/>
    <n v="465"/>
    <n v="103"/>
    <n v="568"/>
    <n v="471"/>
    <n v="8"/>
    <n v="8"/>
    <n v="8"/>
    <n v="243"/>
    <n v="0"/>
    <n v="0"/>
    <n v="0"/>
    <x v="1"/>
    <x v="252"/>
  </r>
  <r>
    <x v="5"/>
    <x v="45"/>
    <x v="253"/>
    <x v="253"/>
    <x v="0"/>
    <n v="3513"/>
    <n v="203"/>
    <n v="191"/>
    <n v="200"/>
    <n v="198"/>
    <n v="199"/>
    <n v="102"/>
    <n v="197"/>
    <n v="4"/>
    <n v="209"/>
    <n v="9"/>
    <n v="7"/>
    <n v="8"/>
    <n v="10"/>
    <n v="7"/>
    <n v="5"/>
    <n v="9"/>
    <n v="2"/>
    <n v="10"/>
    <n v="194"/>
    <n v="184"/>
    <n v="192"/>
    <n v="188"/>
    <n v="192"/>
    <n v="97"/>
    <n v="188"/>
    <n v="2"/>
    <n v="199"/>
    <n v="31"/>
    <n v="31"/>
    <n v="1"/>
    <n v="1"/>
    <n v="30"/>
    <n v="30"/>
    <n v="100"/>
    <n v="5"/>
    <n v="95"/>
    <n v="0"/>
    <n v="0"/>
    <n v="0"/>
    <n v="1"/>
    <n v="1"/>
    <n v="0"/>
    <n v="197"/>
    <n v="1"/>
    <n v="25"/>
    <n v="171"/>
    <n v="9"/>
    <n v="0"/>
    <n v="1"/>
    <n v="8"/>
    <n v="188"/>
    <n v="1"/>
    <n v="24"/>
    <n v="163"/>
    <n v="33"/>
    <n v="4"/>
    <n v="32"/>
    <n v="18"/>
    <n v="4"/>
    <n v="0"/>
    <n v="8"/>
    <n v="1"/>
    <n v="0"/>
    <n v="0"/>
    <n v="7"/>
    <n v="0"/>
    <n v="0"/>
    <n v="1"/>
    <n v="2"/>
    <n v="0"/>
    <n v="2"/>
    <n v="6"/>
    <n v="1"/>
    <n v="6"/>
    <n v="0"/>
    <m/>
    <m/>
    <m/>
    <n v="203"/>
    <n v="145"/>
    <n v="200"/>
    <n v="63"/>
    <n v="183"/>
    <n v="123"/>
    <n v="191"/>
    <n v="179"/>
    <n v="186"/>
    <n v="82"/>
    <n v="9"/>
    <n v="8"/>
    <n v="8"/>
    <n v="1"/>
    <n v="7"/>
    <n v="4"/>
    <n v="7"/>
    <n v="7"/>
    <n v="7"/>
    <n v="3"/>
    <n v="194"/>
    <n v="137"/>
    <n v="192"/>
    <n v="62"/>
    <n v="176"/>
    <n v="119"/>
    <n v="184"/>
    <n v="172"/>
    <n v="179"/>
    <n v="79"/>
    <m/>
    <n v="213"/>
    <n v="213"/>
    <n v="0"/>
    <n v="213"/>
    <n v="12"/>
    <n v="201"/>
    <n v="0"/>
    <n v="19"/>
    <n v="29"/>
    <n v="63"/>
    <n v="79"/>
    <n v="57"/>
    <n v="4"/>
    <n v="10"/>
    <n v="0"/>
    <n v="0"/>
    <n v="18"/>
    <n v="0"/>
    <n v="25"/>
    <n v="1"/>
    <n v="1"/>
    <n v="6"/>
    <n v="125"/>
    <n v="81"/>
    <n v="1"/>
    <n v="4"/>
    <n v="6"/>
    <n v="1"/>
    <n v="0"/>
    <n v="2"/>
    <n v="119"/>
    <n v="80"/>
    <n v="6"/>
    <n v="18"/>
    <n v="7"/>
    <n v="72"/>
    <n v="4"/>
    <n v="2708"/>
    <n v="1"/>
    <n v="128"/>
    <n v="52"/>
    <n v="6"/>
    <n v="31"/>
    <n v="1476"/>
    <n v="1066"/>
    <n v="242"/>
    <n v="2784"/>
    <n v="23"/>
    <n v="18"/>
    <n v="0"/>
    <n v="1"/>
    <n v="2"/>
    <n v="21"/>
    <n v="0"/>
    <n v="1"/>
    <n v="0"/>
    <n v="0"/>
    <n v="0"/>
    <n v="1"/>
    <n v="0"/>
    <n v="0"/>
    <n v="1"/>
    <n v="1"/>
    <n v="0"/>
    <n v="0"/>
    <n v="0"/>
    <n v="1"/>
    <n v="2"/>
    <n v="0"/>
    <n v="102"/>
    <n v="31"/>
    <n v="133"/>
    <n v="4"/>
    <n v="0"/>
    <n v="4"/>
    <n v="98"/>
    <n v="31"/>
    <n v="129"/>
    <n v="102"/>
    <n v="5"/>
    <n v="5"/>
    <n v="5"/>
    <n v="78"/>
    <n v="0"/>
    <n v="0"/>
    <n v="0"/>
    <x v="0"/>
    <x v="253"/>
  </r>
  <r>
    <x v="5"/>
    <x v="45"/>
    <x v="253"/>
    <x v="253"/>
    <x v="1"/>
    <n v="3513"/>
    <n v="203"/>
    <n v="192"/>
    <n v="201"/>
    <n v="200"/>
    <n v="200"/>
    <n v="100"/>
    <n v="197"/>
    <n v="4"/>
    <n v="209"/>
    <n v="9"/>
    <n v="7"/>
    <n v="8"/>
    <n v="10"/>
    <n v="7"/>
    <n v="5"/>
    <n v="9"/>
    <n v="2"/>
    <n v="10"/>
    <n v="194"/>
    <n v="185"/>
    <n v="193"/>
    <n v="190"/>
    <n v="193"/>
    <n v="95"/>
    <n v="188"/>
    <n v="2"/>
    <n v="199"/>
    <n v="32"/>
    <n v="32"/>
    <n v="1"/>
    <n v="1"/>
    <n v="31"/>
    <n v="31"/>
    <n v="98"/>
    <n v="5"/>
    <n v="93"/>
    <n v="0"/>
    <n v="0"/>
    <n v="0"/>
    <n v="1"/>
    <n v="1"/>
    <n v="0"/>
    <n v="197"/>
    <n v="1"/>
    <n v="26"/>
    <n v="170"/>
    <n v="9"/>
    <n v="0"/>
    <n v="1"/>
    <n v="8"/>
    <n v="188"/>
    <n v="1"/>
    <n v="25"/>
    <n v="162"/>
    <n v="33"/>
    <n v="4"/>
    <n v="32"/>
    <n v="18"/>
    <n v="4"/>
    <n v="0"/>
    <n v="8"/>
    <n v="1"/>
    <n v="0"/>
    <n v="0"/>
    <n v="7"/>
    <n v="0"/>
    <n v="0"/>
    <n v="1"/>
    <n v="2"/>
    <n v="0"/>
    <n v="2"/>
    <n v="6"/>
    <n v="1"/>
    <n v="6"/>
    <n v="0"/>
    <m/>
    <m/>
    <m/>
    <n v="203"/>
    <n v="146"/>
    <n v="201"/>
    <n v="64"/>
    <n v="182"/>
    <n v="120"/>
    <n v="192"/>
    <n v="179"/>
    <n v="187"/>
    <n v="80"/>
    <n v="9"/>
    <n v="8"/>
    <n v="8"/>
    <n v="1"/>
    <n v="7"/>
    <n v="4"/>
    <n v="7"/>
    <n v="7"/>
    <n v="7"/>
    <n v="3"/>
    <n v="194"/>
    <n v="138"/>
    <n v="193"/>
    <n v="63"/>
    <n v="176"/>
    <n v="117"/>
    <n v="185"/>
    <n v="173"/>
    <n v="180"/>
    <n v="78"/>
    <m/>
    <n v="213"/>
    <n v="213"/>
    <n v="0"/>
    <n v="213"/>
    <n v="12"/>
    <n v="201"/>
    <n v="0"/>
    <n v="19"/>
    <n v="29"/>
    <n v="63"/>
    <n v="79"/>
    <n v="57"/>
    <n v="4"/>
    <n v="10"/>
    <n v="0"/>
    <n v="0"/>
    <n v="18"/>
    <n v="0"/>
    <n v="25"/>
    <n v="1"/>
    <n v="1"/>
    <n v="6"/>
    <n v="125"/>
    <n v="81"/>
    <n v="1"/>
    <n v="4"/>
    <n v="6"/>
    <n v="1"/>
    <n v="0"/>
    <n v="2"/>
    <n v="119"/>
    <n v="80"/>
    <n v="6"/>
    <n v="18"/>
    <n v="7"/>
    <n v="71"/>
    <n v="4"/>
    <n v="2704"/>
    <n v="1"/>
    <n v="127"/>
    <n v="44"/>
    <n v="6"/>
    <n v="31"/>
    <n v="1463"/>
    <n v="1074"/>
    <n v="242"/>
    <n v="2779"/>
    <n v="22"/>
    <n v="18"/>
    <n v="0"/>
    <n v="1"/>
    <n v="2"/>
    <n v="20"/>
    <n v="0"/>
    <n v="1"/>
    <n v="0"/>
    <n v="0"/>
    <n v="0"/>
    <n v="1"/>
    <n v="0"/>
    <n v="0"/>
    <n v="1"/>
    <n v="1"/>
    <n v="0"/>
    <n v="0"/>
    <n v="0"/>
    <n v="1"/>
    <n v="2"/>
    <n v="0"/>
    <n v="102"/>
    <n v="31"/>
    <n v="133"/>
    <n v="4"/>
    <n v="0"/>
    <n v="4"/>
    <n v="98"/>
    <n v="31"/>
    <n v="129"/>
    <n v="102"/>
    <n v="5"/>
    <n v="5"/>
    <n v="5"/>
    <n v="78"/>
    <n v="0"/>
    <n v="0"/>
    <n v="0"/>
    <x v="1"/>
    <x v="253"/>
  </r>
  <r>
    <x v="5"/>
    <x v="46"/>
    <x v="254"/>
    <x v="254"/>
    <x v="0"/>
    <n v="7138"/>
    <n v="325"/>
    <n v="320"/>
    <n v="346"/>
    <n v="296"/>
    <n v="330"/>
    <n v="250"/>
    <n v="218"/>
    <n v="11"/>
    <n v="421"/>
    <n v="13"/>
    <n v="13"/>
    <n v="13"/>
    <n v="13"/>
    <n v="13"/>
    <n v="10"/>
    <n v="9"/>
    <n v="0"/>
    <n v="20"/>
    <n v="310"/>
    <n v="306"/>
    <n v="331"/>
    <n v="279"/>
    <n v="316"/>
    <n v="238"/>
    <n v="208"/>
    <n v="11"/>
    <n v="397"/>
    <n v="44"/>
    <n v="32"/>
    <n v="6"/>
    <n v="5"/>
    <n v="38"/>
    <n v="27"/>
    <n v="136"/>
    <n v="5"/>
    <n v="130"/>
    <n v="0"/>
    <n v="0"/>
    <n v="0"/>
    <n v="5"/>
    <n v="0"/>
    <n v="5"/>
    <n v="218"/>
    <n v="0"/>
    <n v="17"/>
    <n v="201"/>
    <n v="9"/>
    <n v="0"/>
    <n v="0"/>
    <n v="9"/>
    <n v="208"/>
    <n v="0"/>
    <n v="17"/>
    <n v="191"/>
    <n v="62"/>
    <n v="8"/>
    <n v="91"/>
    <n v="28"/>
    <n v="17"/>
    <n v="1"/>
    <n v="12"/>
    <n v="4"/>
    <n v="0"/>
    <n v="0"/>
    <n v="8"/>
    <n v="0"/>
    <n v="0"/>
    <n v="1"/>
    <n v="2"/>
    <n v="1"/>
    <n v="1"/>
    <n v="4"/>
    <n v="1"/>
    <n v="2"/>
    <n v="2"/>
    <m/>
    <m/>
    <m/>
    <n v="325"/>
    <n v="170"/>
    <n v="346"/>
    <n v="109"/>
    <n v="312"/>
    <n v="194"/>
    <n v="320"/>
    <n v="306"/>
    <n v="267"/>
    <n v="84"/>
    <n v="13"/>
    <n v="11"/>
    <n v="13"/>
    <n v="4"/>
    <n v="10"/>
    <n v="5"/>
    <n v="13"/>
    <n v="12"/>
    <n v="11"/>
    <n v="4"/>
    <n v="310"/>
    <n v="157"/>
    <n v="331"/>
    <n v="104"/>
    <n v="300"/>
    <n v="187"/>
    <n v="306"/>
    <n v="293"/>
    <n v="255"/>
    <n v="79"/>
    <m/>
    <n v="453"/>
    <n v="448"/>
    <n v="5"/>
    <n v="453"/>
    <n v="24"/>
    <n v="424"/>
    <n v="5"/>
    <n v="19"/>
    <n v="177"/>
    <n v="114"/>
    <n v="208"/>
    <n v="69"/>
    <n v="21"/>
    <n v="24"/>
    <n v="15"/>
    <n v="2"/>
    <n v="17"/>
    <n v="1"/>
    <n v="170"/>
    <n v="6"/>
    <n v="3"/>
    <n v="20"/>
    <n v="220"/>
    <n v="210"/>
    <n v="3"/>
    <n v="6"/>
    <n v="13"/>
    <n v="2"/>
    <n v="0"/>
    <n v="12"/>
    <n v="204"/>
    <n v="208"/>
    <n v="1"/>
    <n v="20"/>
    <n v="3"/>
    <n v="11"/>
    <n v="2"/>
    <n v="5411"/>
    <n v="1"/>
    <n v="322"/>
    <n v="5"/>
    <n v="19"/>
    <n v="73"/>
    <n v="2466"/>
    <n v="2286"/>
    <n v="672"/>
    <n v="5424"/>
    <n v="37"/>
    <n v="25"/>
    <n v="1"/>
    <n v="1"/>
    <n v="2"/>
    <n v="32"/>
    <n v="3"/>
    <n v="3"/>
    <n v="0"/>
    <n v="0"/>
    <n v="0"/>
    <n v="2"/>
    <n v="0"/>
    <n v="0"/>
    <n v="3"/>
    <n v="1"/>
    <n v="1"/>
    <n v="0"/>
    <n v="2"/>
    <n v="1"/>
    <n v="6"/>
    <n v="2"/>
    <n v="241"/>
    <n v="87"/>
    <n v="328"/>
    <n v="11"/>
    <n v="0"/>
    <n v="11"/>
    <n v="230"/>
    <n v="87"/>
    <n v="317"/>
    <n v="241"/>
    <n v="7"/>
    <n v="7"/>
    <n v="7"/>
    <n v="137"/>
    <n v="0"/>
    <n v="0"/>
    <n v="0"/>
    <x v="0"/>
    <x v="254"/>
  </r>
  <r>
    <x v="5"/>
    <x v="46"/>
    <x v="254"/>
    <x v="254"/>
    <x v="1"/>
    <n v="7120"/>
    <n v="330"/>
    <n v="325"/>
    <n v="350"/>
    <n v="304"/>
    <n v="334"/>
    <n v="257"/>
    <n v="235"/>
    <n v="11"/>
    <n v="428"/>
    <n v="13"/>
    <n v="13"/>
    <n v="13"/>
    <n v="14"/>
    <n v="13"/>
    <n v="10"/>
    <n v="10"/>
    <n v="0"/>
    <n v="20"/>
    <n v="315"/>
    <n v="311"/>
    <n v="335"/>
    <n v="286"/>
    <n v="320"/>
    <n v="245"/>
    <n v="224"/>
    <n v="11"/>
    <n v="404"/>
    <n v="48"/>
    <n v="41"/>
    <n v="6"/>
    <n v="6"/>
    <n v="42"/>
    <n v="35"/>
    <n v="153"/>
    <n v="6"/>
    <n v="146"/>
    <n v="0"/>
    <n v="0"/>
    <n v="0"/>
    <n v="5"/>
    <n v="0"/>
    <n v="5"/>
    <n v="235"/>
    <n v="0"/>
    <n v="19"/>
    <n v="216"/>
    <n v="10"/>
    <n v="0"/>
    <n v="0"/>
    <n v="10"/>
    <n v="224"/>
    <n v="0"/>
    <n v="19"/>
    <n v="205"/>
    <n v="63"/>
    <n v="8"/>
    <n v="92"/>
    <n v="28"/>
    <n v="17"/>
    <n v="1"/>
    <n v="12"/>
    <n v="4"/>
    <n v="0"/>
    <n v="0"/>
    <n v="8"/>
    <n v="0"/>
    <n v="0"/>
    <n v="1"/>
    <n v="2"/>
    <n v="1"/>
    <n v="1"/>
    <n v="4"/>
    <n v="1"/>
    <n v="2"/>
    <n v="2"/>
    <m/>
    <m/>
    <m/>
    <n v="330"/>
    <n v="173"/>
    <n v="350"/>
    <n v="110"/>
    <n v="304"/>
    <n v="191"/>
    <n v="325"/>
    <n v="300"/>
    <n v="276"/>
    <n v="85"/>
    <n v="13"/>
    <n v="12"/>
    <n v="13"/>
    <n v="4"/>
    <n v="10"/>
    <n v="5"/>
    <n v="13"/>
    <n v="12"/>
    <n v="11"/>
    <n v="4"/>
    <n v="315"/>
    <n v="161"/>
    <n v="335"/>
    <n v="106"/>
    <n v="301"/>
    <n v="190"/>
    <n v="311"/>
    <n v="298"/>
    <n v="264"/>
    <n v="83"/>
    <m/>
    <n v="456"/>
    <n v="451"/>
    <n v="5"/>
    <n v="456"/>
    <n v="24"/>
    <n v="427"/>
    <n v="5"/>
    <n v="19"/>
    <n v="177"/>
    <n v="115"/>
    <n v="210"/>
    <n v="68"/>
    <n v="21"/>
    <n v="24"/>
    <n v="15"/>
    <n v="3"/>
    <n v="17"/>
    <n v="1"/>
    <n v="170"/>
    <n v="6"/>
    <n v="3"/>
    <n v="20"/>
    <n v="221"/>
    <n v="212"/>
    <n v="3"/>
    <n v="6"/>
    <n v="13"/>
    <n v="2"/>
    <n v="0"/>
    <n v="12"/>
    <n v="202"/>
    <n v="209"/>
    <n v="2"/>
    <n v="20"/>
    <n v="3"/>
    <n v="11"/>
    <n v="2"/>
    <n v="5396"/>
    <n v="1"/>
    <n v="317"/>
    <n v="5"/>
    <n v="19"/>
    <n v="74"/>
    <n v="2445"/>
    <n v="2291"/>
    <n v="673"/>
    <n v="5409"/>
    <n v="34"/>
    <n v="23"/>
    <n v="1"/>
    <n v="1"/>
    <n v="2"/>
    <n v="29"/>
    <n v="3"/>
    <n v="3"/>
    <n v="0"/>
    <n v="0"/>
    <n v="0"/>
    <n v="2"/>
    <n v="0"/>
    <n v="0"/>
    <n v="3"/>
    <n v="0"/>
    <n v="0"/>
    <n v="0"/>
    <n v="2"/>
    <n v="1"/>
    <n v="6"/>
    <n v="2"/>
    <n v="240"/>
    <n v="89"/>
    <n v="329"/>
    <n v="11"/>
    <n v="0"/>
    <n v="11"/>
    <n v="229"/>
    <n v="89"/>
    <n v="318"/>
    <n v="240"/>
    <n v="7"/>
    <n v="7"/>
    <n v="7"/>
    <n v="139"/>
    <n v="0"/>
    <n v="0"/>
    <n v="0"/>
    <x v="1"/>
    <x v="254"/>
  </r>
  <r>
    <x v="5"/>
    <x v="46"/>
    <x v="255"/>
    <x v="255"/>
    <x v="0"/>
    <n v="6356"/>
    <n v="236"/>
    <n v="222"/>
    <n v="235"/>
    <n v="234"/>
    <n v="232"/>
    <n v="167"/>
    <n v="231"/>
    <n v="6"/>
    <n v="242"/>
    <n v="15"/>
    <n v="10"/>
    <n v="13"/>
    <n v="13"/>
    <n v="11"/>
    <n v="7"/>
    <n v="15"/>
    <n v="1"/>
    <n v="15"/>
    <n v="218"/>
    <n v="209"/>
    <n v="219"/>
    <n v="218"/>
    <n v="218"/>
    <n v="160"/>
    <n v="213"/>
    <n v="5"/>
    <n v="224"/>
    <n v="26"/>
    <n v="25"/>
    <n v="3"/>
    <n v="3"/>
    <n v="21"/>
    <n v="20"/>
    <n v="160"/>
    <n v="6"/>
    <n v="154"/>
    <n v="0"/>
    <n v="0"/>
    <n v="0"/>
    <n v="4"/>
    <n v="0"/>
    <n v="4"/>
    <n v="231"/>
    <n v="4"/>
    <n v="1"/>
    <n v="226"/>
    <n v="15"/>
    <n v="2"/>
    <n v="0"/>
    <n v="13"/>
    <n v="213"/>
    <n v="2"/>
    <n v="1"/>
    <n v="210"/>
    <n v="35"/>
    <n v="2"/>
    <n v="30"/>
    <n v="17"/>
    <n v="2"/>
    <n v="1"/>
    <n v="6"/>
    <n v="1"/>
    <n v="0"/>
    <n v="0"/>
    <n v="5"/>
    <n v="0"/>
    <n v="0"/>
    <n v="1"/>
    <n v="2"/>
    <n v="0"/>
    <n v="2"/>
    <n v="5"/>
    <n v="2"/>
    <n v="5"/>
    <n v="0"/>
    <m/>
    <m/>
    <m/>
    <n v="236"/>
    <n v="186"/>
    <n v="235"/>
    <n v="56"/>
    <n v="212"/>
    <n v="130"/>
    <n v="222"/>
    <n v="207"/>
    <n v="220"/>
    <n v="93"/>
    <n v="15"/>
    <n v="13"/>
    <n v="13"/>
    <n v="0"/>
    <n v="10"/>
    <n v="4"/>
    <n v="10"/>
    <n v="10"/>
    <n v="10"/>
    <n v="4"/>
    <n v="218"/>
    <n v="170"/>
    <n v="219"/>
    <n v="54"/>
    <n v="199"/>
    <n v="123"/>
    <n v="209"/>
    <n v="194"/>
    <n v="207"/>
    <n v="86"/>
    <m/>
    <n v="245"/>
    <n v="242"/>
    <n v="3"/>
    <n v="245"/>
    <n v="15"/>
    <n v="227"/>
    <n v="3"/>
    <n v="20"/>
    <n v="26"/>
    <n v="75"/>
    <n v="88"/>
    <n v="39"/>
    <n v="5"/>
    <n v="11"/>
    <n v="25"/>
    <n v="2"/>
    <n v="20"/>
    <n v="0"/>
    <n v="24"/>
    <n v="1"/>
    <n v="1"/>
    <n v="22"/>
    <n v="137"/>
    <n v="85"/>
    <n v="0"/>
    <n v="11"/>
    <n v="3"/>
    <n v="1"/>
    <n v="1"/>
    <n v="11"/>
    <n v="132"/>
    <n v="83"/>
    <n v="9"/>
    <n v="45"/>
    <n v="7"/>
    <n v="35"/>
    <n v="6"/>
    <n v="4504"/>
    <n v="3"/>
    <n v="206"/>
    <n v="32"/>
    <n v="7"/>
    <n v="32"/>
    <n v="2427"/>
    <n v="1843"/>
    <n v="275"/>
    <n v="4545"/>
    <n v="31"/>
    <n v="19"/>
    <n v="0"/>
    <n v="1"/>
    <n v="3"/>
    <n v="25"/>
    <n v="3"/>
    <n v="1"/>
    <n v="0"/>
    <n v="0"/>
    <n v="0"/>
    <n v="0"/>
    <n v="0"/>
    <n v="0"/>
    <n v="1"/>
    <n v="1"/>
    <n v="0"/>
    <n v="1"/>
    <n v="1"/>
    <n v="0"/>
    <n v="2"/>
    <n v="1"/>
    <n v="139"/>
    <n v="28"/>
    <n v="167"/>
    <n v="4"/>
    <n v="0"/>
    <n v="4"/>
    <n v="133"/>
    <n v="27"/>
    <n v="160"/>
    <n v="139"/>
    <n v="9"/>
    <n v="9"/>
    <n v="9"/>
    <n v="83"/>
    <n v="0"/>
    <n v="0"/>
    <n v="0"/>
    <x v="0"/>
    <x v="255"/>
  </r>
  <r>
    <x v="5"/>
    <x v="46"/>
    <x v="255"/>
    <x v="255"/>
    <x v="1"/>
    <n v="6357"/>
    <n v="238"/>
    <n v="228"/>
    <n v="236"/>
    <n v="233"/>
    <n v="234"/>
    <n v="173"/>
    <n v="232"/>
    <n v="7"/>
    <n v="244"/>
    <n v="15"/>
    <n v="10"/>
    <n v="13"/>
    <n v="13"/>
    <n v="11"/>
    <n v="7"/>
    <n v="15"/>
    <n v="1"/>
    <n v="15"/>
    <n v="219"/>
    <n v="214"/>
    <n v="219"/>
    <n v="216"/>
    <n v="219"/>
    <n v="166"/>
    <n v="213"/>
    <n v="6"/>
    <n v="225"/>
    <n v="27"/>
    <n v="27"/>
    <n v="2"/>
    <n v="2"/>
    <n v="24"/>
    <n v="24"/>
    <n v="167"/>
    <n v="6"/>
    <n v="161"/>
    <n v="0"/>
    <n v="0"/>
    <n v="0"/>
    <n v="4"/>
    <n v="0"/>
    <n v="4"/>
    <n v="232"/>
    <n v="4"/>
    <n v="2"/>
    <n v="226"/>
    <n v="15"/>
    <n v="2"/>
    <n v="0"/>
    <n v="13"/>
    <n v="213"/>
    <n v="2"/>
    <n v="1"/>
    <n v="210"/>
    <n v="36"/>
    <n v="2"/>
    <n v="29"/>
    <n v="16"/>
    <n v="2"/>
    <n v="1"/>
    <n v="6"/>
    <n v="0"/>
    <n v="0"/>
    <n v="0"/>
    <n v="6"/>
    <n v="0"/>
    <n v="0"/>
    <n v="1"/>
    <n v="2"/>
    <n v="0"/>
    <n v="2"/>
    <n v="5"/>
    <n v="2"/>
    <n v="5"/>
    <n v="0"/>
    <m/>
    <m/>
    <m/>
    <n v="238"/>
    <n v="191"/>
    <n v="236"/>
    <n v="57"/>
    <n v="212"/>
    <n v="131"/>
    <n v="228"/>
    <n v="205"/>
    <n v="227"/>
    <n v="101"/>
    <n v="15"/>
    <n v="13"/>
    <n v="13"/>
    <n v="0"/>
    <n v="10"/>
    <n v="3"/>
    <n v="10"/>
    <n v="10"/>
    <n v="10"/>
    <n v="2"/>
    <n v="219"/>
    <n v="176"/>
    <n v="219"/>
    <n v="55"/>
    <n v="201"/>
    <n v="126"/>
    <n v="214"/>
    <n v="198"/>
    <n v="213"/>
    <n v="98"/>
    <m/>
    <n v="247"/>
    <n v="243"/>
    <n v="4"/>
    <n v="247"/>
    <n v="15"/>
    <n v="228"/>
    <n v="4"/>
    <n v="20"/>
    <n v="27"/>
    <n v="77"/>
    <n v="89"/>
    <n v="38"/>
    <n v="5"/>
    <n v="11"/>
    <n v="25"/>
    <n v="2"/>
    <n v="20"/>
    <n v="0"/>
    <n v="25"/>
    <n v="1"/>
    <n v="1"/>
    <n v="22"/>
    <n v="137"/>
    <n v="87"/>
    <n v="0"/>
    <n v="11"/>
    <n v="3"/>
    <n v="1"/>
    <n v="1"/>
    <n v="11"/>
    <n v="131"/>
    <n v="82"/>
    <n v="5"/>
    <n v="48"/>
    <n v="7"/>
    <n v="36"/>
    <n v="5"/>
    <n v="4506"/>
    <n v="0"/>
    <n v="203"/>
    <n v="32"/>
    <n v="7"/>
    <n v="32"/>
    <n v="2411"/>
    <n v="1858"/>
    <n v="278"/>
    <n v="4547"/>
    <n v="33"/>
    <n v="19"/>
    <n v="0"/>
    <n v="1"/>
    <n v="3"/>
    <n v="26"/>
    <n v="4"/>
    <n v="1"/>
    <n v="0"/>
    <n v="0"/>
    <n v="0"/>
    <n v="0"/>
    <n v="0"/>
    <n v="0"/>
    <n v="1"/>
    <n v="1"/>
    <n v="0"/>
    <n v="1"/>
    <n v="1"/>
    <n v="0"/>
    <n v="2"/>
    <n v="1"/>
    <n v="142"/>
    <n v="27"/>
    <n v="169"/>
    <n v="4"/>
    <n v="0"/>
    <n v="4"/>
    <n v="136"/>
    <n v="26"/>
    <n v="162"/>
    <n v="142"/>
    <n v="8"/>
    <n v="8"/>
    <n v="8"/>
    <n v="81"/>
    <n v="0"/>
    <n v="0"/>
    <n v="0"/>
    <x v="1"/>
    <x v="255"/>
  </r>
  <r>
    <x v="5"/>
    <x v="46"/>
    <x v="256"/>
    <x v="256"/>
    <x v="0"/>
    <n v="8154"/>
    <n v="529"/>
    <n v="518"/>
    <n v="522"/>
    <n v="499"/>
    <n v="523"/>
    <n v="425"/>
    <n v="512"/>
    <n v="428"/>
    <n v="551"/>
    <n v="13"/>
    <n v="12"/>
    <n v="12"/>
    <n v="13"/>
    <n v="12"/>
    <n v="11"/>
    <n v="12"/>
    <n v="13"/>
    <n v="16"/>
    <n v="514"/>
    <n v="505"/>
    <n v="509"/>
    <n v="485"/>
    <n v="509"/>
    <n v="413"/>
    <n v="499"/>
    <n v="414"/>
    <n v="533"/>
    <n v="55"/>
    <n v="54"/>
    <n v="3"/>
    <n v="3"/>
    <n v="52"/>
    <n v="51"/>
    <n v="398"/>
    <n v="9"/>
    <n v="388"/>
    <n v="0"/>
    <n v="0"/>
    <n v="0"/>
    <n v="326"/>
    <n v="7"/>
    <n v="319"/>
    <n v="512"/>
    <n v="0"/>
    <n v="5"/>
    <n v="507"/>
    <n v="12"/>
    <n v="0"/>
    <n v="1"/>
    <n v="11"/>
    <n v="499"/>
    <n v="0"/>
    <n v="4"/>
    <n v="495"/>
    <n v="120"/>
    <n v="6"/>
    <n v="113"/>
    <n v="64"/>
    <n v="8"/>
    <n v="2"/>
    <n v="23"/>
    <n v="4"/>
    <n v="0"/>
    <n v="0"/>
    <n v="19"/>
    <n v="0"/>
    <n v="0"/>
    <n v="0"/>
    <n v="4"/>
    <n v="0"/>
    <n v="4"/>
    <n v="16"/>
    <n v="6"/>
    <n v="15"/>
    <n v="1"/>
    <m/>
    <m/>
    <m/>
    <n v="529"/>
    <n v="442"/>
    <n v="522"/>
    <n v="164"/>
    <n v="494"/>
    <n v="338"/>
    <n v="518"/>
    <n v="495"/>
    <n v="506"/>
    <n v="265"/>
    <n v="13"/>
    <n v="12"/>
    <n v="12"/>
    <n v="4"/>
    <n v="12"/>
    <n v="6"/>
    <n v="12"/>
    <n v="12"/>
    <n v="12"/>
    <n v="5"/>
    <n v="514"/>
    <n v="428"/>
    <n v="509"/>
    <n v="159"/>
    <n v="481"/>
    <n v="331"/>
    <n v="505"/>
    <n v="483"/>
    <n v="493"/>
    <n v="260"/>
    <m/>
    <n v="559"/>
    <n v="557"/>
    <n v="2"/>
    <n v="559"/>
    <n v="20"/>
    <n v="537"/>
    <n v="2"/>
    <n v="4"/>
    <n v="10"/>
    <n v="47"/>
    <n v="446"/>
    <n v="23"/>
    <n v="3"/>
    <n v="29"/>
    <n v="11"/>
    <n v="0"/>
    <n v="4"/>
    <n v="0"/>
    <n v="8"/>
    <n v="1"/>
    <n v="4"/>
    <n v="30"/>
    <n v="275"/>
    <n v="250"/>
    <n v="4"/>
    <n v="9"/>
    <n v="6"/>
    <n v="1"/>
    <n v="0"/>
    <n v="21"/>
    <n v="268"/>
    <n v="248"/>
    <n v="12"/>
    <n v="69"/>
    <n v="14"/>
    <n v="140"/>
    <n v="2"/>
    <n v="5920"/>
    <n v="2"/>
    <n v="415"/>
    <n v="44"/>
    <n v="14"/>
    <n v="45"/>
    <n v="3180"/>
    <n v="2392"/>
    <n v="490"/>
    <n v="6062"/>
    <n v="31"/>
    <n v="22"/>
    <n v="0"/>
    <n v="0"/>
    <n v="3"/>
    <n v="28"/>
    <n v="0"/>
    <n v="4"/>
    <n v="0"/>
    <n v="0"/>
    <n v="0"/>
    <n v="3"/>
    <n v="0"/>
    <n v="0"/>
    <n v="1"/>
    <n v="0"/>
    <n v="0"/>
    <n v="0"/>
    <n v="1"/>
    <n v="0"/>
    <n v="5"/>
    <n v="1"/>
    <n v="314"/>
    <n v="109"/>
    <n v="423"/>
    <n v="6"/>
    <n v="0"/>
    <n v="6"/>
    <n v="307"/>
    <n v="109"/>
    <n v="416"/>
    <n v="314"/>
    <n v="34"/>
    <n v="34"/>
    <n v="34"/>
    <n v="172"/>
    <n v="0"/>
    <n v="0"/>
    <n v="0"/>
    <x v="0"/>
    <x v="256"/>
  </r>
  <r>
    <x v="5"/>
    <x v="46"/>
    <x v="256"/>
    <x v="256"/>
    <x v="1"/>
    <n v="8161"/>
    <n v="529"/>
    <n v="519"/>
    <n v="522"/>
    <n v="501"/>
    <n v="525"/>
    <n v="436"/>
    <n v="512"/>
    <n v="420"/>
    <n v="550"/>
    <n v="14"/>
    <n v="13"/>
    <n v="13"/>
    <n v="14"/>
    <n v="13"/>
    <n v="12"/>
    <n v="13"/>
    <n v="14"/>
    <n v="16"/>
    <n v="513"/>
    <n v="505"/>
    <n v="508"/>
    <n v="486"/>
    <n v="510"/>
    <n v="423"/>
    <n v="498"/>
    <n v="405"/>
    <n v="532"/>
    <n v="49"/>
    <n v="47"/>
    <n v="3"/>
    <n v="3"/>
    <n v="46"/>
    <n v="44"/>
    <n v="411"/>
    <n v="10"/>
    <n v="400"/>
    <n v="0"/>
    <n v="0"/>
    <n v="0"/>
    <n v="332"/>
    <n v="8"/>
    <n v="324"/>
    <n v="512"/>
    <n v="0"/>
    <n v="4"/>
    <n v="508"/>
    <n v="13"/>
    <n v="0"/>
    <n v="1"/>
    <n v="12"/>
    <n v="498"/>
    <n v="0"/>
    <n v="3"/>
    <n v="495"/>
    <n v="117"/>
    <n v="5"/>
    <n v="112"/>
    <n v="64"/>
    <n v="8"/>
    <n v="2"/>
    <n v="24"/>
    <n v="4"/>
    <n v="0"/>
    <n v="0"/>
    <n v="20"/>
    <n v="0"/>
    <n v="0"/>
    <n v="0"/>
    <n v="7"/>
    <n v="0"/>
    <n v="7"/>
    <n v="17"/>
    <n v="5"/>
    <n v="16"/>
    <n v="1"/>
    <m/>
    <m/>
    <m/>
    <n v="529"/>
    <n v="439"/>
    <n v="522"/>
    <n v="150"/>
    <n v="486"/>
    <n v="330"/>
    <n v="519"/>
    <n v="493"/>
    <n v="507"/>
    <n v="259"/>
    <n v="14"/>
    <n v="13"/>
    <n v="13"/>
    <n v="5"/>
    <n v="13"/>
    <n v="7"/>
    <n v="13"/>
    <n v="13"/>
    <n v="13"/>
    <n v="6"/>
    <n v="513"/>
    <n v="428"/>
    <n v="508"/>
    <n v="145"/>
    <n v="476"/>
    <n v="324"/>
    <n v="505"/>
    <n v="486"/>
    <n v="493"/>
    <n v="256"/>
    <m/>
    <n v="557"/>
    <n v="555"/>
    <n v="2"/>
    <n v="557"/>
    <n v="20"/>
    <n v="535"/>
    <n v="2"/>
    <n v="4"/>
    <n v="10"/>
    <n v="48"/>
    <n v="445"/>
    <n v="23"/>
    <n v="3"/>
    <n v="29"/>
    <n v="9"/>
    <n v="0"/>
    <n v="4"/>
    <n v="0"/>
    <n v="8"/>
    <n v="1"/>
    <n v="4"/>
    <n v="30"/>
    <n v="275"/>
    <n v="248"/>
    <n v="4"/>
    <n v="9"/>
    <n v="6"/>
    <n v="1"/>
    <n v="0"/>
    <n v="20"/>
    <n v="267"/>
    <n v="246"/>
    <n v="13"/>
    <n v="69"/>
    <n v="13"/>
    <n v="142"/>
    <n v="2"/>
    <n v="5918"/>
    <n v="3"/>
    <n v="410"/>
    <n v="46"/>
    <n v="14"/>
    <n v="46"/>
    <n v="3170"/>
    <n v="2404"/>
    <n v="488"/>
    <n v="6062"/>
    <n v="33"/>
    <n v="24"/>
    <n v="0"/>
    <n v="0"/>
    <n v="3"/>
    <n v="30"/>
    <n v="0"/>
    <n v="4"/>
    <n v="0"/>
    <n v="0"/>
    <n v="0"/>
    <n v="3"/>
    <n v="0"/>
    <n v="0"/>
    <n v="1"/>
    <n v="0"/>
    <n v="0"/>
    <n v="0"/>
    <n v="1"/>
    <n v="0"/>
    <n v="5"/>
    <n v="1"/>
    <n v="317"/>
    <n v="108"/>
    <n v="425"/>
    <n v="6"/>
    <n v="0"/>
    <n v="6"/>
    <n v="310"/>
    <n v="108"/>
    <n v="418"/>
    <n v="317"/>
    <n v="35"/>
    <n v="35"/>
    <n v="35"/>
    <n v="177"/>
    <n v="0"/>
    <n v="0"/>
    <n v="0"/>
    <x v="1"/>
    <x v="256"/>
  </r>
  <r>
    <x v="5"/>
    <x v="46"/>
    <x v="257"/>
    <x v="257"/>
    <x v="0"/>
    <n v="6860"/>
    <n v="395"/>
    <n v="370"/>
    <n v="388"/>
    <n v="191"/>
    <n v="380"/>
    <n v="248"/>
    <n v="346"/>
    <n v="6"/>
    <n v="417"/>
    <n v="14"/>
    <n v="13"/>
    <n v="17"/>
    <n v="7"/>
    <n v="13"/>
    <n v="9"/>
    <n v="11"/>
    <n v="0"/>
    <n v="23"/>
    <n v="380"/>
    <n v="356"/>
    <n v="370"/>
    <n v="183"/>
    <n v="366"/>
    <n v="238"/>
    <n v="334"/>
    <n v="6"/>
    <n v="393"/>
    <n v="42"/>
    <n v="40"/>
    <n v="2"/>
    <n v="2"/>
    <n v="40"/>
    <n v="38"/>
    <n v="103"/>
    <n v="4"/>
    <n v="98"/>
    <n v="0"/>
    <n v="0"/>
    <n v="0"/>
    <n v="4"/>
    <n v="0"/>
    <n v="4"/>
    <n v="346"/>
    <n v="8"/>
    <n v="31"/>
    <n v="306"/>
    <n v="11"/>
    <n v="0"/>
    <n v="0"/>
    <n v="11"/>
    <n v="334"/>
    <n v="8"/>
    <n v="31"/>
    <n v="294"/>
    <n v="74"/>
    <n v="11"/>
    <n v="71"/>
    <n v="57"/>
    <n v="10"/>
    <n v="1"/>
    <n v="25"/>
    <n v="3"/>
    <n v="0"/>
    <n v="0"/>
    <n v="22"/>
    <n v="0"/>
    <n v="0"/>
    <n v="4"/>
    <n v="7"/>
    <n v="0"/>
    <n v="7"/>
    <n v="21"/>
    <n v="6"/>
    <n v="18"/>
    <n v="3"/>
    <m/>
    <m/>
    <m/>
    <n v="395"/>
    <n v="252"/>
    <n v="388"/>
    <n v="101"/>
    <n v="346"/>
    <n v="211"/>
    <n v="370"/>
    <n v="343"/>
    <n v="340"/>
    <n v="113"/>
    <n v="14"/>
    <n v="9"/>
    <n v="17"/>
    <n v="2"/>
    <n v="12"/>
    <n v="3"/>
    <n v="13"/>
    <n v="12"/>
    <n v="9"/>
    <n v="0"/>
    <n v="380"/>
    <n v="243"/>
    <n v="370"/>
    <n v="99"/>
    <n v="333"/>
    <n v="208"/>
    <n v="356"/>
    <n v="330"/>
    <n v="330"/>
    <n v="113"/>
    <m/>
    <n v="450"/>
    <n v="449"/>
    <n v="1"/>
    <n v="450"/>
    <n v="23"/>
    <n v="426"/>
    <n v="1"/>
    <n v="9"/>
    <n v="24"/>
    <n v="152"/>
    <n v="115"/>
    <n v="145"/>
    <n v="6"/>
    <n v="18"/>
    <n v="13"/>
    <n v="1"/>
    <n v="8"/>
    <n v="1"/>
    <n v="21"/>
    <n v="2"/>
    <n v="1"/>
    <n v="20"/>
    <n v="233"/>
    <n v="196"/>
    <n v="1"/>
    <n v="10"/>
    <n v="9"/>
    <n v="3"/>
    <n v="0"/>
    <n v="10"/>
    <n v="223"/>
    <n v="193"/>
    <n v="1"/>
    <n v="24"/>
    <n v="7"/>
    <n v="35"/>
    <n v="3"/>
    <n v="5071"/>
    <n v="2"/>
    <n v="338"/>
    <n v="23"/>
    <n v="11"/>
    <n v="59"/>
    <n v="2321"/>
    <n v="2261"/>
    <n v="527"/>
    <n v="5109"/>
    <n v="46"/>
    <n v="26"/>
    <n v="0"/>
    <n v="2"/>
    <n v="2"/>
    <n v="44"/>
    <n v="0"/>
    <n v="1"/>
    <n v="0"/>
    <n v="0"/>
    <n v="0"/>
    <n v="0"/>
    <n v="0"/>
    <n v="0"/>
    <n v="4"/>
    <n v="2"/>
    <n v="0"/>
    <n v="1"/>
    <n v="3"/>
    <n v="1"/>
    <n v="5"/>
    <n v="1"/>
    <n v="250"/>
    <n v="63"/>
    <n v="313"/>
    <n v="7"/>
    <n v="1"/>
    <n v="8"/>
    <n v="242"/>
    <n v="62"/>
    <n v="304"/>
    <n v="250"/>
    <n v="7"/>
    <n v="7"/>
    <n v="7"/>
    <n v="52"/>
    <n v="0"/>
    <n v="0"/>
    <n v="0"/>
    <x v="0"/>
    <x v="257"/>
  </r>
  <r>
    <x v="5"/>
    <x v="46"/>
    <x v="257"/>
    <x v="257"/>
    <x v="1"/>
    <n v="6891"/>
    <n v="395"/>
    <n v="365"/>
    <n v="383"/>
    <n v="219"/>
    <n v="376"/>
    <n v="262"/>
    <n v="356"/>
    <n v="7"/>
    <n v="420"/>
    <n v="13"/>
    <n v="13"/>
    <n v="18"/>
    <n v="9"/>
    <n v="13"/>
    <n v="9"/>
    <n v="10"/>
    <n v="0"/>
    <n v="23"/>
    <n v="381"/>
    <n v="351"/>
    <n v="364"/>
    <n v="209"/>
    <n v="362"/>
    <n v="252"/>
    <n v="345"/>
    <n v="7"/>
    <n v="396"/>
    <n v="49"/>
    <n v="46"/>
    <n v="3"/>
    <n v="3"/>
    <n v="46"/>
    <n v="43"/>
    <n v="131"/>
    <n v="5"/>
    <n v="125"/>
    <n v="0"/>
    <n v="0"/>
    <n v="0"/>
    <n v="4"/>
    <n v="0"/>
    <n v="4"/>
    <n v="356"/>
    <n v="8"/>
    <n v="34"/>
    <n v="313"/>
    <n v="10"/>
    <n v="0"/>
    <n v="0"/>
    <n v="10"/>
    <n v="345"/>
    <n v="8"/>
    <n v="34"/>
    <n v="302"/>
    <n v="72"/>
    <n v="11"/>
    <n v="68"/>
    <n v="57"/>
    <n v="10"/>
    <n v="1"/>
    <n v="25"/>
    <n v="3"/>
    <n v="0"/>
    <n v="0"/>
    <n v="22"/>
    <n v="0"/>
    <n v="0"/>
    <n v="4"/>
    <n v="7"/>
    <n v="0"/>
    <n v="7"/>
    <n v="21"/>
    <n v="5"/>
    <n v="18"/>
    <n v="3"/>
    <m/>
    <m/>
    <m/>
    <n v="395"/>
    <n v="249"/>
    <n v="383"/>
    <n v="99"/>
    <n v="329"/>
    <n v="201"/>
    <n v="365"/>
    <n v="323"/>
    <n v="340"/>
    <n v="110"/>
    <n v="13"/>
    <n v="9"/>
    <n v="18"/>
    <n v="3"/>
    <n v="13"/>
    <n v="4"/>
    <n v="13"/>
    <n v="12"/>
    <n v="9"/>
    <n v="1"/>
    <n v="381"/>
    <n v="251"/>
    <n v="364"/>
    <n v="102"/>
    <n v="328"/>
    <n v="207"/>
    <n v="351"/>
    <n v="323"/>
    <n v="330"/>
    <n v="120"/>
    <m/>
    <n v="444"/>
    <n v="443"/>
    <n v="1"/>
    <n v="444"/>
    <n v="23"/>
    <n v="420"/>
    <n v="1"/>
    <n v="8"/>
    <n v="24"/>
    <n v="151"/>
    <n v="113"/>
    <n v="147"/>
    <n v="6"/>
    <n v="18"/>
    <n v="8"/>
    <n v="1"/>
    <n v="8"/>
    <n v="0"/>
    <n v="21"/>
    <n v="2"/>
    <n v="1"/>
    <n v="20"/>
    <n v="230"/>
    <n v="193"/>
    <n v="1"/>
    <n v="10"/>
    <n v="9"/>
    <n v="3"/>
    <n v="0"/>
    <n v="10"/>
    <n v="219"/>
    <n v="190"/>
    <n v="1"/>
    <n v="24"/>
    <n v="7"/>
    <n v="40"/>
    <n v="3"/>
    <n v="5083"/>
    <n v="5"/>
    <n v="338"/>
    <n v="28"/>
    <n v="11"/>
    <n v="59"/>
    <n v="2329"/>
    <n v="2269"/>
    <n v="528"/>
    <n v="5126"/>
    <n v="41"/>
    <n v="25"/>
    <n v="0"/>
    <n v="3"/>
    <n v="2"/>
    <n v="39"/>
    <n v="0"/>
    <n v="1"/>
    <n v="1"/>
    <n v="0"/>
    <n v="1"/>
    <n v="0"/>
    <n v="0"/>
    <n v="0"/>
    <n v="4"/>
    <n v="2"/>
    <n v="0"/>
    <n v="1"/>
    <n v="3"/>
    <n v="1"/>
    <n v="5"/>
    <n v="1"/>
    <n v="253"/>
    <n v="60"/>
    <n v="313"/>
    <n v="8"/>
    <n v="1"/>
    <n v="9"/>
    <n v="244"/>
    <n v="59"/>
    <n v="303"/>
    <n v="253"/>
    <n v="7"/>
    <n v="7"/>
    <n v="7"/>
    <n v="65"/>
    <n v="0"/>
    <n v="0"/>
    <n v="0"/>
    <x v="1"/>
    <x v="257"/>
  </r>
  <r>
    <x v="5"/>
    <x v="46"/>
    <x v="258"/>
    <x v="258"/>
    <x v="0"/>
    <n v="16533"/>
    <n v="700"/>
    <n v="618"/>
    <n v="691"/>
    <n v="631"/>
    <n v="669"/>
    <n v="389"/>
    <n v="618"/>
    <n v="487"/>
    <n v="718"/>
    <n v="39"/>
    <n v="31"/>
    <n v="39"/>
    <n v="34"/>
    <n v="36"/>
    <n v="20"/>
    <n v="31"/>
    <n v="29"/>
    <n v="44"/>
    <n v="652"/>
    <n v="579"/>
    <n v="643"/>
    <n v="588"/>
    <n v="626"/>
    <n v="365"/>
    <n v="580"/>
    <n v="451"/>
    <n v="663"/>
    <n v="90"/>
    <n v="88"/>
    <n v="6"/>
    <n v="6"/>
    <n v="83"/>
    <n v="82"/>
    <n v="303"/>
    <n v="15"/>
    <n v="285"/>
    <n v="1"/>
    <n v="1"/>
    <n v="0"/>
    <n v="203"/>
    <n v="11"/>
    <n v="189"/>
    <n v="618"/>
    <n v="3"/>
    <n v="5"/>
    <n v="605"/>
    <n v="31"/>
    <n v="0"/>
    <n v="0"/>
    <n v="31"/>
    <n v="580"/>
    <n v="3"/>
    <n v="5"/>
    <n v="567"/>
    <n v="150"/>
    <n v="16"/>
    <n v="129"/>
    <n v="98"/>
    <n v="27"/>
    <n v="12"/>
    <n v="46"/>
    <n v="6"/>
    <n v="0"/>
    <n v="0"/>
    <n v="40"/>
    <n v="0"/>
    <n v="1"/>
    <n v="5"/>
    <n v="11"/>
    <n v="0"/>
    <n v="11"/>
    <n v="34"/>
    <n v="8"/>
    <n v="30"/>
    <n v="4"/>
    <m/>
    <m/>
    <m/>
    <n v="700"/>
    <n v="541"/>
    <n v="691"/>
    <n v="178"/>
    <n v="613"/>
    <n v="403"/>
    <n v="618"/>
    <n v="584"/>
    <n v="584"/>
    <n v="261"/>
    <n v="39"/>
    <n v="33"/>
    <n v="39"/>
    <n v="9"/>
    <n v="30"/>
    <n v="18"/>
    <n v="31"/>
    <n v="30"/>
    <n v="26"/>
    <n v="9"/>
    <n v="652"/>
    <n v="502"/>
    <n v="643"/>
    <n v="165"/>
    <n v="574"/>
    <n v="378"/>
    <n v="579"/>
    <n v="547"/>
    <n v="550"/>
    <n v="247"/>
    <m/>
    <n v="787"/>
    <n v="775"/>
    <n v="12"/>
    <n v="787"/>
    <n v="56"/>
    <n v="719"/>
    <n v="12"/>
    <n v="106"/>
    <n v="303"/>
    <n v="255"/>
    <n v="293"/>
    <n v="156"/>
    <n v="15"/>
    <n v="67"/>
    <n v="0"/>
    <n v="1"/>
    <n v="85"/>
    <n v="20"/>
    <n v="277"/>
    <n v="23"/>
    <n v="5"/>
    <n v="57"/>
    <n v="419"/>
    <n v="306"/>
    <n v="4"/>
    <n v="29"/>
    <n v="21"/>
    <n v="2"/>
    <n v="0"/>
    <n v="26"/>
    <n v="392"/>
    <n v="301"/>
    <n v="5"/>
    <n v="101"/>
    <n v="22"/>
    <n v="134"/>
    <n v="27"/>
    <n v="12003"/>
    <n v="6"/>
    <n v="481"/>
    <n v="99"/>
    <n v="78"/>
    <n v="188"/>
    <n v="6499"/>
    <n v="4886"/>
    <n v="779"/>
    <n v="12164"/>
    <n v="86"/>
    <n v="49"/>
    <n v="0"/>
    <n v="14"/>
    <n v="7"/>
    <n v="71"/>
    <n v="8"/>
    <n v="5"/>
    <n v="3"/>
    <n v="1"/>
    <n v="0"/>
    <n v="2"/>
    <n v="1"/>
    <n v="0"/>
    <n v="11"/>
    <n v="5"/>
    <n v="1"/>
    <n v="3"/>
    <n v="8"/>
    <n v="2"/>
    <n v="16"/>
    <n v="4"/>
    <n v="420"/>
    <n v="121"/>
    <n v="541"/>
    <n v="11"/>
    <n v="1"/>
    <n v="12"/>
    <n v="404"/>
    <n v="120"/>
    <n v="524"/>
    <n v="420"/>
    <n v="21"/>
    <n v="20"/>
    <n v="21"/>
    <n v="213"/>
    <n v="3"/>
    <n v="2"/>
    <n v="2"/>
    <x v="0"/>
    <x v="258"/>
  </r>
  <r>
    <x v="5"/>
    <x v="46"/>
    <x v="258"/>
    <x v="258"/>
    <x v="1"/>
    <n v="16567"/>
    <n v="715"/>
    <n v="633"/>
    <n v="698"/>
    <n v="639"/>
    <n v="682"/>
    <n v="402"/>
    <n v="623"/>
    <n v="480"/>
    <n v="729"/>
    <n v="43"/>
    <n v="33"/>
    <n v="41"/>
    <n v="37"/>
    <n v="37"/>
    <n v="21"/>
    <n v="33"/>
    <n v="28"/>
    <n v="46"/>
    <n v="663"/>
    <n v="591"/>
    <n v="647"/>
    <n v="593"/>
    <n v="636"/>
    <n v="377"/>
    <n v="583"/>
    <n v="446"/>
    <n v="672"/>
    <n v="88"/>
    <n v="86"/>
    <n v="5"/>
    <n v="5"/>
    <n v="82"/>
    <n v="81"/>
    <n v="314"/>
    <n v="16"/>
    <n v="295"/>
    <n v="1"/>
    <n v="1"/>
    <n v="0"/>
    <n v="208"/>
    <n v="11"/>
    <n v="194"/>
    <n v="623"/>
    <n v="4"/>
    <n v="6"/>
    <n v="608"/>
    <n v="33"/>
    <n v="0"/>
    <n v="0"/>
    <n v="33"/>
    <n v="583"/>
    <n v="4"/>
    <n v="6"/>
    <n v="568"/>
    <n v="152"/>
    <n v="17"/>
    <n v="132"/>
    <n v="97"/>
    <n v="29"/>
    <n v="13"/>
    <n v="46"/>
    <n v="6"/>
    <n v="0"/>
    <n v="0"/>
    <n v="40"/>
    <n v="0"/>
    <n v="1"/>
    <n v="4"/>
    <n v="11"/>
    <n v="0"/>
    <n v="11"/>
    <n v="33"/>
    <n v="8"/>
    <n v="29"/>
    <n v="4"/>
    <m/>
    <m/>
    <m/>
    <n v="715"/>
    <n v="527"/>
    <n v="698"/>
    <n v="180"/>
    <n v="600"/>
    <n v="399"/>
    <n v="633"/>
    <n v="581"/>
    <n v="605"/>
    <n v="253"/>
    <n v="43"/>
    <n v="35"/>
    <n v="41"/>
    <n v="9"/>
    <n v="31"/>
    <n v="19"/>
    <n v="33"/>
    <n v="32"/>
    <n v="30"/>
    <n v="10"/>
    <n v="663"/>
    <n v="500"/>
    <n v="647"/>
    <n v="170"/>
    <n v="575"/>
    <n v="383"/>
    <n v="591"/>
    <n v="560"/>
    <n v="567"/>
    <n v="245"/>
    <m/>
    <n v="796"/>
    <n v="784"/>
    <n v="12"/>
    <n v="796"/>
    <n v="58"/>
    <n v="726"/>
    <n v="12"/>
    <n v="110"/>
    <n v="305"/>
    <n v="257"/>
    <n v="292"/>
    <n v="160"/>
    <n v="17"/>
    <n v="69"/>
    <n v="0"/>
    <n v="1"/>
    <n v="89"/>
    <n v="20"/>
    <n v="279"/>
    <n v="23"/>
    <n v="4"/>
    <n v="58"/>
    <n v="426"/>
    <n v="308"/>
    <n v="4"/>
    <n v="29"/>
    <n v="21"/>
    <n v="2"/>
    <n v="0"/>
    <n v="25"/>
    <n v="388"/>
    <n v="298"/>
    <n v="6"/>
    <n v="100"/>
    <n v="23"/>
    <n v="134"/>
    <n v="28"/>
    <n v="12035"/>
    <n v="2"/>
    <n v="472"/>
    <n v="86"/>
    <n v="78"/>
    <n v="187"/>
    <n v="6515"/>
    <n v="4903"/>
    <n v="779"/>
    <n v="12197"/>
    <n v="94"/>
    <n v="49"/>
    <n v="1"/>
    <n v="13"/>
    <n v="9"/>
    <n v="77"/>
    <n v="8"/>
    <n v="4"/>
    <n v="3"/>
    <n v="1"/>
    <n v="0"/>
    <n v="2"/>
    <n v="1"/>
    <n v="0"/>
    <n v="11"/>
    <n v="6"/>
    <n v="1"/>
    <n v="3"/>
    <n v="8"/>
    <n v="2"/>
    <n v="15"/>
    <n v="4"/>
    <n v="427"/>
    <n v="123"/>
    <n v="550"/>
    <n v="13"/>
    <n v="1"/>
    <n v="14"/>
    <n v="409"/>
    <n v="122"/>
    <n v="531"/>
    <n v="427"/>
    <n v="21"/>
    <n v="20"/>
    <n v="21"/>
    <n v="218"/>
    <n v="3"/>
    <n v="2"/>
    <n v="2"/>
    <x v="1"/>
    <x v="25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Type" cacheId="10" dataOnRows="1" applyNumberFormats="0" applyBorderFormats="0" applyFontFormats="0" applyPatternFormats="0" applyAlignmentFormats="0" applyWidthHeightFormats="1" dataCaption="Diabetes Type" updatedVersion="7" minRefreshableVersion="3" rowGrandTotals="0" itemPrintTitles="1" createdVersion="6" indent="0" outline="1" outlineData="1" multipleFieldFilters="0" chartFormat="11" rowHeaderCaption="Diabetes Type" customListSort="0">
  <location ref="B3:D7" firstHeaderRow="1" firstDataRow="2" firstDataCol="1" rowPageCount="1" colPageCount="1"/>
  <pivotFields count="382">
    <pivotField axis="axisPage" multipleItemSelectionAllowed="1" showAll="0">
      <items count="10">
        <item x="0"/>
        <item x="2"/>
        <item x="4"/>
        <item x="1"/>
        <item x="6"/>
        <item x="3"/>
        <item x="5"/>
        <item m="1" x="7"/>
        <item m="1" x="8"/>
        <item t="default"/>
      </items>
    </pivotField>
    <pivotField showAll="0"/>
    <pivotField showAll="0"/>
    <pivotField showAll="0"/>
    <pivotField axis="axisCol" numFmtId="14" subtotalTop="0"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Fields count="1">
    <field x="4"/>
  </colFields>
  <colItems count="2">
    <i>
      <x v="1"/>
    </i>
    <i t="grand">
      <x/>
    </i>
  </colItems>
  <pageFields count="1">
    <pageField fld="0" hier="-1"/>
  </pageFields>
  <dataFields count="3">
    <dataField name="Type 1 %" fld="220" baseField="0" baseItem="0"/>
    <dataField name="Type 2 %" fld="221" baseField="0" baseItem="0"/>
    <dataField name="No Type %" fld="222" baseField="0" baseItem="0"/>
  </dataFields>
  <formats count="3">
    <format dxfId="1075">
      <pivotArea outline="0" collapsedLevelsAreSubtotals="1" fieldPosition="0"/>
    </format>
    <format dxfId="1076">
      <pivotArea field="201" grandCol="1" collapsedLevelsAreSubtotals="1">
        <references count="1">
          <reference field="4294967294" count="1">
            <x v="1"/>
          </reference>
        </references>
      </pivotArea>
    </format>
    <format dxfId="1077">
      <pivotArea grandCol="1" outline="0" collapsedLevelsAreSubtotals="1" fieldPosition="0"/>
    </format>
  </formats>
  <chartFormats count="1">
    <chartFormat chart="5" format="3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Ethnicity" cacheId="10" dataOnRows="1" applyNumberFormats="0" applyBorderFormats="0" applyFontFormats="0" applyPatternFormats="0" applyAlignmentFormats="0" applyWidthHeightFormats="1" dataCaption="Ethnicity" errorCaption="0" showError="1" updatedVersion="7" minRefreshableVersion="3" itemPrintTitles="1" createdVersion="6" indent="0" outline="1" outlineData="1" multipleFieldFilters="0" chartFormat="8">
  <location ref="B23:D31" firstHeaderRow="1" firstDataRow="2" firstDataCol="1" rowPageCount="1" colPageCount="1"/>
  <pivotFields count="382">
    <pivotField axis="axisPage" multipleItemSelectionAllowed="1" showAll="0">
      <items count="10">
        <item x="0"/>
        <item x="2"/>
        <item x="4"/>
        <item x="1"/>
        <item x="6"/>
        <item x="3"/>
        <item x="5"/>
        <item m="1" x="7"/>
        <item m="1" x="8"/>
        <item t="default"/>
      </items>
    </pivotField>
    <pivotField showAll="0"/>
    <pivotField showAll="0"/>
    <pivotField showAll="0"/>
    <pivotField axis="axisCol"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14">
        <item h="1" x="0"/>
        <item h="1" x="1"/>
        <item h="1" m="1" x="3"/>
        <item h="1" m="1" x="2"/>
        <item h="1" m="1" x="12"/>
        <item h="1" m="1" x="6"/>
        <item h="1" m="1" x="8"/>
        <item h="1" m="1" x="7"/>
        <item h="1" m="1" x="11"/>
        <item h="1" m="1" x="9"/>
        <item h="1" m="1" x="10"/>
        <item h="1" m="1" x="5"/>
        <item m="1" x="4"/>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7">
    <i>
      <x/>
    </i>
    <i i="1">
      <x v="1"/>
    </i>
    <i i="2">
      <x v="2"/>
    </i>
    <i i="3">
      <x v="3"/>
    </i>
    <i i="4">
      <x v="4"/>
    </i>
    <i i="5">
      <x v="5"/>
    </i>
    <i i="6">
      <x v="6"/>
    </i>
  </rowItems>
  <colFields count="1">
    <field x="4"/>
  </colFields>
  <colItems count="2">
    <i>
      <x v="1"/>
    </i>
    <i t="grand">
      <x/>
    </i>
  </colItems>
  <pageFields count="1">
    <pageField fld="0" hier="-1"/>
  </pageFields>
  <dataFields count="7">
    <dataField name="White %" fld="214" baseField="0" baseItem="0"/>
    <dataField name="South Asian %" fld="215" baseField="0" baseItem="0"/>
    <dataField name="Black %" fld="216" baseField="0" baseItem="0"/>
    <dataField name="Mixed %" fld="218" baseField="0" baseItem="0"/>
    <dataField name="Other %" fld="217" baseField="0" baseItem="0"/>
    <dataField name="Not Recorded %" fld="219" baseField="0" baseItem="0"/>
    <dataField name="Not Stated %" fld="316" baseField="0" baseItem="0"/>
  </dataFields>
  <formats count="6">
    <format dxfId="2931">
      <pivotArea field="-2" type="button" dataOnly="0" labelOnly="1" outline="0" axis="axisRow" fieldPosition="0"/>
    </format>
    <format dxfId="2930">
      <pivotArea field="0" type="button" dataOnly="0" labelOnly="1" outline="0" axis="axisPage" fieldPosition="0"/>
    </format>
    <format dxfId="2929">
      <pivotArea field="201" type="button" dataOnly="0" labelOnly="1" outline="0"/>
    </format>
    <format dxfId="2928">
      <pivotArea type="topRight" dataOnly="0" labelOnly="1" outline="0" fieldPosition="0"/>
    </format>
    <format dxfId="2927">
      <pivotArea dataOnly="0" labelOnly="1" grandCol="1" outline="0" fieldPosition="0"/>
    </format>
    <format dxfId="2926">
      <pivotArea outline="0" collapsedLevelsAreSubtotals="1" fieldPosition="0"/>
    </format>
  </formats>
  <chartFormats count="6">
    <chartFormat chart="7" format="64" series="1">
      <pivotArea type="data" outline="0" fieldPosition="0">
        <references count="2">
          <reference field="4294967294" count="1" selected="0">
            <x v="0"/>
          </reference>
          <reference field="0" count="1" selected="0">
            <x v="0"/>
          </reference>
        </references>
      </pivotArea>
    </chartFormat>
    <chartFormat chart="7" format="65" series="1">
      <pivotArea type="data" outline="0" fieldPosition="0">
        <references count="2">
          <reference field="4294967294" count="1" selected="0">
            <x v="0"/>
          </reference>
          <reference field="0" count="1" selected="0">
            <x v="1"/>
          </reference>
        </references>
      </pivotArea>
    </chartFormat>
    <chartFormat chart="7" format="66" series="1">
      <pivotArea type="data" outline="0" fieldPosition="0">
        <references count="2">
          <reference field="4294967294" count="1" selected="0">
            <x v="0"/>
          </reference>
          <reference field="0" count="1" selected="0">
            <x v="2"/>
          </reference>
        </references>
      </pivotArea>
    </chartFormat>
    <chartFormat chart="7" format="67" series="1">
      <pivotArea type="data" outline="0" fieldPosition="0">
        <references count="2">
          <reference field="4294967294" count="1" selected="0">
            <x v="0"/>
          </reference>
          <reference field="0" count="1" selected="0">
            <x v="4"/>
          </reference>
        </references>
      </pivotArea>
    </chartFormat>
    <chartFormat chart="7" format="68" series="1">
      <pivotArea type="data" outline="0" fieldPosition="0">
        <references count="2">
          <reference field="4294967294" count="1" selected="0">
            <x v="0"/>
          </reference>
          <reference field="0" count="1" selected="0">
            <x v="5"/>
          </reference>
        </references>
      </pivotArea>
    </chartFormat>
    <chartFormat chart="7" format="256"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3"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chartFormat="1">
  <location ref="C25:AI33" firstHeaderRow="0" firstDataRow="1" firstDataCol="1"/>
  <pivotFields count="382">
    <pivotField axis="axisRow" showAll="0">
      <items count="10">
        <item sd="0" x="0"/>
        <item sd="0" x="2"/>
        <item sd="0" x="4"/>
        <item sd="0" x="1"/>
        <item sd="0" x="6"/>
        <item sd="0" x="3"/>
        <item sd="0" x="5"/>
        <item sd="0" m="1" x="7"/>
        <item sd="0" m="1" x="8"/>
        <item t="default" sd="0"/>
      </items>
    </pivotField>
    <pivotField axis="axisRow" showAll="0">
      <items count="51">
        <item sd="0" m="1" x="49"/>
        <item sd="0" x="0"/>
        <item sd="0" x="4"/>
        <item sd="0" x="41"/>
        <item sd="0" x="42"/>
        <item sd="0" x="43"/>
        <item sd="0" x="9"/>
        <item sd="0" x="31"/>
        <item sd="0" x="24"/>
        <item sd="0" x="2"/>
        <item sd="0" x="39"/>
        <item sd="0" x="3"/>
        <item sd="0" x="32"/>
        <item sd="0" x="29"/>
        <item sd="0" x="10"/>
        <item sd="0" x="12"/>
        <item sd="0" x="18"/>
        <item sd="0" x="20"/>
        <item sd="0" x="21"/>
        <item sd="0" x="22"/>
        <item sd="0" x="35"/>
        <item sd="0" m="1" x="48"/>
        <item sd="0" x="44"/>
        <item sd="0" x="13"/>
        <item sd="0" x="33"/>
        <item sd="0" x="11"/>
        <item sd="0" x="34"/>
        <item sd="0" x="25"/>
        <item sd="0" x="5"/>
        <item sd="0" x="26"/>
        <item sd="0" x="1"/>
        <item sd="0" x="28"/>
        <item sd="0" x="23"/>
        <item sd="0" x="19"/>
        <item sd="0" x="36"/>
        <item sd="0" x="14"/>
        <item sd="0" x="45"/>
        <item sd="0" x="30"/>
        <item sd="0" x="15"/>
        <item sd="0" x="6"/>
        <item sd="0" x="40"/>
        <item sd="0" x="27"/>
        <item sd="0" x="46"/>
        <item sd="0" x="37"/>
        <item sd="0" x="16"/>
        <item sd="0" x="7"/>
        <item sd="0" x="8"/>
        <item sd="0" x="17"/>
        <item sd="0" m="1" x="47"/>
        <item sd="0" x="38"/>
        <item t="default" sd="0"/>
      </items>
    </pivotField>
    <pivotField showAll="0"/>
    <pivotField showAll="0"/>
    <pivotField axis="axisRow" numFmtId="14" showAll="0">
      <items count="3">
        <item h="1" x="0"/>
        <item x="1"/>
        <item t="default"/>
      </items>
    </pivotField>
    <pivotField dataField="1"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4">
    <field x="0"/>
    <field x="1"/>
    <field x="202"/>
    <field x="4"/>
  </rowFields>
  <rowItems count="8">
    <i>
      <x/>
    </i>
    <i>
      <x v="1"/>
    </i>
    <i>
      <x v="2"/>
    </i>
    <i>
      <x v="3"/>
    </i>
    <i>
      <x v="4"/>
    </i>
    <i>
      <x v="5"/>
    </i>
    <i>
      <x v="6"/>
    </i>
    <i t="grand">
      <x/>
    </i>
  </rowItems>
  <colFields count="1">
    <field x="-2"/>
  </colFields>
  <colItems count="32">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colItems>
  <dataFields count="32">
    <dataField name="Current Listsize {00-00} " fld="5" baseField="0" baseItem="0"/>
    <dataField name="Sum of {DR-00} Total Diabetes Register" fld="115" baseField="0" baseItem="0"/>
    <dataField name="Type 1 Diabetes" fld="119" baseField="0" baseItem="0"/>
    <dataField name="% Type 1" fld="220" baseField="0" baseItem="0" numFmtId="10"/>
    <dataField name="Type 2 Diabetes {DEM-02}" fld="120" baseField="0" baseItem="0"/>
    <dataField name="% Type 2" fld="221" baseField="0" baseItem="0" numFmtId="10"/>
    <dataField name="No Type Diabetes {DEM-03}" fld="121" baseField="0" baseItem="0"/>
    <dataField name="% No Type" fld="222" baseField="0" baseItem="0" numFmtId="10"/>
    <dataField name="White {DEM-e01}" fld="124" baseField="0" baseItem="0"/>
    <dataField name="% White" fld="214" baseField="0" baseItem="0" numFmtId="10"/>
    <dataField name="South Asian {DEM-e02}" fld="125" baseField="0" baseItem="0"/>
    <dataField name="% South Asian" fld="215" baseField="0" baseItem="0" numFmtId="10"/>
    <dataField name="Black {DEM-e03}" fld="126" baseField="0" baseItem="0"/>
    <dataField name="% Black" fld="216" baseField="0" baseItem="0" numFmtId="10"/>
    <dataField name="Sum of {DEM-e04} Mixed" fld="127" baseField="0" baseItem="0"/>
    <dataField name="% Other" fld="217" baseField="0" baseItem="0" numFmtId="10"/>
    <dataField name="Sum of {DEM-e05} Other" fld="128" baseField="0" baseItem="0"/>
    <dataField name="%DEM-e05" fld="218" baseField="0" baseItem="0" numFmtId="10"/>
    <dataField name="Ethnicity Not Recorded {DEM-e06}" fld="129" baseField="0" baseItem="0"/>
    <dataField name="%DEM-e06" fld="219" baseField="0" baseItem="0" numFmtId="10"/>
    <dataField name="Sum of {DEM-e07} Ethnicity Not Stated" fld="130" baseField="0" baseItem="0"/>
    <dataField name="Sum of % DEM-e07" fld="316" baseField="0" baseItem="0"/>
    <dataField name="Place of care recorded (2 years) {DEM-04}" fld="122" baseField="0" baseItem="0"/>
    <dataField name="GP Care (2 years) {DEM-004}" fld="131" baseField="0" baseItem="0"/>
    <dataField name="% GP - 2 Years" fld="223" baseField="0" baseItem="0" numFmtId="10"/>
    <dataField name="Hospital Care (2 years) {DEM-0040}" fld="132" baseField="0" baseItem="0"/>
    <dataField name="% Hospital - 2 Years" fld="224" baseField="0" baseItem="0" numFmtId="10"/>
    <dataField name="Place of care recorded (Ever) {DEM-05}" fld="123" baseField="0" baseItem="0"/>
    <dataField name="GP Care (Ever) {DEM-005}" fld="133" baseField="0" baseItem="0"/>
    <dataField name="% GP Care - Ever" fld="225" baseField="0" baseItem="0" numFmtId="10"/>
    <dataField name="Hospital Care (Ever) {DEM-0050}" fld="134" baseField="0" baseItem="0"/>
    <dataField name="%Hospital - Ever" fld="226" baseField="0" baseItem="0" numFmtId="10"/>
  </dataFields>
  <formats count="150">
    <format dxfId="2895">
      <pivotArea outline="0" collapsedLevelsAreSubtotals="1" fieldPosition="0"/>
    </format>
    <format dxfId="2894">
      <pivotArea dataOnly="0" labelOnly="1" outline="0" fieldPosition="0">
        <references count="1">
          <reference field="4294967294" count="12">
            <x v="5"/>
            <x v="7"/>
            <x v="9"/>
            <x v="11"/>
            <x v="13"/>
            <x v="15"/>
            <x v="17"/>
            <x v="19"/>
            <x v="24"/>
            <x v="26"/>
            <x v="29"/>
            <x v="31"/>
          </reference>
        </references>
      </pivotArea>
    </format>
    <format dxfId="2893">
      <pivotArea outline="0" collapsedLevelsAreSubtotals="1" fieldPosition="0">
        <references count="1">
          <reference field="4294967294" count="2" selected="0">
            <x v="5"/>
            <x v="7"/>
          </reference>
        </references>
      </pivotArea>
    </format>
    <format dxfId="2892">
      <pivotArea dataOnly="0" labelOnly="1" outline="0" fieldPosition="0">
        <references count="1">
          <reference field="4294967294" count="2">
            <x v="5"/>
            <x v="7"/>
          </reference>
        </references>
      </pivotArea>
    </format>
    <format dxfId="2891">
      <pivotArea outline="0" collapsedLevelsAreSubtotals="1" fieldPosition="0">
        <references count="1">
          <reference field="4294967294" count="6" selected="0">
            <x v="9"/>
            <x v="11"/>
            <x v="13"/>
            <x v="15"/>
            <x v="17"/>
            <x v="19"/>
          </reference>
        </references>
      </pivotArea>
    </format>
    <format dxfId="2890">
      <pivotArea dataOnly="0" labelOnly="1" outline="0" fieldPosition="0">
        <references count="1">
          <reference field="4294967294" count="6">
            <x v="9"/>
            <x v="11"/>
            <x v="13"/>
            <x v="15"/>
            <x v="17"/>
            <x v="19"/>
          </reference>
        </references>
      </pivotArea>
    </format>
    <format dxfId="2889">
      <pivotArea outline="0" collapsedLevelsAreSubtotals="1" fieldPosition="0">
        <references count="1">
          <reference field="4294967294" count="2" selected="0">
            <x v="24"/>
            <x v="26"/>
          </reference>
        </references>
      </pivotArea>
    </format>
    <format dxfId="2888">
      <pivotArea dataOnly="0" labelOnly="1" outline="0" fieldPosition="0">
        <references count="1">
          <reference field="4294967294" count="2">
            <x v="24"/>
            <x v="26"/>
          </reference>
        </references>
      </pivotArea>
    </format>
    <format dxfId="2887">
      <pivotArea outline="0" collapsedLevelsAreSubtotals="1" fieldPosition="0">
        <references count="1">
          <reference field="4294967294" count="2" selected="0">
            <x v="29"/>
            <x v="31"/>
          </reference>
        </references>
      </pivotArea>
    </format>
    <format dxfId="2886">
      <pivotArea dataOnly="0" labelOnly="1" outline="0" fieldPosition="0">
        <references count="1">
          <reference field="4294967294" count="2">
            <x v="29"/>
            <x v="31"/>
          </reference>
        </references>
      </pivotArea>
    </format>
    <format dxfId="2885">
      <pivotArea outline="0" collapsedLevelsAreSubtotals="1" fieldPosition="0">
        <references count="1">
          <reference field="4294967294" count="2" selected="0">
            <x v="24"/>
            <x v="26"/>
          </reference>
        </references>
      </pivotArea>
    </format>
    <format dxfId="2884">
      <pivotArea dataOnly="0" labelOnly="1" outline="0" fieldPosition="0">
        <references count="1">
          <reference field="4294967294" count="2">
            <x v="24"/>
            <x v="26"/>
          </reference>
        </references>
      </pivotArea>
    </format>
    <format dxfId="2883">
      <pivotArea outline="0" collapsedLevelsAreSubtotals="1" fieldPosition="0">
        <references count="1">
          <reference field="4294967294" count="6" selected="0">
            <x v="9"/>
            <x v="11"/>
            <x v="13"/>
            <x v="15"/>
            <x v="17"/>
            <x v="19"/>
          </reference>
        </references>
      </pivotArea>
    </format>
    <format dxfId="2882">
      <pivotArea dataOnly="0" labelOnly="1" outline="0" fieldPosition="0">
        <references count="1">
          <reference field="4294967294" count="6">
            <x v="9"/>
            <x v="11"/>
            <x v="13"/>
            <x v="15"/>
            <x v="17"/>
            <x v="19"/>
          </reference>
        </references>
      </pivotArea>
    </format>
    <format dxfId="2881">
      <pivotArea outline="0" collapsedLevelsAreSubtotals="1" fieldPosition="0">
        <references count="1">
          <reference field="4294967294" count="2" selected="0">
            <x v="5"/>
            <x v="7"/>
          </reference>
        </references>
      </pivotArea>
    </format>
    <format dxfId="2880">
      <pivotArea dataOnly="0" labelOnly="1" outline="0" fieldPosition="0">
        <references count="1">
          <reference field="4294967294" count="2">
            <x v="5"/>
            <x v="7"/>
          </reference>
        </references>
      </pivotArea>
    </format>
    <format dxfId="2879">
      <pivotArea outline="0" collapsedLevelsAreSubtotals="1" fieldPosition="0">
        <references count="1">
          <reference field="4294967294" count="2" selected="0">
            <x v="5"/>
            <x v="7"/>
          </reference>
        </references>
      </pivotArea>
    </format>
    <format dxfId="2878">
      <pivotArea dataOnly="0" labelOnly="1" outline="0" fieldPosition="0">
        <references count="1">
          <reference field="4294967294" count="2">
            <x v="5"/>
            <x v="7"/>
          </reference>
        </references>
      </pivotArea>
    </format>
    <format dxfId="2877">
      <pivotArea field="0" type="button" dataOnly="0" labelOnly="1" outline="0" axis="axisRow" fieldPosition="0"/>
    </format>
    <format dxfId="2876">
      <pivotArea dataOnly="0" labelOnly="1" fieldPosition="0">
        <references count="1">
          <reference field="0" count="0"/>
        </references>
      </pivotArea>
    </format>
    <format dxfId="2875">
      <pivotArea dataOnly="0" labelOnly="1" grandRow="1" outline="0" fieldPosition="0"/>
    </format>
    <format dxfId="2874">
      <pivotArea field="0" type="button" dataOnly="0" labelOnly="1" outline="0" axis="axisRow" fieldPosition="0"/>
    </format>
    <format dxfId="2873">
      <pivotArea dataOnly="0" labelOnly="1" fieldPosition="0">
        <references count="1">
          <reference field="0" count="0"/>
        </references>
      </pivotArea>
    </format>
    <format dxfId="2872">
      <pivotArea dataOnly="0" labelOnly="1" grandRow="1" outline="0" fieldPosition="0"/>
    </format>
    <format dxfId="2871">
      <pivotArea type="all" dataOnly="0" outline="0" fieldPosition="0"/>
    </format>
    <format dxfId="2870">
      <pivotArea outline="0" collapsedLevelsAreSubtotals="1" fieldPosition="0"/>
    </format>
    <format dxfId="2869">
      <pivotArea field="0" type="button" dataOnly="0" labelOnly="1" outline="0" axis="axisRow" fieldPosition="0"/>
    </format>
    <format dxfId="2868">
      <pivotArea dataOnly="0" labelOnly="1" fieldPosition="0">
        <references count="1">
          <reference field="0" count="0"/>
        </references>
      </pivotArea>
    </format>
    <format dxfId="2867">
      <pivotArea dataOnly="0" labelOnly="1" grandRow="1" outline="0" fieldPosition="0"/>
    </format>
    <format dxfId="2866">
      <pivotArea dataOnly="0" labelOnly="1" outline="0" fieldPosition="0">
        <references count="1">
          <reference field="4294967294" count="12">
            <x v="5"/>
            <x v="7"/>
            <x v="9"/>
            <x v="11"/>
            <x v="13"/>
            <x v="15"/>
            <x v="17"/>
            <x v="19"/>
            <x v="24"/>
            <x v="26"/>
            <x v="29"/>
            <x v="31"/>
          </reference>
        </references>
      </pivotArea>
    </format>
    <format dxfId="2865">
      <pivotArea type="all" dataOnly="0" outline="0" fieldPosition="0"/>
    </format>
    <format dxfId="2864">
      <pivotArea outline="0" collapsedLevelsAreSubtotals="1" fieldPosition="0"/>
    </format>
    <format dxfId="2863">
      <pivotArea field="0" type="button" dataOnly="0" labelOnly="1" outline="0" axis="axisRow" fieldPosition="0"/>
    </format>
    <format dxfId="2862">
      <pivotArea dataOnly="0" labelOnly="1" fieldPosition="0">
        <references count="1">
          <reference field="0" count="0"/>
        </references>
      </pivotArea>
    </format>
    <format dxfId="2861">
      <pivotArea dataOnly="0" labelOnly="1" grandRow="1" outline="0" fieldPosition="0"/>
    </format>
    <format dxfId="2860">
      <pivotArea dataOnly="0" labelOnly="1" outline="0" fieldPosition="0">
        <references count="1">
          <reference field="4294967294" count="12">
            <x v="5"/>
            <x v="7"/>
            <x v="9"/>
            <x v="11"/>
            <x v="13"/>
            <x v="15"/>
            <x v="17"/>
            <x v="19"/>
            <x v="24"/>
            <x v="26"/>
            <x v="29"/>
            <x v="31"/>
          </reference>
        </references>
      </pivotArea>
    </format>
    <format dxfId="2859">
      <pivotArea type="all" dataOnly="0" outline="0" fieldPosition="0"/>
    </format>
    <format dxfId="2858">
      <pivotArea outline="0" collapsedLevelsAreSubtotals="1" fieldPosition="0"/>
    </format>
    <format dxfId="2857">
      <pivotArea field="0" type="button" dataOnly="0" labelOnly="1" outline="0" axis="axisRow" fieldPosition="0"/>
    </format>
    <format dxfId="2856">
      <pivotArea dataOnly="0" labelOnly="1" fieldPosition="0">
        <references count="1">
          <reference field="0" count="0"/>
        </references>
      </pivotArea>
    </format>
    <format dxfId="2855">
      <pivotArea dataOnly="0" labelOnly="1" grandRow="1" outline="0" fieldPosition="0"/>
    </format>
    <format dxfId="2854">
      <pivotArea dataOnly="0" labelOnly="1" outline="0" fieldPosition="0">
        <references count="1">
          <reference field="4294967294" count="12">
            <x v="5"/>
            <x v="7"/>
            <x v="9"/>
            <x v="11"/>
            <x v="13"/>
            <x v="15"/>
            <x v="17"/>
            <x v="19"/>
            <x v="24"/>
            <x v="26"/>
            <x v="29"/>
            <x v="31"/>
          </reference>
        </references>
      </pivotArea>
    </format>
    <format dxfId="2853">
      <pivotArea dataOnly="0" labelOnly="1" outline="0" fieldPosition="0">
        <references count="1">
          <reference field="4294967294" count="1">
            <x v="3"/>
          </reference>
        </references>
      </pivotArea>
    </format>
    <format dxfId="2852">
      <pivotArea outline="0" collapsedLevelsAreSubtotals="1" fieldPosition="0">
        <references count="1">
          <reference field="4294967294" count="1" selected="0">
            <x v="3"/>
          </reference>
        </references>
      </pivotArea>
    </format>
    <format dxfId="2851">
      <pivotArea dataOnly="0" labelOnly="1" grandRow="1" outline="0" fieldPosition="0"/>
    </format>
    <format dxfId="2850">
      <pivotArea dataOnly="0" labelOnly="1" fieldPosition="0">
        <references count="1">
          <reference field="0" count="6">
            <x v="1"/>
            <x v="2"/>
            <x v="3"/>
            <x v="4"/>
            <x v="5"/>
            <x v="6"/>
          </reference>
        </references>
      </pivotArea>
    </format>
    <format dxfId="2849">
      <pivotArea dataOnly="0" labelOnly="1" fieldPosition="0">
        <references count="2">
          <reference field="0" count="1" selected="0">
            <x v="0"/>
          </reference>
          <reference field="1" count="6">
            <x v="1"/>
            <x v="9"/>
            <x v="11"/>
            <x v="28"/>
            <x v="45"/>
            <x v="46"/>
          </reference>
        </references>
      </pivotArea>
    </format>
    <format dxfId="2848">
      <pivotArea dataOnly="0" labelOnly="1" fieldPosition="0">
        <references count="2">
          <reference field="0" count="1" selected="0">
            <x v="1"/>
          </reference>
          <reference field="1" count="8">
            <x v="6"/>
            <x v="14"/>
            <x v="15"/>
            <x v="23"/>
            <x v="35"/>
            <x v="38"/>
            <x v="44"/>
            <x v="47"/>
          </reference>
        </references>
      </pivotArea>
    </format>
    <format dxfId="2847">
      <pivotArea dataOnly="0" labelOnly="1" fieldPosition="0">
        <references count="2">
          <reference field="0" count="1" selected="0">
            <x v="2"/>
          </reference>
          <reference field="1" count="4">
            <x v="16"/>
            <x v="17"/>
            <x v="18"/>
            <x v="19"/>
          </reference>
        </references>
      </pivotArea>
    </format>
    <format dxfId="2846">
      <pivotArea dataOnly="0" labelOnly="1" fieldPosition="0">
        <references count="2">
          <reference field="0" count="1" selected="0">
            <x v="3"/>
          </reference>
          <reference field="1" count="9">
            <x v="2"/>
            <x v="8"/>
            <x v="27"/>
            <x v="29"/>
            <x v="30"/>
            <x v="31"/>
            <x v="32"/>
            <x v="37"/>
            <x v="39"/>
          </reference>
        </references>
      </pivotArea>
    </format>
    <format dxfId="2845">
      <pivotArea dataOnly="0" labelOnly="1" fieldPosition="0">
        <references count="2">
          <reference field="0" count="1" selected="0">
            <x v="4"/>
          </reference>
          <reference field="1" count="6">
            <x v="7"/>
            <x v="12"/>
            <x v="24"/>
            <x v="26"/>
            <x v="34"/>
            <x v="43"/>
          </reference>
        </references>
      </pivotArea>
    </format>
    <format dxfId="2844">
      <pivotArea dataOnly="0" labelOnly="1" fieldPosition="0">
        <references count="2">
          <reference field="0" count="1" selected="0">
            <x v="5"/>
          </reference>
          <reference field="1" count="7">
            <x v="10"/>
            <x v="20"/>
            <x v="25"/>
            <x v="33"/>
            <x v="40"/>
            <x v="41"/>
            <x v="49"/>
          </reference>
        </references>
      </pivotArea>
    </format>
    <format dxfId="2843">
      <pivotArea dataOnly="0" labelOnly="1" fieldPosition="0">
        <references count="2">
          <reference field="0" count="1" selected="0">
            <x v="6"/>
          </reference>
          <reference field="1" count="7">
            <x v="3"/>
            <x v="4"/>
            <x v="5"/>
            <x v="13"/>
            <x v="22"/>
            <x v="36"/>
            <x v="42"/>
          </reference>
        </references>
      </pivotArea>
    </format>
    <format dxfId="2842">
      <pivotArea field="0" grandRow="1" outline="0" collapsedLevelsAreSubtotals="1" axis="axisRow" fieldPosition="0">
        <references count="1">
          <reference field="4294967294" count="1" selected="0">
            <x v="3"/>
          </reference>
        </references>
      </pivotArea>
    </format>
    <format dxfId="2841">
      <pivotArea outline="0" collapsedLevelsAreSubtotals="1" fieldPosition="0">
        <references count="1">
          <reference field="4294967294" count="3" selected="0">
            <x v="3"/>
            <x v="5"/>
            <x v="7"/>
          </reference>
        </references>
      </pivotArea>
    </format>
    <format dxfId="2840">
      <pivotArea outline="0" collapsedLevelsAreSubtotals="1" fieldPosition="0">
        <references count="1">
          <reference field="4294967294" count="10" selected="0">
            <x v="9"/>
            <x v="11"/>
            <x v="13"/>
            <x v="15"/>
            <x v="17"/>
            <x v="19"/>
            <x v="24"/>
            <x v="26"/>
            <x v="29"/>
            <x v="31"/>
          </reference>
        </references>
      </pivotArea>
    </format>
    <format dxfId="2839">
      <pivotArea outline="0" collapsedLevelsAreSubtotals="1" fieldPosition="0">
        <references count="1">
          <reference field="4294967294" count="1" selected="0">
            <x v="2"/>
          </reference>
        </references>
      </pivotArea>
    </format>
    <format dxfId="2838">
      <pivotArea dataOnly="0" labelOnly="1" outline="0" fieldPosition="0">
        <references count="1">
          <reference field="4294967294" count="1">
            <x v="2"/>
          </reference>
        </references>
      </pivotArea>
    </format>
    <format dxfId="2837">
      <pivotArea outline="0" collapsedLevelsAreSubtotals="1" fieldPosition="0">
        <references count="1">
          <reference field="4294967294" count="1" selected="0">
            <x v="4"/>
          </reference>
        </references>
      </pivotArea>
    </format>
    <format dxfId="2836">
      <pivotArea dataOnly="0" labelOnly="1" outline="0" fieldPosition="0">
        <references count="1">
          <reference field="4294967294" count="1">
            <x v="4"/>
          </reference>
        </references>
      </pivotArea>
    </format>
    <format dxfId="2835">
      <pivotArea outline="0" collapsedLevelsAreSubtotals="1" fieldPosition="0">
        <references count="1">
          <reference field="4294967294" count="1" selected="0">
            <x v="6"/>
          </reference>
        </references>
      </pivotArea>
    </format>
    <format dxfId="2834">
      <pivotArea dataOnly="0" labelOnly="1" outline="0" fieldPosition="0">
        <references count="1">
          <reference field="4294967294" count="1">
            <x v="6"/>
          </reference>
        </references>
      </pivotArea>
    </format>
    <format dxfId="2833">
      <pivotArea outline="0" collapsedLevelsAreSubtotals="1" fieldPosition="0">
        <references count="1">
          <reference field="4294967294" count="1" selected="0">
            <x v="8"/>
          </reference>
        </references>
      </pivotArea>
    </format>
    <format dxfId="2832">
      <pivotArea dataOnly="0" labelOnly="1" outline="0" fieldPosition="0">
        <references count="1">
          <reference field="4294967294" count="1">
            <x v="8"/>
          </reference>
        </references>
      </pivotArea>
    </format>
    <format dxfId="2831">
      <pivotArea outline="0" collapsedLevelsAreSubtotals="1" fieldPosition="0">
        <references count="1">
          <reference field="4294967294" count="1" selected="0">
            <x v="10"/>
          </reference>
        </references>
      </pivotArea>
    </format>
    <format dxfId="2830">
      <pivotArea dataOnly="0" labelOnly="1" outline="0" fieldPosition="0">
        <references count="1">
          <reference field="4294967294" count="1">
            <x v="10"/>
          </reference>
        </references>
      </pivotArea>
    </format>
    <format dxfId="2829">
      <pivotArea outline="0" collapsedLevelsAreSubtotals="1" fieldPosition="0">
        <references count="1">
          <reference field="4294967294" count="1" selected="0">
            <x v="12"/>
          </reference>
        </references>
      </pivotArea>
    </format>
    <format dxfId="2828">
      <pivotArea dataOnly="0" labelOnly="1" outline="0" fieldPosition="0">
        <references count="1">
          <reference field="4294967294" count="1">
            <x v="12"/>
          </reference>
        </references>
      </pivotArea>
    </format>
    <format dxfId="2827">
      <pivotArea outline="0" collapsedLevelsAreSubtotals="1" fieldPosition="0">
        <references count="1">
          <reference field="4294967294" count="1" selected="0">
            <x v="18"/>
          </reference>
        </references>
      </pivotArea>
    </format>
    <format dxfId="2826">
      <pivotArea dataOnly="0" labelOnly="1" outline="0" fieldPosition="0">
        <references count="1">
          <reference field="4294967294" count="1">
            <x v="18"/>
          </reference>
        </references>
      </pivotArea>
    </format>
    <format dxfId="2825">
      <pivotArea outline="0" collapsedLevelsAreSubtotals="1" fieldPosition="0">
        <references count="1">
          <reference field="4294967294" count="1" selected="0">
            <x v="22"/>
          </reference>
        </references>
      </pivotArea>
    </format>
    <format dxfId="2824">
      <pivotArea dataOnly="0" labelOnly="1" outline="0" fieldPosition="0">
        <references count="1">
          <reference field="4294967294" count="1">
            <x v="22"/>
          </reference>
        </references>
      </pivotArea>
    </format>
    <format dxfId="2823">
      <pivotArea outline="0" collapsedLevelsAreSubtotals="1" fieldPosition="0">
        <references count="1">
          <reference field="4294967294" count="1" selected="0">
            <x v="23"/>
          </reference>
        </references>
      </pivotArea>
    </format>
    <format dxfId="2822">
      <pivotArea dataOnly="0" labelOnly="1" outline="0" fieldPosition="0">
        <references count="1">
          <reference field="4294967294" count="1">
            <x v="23"/>
          </reference>
        </references>
      </pivotArea>
    </format>
    <format dxfId="2821">
      <pivotArea outline="0" collapsedLevelsAreSubtotals="1" fieldPosition="0">
        <references count="1">
          <reference field="4294967294" count="1" selected="0">
            <x v="25"/>
          </reference>
        </references>
      </pivotArea>
    </format>
    <format dxfId="2820">
      <pivotArea dataOnly="0" labelOnly="1" outline="0" fieldPosition="0">
        <references count="1">
          <reference field="4294967294" count="1">
            <x v="25"/>
          </reference>
        </references>
      </pivotArea>
    </format>
    <format dxfId="2819">
      <pivotArea outline="0" collapsedLevelsAreSubtotals="1" fieldPosition="0">
        <references count="1">
          <reference field="4294967294" count="1" selected="0">
            <x v="27"/>
          </reference>
        </references>
      </pivotArea>
    </format>
    <format dxfId="2818">
      <pivotArea dataOnly="0" labelOnly="1" outline="0" fieldPosition="0">
        <references count="1">
          <reference field="4294967294" count="1">
            <x v="27"/>
          </reference>
        </references>
      </pivotArea>
    </format>
    <format dxfId="2817">
      <pivotArea outline="0" collapsedLevelsAreSubtotals="1" fieldPosition="0">
        <references count="1">
          <reference field="4294967294" count="1" selected="0">
            <x v="28"/>
          </reference>
        </references>
      </pivotArea>
    </format>
    <format dxfId="2816">
      <pivotArea dataOnly="0" labelOnly="1" outline="0" fieldPosition="0">
        <references count="1">
          <reference field="4294967294" count="1">
            <x v="28"/>
          </reference>
        </references>
      </pivotArea>
    </format>
    <format dxfId="2815">
      <pivotArea outline="0" collapsedLevelsAreSubtotals="1" fieldPosition="0">
        <references count="1">
          <reference field="4294967294" count="1" selected="0">
            <x v="30"/>
          </reference>
        </references>
      </pivotArea>
    </format>
    <format dxfId="2814">
      <pivotArea dataOnly="0" labelOnly="1" outline="0" fieldPosition="0">
        <references count="1">
          <reference field="4294967294" count="1">
            <x v="30"/>
          </reference>
        </references>
      </pivotArea>
    </format>
    <format dxfId="2813">
      <pivotArea outline="0" collapsedLevelsAreSubtotals="1" fieldPosition="0">
        <references count="1">
          <reference field="4294967294" count="4" selected="0">
            <x v="2"/>
            <x v="3"/>
            <x v="4"/>
            <x v="5"/>
          </reference>
        </references>
      </pivotArea>
    </format>
    <format dxfId="2812">
      <pivotArea dataOnly="0" labelOnly="1" outline="0" fieldPosition="0">
        <references count="1">
          <reference field="4294967294" count="4">
            <x v="2"/>
            <x v="3"/>
            <x v="4"/>
            <x v="5"/>
          </reference>
        </references>
      </pivotArea>
    </format>
    <format dxfId="2811">
      <pivotArea outline="0" collapsedLevelsAreSubtotals="1" fieldPosition="0">
        <references count="1">
          <reference field="4294967294" count="4" selected="0">
            <x v="2"/>
            <x v="3"/>
            <x v="4"/>
            <x v="5"/>
          </reference>
        </references>
      </pivotArea>
    </format>
    <format dxfId="2810">
      <pivotArea dataOnly="0" labelOnly="1" outline="0" fieldPosition="0">
        <references count="1">
          <reference field="4294967294" count="4">
            <x v="2"/>
            <x v="3"/>
            <x v="4"/>
            <x v="5"/>
          </reference>
        </references>
      </pivotArea>
    </format>
    <format dxfId="2809">
      <pivotArea outline="0" collapsedLevelsAreSubtotals="1" fieldPosition="0">
        <references count="1">
          <reference field="4294967294" count="12" selected="0">
            <x v="6"/>
            <x v="7"/>
            <x v="8"/>
            <x v="9"/>
            <x v="10"/>
            <x v="11"/>
            <x v="12"/>
            <x v="13"/>
            <x v="15"/>
            <x v="17"/>
            <x v="18"/>
            <x v="19"/>
          </reference>
        </references>
      </pivotArea>
    </format>
    <format dxfId="2808">
      <pivotArea dataOnly="0" labelOnly="1" outline="0" fieldPosition="0">
        <references count="1">
          <reference field="4294967294" count="12">
            <x v="6"/>
            <x v="7"/>
            <x v="8"/>
            <x v="9"/>
            <x v="10"/>
            <x v="11"/>
            <x v="12"/>
            <x v="13"/>
            <x v="15"/>
            <x v="17"/>
            <x v="18"/>
            <x v="19"/>
          </reference>
        </references>
      </pivotArea>
    </format>
    <format dxfId="2807">
      <pivotArea outline="0" collapsedLevelsAreSubtotals="1" fieldPosition="0">
        <references count="1">
          <reference field="4294967294" count="12" selected="0">
            <x v="6"/>
            <x v="7"/>
            <x v="8"/>
            <x v="9"/>
            <x v="10"/>
            <x v="11"/>
            <x v="12"/>
            <x v="13"/>
            <x v="15"/>
            <x v="17"/>
            <x v="18"/>
            <x v="19"/>
          </reference>
        </references>
      </pivotArea>
    </format>
    <format dxfId="2806">
      <pivotArea dataOnly="0" labelOnly="1" outline="0" fieldPosition="0">
        <references count="1">
          <reference field="4294967294" count="12">
            <x v="6"/>
            <x v="7"/>
            <x v="8"/>
            <x v="9"/>
            <x v="10"/>
            <x v="11"/>
            <x v="12"/>
            <x v="13"/>
            <x v="15"/>
            <x v="17"/>
            <x v="18"/>
            <x v="19"/>
          </reference>
        </references>
      </pivotArea>
    </format>
    <format dxfId="2805">
      <pivotArea outline="0" collapsedLevelsAreSubtotals="1" fieldPosition="0">
        <references count="1">
          <reference field="4294967294" count="5" selected="0">
            <x v="22"/>
            <x v="23"/>
            <x v="24"/>
            <x v="25"/>
            <x v="26"/>
          </reference>
        </references>
      </pivotArea>
    </format>
    <format dxfId="2804">
      <pivotArea dataOnly="0" labelOnly="1" outline="0" fieldPosition="0">
        <references count="1">
          <reference field="4294967294" count="5">
            <x v="22"/>
            <x v="23"/>
            <x v="24"/>
            <x v="25"/>
            <x v="26"/>
          </reference>
        </references>
      </pivotArea>
    </format>
    <format dxfId="2803">
      <pivotArea outline="0" collapsedLevelsAreSubtotals="1" fieldPosition="0">
        <references count="1">
          <reference field="4294967294" count="2" selected="0">
            <x v="6"/>
            <x v="7"/>
          </reference>
        </references>
      </pivotArea>
    </format>
    <format dxfId="2802">
      <pivotArea dataOnly="0" labelOnly="1" outline="0" fieldPosition="0">
        <references count="1">
          <reference field="4294967294" count="2">
            <x v="6"/>
            <x v="7"/>
          </reference>
        </references>
      </pivotArea>
    </format>
    <format dxfId="2801">
      <pivotArea outline="0" collapsedLevelsAreSubtotals="1" fieldPosition="0">
        <references count="1">
          <reference field="4294967294" count="2" selected="0">
            <x v="6"/>
            <x v="7"/>
          </reference>
        </references>
      </pivotArea>
    </format>
    <format dxfId="2800">
      <pivotArea dataOnly="0" labelOnly="1" outline="0" fieldPosition="0">
        <references count="1">
          <reference field="4294967294" count="2">
            <x v="6"/>
            <x v="7"/>
          </reference>
        </references>
      </pivotArea>
    </format>
    <format dxfId="2799">
      <pivotArea collapsedLevelsAreSubtotals="1" fieldPosition="0">
        <references count="2">
          <reference field="4294967294" count="1" selected="0">
            <x v="17"/>
          </reference>
          <reference field="0" count="1">
            <x v="0"/>
          </reference>
        </references>
      </pivotArea>
    </format>
    <format dxfId="2798">
      <pivotArea dataOnly="0" labelOnly="1" outline="0" fieldPosition="0">
        <references count="1">
          <reference field="4294967294" count="1">
            <x v="17"/>
          </reference>
        </references>
      </pivotArea>
    </format>
    <format dxfId="2797">
      <pivotArea outline="0" collapsedLevelsAreSubtotals="1" fieldPosition="0">
        <references count="1">
          <reference field="4294967294" count="4" selected="0">
            <x v="22"/>
            <x v="23"/>
            <x v="24"/>
            <x v="25"/>
          </reference>
        </references>
      </pivotArea>
    </format>
    <format dxfId="2796">
      <pivotArea dataOnly="0" labelOnly="1" outline="0" fieldPosition="0">
        <references count="1">
          <reference field="4294967294" count="4">
            <x v="22"/>
            <x v="23"/>
            <x v="24"/>
            <x v="25"/>
          </reference>
        </references>
      </pivotArea>
    </format>
    <format dxfId="2795">
      <pivotArea collapsedLevelsAreSubtotals="1" fieldPosition="0">
        <references count="2">
          <reference field="4294967294" count="1" selected="0">
            <x v="17"/>
          </reference>
          <reference field="0" count="1">
            <x v="0"/>
          </reference>
        </references>
      </pivotArea>
    </format>
    <format dxfId="2794">
      <pivotArea dataOnly="0" labelOnly="1" outline="0" fieldPosition="0">
        <references count="1">
          <reference field="4294967294" count="1">
            <x v="17"/>
          </reference>
        </references>
      </pivotArea>
    </format>
    <format dxfId="2793">
      <pivotArea outline="0" collapsedLevelsAreSubtotals="1" fieldPosition="0">
        <references count="1">
          <reference field="4294967294" count="6" selected="0">
            <x v="26"/>
            <x v="27"/>
            <x v="28"/>
            <x v="29"/>
            <x v="30"/>
            <x v="31"/>
          </reference>
        </references>
      </pivotArea>
    </format>
    <format dxfId="2792">
      <pivotArea dataOnly="0" labelOnly="1" outline="0" fieldPosition="0">
        <references count="1">
          <reference field="4294967294" count="6">
            <x v="26"/>
            <x v="27"/>
            <x v="28"/>
            <x v="29"/>
            <x v="30"/>
            <x v="31"/>
          </reference>
        </references>
      </pivotArea>
    </format>
    <format dxfId="2791">
      <pivotArea outline="0" collapsedLevelsAreSubtotals="1" fieldPosition="0">
        <references count="1">
          <reference field="4294967294" count="1" selected="0">
            <x v="26"/>
          </reference>
        </references>
      </pivotArea>
    </format>
    <format dxfId="2790">
      <pivotArea dataOnly="0" labelOnly="1" outline="0" fieldPosition="0">
        <references count="1">
          <reference field="4294967294" count="1">
            <x v="26"/>
          </reference>
        </references>
      </pivotArea>
    </format>
    <format dxfId="2789">
      <pivotArea outline="0" collapsedLevelsAreSubtotals="1" fieldPosition="0">
        <references count="1">
          <reference field="4294967294" count="1" selected="0">
            <x v="0"/>
          </reference>
        </references>
      </pivotArea>
    </format>
    <format dxfId="2788">
      <pivotArea dataOnly="0" labelOnly="1" outline="0" fieldPosition="0">
        <references count="1">
          <reference field="4294967294" count="1">
            <x v="0"/>
          </reference>
        </references>
      </pivotArea>
    </format>
    <format dxfId="2787">
      <pivotArea outline="0" collapsedLevelsAreSubtotals="1" fieldPosition="0">
        <references count="1">
          <reference field="4294967294" count="1" selected="0">
            <x v="0"/>
          </reference>
        </references>
      </pivotArea>
    </format>
    <format dxfId="2786">
      <pivotArea dataOnly="0" labelOnly="1" outline="0" fieldPosition="0">
        <references count="1">
          <reference field="4294967294" count="1">
            <x v="0"/>
          </reference>
        </references>
      </pivotArea>
    </format>
    <format dxfId="2785">
      <pivotArea outline="0" collapsedLevelsAreSubtotals="1" fieldPosition="0">
        <references count="1">
          <reference field="4294967294" count="1" selected="0">
            <x v="0"/>
          </reference>
        </references>
      </pivotArea>
    </format>
    <format dxfId="2784">
      <pivotArea dataOnly="0" labelOnly="1" outline="0" fieldPosition="0">
        <references count="1">
          <reference field="4294967294" count="1">
            <x v="0"/>
          </reference>
        </references>
      </pivotArea>
    </format>
    <format dxfId="2783">
      <pivotArea collapsedLevelsAreSubtotals="1" fieldPosition="0">
        <references count="2">
          <reference field="4294967294" count="1" selected="0">
            <x v="7"/>
          </reference>
          <reference field="0" count="1">
            <x v="0"/>
          </reference>
        </references>
      </pivotArea>
    </format>
    <format dxfId="2782">
      <pivotArea outline="0" collapsedLevelsAreSubtotals="1" fieldPosition="0">
        <references count="1">
          <reference field="4294967294" count="1" selected="0">
            <x v="3"/>
          </reference>
        </references>
      </pivotArea>
    </format>
    <format dxfId="2781">
      <pivotArea outline="0" collapsedLevelsAreSubtotals="1" fieldPosition="0">
        <references count="1">
          <reference field="4294967294" count="1" selected="0">
            <x v="5"/>
          </reference>
        </references>
      </pivotArea>
    </format>
    <format dxfId="2780">
      <pivotArea outline="0" collapsedLevelsAreSubtotals="1" fieldPosition="0">
        <references count="1">
          <reference field="4294967294" count="1" selected="0">
            <x v="7"/>
          </reference>
        </references>
      </pivotArea>
    </format>
    <format dxfId="2779">
      <pivotArea outline="0" collapsedLevelsAreSubtotals="1" fieldPosition="0">
        <references count="1">
          <reference field="4294967294" count="1" selected="0">
            <x v="9"/>
          </reference>
        </references>
      </pivotArea>
    </format>
    <format dxfId="2778">
      <pivotArea outline="0" collapsedLevelsAreSubtotals="1" fieldPosition="0">
        <references count="1">
          <reference field="4294967294" count="1" selected="0">
            <x v="11"/>
          </reference>
        </references>
      </pivotArea>
    </format>
    <format dxfId="2777">
      <pivotArea outline="0" collapsedLevelsAreSubtotals="1" fieldPosition="0">
        <references count="1">
          <reference field="4294967294" count="1" selected="0">
            <x v="13"/>
          </reference>
        </references>
      </pivotArea>
    </format>
    <format dxfId="2776">
      <pivotArea outline="0" collapsedLevelsAreSubtotals="1" fieldPosition="0">
        <references count="1">
          <reference field="4294967294" count="1" selected="0">
            <x v="15"/>
          </reference>
        </references>
      </pivotArea>
    </format>
    <format dxfId="2775">
      <pivotArea outline="0" collapsedLevelsAreSubtotals="1" fieldPosition="0">
        <references count="1">
          <reference field="4294967294" count="1" selected="0">
            <x v="19"/>
          </reference>
        </references>
      </pivotArea>
    </format>
    <format dxfId="2774">
      <pivotArea outline="0" collapsedLevelsAreSubtotals="1" fieldPosition="0">
        <references count="1">
          <reference field="4294967294" count="1" selected="0">
            <x v="17"/>
          </reference>
        </references>
      </pivotArea>
    </format>
    <format dxfId="2773">
      <pivotArea outline="0" collapsedLevelsAreSubtotals="1" fieldPosition="0">
        <references count="1">
          <reference field="4294967294" count="1" selected="0">
            <x v="24"/>
          </reference>
        </references>
      </pivotArea>
    </format>
    <format dxfId="2772">
      <pivotArea outline="0" collapsedLevelsAreSubtotals="1" fieldPosition="0">
        <references count="1">
          <reference field="4294967294" count="1" selected="0">
            <x v="26"/>
          </reference>
        </references>
      </pivotArea>
    </format>
    <format dxfId="2771">
      <pivotArea outline="0" collapsedLevelsAreSubtotals="1" fieldPosition="0">
        <references count="1">
          <reference field="4294967294" count="1" selected="0">
            <x v="29"/>
          </reference>
        </references>
      </pivotArea>
    </format>
    <format dxfId="2770">
      <pivotArea outline="0" collapsedLevelsAreSubtotals="1" fieldPosition="0">
        <references count="1">
          <reference field="4294967294" count="1" selected="0">
            <x v="31"/>
          </reference>
        </references>
      </pivotArea>
    </format>
    <format dxfId="2769">
      <pivotArea outline="0" collapsedLevelsAreSubtotals="1" fieldPosition="0">
        <references count="1">
          <reference field="4294967294" count="1" selected="0">
            <x v="1"/>
          </reference>
        </references>
      </pivotArea>
    </format>
    <format dxfId="2768">
      <pivotArea dataOnly="0" labelOnly="1" outline="0" fieldPosition="0">
        <references count="1">
          <reference field="4294967294" count="1">
            <x v="1"/>
          </reference>
        </references>
      </pivotArea>
    </format>
    <format dxfId="2767">
      <pivotArea outline="0" collapsedLevelsAreSubtotals="1" fieldPosition="0">
        <references count="1">
          <reference field="4294967294" count="1" selected="0">
            <x v="16"/>
          </reference>
        </references>
      </pivotArea>
    </format>
    <format dxfId="2766">
      <pivotArea dataOnly="0" labelOnly="1" outline="0" fieldPosition="0">
        <references count="1">
          <reference field="4294967294" count="1">
            <x v="16"/>
          </reference>
        </references>
      </pivotArea>
    </format>
    <format dxfId="2765">
      <pivotArea outline="0" collapsedLevelsAreSubtotals="1" fieldPosition="0">
        <references count="1">
          <reference field="4294967294" count="1" selected="0">
            <x v="14"/>
          </reference>
        </references>
      </pivotArea>
    </format>
    <format dxfId="2764">
      <pivotArea dataOnly="0" labelOnly="1" outline="0" fieldPosition="0">
        <references count="1">
          <reference field="4294967294" count="1">
            <x v="14"/>
          </reference>
        </references>
      </pivotArea>
    </format>
    <format dxfId="2763">
      <pivotArea outline="0" collapsedLevelsAreSubtotals="1" fieldPosition="0">
        <references count="1">
          <reference field="4294967294" count="1" selected="0">
            <x v="1"/>
          </reference>
        </references>
      </pivotArea>
    </format>
    <format dxfId="2762">
      <pivotArea dataOnly="0" labelOnly="1" outline="0" fieldPosition="0">
        <references count="1">
          <reference field="4294967294" count="1">
            <x v="1"/>
          </reference>
        </references>
      </pivotArea>
    </format>
    <format dxfId="2761">
      <pivotArea collapsedLevelsAreSubtotals="1" fieldPosition="0">
        <references count="2">
          <reference field="4294967294" count="1" selected="0">
            <x v="14"/>
          </reference>
          <reference field="0" count="1">
            <x v="0"/>
          </reference>
        </references>
      </pivotArea>
    </format>
    <format dxfId="2760">
      <pivotArea collapsedLevelsAreSubtotals="1" fieldPosition="0">
        <references count="2">
          <reference field="4294967294" count="1" selected="0">
            <x v="16"/>
          </reference>
          <reference field="0" count="1">
            <x v="0"/>
          </reference>
        </references>
      </pivotArea>
    </format>
    <format dxfId="2759">
      <pivotArea collapsedLevelsAreSubtotals="1" fieldPosition="0">
        <references count="2">
          <reference field="4294967294" count="1" selected="0">
            <x v="20"/>
          </reference>
          <reference field="0" count="1">
            <x v="0"/>
          </reference>
        </references>
      </pivotArea>
    </format>
    <format dxfId="2758">
      <pivotArea collapsedLevelsAreSubtotals="1" fieldPosition="0">
        <references count="2">
          <reference field="4294967294" count="1" selected="0">
            <x v="21"/>
          </reference>
          <reference field="0" count="1">
            <x v="0"/>
          </reference>
        </references>
      </pivotArea>
    </format>
    <format dxfId="2757">
      <pivotArea outline="0" collapsedLevelsAreSubtotals="1" fieldPosition="0">
        <references count="1">
          <reference field="4294967294" count="8" selected="0">
            <x v="0"/>
            <x v="1"/>
            <x v="2"/>
            <x v="3"/>
            <x v="4"/>
            <x v="5"/>
            <x v="6"/>
            <x v="7"/>
          </reference>
        </references>
      </pivotArea>
    </format>
    <format dxfId="2756">
      <pivotArea dataOnly="0" labelOnly="1" outline="0" fieldPosition="0">
        <references count="1">
          <reference field="4294967294" count="8">
            <x v="0"/>
            <x v="1"/>
            <x v="2"/>
            <x v="3"/>
            <x v="4"/>
            <x v="5"/>
            <x v="6"/>
            <x v="7"/>
          </reference>
        </references>
      </pivotArea>
    </format>
    <format dxfId="2755">
      <pivotArea outline="0" collapsedLevelsAreSubtotals="1" fieldPosition="0">
        <references count="1">
          <reference field="4294967294" count="8" selected="0">
            <x v="0"/>
            <x v="1"/>
            <x v="2"/>
            <x v="3"/>
            <x v="4"/>
            <x v="5"/>
            <x v="6"/>
            <x v="7"/>
          </reference>
        </references>
      </pivotArea>
    </format>
    <format dxfId="2754">
      <pivotArea dataOnly="0" labelOnly="1" outline="0" fieldPosition="0">
        <references count="1">
          <reference field="4294967294" count="8">
            <x v="0"/>
            <x v="1"/>
            <x v="2"/>
            <x v="3"/>
            <x v="4"/>
            <x v="5"/>
            <x v="6"/>
            <x v="7"/>
          </reference>
        </references>
      </pivotArea>
    </format>
    <format dxfId="2753">
      <pivotArea outline="0" collapsedLevelsAreSubtotals="1" fieldPosition="0">
        <references count="1">
          <reference field="4294967294" count="8" selected="0">
            <x v="0"/>
            <x v="1"/>
            <x v="2"/>
            <x v="3"/>
            <x v="4"/>
            <x v="5"/>
            <x v="6"/>
            <x v="7"/>
          </reference>
        </references>
      </pivotArea>
    </format>
    <format dxfId="2752">
      <pivotArea dataOnly="0" labelOnly="1" outline="0" fieldPosition="0">
        <references count="1">
          <reference field="4294967294" count="8">
            <x v="0"/>
            <x v="1"/>
            <x v="2"/>
            <x v="3"/>
            <x v="4"/>
            <x v="5"/>
            <x v="6"/>
            <x v="7"/>
          </reference>
        </references>
      </pivotArea>
    </format>
    <format dxfId="2751">
      <pivotArea outline="0" collapsedLevelsAreSubtotals="1" fieldPosition="0">
        <references count="1">
          <reference field="4294967294" count="8" selected="0">
            <x v="0"/>
            <x v="1"/>
            <x v="2"/>
            <x v="3"/>
            <x v="4"/>
            <x v="5"/>
            <x v="6"/>
            <x v="7"/>
          </reference>
        </references>
      </pivotArea>
    </format>
    <format dxfId="2750">
      <pivotArea dataOnly="0" labelOnly="1" outline="0" fieldPosition="0">
        <references count="1">
          <reference field="4294967294" count="8">
            <x v="0"/>
            <x v="1"/>
            <x v="2"/>
            <x v="3"/>
            <x v="4"/>
            <x v="5"/>
            <x v="6"/>
            <x v="7"/>
          </reference>
        </references>
      </pivotArea>
    </format>
    <format dxfId="2749">
      <pivotArea outline="0" collapsedLevelsAreSubtotals="1" fieldPosition="0">
        <references count="1">
          <reference field="4294967294" count="9" selected="0">
            <x v="13"/>
            <x v="14"/>
            <x v="15"/>
            <x v="16"/>
            <x v="17"/>
            <x v="18"/>
            <x v="19"/>
            <x v="20"/>
            <x v="21"/>
          </reference>
        </references>
      </pivotArea>
    </format>
    <format dxfId="2748">
      <pivotArea dataOnly="0" labelOnly="1" outline="0" fieldPosition="0">
        <references count="1">
          <reference field="4294967294" count="9">
            <x v="13"/>
            <x v="14"/>
            <x v="15"/>
            <x v="16"/>
            <x v="17"/>
            <x v="18"/>
            <x v="19"/>
            <x v="20"/>
            <x v="21"/>
          </reference>
        </references>
      </pivotArea>
    </format>
    <format dxfId="2747">
      <pivotArea outline="0" collapsedLevelsAreSubtotals="1" fieldPosition="0">
        <references count="1">
          <reference field="4294967294" count="1" selected="0">
            <x v="20"/>
          </reference>
        </references>
      </pivotArea>
    </format>
    <format dxfId="2746">
      <pivotArea dataOnly="0" labelOnly="1" outline="0" fieldPosition="0">
        <references count="1">
          <reference field="4294967294" count="1">
            <x v="2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138E64EC-D8CA-4E44-B8FD-C66FD933D54C}" name="PivotTableType" cacheId="10" dataOnRows="1" applyNumberFormats="0" applyBorderFormats="0" applyFontFormats="0" applyPatternFormats="0" applyAlignmentFormats="0" applyWidthHeightFormats="1" dataCaption="All Diabetes" updatedVersion="7" minRefreshableVersion="3" showDrill="0" rowGrandTotals="0" itemPrintTitles="1" createdVersion="6" indent="0" outline="1" outlineData="1" multipleFieldFilters="0" chartFormat="11" rowHeaderCaption="Diabetes Type" customListSort="0">
  <location ref="B3:D8" firstHeaderRow="1" firstDataRow="2" firstDataCol="1" rowPageCount="1" colPageCount="1"/>
  <pivotFields count="382">
    <pivotField axis="axisPage" multipleItemSelectionAllowed="1" showAll="0">
      <items count="10">
        <item x="0"/>
        <item x="2"/>
        <item x="4"/>
        <item x="1"/>
        <item x="6"/>
        <item x="3"/>
        <item x="5"/>
        <item m="1" x="7"/>
        <item m="1" x="8"/>
        <item t="default"/>
      </items>
    </pivotField>
    <pivotField showAll="0"/>
    <pivotField showAll="0"/>
    <pivotField showAll="0"/>
    <pivotField axis="axisCol"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4"/>
  </colFields>
  <colItems count="2">
    <i>
      <x v="1"/>
    </i>
    <i t="grand">
      <x/>
    </i>
  </colItems>
  <pageFields count="1">
    <pageField fld="0" hier="-1"/>
  </pageFields>
  <dataFields count="4">
    <dataField name="0 - 15 Yrs %" fld="318" baseField="0" baseItem="0"/>
    <dataField name="16 - 39 Yrs %" fld="319" baseField="0" baseItem="0"/>
    <dataField name="40 - 64 Yrs %" fld="320" baseField="0" baseItem="0"/>
    <dataField name="65+ Yrs %" fld="321" baseField="0" baseItem="0"/>
  </dataFields>
  <formats count="2">
    <format dxfId="2733">
      <pivotArea outline="0" collapsedLevelsAreSubtotals="1" fieldPosition="0"/>
    </format>
    <format dxfId="2732">
      <pivotArea grandCol="1" outline="0" collapsedLevelsAreSubtotals="1" fieldPosition="0"/>
    </format>
  </formats>
  <pivotTableStyleInfo name="PivotStyleLight16" showRowHeaders="1" showColHeaders="1" showRowStripes="0" showColStripes="0" showLastColumn="1"/>
  <extLs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CEC18878-84D3-4E00-8E69-334C07DE14B4}" name="PivotTable2" cacheId="10" dataOnRows="1" applyNumberFormats="0" applyBorderFormats="0" applyFontFormats="0" applyPatternFormats="0" applyAlignmentFormats="0" applyWidthHeightFormats="1" dataCaption="Type 2" errorCaption="0" showError="1" updatedVersion="7" minRefreshableVersion="3" itemPrintTitles="1" createdVersion="6" indent="0" outline="1" outlineData="1" multipleFieldFilters="0" chartFormat="8">
  <location ref="B44:D49" firstHeaderRow="1" firstDataRow="2" firstDataCol="1" rowPageCount="1" colPageCount="1"/>
  <pivotFields count="382">
    <pivotField axis="axisPage" multipleItemSelectionAllowed="1" showAll="0">
      <items count="10">
        <item x="0"/>
        <item x="2"/>
        <item x="4"/>
        <item x="1"/>
        <item x="6"/>
        <item x="3"/>
        <item x="5"/>
        <item m="1" x="7"/>
        <item m="1" x="8"/>
        <item t="default"/>
      </items>
    </pivotField>
    <pivotField showAll="0"/>
    <pivotField showAll="0"/>
    <pivotField showAll="0"/>
    <pivotField axis="axisCol"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14">
        <item h="1" x="0"/>
        <item h="1" x="1"/>
        <item h="1" m="1" x="3"/>
        <item h="1" m="1" x="2"/>
        <item h="1" m="1" x="12"/>
        <item h="1" m="1" x="6"/>
        <item h="1" m="1" x="8"/>
        <item h="1" m="1" x="7"/>
        <item h="1" m="1" x="11"/>
        <item h="1" m="1" x="9"/>
        <item h="1" m="1" x="10"/>
        <item h="1" m="1" x="5"/>
        <item m="1" x="4"/>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4"/>
  </colFields>
  <colItems count="2">
    <i>
      <x v="1"/>
    </i>
    <i t="grand">
      <x/>
    </i>
  </colItems>
  <pageFields count="1">
    <pageField fld="0" hier="-1"/>
  </pageFields>
  <dataFields count="4">
    <dataField name="0 -15 Yrs %" fld="326" baseField="0" baseItem="0"/>
    <dataField name="16 - 39 Yrs %" fld="327" baseField="0" baseItem="0"/>
    <dataField name="40 -64 Yrs %" fld="328" baseField="0" baseItem="0"/>
    <dataField name="65 Yrs %" fld="329" baseField="0" baseItem="0"/>
  </dataFields>
  <formats count="6">
    <format dxfId="2739">
      <pivotArea field="-2" type="button" dataOnly="0" labelOnly="1" outline="0" axis="axisRow" fieldPosition="0"/>
    </format>
    <format dxfId="2738">
      <pivotArea field="0" type="button" dataOnly="0" labelOnly="1" outline="0" axis="axisPage" fieldPosition="0"/>
    </format>
    <format dxfId="2737">
      <pivotArea field="201" type="button" dataOnly="0" labelOnly="1" outline="0"/>
    </format>
    <format dxfId="2736">
      <pivotArea type="topRight" dataOnly="0" labelOnly="1" outline="0" fieldPosition="0"/>
    </format>
    <format dxfId="2735">
      <pivotArea dataOnly="0" labelOnly="1" grandCol="1" outline="0" fieldPosition="0"/>
    </format>
    <format dxfId="273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C9FA893-8E69-406E-BDA6-BB0A5C217984}" name="PivotTableEthnicity" cacheId="10" dataOnRows="1" applyNumberFormats="0" applyBorderFormats="0" applyFontFormats="0" applyPatternFormats="0" applyAlignmentFormats="0" applyWidthHeightFormats="1" dataCaption="Type 1" errorCaption="0" showError="1" updatedVersion="7" minRefreshableVersion="3" itemPrintTitles="1" createdVersion="6" indent="0" outline="1" outlineData="1" multipleFieldFilters="0" chartFormat="8">
  <location ref="B23:D28" firstHeaderRow="1" firstDataRow="2" firstDataCol="1" rowPageCount="1" colPageCount="1"/>
  <pivotFields count="382">
    <pivotField axis="axisPage" multipleItemSelectionAllowed="1" showAll="0">
      <items count="10">
        <item x="0"/>
        <item x="2"/>
        <item x="4"/>
        <item x="1"/>
        <item x="6"/>
        <item x="3"/>
        <item x="5"/>
        <item m="1" x="7"/>
        <item m="1" x="8"/>
        <item t="default"/>
      </items>
    </pivotField>
    <pivotField showAll="0"/>
    <pivotField showAll="0"/>
    <pivotField showAll="0"/>
    <pivotField axis="axisCol"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14">
        <item h="1" x="0"/>
        <item h="1" x="1"/>
        <item h="1" m="1" x="3"/>
        <item h="1" m="1" x="2"/>
        <item h="1" m="1" x="12"/>
        <item h="1" m="1" x="6"/>
        <item h="1" m="1" x="8"/>
        <item h="1" m="1" x="7"/>
        <item h="1" m="1" x="11"/>
        <item h="1" m="1" x="9"/>
        <item h="1" m="1" x="10"/>
        <item h="1" m="1" x="5"/>
        <item m="1" x="4"/>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4"/>
  </colFields>
  <colItems count="2">
    <i>
      <x v="1"/>
    </i>
    <i t="grand">
      <x/>
    </i>
  </colItems>
  <pageFields count="1">
    <pageField fld="0" hier="-1"/>
  </pageFields>
  <dataFields count="4">
    <dataField name="0 - 15 Yrs %" fld="322" baseField="0" baseItem="0"/>
    <dataField name="16 - 39 Yrs %" fld="323" baseField="0" baseItem="0"/>
    <dataField name="40 -64 Yrs %" fld="324" baseField="0" baseItem="0"/>
    <dataField name="65+ Yrs %" fld="325" baseField="0" baseItem="0"/>
  </dataFields>
  <formats count="6">
    <format dxfId="2745">
      <pivotArea field="-2" type="button" dataOnly="0" labelOnly="1" outline="0" axis="axisRow" fieldPosition="0"/>
    </format>
    <format dxfId="2744">
      <pivotArea field="0" type="button" dataOnly="0" labelOnly="1" outline="0" axis="axisPage" fieldPosition="0"/>
    </format>
    <format dxfId="2743">
      <pivotArea field="201" type="button" dataOnly="0" labelOnly="1" outline="0"/>
    </format>
    <format dxfId="2742">
      <pivotArea type="topRight" dataOnly="0" labelOnly="1" outline="0" fieldPosition="0"/>
    </format>
    <format dxfId="2741">
      <pivotArea dataOnly="0" labelOnly="1" grandCol="1" outline="0" fieldPosition="0"/>
    </format>
    <format dxfId="274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61AFB99A-7BE3-4354-B3EF-684AE6C2AAEE}" name="PivotTable3"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chartFormat="1">
  <location ref="C25:AE39" firstHeaderRow="0" firstDataRow="1" firstDataCol="1"/>
  <pivotFields count="382">
    <pivotField axis="axisRow" showAll="0">
      <items count="10">
        <item x="0"/>
        <item sd="0" x="2"/>
        <item sd="0" x="4"/>
        <item sd="0" x="1"/>
        <item sd="0" x="6"/>
        <item sd="0" x="3"/>
        <item sd="0" x="5"/>
        <item sd="0" m="1" x="7"/>
        <item sd="0" m="1" x="8"/>
        <item t="default" sd="0"/>
      </items>
    </pivotField>
    <pivotField axis="axisRow" showAll="0">
      <items count="51">
        <item sd="0" m="1" x="49"/>
        <item sd="0" x="0"/>
        <item sd="0" x="4"/>
        <item sd="0" x="41"/>
        <item sd="0" x="42"/>
        <item sd="0" x="43"/>
        <item sd="0" x="9"/>
        <item sd="0" x="31"/>
        <item sd="0" x="24"/>
        <item sd="0" x="2"/>
        <item sd="0" x="39"/>
        <item sd="0" x="3"/>
        <item sd="0" x="32"/>
        <item sd="0" x="29"/>
        <item sd="0" x="10"/>
        <item sd="0" x="12"/>
        <item sd="0" x="18"/>
        <item sd="0" x="20"/>
        <item sd="0" x="21"/>
        <item sd="0" x="22"/>
        <item sd="0" x="35"/>
        <item sd="0" m="1" x="48"/>
        <item sd="0" x="44"/>
        <item sd="0" x="13"/>
        <item sd="0" x="33"/>
        <item sd="0" x="11"/>
        <item sd="0" x="34"/>
        <item sd="0" x="25"/>
        <item sd="0" x="5"/>
        <item sd="0" x="26"/>
        <item sd="0" x="1"/>
        <item sd="0" x="28"/>
        <item sd="0" x="23"/>
        <item sd="0" x="19"/>
        <item sd="0" x="36"/>
        <item sd="0" x="14"/>
        <item sd="0" x="45"/>
        <item sd="0" x="30"/>
        <item sd="0" x="15"/>
        <item sd="0" x="6"/>
        <item sd="0" x="40"/>
        <item sd="0" x="27"/>
        <item sd="0" x="46"/>
        <item sd="0" x="37"/>
        <item sd="0" x="16"/>
        <item sd="0" x="7"/>
        <item sd="0" x="8"/>
        <item sd="0" x="17"/>
        <item sd="0" m="1" x="47"/>
        <item sd="0" x="38"/>
        <item t="default" sd="0"/>
      </items>
    </pivotField>
    <pivotField showAll="0"/>
    <pivotField showAll="0"/>
    <pivotField numFmtId="14" showAll="0">
      <items count="3">
        <item h="1" x="0"/>
        <item x="1"/>
        <item t="default"/>
      </items>
    </pivotField>
    <pivotField dataField="1"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14">
    <i>
      <x/>
    </i>
    <i r="1">
      <x v="1"/>
    </i>
    <i r="1">
      <x v="9"/>
    </i>
    <i r="1">
      <x v="11"/>
    </i>
    <i r="1">
      <x v="28"/>
    </i>
    <i r="1">
      <x v="45"/>
    </i>
    <i r="1">
      <x v="46"/>
    </i>
    <i>
      <x v="1"/>
    </i>
    <i>
      <x v="2"/>
    </i>
    <i>
      <x v="3"/>
    </i>
    <i>
      <x v="4"/>
    </i>
    <i>
      <x v="5"/>
    </i>
    <i>
      <x v="6"/>
    </i>
    <i t="grand">
      <x/>
    </i>
  </rowItems>
  <colFields count="1">
    <field x="-2"/>
  </colFields>
  <colItems count="28">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colItems>
  <dataFields count="28">
    <dataField name="Current Listsize {00-00} " fld="5" baseField="0" baseItem="0"/>
    <dataField name="Sum of {DR-00} Total Diabetes Register" fld="115" baseField="0" baseItem="0"/>
    <dataField name="Sum of {DEM-00-15} All Diabetes - 0-15 Yrs" fld="135" baseField="0" baseItem="0"/>
    <dataField name="Sum of % DEM-00-15" fld="318" baseField="0" baseItem="0"/>
    <dataField name="Sum of {DEM-00-39} All Diabetes - 16-39 Yrs" fld="136" baseField="0" baseItem="0"/>
    <dataField name="Sum of % DEM-00-39" fld="319" baseField="0" baseItem="0"/>
    <dataField name="Sum of {DEM-00-64} All Diabetes - 40-64 Yrs" fld="137" baseField="0" baseItem="0"/>
    <dataField name="Sum of % DEM-00-64" fld="320" baseField="0" baseItem="0"/>
    <dataField name="Sum of {DEM-00-65+} All Diabetes - 65+ Yrs" fld="138" baseField="0" baseItem="0"/>
    <dataField name="Sum of % DEM-00-65+" fld="321" baseField="0" baseItem="0"/>
    <dataField name="Sum of {DEM-01} Type 1 Diabetes" fld="119" baseField="0" baseItem="0"/>
    <dataField name="Sum of {DEM-01-15} Type 1 - 0-15 Yrs" fld="139" baseField="0" baseItem="0"/>
    <dataField name="Sum of % DEM-T1-15" fld="322" baseField="0" baseItem="0"/>
    <dataField name="Sum of {DEM-01-39} Type 1 - 16-39 Yrs" fld="140" baseField="0" baseItem="0"/>
    <dataField name="Sum of % DEM-T1-39" fld="323" baseField="0" baseItem="0"/>
    <dataField name="Sum of {DEM-01-64} Type 1 - 40-64 Yrs" fld="141" baseField="0" baseItem="0"/>
    <dataField name="Sum of % DEM-T1-64" fld="324" baseField="0" baseItem="0"/>
    <dataField name="Sum of {DEM-01-65+} Type 1 - 65+ Yrs" fld="142" baseField="0" baseItem="0"/>
    <dataField name="Sum of % DEM-T1-65+" fld="325" baseField="0" baseItem="0"/>
    <dataField name="Sum of {DEM-02} Type 2 Diabetes" fld="120" baseField="0" baseItem="0"/>
    <dataField name="Sum of {DEM-02-15} Type 2 - 0-15 Yrs" fld="143" baseField="0" baseItem="0"/>
    <dataField name="Sum of % DEM-T2-15" fld="326" baseField="0" baseItem="0"/>
    <dataField name="Sum of {DEM-02-39} Type 2 - 16-39 Yrs" fld="144" baseField="0" baseItem="0"/>
    <dataField name="Sum of % DEM-T2-39" fld="327" baseField="0" baseItem="0"/>
    <dataField name="Sum of {DEM-02-64} Type 2 - 40-64 Yrs" fld="145" baseField="0" baseItem="0"/>
    <dataField name="Sum of % DEM-T2-64" fld="328" baseField="0" baseItem="0"/>
    <dataField name="Sum of {DEM-02-65+} Type 2 - 65+ Yrs" fld="146" baseField="0" baseItem="0"/>
    <dataField name="Sum of % DEM-T2-65+" fld="329" baseField="0" baseItem="0"/>
  </dataFields>
  <formats count="78">
    <format dxfId="2687">
      <pivotArea outline="0" collapsedLevelsAreSubtotals="1" fieldPosition="0"/>
    </format>
    <format dxfId="2686">
      <pivotArea field="0" type="button" dataOnly="0" labelOnly="1" outline="0" axis="axisRow" fieldPosition="0"/>
    </format>
    <format dxfId="2685">
      <pivotArea dataOnly="0" labelOnly="1" fieldPosition="0">
        <references count="1">
          <reference field="0" count="0"/>
        </references>
      </pivotArea>
    </format>
    <format dxfId="2684">
      <pivotArea dataOnly="0" labelOnly="1" grandRow="1" outline="0" fieldPosition="0"/>
    </format>
    <format dxfId="2683">
      <pivotArea field="0" type="button" dataOnly="0" labelOnly="1" outline="0" axis="axisRow" fieldPosition="0"/>
    </format>
    <format dxfId="2682">
      <pivotArea dataOnly="0" labelOnly="1" fieldPosition="0">
        <references count="1">
          <reference field="0" count="0"/>
        </references>
      </pivotArea>
    </format>
    <format dxfId="2681">
      <pivotArea dataOnly="0" labelOnly="1" grandRow="1" outline="0" fieldPosition="0"/>
    </format>
    <format dxfId="2680">
      <pivotArea type="all" dataOnly="0" outline="0" fieldPosition="0"/>
    </format>
    <format dxfId="2679">
      <pivotArea outline="0" collapsedLevelsAreSubtotals="1" fieldPosition="0"/>
    </format>
    <format dxfId="2678">
      <pivotArea dataOnly="0" labelOnly="1" fieldPosition="0">
        <references count="1">
          <reference field="0" count="0"/>
        </references>
      </pivotArea>
    </format>
    <format dxfId="2677">
      <pivotArea dataOnly="0" labelOnly="1" grandRow="1" outline="0" fieldPosition="0"/>
    </format>
    <format dxfId="2676">
      <pivotArea type="all" dataOnly="0" outline="0" fieldPosition="0"/>
    </format>
    <format dxfId="2675">
      <pivotArea outline="0" collapsedLevelsAreSubtotals="1" fieldPosition="0"/>
    </format>
    <format dxfId="2674">
      <pivotArea field="0" type="button" dataOnly="0" labelOnly="1" outline="0" axis="axisRow" fieldPosition="0"/>
    </format>
    <format dxfId="2673">
      <pivotArea dataOnly="0" labelOnly="1" fieldPosition="0">
        <references count="1">
          <reference field="0" count="0"/>
        </references>
      </pivotArea>
    </format>
    <format dxfId="2672">
      <pivotArea dataOnly="0" labelOnly="1" grandRow="1" outline="0" fieldPosition="0"/>
    </format>
    <format dxfId="2671">
      <pivotArea type="all" dataOnly="0" outline="0" fieldPosition="0"/>
    </format>
    <format dxfId="2670">
      <pivotArea outline="0" collapsedLevelsAreSubtotals="1" fieldPosition="0"/>
    </format>
    <format dxfId="2669">
      <pivotArea field="0" type="button" dataOnly="0" labelOnly="1" outline="0" axis="axisRow" fieldPosition="0"/>
    </format>
    <format dxfId="2668">
      <pivotArea dataOnly="0" labelOnly="1" fieldPosition="0">
        <references count="1">
          <reference field="0" count="0"/>
        </references>
      </pivotArea>
    </format>
    <format dxfId="2667">
      <pivotArea dataOnly="0" labelOnly="1" grandRow="1" outline="0" fieldPosition="0"/>
    </format>
    <format dxfId="2666">
      <pivotArea dataOnly="0" labelOnly="1" grandRow="1" outline="0" fieldPosition="0"/>
    </format>
    <format dxfId="2665">
      <pivotArea dataOnly="0" labelOnly="1" fieldPosition="0">
        <references count="1">
          <reference field="0" count="6">
            <x v="1"/>
            <x v="2"/>
            <x v="3"/>
            <x v="4"/>
            <x v="5"/>
            <x v="6"/>
          </reference>
        </references>
      </pivotArea>
    </format>
    <format dxfId="2664">
      <pivotArea dataOnly="0" labelOnly="1" fieldPosition="0">
        <references count="2">
          <reference field="0" count="1" selected="0">
            <x v="0"/>
          </reference>
          <reference field="1" count="6">
            <x v="1"/>
            <x v="9"/>
            <x v="11"/>
            <x v="28"/>
            <x v="45"/>
            <x v="46"/>
          </reference>
        </references>
      </pivotArea>
    </format>
    <format dxfId="2663">
      <pivotArea dataOnly="0" labelOnly="1" fieldPosition="0">
        <references count="2">
          <reference field="0" count="1" selected="0">
            <x v="1"/>
          </reference>
          <reference field="1" count="8">
            <x v="6"/>
            <x v="14"/>
            <x v="15"/>
            <x v="23"/>
            <x v="35"/>
            <x v="38"/>
            <x v="44"/>
            <x v="47"/>
          </reference>
        </references>
      </pivotArea>
    </format>
    <format dxfId="2662">
      <pivotArea dataOnly="0" labelOnly="1" fieldPosition="0">
        <references count="2">
          <reference field="0" count="1" selected="0">
            <x v="2"/>
          </reference>
          <reference field="1" count="4">
            <x v="16"/>
            <x v="17"/>
            <x v="18"/>
            <x v="19"/>
          </reference>
        </references>
      </pivotArea>
    </format>
    <format dxfId="2661">
      <pivotArea dataOnly="0" labelOnly="1" fieldPosition="0">
        <references count="2">
          <reference field="0" count="1" selected="0">
            <x v="3"/>
          </reference>
          <reference field="1" count="9">
            <x v="2"/>
            <x v="8"/>
            <x v="27"/>
            <x v="29"/>
            <x v="30"/>
            <x v="31"/>
            <x v="32"/>
            <x v="37"/>
            <x v="39"/>
          </reference>
        </references>
      </pivotArea>
    </format>
    <format dxfId="2660">
      <pivotArea dataOnly="0" labelOnly="1" fieldPosition="0">
        <references count="2">
          <reference field="0" count="1" selected="0">
            <x v="4"/>
          </reference>
          <reference field="1" count="6">
            <x v="7"/>
            <x v="12"/>
            <x v="24"/>
            <x v="26"/>
            <x v="34"/>
            <x v="43"/>
          </reference>
        </references>
      </pivotArea>
    </format>
    <format dxfId="2659">
      <pivotArea dataOnly="0" labelOnly="1" fieldPosition="0">
        <references count="2">
          <reference field="0" count="1" selected="0">
            <x v="5"/>
          </reference>
          <reference field="1" count="7">
            <x v="10"/>
            <x v="20"/>
            <x v="25"/>
            <x v="33"/>
            <x v="40"/>
            <x v="41"/>
            <x v="49"/>
          </reference>
        </references>
      </pivotArea>
    </format>
    <format dxfId="2658">
      <pivotArea dataOnly="0" labelOnly="1" fieldPosition="0">
        <references count="2">
          <reference field="0" count="1" selected="0">
            <x v="6"/>
          </reference>
          <reference field="1" count="7">
            <x v="3"/>
            <x v="4"/>
            <x v="5"/>
            <x v="13"/>
            <x v="22"/>
            <x v="36"/>
            <x v="42"/>
          </reference>
        </references>
      </pivotArea>
    </format>
    <format dxfId="2657">
      <pivotArea outline="0" collapsedLevelsAreSubtotals="1" fieldPosition="0">
        <references count="1">
          <reference field="4294967294" count="1" selected="0">
            <x v="0"/>
          </reference>
        </references>
      </pivotArea>
    </format>
    <format dxfId="2656">
      <pivotArea dataOnly="0" labelOnly="1" outline="0" fieldPosition="0">
        <references count="1">
          <reference field="4294967294" count="1">
            <x v="0"/>
          </reference>
        </references>
      </pivotArea>
    </format>
    <format dxfId="2655">
      <pivotArea outline="0" collapsedLevelsAreSubtotals="1" fieldPosition="0">
        <references count="1">
          <reference field="4294967294" count="1" selected="0">
            <x v="0"/>
          </reference>
        </references>
      </pivotArea>
    </format>
    <format dxfId="2654">
      <pivotArea dataOnly="0" labelOnly="1" outline="0" fieldPosition="0">
        <references count="1">
          <reference field="4294967294" count="1">
            <x v="0"/>
          </reference>
        </references>
      </pivotArea>
    </format>
    <format dxfId="2653">
      <pivotArea outline="0" collapsedLevelsAreSubtotals="1" fieldPosition="0">
        <references count="1">
          <reference field="4294967294" count="1" selected="0">
            <x v="0"/>
          </reference>
        </references>
      </pivotArea>
    </format>
    <format dxfId="2652">
      <pivotArea dataOnly="0" labelOnly="1" outline="0" fieldPosition="0">
        <references count="1">
          <reference field="4294967294" count="1">
            <x v="0"/>
          </reference>
        </references>
      </pivotArea>
    </format>
    <format dxfId="2651">
      <pivotArea outline="0" collapsedLevelsAreSubtotals="1" fieldPosition="0">
        <references count="1">
          <reference field="4294967294" count="1" selected="0">
            <x v="1"/>
          </reference>
        </references>
      </pivotArea>
    </format>
    <format dxfId="2650">
      <pivotArea dataOnly="0" labelOnly="1" outline="0" fieldPosition="0">
        <references count="1">
          <reference field="4294967294" count="1">
            <x v="1"/>
          </reference>
        </references>
      </pivotArea>
    </format>
    <format dxfId="2649">
      <pivotArea outline="0" collapsedLevelsAreSubtotals="1" fieldPosition="0">
        <references count="1">
          <reference field="4294967294" count="1" selected="0">
            <x v="1"/>
          </reference>
        </references>
      </pivotArea>
    </format>
    <format dxfId="2648">
      <pivotArea dataOnly="0" labelOnly="1" outline="0" fieldPosition="0">
        <references count="1">
          <reference field="4294967294" count="1">
            <x v="1"/>
          </reference>
        </references>
      </pivotArea>
    </format>
    <format dxfId="2647">
      <pivotArea outline="0" collapsedLevelsAreSubtotals="1" fieldPosition="0">
        <references count="1">
          <reference field="4294967294" count="2" selected="0">
            <x v="0"/>
            <x v="1"/>
          </reference>
        </references>
      </pivotArea>
    </format>
    <format dxfId="2646">
      <pivotArea dataOnly="0" labelOnly="1" outline="0" fieldPosition="0">
        <references count="1">
          <reference field="4294967294" count="2">
            <x v="0"/>
            <x v="1"/>
          </reference>
        </references>
      </pivotArea>
    </format>
    <format dxfId="2645">
      <pivotArea outline="0" collapsedLevelsAreSubtotals="1" fieldPosition="0">
        <references count="1">
          <reference field="4294967294" count="2" selected="0">
            <x v="0"/>
            <x v="1"/>
          </reference>
        </references>
      </pivotArea>
    </format>
    <format dxfId="2644">
      <pivotArea dataOnly="0" labelOnly="1" outline="0" fieldPosition="0">
        <references count="1">
          <reference field="4294967294" count="2">
            <x v="0"/>
            <x v="1"/>
          </reference>
        </references>
      </pivotArea>
    </format>
    <format dxfId="2643">
      <pivotArea outline="0" collapsedLevelsAreSubtotals="1" fieldPosition="0">
        <references count="1">
          <reference field="4294967294" count="2" selected="0">
            <x v="0"/>
            <x v="1"/>
          </reference>
        </references>
      </pivotArea>
    </format>
    <format dxfId="2642">
      <pivotArea dataOnly="0" labelOnly="1" outline="0" fieldPosition="0">
        <references count="1">
          <reference field="4294967294" count="2">
            <x v="0"/>
            <x v="1"/>
          </reference>
        </references>
      </pivotArea>
    </format>
    <format dxfId="2641">
      <pivotArea outline="0" collapsedLevelsAreSubtotals="1" fieldPosition="0">
        <references count="1">
          <reference field="4294967294" count="2" selected="0">
            <x v="0"/>
            <x v="1"/>
          </reference>
        </references>
      </pivotArea>
    </format>
    <format dxfId="2640">
      <pivotArea dataOnly="0" labelOnly="1" outline="0" fieldPosition="0">
        <references count="1">
          <reference field="4294967294" count="2">
            <x v="0"/>
            <x v="1"/>
          </reference>
        </references>
      </pivotArea>
    </format>
    <format dxfId="2639">
      <pivotArea field="0" type="button" dataOnly="0" labelOnly="1" outline="0" axis="axisRow" fieldPosition="0"/>
    </format>
    <format dxfId="2638">
      <pivotArea dataOnly="0" labelOnly="1" outline="0" fieldPosition="0">
        <references count="1">
          <reference field="4294967294" count="28">
            <x v="0"/>
            <x v="1"/>
            <x v="2"/>
            <x v="3"/>
            <x v="4"/>
            <x v="5"/>
            <x v="6"/>
            <x v="7"/>
            <x v="8"/>
            <x v="9"/>
            <x v="10"/>
            <x v="11"/>
            <x v="12"/>
            <x v="13"/>
            <x v="14"/>
            <x v="15"/>
            <x v="16"/>
            <x v="17"/>
            <x v="18"/>
            <x v="19"/>
            <x v="20"/>
            <x v="21"/>
            <x v="22"/>
            <x v="23"/>
            <x v="24"/>
            <x v="25"/>
            <x v="26"/>
            <x v="27"/>
          </reference>
        </references>
      </pivotArea>
    </format>
    <format dxfId="2637">
      <pivotArea outline="0" collapsedLevelsAreSubtotals="1" fieldPosition="0">
        <references count="1">
          <reference field="4294967294" count="1" selected="0">
            <x v="2"/>
          </reference>
        </references>
      </pivotArea>
    </format>
    <format dxfId="2636">
      <pivotArea dataOnly="0" labelOnly="1" outline="0" fieldPosition="0">
        <references count="1">
          <reference field="4294967294" count="1">
            <x v="2"/>
          </reference>
        </references>
      </pivotArea>
    </format>
    <format dxfId="2635">
      <pivotArea outline="0" collapsedLevelsAreSubtotals="1" fieldPosition="0">
        <references count="1">
          <reference field="4294967294" count="1" selected="0">
            <x v="4"/>
          </reference>
        </references>
      </pivotArea>
    </format>
    <format dxfId="2634">
      <pivotArea dataOnly="0" labelOnly="1" outline="0" fieldPosition="0">
        <references count="1">
          <reference field="4294967294" count="1">
            <x v="4"/>
          </reference>
        </references>
      </pivotArea>
    </format>
    <format dxfId="2633">
      <pivotArea outline="0" collapsedLevelsAreSubtotals="1" fieldPosition="0">
        <references count="1">
          <reference field="4294967294" count="1" selected="0">
            <x v="6"/>
          </reference>
        </references>
      </pivotArea>
    </format>
    <format dxfId="2632">
      <pivotArea dataOnly="0" labelOnly="1" outline="0" fieldPosition="0">
        <references count="1">
          <reference field="4294967294" count="1">
            <x v="6"/>
          </reference>
        </references>
      </pivotArea>
    </format>
    <format dxfId="2631">
      <pivotArea outline="0" collapsedLevelsAreSubtotals="1" fieldPosition="0">
        <references count="1">
          <reference field="4294967294" count="1" selected="0">
            <x v="8"/>
          </reference>
        </references>
      </pivotArea>
    </format>
    <format dxfId="2630">
      <pivotArea dataOnly="0" labelOnly="1" outline="0" fieldPosition="0">
        <references count="1">
          <reference field="4294967294" count="1">
            <x v="8"/>
          </reference>
        </references>
      </pivotArea>
    </format>
    <format dxfId="2629">
      <pivotArea outline="0" collapsedLevelsAreSubtotals="1" fieldPosition="0">
        <references count="1">
          <reference field="4294967294" count="1" selected="0">
            <x v="10"/>
          </reference>
        </references>
      </pivotArea>
    </format>
    <format dxfId="2628">
      <pivotArea dataOnly="0" labelOnly="1" outline="0" fieldPosition="0">
        <references count="1">
          <reference field="4294967294" count="1">
            <x v="10"/>
          </reference>
        </references>
      </pivotArea>
    </format>
    <format dxfId="2627">
      <pivotArea outline="0" collapsedLevelsAreSubtotals="1" fieldPosition="0">
        <references count="1">
          <reference field="4294967294" count="1" selected="0">
            <x v="11"/>
          </reference>
        </references>
      </pivotArea>
    </format>
    <format dxfId="2626">
      <pivotArea dataOnly="0" labelOnly="1" outline="0" fieldPosition="0">
        <references count="1">
          <reference field="4294967294" count="1">
            <x v="11"/>
          </reference>
        </references>
      </pivotArea>
    </format>
    <format dxfId="2625">
      <pivotArea outline="0" collapsedLevelsAreSubtotals="1" fieldPosition="0">
        <references count="1">
          <reference field="4294967294" count="1" selected="0">
            <x v="13"/>
          </reference>
        </references>
      </pivotArea>
    </format>
    <format dxfId="2624">
      <pivotArea dataOnly="0" labelOnly="1" outline="0" fieldPosition="0">
        <references count="1">
          <reference field="4294967294" count="1">
            <x v="13"/>
          </reference>
        </references>
      </pivotArea>
    </format>
    <format dxfId="2623">
      <pivotArea outline="0" collapsedLevelsAreSubtotals="1" fieldPosition="0">
        <references count="1">
          <reference field="4294967294" count="1" selected="0">
            <x v="15"/>
          </reference>
        </references>
      </pivotArea>
    </format>
    <format dxfId="2622">
      <pivotArea dataOnly="0" labelOnly="1" outline="0" fieldPosition="0">
        <references count="1">
          <reference field="4294967294" count="1">
            <x v="15"/>
          </reference>
        </references>
      </pivotArea>
    </format>
    <format dxfId="2621">
      <pivotArea outline="0" collapsedLevelsAreSubtotals="1" fieldPosition="0">
        <references count="1">
          <reference field="4294967294" count="1" selected="0">
            <x v="17"/>
          </reference>
        </references>
      </pivotArea>
    </format>
    <format dxfId="2620">
      <pivotArea dataOnly="0" labelOnly="1" outline="0" fieldPosition="0">
        <references count="1">
          <reference field="4294967294" count="1">
            <x v="17"/>
          </reference>
        </references>
      </pivotArea>
    </format>
    <format dxfId="2619">
      <pivotArea outline="0" collapsedLevelsAreSubtotals="1" fieldPosition="0">
        <references count="1">
          <reference field="4294967294" count="1" selected="0">
            <x v="19"/>
          </reference>
        </references>
      </pivotArea>
    </format>
    <format dxfId="2618">
      <pivotArea dataOnly="0" labelOnly="1" outline="0" fieldPosition="0">
        <references count="1">
          <reference field="4294967294" count="1">
            <x v="19"/>
          </reference>
        </references>
      </pivotArea>
    </format>
    <format dxfId="2617">
      <pivotArea outline="0" collapsedLevelsAreSubtotals="1" fieldPosition="0">
        <references count="1">
          <reference field="4294967294" count="1" selected="0">
            <x v="20"/>
          </reference>
        </references>
      </pivotArea>
    </format>
    <format dxfId="2616">
      <pivotArea dataOnly="0" labelOnly="1" outline="0" fieldPosition="0">
        <references count="1">
          <reference field="4294967294" count="1">
            <x v="20"/>
          </reference>
        </references>
      </pivotArea>
    </format>
    <format dxfId="2615">
      <pivotArea outline="0" collapsedLevelsAreSubtotals="1" fieldPosition="0">
        <references count="1">
          <reference field="4294967294" count="1" selected="0">
            <x v="22"/>
          </reference>
        </references>
      </pivotArea>
    </format>
    <format dxfId="2614">
      <pivotArea dataOnly="0" labelOnly="1" outline="0" fieldPosition="0">
        <references count="1">
          <reference field="4294967294" count="1">
            <x v="22"/>
          </reference>
        </references>
      </pivotArea>
    </format>
    <format dxfId="2613">
      <pivotArea outline="0" collapsedLevelsAreSubtotals="1" fieldPosition="0">
        <references count="1">
          <reference field="4294967294" count="1" selected="0">
            <x v="24"/>
          </reference>
        </references>
      </pivotArea>
    </format>
    <format dxfId="2612">
      <pivotArea dataOnly="0" labelOnly="1" outline="0" fieldPosition="0">
        <references count="1">
          <reference field="4294967294" count="1">
            <x v="24"/>
          </reference>
        </references>
      </pivotArea>
    </format>
    <format dxfId="2611">
      <pivotArea outline="0" collapsedLevelsAreSubtotals="1" fieldPosition="0">
        <references count="1">
          <reference field="4294967294" count="1" selected="0">
            <x v="26"/>
          </reference>
        </references>
      </pivotArea>
    </format>
    <format dxfId="2610">
      <pivotArea dataOnly="0" labelOnly="1" outline="0" fieldPosition="0">
        <references count="1">
          <reference field="4294967294" count="1">
            <x v="26"/>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9"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rowHeaderCaption="Locality">
  <location ref="C20:AF28" firstHeaderRow="0" firstDataRow="1" firstDataCol="1"/>
  <pivotFields count="382">
    <pivotField axis="axisRow" showAll="0">
      <items count="10">
        <item sd="0" x="0"/>
        <item sd="0" x="2"/>
        <item sd="0" x="4"/>
        <item sd="0" x="1"/>
        <item sd="0" x="6"/>
        <item sd="0" x="3"/>
        <item sd="0" x="5"/>
        <item sd="0" m="1" x="7"/>
        <item sd="0" m="1" x="8"/>
        <item t="default" sd="0"/>
      </items>
    </pivotField>
    <pivotField axis="axisRow" showAll="0">
      <items count="51">
        <item sd="0" m="1" x="49"/>
        <item x="0"/>
        <item sd="0" x="4"/>
        <item sd="0" x="41"/>
        <item sd="0" x="42"/>
        <item sd="0" x="43"/>
        <item sd="0" x="9"/>
        <item sd="0" x="31"/>
        <item sd="0" x="24"/>
        <item x="2"/>
        <item sd="0" x="39"/>
        <item sd="0" x="3"/>
        <item sd="0" x="32"/>
        <item sd="0" x="29"/>
        <item sd="0" x="10"/>
        <item sd="0" x="12"/>
        <item sd="0" x="18"/>
        <item sd="0" x="20"/>
        <item sd="0" x="21"/>
        <item sd="0" x="22"/>
        <item sd="0" x="35"/>
        <item sd="0" m="1" x="48"/>
        <item sd="0" x="44"/>
        <item sd="0" x="13"/>
        <item sd="0" x="33"/>
        <item sd="0" x="11"/>
        <item sd="0" x="34"/>
        <item sd="0" x="25"/>
        <item sd="0" x="5"/>
        <item sd="0" x="26"/>
        <item sd="0" x="1"/>
        <item sd="0" x="28"/>
        <item sd="0" x="23"/>
        <item sd="0" x="19"/>
        <item sd="0" x="36"/>
        <item sd="0" x="14"/>
        <item sd="0" x="45"/>
        <item sd="0" x="30"/>
        <item sd="0" x="15"/>
        <item sd="0" x="6"/>
        <item sd="0" x="40"/>
        <item sd="0" x="27"/>
        <item sd="0" x="46"/>
        <item sd="0" x="37"/>
        <item sd="0" x="16"/>
        <item sd="0" x="7"/>
        <item sd="0" x="8"/>
        <item sd="0" x="17"/>
        <item sd="0" m="1" x="47"/>
        <item sd="0" x="38"/>
        <item t="default" sd="0"/>
      </items>
    </pivotField>
    <pivotField showAll="0"/>
    <pivotField axis="axisRow" showAll="0">
      <items count="261">
        <item x="6"/>
        <item x="106"/>
        <item x="9"/>
        <item x="5"/>
        <item x="105"/>
        <item x="101"/>
        <item x="109"/>
        <item x="86"/>
        <item x="99"/>
        <item x="83"/>
        <item x="17"/>
        <item x="88"/>
        <item x="94"/>
        <item x="11"/>
        <item x="91"/>
        <item x="14"/>
        <item x="30"/>
        <item x="79"/>
        <item x="87"/>
        <item x="114"/>
        <item x="80"/>
        <item x="20"/>
        <item x="16"/>
        <item x="118"/>
        <item x="97"/>
        <item x="82"/>
        <item x="29"/>
        <item x="25"/>
        <item x="81"/>
        <item x="32"/>
        <item x="27"/>
        <item x="98"/>
        <item x="21"/>
        <item x="117"/>
        <item x="108"/>
        <item x="2"/>
        <item x="112"/>
        <item x="113"/>
        <item x="93"/>
        <item x="34"/>
        <item x="107"/>
        <item x="15"/>
        <item x="116"/>
        <item x="26"/>
        <item x="110"/>
        <item x="92"/>
        <item x="10"/>
        <item x="84"/>
        <item x="18"/>
        <item x="31"/>
        <item x="95"/>
        <item x="104"/>
        <item x="33"/>
        <item x="3"/>
        <item x="19"/>
        <item x="78"/>
        <item x="115"/>
        <item x="89"/>
        <item x="100"/>
        <item x="103"/>
        <item x="77"/>
        <item x="0"/>
        <item x="8"/>
        <item x="13"/>
        <item x="90"/>
        <item sd="0" x="51"/>
        <item x="76"/>
        <item x="1"/>
        <item x="37"/>
        <item x="161"/>
        <item x="12"/>
        <item x="209"/>
        <item x="66"/>
        <item x="152"/>
        <item sd="0" x="49"/>
        <item x="215"/>
        <item x="158"/>
        <item x="45"/>
        <item x="55"/>
        <item x="151"/>
        <item x="218"/>
        <item x="205"/>
        <item x="221"/>
        <item x="39"/>
        <item x="206"/>
        <item x="57"/>
        <item x="73"/>
        <item x="53"/>
        <item x="224"/>
        <item m="1" x="259"/>
        <item x="204"/>
        <item x="155"/>
        <item x="119"/>
        <item x="223"/>
        <item x="131"/>
        <item x="121"/>
        <item x="219"/>
        <item x="203"/>
        <item sd="0" x="48"/>
        <item x="208"/>
        <item x="54"/>
        <item x="69"/>
        <item x="143"/>
        <item x="59"/>
        <item x="145"/>
        <item x="120"/>
        <item x="149"/>
        <item x="44"/>
        <item x="212"/>
        <item x="220"/>
        <item x="125"/>
        <item x="142"/>
        <item x="136"/>
        <item x="157"/>
        <item x="127"/>
        <item x="62"/>
        <item x="146"/>
        <item sd="0" x="52"/>
        <item x="23"/>
        <item x="137"/>
        <item x="74"/>
        <item x="56"/>
        <item x="216"/>
        <item x="75"/>
        <item x="129"/>
        <item x="200"/>
        <item x="222"/>
        <item x="123"/>
        <item x="67"/>
        <item x="46"/>
        <item x="70"/>
        <item x="58"/>
        <item x="68"/>
        <item x="60"/>
        <item x="36"/>
        <item x="63"/>
        <item x="134"/>
        <item x="133"/>
        <item x="214"/>
        <item x="213"/>
        <item x="154"/>
        <item x="138"/>
        <item x="135"/>
        <item x="156"/>
        <item x="40"/>
        <item x="35"/>
        <item x="140"/>
        <item x="147"/>
        <item x="132"/>
        <item x="150"/>
        <item x="128"/>
        <item x="41"/>
        <item x="64"/>
        <item x="61"/>
        <item x="38"/>
        <item x="207"/>
        <item x="85"/>
        <item x="189"/>
        <item x="43"/>
        <item x="47"/>
        <item x="72"/>
        <item x="126"/>
        <item x="210"/>
        <item sd="0" x="50"/>
        <item x="42"/>
        <item x="148"/>
        <item x="139"/>
        <item x="162"/>
        <item x="225"/>
        <item x="211"/>
        <item x="122"/>
        <item x="111"/>
        <item x="160"/>
        <item x="141"/>
        <item x="144"/>
        <item x="182"/>
        <item x="130"/>
        <item x="229"/>
        <item x="241"/>
        <item x="257"/>
        <item x="172"/>
        <item x="166"/>
        <item x="191"/>
        <item x="180"/>
        <item x="247"/>
        <item x="197"/>
        <item x="195"/>
        <item x="177"/>
        <item x="201"/>
        <item x="185"/>
        <item x="256"/>
        <item x="202"/>
        <item x="188"/>
        <item x="153"/>
        <item x="246"/>
        <item x="24"/>
        <item x="163"/>
        <item x="230"/>
        <item x="249"/>
        <item x="176"/>
        <item x="258"/>
        <item x="183"/>
        <item x="254"/>
        <item x="194"/>
        <item x="199"/>
        <item x="235"/>
        <item x="175"/>
        <item x="170"/>
        <item x="181"/>
        <item x="228"/>
        <item x="187"/>
        <item x="245"/>
        <item x="226"/>
        <item x="173"/>
        <item x="234"/>
        <item x="248"/>
        <item x="174"/>
        <item x="251"/>
        <item x="236"/>
        <item x="233"/>
        <item x="190"/>
        <item x="198"/>
        <item x="184"/>
        <item x="231"/>
        <item x="244"/>
        <item x="165"/>
        <item x="196"/>
        <item x="238"/>
        <item x="252"/>
        <item x="255"/>
        <item x="240"/>
        <item x="193"/>
        <item x="178"/>
        <item x="242"/>
        <item x="164"/>
        <item x="237"/>
        <item x="250"/>
        <item x="169"/>
        <item x="168"/>
        <item x="253"/>
        <item x="171"/>
        <item x="227"/>
        <item x="243"/>
        <item x="192"/>
        <item x="186"/>
        <item x="102"/>
        <item x="71"/>
        <item x="167"/>
        <item x="28"/>
        <item x="232"/>
        <item x="4"/>
        <item x="22"/>
        <item x="239"/>
        <item x="7"/>
        <item x="124"/>
        <item x="96"/>
        <item x="179"/>
        <item x="217"/>
        <item x="65"/>
        <item x="159"/>
        <item t="default"/>
      </items>
    </pivotField>
    <pivotField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3"/>
  </rowFields>
  <rowItems count="8">
    <i>
      <x/>
    </i>
    <i>
      <x v="1"/>
    </i>
    <i>
      <x v="2"/>
    </i>
    <i>
      <x v="3"/>
    </i>
    <i>
      <x v="4"/>
    </i>
    <i>
      <x v="5"/>
    </i>
    <i>
      <x v="6"/>
    </i>
    <i t="grand">
      <x/>
    </i>
  </rowItems>
  <colFields count="1">
    <field x="-2"/>
  </colFields>
  <colItems count="29">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colItems>
  <dataFields count="29">
    <dataField name="Sum of {PC-00} Diabetic women (excluding sterilisation, hysterectomy etc) aged 15-45 Yr" fld="66" baseField="0" baseItem="0"/>
    <dataField name="Sum of {PC-01} Diabetic women 15-45 currently using contraception" fld="67" baseField="0" baseItem="0"/>
    <dataField name="Sum of % PC-01" fld="317" baseField="0" baseItem="0"/>
    <dataField name="Sum of {PC-010} Preconception Advice (15m)" fld="68" baseField="0" baseItem="0"/>
    <dataField name="%PC-010" fld="203" baseField="0" baseItem="0" numFmtId="164"/>
    <dataField name="Sum of {PC-011} Referred to preconception clinic (15m)" fld="69" baseField="0" baseItem="0"/>
    <dataField name="%PC-011" fld="209" baseField="0" baseItem="0" numFmtId="164"/>
    <dataField name="Sum of {PC-02} Diabetic women aged 15-45 not currently using contraception" fld="70" baseField="0" baseItem="0"/>
    <dataField name="Sum of {PC-02} %" fld="310" baseField="0" baseItem="0" numFmtId="164"/>
    <dataField name="Sum of {PC-020} Preconception Advice (15m)" fld="71" baseField="0" baseItem="0"/>
    <dataField name="%PC-020" fld="204" baseField="0" baseItem="0" numFmtId="164"/>
    <dataField name="Sum of {PC-021} Referred to preconception clinic (15m)" fld="72" baseField="0" baseItem="0"/>
    <dataField name="%PC-021" fld="210" baseField="0" baseItem="0" numFmtId="164"/>
    <dataField name="Sum of {PC-022} Folic Acid (12m)" fld="73" baseField="0" baseItem="0"/>
    <dataField name="%PC-022" fld="205" baseField="0" baseItem="0" numFmtId="164"/>
    <dataField name="Sum of {PC-023} Prescribed ACE/ARB (6m) or Statins (12m)" fld="74" baseField="0" baseItem="0"/>
    <dataField name="%PC-023" fld="206" baseField="0" baseItem="0" numFmtId="164"/>
    <dataField name="Sum of {PC-023a} 15Yr-30Yrs: Prescribed ACE/ARB (6m) or Statins (12m)" fld="75" baseField="0" baseItem="0"/>
    <dataField name="%PC-023a" fld="211" baseField="0" baseItem="0" numFmtId="164"/>
    <dataField name="Sum of {PC-023b} 31Yr-45Yrs: Prescribed ACE/ARB (6m) or Statins (12m)" fld="76" baseField="0" baseItem="0"/>
    <dataField name="%PC-023b" fld="212" baseField="0" baseItem="0" numFmtId="164"/>
    <dataField name="Sum of {PC-024} HbA1c recorded (15m)" fld="77" baseField="0" baseItem="0"/>
    <dataField name="%PC-024" fld="213" baseField="0" baseItem="0" numFmtId="164"/>
    <dataField name="Sum of {PC-024a} Latest HbA1c &lt;48mol/mmol (15m)" fld="78" baseField="0" baseItem="0"/>
    <dataField name="%PC-24a" fld="227" baseField="0" baseItem="0" numFmtId="164"/>
    <dataField name="Sum of {PC-024b} Latest HbA1c &lt;= 86mol/mmol (15m)" fld="79" baseField="0" baseItem="0"/>
    <dataField name="%PC-24b" fld="228" baseField="0" baseItem="0" numFmtId="164"/>
    <dataField name="Sum of {PC-024c} Latest HbA1c &gt;86mol/mmol (15m)" fld="80" baseField="0" baseItem="0"/>
    <dataField name="%PC-24c" fld="229" baseField="0" baseItem="0" numFmtId="164"/>
  </dataFields>
  <formats count="39">
    <format dxfId="2541">
      <pivotArea outline="0" collapsedLevelsAreSubtotals="1" fieldPosition="0"/>
    </format>
    <format dxfId="2540">
      <pivotArea outline="0" collapsedLevelsAreSubtotals="1" fieldPosition="0"/>
    </format>
    <format dxfId="2539">
      <pivotArea field="0" type="button" dataOnly="0" labelOnly="1" outline="0" axis="axisRow" fieldPosition="0"/>
    </format>
    <format dxfId="2538">
      <pivotArea outline="0" collapsedLevelsAreSubtotals="1" fieldPosition="0"/>
    </format>
    <format dxfId="2537">
      <pivotArea outline="0" collapsedLevelsAreSubtotals="1" fieldPosition="0">
        <references count="1">
          <reference field="4294967294" count="2" selected="0">
            <x v="3"/>
            <x v="4"/>
          </reference>
        </references>
      </pivotArea>
    </format>
    <format dxfId="2536">
      <pivotArea dataOnly="0" labelOnly="1" outline="0" fieldPosition="0">
        <references count="1">
          <reference field="4294967294" count="2">
            <x v="3"/>
            <x v="4"/>
          </reference>
        </references>
      </pivotArea>
    </format>
    <format dxfId="2535">
      <pivotArea outline="0" collapsedLevelsAreSubtotals="1" fieldPosition="0">
        <references count="1">
          <reference field="4294967294" count="22" selected="0">
            <x v="5"/>
            <x v="6"/>
            <x v="8"/>
            <x v="9"/>
            <x v="10"/>
            <x v="11"/>
            <x v="12"/>
            <x v="13"/>
            <x v="14"/>
            <x v="15"/>
            <x v="16"/>
            <x v="17"/>
            <x v="18"/>
            <x v="20"/>
            <x v="21"/>
            <x v="22"/>
            <x v="23"/>
            <x v="24"/>
            <x v="25"/>
            <x v="26"/>
            <x v="27"/>
            <x v="28"/>
          </reference>
        </references>
      </pivotArea>
    </format>
    <format dxfId="2534">
      <pivotArea dataOnly="0" labelOnly="1" outline="0" fieldPosition="0">
        <references count="1">
          <reference field="4294967294" count="22">
            <x v="5"/>
            <x v="6"/>
            <x v="8"/>
            <x v="9"/>
            <x v="10"/>
            <x v="11"/>
            <x v="12"/>
            <x v="13"/>
            <x v="14"/>
            <x v="15"/>
            <x v="16"/>
            <x v="17"/>
            <x v="18"/>
            <x v="20"/>
            <x v="21"/>
            <x v="22"/>
            <x v="23"/>
            <x v="24"/>
            <x v="25"/>
            <x v="26"/>
            <x v="27"/>
            <x v="28"/>
          </reference>
        </references>
      </pivotArea>
    </format>
    <format dxfId="2533">
      <pivotArea outline="0" collapsedLevelsAreSubtotals="1" fieldPosition="0">
        <references count="1">
          <reference field="4294967294" count="1" selected="0">
            <x v="4"/>
          </reference>
        </references>
      </pivotArea>
    </format>
    <format dxfId="2532">
      <pivotArea dataOnly="0" labelOnly="1" outline="0" fieldPosition="0">
        <references count="1">
          <reference field="4294967294" count="1">
            <x v="4"/>
          </reference>
        </references>
      </pivotArea>
    </format>
    <format dxfId="2531">
      <pivotArea outline="0" collapsedLevelsAreSubtotals="1" fieldPosition="0">
        <references count="1">
          <reference field="4294967294" count="1" selected="0">
            <x v="8"/>
          </reference>
        </references>
      </pivotArea>
    </format>
    <format dxfId="2530">
      <pivotArea dataOnly="0" labelOnly="1" outline="0" fieldPosition="0">
        <references count="1">
          <reference field="4294967294" count="1">
            <x v="8"/>
          </reference>
        </references>
      </pivotArea>
    </format>
    <format dxfId="2529">
      <pivotArea outline="0" collapsedLevelsAreSubtotals="1" fieldPosition="0">
        <references count="1">
          <reference field="4294967294" count="1" selected="0">
            <x v="10"/>
          </reference>
        </references>
      </pivotArea>
    </format>
    <format dxfId="2528">
      <pivotArea dataOnly="0" labelOnly="1" outline="0" fieldPosition="0">
        <references count="1">
          <reference field="4294967294" count="1">
            <x v="10"/>
          </reference>
        </references>
      </pivotArea>
    </format>
    <format dxfId="2527">
      <pivotArea outline="0" collapsedLevelsAreSubtotals="1" fieldPosition="0">
        <references count="1">
          <reference field="4294967294" count="1" selected="0">
            <x v="12"/>
          </reference>
        </references>
      </pivotArea>
    </format>
    <format dxfId="2526">
      <pivotArea dataOnly="0" labelOnly="1" outline="0" fieldPosition="0">
        <references count="1">
          <reference field="4294967294" count="1">
            <x v="12"/>
          </reference>
        </references>
      </pivotArea>
    </format>
    <format dxfId="2525">
      <pivotArea outline="0" collapsedLevelsAreSubtotals="1" fieldPosition="0">
        <references count="1">
          <reference field="4294967294" count="1" selected="0">
            <x v="22"/>
          </reference>
        </references>
      </pivotArea>
    </format>
    <format dxfId="2524">
      <pivotArea dataOnly="0" labelOnly="1" outline="0" fieldPosition="0">
        <references count="1">
          <reference field="4294967294" count="1">
            <x v="22"/>
          </reference>
        </references>
      </pivotArea>
    </format>
    <format dxfId="2523">
      <pivotArea outline="0" collapsedLevelsAreSubtotals="1" fieldPosition="0">
        <references count="1">
          <reference field="4294967294" count="1" selected="0">
            <x v="20"/>
          </reference>
        </references>
      </pivotArea>
    </format>
    <format dxfId="2522">
      <pivotArea dataOnly="0" labelOnly="1" outline="0" fieldPosition="0">
        <references count="1">
          <reference field="4294967294" count="1">
            <x v="20"/>
          </reference>
        </references>
      </pivotArea>
    </format>
    <format dxfId="2521">
      <pivotArea outline="0" collapsedLevelsAreSubtotals="1" fieldPosition="0">
        <references count="1">
          <reference field="4294967294" count="1" selected="0">
            <x v="18"/>
          </reference>
        </references>
      </pivotArea>
    </format>
    <format dxfId="2520">
      <pivotArea dataOnly="0" labelOnly="1" outline="0" fieldPosition="0">
        <references count="1">
          <reference field="4294967294" count="1">
            <x v="18"/>
          </reference>
        </references>
      </pivotArea>
    </format>
    <format dxfId="2519">
      <pivotArea outline="0" collapsedLevelsAreSubtotals="1" fieldPosition="0">
        <references count="1">
          <reference field="4294967294" count="1" selected="0">
            <x v="16"/>
          </reference>
        </references>
      </pivotArea>
    </format>
    <format dxfId="2518">
      <pivotArea dataOnly="0" labelOnly="1" outline="0" fieldPosition="0">
        <references count="1">
          <reference field="4294967294" count="1">
            <x v="16"/>
          </reference>
        </references>
      </pivotArea>
    </format>
    <format dxfId="2517">
      <pivotArea outline="0" collapsedLevelsAreSubtotals="1" fieldPosition="0">
        <references count="1">
          <reference field="4294967294" count="1" selected="0">
            <x v="14"/>
          </reference>
        </references>
      </pivotArea>
    </format>
    <format dxfId="2516">
      <pivotArea dataOnly="0" labelOnly="1" outline="0" fieldPosition="0">
        <references count="1">
          <reference field="4294967294" count="1">
            <x v="14"/>
          </reference>
        </references>
      </pivotArea>
    </format>
    <format dxfId="2515">
      <pivotArea outline="0" collapsedLevelsAreSubtotals="1" fieldPosition="0">
        <references count="1">
          <reference field="4294967294" count="1" selected="0">
            <x v="24"/>
          </reference>
        </references>
      </pivotArea>
    </format>
    <format dxfId="2514">
      <pivotArea dataOnly="0" labelOnly="1" outline="0" fieldPosition="0">
        <references count="1">
          <reference field="4294967294" count="1">
            <x v="24"/>
          </reference>
        </references>
      </pivotArea>
    </format>
    <format dxfId="2513">
      <pivotArea outline="0" collapsedLevelsAreSubtotals="1" fieldPosition="0">
        <references count="1">
          <reference field="4294967294" count="1" selected="0">
            <x v="26"/>
          </reference>
        </references>
      </pivotArea>
    </format>
    <format dxfId="2512">
      <pivotArea dataOnly="0" labelOnly="1" outline="0" fieldPosition="0">
        <references count="1">
          <reference field="4294967294" count="1">
            <x v="26"/>
          </reference>
        </references>
      </pivotArea>
    </format>
    <format dxfId="2511">
      <pivotArea outline="0" collapsedLevelsAreSubtotals="1" fieldPosition="0">
        <references count="1">
          <reference field="4294967294" count="1" selected="0">
            <x v="28"/>
          </reference>
        </references>
      </pivotArea>
    </format>
    <format dxfId="2510">
      <pivotArea dataOnly="0" labelOnly="1" outline="0" fieldPosition="0">
        <references count="1">
          <reference field="4294967294" count="1">
            <x v="28"/>
          </reference>
        </references>
      </pivotArea>
    </format>
    <format dxfId="2509">
      <pivotArea outline="0" collapsedLevelsAreSubtotals="1" fieldPosition="0">
        <references count="1">
          <reference field="4294967294" count="1" selected="0">
            <x v="6"/>
          </reference>
        </references>
      </pivotArea>
    </format>
    <format dxfId="2508">
      <pivotArea dataOnly="0" labelOnly="1" outline="0" fieldPosition="0">
        <references count="1">
          <reference field="4294967294" count="1">
            <x v="6"/>
          </reference>
        </references>
      </pivotArea>
    </format>
    <format dxfId="2507">
      <pivotArea dataOnly="0" labelOnly="1" outline="0" fieldPosition="0">
        <references count="1">
          <reference field="4294967294" count="1">
            <x v="4"/>
          </reference>
        </references>
      </pivotArea>
    </format>
    <format dxfId="2506">
      <pivotArea outline="0" collapsedLevelsAreSubtotals="1" fieldPosition="0">
        <references count="1">
          <reference field="4294967294" count="1" selected="0">
            <x v="1"/>
          </reference>
        </references>
      </pivotArea>
    </format>
    <format dxfId="2505">
      <pivotArea outline="0" collapsedLevelsAreSubtotals="1" fieldPosition="0">
        <references count="1">
          <reference field="4294967294" count="1" selected="0">
            <x v="7"/>
          </reference>
        </references>
      </pivotArea>
    </format>
    <format dxfId="2504">
      <pivotArea outline="0" collapsedLevelsAreSubtotals="1" fieldPosition="0">
        <references count="1">
          <reference field="4294967294" count="1" selected="0">
            <x v="19"/>
          </reference>
        </references>
      </pivotArea>
    </format>
    <format dxfId="2503">
      <pivotArea outline="0" fieldPosition="0">
        <references count="1">
          <reference field="4294967294" count="1">
            <x v="0"/>
          </reference>
        </references>
      </pivotArea>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A00-000000000000}" name="PivotTable1"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20:BN334" firstHeaderRow="0" firstDataRow="1" firstDataCol="1"/>
  <pivotFields count="382">
    <pivotField axis="axisRow" showAll="0">
      <items count="10">
        <item x="0"/>
        <item x="2"/>
        <item x="4"/>
        <item x="1"/>
        <item x="6"/>
        <item x="3"/>
        <item x="5"/>
        <item m="1" x="7"/>
        <item m="1" x="8"/>
        <item t="default"/>
      </items>
    </pivotField>
    <pivotField axis="axisRow" showAll="0">
      <items count="51">
        <item x="38"/>
        <item m="1" x="49"/>
        <item x="0"/>
        <item x="4"/>
        <item x="41"/>
        <item x="42"/>
        <item x="43"/>
        <item x="9"/>
        <item x="31"/>
        <item x="24"/>
        <item x="2"/>
        <item x="39"/>
        <item x="3"/>
        <item x="32"/>
        <item x="29"/>
        <item x="10"/>
        <item x="12"/>
        <item x="18"/>
        <item x="20"/>
        <item x="21"/>
        <item x="22"/>
        <item x="35"/>
        <item m="1" x="48"/>
        <item x="44"/>
        <item x="13"/>
        <item x="33"/>
        <item x="11"/>
        <item x="34"/>
        <item x="25"/>
        <item x="5"/>
        <item x="26"/>
        <item x="1"/>
        <item x="28"/>
        <item x="23"/>
        <item x="19"/>
        <item x="36"/>
        <item x="14"/>
        <item x="45"/>
        <item x="30"/>
        <item x="15"/>
        <item x="6"/>
        <item x="40"/>
        <item x="27"/>
        <item x="46"/>
        <item x="37"/>
        <item x="16"/>
        <item x="7"/>
        <item x="8"/>
        <item x="17"/>
        <item m="1" x="47"/>
        <item t="default"/>
      </items>
    </pivotField>
    <pivotField showAll="0"/>
    <pivotField showAll="0"/>
    <pivotField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dataField="1"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314">
    <i>
      <x/>
    </i>
    <i r="1">
      <x v="2"/>
    </i>
    <i r="2">
      <x v="17"/>
    </i>
    <i r="2">
      <x v="140"/>
    </i>
    <i r="2">
      <x v="245"/>
    </i>
    <i r="1">
      <x v="10"/>
    </i>
    <i r="2">
      <x v="26"/>
    </i>
    <i r="2">
      <x v="38"/>
    </i>
    <i r="2">
      <x v="99"/>
    </i>
    <i r="2">
      <x v="155"/>
    </i>
    <i r="1">
      <x v="12"/>
    </i>
    <i r="2">
      <x v="55"/>
    </i>
    <i r="2">
      <x v="75"/>
    </i>
    <i r="2">
      <x v="108"/>
    </i>
    <i r="2">
      <x v="109"/>
    </i>
    <i r="2">
      <x v="152"/>
    </i>
    <i r="2">
      <x v="182"/>
    </i>
    <i r="2">
      <x v="233"/>
    </i>
    <i r="1">
      <x v="29"/>
    </i>
    <i r="2">
      <x v="73"/>
    </i>
    <i r="2">
      <x v="77"/>
    </i>
    <i r="2">
      <x v="82"/>
    </i>
    <i r="2">
      <x v="91"/>
    </i>
    <i r="2">
      <x v="120"/>
    </i>
    <i r="2">
      <x v="126"/>
    </i>
    <i r="2">
      <x v="151"/>
    </i>
    <i r="2">
      <x v="235"/>
    </i>
    <i r="2">
      <x v="248"/>
    </i>
    <i r="1">
      <x v="46"/>
    </i>
    <i r="2">
      <x v="1"/>
    </i>
    <i r="2">
      <x v="9"/>
    </i>
    <i r="2">
      <x v="172"/>
    </i>
    <i r="2">
      <x v="249"/>
    </i>
    <i r="1">
      <x v="47"/>
    </i>
    <i r="2">
      <x v="14"/>
    </i>
    <i r="2">
      <x v="58"/>
    </i>
    <i r="2">
      <x v="118"/>
    </i>
    <i r="2">
      <x v="162"/>
    </i>
    <i r="2">
      <x v="240"/>
    </i>
    <i>
      <x v="1"/>
    </i>
    <i r="1">
      <x v="7"/>
    </i>
    <i r="2">
      <x v="15"/>
    </i>
    <i r="2">
      <x v="16"/>
    </i>
    <i r="2">
      <x v="27"/>
    </i>
    <i r="2">
      <x v="177"/>
    </i>
    <i r="1">
      <x v="15"/>
    </i>
    <i r="2">
      <x v="41"/>
    </i>
    <i r="2">
      <x v="69"/>
    </i>
    <i r="2">
      <x v="106"/>
    </i>
    <i r="2">
      <x v="163"/>
    </i>
    <i r="2">
      <x v="206"/>
    </i>
    <i r="2">
      <x v="222"/>
    </i>
    <i r="2">
      <x v="228"/>
    </i>
    <i r="1">
      <x v="16"/>
    </i>
    <i r="2">
      <x v="8"/>
    </i>
    <i r="2">
      <x v="124"/>
    </i>
    <i r="2">
      <x v="129"/>
    </i>
    <i r="2">
      <x v="136"/>
    </i>
    <i r="2">
      <x v="214"/>
    </i>
    <i r="1">
      <x v="24"/>
    </i>
    <i r="2">
      <x v="18"/>
    </i>
    <i r="2">
      <x v="51"/>
    </i>
    <i r="2">
      <x v="135"/>
    </i>
    <i r="2">
      <x v="158"/>
    </i>
    <i r="2">
      <x v="161"/>
    </i>
    <i r="2">
      <x v="231"/>
    </i>
    <i r="1">
      <x v="36"/>
    </i>
    <i r="2">
      <x v="52"/>
    </i>
    <i r="2">
      <x v="173"/>
    </i>
    <i r="2">
      <x v="211"/>
    </i>
    <i r="2">
      <x v="213"/>
    </i>
    <i r="2">
      <x v="220"/>
    </i>
    <i r="1">
      <x v="39"/>
    </i>
    <i r="2">
      <x v="47"/>
    </i>
    <i r="2">
      <x v="181"/>
    </i>
    <i r="2">
      <x v="191"/>
    </i>
    <i r="1">
      <x v="45"/>
    </i>
    <i r="2">
      <x v="71"/>
    </i>
    <i r="2">
      <x v="207"/>
    </i>
    <i r="2">
      <x v="239"/>
    </i>
    <i r="2">
      <x v="241"/>
    </i>
    <i r="2">
      <x v="244"/>
    </i>
    <i r="1">
      <x v="48"/>
    </i>
    <i r="2">
      <x v="7"/>
    </i>
    <i r="2">
      <x v="30"/>
    </i>
    <i r="2">
      <x v="193"/>
    </i>
    <i r="2">
      <x v="210"/>
    </i>
    <i>
      <x v="2"/>
    </i>
    <i r="1">
      <x v="17"/>
    </i>
    <i r="2">
      <x v="21"/>
    </i>
    <i r="2">
      <x v="25"/>
    </i>
    <i r="2">
      <x v="32"/>
    </i>
    <i r="2">
      <x v="111"/>
    </i>
    <i r="2">
      <x v="165"/>
    </i>
    <i r="2">
      <x v="166"/>
    </i>
    <i r="2">
      <x v="186"/>
    </i>
    <i r="2">
      <x v="219"/>
    </i>
    <i r="1">
      <x v="18"/>
    </i>
    <i r="2">
      <x v="148"/>
    </i>
    <i r="2">
      <x v="221"/>
    </i>
    <i r="2">
      <x v="254"/>
    </i>
    <i r="1">
      <x v="19"/>
    </i>
    <i r="2">
      <x/>
    </i>
    <i r="2">
      <x v="31"/>
    </i>
    <i r="2">
      <x v="35"/>
    </i>
    <i r="2">
      <x v="59"/>
    </i>
    <i r="2">
      <x v="104"/>
    </i>
    <i r="2">
      <x v="115"/>
    </i>
    <i r="2">
      <x v="123"/>
    </i>
    <i r="2">
      <x v="138"/>
    </i>
    <i r="2">
      <x v="149"/>
    </i>
    <i r="2">
      <x v="153"/>
    </i>
    <i r="2">
      <x v="194"/>
    </i>
    <i r="2">
      <x v="208"/>
    </i>
    <i r="2">
      <x v="229"/>
    </i>
    <i r="2">
      <x v="259"/>
    </i>
    <i r="1">
      <x v="20"/>
    </i>
    <i r="2">
      <x v="10"/>
    </i>
    <i r="2">
      <x v="19"/>
    </i>
    <i r="2">
      <x v="46"/>
    </i>
    <i r="2">
      <x v="97"/>
    </i>
    <i r="2">
      <x v="103"/>
    </i>
    <i r="2">
      <x v="113"/>
    </i>
    <i r="2">
      <x v="142"/>
    </i>
    <i r="2">
      <x v="159"/>
    </i>
    <i r="2">
      <x v="178"/>
    </i>
    <i r="2">
      <x v="199"/>
    </i>
    <i r="2">
      <x v="230"/>
    </i>
    <i r="2">
      <x v="234"/>
    </i>
    <i r="2">
      <x v="237"/>
    </i>
    <i r="2">
      <x v="246"/>
    </i>
    <i r="2">
      <x v="255"/>
    </i>
    <i>
      <x v="3"/>
    </i>
    <i r="1">
      <x v="3"/>
    </i>
    <i r="2">
      <x v="24"/>
    </i>
    <i r="2">
      <x v="94"/>
    </i>
    <i r="2">
      <x v="139"/>
    </i>
    <i r="2">
      <x v="145"/>
    </i>
    <i r="2">
      <x v="184"/>
    </i>
    <i r="2">
      <x v="201"/>
    </i>
    <i r="2">
      <x v="226"/>
    </i>
    <i r="1">
      <x v="9"/>
    </i>
    <i r="2">
      <x v="65"/>
    </i>
    <i r="2">
      <x v="164"/>
    </i>
    <i r="2">
      <x v="243"/>
    </i>
    <i r="1">
      <x v="28"/>
    </i>
    <i r="2">
      <x v="11"/>
    </i>
    <i r="2">
      <x v="28"/>
    </i>
    <i r="2">
      <x v="72"/>
    </i>
    <i r="2">
      <x v="137"/>
    </i>
    <i r="1">
      <x v="30"/>
    </i>
    <i r="2">
      <x v="22"/>
    </i>
    <i r="2">
      <x v="56"/>
    </i>
    <i r="2">
      <x v="154"/>
    </i>
    <i r="2">
      <x v="169"/>
    </i>
    <i r="2">
      <x v="216"/>
    </i>
    <i r="2">
      <x v="253"/>
    </i>
    <i r="1">
      <x v="31"/>
    </i>
    <i r="2">
      <x v="61"/>
    </i>
    <i r="2">
      <x v="64"/>
    </i>
    <i r="2">
      <x v="128"/>
    </i>
    <i r="2">
      <x v="174"/>
    </i>
    <i r="2">
      <x v="232"/>
    </i>
    <i r="2">
      <x v="257"/>
    </i>
    <i r="1">
      <x v="32"/>
    </i>
    <i r="2">
      <x v="42"/>
    </i>
    <i r="2">
      <x v="66"/>
    </i>
    <i r="2">
      <x v="256"/>
    </i>
    <i r="1">
      <x v="33"/>
    </i>
    <i r="2">
      <x v="67"/>
    </i>
    <i r="2">
      <x v="147"/>
    </i>
    <i r="2">
      <x v="195"/>
    </i>
    <i r="2">
      <x v="205"/>
    </i>
    <i r="2">
      <x v="247"/>
    </i>
    <i r="1">
      <x v="38"/>
    </i>
    <i r="2">
      <x v="49"/>
    </i>
    <i r="2">
      <x v="50"/>
    </i>
    <i r="2">
      <x v="60"/>
    </i>
    <i r="2">
      <x v="85"/>
    </i>
    <i r="2">
      <x v="192"/>
    </i>
    <i r="1">
      <x v="40"/>
    </i>
    <i r="2">
      <x v="2"/>
    </i>
    <i r="2">
      <x v="76"/>
    </i>
    <i r="2">
      <x v="130"/>
    </i>
    <i r="2">
      <x v="146"/>
    </i>
    <i r="2">
      <x v="196"/>
    </i>
    <i r="2">
      <x v="238"/>
    </i>
    <i>
      <x v="4"/>
    </i>
    <i r="1">
      <x v="8"/>
    </i>
    <i r="2">
      <x v="12"/>
    </i>
    <i r="2">
      <x v="45"/>
    </i>
    <i r="2">
      <x v="63"/>
    </i>
    <i r="2">
      <x v="83"/>
    </i>
    <i r="2">
      <x v="90"/>
    </i>
    <i r="2">
      <x v="160"/>
    </i>
    <i r="2">
      <x v="185"/>
    </i>
    <i r="1">
      <x v="13"/>
    </i>
    <i r="2">
      <x v="68"/>
    </i>
    <i r="2">
      <x v="74"/>
    </i>
    <i r="2">
      <x v="78"/>
    </i>
    <i r="2">
      <x v="80"/>
    </i>
    <i r="2">
      <x v="107"/>
    </i>
    <i r="2">
      <x v="121"/>
    </i>
    <i r="2">
      <x v="242"/>
    </i>
    <i r="1">
      <x v="25"/>
    </i>
    <i r="2">
      <x v="114"/>
    </i>
    <i r="2">
      <x v="141"/>
    </i>
    <i r="2">
      <x v="225"/>
    </i>
    <i r="1">
      <x v="27"/>
    </i>
    <i r="2">
      <x v="81"/>
    </i>
    <i r="2">
      <x v="98"/>
    </i>
    <i r="2">
      <x v="144"/>
    </i>
    <i r="1">
      <x v="35"/>
    </i>
    <i r="2">
      <x v="29"/>
    </i>
    <i r="2">
      <x v="34"/>
    </i>
    <i r="2">
      <x v="54"/>
    </i>
    <i r="2">
      <x v="88"/>
    </i>
    <i r="2">
      <x v="92"/>
    </i>
    <i r="2">
      <x v="170"/>
    </i>
    <i r="2">
      <x v="223"/>
    </i>
    <i r="1">
      <x v="44"/>
    </i>
    <i r="2">
      <x v="6"/>
    </i>
    <i r="2">
      <x v="44"/>
    </i>
    <i r="2">
      <x v="70"/>
    </i>
    <i r="2">
      <x v="84"/>
    </i>
    <i r="2">
      <x v="156"/>
    </i>
    <i r="2">
      <x v="168"/>
    </i>
    <i r="2">
      <x v="175"/>
    </i>
    <i r="2">
      <x v="179"/>
    </i>
    <i r="2">
      <x v="203"/>
    </i>
    <i r="2">
      <x v="251"/>
    </i>
    <i>
      <x v="5"/>
    </i>
    <i r="1">
      <x/>
    </i>
    <i r="2">
      <x v="95"/>
    </i>
    <i r="2">
      <x v="102"/>
    </i>
    <i r="2">
      <x v="167"/>
    </i>
    <i r="2">
      <x v="190"/>
    </i>
    <i r="2">
      <x v="236"/>
    </i>
    <i r="1">
      <x v="11"/>
    </i>
    <i r="2">
      <x v="5"/>
    </i>
    <i r="2">
      <x v="23"/>
    </i>
    <i r="2">
      <x v="105"/>
    </i>
    <i r="2">
      <x v="180"/>
    </i>
    <i r="1">
      <x v="21"/>
    </i>
    <i r="2">
      <x v="13"/>
    </i>
    <i r="2">
      <x v="53"/>
    </i>
    <i r="2">
      <x v="116"/>
    </i>
    <i r="2">
      <x v="117"/>
    </i>
    <i r="1">
      <x v="26"/>
    </i>
    <i r="2">
      <x v="143"/>
    </i>
    <i r="2">
      <x v="183"/>
    </i>
    <i r="2">
      <x v="189"/>
    </i>
    <i r="2">
      <x v="197"/>
    </i>
    <i r="2">
      <x v="258"/>
    </i>
    <i r="1">
      <x v="34"/>
    </i>
    <i r="2">
      <x v="3"/>
    </i>
    <i r="2">
      <x v="37"/>
    </i>
    <i r="2">
      <x v="89"/>
    </i>
    <i r="2">
      <x v="133"/>
    </i>
    <i r="1">
      <x v="41"/>
    </i>
    <i r="2">
      <x v="20"/>
    </i>
    <i r="2">
      <x v="86"/>
    </i>
    <i r="2">
      <x v="198"/>
    </i>
    <i r="2">
      <x v="218"/>
    </i>
    <i r="1">
      <x v="42"/>
    </i>
    <i r="2">
      <x v="40"/>
    </i>
    <i r="2">
      <x v="87"/>
    </i>
    <i r="2">
      <x v="101"/>
    </i>
    <i r="2">
      <x v="119"/>
    </i>
    <i r="2">
      <x v="188"/>
    </i>
    <i r="2">
      <x v="252"/>
    </i>
    <i>
      <x v="6"/>
    </i>
    <i r="1">
      <x v="4"/>
    </i>
    <i r="2">
      <x v="4"/>
    </i>
    <i r="2">
      <x v="43"/>
    </i>
    <i r="2">
      <x v="57"/>
    </i>
    <i r="2">
      <x v="204"/>
    </i>
    <i r="2">
      <x v="250"/>
    </i>
    <i r="1">
      <x v="5"/>
    </i>
    <i r="2">
      <x v="36"/>
    </i>
    <i r="2">
      <x v="39"/>
    </i>
    <i r="2">
      <x v="150"/>
    </i>
    <i r="2">
      <x v="227"/>
    </i>
    <i r="1">
      <x v="6"/>
    </i>
    <i r="2">
      <x v="62"/>
    </i>
    <i r="2">
      <x v="122"/>
    </i>
    <i r="2">
      <x v="127"/>
    </i>
    <i r="2">
      <x v="131"/>
    </i>
    <i r="2">
      <x v="202"/>
    </i>
    <i r="2">
      <x v="224"/>
    </i>
    <i r="1">
      <x v="14"/>
    </i>
    <i r="2">
      <x v="48"/>
    </i>
    <i r="2">
      <x v="79"/>
    </i>
    <i r="2">
      <x v="100"/>
    </i>
    <i r="2">
      <x v="132"/>
    </i>
    <i r="2">
      <x v="200"/>
    </i>
    <i r="2">
      <x v="215"/>
    </i>
    <i r="1">
      <x v="23"/>
    </i>
    <i r="2">
      <x v="176"/>
    </i>
    <i r="2">
      <x v="217"/>
    </i>
    <i r="1">
      <x v="37"/>
    </i>
    <i r="2">
      <x v="93"/>
    </i>
    <i r="2">
      <x v="110"/>
    </i>
    <i r="2">
      <x v="125"/>
    </i>
    <i r="2">
      <x v="134"/>
    </i>
    <i r="2">
      <x v="209"/>
    </i>
    <i r="2">
      <x v="212"/>
    </i>
    <i r="1">
      <x v="43"/>
    </i>
    <i r="2">
      <x v="96"/>
    </i>
    <i r="2">
      <x v="112"/>
    </i>
    <i r="2">
      <x v="157"/>
    </i>
    <i r="2">
      <x v="171"/>
    </i>
    <i r="2">
      <x v="187"/>
    </i>
    <i t="grand">
      <x/>
    </i>
  </rowItems>
  <colFields count="1">
    <field x="-2"/>
  </colFields>
  <colItems count="63">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i i="57">
      <x v="57"/>
    </i>
    <i i="58">
      <x v="58"/>
    </i>
    <i i="59">
      <x v="59"/>
    </i>
    <i i="60">
      <x v="60"/>
    </i>
    <i i="61">
      <x v="61"/>
    </i>
    <i i="62">
      <x v="62"/>
    </i>
  </colItems>
  <dataFields count="63">
    <dataField name="Sum of {DR-00} Total Diabetes Register" fld="115" baseField="0" baseItem="0"/>
    <dataField name="Sum of {TT-10} All Patients - BP recorded (last 15m)" fld="84" baseField="0" baseItem="0"/>
    <dataField name="% All Patients - BP recorded (last 15m)" fld="245" baseField="0" baseItem="6"/>
    <dataField name="Sum of {TT-11} All Patients - BP controlled &lt;=140/80 (last 15m)" fld="85" baseField="0" baseItem="0"/>
    <dataField name="% All Patients - BP controlled &lt;=140/80 (last 15m)" fld="246" baseField="0" baseItem="6"/>
    <dataField name="Sum of {TT-12} All Patients - HbA1c recorded (last 15m)" fld="86" baseField="0" baseItem="0"/>
    <dataField name="% All Patients - HbA1c recorded (last 15m)" fld="247" baseField="0" baseItem="6"/>
    <dataField name="Sum of {TT-13} All Patients - HbA1c &lt;=48mmol (last 15m)" fld="87" baseField="0" baseItem="0"/>
    <dataField name="% All Patients - HbA1c &lt;=48mmol (last 15m)" fld="248" baseField="0" baseItem="6"/>
    <dataField name="Sum of {TT-14} All Patients - HbA1c &lt;=86mmol (last 15m)" fld="88" baseField="0" baseItem="0"/>
    <dataField name="% All Patients - HbA1c &lt;=86mmol (last 15m)" fld="249" baseField="0" baseItem="6"/>
    <dataField name="Sum of {TT-15} All Patients - HbA1c controlled &lt;=58mmol (last 15m)" fld="89" baseField="0" baseItem="0"/>
    <dataField name="% All Patients - HbA1c  &lt;=58mmol (last 15m)" fld="250" baseField="0" baseItem="6"/>
    <dataField name="Sum of {TT-16} All Patients - Chol recorded (15m)" fld="90" baseField="0" baseItem="0"/>
    <dataField name="% All Patients - Chol controlled &lt;5mmol (last 15m)" fld="252" baseField="0" baseItem="6"/>
    <dataField name="Sum of {TT-17} All Patients - Chol controlled &lt;5mmol (last 15m)" fld="91" baseField="0" baseItem="0"/>
    <dataField name="% All Patients - Chol recorded (15m)" fld="251" baseField="0" baseItem="6"/>
    <dataField name="Sum of {TT-18} All Patients - BP, HbA1c and Chol recorded" fld="92" baseField="0" baseItem="0"/>
    <dataField name="% All Patients - BP, HbA1c &amp; Chol recorded" fld="253" baseField="0" baseItem="6"/>
    <dataField name="Sum of {TT-19} All Patients - BP, HbA1c and Chol controlled" fld="93" baseField="0" baseItem="0"/>
    <dataField name="% All Patients - BP, HbA1C and cholesterol {TT-19}" fld="254" baseField="0" baseItem="0"/>
    <dataField name="Sum of {DEM-01} Type 1 Diabetes" fld="119" baseField="0" baseItem="0"/>
    <dataField name="Sum of {TT-20} Type 1 - BP recorded (last 15m)" fld="94" baseField="0" baseItem="0"/>
    <dataField name="% Type 1 - BP recorded (last 15m)" fld="255" baseField="0" baseItem="6"/>
    <dataField name="Sum of {TT-21} Type 1 - BP controlled &lt;=140/80 (last 15m)" fld="95" baseField="0" baseItem="0"/>
    <dataField name="% Type 1 - BP controlled &lt;=140/80 (last 15m)" fld="256" baseField="0" baseItem="6"/>
    <dataField name="Sum of {TT-22} Type 1 - HbA1c recorded (last 15m)" fld="96" baseField="0" baseItem="0"/>
    <dataField name="% Type 1 HbAc1 recorded {TT-22}" fld="257" baseField="0" baseItem="0"/>
    <dataField name="Sum of {TT-23} Type 1 - HbA1c &lt;=48mmol (last 15m)" fld="97" baseField="0" baseItem="0"/>
    <dataField name="% Type 1 - HbA1c &lt;=48mmol (last 15m)" fld="258" baseField="0" baseItem="6"/>
    <dataField name="Sum of {TT-24} Type 1 - HbA1c &lt;=86mmol (last 15m)" fld="98" baseField="0" baseItem="0"/>
    <dataField name="% Type 1 - HbA1c &lt;=86mmol (last 15m)" fld="259" baseField="0" baseItem="6"/>
    <dataField name="Sum of {TT-25} Type 1 - HbA1c controlled &lt;=58mmol (last 15m)" fld="99" baseField="0" baseItem="0"/>
    <dataField name="% Type 1 - HbA1c &lt;=58mmol (last 15m)" fld="260" baseField="0" baseItem="6"/>
    <dataField name="Sum of {TT-26} Type 1 - Chol recorded (15m)" fld="100" baseField="0" baseItem="0" numFmtId="1"/>
    <dataField name="% Type 1 - Chol recorded (15m)" fld="261" baseField="0" baseItem="6"/>
    <dataField name="Sum of {TT-27} Type 1 - Chol controlled &lt;5mmol (last 15m)" fld="101" baseField="0" baseItem="0" numFmtId="1"/>
    <dataField name="% Type 1 - Chol controlled &lt;5mmol (last 15m)" fld="262" baseField="0" baseItem="6"/>
    <dataField name="Sum of {TT-28} Type 1 - BP, HbA1c and Chol recorded" fld="102" baseField="0" baseItem="0" numFmtId="1"/>
    <dataField name="% Type 1 - BP, HbA1c &amp; Chol recorded" fld="263" baseField="0" baseItem="6"/>
    <dataField name="Sum of {TT-29} Type 1 - BP, HbA1c and Chol controlled" fld="103" baseField="0" baseItem="0" numFmtId="1"/>
    <dataField name="% Type 1 - BP, HbA1c &amp; Chol controlled" fld="264" baseField="0" baseItem="6"/>
    <dataField name="Sum of {DEM-02} Type 2 Diabetes" fld="120" baseField="0" baseItem="0"/>
    <dataField name="Sum of {TT-30} Type 2 - BP recorded (last 15m)" fld="104" baseField="0" baseItem="0"/>
    <dataField name="% Type 2 - BP recorded (last 15m)" fld="265" baseField="0" baseItem="6"/>
    <dataField name="Sum of {TT-31} Type 2 - BP controlled &lt;=140/80 (last 15m)" fld="105" baseField="0" baseItem="0"/>
    <dataField name="% Type 2 - BP controlled &lt;=140/80 (last 15m)" fld="266" baseField="0" baseItem="6"/>
    <dataField name="Sum of {TT-32} Type 2 - HbA1c recorded (last 15m)" fld="106" baseField="0" baseItem="0"/>
    <dataField name="% Type 2 - HbA1c recorded (last 15m)" fld="267" baseField="0" baseItem="6"/>
    <dataField name="Sum of {TT-33} Type 2 - HbA1c &lt;=48mmol (last 15m)" fld="107" baseField="0" baseItem="0"/>
    <dataField name="% Type 2 - HbA1c &lt;=48mmol (last 15m)" fld="268" baseField="0" baseItem="6"/>
    <dataField name="Sum of {TT-34} Type 2 - HbA1c &lt;=86mmol (last 15m)" fld="108" baseField="0" baseItem="0"/>
    <dataField name="% Type 2 - HbA1c &lt;=86mmol (last 15m)" fld="269" baseField="0" baseItem="6"/>
    <dataField name="Sum of {TT-35} Type 2 - HbA1c controlled &lt;=58mmol (last 15m)" fld="109" baseField="0" baseItem="0"/>
    <dataField name="% Type 2 - HbA1c &lt;=58mmol (last 15m)" fld="270" baseField="0" baseItem="6"/>
    <dataField name="Sum of {TT-36} Type 2 - Chol recorded (15m)" fld="110" baseField="0" baseItem="0" numFmtId="1"/>
    <dataField name="% Type 2 - Chol recorded (15m)" fld="271" baseField="0" baseItem="6"/>
    <dataField name="Sum of {TT-37} Type 2 - Chol controlled &lt;5mmol (last 15m)" fld="111" baseField="0" baseItem="0" numFmtId="1"/>
    <dataField name="% Type 2 - Chol controlled (15m)" fld="272" baseField="0" baseItem="6"/>
    <dataField name="Sum of {TT-38} Type 2 - BP, HbA1c and Chol recorded" fld="112" baseField="0" baseItem="0" numFmtId="1"/>
    <dataField name="% Type 2 - BP, HbA1c &amp; Chol recorded" fld="273" baseField="0" baseItem="6"/>
    <dataField name="Sum of {TT-39} Type 2 - BP, HbA1c and Chol controlled" fld="113" baseField="0" baseItem="0" numFmtId="1"/>
    <dataField name="% Type 2 - BP, HbA1c &amp; Chol controlled" fld="274" baseField="0" baseItem="6"/>
  </dataFields>
  <formats count="199">
    <format dxfId="2402">
      <pivotArea outline="0" collapsedLevelsAreSubtotals="1" fieldPosition="0"/>
    </format>
    <format dxfId="2401">
      <pivotArea outline="0" collapsedLevelsAreSubtotals="1" fieldPosition="0"/>
    </format>
    <format dxfId="2400">
      <pivotArea dataOnly="0" labelOnly="1" outline="0" fieldPosition="0">
        <references count="1">
          <reference field="4294967294" count="28">
            <x v="2"/>
            <x v="4"/>
            <x v="6"/>
            <x v="8"/>
            <x v="10"/>
            <x v="12"/>
            <x v="14"/>
            <x v="16"/>
            <x v="18"/>
            <x v="23"/>
            <x v="25"/>
            <x v="29"/>
            <x v="31"/>
            <x v="33"/>
            <x v="35"/>
            <x v="37"/>
            <x v="39"/>
            <x v="41"/>
            <x v="44"/>
            <x v="46"/>
            <x v="48"/>
            <x v="50"/>
            <x v="52"/>
            <x v="54"/>
            <x v="56"/>
            <x v="58"/>
            <x v="60"/>
            <x v="62"/>
          </reference>
        </references>
      </pivotArea>
    </format>
    <format dxfId="2399">
      <pivotArea dataOnly="0" labelOnly="1" outline="0" fieldPosition="0">
        <references count="1">
          <reference field="4294967294" count="28">
            <x v="2"/>
            <x v="4"/>
            <x v="6"/>
            <x v="8"/>
            <x v="10"/>
            <x v="12"/>
            <x v="14"/>
            <x v="16"/>
            <x v="18"/>
            <x v="23"/>
            <x v="25"/>
            <x v="29"/>
            <x v="31"/>
            <x v="33"/>
            <x v="35"/>
            <x v="37"/>
            <x v="39"/>
            <x v="41"/>
            <x v="44"/>
            <x v="46"/>
            <x v="48"/>
            <x v="50"/>
            <x v="52"/>
            <x v="54"/>
            <x v="56"/>
            <x v="58"/>
            <x v="60"/>
            <x v="62"/>
          </reference>
        </references>
      </pivotArea>
    </format>
    <format dxfId="2398">
      <pivotArea dataOnly="0" labelOnly="1" outline="0" fieldPosition="0">
        <references count="1">
          <reference field="4294967294" count="28">
            <x v="2"/>
            <x v="4"/>
            <x v="6"/>
            <x v="8"/>
            <x v="10"/>
            <x v="12"/>
            <x v="14"/>
            <x v="16"/>
            <x v="18"/>
            <x v="23"/>
            <x v="25"/>
            <x v="29"/>
            <x v="31"/>
            <x v="33"/>
            <x v="35"/>
            <x v="37"/>
            <x v="39"/>
            <x v="41"/>
            <x v="44"/>
            <x v="46"/>
            <x v="48"/>
            <x v="50"/>
            <x v="52"/>
            <x v="54"/>
            <x v="56"/>
            <x v="58"/>
            <x v="60"/>
            <x v="62"/>
          </reference>
        </references>
      </pivotArea>
    </format>
    <format dxfId="2397">
      <pivotArea outline="0" collapsedLevelsAreSubtotals="1" fieldPosition="0">
        <references count="1">
          <reference field="4294967294" count="9" selected="0">
            <x v="2"/>
            <x v="4"/>
            <x v="6"/>
            <x v="8"/>
            <x v="10"/>
            <x v="12"/>
            <x v="14"/>
            <x v="16"/>
            <x v="18"/>
          </reference>
        </references>
      </pivotArea>
    </format>
    <format dxfId="2396">
      <pivotArea dataOnly="0" labelOnly="1" outline="0" fieldPosition="0">
        <references count="1">
          <reference field="4294967294" count="9">
            <x v="2"/>
            <x v="4"/>
            <x v="6"/>
            <x v="8"/>
            <x v="10"/>
            <x v="12"/>
            <x v="14"/>
            <x v="16"/>
            <x v="18"/>
          </reference>
        </references>
      </pivotArea>
    </format>
    <format dxfId="2395">
      <pivotArea outline="0" collapsedLevelsAreSubtotals="1" fieldPosition="0">
        <references count="1">
          <reference field="4294967294" count="9" selected="0">
            <x v="23"/>
            <x v="25"/>
            <x v="29"/>
            <x v="31"/>
            <x v="33"/>
            <x v="35"/>
            <x v="37"/>
            <x v="39"/>
            <x v="41"/>
          </reference>
        </references>
      </pivotArea>
    </format>
    <format dxfId="2394">
      <pivotArea dataOnly="0" labelOnly="1" outline="0" fieldPosition="0">
        <references count="1">
          <reference field="4294967294" count="9">
            <x v="23"/>
            <x v="25"/>
            <x v="29"/>
            <x v="31"/>
            <x v="33"/>
            <x v="35"/>
            <x v="37"/>
            <x v="39"/>
            <x v="41"/>
          </reference>
        </references>
      </pivotArea>
    </format>
    <format dxfId="2393">
      <pivotArea outline="0" collapsedLevelsAreSubtotals="1" fieldPosition="0">
        <references count="1">
          <reference field="4294967294" count="10" selected="0">
            <x v="44"/>
            <x v="46"/>
            <x v="48"/>
            <x v="50"/>
            <x v="52"/>
            <x v="54"/>
            <x v="56"/>
            <x v="58"/>
            <x v="60"/>
            <x v="62"/>
          </reference>
        </references>
      </pivotArea>
    </format>
    <format dxfId="2392">
      <pivotArea dataOnly="0" labelOnly="1" outline="0" fieldPosition="0">
        <references count="1">
          <reference field="4294967294" count="10">
            <x v="44"/>
            <x v="46"/>
            <x v="48"/>
            <x v="50"/>
            <x v="52"/>
            <x v="54"/>
            <x v="56"/>
            <x v="58"/>
            <x v="60"/>
            <x v="62"/>
          </reference>
        </references>
      </pivotArea>
    </format>
    <format dxfId="2391">
      <pivotArea dataOnly="0" labelOnly="1" fieldPosition="0">
        <references count="1">
          <reference field="0" count="0"/>
        </references>
      </pivotArea>
    </format>
    <format dxfId="2390">
      <pivotArea dataOnly="0" labelOnly="1" grandRow="1" outline="0" fieldPosition="0"/>
    </format>
    <format dxfId="2389">
      <pivotArea dataOnly="0" labelOnly="1" fieldPosition="0">
        <references count="2">
          <reference field="0" count="0" selected="0"/>
          <reference field="1" count="0"/>
        </references>
      </pivotArea>
    </format>
    <format dxfId="2388">
      <pivotArea dataOnly="0" labelOnly="1" fieldPosition="0">
        <references count="2">
          <reference field="0" count="0" selected="0"/>
          <reference field="1" count="0"/>
        </references>
      </pivotArea>
    </format>
    <format dxfId="2387">
      <pivotArea dataOnly="0" labelOnly="1" outline="0" fieldPosition="0">
        <references count="1">
          <reference field="4294967294" count="28">
            <x v="2"/>
            <x v="4"/>
            <x v="6"/>
            <x v="8"/>
            <x v="10"/>
            <x v="12"/>
            <x v="14"/>
            <x v="16"/>
            <x v="18"/>
            <x v="23"/>
            <x v="25"/>
            <x v="29"/>
            <x v="31"/>
            <x v="33"/>
            <x v="35"/>
            <x v="37"/>
            <x v="39"/>
            <x v="41"/>
            <x v="44"/>
            <x v="46"/>
            <x v="48"/>
            <x v="50"/>
            <x v="52"/>
            <x v="54"/>
            <x v="56"/>
            <x v="58"/>
            <x v="60"/>
            <x v="62"/>
          </reference>
        </references>
      </pivotArea>
    </format>
    <format dxfId="2386">
      <pivotArea dataOnly="0" labelOnly="1" outline="0" fieldPosition="0">
        <references count="1">
          <reference field="4294967294" count="28">
            <x v="2"/>
            <x v="4"/>
            <x v="6"/>
            <x v="8"/>
            <x v="10"/>
            <x v="12"/>
            <x v="14"/>
            <x v="16"/>
            <x v="18"/>
            <x v="23"/>
            <x v="25"/>
            <x v="29"/>
            <x v="31"/>
            <x v="33"/>
            <x v="35"/>
            <x v="37"/>
            <x v="39"/>
            <x v="41"/>
            <x v="44"/>
            <x v="46"/>
            <x v="48"/>
            <x v="50"/>
            <x v="52"/>
            <x v="54"/>
            <x v="56"/>
            <x v="58"/>
            <x v="60"/>
            <x v="62"/>
          </reference>
        </references>
      </pivotArea>
    </format>
    <format dxfId="2385">
      <pivotArea outline="0" collapsedLevelsAreSubtotals="1" fieldPosition="0"/>
    </format>
    <format dxfId="2384">
      <pivotArea dataOnly="0" labelOnly="1" outline="0" fieldPosition="0">
        <references count="1">
          <reference field="4294967294" count="42">
            <x v="1"/>
            <x v="2"/>
            <x v="3"/>
            <x v="4"/>
            <x v="5"/>
            <x v="6"/>
            <x v="7"/>
            <x v="8"/>
            <x v="9"/>
            <x v="10"/>
            <x v="11"/>
            <x v="12"/>
            <x v="14"/>
            <x v="16"/>
            <x v="18"/>
            <x v="20"/>
            <x v="22"/>
            <x v="23"/>
            <x v="24"/>
            <x v="25"/>
            <x v="26"/>
            <x v="27"/>
            <x v="28"/>
            <x v="29"/>
            <x v="30"/>
            <x v="31"/>
            <x v="32"/>
            <x v="33"/>
            <x v="35"/>
            <x v="37"/>
            <x v="39"/>
            <x v="41"/>
            <x v="43"/>
            <x v="44"/>
            <x v="45"/>
            <x v="46"/>
            <x v="47"/>
            <x v="48"/>
            <x v="49"/>
            <x v="50"/>
            <x v="51"/>
            <x v="52"/>
          </reference>
        </references>
      </pivotArea>
    </format>
    <format dxfId="2383">
      <pivotArea dataOnly="0" labelOnly="1" outline="0" fieldPosition="0">
        <references count="1">
          <reference field="4294967294" count="6">
            <x v="53"/>
            <x v="54"/>
            <x v="56"/>
            <x v="58"/>
            <x v="60"/>
            <x v="62"/>
          </reference>
        </references>
      </pivotArea>
    </format>
    <format dxfId="2382">
      <pivotArea dataOnly="0" labelOnly="1" outline="0" fieldPosition="0">
        <references count="1">
          <reference field="4294967294" count="42">
            <x v="1"/>
            <x v="2"/>
            <x v="3"/>
            <x v="4"/>
            <x v="5"/>
            <x v="6"/>
            <x v="7"/>
            <x v="8"/>
            <x v="9"/>
            <x v="10"/>
            <x v="11"/>
            <x v="12"/>
            <x v="14"/>
            <x v="16"/>
            <x v="18"/>
            <x v="20"/>
            <x v="22"/>
            <x v="23"/>
            <x v="24"/>
            <x v="25"/>
            <x v="26"/>
            <x v="27"/>
            <x v="28"/>
            <x v="29"/>
            <x v="30"/>
            <x v="31"/>
            <x v="32"/>
            <x v="33"/>
            <x v="35"/>
            <x v="37"/>
            <x v="39"/>
            <x v="41"/>
            <x v="43"/>
            <x v="44"/>
            <x v="45"/>
            <x v="46"/>
            <x v="47"/>
            <x v="48"/>
            <x v="49"/>
            <x v="50"/>
            <x v="51"/>
            <x v="52"/>
          </reference>
        </references>
      </pivotArea>
    </format>
    <format dxfId="2381">
      <pivotArea dataOnly="0" labelOnly="1" outline="0" fieldPosition="0">
        <references count="1">
          <reference field="4294967294" count="6">
            <x v="53"/>
            <x v="54"/>
            <x v="56"/>
            <x v="58"/>
            <x v="60"/>
            <x v="62"/>
          </reference>
        </references>
      </pivotArea>
    </format>
    <format dxfId="2380">
      <pivotArea outline="0" collapsedLevelsAreSubtotals="1" fieldPosition="0">
        <references count="1">
          <reference field="4294967294" count="1" selected="0">
            <x v="1"/>
          </reference>
        </references>
      </pivotArea>
    </format>
    <format dxfId="2379">
      <pivotArea dataOnly="0" labelOnly="1" outline="0" fieldPosition="0">
        <references count="1">
          <reference field="4294967294" count="1">
            <x v="1"/>
          </reference>
        </references>
      </pivotArea>
    </format>
    <format dxfId="2378">
      <pivotArea outline="0" collapsedLevelsAreSubtotals="1" fieldPosition="0">
        <references count="1">
          <reference field="4294967294" count="1" selected="0">
            <x v="2"/>
          </reference>
        </references>
      </pivotArea>
    </format>
    <format dxfId="2377">
      <pivotArea dataOnly="0" labelOnly="1" outline="0" fieldPosition="0">
        <references count="1">
          <reference field="4294967294" count="1">
            <x v="2"/>
          </reference>
        </references>
      </pivotArea>
    </format>
    <format dxfId="2376">
      <pivotArea outline="0" collapsedLevelsAreSubtotals="1" fieldPosition="0">
        <references count="1">
          <reference field="4294967294" count="1" selected="0">
            <x v="1"/>
          </reference>
        </references>
      </pivotArea>
    </format>
    <format dxfId="2375">
      <pivotArea dataOnly="0" labelOnly="1" outline="0" fieldPosition="0">
        <references count="1">
          <reference field="4294967294" count="1">
            <x v="1"/>
          </reference>
        </references>
      </pivotArea>
    </format>
    <format dxfId="2374">
      <pivotArea outline="0" collapsedLevelsAreSubtotals="1" fieldPosition="0">
        <references count="1">
          <reference field="4294967294" count="1" selected="0">
            <x v="22"/>
          </reference>
        </references>
      </pivotArea>
    </format>
    <format dxfId="2373">
      <pivotArea dataOnly="0" labelOnly="1" outline="0" fieldPosition="0">
        <references count="1">
          <reference field="4294967294" count="1">
            <x v="22"/>
          </reference>
        </references>
      </pivotArea>
    </format>
    <format dxfId="2372">
      <pivotArea outline="0" collapsedLevelsAreSubtotals="1" fieldPosition="0">
        <references count="1">
          <reference field="4294967294" count="1" selected="0">
            <x v="20"/>
          </reference>
        </references>
      </pivotArea>
    </format>
    <format dxfId="2371">
      <pivotArea dataOnly="0" labelOnly="1" outline="0" fieldPosition="0">
        <references count="1">
          <reference field="4294967294" count="1">
            <x v="20"/>
          </reference>
        </references>
      </pivotArea>
    </format>
    <format dxfId="2370">
      <pivotArea outline="0" collapsedLevelsAreSubtotals="1" fieldPosition="0">
        <references count="1">
          <reference field="4294967294" count="1" selected="0">
            <x v="24"/>
          </reference>
        </references>
      </pivotArea>
    </format>
    <format dxfId="2369">
      <pivotArea dataOnly="0" labelOnly="1" outline="0" fieldPosition="0">
        <references count="1">
          <reference field="4294967294" count="1">
            <x v="24"/>
          </reference>
        </references>
      </pivotArea>
    </format>
    <format dxfId="2368">
      <pivotArea outline="0" collapsedLevelsAreSubtotals="1" fieldPosition="0">
        <references count="1">
          <reference field="4294967294" count="1" selected="0">
            <x v="26"/>
          </reference>
        </references>
      </pivotArea>
    </format>
    <format dxfId="2367">
      <pivotArea dataOnly="0" labelOnly="1" outline="0" fieldPosition="0">
        <references count="1">
          <reference field="4294967294" count="1">
            <x v="26"/>
          </reference>
        </references>
      </pivotArea>
    </format>
    <format dxfId="2366">
      <pivotArea outline="0" collapsedLevelsAreSubtotals="1" fieldPosition="0">
        <references count="1">
          <reference field="4294967294" count="1" selected="0">
            <x v="28"/>
          </reference>
        </references>
      </pivotArea>
    </format>
    <format dxfId="2365">
      <pivotArea dataOnly="0" labelOnly="1" outline="0" fieldPosition="0">
        <references count="1">
          <reference field="4294967294" count="1">
            <x v="28"/>
          </reference>
        </references>
      </pivotArea>
    </format>
    <format dxfId="2364">
      <pivotArea outline="0" collapsedLevelsAreSubtotals="1" fieldPosition="0">
        <references count="1">
          <reference field="4294967294" count="1" selected="0">
            <x v="30"/>
          </reference>
        </references>
      </pivotArea>
    </format>
    <format dxfId="2363">
      <pivotArea dataOnly="0" labelOnly="1" outline="0" fieldPosition="0">
        <references count="1">
          <reference field="4294967294" count="1">
            <x v="30"/>
          </reference>
        </references>
      </pivotArea>
    </format>
    <format dxfId="2362">
      <pivotArea outline="0" collapsedLevelsAreSubtotals="1" fieldPosition="0">
        <references count="1">
          <reference field="4294967294" count="1" selected="0">
            <x v="32"/>
          </reference>
        </references>
      </pivotArea>
    </format>
    <format dxfId="2361">
      <pivotArea dataOnly="0" labelOnly="1" outline="0" fieldPosition="0">
        <references count="1">
          <reference field="4294967294" count="1">
            <x v="32"/>
          </reference>
        </references>
      </pivotArea>
    </format>
    <format dxfId="2360">
      <pivotArea outline="0" collapsedLevelsAreSubtotals="1" fieldPosition="0">
        <references count="1">
          <reference field="4294967294" count="1" selected="0">
            <x v="43"/>
          </reference>
        </references>
      </pivotArea>
    </format>
    <format dxfId="2359">
      <pivotArea dataOnly="0" labelOnly="1" outline="0" fieldPosition="0">
        <references count="1">
          <reference field="4294967294" count="1">
            <x v="43"/>
          </reference>
        </references>
      </pivotArea>
    </format>
    <format dxfId="2358">
      <pivotArea outline="0" collapsedLevelsAreSubtotals="1" fieldPosition="0">
        <references count="1">
          <reference field="4294967294" count="1" selected="0">
            <x v="45"/>
          </reference>
        </references>
      </pivotArea>
    </format>
    <format dxfId="2357">
      <pivotArea dataOnly="0" labelOnly="1" outline="0" fieldPosition="0">
        <references count="1">
          <reference field="4294967294" count="1">
            <x v="45"/>
          </reference>
        </references>
      </pivotArea>
    </format>
    <format dxfId="2356">
      <pivotArea outline="0" collapsedLevelsAreSubtotals="1" fieldPosition="0">
        <references count="1">
          <reference field="4294967294" count="1" selected="0">
            <x v="47"/>
          </reference>
        </references>
      </pivotArea>
    </format>
    <format dxfId="2355">
      <pivotArea dataOnly="0" labelOnly="1" outline="0" fieldPosition="0">
        <references count="1">
          <reference field="4294967294" count="1">
            <x v="47"/>
          </reference>
        </references>
      </pivotArea>
    </format>
    <format dxfId="2354">
      <pivotArea outline="0" collapsedLevelsAreSubtotals="1" fieldPosition="0">
        <references count="1">
          <reference field="4294967294" count="1" selected="0">
            <x v="49"/>
          </reference>
        </references>
      </pivotArea>
    </format>
    <format dxfId="2353">
      <pivotArea dataOnly="0" labelOnly="1" outline="0" fieldPosition="0">
        <references count="1">
          <reference field="4294967294" count="1">
            <x v="49"/>
          </reference>
        </references>
      </pivotArea>
    </format>
    <format dxfId="2352">
      <pivotArea outline="0" collapsedLevelsAreSubtotals="1" fieldPosition="0">
        <references count="1">
          <reference field="4294967294" count="1" selected="0">
            <x v="51"/>
          </reference>
        </references>
      </pivotArea>
    </format>
    <format dxfId="2351">
      <pivotArea dataOnly="0" labelOnly="1" outline="0" fieldPosition="0">
        <references count="1">
          <reference field="4294967294" count="1">
            <x v="51"/>
          </reference>
        </references>
      </pivotArea>
    </format>
    <format dxfId="2350">
      <pivotArea outline="0" collapsedLevelsAreSubtotals="1" fieldPosition="0">
        <references count="1">
          <reference field="4294967294" count="1" selected="0">
            <x v="53"/>
          </reference>
        </references>
      </pivotArea>
    </format>
    <format dxfId="2349">
      <pivotArea dataOnly="0" labelOnly="1" outline="0" fieldPosition="0">
        <references count="1">
          <reference field="4294967294" count="1">
            <x v="53"/>
          </reference>
        </references>
      </pivotArea>
    </format>
    <format dxfId="2348">
      <pivotArea outline="0" collapsedLevelsAreSubtotals="1" fieldPosition="0">
        <references count="1">
          <reference field="4294967294" count="16" selected="0">
            <x v="1"/>
            <x v="2"/>
            <x v="3"/>
            <x v="4"/>
            <x v="5"/>
            <x v="6"/>
            <x v="7"/>
            <x v="8"/>
            <x v="9"/>
            <x v="10"/>
            <x v="11"/>
            <x v="12"/>
            <x v="14"/>
            <x v="16"/>
            <x v="18"/>
            <x v="20"/>
          </reference>
        </references>
      </pivotArea>
    </format>
    <format dxfId="2347">
      <pivotArea dataOnly="0" labelOnly="1" outline="0" fieldPosition="0">
        <references count="1">
          <reference field="4294967294" count="16">
            <x v="1"/>
            <x v="2"/>
            <x v="3"/>
            <x v="4"/>
            <x v="5"/>
            <x v="6"/>
            <x v="7"/>
            <x v="8"/>
            <x v="9"/>
            <x v="10"/>
            <x v="11"/>
            <x v="12"/>
            <x v="14"/>
            <x v="16"/>
            <x v="18"/>
            <x v="20"/>
          </reference>
        </references>
      </pivotArea>
    </format>
    <format dxfId="2346">
      <pivotArea outline="0" collapsedLevelsAreSubtotals="1" fieldPosition="0">
        <references count="1">
          <reference field="4294967294" count="16" selected="0">
            <x v="22"/>
            <x v="23"/>
            <x v="24"/>
            <x v="25"/>
            <x v="26"/>
            <x v="27"/>
            <x v="28"/>
            <x v="29"/>
            <x v="30"/>
            <x v="31"/>
            <x v="32"/>
            <x v="33"/>
            <x v="35"/>
            <x v="37"/>
            <x v="39"/>
            <x v="41"/>
          </reference>
        </references>
      </pivotArea>
    </format>
    <format dxfId="2345">
      <pivotArea dataOnly="0" labelOnly="1" outline="0" fieldPosition="0">
        <references count="1">
          <reference field="4294967294" count="16">
            <x v="22"/>
            <x v="23"/>
            <x v="24"/>
            <x v="25"/>
            <x v="26"/>
            <x v="27"/>
            <x v="28"/>
            <x v="29"/>
            <x v="30"/>
            <x v="31"/>
            <x v="32"/>
            <x v="33"/>
            <x v="35"/>
            <x v="37"/>
            <x v="39"/>
            <x v="41"/>
          </reference>
        </references>
      </pivotArea>
    </format>
    <format dxfId="2344">
      <pivotArea outline="0" collapsedLevelsAreSubtotals="1" fieldPosition="0">
        <references count="1">
          <reference field="4294967294" count="1" selected="0">
            <x v="1"/>
          </reference>
        </references>
      </pivotArea>
    </format>
    <format dxfId="2343">
      <pivotArea dataOnly="0" labelOnly="1" outline="0" fieldPosition="0">
        <references count="1">
          <reference field="4294967294" count="1">
            <x v="1"/>
          </reference>
        </references>
      </pivotArea>
    </format>
    <format dxfId="2342">
      <pivotArea outline="0" collapsedLevelsAreSubtotals="1" fieldPosition="0">
        <references count="1">
          <reference field="4294967294" count="1" selected="0">
            <x v="3"/>
          </reference>
        </references>
      </pivotArea>
    </format>
    <format dxfId="2341">
      <pivotArea dataOnly="0" labelOnly="1" outline="0" fieldPosition="0">
        <references count="1">
          <reference field="4294967294" count="1">
            <x v="3"/>
          </reference>
        </references>
      </pivotArea>
    </format>
    <format dxfId="2340">
      <pivotArea outline="0" collapsedLevelsAreSubtotals="1" fieldPosition="0">
        <references count="1">
          <reference field="4294967294" count="1" selected="0">
            <x v="5"/>
          </reference>
        </references>
      </pivotArea>
    </format>
    <format dxfId="2339">
      <pivotArea dataOnly="0" labelOnly="1" outline="0" fieldPosition="0">
        <references count="1">
          <reference field="4294967294" count="1">
            <x v="5"/>
          </reference>
        </references>
      </pivotArea>
    </format>
    <format dxfId="2338">
      <pivotArea outline="0" collapsedLevelsAreSubtotals="1" fieldPosition="0">
        <references count="1">
          <reference field="4294967294" count="1" selected="0">
            <x v="7"/>
          </reference>
        </references>
      </pivotArea>
    </format>
    <format dxfId="2337">
      <pivotArea dataOnly="0" labelOnly="1" outline="0" fieldPosition="0">
        <references count="1">
          <reference field="4294967294" count="1">
            <x v="7"/>
          </reference>
        </references>
      </pivotArea>
    </format>
    <format dxfId="2336">
      <pivotArea outline="0" collapsedLevelsAreSubtotals="1" fieldPosition="0">
        <references count="1">
          <reference field="4294967294" count="1" selected="0">
            <x v="9"/>
          </reference>
        </references>
      </pivotArea>
    </format>
    <format dxfId="2335">
      <pivotArea dataOnly="0" labelOnly="1" outline="0" fieldPosition="0">
        <references count="1">
          <reference field="4294967294" count="1">
            <x v="9"/>
          </reference>
        </references>
      </pivotArea>
    </format>
    <format dxfId="2334">
      <pivotArea outline="0" collapsedLevelsAreSubtotals="1" fieldPosition="0">
        <references count="1">
          <reference field="4294967294" count="1" selected="0">
            <x v="11"/>
          </reference>
        </references>
      </pivotArea>
    </format>
    <format dxfId="2333">
      <pivotArea dataOnly="0" labelOnly="1" outline="0" fieldPosition="0">
        <references count="1">
          <reference field="4294967294" count="1">
            <x v="11"/>
          </reference>
        </references>
      </pivotArea>
    </format>
    <format dxfId="2332">
      <pivotArea outline="0" collapsedLevelsAreSubtotals="1" fieldPosition="0">
        <references count="1">
          <reference field="4294967294" count="15" selected="0">
            <x v="1"/>
            <x v="2"/>
            <x v="3"/>
            <x v="4"/>
            <x v="5"/>
            <x v="6"/>
            <x v="7"/>
            <x v="8"/>
            <x v="9"/>
            <x v="10"/>
            <x v="11"/>
            <x v="12"/>
            <x v="14"/>
            <x v="16"/>
            <x v="18"/>
          </reference>
        </references>
      </pivotArea>
    </format>
    <format dxfId="2331">
      <pivotArea dataOnly="0" labelOnly="1" outline="0" fieldPosition="0">
        <references count="1">
          <reference field="4294967294" count="15">
            <x v="1"/>
            <x v="2"/>
            <x v="3"/>
            <x v="4"/>
            <x v="5"/>
            <x v="6"/>
            <x v="7"/>
            <x v="8"/>
            <x v="9"/>
            <x v="10"/>
            <x v="11"/>
            <x v="12"/>
            <x v="14"/>
            <x v="16"/>
            <x v="18"/>
          </reference>
        </references>
      </pivotArea>
    </format>
    <format dxfId="2330">
      <pivotArea outline="0" collapsedLevelsAreSubtotals="1" fieldPosition="0">
        <references count="1">
          <reference field="4294967294" count="16" selected="0">
            <x v="20"/>
            <x v="22"/>
            <x v="23"/>
            <x v="24"/>
            <x v="25"/>
            <x v="26"/>
            <x v="27"/>
            <x v="28"/>
            <x v="29"/>
            <x v="30"/>
            <x v="31"/>
            <x v="32"/>
            <x v="33"/>
            <x v="35"/>
            <x v="37"/>
            <x v="39"/>
          </reference>
        </references>
      </pivotArea>
    </format>
    <format dxfId="2329">
      <pivotArea dataOnly="0" labelOnly="1" outline="0" fieldPosition="0">
        <references count="1">
          <reference field="4294967294" count="16">
            <x v="20"/>
            <x v="22"/>
            <x v="23"/>
            <x v="24"/>
            <x v="25"/>
            <x v="26"/>
            <x v="27"/>
            <x v="28"/>
            <x v="29"/>
            <x v="30"/>
            <x v="31"/>
            <x v="32"/>
            <x v="33"/>
            <x v="35"/>
            <x v="37"/>
            <x v="39"/>
          </reference>
        </references>
      </pivotArea>
    </format>
    <format dxfId="2328">
      <pivotArea outline="0" collapsedLevelsAreSubtotals="1" fieldPosition="0">
        <references count="1">
          <reference field="4294967294" count="17" selected="0">
            <x v="41"/>
            <x v="43"/>
            <x v="44"/>
            <x v="45"/>
            <x v="46"/>
            <x v="47"/>
            <x v="48"/>
            <x v="49"/>
            <x v="50"/>
            <x v="51"/>
            <x v="52"/>
            <x v="53"/>
            <x v="54"/>
            <x v="56"/>
            <x v="58"/>
            <x v="60"/>
            <x v="62"/>
          </reference>
        </references>
      </pivotArea>
    </format>
    <format dxfId="2327">
      <pivotArea dataOnly="0" labelOnly="1" outline="0" fieldPosition="0">
        <references count="1">
          <reference field="4294967294" count="17">
            <x v="41"/>
            <x v="43"/>
            <x v="44"/>
            <x v="45"/>
            <x v="46"/>
            <x v="47"/>
            <x v="48"/>
            <x v="49"/>
            <x v="50"/>
            <x v="51"/>
            <x v="52"/>
            <x v="53"/>
            <x v="54"/>
            <x v="56"/>
            <x v="58"/>
            <x v="60"/>
            <x v="62"/>
          </reference>
        </references>
      </pivotArea>
    </format>
    <format dxfId="2326">
      <pivotArea dataOnly="0" labelOnly="1" outline="0" fieldPosition="0">
        <references count="1">
          <reference field="4294967294" count="41">
            <x v="1"/>
            <x v="2"/>
            <x v="3"/>
            <x v="4"/>
            <x v="5"/>
            <x v="6"/>
            <x v="7"/>
            <x v="8"/>
            <x v="9"/>
            <x v="10"/>
            <x v="11"/>
            <x v="12"/>
            <x v="14"/>
            <x v="16"/>
            <x v="18"/>
            <x v="20"/>
            <x v="22"/>
            <x v="23"/>
            <x v="24"/>
            <x v="25"/>
            <x v="26"/>
            <x v="27"/>
            <x v="28"/>
            <x v="29"/>
            <x v="30"/>
            <x v="31"/>
            <x v="32"/>
            <x v="33"/>
            <x v="35"/>
            <x v="37"/>
            <x v="39"/>
            <x v="41"/>
            <x v="43"/>
            <x v="44"/>
            <x v="45"/>
            <x v="46"/>
            <x v="47"/>
            <x v="48"/>
            <x v="49"/>
            <x v="50"/>
            <x v="51"/>
          </reference>
        </references>
      </pivotArea>
    </format>
    <format dxfId="2325">
      <pivotArea dataOnly="0" labelOnly="1" outline="0" fieldPosition="0">
        <references count="1">
          <reference field="4294967294" count="7">
            <x v="52"/>
            <x v="53"/>
            <x v="54"/>
            <x v="56"/>
            <x v="58"/>
            <x v="60"/>
            <x v="62"/>
          </reference>
        </references>
      </pivotArea>
    </format>
    <format dxfId="2324">
      <pivotArea outline="0" collapsedLevelsAreSubtotals="1" fieldPosition="0">
        <references count="1">
          <reference field="4294967294" count="1" selected="0">
            <x v="14"/>
          </reference>
        </references>
      </pivotArea>
    </format>
    <format dxfId="2323">
      <pivotArea dataOnly="0" labelOnly="1" outline="0" fieldPosition="0">
        <references count="1">
          <reference field="4294967294" count="1">
            <x v="14"/>
          </reference>
        </references>
      </pivotArea>
    </format>
    <format dxfId="2322">
      <pivotArea outline="0" collapsedLevelsAreSubtotals="1" fieldPosition="0">
        <references count="1">
          <reference field="4294967294" count="1" selected="0">
            <x v="11"/>
          </reference>
        </references>
      </pivotArea>
    </format>
    <format dxfId="2321">
      <pivotArea dataOnly="0" labelOnly="1" outline="0" fieldPosition="0">
        <references count="1">
          <reference field="4294967294" count="1">
            <x v="11"/>
          </reference>
        </references>
      </pivotArea>
    </format>
    <format dxfId="2320">
      <pivotArea outline="0" collapsedLevelsAreSubtotals="1" fieldPosition="0">
        <references count="1">
          <reference field="4294967294" count="1" selected="0">
            <x v="9"/>
          </reference>
        </references>
      </pivotArea>
    </format>
    <format dxfId="2319">
      <pivotArea dataOnly="0" labelOnly="1" outline="0" fieldPosition="0">
        <references count="1">
          <reference field="4294967294" count="1">
            <x v="9"/>
          </reference>
        </references>
      </pivotArea>
    </format>
    <format dxfId="2318">
      <pivotArea outline="0" collapsedLevelsAreSubtotals="1" fieldPosition="0">
        <references count="1">
          <reference field="4294967294" count="1" selected="0">
            <x v="7"/>
          </reference>
        </references>
      </pivotArea>
    </format>
    <format dxfId="2317">
      <pivotArea dataOnly="0" labelOnly="1" outline="0" fieldPosition="0">
        <references count="1">
          <reference field="4294967294" count="1">
            <x v="7"/>
          </reference>
        </references>
      </pivotArea>
    </format>
    <format dxfId="2316">
      <pivotArea outline="0" collapsedLevelsAreSubtotals="1" fieldPosition="0">
        <references count="1">
          <reference field="4294967294" count="1" selected="0">
            <x v="5"/>
          </reference>
        </references>
      </pivotArea>
    </format>
    <format dxfId="2315">
      <pivotArea dataOnly="0" labelOnly="1" outline="0" fieldPosition="0">
        <references count="1">
          <reference field="4294967294" count="1">
            <x v="5"/>
          </reference>
        </references>
      </pivotArea>
    </format>
    <format dxfId="2314">
      <pivotArea outline="0" collapsedLevelsAreSubtotals="1" fieldPosition="0">
        <references count="1">
          <reference field="4294967294" count="1" selected="0">
            <x v="11"/>
          </reference>
        </references>
      </pivotArea>
    </format>
    <format dxfId="2313">
      <pivotArea dataOnly="0" labelOnly="1" outline="0" fieldPosition="0">
        <references count="1">
          <reference field="4294967294" count="1">
            <x v="11"/>
          </reference>
        </references>
      </pivotArea>
    </format>
    <format dxfId="2312">
      <pivotArea outline="0" collapsedLevelsAreSubtotals="1" fieldPosition="0">
        <references count="1">
          <reference field="4294967294" count="1" selected="0">
            <x v="9"/>
          </reference>
        </references>
      </pivotArea>
    </format>
    <format dxfId="2311">
      <pivotArea dataOnly="0" labelOnly="1" outline="0" fieldPosition="0">
        <references count="1">
          <reference field="4294967294" count="1">
            <x v="9"/>
          </reference>
        </references>
      </pivotArea>
    </format>
    <format dxfId="2310">
      <pivotArea outline="0" collapsedLevelsAreSubtotals="1" fieldPosition="0">
        <references count="1">
          <reference field="4294967294" count="1" selected="0">
            <x v="7"/>
          </reference>
        </references>
      </pivotArea>
    </format>
    <format dxfId="2309">
      <pivotArea dataOnly="0" labelOnly="1" outline="0" fieldPosition="0">
        <references count="1">
          <reference field="4294967294" count="1">
            <x v="7"/>
          </reference>
        </references>
      </pivotArea>
    </format>
    <format dxfId="2308">
      <pivotArea outline="0" collapsedLevelsAreSubtotals="1" fieldPosition="0">
        <references count="1">
          <reference field="4294967294" count="1" selected="0">
            <x v="5"/>
          </reference>
        </references>
      </pivotArea>
    </format>
    <format dxfId="2307">
      <pivotArea dataOnly="0" labelOnly="1" outline="0" fieldPosition="0">
        <references count="1">
          <reference field="4294967294" count="1">
            <x v="5"/>
          </reference>
        </references>
      </pivotArea>
    </format>
    <format dxfId="2306">
      <pivotArea outline="0" collapsedLevelsAreSubtotals="1" fieldPosition="0">
        <references count="1">
          <reference field="4294967294" count="1" selected="0">
            <x v="20"/>
          </reference>
        </references>
      </pivotArea>
    </format>
    <format dxfId="2305">
      <pivotArea dataOnly="0" labelOnly="1" outline="0" fieldPosition="0">
        <references count="1">
          <reference field="4294967294" count="1">
            <x v="20"/>
          </reference>
        </references>
      </pivotArea>
    </format>
    <format dxfId="2304">
      <pivotArea outline="0" collapsedLevelsAreSubtotals="1" fieldPosition="0">
        <references count="1">
          <reference field="4294967294" count="1" selected="0">
            <x v="43"/>
          </reference>
        </references>
      </pivotArea>
    </format>
    <format dxfId="2303">
      <pivotArea dataOnly="0" labelOnly="1" outline="0" fieldPosition="0">
        <references count="1">
          <reference field="4294967294" count="1">
            <x v="43"/>
          </reference>
        </references>
      </pivotArea>
    </format>
    <format dxfId="2302">
      <pivotArea outline="0" collapsedLevelsAreSubtotals="1" fieldPosition="0">
        <references count="1">
          <reference field="4294967294" count="1" selected="0">
            <x v="1"/>
          </reference>
        </references>
      </pivotArea>
    </format>
    <format dxfId="2301">
      <pivotArea dataOnly="0" labelOnly="1" outline="0" fieldPosition="0">
        <references count="1">
          <reference field="4294967294" count="1">
            <x v="1"/>
          </reference>
        </references>
      </pivotArea>
    </format>
    <format dxfId="2300">
      <pivotArea outline="0" collapsedLevelsAreSubtotals="1" fieldPosition="0">
        <references count="1">
          <reference field="4294967294" count="1" selected="0">
            <x v="3"/>
          </reference>
        </references>
      </pivotArea>
    </format>
    <format dxfId="2299">
      <pivotArea dataOnly="0" labelOnly="1" outline="0" fieldPosition="0">
        <references count="1">
          <reference field="4294967294" count="1">
            <x v="3"/>
          </reference>
        </references>
      </pivotArea>
    </format>
    <format dxfId="2298">
      <pivotArea outline="0" collapsedLevelsAreSubtotals="1" fieldPosition="0">
        <references count="1">
          <reference field="4294967294" count="1" selected="0">
            <x v="22"/>
          </reference>
        </references>
      </pivotArea>
    </format>
    <format dxfId="2297">
      <pivotArea dataOnly="0" labelOnly="1" outline="0" fieldPosition="0">
        <references count="1">
          <reference field="4294967294" count="1">
            <x v="22"/>
          </reference>
        </references>
      </pivotArea>
    </format>
    <format dxfId="2296">
      <pivotArea outline="0" collapsedLevelsAreSubtotals="1" fieldPosition="0">
        <references count="1">
          <reference field="4294967294" count="1" selected="0">
            <x v="24"/>
          </reference>
        </references>
      </pivotArea>
    </format>
    <format dxfId="2295">
      <pivotArea dataOnly="0" labelOnly="1" outline="0" fieldPosition="0">
        <references count="1">
          <reference field="4294967294" count="1">
            <x v="24"/>
          </reference>
        </references>
      </pivotArea>
    </format>
    <format dxfId="2294">
      <pivotArea outline="0" collapsedLevelsAreSubtotals="1" fieldPosition="0">
        <references count="1">
          <reference field="4294967294" count="1" selected="0">
            <x v="26"/>
          </reference>
        </references>
      </pivotArea>
    </format>
    <format dxfId="2293">
      <pivotArea dataOnly="0" labelOnly="1" outline="0" fieldPosition="0">
        <references count="1">
          <reference field="4294967294" count="1">
            <x v="26"/>
          </reference>
        </references>
      </pivotArea>
    </format>
    <format dxfId="2292">
      <pivotArea outline="0" collapsedLevelsAreSubtotals="1" fieldPosition="0">
        <references count="1">
          <reference field="4294967294" count="1" selected="0">
            <x v="28"/>
          </reference>
        </references>
      </pivotArea>
    </format>
    <format dxfId="2291">
      <pivotArea dataOnly="0" labelOnly="1" outline="0" fieldPosition="0">
        <references count="1">
          <reference field="4294967294" count="1">
            <x v="28"/>
          </reference>
        </references>
      </pivotArea>
    </format>
    <format dxfId="2290">
      <pivotArea outline="0" collapsedLevelsAreSubtotals="1" fieldPosition="0">
        <references count="1">
          <reference field="4294967294" count="1" selected="0">
            <x v="30"/>
          </reference>
        </references>
      </pivotArea>
    </format>
    <format dxfId="2289">
      <pivotArea dataOnly="0" labelOnly="1" outline="0" fieldPosition="0">
        <references count="1">
          <reference field="4294967294" count="1">
            <x v="30"/>
          </reference>
        </references>
      </pivotArea>
    </format>
    <format dxfId="2288">
      <pivotArea outline="0" collapsedLevelsAreSubtotals="1" fieldPosition="0">
        <references count="1">
          <reference field="4294967294" count="1" selected="0">
            <x v="32"/>
          </reference>
        </references>
      </pivotArea>
    </format>
    <format dxfId="2287">
      <pivotArea dataOnly="0" labelOnly="1" outline="0" fieldPosition="0">
        <references count="1">
          <reference field="4294967294" count="1">
            <x v="32"/>
          </reference>
        </references>
      </pivotArea>
    </format>
    <format dxfId="2286">
      <pivotArea outline="0" collapsedLevelsAreSubtotals="1" fieldPosition="0">
        <references count="1">
          <reference field="4294967294" count="17" selected="0">
            <x v="20"/>
            <x v="22"/>
            <x v="23"/>
            <x v="24"/>
            <x v="25"/>
            <x v="26"/>
            <x v="27"/>
            <x v="28"/>
            <x v="29"/>
            <x v="30"/>
            <x v="31"/>
            <x v="32"/>
            <x v="33"/>
            <x v="35"/>
            <x v="37"/>
            <x v="39"/>
            <x v="41"/>
          </reference>
        </references>
      </pivotArea>
    </format>
    <format dxfId="2285">
      <pivotArea dataOnly="0" labelOnly="1" outline="0" fieldPosition="0">
        <references count="1">
          <reference field="4294967294" count="17">
            <x v="20"/>
            <x v="22"/>
            <x v="23"/>
            <x v="24"/>
            <x v="25"/>
            <x v="26"/>
            <x v="27"/>
            <x v="28"/>
            <x v="29"/>
            <x v="30"/>
            <x v="31"/>
            <x v="32"/>
            <x v="33"/>
            <x v="35"/>
            <x v="37"/>
            <x v="39"/>
            <x v="41"/>
          </reference>
        </references>
      </pivotArea>
    </format>
    <format dxfId="2284">
      <pivotArea outline="0" collapsedLevelsAreSubtotals="1" fieldPosition="0">
        <references count="1">
          <reference field="4294967294" count="1" selected="0">
            <x v="45"/>
          </reference>
        </references>
      </pivotArea>
    </format>
    <format dxfId="2283">
      <pivotArea dataOnly="0" labelOnly="1" outline="0" fieldPosition="0">
        <references count="1">
          <reference field="4294967294" count="1">
            <x v="45"/>
          </reference>
        </references>
      </pivotArea>
    </format>
    <format dxfId="2282">
      <pivotArea outline="0" collapsedLevelsAreSubtotals="1" fieldPosition="0">
        <references count="1">
          <reference field="4294967294" count="1" selected="0">
            <x v="47"/>
          </reference>
        </references>
      </pivotArea>
    </format>
    <format dxfId="2281">
      <pivotArea dataOnly="0" labelOnly="1" outline="0" fieldPosition="0">
        <references count="1">
          <reference field="4294967294" count="1">
            <x v="47"/>
          </reference>
        </references>
      </pivotArea>
    </format>
    <format dxfId="2280">
      <pivotArea outline="0" collapsedLevelsAreSubtotals="1" fieldPosition="0">
        <references count="1">
          <reference field="4294967294" count="1" selected="0">
            <x v="49"/>
          </reference>
        </references>
      </pivotArea>
    </format>
    <format dxfId="2279">
      <pivotArea dataOnly="0" labelOnly="1" outline="0" fieldPosition="0">
        <references count="1">
          <reference field="4294967294" count="1">
            <x v="49"/>
          </reference>
        </references>
      </pivotArea>
    </format>
    <format dxfId="2278">
      <pivotArea outline="0" collapsedLevelsAreSubtotals="1" fieldPosition="0">
        <references count="1">
          <reference field="4294967294" count="1" selected="0">
            <x v="51"/>
          </reference>
        </references>
      </pivotArea>
    </format>
    <format dxfId="2277">
      <pivotArea dataOnly="0" labelOnly="1" outline="0" fieldPosition="0">
        <references count="1">
          <reference field="4294967294" count="1">
            <x v="51"/>
          </reference>
        </references>
      </pivotArea>
    </format>
    <format dxfId="2276">
      <pivotArea outline="0" collapsedLevelsAreSubtotals="1" fieldPosition="0">
        <references count="1">
          <reference field="4294967294" count="1" selected="0">
            <x v="53"/>
          </reference>
        </references>
      </pivotArea>
    </format>
    <format dxfId="2275">
      <pivotArea dataOnly="0" labelOnly="1" outline="0" fieldPosition="0">
        <references count="1">
          <reference field="4294967294" count="1">
            <x v="53"/>
          </reference>
        </references>
      </pivotArea>
    </format>
    <format dxfId="2274">
      <pivotArea outline="0" collapsedLevelsAreSubtotals="1" fieldPosition="0">
        <references count="1">
          <reference field="4294967294" count="1" selected="0">
            <x v="20"/>
          </reference>
        </references>
      </pivotArea>
    </format>
    <format dxfId="2273">
      <pivotArea outline="0" collapsedLevelsAreSubtotals="1" fieldPosition="0">
        <references count="1">
          <reference field="4294967294" count="1" selected="0">
            <x v="20"/>
          </reference>
        </references>
      </pivotArea>
    </format>
    <format dxfId="2272">
      <pivotArea outline="0" collapsedLevelsAreSubtotals="1" fieldPosition="0">
        <references count="1">
          <reference field="4294967294" count="1" selected="0">
            <x v="20"/>
          </reference>
        </references>
      </pivotArea>
    </format>
    <format dxfId="2271">
      <pivotArea outline="0" collapsedLevelsAreSubtotals="1" fieldPosition="0">
        <references count="1">
          <reference field="4294967294" count="1" selected="0">
            <x v="13"/>
          </reference>
        </references>
      </pivotArea>
    </format>
    <format dxfId="2270">
      <pivotArea dataOnly="0" labelOnly="1" outline="0" fieldPosition="0">
        <references count="1">
          <reference field="4294967294" count="1">
            <x v="13"/>
          </reference>
        </references>
      </pivotArea>
    </format>
    <format dxfId="2269">
      <pivotArea outline="0" collapsedLevelsAreSubtotals="1" fieldPosition="0">
        <references count="1">
          <reference field="4294967294" count="1" selected="0">
            <x v="15"/>
          </reference>
        </references>
      </pivotArea>
    </format>
    <format dxfId="2268">
      <pivotArea dataOnly="0" labelOnly="1" outline="0" fieldPosition="0">
        <references count="1">
          <reference field="4294967294" count="1">
            <x v="15"/>
          </reference>
        </references>
      </pivotArea>
    </format>
    <format dxfId="2267">
      <pivotArea outline="0" collapsedLevelsAreSubtotals="1" fieldPosition="0">
        <references count="1">
          <reference field="4294967294" count="1" selected="0">
            <x v="17"/>
          </reference>
        </references>
      </pivotArea>
    </format>
    <format dxfId="2266">
      <pivotArea dataOnly="0" labelOnly="1" outline="0" fieldPosition="0">
        <references count="1">
          <reference field="4294967294" count="1">
            <x v="17"/>
          </reference>
        </references>
      </pivotArea>
    </format>
    <format dxfId="2265">
      <pivotArea outline="0" collapsedLevelsAreSubtotals="1" fieldPosition="0">
        <references count="1">
          <reference field="4294967294" count="1" selected="0">
            <x v="19"/>
          </reference>
        </references>
      </pivotArea>
    </format>
    <format dxfId="2264">
      <pivotArea dataOnly="0" labelOnly="1" outline="0" fieldPosition="0">
        <references count="1">
          <reference field="4294967294" count="1">
            <x v="19"/>
          </reference>
        </references>
      </pivotArea>
    </format>
    <format dxfId="2263">
      <pivotArea outline="0" collapsedLevelsAreSubtotals="1" fieldPosition="0">
        <references count="1">
          <reference field="4294967294" count="1" selected="0">
            <x v="34"/>
          </reference>
        </references>
      </pivotArea>
    </format>
    <format dxfId="2262">
      <pivotArea dataOnly="0" labelOnly="1" outline="0" fieldPosition="0">
        <references count="1">
          <reference field="4294967294" count="1">
            <x v="34"/>
          </reference>
        </references>
      </pivotArea>
    </format>
    <format dxfId="2261">
      <pivotArea outline="0" collapsedLevelsAreSubtotals="1" fieldPosition="0">
        <references count="1">
          <reference field="4294967294" count="1" selected="0">
            <x v="36"/>
          </reference>
        </references>
      </pivotArea>
    </format>
    <format dxfId="2260">
      <pivotArea dataOnly="0" labelOnly="1" outline="0" fieldPosition="0">
        <references count="1">
          <reference field="4294967294" count="1">
            <x v="36"/>
          </reference>
        </references>
      </pivotArea>
    </format>
    <format dxfId="2259">
      <pivotArea outline="0" collapsedLevelsAreSubtotals="1" fieldPosition="0">
        <references count="1">
          <reference field="4294967294" count="1" selected="0">
            <x v="38"/>
          </reference>
        </references>
      </pivotArea>
    </format>
    <format dxfId="2258">
      <pivotArea dataOnly="0" labelOnly="1" outline="0" fieldPosition="0">
        <references count="1">
          <reference field="4294967294" count="1">
            <x v="38"/>
          </reference>
        </references>
      </pivotArea>
    </format>
    <format dxfId="2257">
      <pivotArea outline="0" collapsedLevelsAreSubtotals="1" fieldPosition="0">
        <references count="1">
          <reference field="4294967294" count="1" selected="0">
            <x v="40"/>
          </reference>
        </references>
      </pivotArea>
    </format>
    <format dxfId="2256">
      <pivotArea dataOnly="0" labelOnly="1" outline="0" fieldPosition="0">
        <references count="1">
          <reference field="4294967294" count="1">
            <x v="40"/>
          </reference>
        </references>
      </pivotArea>
    </format>
    <format dxfId="2255">
      <pivotArea outline="0" collapsedLevelsAreSubtotals="1" fieldPosition="0">
        <references count="1">
          <reference field="4294967294" count="1" selected="0">
            <x v="55"/>
          </reference>
        </references>
      </pivotArea>
    </format>
    <format dxfId="2254">
      <pivotArea dataOnly="0" labelOnly="1" outline="0" fieldPosition="0">
        <references count="1">
          <reference field="4294967294" count="1">
            <x v="55"/>
          </reference>
        </references>
      </pivotArea>
    </format>
    <format dxfId="2253">
      <pivotArea outline="0" collapsedLevelsAreSubtotals="1" fieldPosition="0">
        <references count="1">
          <reference field="4294967294" count="1" selected="0">
            <x v="57"/>
          </reference>
        </references>
      </pivotArea>
    </format>
    <format dxfId="2252">
      <pivotArea dataOnly="0" labelOnly="1" outline="0" fieldPosition="0">
        <references count="1">
          <reference field="4294967294" count="1">
            <x v="57"/>
          </reference>
        </references>
      </pivotArea>
    </format>
    <format dxfId="2251">
      <pivotArea outline="0" collapsedLevelsAreSubtotals="1" fieldPosition="0">
        <references count="1">
          <reference field="4294967294" count="1" selected="0">
            <x v="59"/>
          </reference>
        </references>
      </pivotArea>
    </format>
    <format dxfId="2250">
      <pivotArea dataOnly="0" labelOnly="1" outline="0" fieldPosition="0">
        <references count="1">
          <reference field="4294967294" count="1">
            <x v="59"/>
          </reference>
        </references>
      </pivotArea>
    </format>
    <format dxfId="2249">
      <pivotArea outline="0" collapsedLevelsAreSubtotals="1" fieldPosition="0">
        <references count="1">
          <reference field="4294967294" count="1" selected="0">
            <x v="61"/>
          </reference>
        </references>
      </pivotArea>
    </format>
    <format dxfId="2248">
      <pivotArea dataOnly="0" labelOnly="1" outline="0" fieldPosition="0">
        <references count="1">
          <reference field="4294967294" count="1">
            <x v="61"/>
          </reference>
        </references>
      </pivotArea>
    </format>
    <format dxfId="2247">
      <pivotArea outline="0" collapsedLevelsAreSubtotals="1" fieldPosition="0">
        <references count="1">
          <reference field="4294967294" count="8" selected="0">
            <x v="12"/>
            <x v="13"/>
            <x v="14"/>
            <x v="15"/>
            <x v="16"/>
            <x v="17"/>
            <x v="18"/>
            <x v="19"/>
          </reference>
        </references>
      </pivotArea>
    </format>
    <format dxfId="2246">
      <pivotArea outline="0" collapsedLevelsAreSubtotals="1" fieldPosition="0">
        <references count="1">
          <reference field="4294967294" count="9" selected="0">
            <x v="33"/>
            <x v="34"/>
            <x v="35"/>
            <x v="36"/>
            <x v="37"/>
            <x v="38"/>
            <x v="39"/>
            <x v="40"/>
            <x v="41"/>
          </reference>
        </references>
      </pivotArea>
    </format>
    <format dxfId="2245">
      <pivotArea outline="0" collapsedLevelsAreSubtotals="1" fieldPosition="0">
        <references count="1">
          <reference field="4294967294" count="9" selected="0">
            <x v="54"/>
            <x v="55"/>
            <x v="56"/>
            <x v="57"/>
            <x v="58"/>
            <x v="59"/>
            <x v="60"/>
            <x v="61"/>
            <x v="62"/>
          </reference>
        </references>
      </pivotArea>
    </format>
    <format dxfId="2244">
      <pivotArea field="0" type="button" dataOnly="0" labelOnly="1" outline="0" axis="axisRow" fieldPosition="0"/>
    </format>
    <format dxfId="2243">
      <pivotArea dataOnly="0" labelOnly="1" outline="0" fieldPosition="0">
        <references count="1">
          <reference field="4294967294"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2242">
      <pivotArea dataOnly="0" labelOnly="1" outline="0" fieldPosition="0">
        <references count="1">
          <reference field="4294967294" count="13">
            <x v="50"/>
            <x v="51"/>
            <x v="52"/>
            <x v="53"/>
            <x v="54"/>
            <x v="55"/>
            <x v="56"/>
            <x v="57"/>
            <x v="58"/>
            <x v="59"/>
            <x v="60"/>
            <x v="61"/>
            <x v="62"/>
          </reference>
        </references>
      </pivotArea>
    </format>
    <format dxfId="2241">
      <pivotArea outline="0" collapsedLevelsAreSubtotals="1" fieldPosition="0">
        <references count="1">
          <reference field="4294967294" count="3" selected="0">
            <x v="21"/>
            <x v="22"/>
            <x v="23"/>
          </reference>
        </references>
      </pivotArea>
    </format>
    <format dxfId="2240">
      <pivotArea dataOnly="0" labelOnly="1" outline="0" fieldPosition="0">
        <references count="1">
          <reference field="4294967294" count="3">
            <x v="21"/>
            <x v="22"/>
            <x v="23"/>
          </reference>
        </references>
      </pivotArea>
    </format>
    <format dxfId="2239">
      <pivotArea outline="0" collapsedLevelsAreSubtotals="1" fieldPosition="0">
        <references count="1">
          <reference field="4294967294" count="1" selected="0">
            <x v="20"/>
          </reference>
        </references>
      </pivotArea>
    </format>
    <format dxfId="2238">
      <pivotArea dataOnly="0" labelOnly="1" outline="0" fieldPosition="0">
        <references count="1">
          <reference field="4294967294" count="1">
            <x v="20"/>
          </reference>
        </references>
      </pivotArea>
    </format>
    <format dxfId="2237">
      <pivotArea outline="0" collapsedLevelsAreSubtotals="1" fieldPosition="0">
        <references count="1">
          <reference field="4294967294" count="3" selected="0">
            <x v="42"/>
            <x v="43"/>
            <x v="44"/>
          </reference>
        </references>
      </pivotArea>
    </format>
    <format dxfId="2236">
      <pivotArea dataOnly="0" labelOnly="1" outline="0" fieldPosition="0">
        <references count="1">
          <reference field="4294967294" count="3">
            <x v="42"/>
            <x v="43"/>
            <x v="44"/>
          </reference>
        </references>
      </pivotArea>
    </format>
    <format dxfId="2235">
      <pivotArea outline="0" collapsedLevelsAreSubtotals="1" fieldPosition="0">
        <references count="1">
          <reference field="4294967294" count="1" selected="0">
            <x v="0"/>
          </reference>
        </references>
      </pivotArea>
    </format>
    <format dxfId="2234">
      <pivotArea dataOnly="0" labelOnly="1" outline="0" fieldPosition="0">
        <references count="1">
          <reference field="4294967294" count="1">
            <x v="0"/>
          </reference>
        </references>
      </pivotArea>
    </format>
    <format dxfId="2233">
      <pivotArea outline="0" collapsedLevelsAreSubtotals="1" fieldPosition="0">
        <references count="1">
          <reference field="4294967294" count="8" selected="0">
            <x v="13"/>
            <x v="14"/>
            <x v="15"/>
            <x v="16"/>
            <x v="17"/>
            <x v="18"/>
            <x v="19"/>
            <x v="20"/>
          </reference>
        </references>
      </pivotArea>
    </format>
    <format dxfId="2232">
      <pivotArea dataOnly="0" labelOnly="1" outline="0" fieldPosition="0">
        <references count="1">
          <reference field="4294967294" count="8">
            <x v="13"/>
            <x v="14"/>
            <x v="15"/>
            <x v="16"/>
            <x v="17"/>
            <x v="18"/>
            <x v="19"/>
            <x v="20"/>
          </reference>
        </references>
      </pivotArea>
    </format>
    <format dxfId="2231">
      <pivotArea outline="0" collapsedLevelsAreSubtotals="1" fieldPosition="0">
        <references count="1">
          <reference field="4294967294" count="13" selected="0">
            <x v="0"/>
            <x v="1"/>
            <x v="2"/>
            <x v="3"/>
            <x v="4"/>
            <x v="5"/>
            <x v="6"/>
            <x v="7"/>
            <x v="8"/>
            <x v="9"/>
            <x v="10"/>
            <x v="11"/>
            <x v="12"/>
          </reference>
        </references>
      </pivotArea>
    </format>
    <format dxfId="2230">
      <pivotArea dataOnly="0" labelOnly="1" outline="0" fieldPosition="0">
        <references count="1">
          <reference field="4294967294" count="13">
            <x v="0"/>
            <x v="1"/>
            <x v="2"/>
            <x v="3"/>
            <x v="4"/>
            <x v="5"/>
            <x v="6"/>
            <x v="7"/>
            <x v="8"/>
            <x v="9"/>
            <x v="10"/>
            <x v="11"/>
            <x v="12"/>
          </reference>
        </references>
      </pivotArea>
    </format>
    <format dxfId="2229">
      <pivotArea outline="0" collapsedLevelsAreSubtotals="1" fieldPosition="0">
        <references count="1">
          <reference field="4294967294" count="1" selected="0">
            <x v="21"/>
          </reference>
        </references>
      </pivotArea>
    </format>
    <format dxfId="2228">
      <pivotArea dataOnly="0" labelOnly="1" outline="0" fieldPosition="0">
        <references count="1">
          <reference field="4294967294" count="1">
            <x v="21"/>
          </reference>
        </references>
      </pivotArea>
    </format>
    <format dxfId="2227">
      <pivotArea outline="0" collapsedLevelsAreSubtotals="1" fieldPosition="0">
        <references count="1">
          <reference field="4294967294" count="1" selected="0">
            <x v="21"/>
          </reference>
        </references>
      </pivotArea>
    </format>
    <format dxfId="2226">
      <pivotArea dataOnly="0" labelOnly="1" outline="0" fieldPosition="0">
        <references count="1">
          <reference field="4294967294" count="1">
            <x v="21"/>
          </reference>
        </references>
      </pivotArea>
    </format>
    <format dxfId="2225">
      <pivotArea outline="0" collapsedLevelsAreSubtotals="1" fieldPosition="0">
        <references count="1">
          <reference field="4294967294" count="8" selected="0">
            <x v="34"/>
            <x v="35"/>
            <x v="36"/>
            <x v="37"/>
            <x v="38"/>
            <x v="39"/>
            <x v="40"/>
            <x v="41"/>
          </reference>
        </references>
      </pivotArea>
    </format>
    <format dxfId="2224">
      <pivotArea dataOnly="0" labelOnly="1" outline="0" fieldPosition="0">
        <references count="1">
          <reference field="4294967294" count="8">
            <x v="34"/>
            <x v="35"/>
            <x v="36"/>
            <x v="37"/>
            <x v="38"/>
            <x v="39"/>
            <x v="40"/>
            <x v="41"/>
          </reference>
        </references>
      </pivotArea>
    </format>
    <format dxfId="2223">
      <pivotArea outline="0" collapsedLevelsAreSubtotals="1" fieldPosition="0">
        <references count="1">
          <reference field="4294967294" count="1" selected="0">
            <x v="42"/>
          </reference>
        </references>
      </pivotArea>
    </format>
    <format dxfId="2222">
      <pivotArea dataOnly="0" labelOnly="1" outline="0" fieldPosition="0">
        <references count="1">
          <reference field="4294967294" count="1">
            <x v="42"/>
          </reference>
        </references>
      </pivotArea>
    </format>
    <format dxfId="2221">
      <pivotArea outline="0" collapsedLevelsAreSubtotals="1" fieldPosition="0">
        <references count="1">
          <reference field="4294967294" count="21" selected="0">
            <x v="42"/>
            <x v="43"/>
            <x v="44"/>
            <x v="45"/>
            <x v="46"/>
            <x v="47"/>
            <x v="48"/>
            <x v="49"/>
            <x v="50"/>
            <x v="51"/>
            <x v="52"/>
            <x v="53"/>
            <x v="54"/>
            <x v="55"/>
            <x v="56"/>
            <x v="57"/>
            <x v="58"/>
            <x v="59"/>
            <x v="60"/>
            <x v="61"/>
            <x v="62"/>
          </reference>
        </references>
      </pivotArea>
    </format>
    <format dxfId="2220">
      <pivotArea dataOnly="0" labelOnly="1" outline="0" fieldPosition="0">
        <references count="1">
          <reference field="4294967294" count="21">
            <x v="42"/>
            <x v="43"/>
            <x v="44"/>
            <x v="45"/>
            <x v="46"/>
            <x v="47"/>
            <x v="48"/>
            <x v="49"/>
            <x v="50"/>
            <x v="51"/>
            <x v="52"/>
            <x v="53"/>
            <x v="54"/>
            <x v="55"/>
            <x v="56"/>
            <x v="57"/>
            <x v="58"/>
            <x v="59"/>
            <x v="60"/>
            <x v="61"/>
            <x v="62"/>
          </reference>
        </references>
      </pivotArea>
    </format>
    <format dxfId="2219">
      <pivotArea outline="0" collapsedLevelsAreSubtotals="1" fieldPosition="0">
        <references count="1">
          <reference field="4294967294" count="21" selected="0">
            <x v="0"/>
            <x v="1"/>
            <x v="2"/>
            <x v="3"/>
            <x v="4"/>
            <x v="5"/>
            <x v="6"/>
            <x v="7"/>
            <x v="8"/>
            <x v="9"/>
            <x v="10"/>
            <x v="11"/>
            <x v="12"/>
            <x v="13"/>
            <x v="14"/>
            <x v="15"/>
            <x v="16"/>
            <x v="17"/>
            <x v="18"/>
            <x v="19"/>
            <x v="20"/>
          </reference>
        </references>
      </pivotArea>
    </format>
    <format dxfId="2218">
      <pivotArea dataOnly="0" labelOnly="1" outline="0" fieldPosition="0">
        <references count="1">
          <reference field="4294967294" count="21">
            <x v="0"/>
            <x v="1"/>
            <x v="2"/>
            <x v="3"/>
            <x v="4"/>
            <x v="5"/>
            <x v="6"/>
            <x v="7"/>
            <x v="8"/>
            <x v="9"/>
            <x v="10"/>
            <x v="11"/>
            <x v="12"/>
            <x v="13"/>
            <x v="14"/>
            <x v="15"/>
            <x v="16"/>
            <x v="17"/>
            <x v="18"/>
            <x v="19"/>
            <x v="20"/>
          </reference>
        </references>
      </pivotArea>
    </format>
    <format dxfId="2217">
      <pivotArea field="0" type="button" dataOnly="0" labelOnly="1" outline="0" axis="axisRow" fieldPosition="0"/>
    </format>
    <format dxfId="2216">
      <pivotArea dataOnly="0" labelOnly="1" fieldPosition="0">
        <references count="1">
          <reference field="0" count="0"/>
        </references>
      </pivotArea>
    </format>
    <format dxfId="2215">
      <pivotArea dataOnly="0" labelOnly="1" grandRow="1" outline="0" fieldPosition="0"/>
    </format>
    <format dxfId="2214">
      <pivotArea dataOnly="0" labelOnly="1" fieldPosition="0">
        <references count="2">
          <reference field="0" count="1" selected="0">
            <x v="0"/>
          </reference>
          <reference field="1" count="6">
            <x v="2"/>
            <x v="10"/>
            <x v="12"/>
            <x v="29"/>
            <x v="46"/>
            <x v="47"/>
          </reference>
        </references>
      </pivotArea>
    </format>
    <format dxfId="2213">
      <pivotArea dataOnly="0" labelOnly="1" fieldPosition="0">
        <references count="2">
          <reference field="0" count="1" selected="0">
            <x v="1"/>
          </reference>
          <reference field="1" count="8">
            <x v="7"/>
            <x v="15"/>
            <x v="16"/>
            <x v="24"/>
            <x v="36"/>
            <x v="39"/>
            <x v="45"/>
            <x v="48"/>
          </reference>
        </references>
      </pivotArea>
    </format>
    <format dxfId="2212">
      <pivotArea dataOnly="0" labelOnly="1" fieldPosition="0">
        <references count="2">
          <reference field="0" count="1" selected="0">
            <x v="2"/>
          </reference>
          <reference field="1" count="4">
            <x v="17"/>
            <x v="18"/>
            <x v="19"/>
            <x v="20"/>
          </reference>
        </references>
      </pivotArea>
    </format>
    <format dxfId="2211">
      <pivotArea dataOnly="0" labelOnly="1" fieldPosition="0">
        <references count="2">
          <reference field="0" count="1" selected="0">
            <x v="3"/>
          </reference>
          <reference field="1" count="9">
            <x v="3"/>
            <x v="9"/>
            <x v="28"/>
            <x v="30"/>
            <x v="31"/>
            <x v="32"/>
            <x v="33"/>
            <x v="38"/>
            <x v="40"/>
          </reference>
        </references>
      </pivotArea>
    </format>
    <format dxfId="2210">
      <pivotArea dataOnly="0" labelOnly="1" fieldPosition="0">
        <references count="2">
          <reference field="0" count="1" selected="0">
            <x v="4"/>
          </reference>
          <reference field="1" count="6">
            <x v="8"/>
            <x v="13"/>
            <x v="25"/>
            <x v="27"/>
            <x v="35"/>
            <x v="44"/>
          </reference>
        </references>
      </pivotArea>
    </format>
    <format dxfId="2209">
      <pivotArea dataOnly="0" labelOnly="1" fieldPosition="0">
        <references count="2">
          <reference field="0" count="1" selected="0">
            <x v="5"/>
          </reference>
          <reference field="1" count="7">
            <x v="0"/>
            <x v="11"/>
            <x v="21"/>
            <x v="26"/>
            <x v="34"/>
            <x v="41"/>
            <x v="42"/>
          </reference>
        </references>
      </pivotArea>
    </format>
    <format dxfId="2208">
      <pivotArea dataOnly="0" labelOnly="1" fieldPosition="0">
        <references count="2">
          <reference field="0" count="1" selected="0">
            <x v="6"/>
          </reference>
          <reference field="1" count="7">
            <x v="4"/>
            <x v="5"/>
            <x v="6"/>
            <x v="14"/>
            <x v="23"/>
            <x v="37"/>
            <x v="43"/>
          </reference>
        </references>
      </pivotArea>
    </format>
    <format dxfId="2207">
      <pivotArea outline="0" collapsedLevelsAreSubtotals="1" fieldPosition="0">
        <references count="1">
          <reference field="4294967294" count="21" selected="0">
            <x v="21"/>
            <x v="22"/>
            <x v="23"/>
            <x v="24"/>
            <x v="25"/>
            <x v="26"/>
            <x v="27"/>
            <x v="28"/>
            <x v="29"/>
            <x v="30"/>
            <x v="31"/>
            <x v="32"/>
            <x v="33"/>
            <x v="34"/>
            <x v="35"/>
            <x v="36"/>
            <x v="37"/>
            <x v="38"/>
            <x v="39"/>
            <x v="40"/>
            <x v="41"/>
          </reference>
        </references>
      </pivotArea>
    </format>
    <format dxfId="2206">
      <pivotArea dataOnly="0" labelOnly="1" outline="0" fieldPosition="0">
        <references count="1">
          <reference field="4294967294" count="21">
            <x v="21"/>
            <x v="22"/>
            <x v="23"/>
            <x v="24"/>
            <x v="25"/>
            <x v="26"/>
            <x v="27"/>
            <x v="28"/>
            <x v="29"/>
            <x v="30"/>
            <x v="31"/>
            <x v="32"/>
            <x v="33"/>
            <x v="34"/>
            <x v="35"/>
            <x v="36"/>
            <x v="37"/>
            <x v="38"/>
            <x v="39"/>
            <x v="40"/>
            <x v="41"/>
          </reference>
        </references>
      </pivotArea>
    </format>
    <format dxfId="2205">
      <pivotArea outline="0" collapsedLevelsAreSubtotals="1" fieldPosition="0">
        <references count="1">
          <reference field="4294967294" count="21" selected="0">
            <x v="42"/>
            <x v="43"/>
            <x v="44"/>
            <x v="45"/>
            <x v="46"/>
            <x v="47"/>
            <x v="48"/>
            <x v="49"/>
            <x v="50"/>
            <x v="51"/>
            <x v="52"/>
            <x v="53"/>
            <x v="54"/>
            <x v="55"/>
            <x v="56"/>
            <x v="57"/>
            <x v="58"/>
            <x v="59"/>
            <x v="60"/>
            <x v="61"/>
            <x v="62"/>
          </reference>
        </references>
      </pivotArea>
    </format>
    <format dxfId="2204">
      <pivotArea dataOnly="0" labelOnly="1" outline="0" fieldPosition="0">
        <references count="1">
          <reference field="4294967294" count="21">
            <x v="42"/>
            <x v="43"/>
            <x v="44"/>
            <x v="45"/>
            <x v="46"/>
            <x v="47"/>
            <x v="48"/>
            <x v="49"/>
            <x v="50"/>
            <x v="51"/>
            <x v="52"/>
            <x v="53"/>
            <x v="54"/>
            <x v="55"/>
            <x v="56"/>
            <x v="57"/>
            <x v="58"/>
            <x v="59"/>
            <x v="60"/>
            <x v="61"/>
            <x v="62"/>
          </reference>
        </references>
      </pivotArea>
    </format>
  </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D19A0488-619C-4161-890F-1FFB8A6B5EA8}" name="PivotTable1"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20:X334" firstHeaderRow="0" firstDataRow="1" firstDataCol="1"/>
  <pivotFields count="382">
    <pivotField axis="axisRow" showAll="0">
      <items count="10">
        <item x="0"/>
        <item x="2"/>
        <item x="4"/>
        <item x="1"/>
        <item x="6"/>
        <item x="3"/>
        <item x="5"/>
        <item m="1" x="7"/>
        <item m="1" x="8"/>
        <item t="default"/>
      </items>
    </pivotField>
    <pivotField axis="axisRow" showAll="0">
      <items count="51">
        <item x="38"/>
        <item m="1" x="49"/>
        <item x="0"/>
        <item x="4"/>
        <item x="41"/>
        <item x="42"/>
        <item x="43"/>
        <item x="9"/>
        <item x="31"/>
        <item x="24"/>
        <item x="2"/>
        <item x="39"/>
        <item x="3"/>
        <item x="32"/>
        <item x="29"/>
        <item x="10"/>
        <item x="12"/>
        <item x="18"/>
        <item x="20"/>
        <item x="21"/>
        <item x="22"/>
        <item x="35"/>
        <item m="1" x="48"/>
        <item x="44"/>
        <item x="13"/>
        <item x="33"/>
        <item x="11"/>
        <item x="34"/>
        <item x="25"/>
        <item x="5"/>
        <item x="26"/>
        <item x="1"/>
        <item x="28"/>
        <item x="23"/>
        <item x="19"/>
        <item x="36"/>
        <item x="14"/>
        <item x="45"/>
        <item x="30"/>
        <item x="15"/>
        <item x="6"/>
        <item x="40"/>
        <item x="27"/>
        <item x="46"/>
        <item x="37"/>
        <item x="16"/>
        <item x="7"/>
        <item x="8"/>
        <item x="17"/>
        <item m="1" x="47"/>
        <item t="default"/>
      </items>
    </pivotField>
    <pivotField showAll="0"/>
    <pivotField showAll="0"/>
    <pivotField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314">
    <i>
      <x/>
    </i>
    <i r="1">
      <x v="2"/>
    </i>
    <i r="2">
      <x v="17"/>
    </i>
    <i r="2">
      <x v="140"/>
    </i>
    <i r="2">
      <x v="245"/>
    </i>
    <i r="1">
      <x v="10"/>
    </i>
    <i r="2">
      <x v="26"/>
    </i>
    <i r="2">
      <x v="38"/>
    </i>
    <i r="2">
      <x v="99"/>
    </i>
    <i r="2">
      <x v="155"/>
    </i>
    <i r="1">
      <x v="12"/>
    </i>
    <i r="2">
      <x v="55"/>
    </i>
    <i r="2">
      <x v="75"/>
    </i>
    <i r="2">
      <x v="108"/>
    </i>
    <i r="2">
      <x v="109"/>
    </i>
    <i r="2">
      <x v="152"/>
    </i>
    <i r="2">
      <x v="182"/>
    </i>
    <i r="2">
      <x v="233"/>
    </i>
    <i r="1">
      <x v="29"/>
    </i>
    <i r="2">
      <x v="73"/>
    </i>
    <i r="2">
      <x v="77"/>
    </i>
    <i r="2">
      <x v="82"/>
    </i>
    <i r="2">
      <x v="91"/>
    </i>
    <i r="2">
      <x v="120"/>
    </i>
    <i r="2">
      <x v="126"/>
    </i>
    <i r="2">
      <x v="151"/>
    </i>
    <i r="2">
      <x v="235"/>
    </i>
    <i r="2">
      <x v="248"/>
    </i>
    <i r="1">
      <x v="46"/>
    </i>
    <i r="2">
      <x v="1"/>
    </i>
    <i r="2">
      <x v="9"/>
    </i>
    <i r="2">
      <x v="172"/>
    </i>
    <i r="2">
      <x v="249"/>
    </i>
    <i r="1">
      <x v="47"/>
    </i>
    <i r="2">
      <x v="14"/>
    </i>
    <i r="2">
      <x v="58"/>
    </i>
    <i r="2">
      <x v="118"/>
    </i>
    <i r="2">
      <x v="162"/>
    </i>
    <i r="2">
      <x v="240"/>
    </i>
    <i>
      <x v="1"/>
    </i>
    <i r="1">
      <x v="7"/>
    </i>
    <i r="2">
      <x v="15"/>
    </i>
    <i r="2">
      <x v="16"/>
    </i>
    <i r="2">
      <x v="27"/>
    </i>
    <i r="2">
      <x v="177"/>
    </i>
    <i r="1">
      <x v="15"/>
    </i>
    <i r="2">
      <x v="41"/>
    </i>
    <i r="2">
      <x v="69"/>
    </i>
    <i r="2">
      <x v="106"/>
    </i>
    <i r="2">
      <x v="163"/>
    </i>
    <i r="2">
      <x v="206"/>
    </i>
    <i r="2">
      <x v="222"/>
    </i>
    <i r="2">
      <x v="228"/>
    </i>
    <i r="1">
      <x v="16"/>
    </i>
    <i r="2">
      <x v="8"/>
    </i>
    <i r="2">
      <x v="124"/>
    </i>
    <i r="2">
      <x v="129"/>
    </i>
    <i r="2">
      <x v="136"/>
    </i>
    <i r="2">
      <x v="214"/>
    </i>
    <i r="1">
      <x v="24"/>
    </i>
    <i r="2">
      <x v="18"/>
    </i>
    <i r="2">
      <x v="51"/>
    </i>
    <i r="2">
      <x v="135"/>
    </i>
    <i r="2">
      <x v="158"/>
    </i>
    <i r="2">
      <x v="161"/>
    </i>
    <i r="2">
      <x v="231"/>
    </i>
    <i r="1">
      <x v="36"/>
    </i>
    <i r="2">
      <x v="52"/>
    </i>
    <i r="2">
      <x v="173"/>
    </i>
    <i r="2">
      <x v="211"/>
    </i>
    <i r="2">
      <x v="213"/>
    </i>
    <i r="2">
      <x v="220"/>
    </i>
    <i r="1">
      <x v="39"/>
    </i>
    <i r="2">
      <x v="47"/>
    </i>
    <i r="2">
      <x v="181"/>
    </i>
    <i r="2">
      <x v="191"/>
    </i>
    <i r="1">
      <x v="45"/>
    </i>
    <i r="2">
      <x v="71"/>
    </i>
    <i r="2">
      <x v="207"/>
    </i>
    <i r="2">
      <x v="239"/>
    </i>
    <i r="2">
      <x v="241"/>
    </i>
    <i r="2">
      <x v="244"/>
    </i>
    <i r="1">
      <x v="48"/>
    </i>
    <i r="2">
      <x v="7"/>
    </i>
    <i r="2">
      <x v="30"/>
    </i>
    <i r="2">
      <x v="193"/>
    </i>
    <i r="2">
      <x v="210"/>
    </i>
    <i>
      <x v="2"/>
    </i>
    <i r="1">
      <x v="17"/>
    </i>
    <i r="2">
      <x v="21"/>
    </i>
    <i r="2">
      <x v="25"/>
    </i>
    <i r="2">
      <x v="32"/>
    </i>
    <i r="2">
      <x v="111"/>
    </i>
    <i r="2">
      <x v="165"/>
    </i>
    <i r="2">
      <x v="166"/>
    </i>
    <i r="2">
      <x v="186"/>
    </i>
    <i r="2">
      <x v="219"/>
    </i>
    <i r="1">
      <x v="18"/>
    </i>
    <i r="2">
      <x v="148"/>
    </i>
    <i r="2">
      <x v="221"/>
    </i>
    <i r="2">
      <x v="254"/>
    </i>
    <i r="1">
      <x v="19"/>
    </i>
    <i r="2">
      <x/>
    </i>
    <i r="2">
      <x v="31"/>
    </i>
    <i r="2">
      <x v="35"/>
    </i>
    <i r="2">
      <x v="59"/>
    </i>
    <i r="2">
      <x v="104"/>
    </i>
    <i r="2">
      <x v="115"/>
    </i>
    <i r="2">
      <x v="123"/>
    </i>
    <i r="2">
      <x v="138"/>
    </i>
    <i r="2">
      <x v="149"/>
    </i>
    <i r="2">
      <x v="153"/>
    </i>
    <i r="2">
      <x v="194"/>
    </i>
    <i r="2">
      <x v="208"/>
    </i>
    <i r="2">
      <x v="229"/>
    </i>
    <i r="2">
      <x v="259"/>
    </i>
    <i r="1">
      <x v="20"/>
    </i>
    <i r="2">
      <x v="10"/>
    </i>
    <i r="2">
      <x v="19"/>
    </i>
    <i r="2">
      <x v="46"/>
    </i>
    <i r="2">
      <x v="97"/>
    </i>
    <i r="2">
      <x v="103"/>
    </i>
    <i r="2">
      <x v="113"/>
    </i>
    <i r="2">
      <x v="142"/>
    </i>
    <i r="2">
      <x v="159"/>
    </i>
    <i r="2">
      <x v="178"/>
    </i>
    <i r="2">
      <x v="199"/>
    </i>
    <i r="2">
      <x v="230"/>
    </i>
    <i r="2">
      <x v="234"/>
    </i>
    <i r="2">
      <x v="237"/>
    </i>
    <i r="2">
      <x v="246"/>
    </i>
    <i r="2">
      <x v="255"/>
    </i>
    <i>
      <x v="3"/>
    </i>
    <i r="1">
      <x v="3"/>
    </i>
    <i r="2">
      <x v="24"/>
    </i>
    <i r="2">
      <x v="94"/>
    </i>
    <i r="2">
      <x v="139"/>
    </i>
    <i r="2">
      <x v="145"/>
    </i>
    <i r="2">
      <x v="184"/>
    </i>
    <i r="2">
      <x v="201"/>
    </i>
    <i r="2">
      <x v="226"/>
    </i>
    <i r="1">
      <x v="9"/>
    </i>
    <i r="2">
      <x v="65"/>
    </i>
    <i r="2">
      <x v="164"/>
    </i>
    <i r="2">
      <x v="243"/>
    </i>
    <i r="1">
      <x v="28"/>
    </i>
    <i r="2">
      <x v="11"/>
    </i>
    <i r="2">
      <x v="28"/>
    </i>
    <i r="2">
      <x v="72"/>
    </i>
    <i r="2">
      <x v="137"/>
    </i>
    <i r="1">
      <x v="30"/>
    </i>
    <i r="2">
      <x v="22"/>
    </i>
    <i r="2">
      <x v="56"/>
    </i>
    <i r="2">
      <x v="154"/>
    </i>
    <i r="2">
      <x v="169"/>
    </i>
    <i r="2">
      <x v="216"/>
    </i>
    <i r="2">
      <x v="253"/>
    </i>
    <i r="1">
      <x v="31"/>
    </i>
    <i r="2">
      <x v="61"/>
    </i>
    <i r="2">
      <x v="64"/>
    </i>
    <i r="2">
      <x v="128"/>
    </i>
    <i r="2">
      <x v="174"/>
    </i>
    <i r="2">
      <x v="232"/>
    </i>
    <i r="2">
      <x v="257"/>
    </i>
    <i r="1">
      <x v="32"/>
    </i>
    <i r="2">
      <x v="42"/>
    </i>
    <i r="2">
      <x v="66"/>
    </i>
    <i r="2">
      <x v="256"/>
    </i>
    <i r="1">
      <x v="33"/>
    </i>
    <i r="2">
      <x v="67"/>
    </i>
    <i r="2">
      <x v="147"/>
    </i>
    <i r="2">
      <x v="195"/>
    </i>
    <i r="2">
      <x v="205"/>
    </i>
    <i r="2">
      <x v="247"/>
    </i>
    <i r="1">
      <x v="38"/>
    </i>
    <i r="2">
      <x v="49"/>
    </i>
    <i r="2">
      <x v="50"/>
    </i>
    <i r="2">
      <x v="60"/>
    </i>
    <i r="2">
      <x v="85"/>
    </i>
    <i r="2">
      <x v="192"/>
    </i>
    <i r="1">
      <x v="40"/>
    </i>
    <i r="2">
      <x v="2"/>
    </i>
    <i r="2">
      <x v="76"/>
    </i>
    <i r="2">
      <x v="130"/>
    </i>
    <i r="2">
      <x v="146"/>
    </i>
    <i r="2">
      <x v="196"/>
    </i>
    <i r="2">
      <x v="238"/>
    </i>
    <i>
      <x v="4"/>
    </i>
    <i r="1">
      <x v="8"/>
    </i>
    <i r="2">
      <x v="12"/>
    </i>
    <i r="2">
      <x v="45"/>
    </i>
    <i r="2">
      <x v="63"/>
    </i>
    <i r="2">
      <x v="83"/>
    </i>
    <i r="2">
      <x v="90"/>
    </i>
    <i r="2">
      <x v="160"/>
    </i>
    <i r="2">
      <x v="185"/>
    </i>
    <i r="1">
      <x v="13"/>
    </i>
    <i r="2">
      <x v="68"/>
    </i>
    <i r="2">
      <x v="74"/>
    </i>
    <i r="2">
      <x v="78"/>
    </i>
    <i r="2">
      <x v="80"/>
    </i>
    <i r="2">
      <x v="107"/>
    </i>
    <i r="2">
      <x v="121"/>
    </i>
    <i r="2">
      <x v="242"/>
    </i>
    <i r="1">
      <x v="25"/>
    </i>
    <i r="2">
      <x v="114"/>
    </i>
    <i r="2">
      <x v="141"/>
    </i>
    <i r="2">
      <x v="225"/>
    </i>
    <i r="1">
      <x v="27"/>
    </i>
    <i r="2">
      <x v="81"/>
    </i>
    <i r="2">
      <x v="98"/>
    </i>
    <i r="2">
      <x v="144"/>
    </i>
    <i r="1">
      <x v="35"/>
    </i>
    <i r="2">
      <x v="29"/>
    </i>
    <i r="2">
      <x v="34"/>
    </i>
    <i r="2">
      <x v="54"/>
    </i>
    <i r="2">
      <x v="88"/>
    </i>
    <i r="2">
      <x v="92"/>
    </i>
    <i r="2">
      <x v="170"/>
    </i>
    <i r="2">
      <x v="223"/>
    </i>
    <i r="1">
      <x v="44"/>
    </i>
    <i r="2">
      <x v="6"/>
    </i>
    <i r="2">
      <x v="44"/>
    </i>
    <i r="2">
      <x v="70"/>
    </i>
    <i r="2">
      <x v="84"/>
    </i>
    <i r="2">
      <x v="156"/>
    </i>
    <i r="2">
      <x v="168"/>
    </i>
    <i r="2">
      <x v="175"/>
    </i>
    <i r="2">
      <x v="179"/>
    </i>
    <i r="2">
      <x v="203"/>
    </i>
    <i r="2">
      <x v="251"/>
    </i>
    <i>
      <x v="5"/>
    </i>
    <i r="1">
      <x/>
    </i>
    <i r="2">
      <x v="95"/>
    </i>
    <i r="2">
      <x v="102"/>
    </i>
    <i r="2">
      <x v="167"/>
    </i>
    <i r="2">
      <x v="190"/>
    </i>
    <i r="2">
      <x v="236"/>
    </i>
    <i r="1">
      <x v="11"/>
    </i>
    <i r="2">
      <x v="5"/>
    </i>
    <i r="2">
      <x v="23"/>
    </i>
    <i r="2">
      <x v="105"/>
    </i>
    <i r="2">
      <x v="180"/>
    </i>
    <i r="1">
      <x v="21"/>
    </i>
    <i r="2">
      <x v="13"/>
    </i>
    <i r="2">
      <x v="53"/>
    </i>
    <i r="2">
      <x v="116"/>
    </i>
    <i r="2">
      <x v="117"/>
    </i>
    <i r="1">
      <x v="26"/>
    </i>
    <i r="2">
      <x v="143"/>
    </i>
    <i r="2">
      <x v="183"/>
    </i>
    <i r="2">
      <x v="189"/>
    </i>
    <i r="2">
      <x v="197"/>
    </i>
    <i r="2">
      <x v="258"/>
    </i>
    <i r="1">
      <x v="34"/>
    </i>
    <i r="2">
      <x v="3"/>
    </i>
    <i r="2">
      <x v="37"/>
    </i>
    <i r="2">
      <x v="89"/>
    </i>
    <i r="2">
      <x v="133"/>
    </i>
    <i r="1">
      <x v="41"/>
    </i>
    <i r="2">
      <x v="20"/>
    </i>
    <i r="2">
      <x v="86"/>
    </i>
    <i r="2">
      <x v="198"/>
    </i>
    <i r="2">
      <x v="218"/>
    </i>
    <i r="1">
      <x v="42"/>
    </i>
    <i r="2">
      <x v="40"/>
    </i>
    <i r="2">
      <x v="87"/>
    </i>
    <i r="2">
      <x v="101"/>
    </i>
    <i r="2">
      <x v="119"/>
    </i>
    <i r="2">
      <x v="188"/>
    </i>
    <i r="2">
      <x v="252"/>
    </i>
    <i>
      <x v="6"/>
    </i>
    <i r="1">
      <x v="4"/>
    </i>
    <i r="2">
      <x v="4"/>
    </i>
    <i r="2">
      <x v="43"/>
    </i>
    <i r="2">
      <x v="57"/>
    </i>
    <i r="2">
      <x v="204"/>
    </i>
    <i r="2">
      <x v="250"/>
    </i>
    <i r="1">
      <x v="5"/>
    </i>
    <i r="2">
      <x v="36"/>
    </i>
    <i r="2">
      <x v="39"/>
    </i>
    <i r="2">
      <x v="150"/>
    </i>
    <i r="2">
      <x v="227"/>
    </i>
    <i r="1">
      <x v="6"/>
    </i>
    <i r="2">
      <x v="62"/>
    </i>
    <i r="2">
      <x v="122"/>
    </i>
    <i r="2">
      <x v="127"/>
    </i>
    <i r="2">
      <x v="131"/>
    </i>
    <i r="2">
      <x v="202"/>
    </i>
    <i r="2">
      <x v="224"/>
    </i>
    <i r="1">
      <x v="14"/>
    </i>
    <i r="2">
      <x v="48"/>
    </i>
    <i r="2">
      <x v="79"/>
    </i>
    <i r="2">
      <x v="100"/>
    </i>
    <i r="2">
      <x v="132"/>
    </i>
    <i r="2">
      <x v="200"/>
    </i>
    <i r="2">
      <x v="215"/>
    </i>
    <i r="1">
      <x v="23"/>
    </i>
    <i r="2">
      <x v="176"/>
    </i>
    <i r="2">
      <x v="217"/>
    </i>
    <i r="1">
      <x v="37"/>
    </i>
    <i r="2">
      <x v="93"/>
    </i>
    <i r="2">
      <x v="110"/>
    </i>
    <i r="2">
      <x v="125"/>
    </i>
    <i r="2">
      <x v="134"/>
    </i>
    <i r="2">
      <x v="209"/>
    </i>
    <i r="2">
      <x v="212"/>
    </i>
    <i r="1">
      <x v="43"/>
    </i>
    <i r="2">
      <x v="96"/>
    </i>
    <i r="2">
      <x v="112"/>
    </i>
    <i r="2">
      <x v="157"/>
    </i>
    <i r="2">
      <x v="171"/>
    </i>
    <i r="2">
      <x v="187"/>
    </i>
    <i t="grand">
      <x/>
    </i>
  </rowItems>
  <colFields count="1">
    <field x="-2"/>
  </colFields>
  <colItems count="21">
    <i>
      <x/>
    </i>
    <i i="1">
      <x v="1"/>
    </i>
    <i i="2">
      <x v="2"/>
    </i>
    <i i="3">
      <x v="3"/>
    </i>
    <i i="4">
      <x v="4"/>
    </i>
    <i i="5">
      <x v="5"/>
    </i>
    <i i="6">
      <x v="6"/>
    </i>
    <i i="7">
      <x v="7"/>
    </i>
    <i i="8">
      <x v="8"/>
    </i>
    <i i="9">
      <x v="9"/>
    </i>
    <i i="10">
      <x v="10"/>
    </i>
    <i i="11">
      <x v="11"/>
    </i>
    <i i="12">
      <x v="12"/>
    </i>
    <i i="13">
      <x v="13"/>
    </i>
    <i i="14">
      <x v="14"/>
    </i>
    <i i="15">
      <x v="15"/>
    </i>
    <i i="16">
      <x v="16"/>
    </i>
    <i i="17">
      <x v="17"/>
    </i>
    <i i="18">
      <x v="18"/>
    </i>
    <i i="19">
      <x v="19"/>
    </i>
    <i i="20">
      <x v="20"/>
    </i>
  </colItems>
  <dataFields count="21">
    <dataField name="Sum of {DR-00} Total Diabetes Register" fld="115" baseField="0" baseItem="0"/>
    <dataField name="Sum of {TT- 40} All Diabetes - Primary prevention" fld="184" baseField="0" baseItem="0"/>
    <dataField name="Sum of % {TT-40}" fld="330" baseField="0" baseItem="0"/>
    <dataField name="Sum of {TT- 41} All Diabetes - Secondary prevention" fld="185" baseField="0" baseItem="0"/>
    <dataField name="Sum of % {TT-41}" fld="331" baseField="0" baseItem="0"/>
    <dataField name="Sum of {TT- 42} All Diabetes - Combined prevention" fld="186" baseField="0" baseItem="0"/>
    <dataField name="Sum of % {TT-42}" fld="332" baseField="0" baseItem="0"/>
    <dataField name="Sum of {DEM-01} Type 1 Diabetes" fld="119" baseField="0" baseItem="0"/>
    <dataField name="Sum of {TT- 43} Type 1 - Primary prevention" fld="187" baseField="0" baseItem="0"/>
    <dataField name="Sum of % {TT-43}" fld="333" baseField="0" baseItem="0"/>
    <dataField name="Sum of {TT- 44} Type 1 - Secondary prevention" fld="188" baseField="0" baseItem="0"/>
    <dataField name="Sum of % {TT-44}" fld="334" baseField="0" baseItem="0"/>
    <dataField name="Sum of {TT- 45} Type 1 - Combined prevention" fld="189" baseField="0" baseItem="0"/>
    <dataField name="Sum of % {TT-45}" fld="335" baseField="0" baseItem="0"/>
    <dataField name="Sum of {DEM-02} Type 2 Diabetes" fld="120" baseField="0" baseItem="0"/>
    <dataField name="Sum of {TT- 46} Type 2 - Primary prevention" fld="190" baseField="0" baseItem="0"/>
    <dataField name="Sum of % {TT-46}" fld="336" baseField="0" baseItem="0"/>
    <dataField name="Sum of {TT- 47} Type 2 - Secondary prevention" fld="191" baseField="0" baseItem="0"/>
    <dataField name="Sum of % {TT-47}" fld="337" baseField="0" baseItem="0" numFmtId="10"/>
    <dataField name="Sum of {TT- 48} Type 2 - Combined prevention" fld="192" baseField="0" baseItem="0"/>
    <dataField name="Sum of % {TT-48}" fld="338" baseField="0" baseItem="0"/>
  </dataFields>
  <formats count="440">
    <format dxfId="2203">
      <pivotArea outline="0" collapsedLevelsAreSubtotals="1" fieldPosition="0"/>
    </format>
    <format dxfId="2202">
      <pivotArea outline="0" collapsedLevelsAreSubtotals="1" fieldPosition="0"/>
    </format>
    <format dxfId="2201">
      <pivotArea dataOnly="0" labelOnly="1" fieldPosition="0">
        <references count="1">
          <reference field="0" count="0"/>
        </references>
      </pivotArea>
    </format>
    <format dxfId="2200">
      <pivotArea dataOnly="0" labelOnly="1" grandRow="1" outline="0" fieldPosition="0"/>
    </format>
    <format dxfId="2199">
      <pivotArea dataOnly="0" labelOnly="1" fieldPosition="0">
        <references count="2">
          <reference field="0" count="0" selected="0"/>
          <reference field="1" count="0"/>
        </references>
      </pivotArea>
    </format>
    <format dxfId="2198">
      <pivotArea dataOnly="0" labelOnly="1" fieldPosition="0">
        <references count="2">
          <reference field="0" count="0" selected="0"/>
          <reference field="1" count="0"/>
        </references>
      </pivotArea>
    </format>
    <format dxfId="2197">
      <pivotArea outline="0" collapsedLevelsAreSubtotals="1" fieldPosition="0"/>
    </format>
    <format dxfId="2196">
      <pivotArea field="0" type="button" dataOnly="0" labelOnly="1" outline="0" axis="axisRow" fieldPosition="0"/>
    </format>
    <format dxfId="2195">
      <pivotArea dataOnly="0" labelOnly="1" outline="0" fieldPosition="0">
        <references count="1">
          <reference field="4294967294" count="2">
            <x v="7"/>
            <x v="14"/>
          </reference>
        </references>
      </pivotArea>
    </format>
    <format dxfId="2194">
      <pivotArea outline="0" collapsedLevelsAreSubtotals="1" fieldPosition="0">
        <references count="1">
          <reference field="4294967294" count="1" selected="0">
            <x v="7"/>
          </reference>
        </references>
      </pivotArea>
    </format>
    <format dxfId="2193">
      <pivotArea dataOnly="0" labelOnly="1" outline="0" fieldPosition="0">
        <references count="1">
          <reference field="4294967294" count="1">
            <x v="7"/>
          </reference>
        </references>
      </pivotArea>
    </format>
    <format dxfId="2192">
      <pivotArea outline="0" collapsedLevelsAreSubtotals="1" fieldPosition="0">
        <references count="1">
          <reference field="4294967294" count="1" selected="0">
            <x v="14"/>
          </reference>
        </references>
      </pivotArea>
    </format>
    <format dxfId="2191">
      <pivotArea dataOnly="0" labelOnly="1" outline="0" fieldPosition="0">
        <references count="1">
          <reference field="4294967294" count="1">
            <x v="14"/>
          </reference>
        </references>
      </pivotArea>
    </format>
    <format dxfId="2190">
      <pivotArea outline="0" collapsedLevelsAreSubtotals="1" fieldPosition="0">
        <references count="1">
          <reference field="4294967294" count="1" selected="0">
            <x v="7"/>
          </reference>
        </references>
      </pivotArea>
    </format>
    <format dxfId="2189">
      <pivotArea dataOnly="0" labelOnly="1" outline="0" fieldPosition="0">
        <references count="1">
          <reference field="4294967294" count="1">
            <x v="7"/>
          </reference>
        </references>
      </pivotArea>
    </format>
    <format dxfId="2188">
      <pivotArea outline="0" collapsedLevelsAreSubtotals="1" fieldPosition="0">
        <references count="1">
          <reference field="4294967294" count="1" selected="0">
            <x v="7"/>
          </reference>
        </references>
      </pivotArea>
    </format>
    <format dxfId="2187">
      <pivotArea dataOnly="0" labelOnly="1" outline="0" fieldPosition="0">
        <references count="1">
          <reference field="4294967294" count="1">
            <x v="7"/>
          </reference>
        </references>
      </pivotArea>
    </format>
    <format dxfId="2186">
      <pivotArea outline="0" collapsedLevelsAreSubtotals="1" fieldPosition="0">
        <references count="1">
          <reference field="4294967294" count="1" selected="0">
            <x v="14"/>
          </reference>
        </references>
      </pivotArea>
    </format>
    <format dxfId="2185">
      <pivotArea dataOnly="0" labelOnly="1" outline="0" fieldPosition="0">
        <references count="1">
          <reference field="4294967294" count="1">
            <x v="14"/>
          </reference>
        </references>
      </pivotArea>
    </format>
    <format dxfId="2184">
      <pivotArea outline="0" collapsedLevelsAreSubtotals="1" fieldPosition="0">
        <references count="1">
          <reference field="4294967294" count="1" selected="0">
            <x v="14"/>
          </reference>
        </references>
      </pivotArea>
    </format>
    <format dxfId="2183">
      <pivotArea dataOnly="0" labelOnly="1" outline="0" fieldPosition="0">
        <references count="1">
          <reference field="4294967294" count="1">
            <x v="14"/>
          </reference>
        </references>
      </pivotArea>
    </format>
    <format dxfId="2182">
      <pivotArea field="0" type="button" dataOnly="0" labelOnly="1" outline="0" axis="axisRow" fieldPosition="0"/>
    </format>
    <format dxfId="2181">
      <pivotArea dataOnly="0" labelOnly="1" fieldPosition="0">
        <references count="1">
          <reference field="0" count="0"/>
        </references>
      </pivotArea>
    </format>
    <format dxfId="2180">
      <pivotArea dataOnly="0" labelOnly="1" grandRow="1" outline="0" fieldPosition="0"/>
    </format>
    <format dxfId="2179">
      <pivotArea dataOnly="0" labelOnly="1" fieldPosition="0">
        <references count="2">
          <reference field="0" count="1" selected="0">
            <x v="0"/>
          </reference>
          <reference field="1" count="6">
            <x v="2"/>
            <x v="10"/>
            <x v="12"/>
            <x v="29"/>
            <x v="46"/>
            <x v="47"/>
          </reference>
        </references>
      </pivotArea>
    </format>
    <format dxfId="2178">
      <pivotArea dataOnly="0" labelOnly="1" fieldPosition="0">
        <references count="2">
          <reference field="0" count="1" selected="0">
            <x v="1"/>
          </reference>
          <reference field="1" count="8">
            <x v="7"/>
            <x v="15"/>
            <x v="16"/>
            <x v="24"/>
            <x v="36"/>
            <x v="39"/>
            <x v="45"/>
            <x v="48"/>
          </reference>
        </references>
      </pivotArea>
    </format>
    <format dxfId="2177">
      <pivotArea dataOnly="0" labelOnly="1" fieldPosition="0">
        <references count="2">
          <reference field="0" count="1" selected="0">
            <x v="2"/>
          </reference>
          <reference field="1" count="4">
            <x v="17"/>
            <x v="18"/>
            <x v="19"/>
            <x v="20"/>
          </reference>
        </references>
      </pivotArea>
    </format>
    <format dxfId="2176">
      <pivotArea dataOnly="0" labelOnly="1" fieldPosition="0">
        <references count="2">
          <reference field="0" count="1" selected="0">
            <x v="3"/>
          </reference>
          <reference field="1" count="9">
            <x v="3"/>
            <x v="9"/>
            <x v="28"/>
            <x v="30"/>
            <x v="31"/>
            <x v="32"/>
            <x v="33"/>
            <x v="38"/>
            <x v="40"/>
          </reference>
        </references>
      </pivotArea>
    </format>
    <format dxfId="2175">
      <pivotArea dataOnly="0" labelOnly="1" fieldPosition="0">
        <references count="2">
          <reference field="0" count="1" selected="0">
            <x v="4"/>
          </reference>
          <reference field="1" count="6">
            <x v="8"/>
            <x v="13"/>
            <x v="25"/>
            <x v="27"/>
            <x v="35"/>
            <x v="44"/>
          </reference>
        </references>
      </pivotArea>
    </format>
    <format dxfId="2174">
      <pivotArea dataOnly="0" labelOnly="1" fieldPosition="0">
        <references count="2">
          <reference field="0" count="1" selected="0">
            <x v="5"/>
          </reference>
          <reference field="1" count="7">
            <x v="0"/>
            <x v="11"/>
            <x v="21"/>
            <x v="26"/>
            <x v="34"/>
            <x v="41"/>
            <x v="42"/>
          </reference>
        </references>
      </pivotArea>
    </format>
    <format dxfId="2173">
      <pivotArea dataOnly="0" labelOnly="1" fieldPosition="0">
        <references count="2">
          <reference field="0" count="1" selected="0">
            <x v="6"/>
          </reference>
          <reference field="1" count="7">
            <x v="4"/>
            <x v="5"/>
            <x v="6"/>
            <x v="14"/>
            <x v="23"/>
            <x v="37"/>
            <x v="43"/>
          </reference>
        </references>
      </pivotArea>
    </format>
    <format dxfId="2172">
      <pivotArea outline="0" collapsedLevelsAreSubtotals="1" fieldPosition="0">
        <references count="1">
          <reference field="4294967294" count="1" selected="0">
            <x v="7"/>
          </reference>
        </references>
      </pivotArea>
    </format>
    <format dxfId="2171">
      <pivotArea dataOnly="0" labelOnly="1" outline="0" fieldPosition="0">
        <references count="1">
          <reference field="4294967294" count="1">
            <x v="7"/>
          </reference>
        </references>
      </pivotArea>
    </format>
    <format dxfId="2170">
      <pivotArea outline="0" collapsedLevelsAreSubtotals="1" fieldPosition="0">
        <references count="1">
          <reference field="4294967294" count="1" selected="0">
            <x v="14"/>
          </reference>
        </references>
      </pivotArea>
    </format>
    <format dxfId="2169">
      <pivotArea dataOnly="0" labelOnly="1" outline="0" fieldPosition="0">
        <references count="1">
          <reference field="4294967294" count="1">
            <x v="14"/>
          </reference>
        </references>
      </pivotArea>
    </format>
    <format dxfId="2168">
      <pivotArea outline="0" collapsedLevelsAreSubtotals="1" fieldPosition="0">
        <references count="1">
          <reference field="4294967294" count="1" selected="0">
            <x v="0"/>
          </reference>
        </references>
      </pivotArea>
    </format>
    <format dxfId="2167">
      <pivotArea dataOnly="0" labelOnly="1" outline="0" fieldPosition="0">
        <references count="1">
          <reference field="4294967294" count="1">
            <x v="0"/>
          </reference>
        </references>
      </pivotArea>
    </format>
    <format dxfId="2166">
      <pivotArea outline="0" collapsedLevelsAreSubtotals="1" fieldPosition="0">
        <references count="1">
          <reference field="4294967294" count="1" selected="0">
            <x v="1"/>
          </reference>
        </references>
      </pivotArea>
    </format>
    <format dxfId="2165">
      <pivotArea dataOnly="0" labelOnly="1" outline="0" fieldPosition="0">
        <references count="1">
          <reference field="4294967294" count="1">
            <x v="1"/>
          </reference>
        </references>
      </pivotArea>
    </format>
    <format dxfId="2164">
      <pivotArea outline="0" collapsedLevelsAreSubtotals="1" fieldPosition="0">
        <references count="1">
          <reference field="4294967294" count="1" selected="0">
            <x v="3"/>
          </reference>
        </references>
      </pivotArea>
    </format>
    <format dxfId="2163">
      <pivotArea dataOnly="0" labelOnly="1" outline="0" fieldPosition="0">
        <references count="1">
          <reference field="4294967294" count="1">
            <x v="3"/>
          </reference>
        </references>
      </pivotArea>
    </format>
    <format dxfId="2162">
      <pivotArea outline="0" collapsedLevelsAreSubtotals="1" fieldPosition="0">
        <references count="1">
          <reference field="4294967294" count="1" selected="0">
            <x v="5"/>
          </reference>
        </references>
      </pivotArea>
    </format>
    <format dxfId="2161">
      <pivotArea dataOnly="0" labelOnly="1" outline="0" fieldPosition="0">
        <references count="1">
          <reference field="4294967294" count="1">
            <x v="5"/>
          </reference>
        </references>
      </pivotArea>
    </format>
    <format dxfId="2160">
      <pivotArea outline="0" collapsedLevelsAreSubtotals="1" fieldPosition="0">
        <references count="1">
          <reference field="4294967294" count="1" selected="0">
            <x v="7"/>
          </reference>
        </references>
      </pivotArea>
    </format>
    <format dxfId="2159">
      <pivotArea dataOnly="0" labelOnly="1" outline="0" fieldPosition="0">
        <references count="1">
          <reference field="4294967294" count="1">
            <x v="7"/>
          </reference>
        </references>
      </pivotArea>
    </format>
    <format dxfId="2158">
      <pivotArea outline="0" collapsedLevelsAreSubtotals="1" fieldPosition="0">
        <references count="1">
          <reference field="4294967294" count="1" selected="0">
            <x v="8"/>
          </reference>
        </references>
      </pivotArea>
    </format>
    <format dxfId="2157">
      <pivotArea dataOnly="0" labelOnly="1" outline="0" fieldPosition="0">
        <references count="1">
          <reference field="4294967294" count="1">
            <x v="8"/>
          </reference>
        </references>
      </pivotArea>
    </format>
    <format dxfId="2156">
      <pivotArea outline="0" collapsedLevelsAreSubtotals="1" fieldPosition="0">
        <references count="1">
          <reference field="4294967294" count="1" selected="0">
            <x v="10"/>
          </reference>
        </references>
      </pivotArea>
    </format>
    <format dxfId="2155">
      <pivotArea dataOnly="0" labelOnly="1" outline="0" fieldPosition="0">
        <references count="1">
          <reference field="4294967294" count="1">
            <x v="10"/>
          </reference>
        </references>
      </pivotArea>
    </format>
    <format dxfId="2154">
      <pivotArea outline="0" collapsedLevelsAreSubtotals="1" fieldPosition="0">
        <references count="1">
          <reference field="4294967294" count="1" selected="0">
            <x v="12"/>
          </reference>
        </references>
      </pivotArea>
    </format>
    <format dxfId="2153">
      <pivotArea dataOnly="0" labelOnly="1" outline="0" fieldPosition="0">
        <references count="1">
          <reference field="4294967294" count="1">
            <x v="12"/>
          </reference>
        </references>
      </pivotArea>
    </format>
    <format dxfId="2152">
      <pivotArea outline="0" collapsedLevelsAreSubtotals="1" fieldPosition="0">
        <references count="1">
          <reference field="4294967294" count="1" selected="0">
            <x v="0"/>
          </reference>
        </references>
      </pivotArea>
    </format>
    <format dxfId="2151">
      <pivotArea dataOnly="0" labelOnly="1" outline="0" fieldPosition="0">
        <references count="1">
          <reference field="4294967294" count="1">
            <x v="0"/>
          </reference>
        </references>
      </pivotArea>
    </format>
    <format dxfId="2150">
      <pivotArea outline="0" collapsedLevelsAreSubtotals="1" fieldPosition="0">
        <references count="1">
          <reference field="4294967294" count="1" selected="0">
            <x v="1"/>
          </reference>
        </references>
      </pivotArea>
    </format>
    <format dxfId="2149">
      <pivotArea dataOnly="0" labelOnly="1" outline="0" fieldPosition="0">
        <references count="1">
          <reference field="4294967294" count="1">
            <x v="1"/>
          </reference>
        </references>
      </pivotArea>
    </format>
    <format dxfId="2148">
      <pivotArea outline="0" collapsedLevelsAreSubtotals="1" fieldPosition="0">
        <references count="1">
          <reference field="4294967294" count="1" selected="0">
            <x v="3"/>
          </reference>
        </references>
      </pivotArea>
    </format>
    <format dxfId="2147">
      <pivotArea dataOnly="0" labelOnly="1" outline="0" fieldPosition="0">
        <references count="1">
          <reference field="4294967294" count="1">
            <x v="3"/>
          </reference>
        </references>
      </pivotArea>
    </format>
    <format dxfId="2146">
      <pivotArea outline="0" collapsedLevelsAreSubtotals="1" fieldPosition="0">
        <references count="1">
          <reference field="4294967294" count="1" selected="0">
            <x v="5"/>
          </reference>
        </references>
      </pivotArea>
    </format>
    <format dxfId="2145">
      <pivotArea dataOnly="0" labelOnly="1" outline="0" fieldPosition="0">
        <references count="1">
          <reference field="4294967294" count="1">
            <x v="5"/>
          </reference>
        </references>
      </pivotArea>
    </format>
    <format dxfId="2144">
      <pivotArea outline="0" collapsedLevelsAreSubtotals="1" fieldPosition="0">
        <references count="1">
          <reference field="4294967294" count="1" selected="0">
            <x v="7"/>
          </reference>
        </references>
      </pivotArea>
    </format>
    <format dxfId="2143">
      <pivotArea dataOnly="0" labelOnly="1" outline="0" fieldPosition="0">
        <references count="1">
          <reference field="4294967294" count="1">
            <x v="7"/>
          </reference>
        </references>
      </pivotArea>
    </format>
    <format dxfId="2142">
      <pivotArea outline="0" collapsedLevelsAreSubtotals="1" fieldPosition="0">
        <references count="1">
          <reference field="4294967294" count="1" selected="0">
            <x v="8"/>
          </reference>
        </references>
      </pivotArea>
    </format>
    <format dxfId="2141">
      <pivotArea dataOnly="0" labelOnly="1" outline="0" fieldPosition="0">
        <references count="1">
          <reference field="4294967294" count="1">
            <x v="8"/>
          </reference>
        </references>
      </pivotArea>
    </format>
    <format dxfId="2140">
      <pivotArea outline="0" collapsedLevelsAreSubtotals="1" fieldPosition="0">
        <references count="1">
          <reference field="4294967294" count="1" selected="0">
            <x v="10"/>
          </reference>
        </references>
      </pivotArea>
    </format>
    <format dxfId="2139">
      <pivotArea dataOnly="0" labelOnly="1" outline="0" fieldPosition="0">
        <references count="1">
          <reference field="4294967294" count="1">
            <x v="10"/>
          </reference>
        </references>
      </pivotArea>
    </format>
    <format dxfId="2138">
      <pivotArea outline="0" collapsedLevelsAreSubtotals="1" fieldPosition="0">
        <references count="1">
          <reference field="4294967294" count="1" selected="0">
            <x v="12"/>
          </reference>
        </references>
      </pivotArea>
    </format>
    <format dxfId="2137">
      <pivotArea dataOnly="0" labelOnly="1" outline="0" fieldPosition="0">
        <references count="1">
          <reference field="4294967294" count="1">
            <x v="12"/>
          </reference>
        </references>
      </pivotArea>
    </format>
    <format dxfId="2136">
      <pivotArea outline="0" collapsedLevelsAreSubtotals="1" fieldPosition="0">
        <references count="1">
          <reference field="4294967294" count="1" selected="0">
            <x v="15"/>
          </reference>
        </references>
      </pivotArea>
    </format>
    <format dxfId="2135">
      <pivotArea dataOnly="0" labelOnly="1" outline="0" fieldPosition="0">
        <references count="1">
          <reference field="4294967294" count="1">
            <x v="15"/>
          </reference>
        </references>
      </pivotArea>
    </format>
    <format dxfId="2134">
      <pivotArea outline="0" collapsedLevelsAreSubtotals="1" fieldPosition="0">
        <references count="1">
          <reference field="4294967294" count="1" selected="0">
            <x v="15"/>
          </reference>
        </references>
      </pivotArea>
    </format>
    <format dxfId="2133">
      <pivotArea dataOnly="0" labelOnly="1" outline="0" fieldPosition="0">
        <references count="1">
          <reference field="4294967294" count="1">
            <x v="15"/>
          </reference>
        </references>
      </pivotArea>
    </format>
    <format dxfId="2132">
      <pivotArea outline="0" collapsedLevelsAreSubtotals="1" fieldPosition="0">
        <references count="1">
          <reference field="4294967294" count="1" selected="0">
            <x v="18"/>
          </reference>
        </references>
      </pivotArea>
    </format>
    <format dxfId="2131">
      <pivotArea dataOnly="0" labelOnly="1" outline="0" fieldPosition="0">
        <references count="1">
          <reference field="4294967294" count="1">
            <x v="18"/>
          </reference>
        </references>
      </pivotArea>
    </format>
    <format dxfId="2130">
      <pivotArea outline="0" collapsedLevelsAreSubtotals="1" fieldPosition="0">
        <references count="1">
          <reference field="4294967294" count="1" selected="0">
            <x v="19"/>
          </reference>
        </references>
      </pivotArea>
    </format>
    <format dxfId="2129">
      <pivotArea dataOnly="0" labelOnly="1" outline="0" fieldPosition="0">
        <references count="1">
          <reference field="4294967294" count="1">
            <x v="19"/>
          </reference>
        </references>
      </pivotArea>
    </format>
    <format dxfId="2128">
      <pivotArea outline="0" collapsedLevelsAreSubtotals="1" fieldPosition="0">
        <references count="1">
          <reference field="4294967294" count="1" selected="0">
            <x v="18"/>
          </reference>
        </references>
      </pivotArea>
    </format>
    <format dxfId="2127">
      <pivotArea dataOnly="0" labelOnly="1" outline="0" fieldPosition="0">
        <references count="1">
          <reference field="4294967294" count="1">
            <x v="18"/>
          </reference>
        </references>
      </pivotArea>
    </format>
    <format dxfId="2126">
      <pivotArea outline="0" collapsedLevelsAreSubtotals="1" fieldPosition="0">
        <references count="1">
          <reference field="4294967294" count="1" selected="0">
            <x v="19"/>
          </reference>
        </references>
      </pivotArea>
    </format>
    <format dxfId="2125">
      <pivotArea dataOnly="0" labelOnly="1" outline="0" fieldPosition="0">
        <references count="1">
          <reference field="4294967294" count="1">
            <x v="19"/>
          </reference>
        </references>
      </pivotArea>
    </format>
    <format dxfId="2124">
      <pivotArea outline="0" collapsedLevelsAreSubtotals="1" fieldPosition="0">
        <references count="1">
          <reference field="4294967294" count="1" selected="0">
            <x v="17"/>
          </reference>
        </references>
      </pivotArea>
    </format>
    <format dxfId="2123">
      <pivotArea dataOnly="0" labelOnly="1" outline="0" fieldPosition="0">
        <references count="1">
          <reference field="4294967294" count="1">
            <x v="17"/>
          </reference>
        </references>
      </pivotArea>
    </format>
    <format dxfId="2122">
      <pivotArea outline="0" collapsedLevelsAreSubtotals="1" fieldPosition="0">
        <references count="1">
          <reference field="4294967294" count="1" selected="0">
            <x v="17"/>
          </reference>
        </references>
      </pivotArea>
    </format>
    <format dxfId="2121">
      <pivotArea outline="0" collapsedLevelsAreSubtotals="1" fieldPosition="0"/>
    </format>
    <format dxfId="2120">
      <pivotArea dataOnly="0" labelOnly="1" outline="0" fieldPosition="0">
        <references count="1">
          <reference field="4294967294" count="21">
            <x v="0"/>
            <x v="1"/>
            <x v="2"/>
            <x v="3"/>
            <x v="4"/>
            <x v="5"/>
            <x v="6"/>
            <x v="7"/>
            <x v="8"/>
            <x v="9"/>
            <x v="10"/>
            <x v="11"/>
            <x v="12"/>
            <x v="13"/>
            <x v="14"/>
            <x v="15"/>
            <x v="16"/>
            <x v="17"/>
            <x v="18"/>
            <x v="19"/>
            <x v="20"/>
          </reference>
        </references>
      </pivotArea>
    </format>
    <format dxfId="2119">
      <pivotArea outline="0" collapsedLevelsAreSubtotals="1" fieldPosition="0">
        <references count="1">
          <reference field="4294967294" count="7" selected="0">
            <x v="0"/>
            <x v="1"/>
            <x v="2"/>
            <x v="3"/>
            <x v="4"/>
            <x v="5"/>
            <x v="6"/>
          </reference>
        </references>
      </pivotArea>
    </format>
    <format dxfId="2118">
      <pivotArea dataOnly="0" labelOnly="1" outline="0" fieldPosition="0">
        <references count="1">
          <reference field="4294967294" count="7">
            <x v="0"/>
            <x v="1"/>
            <x v="2"/>
            <x v="3"/>
            <x v="4"/>
            <x v="5"/>
            <x v="6"/>
          </reference>
        </references>
      </pivotArea>
    </format>
    <format dxfId="2117">
      <pivotArea outline="0" collapsedLevelsAreSubtotals="1" fieldPosition="0">
        <references count="1">
          <reference field="4294967294" count="7" selected="0">
            <x v="7"/>
            <x v="8"/>
            <x v="9"/>
            <x v="10"/>
            <x v="11"/>
            <x v="12"/>
            <x v="13"/>
          </reference>
        </references>
      </pivotArea>
    </format>
    <format dxfId="2116">
      <pivotArea dataOnly="0" labelOnly="1" outline="0" fieldPosition="0">
        <references count="1">
          <reference field="4294967294" count="7">
            <x v="7"/>
            <x v="8"/>
            <x v="9"/>
            <x v="10"/>
            <x v="11"/>
            <x v="12"/>
            <x v="13"/>
          </reference>
        </references>
      </pivotArea>
    </format>
    <format dxfId="2115">
      <pivotArea outline="0" collapsedLevelsAreSubtotals="1" fieldPosition="0">
        <references count="1">
          <reference field="4294967294" count="7" selected="0">
            <x v="14"/>
            <x v="15"/>
            <x v="16"/>
            <x v="17"/>
            <x v="18"/>
            <x v="19"/>
            <x v="20"/>
          </reference>
        </references>
      </pivotArea>
    </format>
    <format dxfId="2114">
      <pivotArea dataOnly="0" labelOnly="1" outline="0" fieldPosition="0">
        <references count="1">
          <reference field="4294967294" count="7">
            <x v="14"/>
            <x v="15"/>
            <x v="16"/>
            <x v="17"/>
            <x v="18"/>
            <x v="19"/>
            <x v="20"/>
          </reference>
        </references>
      </pivotArea>
    </format>
    <format dxfId="2113">
      <pivotArea field="0" type="button" dataOnly="0" labelOnly="1" outline="0" axis="axisRow" fieldPosition="0"/>
    </format>
    <format dxfId="2112">
      <pivotArea dataOnly="0" labelOnly="1" fieldPosition="0">
        <references count="1">
          <reference field="0" count="0"/>
        </references>
      </pivotArea>
    </format>
    <format dxfId="2111">
      <pivotArea dataOnly="0" labelOnly="1" grandRow="1" outline="0" fieldPosition="0"/>
    </format>
    <format dxfId="2110">
      <pivotArea dataOnly="0" labelOnly="1" fieldPosition="0">
        <references count="2">
          <reference field="0" count="1" selected="0">
            <x v="0"/>
          </reference>
          <reference field="1" count="6">
            <x v="2"/>
            <x v="10"/>
            <x v="12"/>
            <x v="29"/>
            <x v="46"/>
            <x v="47"/>
          </reference>
        </references>
      </pivotArea>
    </format>
    <format dxfId="2109">
      <pivotArea dataOnly="0" labelOnly="1" fieldPosition="0">
        <references count="2">
          <reference field="0" count="1" selected="0">
            <x v="1"/>
          </reference>
          <reference field="1" count="8">
            <x v="7"/>
            <x v="15"/>
            <x v="16"/>
            <x v="24"/>
            <x v="36"/>
            <x v="39"/>
            <x v="45"/>
            <x v="48"/>
          </reference>
        </references>
      </pivotArea>
    </format>
    <format dxfId="2108">
      <pivotArea dataOnly="0" labelOnly="1" fieldPosition="0">
        <references count="2">
          <reference field="0" count="1" selected="0">
            <x v="2"/>
          </reference>
          <reference field="1" count="4">
            <x v="17"/>
            <x v="18"/>
            <x v="19"/>
            <x v="20"/>
          </reference>
        </references>
      </pivotArea>
    </format>
    <format dxfId="2107">
      <pivotArea dataOnly="0" labelOnly="1" fieldPosition="0">
        <references count="2">
          <reference field="0" count="1" selected="0">
            <x v="3"/>
          </reference>
          <reference field="1" count="9">
            <x v="3"/>
            <x v="9"/>
            <x v="28"/>
            <x v="30"/>
            <x v="31"/>
            <x v="32"/>
            <x v="33"/>
            <x v="38"/>
            <x v="40"/>
          </reference>
        </references>
      </pivotArea>
    </format>
    <format dxfId="2106">
      <pivotArea dataOnly="0" labelOnly="1" fieldPosition="0">
        <references count="2">
          <reference field="0" count="1" selected="0">
            <x v="4"/>
          </reference>
          <reference field="1" count="6">
            <x v="8"/>
            <x v="13"/>
            <x v="25"/>
            <x v="27"/>
            <x v="35"/>
            <x v="44"/>
          </reference>
        </references>
      </pivotArea>
    </format>
    <format dxfId="2105">
      <pivotArea dataOnly="0" labelOnly="1" fieldPosition="0">
        <references count="2">
          <reference field="0" count="1" selected="0">
            <x v="5"/>
          </reference>
          <reference field="1" count="7">
            <x v="0"/>
            <x v="11"/>
            <x v="21"/>
            <x v="26"/>
            <x v="34"/>
            <x v="41"/>
            <x v="42"/>
          </reference>
        </references>
      </pivotArea>
    </format>
    <format dxfId="2104">
      <pivotArea dataOnly="0" labelOnly="1" fieldPosition="0">
        <references count="2">
          <reference field="0" count="1" selected="0">
            <x v="6"/>
          </reference>
          <reference field="1" count="7">
            <x v="4"/>
            <x v="5"/>
            <x v="6"/>
            <x v="14"/>
            <x v="23"/>
            <x v="37"/>
            <x v="43"/>
          </reference>
        </references>
      </pivotArea>
    </format>
    <format dxfId="2103">
      <pivotArea dataOnly="0" labelOnly="1" fieldPosition="0">
        <references count="3">
          <reference field="0" count="1" selected="0">
            <x v="0"/>
          </reference>
          <reference field="1" count="1" selected="0">
            <x v="2"/>
          </reference>
          <reference field="202" count="3">
            <x v="17"/>
            <x v="140"/>
            <x v="245"/>
          </reference>
        </references>
      </pivotArea>
    </format>
    <format dxfId="2102">
      <pivotArea dataOnly="0" labelOnly="1" fieldPosition="0">
        <references count="3">
          <reference field="0" count="1" selected="0">
            <x v="0"/>
          </reference>
          <reference field="1" count="1" selected="0">
            <x v="10"/>
          </reference>
          <reference field="202" count="4">
            <x v="26"/>
            <x v="38"/>
            <x v="99"/>
            <x v="155"/>
          </reference>
        </references>
      </pivotArea>
    </format>
    <format dxfId="2101">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2100">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2099">
      <pivotArea dataOnly="0" labelOnly="1" fieldPosition="0">
        <references count="3">
          <reference field="0" count="1" selected="0">
            <x v="0"/>
          </reference>
          <reference field="1" count="1" selected="0">
            <x v="46"/>
          </reference>
          <reference field="202" count="4">
            <x v="1"/>
            <x v="9"/>
            <x v="172"/>
            <x v="249"/>
          </reference>
        </references>
      </pivotArea>
    </format>
    <format dxfId="2098">
      <pivotArea dataOnly="0" labelOnly="1" fieldPosition="0">
        <references count="3">
          <reference field="0" count="1" selected="0">
            <x v="0"/>
          </reference>
          <reference field="1" count="1" selected="0">
            <x v="47"/>
          </reference>
          <reference field="202" count="5">
            <x v="14"/>
            <x v="58"/>
            <x v="118"/>
            <x v="162"/>
            <x v="240"/>
          </reference>
        </references>
      </pivotArea>
    </format>
    <format dxfId="2097">
      <pivotArea dataOnly="0" labelOnly="1" fieldPosition="0">
        <references count="3">
          <reference field="0" count="1" selected="0">
            <x v="1"/>
          </reference>
          <reference field="1" count="1" selected="0">
            <x v="7"/>
          </reference>
          <reference field="202" count="4">
            <x v="15"/>
            <x v="16"/>
            <x v="27"/>
            <x v="177"/>
          </reference>
        </references>
      </pivotArea>
    </format>
    <format dxfId="2096">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2095">
      <pivotArea dataOnly="0" labelOnly="1" fieldPosition="0">
        <references count="3">
          <reference field="0" count="1" selected="0">
            <x v="1"/>
          </reference>
          <reference field="1" count="1" selected="0">
            <x v="16"/>
          </reference>
          <reference field="202" count="5">
            <x v="8"/>
            <x v="124"/>
            <x v="129"/>
            <x v="136"/>
            <x v="214"/>
          </reference>
        </references>
      </pivotArea>
    </format>
    <format dxfId="2094">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2093">
      <pivotArea dataOnly="0" labelOnly="1" fieldPosition="0">
        <references count="3">
          <reference field="0" count="1" selected="0">
            <x v="1"/>
          </reference>
          <reference field="1" count="1" selected="0">
            <x v="36"/>
          </reference>
          <reference field="202" count="5">
            <x v="52"/>
            <x v="173"/>
            <x v="211"/>
            <x v="213"/>
            <x v="220"/>
          </reference>
        </references>
      </pivotArea>
    </format>
    <format dxfId="2092">
      <pivotArea dataOnly="0" labelOnly="1" fieldPosition="0">
        <references count="3">
          <reference field="0" count="1" selected="0">
            <x v="1"/>
          </reference>
          <reference field="1" count="1" selected="0">
            <x v="39"/>
          </reference>
          <reference field="202" count="3">
            <x v="47"/>
            <x v="181"/>
            <x v="191"/>
          </reference>
        </references>
      </pivotArea>
    </format>
    <format dxfId="2091">
      <pivotArea dataOnly="0" labelOnly="1" fieldPosition="0">
        <references count="3">
          <reference field="0" count="1" selected="0">
            <x v="1"/>
          </reference>
          <reference field="1" count="1" selected="0">
            <x v="45"/>
          </reference>
          <reference field="202" count="5">
            <x v="71"/>
            <x v="207"/>
            <x v="239"/>
            <x v="241"/>
            <x v="244"/>
          </reference>
        </references>
      </pivotArea>
    </format>
    <format dxfId="2090">
      <pivotArea dataOnly="0" labelOnly="1" fieldPosition="0">
        <references count="3">
          <reference field="0" count="1" selected="0">
            <x v="1"/>
          </reference>
          <reference field="1" count="1" selected="0">
            <x v="48"/>
          </reference>
          <reference field="202" count="4">
            <x v="7"/>
            <x v="30"/>
            <x v="193"/>
            <x v="210"/>
          </reference>
        </references>
      </pivotArea>
    </format>
    <format dxfId="2089">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2088">
      <pivotArea dataOnly="0" labelOnly="1" fieldPosition="0">
        <references count="3">
          <reference field="0" count="1" selected="0">
            <x v="2"/>
          </reference>
          <reference field="1" count="1" selected="0">
            <x v="18"/>
          </reference>
          <reference field="202" count="3">
            <x v="148"/>
            <x v="221"/>
            <x v="254"/>
          </reference>
        </references>
      </pivotArea>
    </format>
    <format dxfId="2087">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2086">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2085">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2084">
      <pivotArea dataOnly="0" labelOnly="1" fieldPosition="0">
        <references count="3">
          <reference field="0" count="1" selected="0">
            <x v="3"/>
          </reference>
          <reference field="1" count="1" selected="0">
            <x v="9"/>
          </reference>
          <reference field="202" count="3">
            <x v="65"/>
            <x v="164"/>
            <x v="243"/>
          </reference>
        </references>
      </pivotArea>
    </format>
    <format dxfId="2083">
      <pivotArea dataOnly="0" labelOnly="1" fieldPosition="0">
        <references count="3">
          <reference field="0" count="1" selected="0">
            <x v="3"/>
          </reference>
          <reference field="1" count="1" selected="0">
            <x v="28"/>
          </reference>
          <reference field="202" count="4">
            <x v="11"/>
            <x v="28"/>
            <x v="72"/>
            <x v="137"/>
          </reference>
        </references>
      </pivotArea>
    </format>
    <format dxfId="2082">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2081">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2080">
      <pivotArea dataOnly="0" labelOnly="1" fieldPosition="0">
        <references count="3">
          <reference field="0" count="1" selected="0">
            <x v="3"/>
          </reference>
          <reference field="1" count="1" selected="0">
            <x v="32"/>
          </reference>
          <reference field="202" count="3">
            <x v="42"/>
            <x v="66"/>
            <x v="256"/>
          </reference>
        </references>
      </pivotArea>
    </format>
    <format dxfId="2079">
      <pivotArea dataOnly="0" labelOnly="1" fieldPosition="0">
        <references count="3">
          <reference field="0" count="1" selected="0">
            <x v="3"/>
          </reference>
          <reference field="1" count="1" selected="0">
            <x v="33"/>
          </reference>
          <reference field="202" count="5">
            <x v="67"/>
            <x v="147"/>
            <x v="195"/>
            <x v="205"/>
            <x v="247"/>
          </reference>
        </references>
      </pivotArea>
    </format>
    <format dxfId="2078">
      <pivotArea dataOnly="0" labelOnly="1" fieldPosition="0">
        <references count="3">
          <reference field="0" count="1" selected="0">
            <x v="3"/>
          </reference>
          <reference field="1" count="1" selected="0">
            <x v="38"/>
          </reference>
          <reference field="202" count="5">
            <x v="49"/>
            <x v="50"/>
            <x v="60"/>
            <x v="85"/>
            <x v="192"/>
          </reference>
        </references>
      </pivotArea>
    </format>
    <format dxfId="2077">
      <pivotArea dataOnly="0" labelOnly="1" fieldPosition="0">
        <references count="3">
          <reference field="0" count="1" selected="0">
            <x v="3"/>
          </reference>
          <reference field="1" count="1" selected="0">
            <x v="40"/>
          </reference>
          <reference field="202" count="6">
            <x v="2"/>
            <x v="76"/>
            <x v="130"/>
            <x v="146"/>
            <x v="196"/>
            <x v="238"/>
          </reference>
        </references>
      </pivotArea>
    </format>
    <format dxfId="2076">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2075">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2074">
      <pivotArea dataOnly="0" labelOnly="1" fieldPosition="0">
        <references count="3">
          <reference field="0" count="1" selected="0">
            <x v="4"/>
          </reference>
          <reference field="1" count="1" selected="0">
            <x v="25"/>
          </reference>
          <reference field="202" count="3">
            <x v="114"/>
            <x v="141"/>
            <x v="225"/>
          </reference>
        </references>
      </pivotArea>
    </format>
    <format dxfId="2073">
      <pivotArea dataOnly="0" labelOnly="1" fieldPosition="0">
        <references count="3">
          <reference field="0" count="1" selected="0">
            <x v="4"/>
          </reference>
          <reference field="1" count="1" selected="0">
            <x v="27"/>
          </reference>
          <reference field="202" count="3">
            <x v="81"/>
            <x v="98"/>
            <x v="144"/>
          </reference>
        </references>
      </pivotArea>
    </format>
    <format dxfId="2072">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2071">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2070">
      <pivotArea dataOnly="0" labelOnly="1" fieldPosition="0">
        <references count="3">
          <reference field="0" count="1" selected="0">
            <x v="5"/>
          </reference>
          <reference field="1" count="1" selected="0">
            <x v="0"/>
          </reference>
          <reference field="202" count="5">
            <x v="95"/>
            <x v="102"/>
            <x v="167"/>
            <x v="190"/>
            <x v="236"/>
          </reference>
        </references>
      </pivotArea>
    </format>
    <format dxfId="2069">
      <pivotArea dataOnly="0" labelOnly="1" fieldPosition="0">
        <references count="3">
          <reference field="0" count="1" selected="0">
            <x v="5"/>
          </reference>
          <reference field="1" count="1" selected="0">
            <x v="11"/>
          </reference>
          <reference field="202" count="4">
            <x v="5"/>
            <x v="23"/>
            <x v="105"/>
            <x v="180"/>
          </reference>
        </references>
      </pivotArea>
    </format>
    <format dxfId="2068">
      <pivotArea dataOnly="0" labelOnly="1" fieldPosition="0">
        <references count="3">
          <reference field="0" count="1" selected="0">
            <x v="5"/>
          </reference>
          <reference field="1" count="1" selected="0">
            <x v="21"/>
          </reference>
          <reference field="202" count="4">
            <x v="13"/>
            <x v="53"/>
            <x v="116"/>
            <x v="117"/>
          </reference>
        </references>
      </pivotArea>
    </format>
    <format dxfId="2067">
      <pivotArea dataOnly="0" labelOnly="1" fieldPosition="0">
        <references count="3">
          <reference field="0" count="1" selected="0">
            <x v="5"/>
          </reference>
          <reference field="1" count="1" selected="0">
            <x v="26"/>
          </reference>
          <reference field="202" count="5">
            <x v="143"/>
            <x v="183"/>
            <x v="189"/>
            <x v="197"/>
            <x v="258"/>
          </reference>
        </references>
      </pivotArea>
    </format>
    <format dxfId="2066">
      <pivotArea dataOnly="0" labelOnly="1" fieldPosition="0">
        <references count="3">
          <reference field="0" count="1" selected="0">
            <x v="5"/>
          </reference>
          <reference field="1" count="1" selected="0">
            <x v="34"/>
          </reference>
          <reference field="202" count="4">
            <x v="3"/>
            <x v="37"/>
            <x v="89"/>
            <x v="133"/>
          </reference>
        </references>
      </pivotArea>
    </format>
    <format dxfId="2065">
      <pivotArea dataOnly="0" labelOnly="1" fieldPosition="0">
        <references count="3">
          <reference field="0" count="1" selected="0">
            <x v="5"/>
          </reference>
          <reference field="1" count="1" selected="0">
            <x v="41"/>
          </reference>
          <reference field="202" count="4">
            <x v="20"/>
            <x v="86"/>
            <x v="198"/>
            <x v="218"/>
          </reference>
        </references>
      </pivotArea>
    </format>
    <format dxfId="2064">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2063">
      <pivotArea dataOnly="0" labelOnly="1" fieldPosition="0">
        <references count="3">
          <reference field="0" count="1" selected="0">
            <x v="6"/>
          </reference>
          <reference field="1" count="1" selected="0">
            <x v="4"/>
          </reference>
          <reference field="202" count="5">
            <x v="4"/>
            <x v="43"/>
            <x v="57"/>
            <x v="204"/>
            <x v="250"/>
          </reference>
        </references>
      </pivotArea>
    </format>
    <format dxfId="2062">
      <pivotArea dataOnly="0" labelOnly="1" fieldPosition="0">
        <references count="3">
          <reference field="0" count="1" selected="0">
            <x v="6"/>
          </reference>
          <reference field="1" count="1" selected="0">
            <x v="5"/>
          </reference>
          <reference field="202" count="4">
            <x v="36"/>
            <x v="39"/>
            <x v="150"/>
            <x v="227"/>
          </reference>
        </references>
      </pivotArea>
    </format>
    <format dxfId="2061">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2060">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2059">
      <pivotArea dataOnly="0" labelOnly="1" fieldPosition="0">
        <references count="3">
          <reference field="0" count="1" selected="0">
            <x v="6"/>
          </reference>
          <reference field="1" count="1" selected="0">
            <x v="23"/>
          </reference>
          <reference field="202" count="2">
            <x v="176"/>
            <x v="217"/>
          </reference>
        </references>
      </pivotArea>
    </format>
    <format dxfId="2058">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2057">
      <pivotArea dataOnly="0" labelOnly="1" fieldPosition="0">
        <references count="3">
          <reference field="0" count="1" selected="0">
            <x v="6"/>
          </reference>
          <reference field="1" count="1" selected="0">
            <x v="43"/>
          </reference>
          <reference field="202" count="5">
            <x v="96"/>
            <x v="112"/>
            <x v="157"/>
            <x v="171"/>
            <x v="187"/>
          </reference>
        </references>
      </pivotArea>
    </format>
    <format dxfId="2056">
      <pivotArea field="0" type="button" dataOnly="0" labelOnly="1" outline="0" axis="axisRow" fieldPosition="0"/>
    </format>
    <format dxfId="2055">
      <pivotArea dataOnly="0" labelOnly="1" fieldPosition="0">
        <references count="1">
          <reference field="0" count="0"/>
        </references>
      </pivotArea>
    </format>
    <format dxfId="2054">
      <pivotArea dataOnly="0" labelOnly="1" grandRow="1" outline="0" fieldPosition="0"/>
    </format>
    <format dxfId="2053">
      <pivotArea dataOnly="0" labelOnly="1" fieldPosition="0">
        <references count="2">
          <reference field="0" count="1" selected="0">
            <x v="0"/>
          </reference>
          <reference field="1" count="6">
            <x v="2"/>
            <x v="10"/>
            <x v="12"/>
            <x v="29"/>
            <x v="46"/>
            <x v="47"/>
          </reference>
        </references>
      </pivotArea>
    </format>
    <format dxfId="2052">
      <pivotArea dataOnly="0" labelOnly="1" fieldPosition="0">
        <references count="2">
          <reference field="0" count="1" selected="0">
            <x v="1"/>
          </reference>
          <reference field="1" count="8">
            <x v="7"/>
            <x v="15"/>
            <x v="16"/>
            <x v="24"/>
            <x v="36"/>
            <x v="39"/>
            <x v="45"/>
            <x v="48"/>
          </reference>
        </references>
      </pivotArea>
    </format>
    <format dxfId="2051">
      <pivotArea dataOnly="0" labelOnly="1" fieldPosition="0">
        <references count="2">
          <reference field="0" count="1" selected="0">
            <x v="2"/>
          </reference>
          <reference field="1" count="4">
            <x v="17"/>
            <x v="18"/>
            <x v="19"/>
            <x v="20"/>
          </reference>
        </references>
      </pivotArea>
    </format>
    <format dxfId="2050">
      <pivotArea dataOnly="0" labelOnly="1" fieldPosition="0">
        <references count="2">
          <reference field="0" count="1" selected="0">
            <x v="3"/>
          </reference>
          <reference field="1" count="9">
            <x v="3"/>
            <x v="9"/>
            <x v="28"/>
            <x v="30"/>
            <x v="31"/>
            <x v="32"/>
            <x v="33"/>
            <x v="38"/>
            <x v="40"/>
          </reference>
        </references>
      </pivotArea>
    </format>
    <format dxfId="2049">
      <pivotArea dataOnly="0" labelOnly="1" fieldPosition="0">
        <references count="2">
          <reference field="0" count="1" selected="0">
            <x v="4"/>
          </reference>
          <reference field="1" count="6">
            <x v="8"/>
            <x v="13"/>
            <x v="25"/>
            <x v="27"/>
            <x v="35"/>
            <x v="44"/>
          </reference>
        </references>
      </pivotArea>
    </format>
    <format dxfId="2048">
      <pivotArea dataOnly="0" labelOnly="1" fieldPosition="0">
        <references count="2">
          <reference field="0" count="1" selected="0">
            <x v="5"/>
          </reference>
          <reference field="1" count="7">
            <x v="0"/>
            <x v="11"/>
            <x v="21"/>
            <x v="26"/>
            <x v="34"/>
            <x v="41"/>
            <x v="42"/>
          </reference>
        </references>
      </pivotArea>
    </format>
    <format dxfId="2047">
      <pivotArea dataOnly="0" labelOnly="1" fieldPosition="0">
        <references count="2">
          <reference field="0" count="1" selected="0">
            <x v="6"/>
          </reference>
          <reference field="1" count="7">
            <x v="4"/>
            <x v="5"/>
            <x v="6"/>
            <x v="14"/>
            <x v="23"/>
            <x v="37"/>
            <x v="43"/>
          </reference>
        </references>
      </pivotArea>
    </format>
    <format dxfId="2046">
      <pivotArea dataOnly="0" labelOnly="1" fieldPosition="0">
        <references count="3">
          <reference field="0" count="1" selected="0">
            <x v="0"/>
          </reference>
          <reference field="1" count="1" selected="0">
            <x v="2"/>
          </reference>
          <reference field="202" count="3">
            <x v="17"/>
            <x v="140"/>
            <x v="245"/>
          </reference>
        </references>
      </pivotArea>
    </format>
    <format dxfId="2045">
      <pivotArea dataOnly="0" labelOnly="1" fieldPosition="0">
        <references count="3">
          <reference field="0" count="1" selected="0">
            <x v="0"/>
          </reference>
          <reference field="1" count="1" selected="0">
            <x v="10"/>
          </reference>
          <reference field="202" count="4">
            <x v="26"/>
            <x v="38"/>
            <x v="99"/>
            <x v="155"/>
          </reference>
        </references>
      </pivotArea>
    </format>
    <format dxfId="2044">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2043">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2042">
      <pivotArea dataOnly="0" labelOnly="1" fieldPosition="0">
        <references count="3">
          <reference field="0" count="1" selected="0">
            <x v="0"/>
          </reference>
          <reference field="1" count="1" selected="0">
            <x v="46"/>
          </reference>
          <reference field="202" count="4">
            <x v="1"/>
            <x v="9"/>
            <x v="172"/>
            <x v="249"/>
          </reference>
        </references>
      </pivotArea>
    </format>
    <format dxfId="2041">
      <pivotArea dataOnly="0" labelOnly="1" fieldPosition="0">
        <references count="3">
          <reference field="0" count="1" selected="0">
            <x v="0"/>
          </reference>
          <reference field="1" count="1" selected="0">
            <x v="47"/>
          </reference>
          <reference field="202" count="5">
            <x v="14"/>
            <x v="58"/>
            <x v="118"/>
            <x v="162"/>
            <x v="240"/>
          </reference>
        </references>
      </pivotArea>
    </format>
    <format dxfId="2040">
      <pivotArea dataOnly="0" labelOnly="1" fieldPosition="0">
        <references count="3">
          <reference field="0" count="1" selected="0">
            <x v="1"/>
          </reference>
          <reference field="1" count="1" selected="0">
            <x v="7"/>
          </reference>
          <reference field="202" count="4">
            <x v="15"/>
            <x v="16"/>
            <x v="27"/>
            <x v="177"/>
          </reference>
        </references>
      </pivotArea>
    </format>
    <format dxfId="2039">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2038">
      <pivotArea dataOnly="0" labelOnly="1" fieldPosition="0">
        <references count="3">
          <reference field="0" count="1" selected="0">
            <x v="1"/>
          </reference>
          <reference field="1" count="1" selected="0">
            <x v="16"/>
          </reference>
          <reference field="202" count="5">
            <x v="8"/>
            <x v="124"/>
            <x v="129"/>
            <x v="136"/>
            <x v="214"/>
          </reference>
        </references>
      </pivotArea>
    </format>
    <format dxfId="2037">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2036">
      <pivotArea dataOnly="0" labelOnly="1" fieldPosition="0">
        <references count="3">
          <reference field="0" count="1" selected="0">
            <x v="1"/>
          </reference>
          <reference field="1" count="1" selected="0">
            <x v="36"/>
          </reference>
          <reference field="202" count="5">
            <x v="52"/>
            <x v="173"/>
            <x v="211"/>
            <x v="213"/>
            <x v="220"/>
          </reference>
        </references>
      </pivotArea>
    </format>
    <format dxfId="2035">
      <pivotArea dataOnly="0" labelOnly="1" fieldPosition="0">
        <references count="3">
          <reference field="0" count="1" selected="0">
            <x v="1"/>
          </reference>
          <reference field="1" count="1" selected="0">
            <x v="39"/>
          </reference>
          <reference field="202" count="3">
            <x v="47"/>
            <x v="181"/>
            <x v="191"/>
          </reference>
        </references>
      </pivotArea>
    </format>
    <format dxfId="2034">
      <pivotArea dataOnly="0" labelOnly="1" fieldPosition="0">
        <references count="3">
          <reference field="0" count="1" selected="0">
            <x v="1"/>
          </reference>
          <reference field="1" count="1" selected="0">
            <x v="45"/>
          </reference>
          <reference field="202" count="5">
            <x v="71"/>
            <x v="207"/>
            <x v="239"/>
            <x v="241"/>
            <x v="244"/>
          </reference>
        </references>
      </pivotArea>
    </format>
    <format dxfId="2033">
      <pivotArea dataOnly="0" labelOnly="1" fieldPosition="0">
        <references count="3">
          <reference field="0" count="1" selected="0">
            <x v="1"/>
          </reference>
          <reference field="1" count="1" selected="0">
            <x v="48"/>
          </reference>
          <reference field="202" count="4">
            <x v="7"/>
            <x v="30"/>
            <x v="193"/>
            <x v="210"/>
          </reference>
        </references>
      </pivotArea>
    </format>
    <format dxfId="2032">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2031">
      <pivotArea dataOnly="0" labelOnly="1" fieldPosition="0">
        <references count="3">
          <reference field="0" count="1" selected="0">
            <x v="2"/>
          </reference>
          <reference field="1" count="1" selected="0">
            <x v="18"/>
          </reference>
          <reference field="202" count="3">
            <x v="148"/>
            <x v="221"/>
            <x v="254"/>
          </reference>
        </references>
      </pivotArea>
    </format>
    <format dxfId="2030">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2029">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2028">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2027">
      <pivotArea dataOnly="0" labelOnly="1" fieldPosition="0">
        <references count="3">
          <reference field="0" count="1" selected="0">
            <x v="3"/>
          </reference>
          <reference field="1" count="1" selected="0">
            <x v="9"/>
          </reference>
          <reference field="202" count="3">
            <x v="65"/>
            <x v="164"/>
            <x v="243"/>
          </reference>
        </references>
      </pivotArea>
    </format>
    <format dxfId="2026">
      <pivotArea dataOnly="0" labelOnly="1" fieldPosition="0">
        <references count="3">
          <reference field="0" count="1" selected="0">
            <x v="3"/>
          </reference>
          <reference field="1" count="1" selected="0">
            <x v="28"/>
          </reference>
          <reference field="202" count="4">
            <x v="11"/>
            <x v="28"/>
            <x v="72"/>
            <x v="137"/>
          </reference>
        </references>
      </pivotArea>
    </format>
    <format dxfId="2025">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2024">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2023">
      <pivotArea dataOnly="0" labelOnly="1" fieldPosition="0">
        <references count="3">
          <reference field="0" count="1" selected="0">
            <x v="3"/>
          </reference>
          <reference field="1" count="1" selected="0">
            <x v="32"/>
          </reference>
          <reference field="202" count="3">
            <x v="42"/>
            <x v="66"/>
            <x v="256"/>
          </reference>
        </references>
      </pivotArea>
    </format>
    <format dxfId="2022">
      <pivotArea dataOnly="0" labelOnly="1" fieldPosition="0">
        <references count="3">
          <reference field="0" count="1" selected="0">
            <x v="3"/>
          </reference>
          <reference field="1" count="1" selected="0">
            <x v="33"/>
          </reference>
          <reference field="202" count="5">
            <x v="67"/>
            <x v="147"/>
            <x v="195"/>
            <x v="205"/>
            <x v="247"/>
          </reference>
        </references>
      </pivotArea>
    </format>
    <format dxfId="2021">
      <pivotArea dataOnly="0" labelOnly="1" fieldPosition="0">
        <references count="3">
          <reference field="0" count="1" selected="0">
            <x v="3"/>
          </reference>
          <reference field="1" count="1" selected="0">
            <x v="38"/>
          </reference>
          <reference field="202" count="5">
            <x v="49"/>
            <x v="50"/>
            <x v="60"/>
            <x v="85"/>
            <x v="192"/>
          </reference>
        </references>
      </pivotArea>
    </format>
    <format dxfId="2020">
      <pivotArea dataOnly="0" labelOnly="1" fieldPosition="0">
        <references count="3">
          <reference field="0" count="1" selected="0">
            <x v="3"/>
          </reference>
          <reference field="1" count="1" selected="0">
            <x v="40"/>
          </reference>
          <reference field="202" count="6">
            <x v="2"/>
            <x v="76"/>
            <x v="130"/>
            <x v="146"/>
            <x v="196"/>
            <x v="238"/>
          </reference>
        </references>
      </pivotArea>
    </format>
    <format dxfId="2019">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2018">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2017">
      <pivotArea dataOnly="0" labelOnly="1" fieldPosition="0">
        <references count="3">
          <reference field="0" count="1" selected="0">
            <x v="4"/>
          </reference>
          <reference field="1" count="1" selected="0">
            <x v="25"/>
          </reference>
          <reference field="202" count="3">
            <x v="114"/>
            <x v="141"/>
            <x v="225"/>
          </reference>
        </references>
      </pivotArea>
    </format>
    <format dxfId="2016">
      <pivotArea dataOnly="0" labelOnly="1" fieldPosition="0">
        <references count="3">
          <reference field="0" count="1" selected="0">
            <x v="4"/>
          </reference>
          <reference field="1" count="1" selected="0">
            <x v="27"/>
          </reference>
          <reference field="202" count="3">
            <x v="81"/>
            <x v="98"/>
            <x v="144"/>
          </reference>
        </references>
      </pivotArea>
    </format>
    <format dxfId="2015">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2014">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2013">
      <pivotArea dataOnly="0" labelOnly="1" fieldPosition="0">
        <references count="3">
          <reference field="0" count="1" selected="0">
            <x v="5"/>
          </reference>
          <reference field="1" count="1" selected="0">
            <x v="0"/>
          </reference>
          <reference field="202" count="5">
            <x v="95"/>
            <x v="102"/>
            <x v="167"/>
            <x v="190"/>
            <x v="236"/>
          </reference>
        </references>
      </pivotArea>
    </format>
    <format dxfId="2012">
      <pivotArea dataOnly="0" labelOnly="1" fieldPosition="0">
        <references count="3">
          <reference field="0" count="1" selected="0">
            <x v="5"/>
          </reference>
          <reference field="1" count="1" selected="0">
            <x v="11"/>
          </reference>
          <reference field="202" count="4">
            <x v="5"/>
            <x v="23"/>
            <x v="105"/>
            <x v="180"/>
          </reference>
        </references>
      </pivotArea>
    </format>
    <format dxfId="2011">
      <pivotArea dataOnly="0" labelOnly="1" fieldPosition="0">
        <references count="3">
          <reference field="0" count="1" selected="0">
            <x v="5"/>
          </reference>
          <reference field="1" count="1" selected="0">
            <x v="21"/>
          </reference>
          <reference field="202" count="4">
            <x v="13"/>
            <x v="53"/>
            <x v="116"/>
            <x v="117"/>
          </reference>
        </references>
      </pivotArea>
    </format>
    <format dxfId="2010">
      <pivotArea dataOnly="0" labelOnly="1" fieldPosition="0">
        <references count="3">
          <reference field="0" count="1" selected="0">
            <x v="5"/>
          </reference>
          <reference field="1" count="1" selected="0">
            <x v="26"/>
          </reference>
          <reference field="202" count="5">
            <x v="143"/>
            <x v="183"/>
            <x v="189"/>
            <x v="197"/>
            <x v="258"/>
          </reference>
        </references>
      </pivotArea>
    </format>
    <format dxfId="2009">
      <pivotArea dataOnly="0" labelOnly="1" fieldPosition="0">
        <references count="3">
          <reference field="0" count="1" selected="0">
            <x v="5"/>
          </reference>
          <reference field="1" count="1" selected="0">
            <x v="34"/>
          </reference>
          <reference field="202" count="4">
            <x v="3"/>
            <x v="37"/>
            <x v="89"/>
            <x v="133"/>
          </reference>
        </references>
      </pivotArea>
    </format>
    <format dxfId="2008">
      <pivotArea dataOnly="0" labelOnly="1" fieldPosition="0">
        <references count="3">
          <reference field="0" count="1" selected="0">
            <x v="5"/>
          </reference>
          <reference field="1" count="1" selected="0">
            <x v="41"/>
          </reference>
          <reference field="202" count="4">
            <x v="20"/>
            <x v="86"/>
            <x v="198"/>
            <x v="218"/>
          </reference>
        </references>
      </pivotArea>
    </format>
    <format dxfId="2007">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2006">
      <pivotArea dataOnly="0" labelOnly="1" fieldPosition="0">
        <references count="3">
          <reference field="0" count="1" selected="0">
            <x v="6"/>
          </reference>
          <reference field="1" count="1" selected="0">
            <x v="4"/>
          </reference>
          <reference field="202" count="5">
            <x v="4"/>
            <x v="43"/>
            <x v="57"/>
            <x v="204"/>
            <x v="250"/>
          </reference>
        </references>
      </pivotArea>
    </format>
    <format dxfId="2005">
      <pivotArea dataOnly="0" labelOnly="1" fieldPosition="0">
        <references count="3">
          <reference field="0" count="1" selected="0">
            <x v="6"/>
          </reference>
          <reference field="1" count="1" selected="0">
            <x v="5"/>
          </reference>
          <reference field="202" count="4">
            <x v="36"/>
            <x v="39"/>
            <x v="150"/>
            <x v="227"/>
          </reference>
        </references>
      </pivotArea>
    </format>
    <format dxfId="2004">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2003">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2002">
      <pivotArea dataOnly="0" labelOnly="1" fieldPosition="0">
        <references count="3">
          <reference field="0" count="1" selected="0">
            <x v="6"/>
          </reference>
          <reference field="1" count="1" selected="0">
            <x v="23"/>
          </reference>
          <reference field="202" count="2">
            <x v="176"/>
            <x v="217"/>
          </reference>
        </references>
      </pivotArea>
    </format>
    <format dxfId="2001">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2000">
      <pivotArea dataOnly="0" labelOnly="1" fieldPosition="0">
        <references count="3">
          <reference field="0" count="1" selected="0">
            <x v="6"/>
          </reference>
          <reference field="1" count="1" selected="0">
            <x v="43"/>
          </reference>
          <reference field="202" count="5">
            <x v="96"/>
            <x v="112"/>
            <x v="157"/>
            <x v="171"/>
            <x v="187"/>
          </reference>
        </references>
      </pivotArea>
    </format>
    <format dxfId="1999">
      <pivotArea field="0" type="button" dataOnly="0" labelOnly="1" outline="0" axis="axisRow" fieldPosition="0"/>
    </format>
    <format dxfId="1998">
      <pivotArea dataOnly="0" labelOnly="1" fieldPosition="0">
        <references count="1">
          <reference field="0" count="0"/>
        </references>
      </pivotArea>
    </format>
    <format dxfId="1997">
      <pivotArea dataOnly="0" labelOnly="1" grandRow="1" outline="0" fieldPosition="0"/>
    </format>
    <format dxfId="1996">
      <pivotArea dataOnly="0" labelOnly="1" fieldPosition="0">
        <references count="2">
          <reference field="0" count="1" selected="0">
            <x v="0"/>
          </reference>
          <reference field="1" count="6">
            <x v="2"/>
            <x v="10"/>
            <x v="12"/>
            <x v="29"/>
            <x v="46"/>
            <x v="47"/>
          </reference>
        </references>
      </pivotArea>
    </format>
    <format dxfId="1995">
      <pivotArea dataOnly="0" labelOnly="1" fieldPosition="0">
        <references count="2">
          <reference field="0" count="1" selected="0">
            <x v="1"/>
          </reference>
          <reference field="1" count="8">
            <x v="7"/>
            <x v="15"/>
            <x v="16"/>
            <x v="24"/>
            <x v="36"/>
            <x v="39"/>
            <x v="45"/>
            <x v="48"/>
          </reference>
        </references>
      </pivotArea>
    </format>
    <format dxfId="1994">
      <pivotArea dataOnly="0" labelOnly="1" fieldPosition="0">
        <references count="2">
          <reference field="0" count="1" selected="0">
            <x v="2"/>
          </reference>
          <reference field="1" count="4">
            <x v="17"/>
            <x v="18"/>
            <x v="19"/>
            <x v="20"/>
          </reference>
        </references>
      </pivotArea>
    </format>
    <format dxfId="1993">
      <pivotArea dataOnly="0" labelOnly="1" fieldPosition="0">
        <references count="2">
          <reference field="0" count="1" selected="0">
            <x v="3"/>
          </reference>
          <reference field="1" count="9">
            <x v="3"/>
            <x v="9"/>
            <x v="28"/>
            <x v="30"/>
            <x v="31"/>
            <x v="32"/>
            <x v="33"/>
            <x v="38"/>
            <x v="40"/>
          </reference>
        </references>
      </pivotArea>
    </format>
    <format dxfId="1992">
      <pivotArea dataOnly="0" labelOnly="1" fieldPosition="0">
        <references count="2">
          <reference field="0" count="1" selected="0">
            <x v="4"/>
          </reference>
          <reference field="1" count="6">
            <x v="8"/>
            <x v="13"/>
            <x v="25"/>
            <x v="27"/>
            <x v="35"/>
            <x v="44"/>
          </reference>
        </references>
      </pivotArea>
    </format>
    <format dxfId="1991">
      <pivotArea dataOnly="0" labelOnly="1" fieldPosition="0">
        <references count="2">
          <reference field="0" count="1" selected="0">
            <x v="5"/>
          </reference>
          <reference field="1" count="7">
            <x v="0"/>
            <x v="11"/>
            <x v="21"/>
            <x v="26"/>
            <x v="34"/>
            <x v="41"/>
            <x v="42"/>
          </reference>
        </references>
      </pivotArea>
    </format>
    <format dxfId="1990">
      <pivotArea dataOnly="0" labelOnly="1" fieldPosition="0">
        <references count="2">
          <reference field="0" count="1" selected="0">
            <x v="6"/>
          </reference>
          <reference field="1" count="7">
            <x v="4"/>
            <x v="5"/>
            <x v="6"/>
            <x v="14"/>
            <x v="23"/>
            <x v="37"/>
            <x v="43"/>
          </reference>
        </references>
      </pivotArea>
    </format>
    <format dxfId="1989">
      <pivotArea dataOnly="0" labelOnly="1" fieldPosition="0">
        <references count="3">
          <reference field="0" count="1" selected="0">
            <x v="0"/>
          </reference>
          <reference field="1" count="1" selected="0">
            <x v="2"/>
          </reference>
          <reference field="202" count="3">
            <x v="17"/>
            <x v="140"/>
            <x v="245"/>
          </reference>
        </references>
      </pivotArea>
    </format>
    <format dxfId="1988">
      <pivotArea dataOnly="0" labelOnly="1" fieldPosition="0">
        <references count="3">
          <reference field="0" count="1" selected="0">
            <x v="0"/>
          </reference>
          <reference field="1" count="1" selected="0">
            <x v="10"/>
          </reference>
          <reference field="202" count="4">
            <x v="26"/>
            <x v="38"/>
            <x v="99"/>
            <x v="155"/>
          </reference>
        </references>
      </pivotArea>
    </format>
    <format dxfId="1987">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1986">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1985">
      <pivotArea dataOnly="0" labelOnly="1" fieldPosition="0">
        <references count="3">
          <reference field="0" count="1" selected="0">
            <x v="0"/>
          </reference>
          <reference field="1" count="1" selected="0">
            <x v="46"/>
          </reference>
          <reference field="202" count="4">
            <x v="1"/>
            <x v="9"/>
            <x v="172"/>
            <x v="249"/>
          </reference>
        </references>
      </pivotArea>
    </format>
    <format dxfId="1984">
      <pivotArea dataOnly="0" labelOnly="1" fieldPosition="0">
        <references count="3">
          <reference field="0" count="1" selected="0">
            <x v="0"/>
          </reference>
          <reference field="1" count="1" selected="0">
            <x v="47"/>
          </reference>
          <reference field="202" count="5">
            <x v="14"/>
            <x v="58"/>
            <x v="118"/>
            <x v="162"/>
            <x v="240"/>
          </reference>
        </references>
      </pivotArea>
    </format>
    <format dxfId="1983">
      <pivotArea dataOnly="0" labelOnly="1" fieldPosition="0">
        <references count="3">
          <reference field="0" count="1" selected="0">
            <x v="1"/>
          </reference>
          <reference field="1" count="1" selected="0">
            <x v="7"/>
          </reference>
          <reference field="202" count="4">
            <x v="15"/>
            <x v="16"/>
            <x v="27"/>
            <x v="177"/>
          </reference>
        </references>
      </pivotArea>
    </format>
    <format dxfId="1982">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1981">
      <pivotArea dataOnly="0" labelOnly="1" fieldPosition="0">
        <references count="3">
          <reference field="0" count="1" selected="0">
            <x v="1"/>
          </reference>
          <reference field="1" count="1" selected="0">
            <x v="16"/>
          </reference>
          <reference field="202" count="5">
            <x v="8"/>
            <x v="124"/>
            <x v="129"/>
            <x v="136"/>
            <x v="214"/>
          </reference>
        </references>
      </pivotArea>
    </format>
    <format dxfId="1980">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1979">
      <pivotArea dataOnly="0" labelOnly="1" fieldPosition="0">
        <references count="3">
          <reference field="0" count="1" selected="0">
            <x v="1"/>
          </reference>
          <reference field="1" count="1" selected="0">
            <x v="36"/>
          </reference>
          <reference field="202" count="5">
            <x v="52"/>
            <x v="173"/>
            <x v="211"/>
            <x v="213"/>
            <x v="220"/>
          </reference>
        </references>
      </pivotArea>
    </format>
    <format dxfId="1978">
      <pivotArea dataOnly="0" labelOnly="1" fieldPosition="0">
        <references count="3">
          <reference field="0" count="1" selected="0">
            <x v="1"/>
          </reference>
          <reference field="1" count="1" selected="0">
            <x v="39"/>
          </reference>
          <reference field="202" count="3">
            <x v="47"/>
            <x v="181"/>
            <x v="191"/>
          </reference>
        </references>
      </pivotArea>
    </format>
    <format dxfId="1977">
      <pivotArea dataOnly="0" labelOnly="1" fieldPosition="0">
        <references count="3">
          <reference field="0" count="1" selected="0">
            <x v="1"/>
          </reference>
          <reference field="1" count="1" selected="0">
            <x v="45"/>
          </reference>
          <reference field="202" count="5">
            <x v="71"/>
            <x v="207"/>
            <x v="239"/>
            <x v="241"/>
            <x v="244"/>
          </reference>
        </references>
      </pivotArea>
    </format>
    <format dxfId="1976">
      <pivotArea dataOnly="0" labelOnly="1" fieldPosition="0">
        <references count="3">
          <reference field="0" count="1" selected="0">
            <x v="1"/>
          </reference>
          <reference field="1" count="1" selected="0">
            <x v="48"/>
          </reference>
          <reference field="202" count="4">
            <x v="7"/>
            <x v="30"/>
            <x v="193"/>
            <x v="210"/>
          </reference>
        </references>
      </pivotArea>
    </format>
    <format dxfId="1975">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1974">
      <pivotArea dataOnly="0" labelOnly="1" fieldPosition="0">
        <references count="3">
          <reference field="0" count="1" selected="0">
            <x v="2"/>
          </reference>
          <reference field="1" count="1" selected="0">
            <x v="18"/>
          </reference>
          <reference field="202" count="3">
            <x v="148"/>
            <x v="221"/>
            <x v="254"/>
          </reference>
        </references>
      </pivotArea>
    </format>
    <format dxfId="1973">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1972">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1971">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1970">
      <pivotArea dataOnly="0" labelOnly="1" fieldPosition="0">
        <references count="3">
          <reference field="0" count="1" selected="0">
            <x v="3"/>
          </reference>
          <reference field="1" count="1" selected="0">
            <x v="9"/>
          </reference>
          <reference field="202" count="3">
            <x v="65"/>
            <x v="164"/>
            <x v="243"/>
          </reference>
        </references>
      </pivotArea>
    </format>
    <format dxfId="1969">
      <pivotArea dataOnly="0" labelOnly="1" fieldPosition="0">
        <references count="3">
          <reference field="0" count="1" selected="0">
            <x v="3"/>
          </reference>
          <reference field="1" count="1" selected="0">
            <x v="28"/>
          </reference>
          <reference field="202" count="4">
            <x v="11"/>
            <x v="28"/>
            <x v="72"/>
            <x v="137"/>
          </reference>
        </references>
      </pivotArea>
    </format>
    <format dxfId="1968">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1967">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1966">
      <pivotArea dataOnly="0" labelOnly="1" fieldPosition="0">
        <references count="3">
          <reference field="0" count="1" selected="0">
            <x v="3"/>
          </reference>
          <reference field="1" count="1" selected="0">
            <x v="32"/>
          </reference>
          <reference field="202" count="3">
            <x v="42"/>
            <x v="66"/>
            <x v="256"/>
          </reference>
        </references>
      </pivotArea>
    </format>
    <format dxfId="1965">
      <pivotArea dataOnly="0" labelOnly="1" fieldPosition="0">
        <references count="3">
          <reference field="0" count="1" selected="0">
            <x v="3"/>
          </reference>
          <reference field="1" count="1" selected="0">
            <x v="33"/>
          </reference>
          <reference field="202" count="5">
            <x v="67"/>
            <x v="147"/>
            <x v="195"/>
            <x v="205"/>
            <x v="247"/>
          </reference>
        </references>
      </pivotArea>
    </format>
    <format dxfId="1964">
      <pivotArea dataOnly="0" labelOnly="1" fieldPosition="0">
        <references count="3">
          <reference field="0" count="1" selected="0">
            <x v="3"/>
          </reference>
          <reference field="1" count="1" selected="0">
            <x v="38"/>
          </reference>
          <reference field="202" count="5">
            <x v="49"/>
            <x v="50"/>
            <x v="60"/>
            <x v="85"/>
            <x v="192"/>
          </reference>
        </references>
      </pivotArea>
    </format>
    <format dxfId="1963">
      <pivotArea dataOnly="0" labelOnly="1" fieldPosition="0">
        <references count="3">
          <reference field="0" count="1" selected="0">
            <x v="3"/>
          </reference>
          <reference field="1" count="1" selected="0">
            <x v="40"/>
          </reference>
          <reference field="202" count="6">
            <x v="2"/>
            <x v="76"/>
            <x v="130"/>
            <x v="146"/>
            <x v="196"/>
            <x v="238"/>
          </reference>
        </references>
      </pivotArea>
    </format>
    <format dxfId="1962">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1961">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1960">
      <pivotArea dataOnly="0" labelOnly="1" fieldPosition="0">
        <references count="3">
          <reference field="0" count="1" selected="0">
            <x v="4"/>
          </reference>
          <reference field="1" count="1" selected="0">
            <x v="25"/>
          </reference>
          <reference field="202" count="3">
            <x v="114"/>
            <x v="141"/>
            <x v="225"/>
          </reference>
        </references>
      </pivotArea>
    </format>
    <format dxfId="1959">
      <pivotArea dataOnly="0" labelOnly="1" fieldPosition="0">
        <references count="3">
          <reference field="0" count="1" selected="0">
            <x v="4"/>
          </reference>
          <reference field="1" count="1" selected="0">
            <x v="27"/>
          </reference>
          <reference field="202" count="3">
            <x v="81"/>
            <x v="98"/>
            <x v="144"/>
          </reference>
        </references>
      </pivotArea>
    </format>
    <format dxfId="1958">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1957">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1956">
      <pivotArea dataOnly="0" labelOnly="1" fieldPosition="0">
        <references count="3">
          <reference field="0" count="1" selected="0">
            <x v="5"/>
          </reference>
          <reference field="1" count="1" selected="0">
            <x v="0"/>
          </reference>
          <reference field="202" count="5">
            <x v="95"/>
            <x v="102"/>
            <x v="167"/>
            <x v="190"/>
            <x v="236"/>
          </reference>
        </references>
      </pivotArea>
    </format>
    <format dxfId="1955">
      <pivotArea dataOnly="0" labelOnly="1" fieldPosition="0">
        <references count="3">
          <reference field="0" count="1" selected="0">
            <x v="5"/>
          </reference>
          <reference field="1" count="1" selected="0">
            <x v="11"/>
          </reference>
          <reference field="202" count="4">
            <x v="5"/>
            <x v="23"/>
            <x v="105"/>
            <x v="180"/>
          </reference>
        </references>
      </pivotArea>
    </format>
    <format dxfId="1954">
      <pivotArea dataOnly="0" labelOnly="1" fieldPosition="0">
        <references count="3">
          <reference field="0" count="1" selected="0">
            <x v="5"/>
          </reference>
          <reference field="1" count="1" selected="0">
            <x v="21"/>
          </reference>
          <reference field="202" count="4">
            <x v="13"/>
            <x v="53"/>
            <x v="116"/>
            <x v="117"/>
          </reference>
        </references>
      </pivotArea>
    </format>
    <format dxfId="1953">
      <pivotArea dataOnly="0" labelOnly="1" fieldPosition="0">
        <references count="3">
          <reference field="0" count="1" selected="0">
            <x v="5"/>
          </reference>
          <reference field="1" count="1" selected="0">
            <x v="26"/>
          </reference>
          <reference field="202" count="5">
            <x v="143"/>
            <x v="183"/>
            <x v="189"/>
            <x v="197"/>
            <x v="258"/>
          </reference>
        </references>
      </pivotArea>
    </format>
    <format dxfId="1952">
      <pivotArea dataOnly="0" labelOnly="1" fieldPosition="0">
        <references count="3">
          <reference field="0" count="1" selected="0">
            <x v="5"/>
          </reference>
          <reference field="1" count="1" selected="0">
            <x v="34"/>
          </reference>
          <reference field="202" count="4">
            <x v="3"/>
            <x v="37"/>
            <x v="89"/>
            <x v="133"/>
          </reference>
        </references>
      </pivotArea>
    </format>
    <format dxfId="1951">
      <pivotArea dataOnly="0" labelOnly="1" fieldPosition="0">
        <references count="3">
          <reference field="0" count="1" selected="0">
            <x v="5"/>
          </reference>
          <reference field="1" count="1" selected="0">
            <x v="41"/>
          </reference>
          <reference field="202" count="4">
            <x v="20"/>
            <x v="86"/>
            <x v="198"/>
            <x v="218"/>
          </reference>
        </references>
      </pivotArea>
    </format>
    <format dxfId="1950">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1949">
      <pivotArea dataOnly="0" labelOnly="1" fieldPosition="0">
        <references count="3">
          <reference field="0" count="1" selected="0">
            <x v="6"/>
          </reference>
          <reference field="1" count="1" selected="0">
            <x v="4"/>
          </reference>
          <reference field="202" count="5">
            <x v="4"/>
            <x v="43"/>
            <x v="57"/>
            <x v="204"/>
            <x v="250"/>
          </reference>
        </references>
      </pivotArea>
    </format>
    <format dxfId="1948">
      <pivotArea dataOnly="0" labelOnly="1" fieldPosition="0">
        <references count="3">
          <reference field="0" count="1" selected="0">
            <x v="6"/>
          </reference>
          <reference field="1" count="1" selected="0">
            <x v="5"/>
          </reference>
          <reference field="202" count="4">
            <x v="36"/>
            <x v="39"/>
            <x v="150"/>
            <x v="227"/>
          </reference>
        </references>
      </pivotArea>
    </format>
    <format dxfId="1947">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1946">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1945">
      <pivotArea dataOnly="0" labelOnly="1" fieldPosition="0">
        <references count="3">
          <reference field="0" count="1" selected="0">
            <x v="6"/>
          </reference>
          <reference field="1" count="1" selected="0">
            <x v="23"/>
          </reference>
          <reference field="202" count="2">
            <x v="176"/>
            <x v="217"/>
          </reference>
        </references>
      </pivotArea>
    </format>
    <format dxfId="1944">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1943">
      <pivotArea dataOnly="0" labelOnly="1" fieldPosition="0">
        <references count="3">
          <reference field="0" count="1" selected="0">
            <x v="6"/>
          </reference>
          <reference field="1" count="1" selected="0">
            <x v="43"/>
          </reference>
          <reference field="202" count="5">
            <x v="96"/>
            <x v="112"/>
            <x v="157"/>
            <x v="171"/>
            <x v="187"/>
          </reference>
        </references>
      </pivotArea>
    </format>
    <format dxfId="1942">
      <pivotArea field="0" type="button" dataOnly="0" labelOnly="1" outline="0" axis="axisRow" fieldPosition="0"/>
    </format>
    <format dxfId="1941">
      <pivotArea dataOnly="0" labelOnly="1" fieldPosition="0">
        <references count="1">
          <reference field="0" count="0"/>
        </references>
      </pivotArea>
    </format>
    <format dxfId="1940">
      <pivotArea dataOnly="0" labelOnly="1" grandRow="1" outline="0" fieldPosition="0"/>
    </format>
    <format dxfId="1939">
      <pivotArea dataOnly="0" labelOnly="1" fieldPosition="0">
        <references count="2">
          <reference field="0" count="1" selected="0">
            <x v="0"/>
          </reference>
          <reference field="1" count="6">
            <x v="2"/>
            <x v="10"/>
            <x v="12"/>
            <x v="29"/>
            <x v="46"/>
            <x v="47"/>
          </reference>
        </references>
      </pivotArea>
    </format>
    <format dxfId="1938">
      <pivotArea dataOnly="0" labelOnly="1" fieldPosition="0">
        <references count="2">
          <reference field="0" count="1" selected="0">
            <x v="1"/>
          </reference>
          <reference field="1" count="8">
            <x v="7"/>
            <x v="15"/>
            <x v="16"/>
            <x v="24"/>
            <x v="36"/>
            <x v="39"/>
            <x v="45"/>
            <x v="48"/>
          </reference>
        </references>
      </pivotArea>
    </format>
    <format dxfId="1937">
      <pivotArea dataOnly="0" labelOnly="1" fieldPosition="0">
        <references count="2">
          <reference field="0" count="1" selected="0">
            <x v="2"/>
          </reference>
          <reference field="1" count="4">
            <x v="17"/>
            <x v="18"/>
            <x v="19"/>
            <x v="20"/>
          </reference>
        </references>
      </pivotArea>
    </format>
    <format dxfId="1936">
      <pivotArea dataOnly="0" labelOnly="1" fieldPosition="0">
        <references count="2">
          <reference field="0" count="1" selected="0">
            <x v="3"/>
          </reference>
          <reference field="1" count="9">
            <x v="3"/>
            <x v="9"/>
            <x v="28"/>
            <x v="30"/>
            <x v="31"/>
            <x v="32"/>
            <x v="33"/>
            <x v="38"/>
            <x v="40"/>
          </reference>
        </references>
      </pivotArea>
    </format>
    <format dxfId="1935">
      <pivotArea dataOnly="0" labelOnly="1" fieldPosition="0">
        <references count="2">
          <reference field="0" count="1" selected="0">
            <x v="4"/>
          </reference>
          <reference field="1" count="6">
            <x v="8"/>
            <x v="13"/>
            <x v="25"/>
            <x v="27"/>
            <x v="35"/>
            <x v="44"/>
          </reference>
        </references>
      </pivotArea>
    </format>
    <format dxfId="1934">
      <pivotArea dataOnly="0" labelOnly="1" fieldPosition="0">
        <references count="2">
          <reference field="0" count="1" selected="0">
            <x v="5"/>
          </reference>
          <reference field="1" count="7">
            <x v="0"/>
            <x v="11"/>
            <x v="21"/>
            <x v="26"/>
            <x v="34"/>
            <x v="41"/>
            <x v="42"/>
          </reference>
        </references>
      </pivotArea>
    </format>
    <format dxfId="1933">
      <pivotArea dataOnly="0" labelOnly="1" fieldPosition="0">
        <references count="2">
          <reference field="0" count="1" selected="0">
            <x v="6"/>
          </reference>
          <reference field="1" count="7">
            <x v="4"/>
            <x v="5"/>
            <x v="6"/>
            <x v="14"/>
            <x v="23"/>
            <x v="37"/>
            <x v="43"/>
          </reference>
        </references>
      </pivotArea>
    </format>
    <format dxfId="1932">
      <pivotArea dataOnly="0" labelOnly="1" fieldPosition="0">
        <references count="3">
          <reference field="0" count="1" selected="0">
            <x v="0"/>
          </reference>
          <reference field="1" count="1" selected="0">
            <x v="2"/>
          </reference>
          <reference field="202" count="3">
            <x v="17"/>
            <x v="140"/>
            <x v="245"/>
          </reference>
        </references>
      </pivotArea>
    </format>
    <format dxfId="1931">
      <pivotArea dataOnly="0" labelOnly="1" fieldPosition="0">
        <references count="3">
          <reference field="0" count="1" selected="0">
            <x v="0"/>
          </reference>
          <reference field="1" count="1" selected="0">
            <x v="10"/>
          </reference>
          <reference field="202" count="4">
            <x v="26"/>
            <x v="38"/>
            <x v="99"/>
            <x v="155"/>
          </reference>
        </references>
      </pivotArea>
    </format>
    <format dxfId="1930">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1929">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1928">
      <pivotArea dataOnly="0" labelOnly="1" fieldPosition="0">
        <references count="3">
          <reference field="0" count="1" selected="0">
            <x v="0"/>
          </reference>
          <reference field="1" count="1" selected="0">
            <x v="46"/>
          </reference>
          <reference field="202" count="4">
            <x v="1"/>
            <x v="9"/>
            <x v="172"/>
            <x v="249"/>
          </reference>
        </references>
      </pivotArea>
    </format>
    <format dxfId="1927">
      <pivotArea dataOnly="0" labelOnly="1" fieldPosition="0">
        <references count="3">
          <reference field="0" count="1" selected="0">
            <x v="0"/>
          </reference>
          <reference field="1" count="1" selected="0">
            <x v="47"/>
          </reference>
          <reference field="202" count="5">
            <x v="14"/>
            <x v="58"/>
            <x v="118"/>
            <x v="162"/>
            <x v="240"/>
          </reference>
        </references>
      </pivotArea>
    </format>
    <format dxfId="1926">
      <pivotArea dataOnly="0" labelOnly="1" fieldPosition="0">
        <references count="3">
          <reference field="0" count="1" selected="0">
            <x v="1"/>
          </reference>
          <reference field="1" count="1" selected="0">
            <x v="7"/>
          </reference>
          <reference field="202" count="4">
            <x v="15"/>
            <x v="16"/>
            <x v="27"/>
            <x v="177"/>
          </reference>
        </references>
      </pivotArea>
    </format>
    <format dxfId="1925">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1924">
      <pivotArea dataOnly="0" labelOnly="1" fieldPosition="0">
        <references count="3">
          <reference field="0" count="1" selected="0">
            <x v="1"/>
          </reference>
          <reference field="1" count="1" selected="0">
            <x v="16"/>
          </reference>
          <reference field="202" count="5">
            <x v="8"/>
            <x v="124"/>
            <x v="129"/>
            <x v="136"/>
            <x v="214"/>
          </reference>
        </references>
      </pivotArea>
    </format>
    <format dxfId="1923">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1922">
      <pivotArea dataOnly="0" labelOnly="1" fieldPosition="0">
        <references count="3">
          <reference field="0" count="1" selected="0">
            <x v="1"/>
          </reference>
          <reference field="1" count="1" selected="0">
            <x v="36"/>
          </reference>
          <reference field="202" count="5">
            <x v="52"/>
            <x v="173"/>
            <x v="211"/>
            <x v="213"/>
            <x v="220"/>
          </reference>
        </references>
      </pivotArea>
    </format>
    <format dxfId="1921">
      <pivotArea dataOnly="0" labelOnly="1" fieldPosition="0">
        <references count="3">
          <reference field="0" count="1" selected="0">
            <x v="1"/>
          </reference>
          <reference field="1" count="1" selected="0">
            <x v="39"/>
          </reference>
          <reference field="202" count="3">
            <x v="47"/>
            <x v="181"/>
            <x v="191"/>
          </reference>
        </references>
      </pivotArea>
    </format>
    <format dxfId="1920">
      <pivotArea dataOnly="0" labelOnly="1" fieldPosition="0">
        <references count="3">
          <reference field="0" count="1" selected="0">
            <x v="1"/>
          </reference>
          <reference field="1" count="1" selected="0">
            <x v="45"/>
          </reference>
          <reference field="202" count="5">
            <x v="71"/>
            <x v="207"/>
            <x v="239"/>
            <x v="241"/>
            <x v="244"/>
          </reference>
        </references>
      </pivotArea>
    </format>
    <format dxfId="1919">
      <pivotArea dataOnly="0" labelOnly="1" fieldPosition="0">
        <references count="3">
          <reference field="0" count="1" selected="0">
            <x v="1"/>
          </reference>
          <reference field="1" count="1" selected="0">
            <x v="48"/>
          </reference>
          <reference field="202" count="4">
            <x v="7"/>
            <x v="30"/>
            <x v="193"/>
            <x v="210"/>
          </reference>
        </references>
      </pivotArea>
    </format>
    <format dxfId="1918">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1917">
      <pivotArea dataOnly="0" labelOnly="1" fieldPosition="0">
        <references count="3">
          <reference field="0" count="1" selected="0">
            <x v="2"/>
          </reference>
          <reference field="1" count="1" selected="0">
            <x v="18"/>
          </reference>
          <reference field="202" count="3">
            <x v="148"/>
            <x v="221"/>
            <x v="254"/>
          </reference>
        </references>
      </pivotArea>
    </format>
    <format dxfId="1916">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1915">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1914">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1913">
      <pivotArea dataOnly="0" labelOnly="1" fieldPosition="0">
        <references count="3">
          <reference field="0" count="1" selected="0">
            <x v="3"/>
          </reference>
          <reference field="1" count="1" selected="0">
            <x v="9"/>
          </reference>
          <reference field="202" count="3">
            <x v="65"/>
            <x v="164"/>
            <x v="243"/>
          </reference>
        </references>
      </pivotArea>
    </format>
    <format dxfId="1912">
      <pivotArea dataOnly="0" labelOnly="1" fieldPosition="0">
        <references count="3">
          <reference field="0" count="1" selected="0">
            <x v="3"/>
          </reference>
          <reference field="1" count="1" selected="0">
            <x v="28"/>
          </reference>
          <reference field="202" count="4">
            <x v="11"/>
            <x v="28"/>
            <x v="72"/>
            <x v="137"/>
          </reference>
        </references>
      </pivotArea>
    </format>
    <format dxfId="1911">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1910">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1909">
      <pivotArea dataOnly="0" labelOnly="1" fieldPosition="0">
        <references count="3">
          <reference field="0" count="1" selected="0">
            <x v="3"/>
          </reference>
          <reference field="1" count="1" selected="0">
            <x v="32"/>
          </reference>
          <reference field="202" count="3">
            <x v="42"/>
            <x v="66"/>
            <x v="256"/>
          </reference>
        </references>
      </pivotArea>
    </format>
    <format dxfId="1908">
      <pivotArea dataOnly="0" labelOnly="1" fieldPosition="0">
        <references count="3">
          <reference field="0" count="1" selected="0">
            <x v="3"/>
          </reference>
          <reference field="1" count="1" selected="0">
            <x v="33"/>
          </reference>
          <reference field="202" count="5">
            <x v="67"/>
            <x v="147"/>
            <x v="195"/>
            <x v="205"/>
            <x v="247"/>
          </reference>
        </references>
      </pivotArea>
    </format>
    <format dxfId="1907">
      <pivotArea dataOnly="0" labelOnly="1" fieldPosition="0">
        <references count="3">
          <reference field="0" count="1" selected="0">
            <x v="3"/>
          </reference>
          <reference field="1" count="1" selected="0">
            <x v="38"/>
          </reference>
          <reference field="202" count="5">
            <x v="49"/>
            <x v="50"/>
            <x v="60"/>
            <x v="85"/>
            <x v="192"/>
          </reference>
        </references>
      </pivotArea>
    </format>
    <format dxfId="1906">
      <pivotArea dataOnly="0" labelOnly="1" fieldPosition="0">
        <references count="3">
          <reference field="0" count="1" selected="0">
            <x v="3"/>
          </reference>
          <reference field="1" count="1" selected="0">
            <x v="40"/>
          </reference>
          <reference field="202" count="6">
            <x v="2"/>
            <x v="76"/>
            <x v="130"/>
            <x v="146"/>
            <x v="196"/>
            <x v="238"/>
          </reference>
        </references>
      </pivotArea>
    </format>
    <format dxfId="1905">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1904">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1903">
      <pivotArea dataOnly="0" labelOnly="1" fieldPosition="0">
        <references count="3">
          <reference field="0" count="1" selected="0">
            <x v="4"/>
          </reference>
          <reference field="1" count="1" selected="0">
            <x v="25"/>
          </reference>
          <reference field="202" count="3">
            <x v="114"/>
            <x v="141"/>
            <x v="225"/>
          </reference>
        </references>
      </pivotArea>
    </format>
    <format dxfId="1902">
      <pivotArea dataOnly="0" labelOnly="1" fieldPosition="0">
        <references count="3">
          <reference field="0" count="1" selected="0">
            <x v="4"/>
          </reference>
          <reference field="1" count="1" selected="0">
            <x v="27"/>
          </reference>
          <reference field="202" count="3">
            <x v="81"/>
            <x v="98"/>
            <x v="144"/>
          </reference>
        </references>
      </pivotArea>
    </format>
    <format dxfId="1901">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1900">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1899">
      <pivotArea dataOnly="0" labelOnly="1" fieldPosition="0">
        <references count="3">
          <reference field="0" count="1" selected="0">
            <x v="5"/>
          </reference>
          <reference field="1" count="1" selected="0">
            <x v="0"/>
          </reference>
          <reference field="202" count="5">
            <x v="95"/>
            <x v="102"/>
            <x v="167"/>
            <x v="190"/>
            <x v="236"/>
          </reference>
        </references>
      </pivotArea>
    </format>
    <format dxfId="1898">
      <pivotArea dataOnly="0" labelOnly="1" fieldPosition="0">
        <references count="3">
          <reference field="0" count="1" selected="0">
            <x v="5"/>
          </reference>
          <reference field="1" count="1" selected="0">
            <x v="11"/>
          </reference>
          <reference field="202" count="4">
            <x v="5"/>
            <x v="23"/>
            <x v="105"/>
            <x v="180"/>
          </reference>
        </references>
      </pivotArea>
    </format>
    <format dxfId="1897">
      <pivotArea dataOnly="0" labelOnly="1" fieldPosition="0">
        <references count="3">
          <reference field="0" count="1" selected="0">
            <x v="5"/>
          </reference>
          <reference field="1" count="1" selected="0">
            <x v="21"/>
          </reference>
          <reference field="202" count="4">
            <x v="13"/>
            <x v="53"/>
            <x v="116"/>
            <x v="117"/>
          </reference>
        </references>
      </pivotArea>
    </format>
    <format dxfId="1896">
      <pivotArea dataOnly="0" labelOnly="1" fieldPosition="0">
        <references count="3">
          <reference field="0" count="1" selected="0">
            <x v="5"/>
          </reference>
          <reference field="1" count="1" selected="0">
            <x v="26"/>
          </reference>
          <reference field="202" count="5">
            <x v="143"/>
            <x v="183"/>
            <x v="189"/>
            <x v="197"/>
            <x v="258"/>
          </reference>
        </references>
      </pivotArea>
    </format>
    <format dxfId="1895">
      <pivotArea dataOnly="0" labelOnly="1" fieldPosition="0">
        <references count="3">
          <reference field="0" count="1" selected="0">
            <x v="5"/>
          </reference>
          <reference field="1" count="1" selected="0">
            <x v="34"/>
          </reference>
          <reference field="202" count="4">
            <x v="3"/>
            <x v="37"/>
            <x v="89"/>
            <x v="133"/>
          </reference>
        </references>
      </pivotArea>
    </format>
    <format dxfId="1894">
      <pivotArea dataOnly="0" labelOnly="1" fieldPosition="0">
        <references count="3">
          <reference field="0" count="1" selected="0">
            <x v="5"/>
          </reference>
          <reference field="1" count="1" selected="0">
            <x v="41"/>
          </reference>
          <reference field="202" count="4">
            <x v="20"/>
            <x v="86"/>
            <x v="198"/>
            <x v="218"/>
          </reference>
        </references>
      </pivotArea>
    </format>
    <format dxfId="1893">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1892">
      <pivotArea dataOnly="0" labelOnly="1" fieldPosition="0">
        <references count="3">
          <reference field="0" count="1" selected="0">
            <x v="6"/>
          </reference>
          <reference field="1" count="1" selected="0">
            <x v="4"/>
          </reference>
          <reference field="202" count="5">
            <x v="4"/>
            <x v="43"/>
            <x v="57"/>
            <x v="204"/>
            <x v="250"/>
          </reference>
        </references>
      </pivotArea>
    </format>
    <format dxfId="1891">
      <pivotArea dataOnly="0" labelOnly="1" fieldPosition="0">
        <references count="3">
          <reference field="0" count="1" selected="0">
            <x v="6"/>
          </reference>
          <reference field="1" count="1" selected="0">
            <x v="5"/>
          </reference>
          <reference field="202" count="4">
            <x v="36"/>
            <x v="39"/>
            <x v="150"/>
            <x v="227"/>
          </reference>
        </references>
      </pivotArea>
    </format>
    <format dxfId="1890">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1889">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1888">
      <pivotArea dataOnly="0" labelOnly="1" fieldPosition="0">
        <references count="3">
          <reference field="0" count="1" selected="0">
            <x v="6"/>
          </reference>
          <reference field="1" count="1" selected="0">
            <x v="23"/>
          </reference>
          <reference field="202" count="2">
            <x v="176"/>
            <x v="217"/>
          </reference>
        </references>
      </pivotArea>
    </format>
    <format dxfId="1887">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1886">
      <pivotArea dataOnly="0" labelOnly="1" fieldPosition="0">
        <references count="3">
          <reference field="0" count="1" selected="0">
            <x v="6"/>
          </reference>
          <reference field="1" count="1" selected="0">
            <x v="43"/>
          </reference>
          <reference field="202" count="5">
            <x v="96"/>
            <x v="112"/>
            <x v="157"/>
            <x v="171"/>
            <x v="187"/>
          </reference>
        </references>
      </pivotArea>
    </format>
    <format dxfId="1885">
      <pivotArea dataOnly="0" labelOnly="1" fieldPosition="0">
        <references count="3">
          <reference field="0" count="1" selected="0">
            <x v="0"/>
          </reference>
          <reference field="1" count="1" selected="0">
            <x v="46"/>
          </reference>
          <reference field="202" count="2">
            <x v="172"/>
            <x v="249"/>
          </reference>
        </references>
      </pivotArea>
    </format>
    <format dxfId="1884">
      <pivotArea field="0" type="button" dataOnly="0" labelOnly="1" outline="0" axis="axisRow" fieldPosition="0"/>
    </format>
    <format dxfId="1883">
      <pivotArea dataOnly="0" labelOnly="1" fieldPosition="0">
        <references count="1">
          <reference field="0" count="0"/>
        </references>
      </pivotArea>
    </format>
    <format dxfId="1882">
      <pivotArea dataOnly="0" labelOnly="1" grandRow="1" outline="0" fieldPosition="0"/>
    </format>
    <format dxfId="1881">
      <pivotArea dataOnly="0" labelOnly="1" fieldPosition="0">
        <references count="2">
          <reference field="0" count="1" selected="0">
            <x v="0"/>
          </reference>
          <reference field="1" count="6">
            <x v="2"/>
            <x v="10"/>
            <x v="12"/>
            <x v="29"/>
            <x v="46"/>
            <x v="47"/>
          </reference>
        </references>
      </pivotArea>
    </format>
    <format dxfId="1880">
      <pivotArea dataOnly="0" labelOnly="1" fieldPosition="0">
        <references count="2">
          <reference field="0" count="1" selected="0">
            <x v="1"/>
          </reference>
          <reference field="1" count="8">
            <x v="7"/>
            <x v="15"/>
            <x v="16"/>
            <x v="24"/>
            <x v="36"/>
            <x v="39"/>
            <x v="45"/>
            <x v="48"/>
          </reference>
        </references>
      </pivotArea>
    </format>
    <format dxfId="1879">
      <pivotArea dataOnly="0" labelOnly="1" fieldPosition="0">
        <references count="2">
          <reference field="0" count="1" selected="0">
            <x v="2"/>
          </reference>
          <reference field="1" count="4">
            <x v="17"/>
            <x v="18"/>
            <x v="19"/>
            <x v="20"/>
          </reference>
        </references>
      </pivotArea>
    </format>
    <format dxfId="1878">
      <pivotArea dataOnly="0" labelOnly="1" fieldPosition="0">
        <references count="2">
          <reference field="0" count="1" selected="0">
            <x v="3"/>
          </reference>
          <reference field="1" count="9">
            <x v="3"/>
            <x v="9"/>
            <x v="28"/>
            <x v="30"/>
            <x v="31"/>
            <x v="32"/>
            <x v="33"/>
            <x v="38"/>
            <x v="40"/>
          </reference>
        </references>
      </pivotArea>
    </format>
    <format dxfId="1877">
      <pivotArea dataOnly="0" labelOnly="1" fieldPosition="0">
        <references count="2">
          <reference field="0" count="1" selected="0">
            <x v="4"/>
          </reference>
          <reference field="1" count="6">
            <x v="8"/>
            <x v="13"/>
            <x v="25"/>
            <x v="27"/>
            <x v="35"/>
            <x v="44"/>
          </reference>
        </references>
      </pivotArea>
    </format>
    <format dxfId="1876">
      <pivotArea dataOnly="0" labelOnly="1" fieldPosition="0">
        <references count="2">
          <reference field="0" count="1" selected="0">
            <x v="5"/>
          </reference>
          <reference field="1" count="7">
            <x v="0"/>
            <x v="11"/>
            <x v="21"/>
            <x v="26"/>
            <x v="34"/>
            <x v="41"/>
            <x v="42"/>
          </reference>
        </references>
      </pivotArea>
    </format>
    <format dxfId="1875">
      <pivotArea dataOnly="0" labelOnly="1" fieldPosition="0">
        <references count="2">
          <reference field="0" count="1" selected="0">
            <x v="6"/>
          </reference>
          <reference field="1" count="7">
            <x v="4"/>
            <x v="5"/>
            <x v="6"/>
            <x v="14"/>
            <x v="23"/>
            <x v="37"/>
            <x v="43"/>
          </reference>
        </references>
      </pivotArea>
    </format>
    <format dxfId="1874">
      <pivotArea dataOnly="0" labelOnly="1" fieldPosition="0">
        <references count="3">
          <reference field="0" count="1" selected="0">
            <x v="0"/>
          </reference>
          <reference field="1" count="1" selected="0">
            <x v="2"/>
          </reference>
          <reference field="202" count="3">
            <x v="17"/>
            <x v="140"/>
            <x v="245"/>
          </reference>
        </references>
      </pivotArea>
    </format>
    <format dxfId="1873">
      <pivotArea dataOnly="0" labelOnly="1" fieldPosition="0">
        <references count="3">
          <reference field="0" count="1" selected="0">
            <x v="0"/>
          </reference>
          <reference field="1" count="1" selected="0">
            <x v="10"/>
          </reference>
          <reference field="202" count="4">
            <x v="26"/>
            <x v="38"/>
            <x v="99"/>
            <x v="155"/>
          </reference>
        </references>
      </pivotArea>
    </format>
    <format dxfId="1872">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1871">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1870">
      <pivotArea dataOnly="0" labelOnly="1" fieldPosition="0">
        <references count="3">
          <reference field="0" count="1" selected="0">
            <x v="0"/>
          </reference>
          <reference field="1" count="1" selected="0">
            <x v="46"/>
          </reference>
          <reference field="202" count="4">
            <x v="1"/>
            <x v="9"/>
            <x v="172"/>
            <x v="249"/>
          </reference>
        </references>
      </pivotArea>
    </format>
    <format dxfId="1869">
      <pivotArea dataOnly="0" labelOnly="1" fieldPosition="0">
        <references count="3">
          <reference field="0" count="1" selected="0">
            <x v="0"/>
          </reference>
          <reference field="1" count="1" selected="0">
            <x v="47"/>
          </reference>
          <reference field="202" count="5">
            <x v="14"/>
            <x v="58"/>
            <x v="118"/>
            <x v="162"/>
            <x v="240"/>
          </reference>
        </references>
      </pivotArea>
    </format>
    <format dxfId="1868">
      <pivotArea dataOnly="0" labelOnly="1" fieldPosition="0">
        <references count="3">
          <reference field="0" count="1" selected="0">
            <x v="1"/>
          </reference>
          <reference field="1" count="1" selected="0">
            <x v="7"/>
          </reference>
          <reference field="202" count="4">
            <x v="15"/>
            <x v="16"/>
            <x v="27"/>
            <x v="177"/>
          </reference>
        </references>
      </pivotArea>
    </format>
    <format dxfId="1867">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1866">
      <pivotArea dataOnly="0" labelOnly="1" fieldPosition="0">
        <references count="3">
          <reference field="0" count="1" selected="0">
            <x v="1"/>
          </reference>
          <reference field="1" count="1" selected="0">
            <x v="16"/>
          </reference>
          <reference field="202" count="5">
            <x v="8"/>
            <x v="124"/>
            <x v="129"/>
            <x v="136"/>
            <x v="214"/>
          </reference>
        </references>
      </pivotArea>
    </format>
    <format dxfId="1865">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1864">
      <pivotArea dataOnly="0" labelOnly="1" fieldPosition="0">
        <references count="3">
          <reference field="0" count="1" selected="0">
            <x v="1"/>
          </reference>
          <reference field="1" count="1" selected="0">
            <x v="36"/>
          </reference>
          <reference field="202" count="5">
            <x v="52"/>
            <x v="173"/>
            <x v="211"/>
            <x v="213"/>
            <x v="220"/>
          </reference>
        </references>
      </pivotArea>
    </format>
    <format dxfId="1863">
      <pivotArea dataOnly="0" labelOnly="1" fieldPosition="0">
        <references count="3">
          <reference field="0" count="1" selected="0">
            <x v="1"/>
          </reference>
          <reference field="1" count="1" selected="0">
            <x v="39"/>
          </reference>
          <reference field="202" count="3">
            <x v="47"/>
            <x v="181"/>
            <x v="191"/>
          </reference>
        </references>
      </pivotArea>
    </format>
    <format dxfId="1862">
      <pivotArea dataOnly="0" labelOnly="1" fieldPosition="0">
        <references count="3">
          <reference field="0" count="1" selected="0">
            <x v="1"/>
          </reference>
          <reference field="1" count="1" selected="0">
            <x v="45"/>
          </reference>
          <reference field="202" count="5">
            <x v="71"/>
            <x v="207"/>
            <x v="239"/>
            <x v="241"/>
            <x v="244"/>
          </reference>
        </references>
      </pivotArea>
    </format>
    <format dxfId="1861">
      <pivotArea dataOnly="0" labelOnly="1" fieldPosition="0">
        <references count="3">
          <reference field="0" count="1" selected="0">
            <x v="1"/>
          </reference>
          <reference field="1" count="1" selected="0">
            <x v="48"/>
          </reference>
          <reference field="202" count="4">
            <x v="7"/>
            <x v="30"/>
            <x v="193"/>
            <x v="210"/>
          </reference>
        </references>
      </pivotArea>
    </format>
    <format dxfId="1860">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1859">
      <pivotArea dataOnly="0" labelOnly="1" fieldPosition="0">
        <references count="3">
          <reference field="0" count="1" selected="0">
            <x v="2"/>
          </reference>
          <reference field="1" count="1" selected="0">
            <x v="18"/>
          </reference>
          <reference field="202" count="3">
            <x v="148"/>
            <x v="221"/>
            <x v="254"/>
          </reference>
        </references>
      </pivotArea>
    </format>
    <format dxfId="1858">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1857">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1856">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1855">
      <pivotArea dataOnly="0" labelOnly="1" fieldPosition="0">
        <references count="3">
          <reference field="0" count="1" selected="0">
            <x v="3"/>
          </reference>
          <reference field="1" count="1" selected="0">
            <x v="9"/>
          </reference>
          <reference field="202" count="3">
            <x v="65"/>
            <x v="164"/>
            <x v="243"/>
          </reference>
        </references>
      </pivotArea>
    </format>
    <format dxfId="1854">
      <pivotArea dataOnly="0" labelOnly="1" fieldPosition="0">
        <references count="3">
          <reference field="0" count="1" selected="0">
            <x v="3"/>
          </reference>
          <reference field="1" count="1" selected="0">
            <x v="28"/>
          </reference>
          <reference field="202" count="4">
            <x v="11"/>
            <x v="28"/>
            <x v="72"/>
            <x v="137"/>
          </reference>
        </references>
      </pivotArea>
    </format>
    <format dxfId="1853">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1852">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1851">
      <pivotArea dataOnly="0" labelOnly="1" fieldPosition="0">
        <references count="3">
          <reference field="0" count="1" selected="0">
            <x v="3"/>
          </reference>
          <reference field="1" count="1" selected="0">
            <x v="32"/>
          </reference>
          <reference field="202" count="3">
            <x v="42"/>
            <x v="66"/>
            <x v="256"/>
          </reference>
        </references>
      </pivotArea>
    </format>
    <format dxfId="1850">
      <pivotArea dataOnly="0" labelOnly="1" fieldPosition="0">
        <references count="3">
          <reference field="0" count="1" selected="0">
            <x v="3"/>
          </reference>
          <reference field="1" count="1" selected="0">
            <x v="33"/>
          </reference>
          <reference field="202" count="5">
            <x v="67"/>
            <x v="147"/>
            <x v="195"/>
            <x v="205"/>
            <x v="247"/>
          </reference>
        </references>
      </pivotArea>
    </format>
    <format dxfId="1849">
      <pivotArea dataOnly="0" labelOnly="1" fieldPosition="0">
        <references count="3">
          <reference field="0" count="1" selected="0">
            <x v="3"/>
          </reference>
          <reference field="1" count="1" selected="0">
            <x v="38"/>
          </reference>
          <reference field="202" count="5">
            <x v="49"/>
            <x v="50"/>
            <x v="60"/>
            <x v="85"/>
            <x v="192"/>
          </reference>
        </references>
      </pivotArea>
    </format>
    <format dxfId="1848">
      <pivotArea dataOnly="0" labelOnly="1" fieldPosition="0">
        <references count="3">
          <reference field="0" count="1" selected="0">
            <x v="3"/>
          </reference>
          <reference field="1" count="1" selected="0">
            <x v="40"/>
          </reference>
          <reference field="202" count="6">
            <x v="2"/>
            <x v="76"/>
            <x v="130"/>
            <x v="146"/>
            <x v="196"/>
            <x v="238"/>
          </reference>
        </references>
      </pivotArea>
    </format>
    <format dxfId="1847">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1846">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1845">
      <pivotArea dataOnly="0" labelOnly="1" fieldPosition="0">
        <references count="3">
          <reference field="0" count="1" selected="0">
            <x v="4"/>
          </reference>
          <reference field="1" count="1" selected="0">
            <x v="25"/>
          </reference>
          <reference field="202" count="3">
            <x v="114"/>
            <x v="141"/>
            <x v="225"/>
          </reference>
        </references>
      </pivotArea>
    </format>
    <format dxfId="1844">
      <pivotArea dataOnly="0" labelOnly="1" fieldPosition="0">
        <references count="3">
          <reference field="0" count="1" selected="0">
            <x v="4"/>
          </reference>
          <reference field="1" count="1" selected="0">
            <x v="27"/>
          </reference>
          <reference field="202" count="3">
            <x v="81"/>
            <x v="98"/>
            <x v="144"/>
          </reference>
        </references>
      </pivotArea>
    </format>
    <format dxfId="1843">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1842">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1841">
      <pivotArea dataOnly="0" labelOnly="1" fieldPosition="0">
        <references count="3">
          <reference field="0" count="1" selected="0">
            <x v="5"/>
          </reference>
          <reference field="1" count="1" selected="0">
            <x v="0"/>
          </reference>
          <reference field="202" count="5">
            <x v="95"/>
            <x v="102"/>
            <x v="167"/>
            <x v="190"/>
            <x v="236"/>
          </reference>
        </references>
      </pivotArea>
    </format>
    <format dxfId="1840">
      <pivotArea dataOnly="0" labelOnly="1" fieldPosition="0">
        <references count="3">
          <reference field="0" count="1" selected="0">
            <x v="5"/>
          </reference>
          <reference field="1" count="1" selected="0">
            <x v="11"/>
          </reference>
          <reference field="202" count="4">
            <x v="5"/>
            <x v="23"/>
            <x v="105"/>
            <x v="180"/>
          </reference>
        </references>
      </pivotArea>
    </format>
    <format dxfId="1839">
      <pivotArea dataOnly="0" labelOnly="1" fieldPosition="0">
        <references count="3">
          <reference field="0" count="1" selected="0">
            <x v="5"/>
          </reference>
          <reference field="1" count="1" selected="0">
            <x v="21"/>
          </reference>
          <reference field="202" count="4">
            <x v="13"/>
            <x v="53"/>
            <x v="116"/>
            <x v="117"/>
          </reference>
        </references>
      </pivotArea>
    </format>
    <format dxfId="1838">
      <pivotArea dataOnly="0" labelOnly="1" fieldPosition="0">
        <references count="3">
          <reference field="0" count="1" selected="0">
            <x v="5"/>
          </reference>
          <reference field="1" count="1" selected="0">
            <x v="26"/>
          </reference>
          <reference field="202" count="5">
            <x v="143"/>
            <x v="183"/>
            <x v="189"/>
            <x v="197"/>
            <x v="258"/>
          </reference>
        </references>
      </pivotArea>
    </format>
    <format dxfId="1837">
      <pivotArea dataOnly="0" labelOnly="1" fieldPosition="0">
        <references count="3">
          <reference field="0" count="1" selected="0">
            <x v="5"/>
          </reference>
          <reference field="1" count="1" selected="0">
            <x v="34"/>
          </reference>
          <reference field="202" count="4">
            <x v="3"/>
            <x v="37"/>
            <x v="89"/>
            <x v="133"/>
          </reference>
        </references>
      </pivotArea>
    </format>
    <format dxfId="1836">
      <pivotArea dataOnly="0" labelOnly="1" fieldPosition="0">
        <references count="3">
          <reference field="0" count="1" selected="0">
            <x v="5"/>
          </reference>
          <reference field="1" count="1" selected="0">
            <x v="41"/>
          </reference>
          <reference field="202" count="4">
            <x v="20"/>
            <x v="86"/>
            <x v="198"/>
            <x v="218"/>
          </reference>
        </references>
      </pivotArea>
    </format>
    <format dxfId="1835">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1834">
      <pivotArea dataOnly="0" labelOnly="1" fieldPosition="0">
        <references count="3">
          <reference field="0" count="1" selected="0">
            <x v="6"/>
          </reference>
          <reference field="1" count="1" selected="0">
            <x v="4"/>
          </reference>
          <reference field="202" count="5">
            <x v="4"/>
            <x v="43"/>
            <x v="57"/>
            <x v="204"/>
            <x v="250"/>
          </reference>
        </references>
      </pivotArea>
    </format>
    <format dxfId="1833">
      <pivotArea dataOnly="0" labelOnly="1" fieldPosition="0">
        <references count="3">
          <reference field="0" count="1" selected="0">
            <x v="6"/>
          </reference>
          <reference field="1" count="1" selected="0">
            <x v="5"/>
          </reference>
          <reference field="202" count="4">
            <x v="36"/>
            <x v="39"/>
            <x v="150"/>
            <x v="227"/>
          </reference>
        </references>
      </pivotArea>
    </format>
    <format dxfId="1832">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1831">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1830">
      <pivotArea dataOnly="0" labelOnly="1" fieldPosition="0">
        <references count="3">
          <reference field="0" count="1" selected="0">
            <x v="6"/>
          </reference>
          <reference field="1" count="1" selected="0">
            <x v="23"/>
          </reference>
          <reference field="202" count="2">
            <x v="176"/>
            <x v="217"/>
          </reference>
        </references>
      </pivotArea>
    </format>
    <format dxfId="1829">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1828">
      <pivotArea dataOnly="0" labelOnly="1" fieldPosition="0">
        <references count="3">
          <reference field="0" count="1" selected="0">
            <x v="6"/>
          </reference>
          <reference field="1" count="1" selected="0">
            <x v="43"/>
          </reference>
          <reference field="202" count="5">
            <x v="96"/>
            <x v="112"/>
            <x v="157"/>
            <x v="171"/>
            <x v="187"/>
          </reference>
        </references>
      </pivotArea>
    </format>
    <format dxfId="1827">
      <pivotArea field="0" type="button" dataOnly="0" labelOnly="1" outline="0" axis="axisRow" fieldPosition="0"/>
    </format>
    <format dxfId="1826">
      <pivotArea dataOnly="0" labelOnly="1" fieldPosition="0">
        <references count="1">
          <reference field="0" count="0"/>
        </references>
      </pivotArea>
    </format>
    <format dxfId="1825">
      <pivotArea dataOnly="0" labelOnly="1" grandRow="1" outline="0" fieldPosition="0"/>
    </format>
    <format dxfId="1824">
      <pivotArea dataOnly="0" labelOnly="1" fieldPosition="0">
        <references count="2">
          <reference field="0" count="1" selected="0">
            <x v="0"/>
          </reference>
          <reference field="1" count="6">
            <x v="2"/>
            <x v="10"/>
            <x v="12"/>
            <x v="29"/>
            <x v="46"/>
            <x v="47"/>
          </reference>
        </references>
      </pivotArea>
    </format>
    <format dxfId="1823">
      <pivotArea dataOnly="0" labelOnly="1" fieldPosition="0">
        <references count="2">
          <reference field="0" count="1" selected="0">
            <x v="1"/>
          </reference>
          <reference field="1" count="8">
            <x v="7"/>
            <x v="15"/>
            <x v="16"/>
            <x v="24"/>
            <x v="36"/>
            <x v="39"/>
            <x v="45"/>
            <x v="48"/>
          </reference>
        </references>
      </pivotArea>
    </format>
    <format dxfId="1822">
      <pivotArea dataOnly="0" labelOnly="1" fieldPosition="0">
        <references count="2">
          <reference field="0" count="1" selected="0">
            <x v="2"/>
          </reference>
          <reference field="1" count="4">
            <x v="17"/>
            <x v="18"/>
            <x v="19"/>
            <x v="20"/>
          </reference>
        </references>
      </pivotArea>
    </format>
    <format dxfId="1821">
      <pivotArea dataOnly="0" labelOnly="1" fieldPosition="0">
        <references count="2">
          <reference field="0" count="1" selected="0">
            <x v="3"/>
          </reference>
          <reference field="1" count="9">
            <x v="3"/>
            <x v="9"/>
            <x v="28"/>
            <x v="30"/>
            <x v="31"/>
            <x v="32"/>
            <x v="33"/>
            <x v="38"/>
            <x v="40"/>
          </reference>
        </references>
      </pivotArea>
    </format>
    <format dxfId="1820">
      <pivotArea dataOnly="0" labelOnly="1" fieldPosition="0">
        <references count="2">
          <reference field="0" count="1" selected="0">
            <x v="4"/>
          </reference>
          <reference field="1" count="6">
            <x v="8"/>
            <x v="13"/>
            <x v="25"/>
            <x v="27"/>
            <x v="35"/>
            <x v="44"/>
          </reference>
        </references>
      </pivotArea>
    </format>
    <format dxfId="1819">
      <pivotArea dataOnly="0" labelOnly="1" fieldPosition="0">
        <references count="2">
          <reference field="0" count="1" selected="0">
            <x v="5"/>
          </reference>
          <reference field="1" count="7">
            <x v="0"/>
            <x v="11"/>
            <x v="21"/>
            <x v="26"/>
            <x v="34"/>
            <x v="41"/>
            <x v="42"/>
          </reference>
        </references>
      </pivotArea>
    </format>
    <format dxfId="1818">
      <pivotArea dataOnly="0" labelOnly="1" fieldPosition="0">
        <references count="2">
          <reference field="0" count="1" selected="0">
            <x v="6"/>
          </reference>
          <reference field="1" count="7">
            <x v="4"/>
            <x v="5"/>
            <x v="6"/>
            <x v="14"/>
            <x v="23"/>
            <x v="37"/>
            <x v="43"/>
          </reference>
        </references>
      </pivotArea>
    </format>
    <format dxfId="1817">
      <pivotArea dataOnly="0" labelOnly="1" fieldPosition="0">
        <references count="3">
          <reference field="0" count="1" selected="0">
            <x v="0"/>
          </reference>
          <reference field="1" count="1" selected="0">
            <x v="2"/>
          </reference>
          <reference field="202" count="3">
            <x v="17"/>
            <x v="140"/>
            <x v="245"/>
          </reference>
        </references>
      </pivotArea>
    </format>
    <format dxfId="1816">
      <pivotArea dataOnly="0" labelOnly="1" fieldPosition="0">
        <references count="3">
          <reference field="0" count="1" selected="0">
            <x v="0"/>
          </reference>
          <reference field="1" count="1" selected="0">
            <x v="10"/>
          </reference>
          <reference field="202" count="4">
            <x v="26"/>
            <x v="38"/>
            <x v="99"/>
            <x v="155"/>
          </reference>
        </references>
      </pivotArea>
    </format>
    <format dxfId="1815">
      <pivotArea dataOnly="0" labelOnly="1" fieldPosition="0">
        <references count="3">
          <reference field="0" count="1" selected="0">
            <x v="0"/>
          </reference>
          <reference field="1" count="1" selected="0">
            <x v="12"/>
          </reference>
          <reference field="202" count="7">
            <x v="55"/>
            <x v="75"/>
            <x v="108"/>
            <x v="109"/>
            <x v="152"/>
            <x v="182"/>
            <x v="233"/>
          </reference>
        </references>
      </pivotArea>
    </format>
    <format dxfId="1814">
      <pivotArea dataOnly="0" labelOnly="1" fieldPosition="0">
        <references count="3">
          <reference field="0" count="1" selected="0">
            <x v="0"/>
          </reference>
          <reference field="1" count="1" selected="0">
            <x v="29"/>
          </reference>
          <reference field="202" count="9">
            <x v="73"/>
            <x v="77"/>
            <x v="82"/>
            <x v="91"/>
            <x v="120"/>
            <x v="126"/>
            <x v="151"/>
            <x v="235"/>
            <x v="248"/>
          </reference>
        </references>
      </pivotArea>
    </format>
    <format dxfId="1813">
      <pivotArea dataOnly="0" labelOnly="1" fieldPosition="0">
        <references count="3">
          <reference field="0" count="1" selected="0">
            <x v="0"/>
          </reference>
          <reference field="1" count="1" selected="0">
            <x v="46"/>
          </reference>
          <reference field="202" count="4">
            <x v="1"/>
            <x v="9"/>
            <x v="172"/>
            <x v="249"/>
          </reference>
        </references>
      </pivotArea>
    </format>
    <format dxfId="1812">
      <pivotArea dataOnly="0" labelOnly="1" fieldPosition="0">
        <references count="3">
          <reference field="0" count="1" selected="0">
            <x v="0"/>
          </reference>
          <reference field="1" count="1" selected="0">
            <x v="47"/>
          </reference>
          <reference field="202" count="5">
            <x v="14"/>
            <x v="58"/>
            <x v="118"/>
            <x v="162"/>
            <x v="240"/>
          </reference>
        </references>
      </pivotArea>
    </format>
    <format dxfId="1811">
      <pivotArea dataOnly="0" labelOnly="1" fieldPosition="0">
        <references count="3">
          <reference field="0" count="1" selected="0">
            <x v="1"/>
          </reference>
          <reference field="1" count="1" selected="0">
            <x v="7"/>
          </reference>
          <reference field="202" count="4">
            <x v="15"/>
            <x v="16"/>
            <x v="27"/>
            <x v="177"/>
          </reference>
        </references>
      </pivotArea>
    </format>
    <format dxfId="1810">
      <pivotArea dataOnly="0" labelOnly="1" fieldPosition="0">
        <references count="3">
          <reference field="0" count="1" selected="0">
            <x v="1"/>
          </reference>
          <reference field="1" count="1" selected="0">
            <x v="15"/>
          </reference>
          <reference field="202" count="7">
            <x v="41"/>
            <x v="69"/>
            <x v="106"/>
            <x v="163"/>
            <x v="206"/>
            <x v="222"/>
            <x v="228"/>
          </reference>
        </references>
      </pivotArea>
    </format>
    <format dxfId="1809">
      <pivotArea dataOnly="0" labelOnly="1" fieldPosition="0">
        <references count="3">
          <reference field="0" count="1" selected="0">
            <x v="1"/>
          </reference>
          <reference field="1" count="1" selected="0">
            <x v="16"/>
          </reference>
          <reference field="202" count="5">
            <x v="8"/>
            <x v="124"/>
            <x v="129"/>
            <x v="136"/>
            <x v="214"/>
          </reference>
        </references>
      </pivotArea>
    </format>
    <format dxfId="1808">
      <pivotArea dataOnly="0" labelOnly="1" fieldPosition="0">
        <references count="3">
          <reference field="0" count="1" selected="0">
            <x v="1"/>
          </reference>
          <reference field="1" count="1" selected="0">
            <x v="24"/>
          </reference>
          <reference field="202" count="6">
            <x v="18"/>
            <x v="51"/>
            <x v="135"/>
            <x v="158"/>
            <x v="161"/>
            <x v="231"/>
          </reference>
        </references>
      </pivotArea>
    </format>
    <format dxfId="1807">
      <pivotArea dataOnly="0" labelOnly="1" fieldPosition="0">
        <references count="3">
          <reference field="0" count="1" selected="0">
            <x v="1"/>
          </reference>
          <reference field="1" count="1" selected="0">
            <x v="36"/>
          </reference>
          <reference field="202" count="5">
            <x v="52"/>
            <x v="173"/>
            <x v="211"/>
            <x v="213"/>
            <x v="220"/>
          </reference>
        </references>
      </pivotArea>
    </format>
    <format dxfId="1806">
      <pivotArea dataOnly="0" labelOnly="1" fieldPosition="0">
        <references count="3">
          <reference field="0" count="1" selected="0">
            <x v="1"/>
          </reference>
          <reference field="1" count="1" selected="0">
            <x v="39"/>
          </reference>
          <reference field="202" count="3">
            <x v="47"/>
            <x v="181"/>
            <x v="191"/>
          </reference>
        </references>
      </pivotArea>
    </format>
    <format dxfId="1805">
      <pivotArea dataOnly="0" labelOnly="1" fieldPosition="0">
        <references count="3">
          <reference field="0" count="1" selected="0">
            <x v="1"/>
          </reference>
          <reference field="1" count="1" selected="0">
            <x v="45"/>
          </reference>
          <reference field="202" count="5">
            <x v="71"/>
            <x v="207"/>
            <x v="239"/>
            <x v="241"/>
            <x v="244"/>
          </reference>
        </references>
      </pivotArea>
    </format>
    <format dxfId="1804">
      <pivotArea dataOnly="0" labelOnly="1" fieldPosition="0">
        <references count="3">
          <reference field="0" count="1" selected="0">
            <x v="1"/>
          </reference>
          <reference field="1" count="1" selected="0">
            <x v="48"/>
          </reference>
          <reference field="202" count="4">
            <x v="7"/>
            <x v="30"/>
            <x v="193"/>
            <x v="210"/>
          </reference>
        </references>
      </pivotArea>
    </format>
    <format dxfId="1803">
      <pivotArea dataOnly="0" labelOnly="1" fieldPosition="0">
        <references count="3">
          <reference field="0" count="1" selected="0">
            <x v="2"/>
          </reference>
          <reference field="1" count="1" selected="0">
            <x v="17"/>
          </reference>
          <reference field="202" count="8">
            <x v="21"/>
            <x v="25"/>
            <x v="32"/>
            <x v="111"/>
            <x v="165"/>
            <x v="166"/>
            <x v="186"/>
            <x v="219"/>
          </reference>
        </references>
      </pivotArea>
    </format>
    <format dxfId="1802">
      <pivotArea dataOnly="0" labelOnly="1" fieldPosition="0">
        <references count="3">
          <reference field="0" count="1" selected="0">
            <x v="2"/>
          </reference>
          <reference field="1" count="1" selected="0">
            <x v="18"/>
          </reference>
          <reference field="202" count="3">
            <x v="148"/>
            <x v="221"/>
            <x v="254"/>
          </reference>
        </references>
      </pivotArea>
    </format>
    <format dxfId="1801">
      <pivotArea dataOnly="0" labelOnly="1" fieldPosition="0">
        <references count="3">
          <reference field="0" count="1" selected="0">
            <x v="2"/>
          </reference>
          <reference field="1" count="1" selected="0">
            <x v="19"/>
          </reference>
          <reference field="202" count="14">
            <x v="0"/>
            <x v="31"/>
            <x v="33"/>
            <x v="35"/>
            <x v="59"/>
            <x v="104"/>
            <x v="115"/>
            <x v="123"/>
            <x v="138"/>
            <x v="149"/>
            <x v="153"/>
            <x v="194"/>
            <x v="208"/>
            <x v="229"/>
          </reference>
        </references>
      </pivotArea>
    </format>
    <format dxfId="1800">
      <pivotArea dataOnly="0" labelOnly="1" fieldPosition="0">
        <references count="3">
          <reference field="0" count="1" selected="0">
            <x v="2"/>
          </reference>
          <reference field="1" count="1" selected="0">
            <x v="20"/>
          </reference>
          <reference field="202" count="15">
            <x v="10"/>
            <x v="19"/>
            <x v="46"/>
            <x v="97"/>
            <x v="103"/>
            <x v="113"/>
            <x v="142"/>
            <x v="159"/>
            <x v="178"/>
            <x v="199"/>
            <x v="230"/>
            <x v="234"/>
            <x v="237"/>
            <x v="246"/>
            <x v="255"/>
          </reference>
        </references>
      </pivotArea>
    </format>
    <format dxfId="1799">
      <pivotArea dataOnly="0" labelOnly="1" fieldPosition="0">
        <references count="3">
          <reference field="0" count="1" selected="0">
            <x v="3"/>
          </reference>
          <reference field="1" count="1" selected="0">
            <x v="3"/>
          </reference>
          <reference field="202" count="7">
            <x v="24"/>
            <x v="94"/>
            <x v="139"/>
            <x v="145"/>
            <x v="184"/>
            <x v="201"/>
            <x v="226"/>
          </reference>
        </references>
      </pivotArea>
    </format>
    <format dxfId="1798">
      <pivotArea dataOnly="0" labelOnly="1" fieldPosition="0">
        <references count="3">
          <reference field="0" count="1" selected="0">
            <x v="3"/>
          </reference>
          <reference field="1" count="1" selected="0">
            <x v="9"/>
          </reference>
          <reference field="202" count="3">
            <x v="65"/>
            <x v="164"/>
            <x v="243"/>
          </reference>
        </references>
      </pivotArea>
    </format>
    <format dxfId="1797">
      <pivotArea dataOnly="0" labelOnly="1" fieldPosition="0">
        <references count="3">
          <reference field="0" count="1" selected="0">
            <x v="3"/>
          </reference>
          <reference field="1" count="1" selected="0">
            <x v="28"/>
          </reference>
          <reference field="202" count="4">
            <x v="11"/>
            <x v="28"/>
            <x v="72"/>
            <x v="137"/>
          </reference>
        </references>
      </pivotArea>
    </format>
    <format dxfId="1796">
      <pivotArea dataOnly="0" labelOnly="1" fieldPosition="0">
        <references count="3">
          <reference field="0" count="1" selected="0">
            <x v="3"/>
          </reference>
          <reference field="1" count="1" selected="0">
            <x v="30"/>
          </reference>
          <reference field="202" count="6">
            <x v="22"/>
            <x v="56"/>
            <x v="154"/>
            <x v="169"/>
            <x v="216"/>
            <x v="253"/>
          </reference>
        </references>
      </pivotArea>
    </format>
    <format dxfId="1795">
      <pivotArea dataOnly="0" labelOnly="1" fieldPosition="0">
        <references count="3">
          <reference field="0" count="1" selected="0">
            <x v="3"/>
          </reference>
          <reference field="1" count="1" selected="0">
            <x v="31"/>
          </reference>
          <reference field="202" count="6">
            <x v="61"/>
            <x v="64"/>
            <x v="128"/>
            <x v="174"/>
            <x v="232"/>
            <x v="257"/>
          </reference>
        </references>
      </pivotArea>
    </format>
    <format dxfId="1794">
      <pivotArea dataOnly="0" labelOnly="1" fieldPosition="0">
        <references count="3">
          <reference field="0" count="1" selected="0">
            <x v="3"/>
          </reference>
          <reference field="1" count="1" selected="0">
            <x v="32"/>
          </reference>
          <reference field="202" count="3">
            <x v="42"/>
            <x v="66"/>
            <x v="256"/>
          </reference>
        </references>
      </pivotArea>
    </format>
    <format dxfId="1793">
      <pivotArea dataOnly="0" labelOnly="1" fieldPosition="0">
        <references count="3">
          <reference field="0" count="1" selected="0">
            <x v="3"/>
          </reference>
          <reference field="1" count="1" selected="0">
            <x v="33"/>
          </reference>
          <reference field="202" count="5">
            <x v="67"/>
            <x v="147"/>
            <x v="195"/>
            <x v="205"/>
            <x v="247"/>
          </reference>
        </references>
      </pivotArea>
    </format>
    <format dxfId="1792">
      <pivotArea dataOnly="0" labelOnly="1" fieldPosition="0">
        <references count="3">
          <reference field="0" count="1" selected="0">
            <x v="3"/>
          </reference>
          <reference field="1" count="1" selected="0">
            <x v="38"/>
          </reference>
          <reference field="202" count="5">
            <x v="49"/>
            <x v="50"/>
            <x v="60"/>
            <x v="85"/>
            <x v="192"/>
          </reference>
        </references>
      </pivotArea>
    </format>
    <format dxfId="1791">
      <pivotArea dataOnly="0" labelOnly="1" fieldPosition="0">
        <references count="3">
          <reference field="0" count="1" selected="0">
            <x v="3"/>
          </reference>
          <reference field="1" count="1" selected="0">
            <x v="40"/>
          </reference>
          <reference field="202" count="6">
            <x v="2"/>
            <x v="76"/>
            <x v="130"/>
            <x v="146"/>
            <x v="196"/>
            <x v="238"/>
          </reference>
        </references>
      </pivotArea>
    </format>
    <format dxfId="1790">
      <pivotArea dataOnly="0" labelOnly="1" fieldPosition="0">
        <references count="3">
          <reference field="0" count="1" selected="0">
            <x v="4"/>
          </reference>
          <reference field="1" count="1" selected="0">
            <x v="8"/>
          </reference>
          <reference field="202" count="7">
            <x v="12"/>
            <x v="45"/>
            <x v="63"/>
            <x v="83"/>
            <x v="90"/>
            <x v="160"/>
            <x v="185"/>
          </reference>
        </references>
      </pivotArea>
    </format>
    <format dxfId="1789">
      <pivotArea dataOnly="0" labelOnly="1" fieldPosition="0">
        <references count="3">
          <reference field="0" count="1" selected="0">
            <x v="4"/>
          </reference>
          <reference field="1" count="1" selected="0">
            <x v="13"/>
          </reference>
          <reference field="202" count="7">
            <x v="68"/>
            <x v="74"/>
            <x v="78"/>
            <x v="80"/>
            <x v="107"/>
            <x v="121"/>
            <x v="242"/>
          </reference>
        </references>
      </pivotArea>
    </format>
    <format dxfId="1788">
      <pivotArea dataOnly="0" labelOnly="1" fieldPosition="0">
        <references count="3">
          <reference field="0" count="1" selected="0">
            <x v="4"/>
          </reference>
          <reference field="1" count="1" selected="0">
            <x v="25"/>
          </reference>
          <reference field="202" count="3">
            <x v="114"/>
            <x v="141"/>
            <x v="225"/>
          </reference>
        </references>
      </pivotArea>
    </format>
    <format dxfId="1787">
      <pivotArea dataOnly="0" labelOnly="1" fieldPosition="0">
        <references count="3">
          <reference field="0" count="1" selected="0">
            <x v="4"/>
          </reference>
          <reference field="1" count="1" selected="0">
            <x v="27"/>
          </reference>
          <reference field="202" count="3">
            <x v="81"/>
            <x v="98"/>
            <x v="144"/>
          </reference>
        </references>
      </pivotArea>
    </format>
    <format dxfId="1786">
      <pivotArea dataOnly="0" labelOnly="1" fieldPosition="0">
        <references count="3">
          <reference field="0" count="1" selected="0">
            <x v="4"/>
          </reference>
          <reference field="1" count="1" selected="0">
            <x v="35"/>
          </reference>
          <reference field="202" count="7">
            <x v="29"/>
            <x v="34"/>
            <x v="54"/>
            <x v="88"/>
            <x v="92"/>
            <x v="170"/>
            <x v="223"/>
          </reference>
        </references>
      </pivotArea>
    </format>
    <format dxfId="1785">
      <pivotArea dataOnly="0" labelOnly="1" fieldPosition="0">
        <references count="3">
          <reference field="0" count="1" selected="0">
            <x v="4"/>
          </reference>
          <reference field="1" count="1" selected="0">
            <x v="44"/>
          </reference>
          <reference field="202" count="10">
            <x v="6"/>
            <x v="44"/>
            <x v="70"/>
            <x v="84"/>
            <x v="156"/>
            <x v="168"/>
            <x v="175"/>
            <x v="179"/>
            <x v="203"/>
            <x v="251"/>
          </reference>
        </references>
      </pivotArea>
    </format>
    <format dxfId="1784">
      <pivotArea dataOnly="0" labelOnly="1" fieldPosition="0">
        <references count="3">
          <reference field="0" count="1" selected="0">
            <x v="5"/>
          </reference>
          <reference field="1" count="1" selected="0">
            <x v="0"/>
          </reference>
          <reference field="202" count="5">
            <x v="95"/>
            <x v="102"/>
            <x v="167"/>
            <x v="190"/>
            <x v="236"/>
          </reference>
        </references>
      </pivotArea>
    </format>
    <format dxfId="1783">
      <pivotArea dataOnly="0" labelOnly="1" fieldPosition="0">
        <references count="3">
          <reference field="0" count="1" selected="0">
            <x v="5"/>
          </reference>
          <reference field="1" count="1" selected="0">
            <x v="11"/>
          </reference>
          <reference field="202" count="4">
            <x v="5"/>
            <x v="23"/>
            <x v="105"/>
            <x v="180"/>
          </reference>
        </references>
      </pivotArea>
    </format>
    <format dxfId="1782">
      <pivotArea dataOnly="0" labelOnly="1" fieldPosition="0">
        <references count="3">
          <reference field="0" count="1" selected="0">
            <x v="5"/>
          </reference>
          <reference field="1" count="1" selected="0">
            <x v="21"/>
          </reference>
          <reference field="202" count="4">
            <x v="13"/>
            <x v="53"/>
            <x v="116"/>
            <x v="117"/>
          </reference>
        </references>
      </pivotArea>
    </format>
    <format dxfId="1781">
      <pivotArea dataOnly="0" labelOnly="1" fieldPosition="0">
        <references count="3">
          <reference field="0" count="1" selected="0">
            <x v="5"/>
          </reference>
          <reference field="1" count="1" selected="0">
            <x v="26"/>
          </reference>
          <reference field="202" count="5">
            <x v="143"/>
            <x v="183"/>
            <x v="189"/>
            <x v="197"/>
            <x v="258"/>
          </reference>
        </references>
      </pivotArea>
    </format>
    <format dxfId="1780">
      <pivotArea dataOnly="0" labelOnly="1" fieldPosition="0">
        <references count="3">
          <reference field="0" count="1" selected="0">
            <x v="5"/>
          </reference>
          <reference field="1" count="1" selected="0">
            <x v="34"/>
          </reference>
          <reference field="202" count="4">
            <x v="3"/>
            <x v="37"/>
            <x v="89"/>
            <x v="133"/>
          </reference>
        </references>
      </pivotArea>
    </format>
    <format dxfId="1779">
      <pivotArea dataOnly="0" labelOnly="1" fieldPosition="0">
        <references count="3">
          <reference field="0" count="1" selected="0">
            <x v="5"/>
          </reference>
          <reference field="1" count="1" selected="0">
            <x v="41"/>
          </reference>
          <reference field="202" count="4">
            <x v="20"/>
            <x v="86"/>
            <x v="198"/>
            <x v="218"/>
          </reference>
        </references>
      </pivotArea>
    </format>
    <format dxfId="1778">
      <pivotArea dataOnly="0" labelOnly="1" fieldPosition="0">
        <references count="3">
          <reference field="0" count="1" selected="0">
            <x v="5"/>
          </reference>
          <reference field="1" count="1" selected="0">
            <x v="42"/>
          </reference>
          <reference field="202" count="6">
            <x v="40"/>
            <x v="87"/>
            <x v="101"/>
            <x v="119"/>
            <x v="188"/>
            <x v="252"/>
          </reference>
        </references>
      </pivotArea>
    </format>
    <format dxfId="1777">
      <pivotArea dataOnly="0" labelOnly="1" fieldPosition="0">
        <references count="3">
          <reference field="0" count="1" selected="0">
            <x v="6"/>
          </reference>
          <reference field="1" count="1" selected="0">
            <x v="4"/>
          </reference>
          <reference field="202" count="5">
            <x v="4"/>
            <x v="43"/>
            <x v="57"/>
            <x v="204"/>
            <x v="250"/>
          </reference>
        </references>
      </pivotArea>
    </format>
    <format dxfId="1776">
      <pivotArea dataOnly="0" labelOnly="1" fieldPosition="0">
        <references count="3">
          <reference field="0" count="1" selected="0">
            <x v="6"/>
          </reference>
          <reference field="1" count="1" selected="0">
            <x v="5"/>
          </reference>
          <reference field="202" count="4">
            <x v="36"/>
            <x v="39"/>
            <x v="150"/>
            <x v="227"/>
          </reference>
        </references>
      </pivotArea>
    </format>
    <format dxfId="1775">
      <pivotArea dataOnly="0" labelOnly="1" fieldPosition="0">
        <references count="3">
          <reference field="0" count="1" selected="0">
            <x v="6"/>
          </reference>
          <reference field="1" count="1" selected="0">
            <x v="6"/>
          </reference>
          <reference field="202" count="6">
            <x v="62"/>
            <x v="122"/>
            <x v="127"/>
            <x v="131"/>
            <x v="202"/>
            <x v="224"/>
          </reference>
        </references>
      </pivotArea>
    </format>
    <format dxfId="1774">
      <pivotArea dataOnly="0" labelOnly="1" fieldPosition="0">
        <references count="3">
          <reference field="0" count="1" selected="0">
            <x v="6"/>
          </reference>
          <reference field="1" count="1" selected="0">
            <x v="14"/>
          </reference>
          <reference field="202" count="6">
            <x v="48"/>
            <x v="79"/>
            <x v="100"/>
            <x v="132"/>
            <x v="200"/>
            <x v="215"/>
          </reference>
        </references>
      </pivotArea>
    </format>
    <format dxfId="1773">
      <pivotArea dataOnly="0" labelOnly="1" fieldPosition="0">
        <references count="3">
          <reference field="0" count="1" selected="0">
            <x v="6"/>
          </reference>
          <reference field="1" count="1" selected="0">
            <x v="23"/>
          </reference>
          <reference field="202" count="2">
            <x v="176"/>
            <x v="217"/>
          </reference>
        </references>
      </pivotArea>
    </format>
    <format dxfId="1772">
      <pivotArea dataOnly="0" labelOnly="1" fieldPosition="0">
        <references count="3">
          <reference field="0" count="1" selected="0">
            <x v="6"/>
          </reference>
          <reference field="1" count="1" selected="0">
            <x v="37"/>
          </reference>
          <reference field="202" count="6">
            <x v="93"/>
            <x v="110"/>
            <x v="125"/>
            <x v="134"/>
            <x v="209"/>
            <x v="212"/>
          </reference>
        </references>
      </pivotArea>
    </format>
    <format dxfId="1771">
      <pivotArea dataOnly="0" labelOnly="1" fieldPosition="0">
        <references count="3">
          <reference field="0" count="1" selected="0">
            <x v="6"/>
          </reference>
          <reference field="1" count="1" selected="0">
            <x v="43"/>
          </reference>
          <reference field="202" count="5">
            <x v="96"/>
            <x v="112"/>
            <x v="157"/>
            <x v="171"/>
            <x v="187"/>
          </reference>
        </references>
      </pivotArea>
    </format>
    <format dxfId="1770">
      <pivotArea outline="0" collapsedLevelsAreSubtotals="1" fieldPosition="0">
        <references count="1">
          <reference field="4294967294" count="2" selected="0">
            <x v="0"/>
            <x v="1"/>
          </reference>
        </references>
      </pivotArea>
    </format>
    <format dxfId="1769">
      <pivotArea dataOnly="0" labelOnly="1" outline="0" fieldPosition="0">
        <references count="1">
          <reference field="4294967294" count="2">
            <x v="0"/>
            <x v="1"/>
          </reference>
        </references>
      </pivotArea>
    </format>
    <format dxfId="1768">
      <pivotArea outline="0" collapsedLevelsAreSubtotals="1" fieldPosition="0">
        <references count="1">
          <reference field="4294967294" count="2" selected="0">
            <x v="7"/>
            <x v="8"/>
          </reference>
        </references>
      </pivotArea>
    </format>
    <format dxfId="1767">
      <pivotArea dataOnly="0" labelOnly="1" outline="0" fieldPosition="0">
        <references count="1">
          <reference field="4294967294" count="2">
            <x v="7"/>
            <x v="8"/>
          </reference>
        </references>
      </pivotArea>
    </format>
    <format dxfId="1766">
      <pivotArea outline="0" collapsedLevelsAreSubtotals="1" fieldPosition="0">
        <references count="1">
          <reference field="4294967294" count="2" selected="0">
            <x v="14"/>
            <x v="15"/>
          </reference>
        </references>
      </pivotArea>
    </format>
    <format dxfId="1765">
      <pivotArea dataOnly="0" labelOnly="1" outline="0" fieldPosition="0">
        <references count="1">
          <reference field="4294967294" count="2">
            <x v="14"/>
            <x v="15"/>
          </reference>
        </references>
      </pivotArea>
    </format>
    <format dxfId="1764">
      <pivotArea outline="0" collapsedLevelsAreSubtotals="1" fieldPosition="0">
        <references count="1">
          <reference field="4294967294" count="1" selected="0">
            <x v="18"/>
          </reference>
        </references>
      </pivotArea>
    </format>
  </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2" cacheId="10" applyNumberFormats="0" applyBorderFormats="0" applyFontFormats="0" applyPatternFormats="0" applyAlignmentFormats="0" applyWidthHeightFormats="1" dataCaption="Values" grandTotalCaption="NEL Total" updatedVersion="7" minRefreshableVersion="3" itemPrintTitles="1" createdVersion="7" indent="0" outline="1" outlineData="1" multipleFieldFilters="0" chartFormat="4" rowHeaderCaption="Locality" customListSort="0">
  <location ref="C20:BZ28" firstHeaderRow="0" firstDataRow="1" firstDataCol="1"/>
  <pivotFields count="382">
    <pivotField axis="axisRow" showAll="0">
      <items count="10">
        <item sd="0" x="0"/>
        <item sd="0" x="2"/>
        <item sd="0" x="4"/>
        <item sd="0" x="1"/>
        <item sd="0" x="6"/>
        <item sd="0" x="3"/>
        <item sd="0" x="5"/>
        <item sd="0" m="1" x="7"/>
        <item sd="0" m="1" x="8"/>
        <item t="default" sd="0"/>
      </items>
    </pivotField>
    <pivotField axis="axisRow" showAll="0" includeNewItemsInFilter="1">
      <items count="51">
        <item sd="0" x="0"/>
        <item sd="0" x="4"/>
        <item sd="0" x="9"/>
        <item sd="0" x="31"/>
        <item sd="0" x="24"/>
        <item sd="0" x="2"/>
        <item sd="0" x="3"/>
        <item sd="0" x="32"/>
        <item sd="0" x="10"/>
        <item sd="0" x="12"/>
        <item sd="0" x="18"/>
        <item sd="0" x="20"/>
        <item sd="0" x="21"/>
        <item sd="0" x="22"/>
        <item sd="0" m="1" x="48"/>
        <item sd="0" x="13"/>
        <item sd="0" x="33"/>
        <item sd="0" x="34"/>
        <item sd="0" x="25"/>
        <item sd="0" x="5"/>
        <item sd="0" x="26"/>
        <item sd="0" x="1"/>
        <item sd="0" x="28"/>
        <item sd="0" x="23"/>
        <item sd="0" x="36"/>
        <item sd="0" x="14"/>
        <item sd="0" x="30"/>
        <item sd="0" x="15"/>
        <item sd="0" x="6"/>
        <item sd="0" x="37"/>
        <item sd="0" x="16"/>
        <item sd="0" x="7"/>
        <item sd="0" x="8"/>
        <item sd="0" x="17"/>
        <item sd="0" m="1" x="49"/>
        <item sd="0" x="39"/>
        <item sd="0" x="35"/>
        <item sd="0" x="11"/>
        <item sd="0" x="19"/>
        <item sd="0" x="40"/>
        <item sd="0" x="27"/>
        <item sd="0" x="41"/>
        <item sd="0" x="42"/>
        <item sd="0" x="43"/>
        <item sd="0" x="29"/>
        <item sd="0" x="44"/>
        <item sd="0" x="45"/>
        <item sd="0" x="46"/>
        <item sd="0" m="1" x="47"/>
        <item sd="0" x="38"/>
        <item t="default" sd="0"/>
      </items>
    </pivotField>
    <pivotField showAll="0"/>
    <pivotField showAll="0"/>
    <pivotField numFmtId="14" showAll="0">
      <items count="3">
        <item h="1" x="0"/>
        <item x="1"/>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defaultSubtotal="0"/>
    <pivotField showAll="0" defaultSubtotal="0"/>
    <pivotField showAll="0"/>
    <pivotField showAll="0"/>
    <pivotField showAll="0"/>
    <pivotField showAll="0" defaultSubtotal="0"/>
    <pivotField showAll="0" defaultSubtotal="0"/>
    <pivotField showAll="0"/>
    <pivotField showAll="0" defaultSubtotal="0"/>
    <pivotField showAll="0" defaultSubtotal="0"/>
    <pivotField showAll="0"/>
    <pivotField showAll="0"/>
    <pivotField showAll="0"/>
    <pivotField showAll="0"/>
    <pivotField showAll="0" defaultSubtota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defaultSubtotal="0"/>
    <pivotField dataField="1" showAll="0"/>
    <pivotField dataField="1" showAll="0"/>
    <pivotField showAll="0"/>
    <pivotField showAll="0"/>
    <pivotField showAll="0"/>
    <pivotField showAll="0" defaultSubtotal="0"/>
    <pivotField showAll="0" defaultSubtotal="0"/>
    <pivotField showAll="0" defaultSubtota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7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i i="57">
      <x v="57"/>
    </i>
    <i i="58">
      <x v="58"/>
    </i>
    <i i="59">
      <x v="59"/>
    </i>
    <i i="60">
      <x v="60"/>
    </i>
    <i i="61">
      <x v="61"/>
    </i>
    <i i="62">
      <x v="62"/>
    </i>
    <i i="63">
      <x v="63"/>
    </i>
    <i i="64">
      <x v="64"/>
    </i>
    <i i="65">
      <x v="65"/>
    </i>
    <i i="66">
      <x v="66"/>
    </i>
    <i i="67">
      <x v="67"/>
    </i>
    <i i="68">
      <x v="68"/>
    </i>
    <i i="69">
      <x v="69"/>
    </i>
    <i i="70">
      <x v="70"/>
    </i>
    <i i="71">
      <x v="71"/>
    </i>
    <i i="72">
      <x v="72"/>
    </i>
    <i i="73">
      <x v="73"/>
    </i>
    <i i="74">
      <x v="74"/>
    </i>
  </colItems>
  <dataFields count="75">
    <dataField name="Sum of {DR-00} Total Diabetes Register" fld="115" baseField="0" baseItem="0"/>
    <dataField name="Sum of {CP88a-AD} All Diabetes: &lt;12 Yrs &amp; Care Proc recorded: 1 of 1 (15m)" fld="42" baseField="0" baseItem="0"/>
    <dataField name="%{CP-88a-AD}" fld="230" baseField="0" baseItem="0" numFmtId="164"/>
    <dataField name="Sum of {CP88-AD} All Diabetes: =&gt;12 Yrs &amp; Care Proc recorded: 8 of 8 (15m)" fld="39" baseField="0" baseItem="0"/>
    <dataField name="%{CP-88-AD}" fld="232" baseField="0" baseItem="0" numFmtId="164"/>
    <dataField name="Sum of {CP99-AD} All Diabetes: =&gt;12 &amp; Care Proc recorded: 9 of 9 (15m)" fld="45" baseField="0" baseItem="0"/>
    <dataField name="%{CP-99-AD}" fld="231" baseField="0" baseItem="0" numFmtId="164"/>
    <dataField name="Sum of {CP-10} All Diabetes - BP recorded (last 15m)" fld="6" baseField="0" baseItem="0"/>
    <dataField name="%{CP-10}" fld="239" baseField="0" baseItem="0" numFmtId="164"/>
    <dataField name="Sum of {CP-11} All Diabetes - Cholesterol recorded (last 15m)" fld="7" baseField="0" baseItem="0"/>
    <dataField name="%{CP-11}" fld="240" baseField="0" baseItem="0" numFmtId="164"/>
    <dataField name="Sum of {CP-12} All Diabetes - HbAc1 recorded (last 15m)" fld="8" baseField="0" baseItem="0"/>
    <dataField name="%{CP-12}" fld="276" baseField="0" baseItem="0" numFmtId="164"/>
    <dataField name="Sum of {CP-13} All Diabetes - BMI recorded (last 15m)" fld="9" baseField="0" baseItem="0"/>
    <dataField name="%{CP-13}" fld="275" baseField="0" baseItem="0" numFmtId="164"/>
    <dataField name="Sum of {CP-14} All Diabetes - Serum Creatinine (last 15m)" fld="10" baseField="0" baseItem="0"/>
    <dataField name="%{CP-14}" fld="241" baseField="0" baseItem="0" numFmtId="164"/>
    <dataField name="Sum of {CP-15} All Diabetes - Microalbuminuria (last 15m)" fld="11" baseField="0" baseItem="0"/>
    <dataField name="%{CP-15}" fld="242" baseField="0" baseItem="0" numFmtId="164"/>
    <dataField name="Sum of {CP-16} All Diabetes - Foot Risk (last 15m)" fld="12" baseField="0" baseItem="0"/>
    <dataField name="%{CP-16}" fld="243" baseField="0" baseItem="0" numFmtId="164"/>
    <dataField name="Sum of {CP-17} All Diabetes - Digital Retinal Screen/Retinal Screener (last 15m)" fld="13" baseField="0" baseItem="0"/>
    <dataField name="%{CP-17}" fld="244" baseField="0" baseItem="0" numFmtId="164"/>
    <dataField name="Sum of {CP-18} All Diabetes - Smoking Status recorded (15m)" fld="14" baseField="0" baseItem="0"/>
    <dataField name="%{CP-18}" fld="315" baseField="0" baseItem="0" numFmtId="164"/>
    <dataField name="Sum of {DEM-01} Type 1 Diabetes" fld="119" baseField="0" baseItem="0"/>
    <dataField name="Sum of {CP88a-T1} Type 1: &lt;12 Yrs &amp; Care Proc recorded: 1 of 1 (15m)" fld="43" baseField="0" baseItem="0"/>
    <dataField name="%{CP-88a-T1}" fld="233" baseField="0" baseItem="0" numFmtId="164"/>
    <dataField name="Sum of {CP88-T1} Type 1: =&gt;12 Yrs &amp; Care Proc recorded: 8 of 8 (15m)" fld="40" baseField="0" baseItem="0"/>
    <dataField name="%{CP-88-T1}" fld="234" baseField="0" baseItem="0" numFmtId="164"/>
    <dataField name="Sum of {CP99-T1} Type 1: =&gt;12 &amp; Care Proc recorded: 9 of 9 (15m)" fld="46" baseField="0" baseItem="0"/>
    <dataField name="%{CP-99-T1}" fld="235" baseField="0" baseItem="0" numFmtId="164"/>
    <dataField name="Sum of {CP-19} Type 1 - BP recorded (last 15m)" fld="15" baseField="0" baseItem="0"/>
    <dataField name="%{CP-19}" fld="277" baseField="0" baseItem="0" numFmtId="164"/>
    <dataField name="Sum of {CP-20} Type 1 - Cholesterol recorded (last 15m)" fld="16" baseField="0" baseItem="0"/>
    <dataField name="%{CP-20}" fld="278" baseField="0" baseItem="0" numFmtId="164"/>
    <dataField name="Sum of {CP-21} Type 1 - HbAc1 recorded (last 15m)" fld="17" baseField="0" baseItem="0"/>
    <dataField name="%{CP-21}" fld="279" baseField="0" baseItem="0" numFmtId="164"/>
    <dataField name="Sum of {CP-22} Type 1 - BMI recorded (last 15m)" fld="18" baseField="0" baseItem="0"/>
    <dataField name="%{CP-22}" fld="280" baseField="0" baseItem="0" numFmtId="164"/>
    <dataField name="Sum of {CP-23} Type 1 - Serum Creatinine (last 15m)" fld="19" baseField="0" baseItem="0"/>
    <dataField name="%{CP-23}" fld="281" baseField="0" baseItem="0" numFmtId="164"/>
    <dataField name="Sum of {CP-24} Type 1 - Microalbuminuria (last 15m)" fld="20" baseField="0" baseItem="0"/>
    <dataField name="%{CP-24}" fld="282" baseField="0" baseItem="0" numFmtId="164"/>
    <dataField name="Sum of {CP-25} Type 1 - Foot Risk (last 15m)" fld="21" baseField="0" baseItem="0"/>
    <dataField name="%{CP-25}" fld="283" baseField="0" baseItem="0" numFmtId="164"/>
    <dataField name="Sum of {CP-26} Type 1 - Digital Retinal Screen/Retinal Screener (last 15m)" fld="22" baseField="0" baseItem="0"/>
    <dataField name="%{CP-26}" fld="284" baseField="0" baseItem="0" numFmtId="164"/>
    <dataField name="Sum of {CP-27} Type 1 - Smoking Status recorded (15m)" fld="23" baseField="0" baseItem="0"/>
    <dataField name="%{CP-27}" fld="285" baseField="0" baseItem="0" numFmtId="164"/>
    <dataField name="Sum of {DEM-02} Type 2 Diabetes" fld="120" baseField="0" baseItem="0"/>
    <dataField name="Sum of {CP88a-T2} Type 2: &lt;12 Yrs &amp; Care Proc recorded: 1 of 1 (15m)" fld="44" baseField="0" baseItem="0"/>
    <dataField name="%{CP-88a-T2}" fld="236" baseField="0" baseItem="0" numFmtId="164"/>
    <dataField name="Sum of {CP88-T2} Type 2: =&gt;12 Yrs &amp; Care Proc recorded: 8 of 8 (15m)" fld="41" baseField="0" baseItem="0"/>
    <dataField name="%{CP-88-T2}" fld="237" baseField="0" baseItem="0" numFmtId="164"/>
    <dataField name="Sum of {CP99-T2} Type 2: =&gt;12 &amp; Care Proc recorded: 9 of 9 (15m)" fld="47" baseField="0" baseItem="0"/>
    <dataField name="%{CP-99-T2}" fld="238" baseField="0" baseItem="0" numFmtId="164"/>
    <dataField name="Sum of {CP-28} Type 2 - BP recorded (last 15m)" fld="24" baseField="0" baseItem="0"/>
    <dataField name="%{CP-28}" fld="286" baseField="0" baseItem="0" numFmtId="164"/>
    <dataField name="Sum of {CP-29} Type 2 - Cholesterol recorded (last 15m)" fld="25" baseField="0" baseItem="0"/>
    <dataField name="%{CP-29}" fld="287" baseField="0" baseItem="0" numFmtId="164"/>
    <dataField name="Sum of {CP-30} Type 2 - HbAc1 recorded (last 15m)" fld="26" baseField="0" baseItem="0"/>
    <dataField name="%{CP-30}" fld="288" baseField="0" baseItem="0" numFmtId="164"/>
    <dataField name="Sum of {CP-31} Type 2 - BMI recorded (last 15m)" fld="27" baseField="0" baseItem="0"/>
    <dataField name="%{CP-31}" fld="289" baseField="0" baseItem="0" numFmtId="164"/>
    <dataField name="Sum of {CP-32} Type 2 - Serum Creatinine (last 15m)" fld="28" baseField="0" baseItem="0"/>
    <dataField name="%{CP-32}" fld="290" baseField="0" baseItem="0" numFmtId="164"/>
    <dataField name="Sum of {CP-33} Type 2 - Microalbuminuria (last 15m)" fld="29" baseField="0" baseItem="0"/>
    <dataField name="%{CP-33}" fld="291" baseField="0" baseItem="0" numFmtId="164"/>
    <dataField name="Sum of {CP-34} Type 2 - Foot Risk (last 15m)" fld="30" baseField="0" baseItem="0"/>
    <dataField name="%{CP-34}" fld="292" baseField="0" baseItem="0" numFmtId="164"/>
    <dataField name="Sum of {CP-35} Type 2 - Digital Retinal Screen/Retinal Screener (last 15m)" fld="31" baseField="0" baseItem="0"/>
    <dataField name="%{CP-35}" fld="293" baseField="0" baseItem="0" numFmtId="164"/>
    <dataField name="Sum of {CP-36} Type 2 - Smoking Status recorded (15m)" fld="32" baseField="0" baseItem="0"/>
    <dataField name="%{CP-36}" fld="294" baseField="0" baseItem="0" numFmtId="164"/>
  </dataFields>
  <formats count="120">
    <format dxfId="1713">
      <pivotArea outline="0" collapsedLevelsAreSubtotals="1" fieldPosition="0"/>
    </format>
    <format dxfId="1712">
      <pivotArea field="0" type="button" dataOnly="0" labelOnly="1" outline="0" axis="axisRow" fieldPosition="0"/>
    </format>
    <format dxfId="1711">
      <pivotArea dataOnly="0" labelOnly="1" fieldPosition="0">
        <references count="1">
          <reference field="0" count="0"/>
        </references>
      </pivotArea>
    </format>
    <format dxfId="1710">
      <pivotArea dataOnly="0" labelOnly="1" grandRow="1" outline="0" fieldPosition="0"/>
    </format>
    <format dxfId="1709">
      <pivotArea dataOnly="0" labelOnly="1" fieldPosition="0">
        <references count="2">
          <reference field="0" count="1" selected="0">
            <x v="0"/>
          </reference>
          <reference field="1" count="6">
            <x v="0"/>
            <x v="5"/>
            <x v="6"/>
            <x v="19"/>
            <x v="31"/>
            <x v="32"/>
          </reference>
        </references>
      </pivotArea>
    </format>
    <format dxfId="1708">
      <pivotArea dataOnly="0" labelOnly="1" fieldPosition="0">
        <references count="2">
          <reference field="0" count="1" selected="0">
            <x v="1"/>
          </reference>
          <reference field="1" count="8">
            <x v="2"/>
            <x v="8"/>
            <x v="9"/>
            <x v="15"/>
            <x v="25"/>
            <x v="27"/>
            <x v="30"/>
            <x v="33"/>
          </reference>
        </references>
      </pivotArea>
    </format>
    <format dxfId="1707">
      <pivotArea dataOnly="0" labelOnly="1" fieldPosition="0">
        <references count="2">
          <reference field="0" count="1" selected="0">
            <x v="2"/>
          </reference>
          <reference field="1" count="4">
            <x v="10"/>
            <x v="11"/>
            <x v="12"/>
            <x v="13"/>
          </reference>
        </references>
      </pivotArea>
    </format>
    <format dxfId="1706">
      <pivotArea dataOnly="0" labelOnly="1" fieldPosition="0">
        <references count="2">
          <reference field="0" count="1" selected="0">
            <x v="3"/>
          </reference>
          <reference field="1" count="10">
            <x v="1"/>
            <x v="4"/>
            <x v="14"/>
            <x v="18"/>
            <x v="20"/>
            <x v="21"/>
            <x v="22"/>
            <x v="23"/>
            <x v="26"/>
            <x v="28"/>
          </reference>
        </references>
      </pivotArea>
    </format>
    <format dxfId="1705">
      <pivotArea dataOnly="0" labelOnly="1" fieldPosition="0">
        <references count="2">
          <reference field="0" count="1" selected="0">
            <x v="4"/>
          </reference>
          <reference field="1" count="6">
            <x v="3"/>
            <x v="7"/>
            <x v="16"/>
            <x v="17"/>
            <x v="24"/>
            <x v="29"/>
          </reference>
        </references>
      </pivotArea>
    </format>
    <format dxfId="1704">
      <pivotArea dataOnly="0" labelOnly="1" fieldPosition="0">
        <references count="2">
          <reference field="0" count="1" selected="0">
            <x v="5"/>
          </reference>
          <reference field="1" count="7">
            <x v="34"/>
            <x v="35"/>
            <x v="36"/>
            <x v="37"/>
            <x v="38"/>
            <x v="39"/>
            <x v="40"/>
          </reference>
        </references>
      </pivotArea>
    </format>
    <format dxfId="1703">
      <pivotArea dataOnly="0" labelOnly="1" fieldPosition="0">
        <references count="2">
          <reference field="0" count="1" selected="0">
            <x v="6"/>
          </reference>
          <reference field="1" count="7">
            <x v="41"/>
            <x v="42"/>
            <x v="43"/>
            <x v="44"/>
            <x v="45"/>
            <x v="46"/>
            <x v="47"/>
          </reference>
        </references>
      </pivotArea>
    </format>
    <format dxfId="1702">
      <pivotArea field="0" type="button" dataOnly="0" labelOnly="1" outline="0" axis="axisRow" fieldPosition="0"/>
    </format>
    <format dxfId="1701">
      <pivotArea dataOnly="0" labelOnly="1" fieldPosition="0">
        <references count="2">
          <reference field="0" count="1" selected="0">
            <x v="0"/>
          </reference>
          <reference field="1" count="6">
            <x v="0"/>
            <x v="5"/>
            <x v="6"/>
            <x v="19"/>
            <x v="31"/>
            <x v="32"/>
          </reference>
        </references>
      </pivotArea>
    </format>
    <format dxfId="1700">
      <pivotArea dataOnly="0" labelOnly="1" fieldPosition="0">
        <references count="2">
          <reference field="0" count="1" selected="0">
            <x v="1"/>
          </reference>
          <reference field="1" count="8">
            <x v="2"/>
            <x v="8"/>
            <x v="9"/>
            <x v="15"/>
            <x v="25"/>
            <x v="27"/>
            <x v="30"/>
            <x v="33"/>
          </reference>
        </references>
      </pivotArea>
    </format>
    <format dxfId="1699">
      <pivotArea dataOnly="0" labelOnly="1" fieldPosition="0">
        <references count="2">
          <reference field="0" count="1" selected="0">
            <x v="2"/>
          </reference>
          <reference field="1" count="4">
            <x v="10"/>
            <x v="11"/>
            <x v="12"/>
            <x v="13"/>
          </reference>
        </references>
      </pivotArea>
    </format>
    <format dxfId="1698">
      <pivotArea dataOnly="0" labelOnly="1" fieldPosition="0">
        <references count="2">
          <reference field="0" count="1" selected="0">
            <x v="3"/>
          </reference>
          <reference field="1" count="10">
            <x v="1"/>
            <x v="4"/>
            <x v="14"/>
            <x v="18"/>
            <x v="20"/>
            <x v="21"/>
            <x v="22"/>
            <x v="23"/>
            <x v="26"/>
            <x v="28"/>
          </reference>
        </references>
      </pivotArea>
    </format>
    <format dxfId="1697">
      <pivotArea dataOnly="0" labelOnly="1" fieldPosition="0">
        <references count="2">
          <reference field="0" count="1" selected="0">
            <x v="4"/>
          </reference>
          <reference field="1" count="6">
            <x v="3"/>
            <x v="7"/>
            <x v="16"/>
            <x v="17"/>
            <x v="24"/>
            <x v="29"/>
          </reference>
        </references>
      </pivotArea>
    </format>
    <format dxfId="1696">
      <pivotArea dataOnly="0" labelOnly="1" fieldPosition="0">
        <references count="2">
          <reference field="0" count="1" selected="0">
            <x v="5"/>
          </reference>
          <reference field="1" count="7">
            <x v="34"/>
            <x v="35"/>
            <x v="36"/>
            <x v="37"/>
            <x v="38"/>
            <x v="39"/>
            <x v="40"/>
          </reference>
        </references>
      </pivotArea>
    </format>
    <format dxfId="1695">
      <pivotArea dataOnly="0" labelOnly="1" fieldPosition="0">
        <references count="2">
          <reference field="0" count="1" selected="0">
            <x v="6"/>
          </reference>
          <reference field="1" count="7">
            <x v="41"/>
            <x v="42"/>
            <x v="43"/>
            <x v="44"/>
            <x v="45"/>
            <x v="46"/>
            <x v="47"/>
          </reference>
        </references>
      </pivotArea>
    </format>
    <format dxfId="1694">
      <pivotArea field="0" type="button" dataOnly="0" labelOnly="1" outline="0" axis="axisRow" fieldPosition="0"/>
    </format>
    <format dxfId="1693">
      <pivotArea field="0" type="button" dataOnly="0" labelOnly="1" outline="0" axis="axisRow" fieldPosition="0"/>
    </format>
    <format dxfId="1692">
      <pivotArea outline="0" collapsedLevelsAreSubtotals="1" fieldPosition="0"/>
    </format>
    <format dxfId="1691">
      <pivotArea type="all" dataOnly="0" outline="0" fieldPosition="0"/>
    </format>
    <format dxfId="1690">
      <pivotArea outline="0" collapsedLevelsAreSubtotals="1" fieldPosition="0"/>
    </format>
    <format dxfId="1689">
      <pivotArea field="0" type="button" dataOnly="0" labelOnly="1" outline="0" axis="axisRow" fieldPosition="0"/>
    </format>
    <format dxfId="1688">
      <pivotArea dataOnly="0" labelOnly="1" fieldPosition="0">
        <references count="1">
          <reference field="0" count="0"/>
        </references>
      </pivotArea>
    </format>
    <format dxfId="1687">
      <pivotArea dataOnly="0" labelOnly="1" grandRow="1" outline="0" fieldPosition="0"/>
    </format>
    <format dxfId="1686">
      <pivotArea field="0" type="button" dataOnly="0" labelOnly="1" outline="0" axis="axisRow" fieldPosition="0"/>
    </format>
    <format dxfId="1685">
      <pivotArea field="0" type="button" dataOnly="0" labelOnly="1" outline="0" axis="axisRow" fieldPosition="0"/>
    </format>
    <format dxfId="1684">
      <pivotArea outline="0" collapsedLevelsAreSubtotals="1" fieldPosition="0"/>
    </format>
    <format dxfId="1683">
      <pivotArea dataOnly="0" labelOnly="1" outline="0" axis="axisValues" fieldPosition="0"/>
    </format>
    <format dxfId="1682">
      <pivotArea outline="0" collapsedLevelsAreSubtotals="1" fieldPosition="0">
        <references count="1">
          <reference field="4294967294" count="1" selected="0">
            <x v="2"/>
          </reference>
        </references>
      </pivotArea>
    </format>
    <format dxfId="1681">
      <pivotArea dataOnly="0" labelOnly="1" outline="0" fieldPosition="0">
        <references count="1">
          <reference field="4294967294" count="1">
            <x v="2"/>
          </reference>
        </references>
      </pivotArea>
    </format>
    <format dxfId="1680">
      <pivotArea outline="0" collapsedLevelsAreSubtotals="1" fieldPosition="0">
        <references count="1">
          <reference field="4294967294" count="1" selected="0">
            <x v="2"/>
          </reference>
        </references>
      </pivotArea>
    </format>
    <format dxfId="1679">
      <pivotArea dataOnly="0" labelOnly="1" outline="0" fieldPosition="0">
        <references count="1">
          <reference field="4294967294" count="1">
            <x v="2"/>
          </reference>
        </references>
      </pivotArea>
    </format>
    <format dxfId="1678">
      <pivotArea outline="0" collapsedLevelsAreSubtotals="1" fieldPosition="0">
        <references count="1">
          <reference field="4294967294" count="1" selected="0">
            <x v="29"/>
          </reference>
        </references>
      </pivotArea>
    </format>
    <format dxfId="1677">
      <pivotArea dataOnly="0" labelOnly="1" outline="0" fieldPosition="0">
        <references count="1">
          <reference field="4294967294" count="1">
            <x v="29"/>
          </reference>
        </references>
      </pivotArea>
    </format>
    <format dxfId="1676">
      <pivotArea outline="0" collapsedLevelsAreSubtotals="1" fieldPosition="0">
        <references count="1">
          <reference field="4294967294" count="1" selected="0">
            <x v="29"/>
          </reference>
        </references>
      </pivotArea>
    </format>
    <format dxfId="1675">
      <pivotArea dataOnly="0" labelOnly="1" outline="0" fieldPosition="0">
        <references count="1">
          <reference field="4294967294" count="1">
            <x v="29"/>
          </reference>
        </references>
      </pivotArea>
    </format>
    <format dxfId="1674">
      <pivotArea outline="0" collapsedLevelsAreSubtotals="1" fieldPosition="0">
        <references count="1">
          <reference field="4294967294" count="1" selected="0">
            <x v="54"/>
          </reference>
        </references>
      </pivotArea>
    </format>
    <format dxfId="1673">
      <pivotArea dataOnly="0" labelOnly="1" outline="0" fieldPosition="0">
        <references count="1">
          <reference field="4294967294" count="1">
            <x v="54"/>
          </reference>
        </references>
      </pivotArea>
    </format>
    <format dxfId="1672">
      <pivotArea outline="0" collapsedLevelsAreSubtotals="1" fieldPosition="0">
        <references count="1">
          <reference field="4294967294" count="1" selected="0">
            <x v="54"/>
          </reference>
        </references>
      </pivotArea>
    </format>
    <format dxfId="1671">
      <pivotArea dataOnly="0" labelOnly="1" outline="0" fieldPosition="0">
        <references count="1">
          <reference field="4294967294" count="1">
            <x v="54"/>
          </reference>
        </references>
      </pivotArea>
    </format>
    <format dxfId="1670">
      <pivotArea outline="0" collapsedLevelsAreSubtotals="1" fieldPosition="0">
        <references count="1">
          <reference field="4294967294" count="1" selected="0">
            <x v="74"/>
          </reference>
        </references>
      </pivotArea>
    </format>
    <format dxfId="1669">
      <pivotArea dataOnly="0" labelOnly="1" outline="0" fieldPosition="0">
        <references count="1">
          <reference field="4294967294" count="1">
            <x v="74"/>
          </reference>
        </references>
      </pivotArea>
    </format>
    <format dxfId="1668">
      <pivotArea outline="0" collapsedLevelsAreSubtotals="1" fieldPosition="0">
        <references count="1">
          <reference field="4294967294" count="1" selected="0">
            <x v="72"/>
          </reference>
        </references>
      </pivotArea>
    </format>
    <format dxfId="1667">
      <pivotArea dataOnly="0" labelOnly="1" outline="0" fieldPosition="0">
        <references count="1">
          <reference field="4294967294" count="1">
            <x v="72"/>
          </reference>
        </references>
      </pivotArea>
    </format>
    <format dxfId="1666">
      <pivotArea outline="0" collapsedLevelsAreSubtotals="1" fieldPosition="0">
        <references count="1">
          <reference field="4294967294" count="1" selected="0">
            <x v="70"/>
          </reference>
        </references>
      </pivotArea>
    </format>
    <format dxfId="1665">
      <pivotArea dataOnly="0" labelOnly="1" outline="0" fieldPosition="0">
        <references count="1">
          <reference field="4294967294" count="1">
            <x v="70"/>
          </reference>
        </references>
      </pivotArea>
    </format>
    <format dxfId="1664">
      <pivotArea outline="0" collapsedLevelsAreSubtotals="1" fieldPosition="0">
        <references count="1">
          <reference field="4294967294" count="1" selected="0">
            <x v="68"/>
          </reference>
        </references>
      </pivotArea>
    </format>
    <format dxfId="1663">
      <pivotArea dataOnly="0" labelOnly="1" outline="0" fieldPosition="0">
        <references count="1">
          <reference field="4294967294" count="1">
            <x v="68"/>
          </reference>
        </references>
      </pivotArea>
    </format>
    <format dxfId="1662">
      <pivotArea outline="0" collapsedLevelsAreSubtotals="1" fieldPosition="0">
        <references count="1">
          <reference field="4294967294" count="1" selected="0">
            <x v="66"/>
          </reference>
        </references>
      </pivotArea>
    </format>
    <format dxfId="1661">
      <pivotArea dataOnly="0" labelOnly="1" outline="0" fieldPosition="0">
        <references count="1">
          <reference field="4294967294" count="1">
            <x v="66"/>
          </reference>
        </references>
      </pivotArea>
    </format>
    <format dxfId="1660">
      <pivotArea outline="0" collapsedLevelsAreSubtotals="1" fieldPosition="0">
        <references count="1">
          <reference field="4294967294" count="1" selected="0">
            <x v="64"/>
          </reference>
        </references>
      </pivotArea>
    </format>
    <format dxfId="1659">
      <pivotArea dataOnly="0" labelOnly="1" outline="0" fieldPosition="0">
        <references count="1">
          <reference field="4294967294" count="1">
            <x v="64"/>
          </reference>
        </references>
      </pivotArea>
    </format>
    <format dxfId="1658">
      <pivotArea outline="0" collapsedLevelsAreSubtotals="1" fieldPosition="0">
        <references count="1">
          <reference field="4294967294" count="1" selected="0">
            <x v="62"/>
          </reference>
        </references>
      </pivotArea>
    </format>
    <format dxfId="1657">
      <pivotArea dataOnly="0" labelOnly="1" outline="0" fieldPosition="0">
        <references count="1">
          <reference field="4294967294" count="1">
            <x v="62"/>
          </reference>
        </references>
      </pivotArea>
    </format>
    <format dxfId="1656">
      <pivotArea outline="0" collapsedLevelsAreSubtotals="1" fieldPosition="0">
        <references count="1">
          <reference field="4294967294" count="1" selected="0">
            <x v="60"/>
          </reference>
        </references>
      </pivotArea>
    </format>
    <format dxfId="1655">
      <pivotArea dataOnly="0" labelOnly="1" outline="0" fieldPosition="0">
        <references count="1">
          <reference field="4294967294" count="1">
            <x v="60"/>
          </reference>
        </references>
      </pivotArea>
    </format>
    <format dxfId="1654">
      <pivotArea outline="0" collapsedLevelsAreSubtotals="1" fieldPosition="0">
        <references count="1">
          <reference field="4294967294" count="1" selected="0">
            <x v="58"/>
          </reference>
        </references>
      </pivotArea>
    </format>
    <format dxfId="1653">
      <pivotArea dataOnly="0" labelOnly="1" outline="0" fieldPosition="0">
        <references count="1">
          <reference field="4294967294" count="1">
            <x v="58"/>
          </reference>
        </references>
      </pivotArea>
    </format>
    <format dxfId="1652">
      <pivotArea outline="0" collapsedLevelsAreSubtotals="1" fieldPosition="0">
        <references count="1">
          <reference field="4294967294" count="1" selected="0">
            <x v="56"/>
          </reference>
        </references>
      </pivotArea>
    </format>
    <format dxfId="1651">
      <pivotArea dataOnly="0" labelOnly="1" outline="0" fieldPosition="0">
        <references count="1">
          <reference field="4294967294" count="1">
            <x v="56"/>
          </reference>
        </references>
      </pivotArea>
    </format>
    <format dxfId="1650">
      <pivotArea outline="0" collapsedLevelsAreSubtotals="1" fieldPosition="0">
        <references count="1">
          <reference field="4294967294" count="1" selected="0">
            <x v="54"/>
          </reference>
        </references>
      </pivotArea>
    </format>
    <format dxfId="1649">
      <pivotArea dataOnly="0" labelOnly="1" outline="0" fieldPosition="0">
        <references count="1">
          <reference field="4294967294" count="1">
            <x v="54"/>
          </reference>
        </references>
      </pivotArea>
    </format>
    <format dxfId="1648">
      <pivotArea outline="0" collapsedLevelsAreSubtotals="1" fieldPosition="0">
        <references count="1">
          <reference field="4294967294" count="1" selected="0">
            <x v="49"/>
          </reference>
        </references>
      </pivotArea>
    </format>
    <format dxfId="1647">
      <pivotArea dataOnly="0" labelOnly="1" outline="0" fieldPosition="0">
        <references count="1">
          <reference field="4294967294" count="1">
            <x v="49"/>
          </reference>
        </references>
      </pivotArea>
    </format>
    <format dxfId="1646">
      <pivotArea outline="0" collapsedLevelsAreSubtotals="1" fieldPosition="0">
        <references count="1">
          <reference field="4294967294" count="1" selected="0">
            <x v="47"/>
          </reference>
        </references>
      </pivotArea>
    </format>
    <format dxfId="1645">
      <pivotArea dataOnly="0" labelOnly="1" outline="0" fieldPosition="0">
        <references count="1">
          <reference field="4294967294" count="1">
            <x v="47"/>
          </reference>
        </references>
      </pivotArea>
    </format>
    <format dxfId="1644">
      <pivotArea outline="0" collapsedLevelsAreSubtotals="1" fieldPosition="0">
        <references count="1">
          <reference field="4294967294" count="1" selected="0">
            <x v="45"/>
          </reference>
        </references>
      </pivotArea>
    </format>
    <format dxfId="1643">
      <pivotArea dataOnly="0" labelOnly="1" outline="0" fieldPosition="0">
        <references count="1">
          <reference field="4294967294" count="1">
            <x v="45"/>
          </reference>
        </references>
      </pivotArea>
    </format>
    <format dxfId="1642">
      <pivotArea outline="0" collapsedLevelsAreSubtotals="1" fieldPosition="0">
        <references count="1">
          <reference field="4294967294" count="1" selected="0">
            <x v="43"/>
          </reference>
        </references>
      </pivotArea>
    </format>
    <format dxfId="1641">
      <pivotArea dataOnly="0" labelOnly="1" outline="0" fieldPosition="0">
        <references count="1">
          <reference field="4294967294" count="1">
            <x v="43"/>
          </reference>
        </references>
      </pivotArea>
    </format>
    <format dxfId="1640">
      <pivotArea outline="0" collapsedLevelsAreSubtotals="1" fieldPosition="0">
        <references count="1">
          <reference field="4294967294" count="1" selected="0">
            <x v="41"/>
          </reference>
        </references>
      </pivotArea>
    </format>
    <format dxfId="1639">
      <pivotArea dataOnly="0" labelOnly="1" outline="0" fieldPosition="0">
        <references count="1">
          <reference field="4294967294" count="1">
            <x v="41"/>
          </reference>
        </references>
      </pivotArea>
    </format>
    <format dxfId="1638">
      <pivotArea outline="0" collapsedLevelsAreSubtotals="1" fieldPosition="0">
        <references count="1">
          <reference field="4294967294" count="1" selected="0">
            <x v="39"/>
          </reference>
        </references>
      </pivotArea>
    </format>
    <format dxfId="1637">
      <pivotArea dataOnly="0" labelOnly="1" outline="0" fieldPosition="0">
        <references count="1">
          <reference field="4294967294" count="1">
            <x v="39"/>
          </reference>
        </references>
      </pivotArea>
    </format>
    <format dxfId="1636">
      <pivotArea outline="0" collapsedLevelsAreSubtotals="1" fieldPosition="0">
        <references count="1">
          <reference field="4294967294" count="1" selected="0">
            <x v="37"/>
          </reference>
        </references>
      </pivotArea>
    </format>
    <format dxfId="1635">
      <pivotArea dataOnly="0" labelOnly="1" outline="0" fieldPosition="0">
        <references count="1">
          <reference field="4294967294" count="1">
            <x v="37"/>
          </reference>
        </references>
      </pivotArea>
    </format>
    <format dxfId="1634">
      <pivotArea outline="0" collapsedLevelsAreSubtotals="1" fieldPosition="0">
        <references count="1">
          <reference field="4294967294" count="1" selected="0">
            <x v="35"/>
          </reference>
        </references>
      </pivotArea>
    </format>
    <format dxfId="1633">
      <pivotArea dataOnly="0" labelOnly="1" outline="0" fieldPosition="0">
        <references count="1">
          <reference field="4294967294" count="1">
            <x v="35"/>
          </reference>
        </references>
      </pivotArea>
    </format>
    <format dxfId="1632">
      <pivotArea outline="0" collapsedLevelsAreSubtotals="1" fieldPosition="0">
        <references count="1">
          <reference field="4294967294" count="1" selected="0">
            <x v="33"/>
          </reference>
        </references>
      </pivotArea>
    </format>
    <format dxfId="1631">
      <pivotArea dataOnly="0" labelOnly="1" outline="0" fieldPosition="0">
        <references count="1">
          <reference field="4294967294" count="1">
            <x v="33"/>
          </reference>
        </references>
      </pivotArea>
    </format>
    <format dxfId="1630">
      <pivotArea outline="0" collapsedLevelsAreSubtotals="1" fieldPosition="0">
        <references count="1">
          <reference field="4294967294" count="1" selected="0">
            <x v="31"/>
          </reference>
        </references>
      </pivotArea>
    </format>
    <format dxfId="1629">
      <pivotArea dataOnly="0" labelOnly="1" outline="0" fieldPosition="0">
        <references count="1">
          <reference field="4294967294" count="1">
            <x v="31"/>
          </reference>
        </references>
      </pivotArea>
    </format>
    <format dxfId="1628">
      <pivotArea outline="0" collapsedLevelsAreSubtotals="1" fieldPosition="0">
        <references count="1">
          <reference field="4294967294" count="1" selected="0">
            <x v="29"/>
          </reference>
        </references>
      </pivotArea>
    </format>
    <format dxfId="1627">
      <pivotArea dataOnly="0" labelOnly="1" outline="0" fieldPosition="0">
        <references count="1">
          <reference field="4294967294" count="1">
            <x v="29"/>
          </reference>
        </references>
      </pivotArea>
    </format>
    <format dxfId="1626">
      <pivotArea outline="0" collapsedLevelsAreSubtotals="1" fieldPosition="0">
        <references count="1">
          <reference field="4294967294" count="1" selected="0">
            <x v="22"/>
          </reference>
        </references>
      </pivotArea>
    </format>
    <format dxfId="1625">
      <pivotArea dataOnly="0" labelOnly="1" outline="0" fieldPosition="0">
        <references count="1">
          <reference field="4294967294" count="1">
            <x v="22"/>
          </reference>
        </references>
      </pivotArea>
    </format>
    <format dxfId="1624">
      <pivotArea outline="0" collapsedLevelsAreSubtotals="1" fieldPosition="0">
        <references count="1">
          <reference field="4294967294" count="1" selected="0">
            <x v="20"/>
          </reference>
        </references>
      </pivotArea>
    </format>
    <format dxfId="1623">
      <pivotArea dataOnly="0" labelOnly="1" outline="0" fieldPosition="0">
        <references count="1">
          <reference field="4294967294" count="1">
            <x v="20"/>
          </reference>
        </references>
      </pivotArea>
    </format>
    <format dxfId="1622">
      <pivotArea outline="0" collapsedLevelsAreSubtotals="1" fieldPosition="0">
        <references count="1">
          <reference field="4294967294" count="1" selected="0">
            <x v="18"/>
          </reference>
        </references>
      </pivotArea>
    </format>
    <format dxfId="1621">
      <pivotArea dataOnly="0" labelOnly="1" outline="0" fieldPosition="0">
        <references count="1">
          <reference field="4294967294" count="1">
            <x v="18"/>
          </reference>
        </references>
      </pivotArea>
    </format>
    <format dxfId="1620">
      <pivotArea outline="0" collapsedLevelsAreSubtotals="1" fieldPosition="0">
        <references count="1">
          <reference field="4294967294" count="1" selected="0">
            <x v="16"/>
          </reference>
        </references>
      </pivotArea>
    </format>
    <format dxfId="1619">
      <pivotArea dataOnly="0" labelOnly="1" outline="0" fieldPosition="0">
        <references count="1">
          <reference field="4294967294" count="1">
            <x v="16"/>
          </reference>
        </references>
      </pivotArea>
    </format>
    <format dxfId="1618">
      <pivotArea outline="0" collapsedLevelsAreSubtotals="1" fieldPosition="0">
        <references count="1">
          <reference field="4294967294" count="1" selected="0">
            <x v="14"/>
          </reference>
        </references>
      </pivotArea>
    </format>
    <format dxfId="1617">
      <pivotArea dataOnly="0" labelOnly="1" outline="0" fieldPosition="0">
        <references count="1">
          <reference field="4294967294" count="1">
            <x v="14"/>
          </reference>
        </references>
      </pivotArea>
    </format>
    <format dxfId="1616">
      <pivotArea outline="0" collapsedLevelsAreSubtotals="1" fieldPosition="0">
        <references count="1">
          <reference field="4294967294" count="1" selected="0">
            <x v="12"/>
          </reference>
        </references>
      </pivotArea>
    </format>
    <format dxfId="1615">
      <pivotArea dataOnly="0" labelOnly="1" outline="0" fieldPosition="0">
        <references count="1">
          <reference field="4294967294" count="1">
            <x v="12"/>
          </reference>
        </references>
      </pivotArea>
    </format>
    <format dxfId="1614">
      <pivotArea outline="0" collapsedLevelsAreSubtotals="1" fieldPosition="0">
        <references count="1">
          <reference field="4294967294" count="1" selected="0">
            <x v="10"/>
          </reference>
        </references>
      </pivotArea>
    </format>
    <format dxfId="1613">
      <pivotArea dataOnly="0" labelOnly="1" outline="0" fieldPosition="0">
        <references count="1">
          <reference field="4294967294" count="1">
            <x v="10"/>
          </reference>
        </references>
      </pivotArea>
    </format>
    <format dxfId="1612">
      <pivotArea outline="0" collapsedLevelsAreSubtotals="1" fieldPosition="0">
        <references count="1">
          <reference field="4294967294" count="1" selected="0">
            <x v="8"/>
          </reference>
        </references>
      </pivotArea>
    </format>
    <format dxfId="1611">
      <pivotArea dataOnly="0" labelOnly="1" outline="0" fieldPosition="0">
        <references count="1">
          <reference field="4294967294" count="1">
            <x v="8"/>
          </reference>
        </references>
      </pivotArea>
    </format>
    <format dxfId="1610">
      <pivotArea outline="0" collapsedLevelsAreSubtotals="1" fieldPosition="0">
        <references count="1">
          <reference field="4294967294" count="1" selected="0">
            <x v="6"/>
          </reference>
        </references>
      </pivotArea>
    </format>
    <format dxfId="1609">
      <pivotArea dataOnly="0" labelOnly="1" outline="0" fieldPosition="0">
        <references count="1">
          <reference field="4294967294" count="1">
            <x v="6"/>
          </reference>
        </references>
      </pivotArea>
    </format>
    <format dxfId="1608">
      <pivotArea outline="0" collapsedLevelsAreSubtotals="1" fieldPosition="0">
        <references count="1">
          <reference field="4294967294" count="1" selected="0">
            <x v="2"/>
          </reference>
        </references>
      </pivotArea>
    </format>
    <format dxfId="1607">
      <pivotArea dataOnly="0" labelOnly="1" outline="0" fieldPosition="0">
        <references count="1">
          <reference field="4294967294" count="1">
            <x v="2"/>
          </reference>
        </references>
      </pivotArea>
    </format>
    <format dxfId="1606">
      <pivotArea outline="0" collapsedLevelsAreSubtotals="1" fieldPosition="0">
        <references count="1">
          <reference field="4294967294" count="1" selected="0">
            <x v="4"/>
          </reference>
        </references>
      </pivotArea>
    </format>
    <format dxfId="1605">
      <pivotArea dataOnly="0" labelOnly="1" outline="0" fieldPosition="0">
        <references count="1">
          <reference field="4294967294" count="1">
            <x v="4"/>
          </reference>
        </references>
      </pivotArea>
    </format>
    <format dxfId="1604">
      <pivotArea outline="0" collapsedLevelsAreSubtotals="1" fieldPosition="0">
        <references count="1">
          <reference field="4294967294" count="1" selected="0">
            <x v="27"/>
          </reference>
        </references>
      </pivotArea>
    </format>
    <format dxfId="1603">
      <pivotArea outline="0" collapsedLevelsAreSubtotals="1" fieldPosition="0">
        <references count="1">
          <reference field="4294967294" count="1" selected="0">
            <x v="27"/>
          </reference>
        </references>
      </pivotArea>
    </format>
    <format dxfId="1602">
      <pivotArea outline="0" collapsedLevelsAreSubtotals="1" fieldPosition="0">
        <references count="1">
          <reference field="4294967294" count="1" selected="0">
            <x v="27"/>
          </reference>
        </references>
      </pivotArea>
    </format>
    <format dxfId="1601">
      <pivotArea outline="0" collapsedLevelsAreSubtotals="1" fieldPosition="0">
        <references count="1">
          <reference field="4294967294" count="1" selected="0">
            <x v="27"/>
          </reference>
        </references>
      </pivotArea>
    </format>
    <format dxfId="1600">
      <pivotArea outline="0" collapsedLevelsAreSubtotals="1" fieldPosition="0">
        <references count="1">
          <reference field="4294967294" count="1" selected="0">
            <x v="24"/>
          </reference>
        </references>
      </pivotArea>
    </format>
    <format dxfId="1599">
      <pivotArea outline="0" collapsedLevelsAreSubtotals="1" fieldPosition="0">
        <references count="1">
          <reference field="4294967294" count="1" selected="0">
            <x v="24"/>
          </reference>
        </references>
      </pivotArea>
    </format>
    <format dxfId="1598">
      <pivotArea outline="0" collapsedLevelsAreSubtotals="1" fieldPosition="0">
        <references count="1">
          <reference field="4294967294" count="1" selected="0">
            <x v="24"/>
          </reference>
        </references>
      </pivotArea>
    </format>
    <format dxfId="1597">
      <pivotArea outline="0" collapsedLevelsAreSubtotals="1" fieldPosition="0">
        <references count="1">
          <reference field="4294967294" count="1" selected="0">
            <x v="24"/>
          </reference>
        </references>
      </pivotArea>
    </format>
    <format dxfId="1596">
      <pivotArea outline="0" collapsedLevelsAreSubtotals="1" fieldPosition="0">
        <references count="1">
          <reference field="4294967294" count="1" selected="0">
            <x v="52"/>
          </reference>
        </references>
      </pivotArea>
    </format>
    <format dxfId="1595">
      <pivotArea dataOnly="0" labelOnly="1" outline="0" fieldPosition="0">
        <references count="1">
          <reference field="4294967294" count="1">
            <x v="52"/>
          </reference>
        </references>
      </pivotArea>
    </format>
    <format dxfId="1594">
      <pivotArea dataOnly="0" labelOnly="1" outline="0" fieldPosition="0">
        <references count="1">
          <reference field="4294967294" count="1">
            <x v="27"/>
          </reference>
        </references>
      </pivotArea>
    </format>
  </formats>
  <pivotTableStyleInfo name="PivotStyleDark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E00-000000000000}" name="PivotTable1"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20:AD334" firstHeaderRow="0" firstDataRow="1" firstDataCol="1"/>
  <pivotFields count="382">
    <pivotField axis="axisRow" showAll="0">
      <items count="10">
        <item x="0"/>
        <item x="2"/>
        <item x="4"/>
        <item x="1"/>
        <item x="6"/>
        <item x="3"/>
        <item x="5"/>
        <item m="1" x="7"/>
        <item m="1" x="8"/>
        <item t="default"/>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314">
    <i>
      <x/>
    </i>
    <i r="1">
      <x v="10"/>
    </i>
    <i r="2">
      <x v="17"/>
    </i>
    <i r="2">
      <x v="140"/>
    </i>
    <i r="2">
      <x v="245"/>
    </i>
    <i r="1">
      <x v="17"/>
    </i>
    <i r="2">
      <x v="26"/>
    </i>
    <i r="2">
      <x v="38"/>
    </i>
    <i r="2">
      <x v="99"/>
    </i>
    <i r="2">
      <x v="155"/>
    </i>
    <i r="1">
      <x v="19"/>
    </i>
    <i r="2">
      <x v="55"/>
    </i>
    <i r="2">
      <x v="75"/>
    </i>
    <i r="2">
      <x v="108"/>
    </i>
    <i r="2">
      <x v="109"/>
    </i>
    <i r="2">
      <x v="152"/>
    </i>
    <i r="2">
      <x v="182"/>
    </i>
    <i r="2">
      <x v="233"/>
    </i>
    <i r="1">
      <x v="33"/>
    </i>
    <i r="2">
      <x v="73"/>
    </i>
    <i r="2">
      <x v="77"/>
    </i>
    <i r="2">
      <x v="82"/>
    </i>
    <i r="2">
      <x v="91"/>
    </i>
    <i r="2">
      <x v="120"/>
    </i>
    <i r="2">
      <x v="126"/>
    </i>
    <i r="2">
      <x v="151"/>
    </i>
    <i r="2">
      <x v="235"/>
    </i>
    <i r="2">
      <x v="248"/>
    </i>
    <i r="1">
      <x v="47"/>
    </i>
    <i r="2">
      <x v="1"/>
    </i>
    <i r="2">
      <x v="9"/>
    </i>
    <i r="2">
      <x v="172"/>
    </i>
    <i r="2">
      <x v="249"/>
    </i>
    <i r="1">
      <x v="48"/>
    </i>
    <i r="2">
      <x v="14"/>
    </i>
    <i r="2">
      <x v="58"/>
    </i>
    <i r="2">
      <x v="118"/>
    </i>
    <i r="2">
      <x v="162"/>
    </i>
    <i r="2">
      <x v="240"/>
    </i>
    <i>
      <x v="1"/>
    </i>
    <i r="1">
      <x/>
    </i>
    <i r="2">
      <x v="47"/>
    </i>
    <i r="2">
      <x v="181"/>
    </i>
    <i r="2">
      <x v="191"/>
    </i>
    <i r="1">
      <x v="1"/>
    </i>
    <i r="2">
      <x v="41"/>
    </i>
    <i r="2">
      <x v="69"/>
    </i>
    <i r="2">
      <x v="106"/>
    </i>
    <i r="2">
      <x v="163"/>
    </i>
    <i r="2">
      <x v="206"/>
    </i>
    <i r="2">
      <x v="222"/>
    </i>
    <i r="2">
      <x v="228"/>
    </i>
    <i r="1">
      <x v="2"/>
    </i>
    <i r="2">
      <x v="7"/>
    </i>
    <i r="2">
      <x v="30"/>
    </i>
    <i r="2">
      <x v="193"/>
    </i>
    <i r="2">
      <x v="210"/>
    </i>
    <i r="1">
      <x v="3"/>
    </i>
    <i r="2">
      <x v="15"/>
    </i>
    <i r="2">
      <x v="16"/>
    </i>
    <i r="2">
      <x v="27"/>
    </i>
    <i r="2">
      <x v="177"/>
    </i>
    <i r="1">
      <x v="4"/>
    </i>
    <i r="2">
      <x v="8"/>
    </i>
    <i r="2">
      <x v="124"/>
    </i>
    <i r="2">
      <x v="129"/>
    </i>
    <i r="2">
      <x v="136"/>
    </i>
    <i r="2">
      <x v="214"/>
    </i>
    <i r="1">
      <x v="5"/>
    </i>
    <i r="2">
      <x v="71"/>
    </i>
    <i r="2">
      <x v="207"/>
    </i>
    <i r="2">
      <x v="239"/>
    </i>
    <i r="2">
      <x v="241"/>
    </i>
    <i r="2">
      <x v="244"/>
    </i>
    <i r="1">
      <x v="6"/>
    </i>
    <i r="2">
      <x v="18"/>
    </i>
    <i r="2">
      <x v="51"/>
    </i>
    <i r="2">
      <x v="135"/>
    </i>
    <i r="2">
      <x v="158"/>
    </i>
    <i r="2">
      <x v="161"/>
    </i>
    <i r="2">
      <x v="231"/>
    </i>
    <i r="1">
      <x v="7"/>
    </i>
    <i r="2">
      <x v="52"/>
    </i>
    <i r="2">
      <x v="173"/>
    </i>
    <i r="2">
      <x v="211"/>
    </i>
    <i r="2">
      <x v="213"/>
    </i>
    <i r="2">
      <x v="220"/>
    </i>
    <i>
      <x v="2"/>
    </i>
    <i r="1">
      <x v="22"/>
    </i>
    <i r="2">
      <x v="21"/>
    </i>
    <i r="2">
      <x v="25"/>
    </i>
    <i r="2">
      <x v="32"/>
    </i>
    <i r="2">
      <x v="111"/>
    </i>
    <i r="2">
      <x v="165"/>
    </i>
    <i r="2">
      <x v="166"/>
    </i>
    <i r="2">
      <x v="186"/>
    </i>
    <i r="2">
      <x v="219"/>
    </i>
    <i r="1">
      <x v="23"/>
    </i>
    <i r="2">
      <x v="148"/>
    </i>
    <i r="2">
      <x v="221"/>
    </i>
    <i r="2">
      <x v="254"/>
    </i>
    <i r="1">
      <x v="24"/>
    </i>
    <i r="2">
      <x/>
    </i>
    <i r="2">
      <x v="31"/>
    </i>
    <i r="2">
      <x v="35"/>
    </i>
    <i r="2">
      <x v="59"/>
    </i>
    <i r="2">
      <x v="104"/>
    </i>
    <i r="2">
      <x v="115"/>
    </i>
    <i r="2">
      <x v="123"/>
    </i>
    <i r="2">
      <x v="138"/>
    </i>
    <i r="2">
      <x v="149"/>
    </i>
    <i r="2">
      <x v="153"/>
    </i>
    <i r="2">
      <x v="194"/>
    </i>
    <i r="2">
      <x v="208"/>
    </i>
    <i r="2">
      <x v="229"/>
    </i>
    <i r="2">
      <x v="259"/>
    </i>
    <i r="1">
      <x v="25"/>
    </i>
    <i r="2">
      <x v="10"/>
    </i>
    <i r="2">
      <x v="19"/>
    </i>
    <i r="2">
      <x v="46"/>
    </i>
    <i r="2">
      <x v="97"/>
    </i>
    <i r="2">
      <x v="103"/>
    </i>
    <i r="2">
      <x v="113"/>
    </i>
    <i r="2">
      <x v="142"/>
    </i>
    <i r="2">
      <x v="159"/>
    </i>
    <i r="2">
      <x v="178"/>
    </i>
    <i r="2">
      <x v="199"/>
    </i>
    <i r="2">
      <x v="230"/>
    </i>
    <i r="2">
      <x v="234"/>
    </i>
    <i r="2">
      <x v="237"/>
    </i>
    <i r="2">
      <x v="246"/>
    </i>
    <i r="2">
      <x v="255"/>
    </i>
    <i>
      <x v="3"/>
    </i>
    <i r="1">
      <x v="11"/>
    </i>
    <i r="2">
      <x v="24"/>
    </i>
    <i r="2">
      <x v="94"/>
    </i>
    <i r="2">
      <x v="139"/>
    </i>
    <i r="2">
      <x v="145"/>
    </i>
    <i r="2">
      <x v="184"/>
    </i>
    <i r="2">
      <x v="201"/>
    </i>
    <i r="2">
      <x v="226"/>
    </i>
    <i r="1">
      <x v="16"/>
    </i>
    <i r="2">
      <x v="65"/>
    </i>
    <i r="2">
      <x v="164"/>
    </i>
    <i r="2">
      <x v="243"/>
    </i>
    <i r="1">
      <x v="32"/>
    </i>
    <i r="2">
      <x v="11"/>
    </i>
    <i r="2">
      <x v="28"/>
    </i>
    <i r="2">
      <x v="72"/>
    </i>
    <i r="2">
      <x v="137"/>
    </i>
    <i r="1">
      <x v="34"/>
    </i>
    <i r="2">
      <x v="22"/>
    </i>
    <i r="2">
      <x v="56"/>
    </i>
    <i r="2">
      <x v="154"/>
    </i>
    <i r="2">
      <x v="169"/>
    </i>
    <i r="2">
      <x v="216"/>
    </i>
    <i r="2">
      <x v="253"/>
    </i>
    <i r="1">
      <x v="35"/>
    </i>
    <i r="2">
      <x v="61"/>
    </i>
    <i r="2">
      <x v="64"/>
    </i>
    <i r="2">
      <x v="128"/>
    </i>
    <i r="2">
      <x v="174"/>
    </i>
    <i r="2">
      <x v="232"/>
    </i>
    <i r="2">
      <x v="257"/>
    </i>
    <i r="1">
      <x v="36"/>
    </i>
    <i r="2">
      <x v="42"/>
    </i>
    <i r="2">
      <x v="66"/>
    </i>
    <i r="2">
      <x v="256"/>
    </i>
    <i r="1">
      <x v="37"/>
    </i>
    <i r="2">
      <x v="67"/>
    </i>
    <i r="2">
      <x v="147"/>
    </i>
    <i r="2">
      <x v="195"/>
    </i>
    <i r="2">
      <x v="205"/>
    </i>
    <i r="2">
      <x v="247"/>
    </i>
    <i r="1">
      <x v="41"/>
    </i>
    <i r="2">
      <x v="49"/>
    </i>
    <i r="2">
      <x v="50"/>
    </i>
    <i r="2">
      <x v="60"/>
    </i>
    <i r="2">
      <x v="85"/>
    </i>
    <i r="2">
      <x v="192"/>
    </i>
    <i r="1">
      <x v="42"/>
    </i>
    <i r="2">
      <x v="2"/>
    </i>
    <i r="2">
      <x v="76"/>
    </i>
    <i r="2">
      <x v="130"/>
    </i>
    <i r="2">
      <x v="146"/>
    </i>
    <i r="2">
      <x v="196"/>
    </i>
    <i r="2">
      <x v="238"/>
    </i>
    <i>
      <x v="4"/>
    </i>
    <i r="1">
      <x v="15"/>
    </i>
    <i r="2">
      <x v="12"/>
    </i>
    <i r="2">
      <x v="45"/>
    </i>
    <i r="2">
      <x v="63"/>
    </i>
    <i r="2">
      <x v="83"/>
    </i>
    <i r="2">
      <x v="90"/>
    </i>
    <i r="2">
      <x v="160"/>
    </i>
    <i r="2">
      <x v="185"/>
    </i>
    <i r="1">
      <x v="20"/>
    </i>
    <i r="2">
      <x v="68"/>
    </i>
    <i r="2">
      <x v="74"/>
    </i>
    <i r="2">
      <x v="78"/>
    </i>
    <i r="2">
      <x v="80"/>
    </i>
    <i r="2">
      <x v="107"/>
    </i>
    <i r="2">
      <x v="121"/>
    </i>
    <i r="2">
      <x v="242"/>
    </i>
    <i r="1">
      <x v="29"/>
    </i>
    <i r="2">
      <x v="114"/>
    </i>
    <i r="2">
      <x v="141"/>
    </i>
    <i r="2">
      <x v="225"/>
    </i>
    <i r="1">
      <x v="31"/>
    </i>
    <i r="2">
      <x v="81"/>
    </i>
    <i r="2">
      <x v="98"/>
    </i>
    <i r="2">
      <x v="144"/>
    </i>
    <i r="1">
      <x v="39"/>
    </i>
    <i r="2">
      <x v="29"/>
    </i>
    <i r="2">
      <x v="34"/>
    </i>
    <i r="2">
      <x v="54"/>
    </i>
    <i r="2">
      <x v="88"/>
    </i>
    <i r="2">
      <x v="92"/>
    </i>
    <i r="2">
      <x v="170"/>
    </i>
    <i r="2">
      <x v="223"/>
    </i>
    <i r="1">
      <x v="46"/>
    </i>
    <i r="2">
      <x v="6"/>
    </i>
    <i r="2">
      <x v="44"/>
    </i>
    <i r="2">
      <x v="70"/>
    </i>
    <i r="2">
      <x v="84"/>
    </i>
    <i r="2">
      <x v="156"/>
    </i>
    <i r="2">
      <x v="168"/>
    </i>
    <i r="2">
      <x v="175"/>
    </i>
    <i r="2">
      <x v="179"/>
    </i>
    <i r="2">
      <x v="203"/>
    </i>
    <i r="2">
      <x v="251"/>
    </i>
    <i>
      <x v="5"/>
    </i>
    <i r="1">
      <x v="8"/>
    </i>
    <i r="2">
      <x v="95"/>
    </i>
    <i r="2">
      <x v="102"/>
    </i>
    <i r="2">
      <x v="167"/>
    </i>
    <i r="2">
      <x v="190"/>
    </i>
    <i r="2">
      <x v="236"/>
    </i>
    <i r="1">
      <x v="18"/>
    </i>
    <i r="2">
      <x v="5"/>
    </i>
    <i r="2">
      <x v="23"/>
    </i>
    <i r="2">
      <x v="105"/>
    </i>
    <i r="2">
      <x v="180"/>
    </i>
    <i r="1">
      <x v="26"/>
    </i>
    <i r="2">
      <x v="13"/>
    </i>
    <i r="2">
      <x v="53"/>
    </i>
    <i r="2">
      <x v="116"/>
    </i>
    <i r="2">
      <x v="117"/>
    </i>
    <i r="1">
      <x v="30"/>
    </i>
    <i r="2">
      <x v="143"/>
    </i>
    <i r="2">
      <x v="183"/>
    </i>
    <i r="2">
      <x v="189"/>
    </i>
    <i r="2">
      <x v="197"/>
    </i>
    <i r="2">
      <x v="258"/>
    </i>
    <i r="1">
      <x v="38"/>
    </i>
    <i r="2">
      <x v="3"/>
    </i>
    <i r="2">
      <x v="37"/>
    </i>
    <i r="2">
      <x v="89"/>
    </i>
    <i r="2">
      <x v="133"/>
    </i>
    <i r="1">
      <x v="43"/>
    </i>
    <i r="2">
      <x v="20"/>
    </i>
    <i r="2">
      <x v="86"/>
    </i>
    <i r="2">
      <x v="198"/>
    </i>
    <i r="2">
      <x v="218"/>
    </i>
    <i r="1">
      <x v="44"/>
    </i>
    <i r="2">
      <x v="40"/>
    </i>
    <i r="2">
      <x v="87"/>
    </i>
    <i r="2">
      <x v="101"/>
    </i>
    <i r="2">
      <x v="119"/>
    </i>
    <i r="2">
      <x v="188"/>
    </i>
    <i r="2">
      <x v="252"/>
    </i>
    <i>
      <x v="6"/>
    </i>
    <i r="1">
      <x v="12"/>
    </i>
    <i r="2">
      <x v="4"/>
    </i>
    <i r="2">
      <x v="43"/>
    </i>
    <i r="2">
      <x v="57"/>
    </i>
    <i r="2">
      <x v="204"/>
    </i>
    <i r="2">
      <x v="250"/>
    </i>
    <i r="1">
      <x v="13"/>
    </i>
    <i r="2">
      <x v="36"/>
    </i>
    <i r="2">
      <x v="39"/>
    </i>
    <i r="2">
      <x v="150"/>
    </i>
    <i r="2">
      <x v="227"/>
    </i>
    <i r="1">
      <x v="14"/>
    </i>
    <i r="2">
      <x v="62"/>
    </i>
    <i r="2">
      <x v="122"/>
    </i>
    <i r="2">
      <x v="127"/>
    </i>
    <i r="2">
      <x v="131"/>
    </i>
    <i r="2">
      <x v="202"/>
    </i>
    <i r="2">
      <x v="224"/>
    </i>
    <i r="1">
      <x v="21"/>
    </i>
    <i r="2">
      <x v="48"/>
    </i>
    <i r="2">
      <x v="79"/>
    </i>
    <i r="2">
      <x v="100"/>
    </i>
    <i r="2">
      <x v="132"/>
    </i>
    <i r="2">
      <x v="200"/>
    </i>
    <i r="2">
      <x v="215"/>
    </i>
    <i r="1">
      <x v="28"/>
    </i>
    <i r="2">
      <x v="176"/>
    </i>
    <i r="2">
      <x v="217"/>
    </i>
    <i r="1">
      <x v="40"/>
    </i>
    <i r="2">
      <x v="93"/>
    </i>
    <i r="2">
      <x v="110"/>
    </i>
    <i r="2">
      <x v="125"/>
    </i>
    <i r="2">
      <x v="134"/>
    </i>
    <i r="2">
      <x v="209"/>
    </i>
    <i r="2">
      <x v="212"/>
    </i>
    <i r="1">
      <x v="45"/>
    </i>
    <i r="2">
      <x v="96"/>
    </i>
    <i r="2">
      <x v="112"/>
    </i>
    <i r="2">
      <x v="157"/>
    </i>
    <i r="2">
      <x v="171"/>
    </i>
    <i r="2">
      <x v="187"/>
    </i>
    <i t="grand">
      <x/>
    </i>
  </rowItems>
  <colFields count="1">
    <field x="-2"/>
  </colFields>
  <colItems count="2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colItems>
  <dataFields count="27">
    <dataField name="Sum of {DR-00} Total Diabetes Register" fld="115" baseField="0" baseItem="0"/>
    <dataField name="Sum of {FR-01} All Diabetes: Foot Risk Recorded (15m)" fld="48" baseField="0" baseItem="0"/>
    <dataField name="Sum of % {FR-01}" fld="343" baseField="0" baseItem="0" numFmtId="10"/>
    <dataField name="Sum of {FR-02} All Diabetes - High Foot Risk Recorded (15m)" fld="49" baseField="0" baseItem="0"/>
    <dataField name="Sum of % {FR-02}" fld="342" baseField="0" baseItem="0" numFmtId="10"/>
    <dataField name="Sum of {FR-03} All Diabetes - Moderate Foot Risk Recorded (15m)" fld="50" baseField="0" baseItem="0"/>
    <dataField name="Sum of % {FR-03}" fld="341" baseField="0" baseItem="0" numFmtId="10"/>
    <dataField name="Sum of {FR-04} All Diabetes - Low Foot Risk Recorded (15m)" fld="51" baseField="0" baseItem="0"/>
    <dataField name="Sum of % {FR-04}" fld="340" baseField="0" baseItem="0" numFmtId="10"/>
    <dataField name="Sum of {DEM-01} Type 1 Diabetes" fld="119" baseField="0" baseItem="0"/>
    <dataField name="Sum of {FR-05} Type 1: Foot Risk Recorded (15m)" fld="52" baseField="0" baseItem="0"/>
    <dataField name="Sum of % {FR-05}" fld="339" baseField="0" baseItem="0" numFmtId="10"/>
    <dataField name="Sum of {FR-06} Type 1 - High Foot Risk Recorded (15m)" fld="53" baseField="0" baseItem="0"/>
    <dataField name="Sum of % {FR-06}" fld="344" baseField="0" baseItem="0" numFmtId="10"/>
    <dataField name="Sum of {FR-07} Type 1 - Moderate Foot Risk Recorded (15m)" fld="54" baseField="0" baseItem="0"/>
    <dataField name="Sum of % {FR-07}" fld="345" baseField="0" baseItem="0" numFmtId="10"/>
    <dataField name="Sum of {FR-08} Type 1 - Low Foot Risk Recorded (15m)" fld="55" baseField="0" baseItem="0"/>
    <dataField name="Sum of % {FR-08}" fld="346" baseField="0" baseItem="0" numFmtId="10"/>
    <dataField name="Sum of {DEM-02} Type 2 Diabetes" fld="120" baseField="0" baseItem="0"/>
    <dataField name="Sum of {FR-09} Type 2: Foot Risk Recorded (15m)" fld="56" baseField="0" baseItem="0"/>
    <dataField name="Sum of % {FR-09}" fld="347" baseField="0" baseItem="0" numFmtId="10"/>
    <dataField name="Sum of {FR-10} Type 2 - High Foot Risk Recorded (15m)" fld="57" baseField="0" baseItem="0"/>
    <dataField name="Sum of % {FR-10}" fld="350" baseField="0" baseItem="0" numFmtId="10"/>
    <dataField name="Sum of {FR-11} Type 2 - Moderate Foot Risk Recorded (15m)" fld="58" baseField="0" baseItem="0"/>
    <dataField name="Sum of % {FR-11}" fld="348" baseField="0" baseItem="0" numFmtId="10"/>
    <dataField name="Sum of {FR-12} Type 2 - Low Foot Risk Recorded (15m)" fld="59" baseField="0" baseItem="0"/>
    <dataField name="Sum of % {FR-12" fld="349" baseField="0" baseItem="0" numFmtId="10"/>
  </dataFields>
  <formats count="74">
    <format dxfId="1543">
      <pivotArea type="all" dataOnly="0" outline="0" fieldPosition="0"/>
    </format>
    <format dxfId="1542">
      <pivotArea outline="0" collapsedLevelsAreSubtotals="1" fieldPosition="0"/>
    </format>
    <format dxfId="1541">
      <pivotArea field="0" type="button" dataOnly="0" labelOnly="1" outline="0" axis="axisRow" fieldPosition="0"/>
    </format>
    <format dxfId="1540">
      <pivotArea dataOnly="0" labelOnly="1" fieldPosition="0">
        <references count="1">
          <reference field="0" count="0"/>
        </references>
      </pivotArea>
    </format>
    <format dxfId="1539">
      <pivotArea dataOnly="0" labelOnly="1" grandRow="1" outline="0" fieldPosition="0"/>
    </format>
    <format dxfId="1538">
      <pivotArea dataOnly="0" labelOnly="1" fieldPosition="0">
        <references count="2">
          <reference field="0" count="1" selected="0">
            <x v="0"/>
          </reference>
          <reference field="1" count="6">
            <x v="10"/>
            <x v="17"/>
            <x v="19"/>
            <x v="33"/>
            <x v="47"/>
            <x v="48"/>
          </reference>
        </references>
      </pivotArea>
    </format>
    <format dxfId="1537">
      <pivotArea dataOnly="0" labelOnly="1" fieldPosition="0">
        <references count="2">
          <reference field="0" count="1" selected="0">
            <x v="1"/>
          </reference>
          <reference field="1" count="8">
            <x v="0"/>
            <x v="1"/>
            <x v="2"/>
            <x v="3"/>
            <x v="4"/>
            <x v="5"/>
            <x v="6"/>
            <x v="7"/>
          </reference>
        </references>
      </pivotArea>
    </format>
    <format dxfId="1536">
      <pivotArea dataOnly="0" labelOnly="1" fieldPosition="0">
        <references count="2">
          <reference field="0" count="1" selected="0">
            <x v="2"/>
          </reference>
          <reference field="1" count="4">
            <x v="22"/>
            <x v="23"/>
            <x v="24"/>
            <x v="25"/>
          </reference>
        </references>
      </pivotArea>
    </format>
    <format dxfId="1535">
      <pivotArea dataOnly="0" labelOnly="1" fieldPosition="0">
        <references count="2">
          <reference field="0" count="1" selected="0">
            <x v="3"/>
          </reference>
          <reference field="1" count="9">
            <x v="11"/>
            <x v="16"/>
            <x v="32"/>
            <x v="34"/>
            <x v="35"/>
            <x v="36"/>
            <x v="37"/>
            <x v="41"/>
            <x v="42"/>
          </reference>
        </references>
      </pivotArea>
    </format>
    <format dxfId="1534">
      <pivotArea dataOnly="0" labelOnly="1" fieldPosition="0">
        <references count="2">
          <reference field="0" count="1" selected="0">
            <x v="4"/>
          </reference>
          <reference field="1" count="6">
            <x v="15"/>
            <x v="20"/>
            <x v="29"/>
            <x v="31"/>
            <x v="39"/>
            <x v="46"/>
          </reference>
        </references>
      </pivotArea>
    </format>
    <format dxfId="1533">
      <pivotArea dataOnly="0" labelOnly="1" fieldPosition="0">
        <references count="2">
          <reference field="0" count="1" selected="0">
            <x v="5"/>
          </reference>
          <reference field="1" count="7">
            <x v="8"/>
            <x v="18"/>
            <x v="26"/>
            <x v="30"/>
            <x v="38"/>
            <x v="43"/>
            <x v="44"/>
          </reference>
        </references>
      </pivotArea>
    </format>
    <format dxfId="1532">
      <pivotArea dataOnly="0" labelOnly="1" fieldPosition="0">
        <references count="2">
          <reference field="0" count="1" selected="0">
            <x v="6"/>
          </reference>
          <reference field="1" count="7">
            <x v="12"/>
            <x v="13"/>
            <x v="14"/>
            <x v="21"/>
            <x v="28"/>
            <x v="40"/>
            <x v="45"/>
          </reference>
        </references>
      </pivotArea>
    </format>
    <format dxfId="1531">
      <pivotArea dataOnly="0" labelOnly="1" fieldPosition="0">
        <references count="3">
          <reference field="0" count="1" selected="0">
            <x v="0"/>
          </reference>
          <reference field="1" count="1" selected="0">
            <x v="10"/>
          </reference>
          <reference field="202" count="3">
            <x v="17"/>
            <x v="140"/>
            <x v="245"/>
          </reference>
        </references>
      </pivotArea>
    </format>
    <format dxfId="1530">
      <pivotArea dataOnly="0" labelOnly="1" fieldPosition="0">
        <references count="3">
          <reference field="0" count="1" selected="0">
            <x v="0"/>
          </reference>
          <reference field="1" count="1" selected="0">
            <x v="17"/>
          </reference>
          <reference field="202" count="4">
            <x v="26"/>
            <x v="38"/>
            <x v="99"/>
            <x v="155"/>
          </reference>
        </references>
      </pivotArea>
    </format>
    <format dxfId="1529">
      <pivotArea dataOnly="0" labelOnly="1" fieldPosition="0">
        <references count="3">
          <reference field="0" count="1" selected="0">
            <x v="0"/>
          </reference>
          <reference field="1" count="1" selected="0">
            <x v="19"/>
          </reference>
          <reference field="202" count="7">
            <x v="55"/>
            <x v="75"/>
            <x v="108"/>
            <x v="109"/>
            <x v="152"/>
            <x v="182"/>
            <x v="233"/>
          </reference>
        </references>
      </pivotArea>
    </format>
    <format dxfId="1528">
      <pivotArea dataOnly="0" labelOnly="1" fieldPosition="0">
        <references count="3">
          <reference field="0" count="1" selected="0">
            <x v="0"/>
          </reference>
          <reference field="1" count="1" selected="0">
            <x v="33"/>
          </reference>
          <reference field="202" count="9">
            <x v="73"/>
            <x v="77"/>
            <x v="82"/>
            <x v="91"/>
            <x v="120"/>
            <x v="126"/>
            <x v="151"/>
            <x v="235"/>
            <x v="248"/>
          </reference>
        </references>
      </pivotArea>
    </format>
    <format dxfId="1527">
      <pivotArea dataOnly="0" labelOnly="1" fieldPosition="0">
        <references count="3">
          <reference field="0" count="1" selected="0">
            <x v="0"/>
          </reference>
          <reference field="1" count="1" selected="0">
            <x v="47"/>
          </reference>
          <reference field="202" count="4">
            <x v="1"/>
            <x v="9"/>
            <x v="172"/>
            <x v="249"/>
          </reference>
        </references>
      </pivotArea>
    </format>
    <format dxfId="1526">
      <pivotArea dataOnly="0" labelOnly="1" fieldPosition="0">
        <references count="3">
          <reference field="0" count="1" selected="0">
            <x v="0"/>
          </reference>
          <reference field="1" count="1" selected="0">
            <x v="48"/>
          </reference>
          <reference field="202" count="5">
            <x v="14"/>
            <x v="58"/>
            <x v="118"/>
            <x v="162"/>
            <x v="240"/>
          </reference>
        </references>
      </pivotArea>
    </format>
    <format dxfId="1525">
      <pivotArea dataOnly="0" labelOnly="1" fieldPosition="0">
        <references count="3">
          <reference field="0" count="1" selected="0">
            <x v="1"/>
          </reference>
          <reference field="1" count="1" selected="0">
            <x v="0"/>
          </reference>
          <reference field="202" count="3">
            <x v="47"/>
            <x v="181"/>
            <x v="191"/>
          </reference>
        </references>
      </pivotArea>
    </format>
    <format dxfId="1524">
      <pivotArea dataOnly="0" labelOnly="1" fieldPosition="0">
        <references count="3">
          <reference field="0" count="1" selected="0">
            <x v="1"/>
          </reference>
          <reference field="1" count="1" selected="0">
            <x v="1"/>
          </reference>
          <reference field="202" count="7">
            <x v="41"/>
            <x v="69"/>
            <x v="106"/>
            <x v="163"/>
            <x v="206"/>
            <x v="222"/>
            <x v="228"/>
          </reference>
        </references>
      </pivotArea>
    </format>
    <format dxfId="1523">
      <pivotArea dataOnly="0" labelOnly="1" fieldPosition="0">
        <references count="3">
          <reference field="0" count="1" selected="0">
            <x v="1"/>
          </reference>
          <reference field="1" count="1" selected="0">
            <x v="2"/>
          </reference>
          <reference field="202" count="4">
            <x v="7"/>
            <x v="30"/>
            <x v="193"/>
            <x v="210"/>
          </reference>
        </references>
      </pivotArea>
    </format>
    <format dxfId="1522">
      <pivotArea dataOnly="0" labelOnly="1" fieldPosition="0">
        <references count="3">
          <reference field="0" count="1" selected="0">
            <x v="1"/>
          </reference>
          <reference field="1" count="1" selected="0">
            <x v="3"/>
          </reference>
          <reference field="202" count="4">
            <x v="15"/>
            <x v="16"/>
            <x v="27"/>
            <x v="177"/>
          </reference>
        </references>
      </pivotArea>
    </format>
    <format dxfId="1521">
      <pivotArea dataOnly="0" labelOnly="1" fieldPosition="0">
        <references count="3">
          <reference field="0" count="1" selected="0">
            <x v="1"/>
          </reference>
          <reference field="1" count="1" selected="0">
            <x v="4"/>
          </reference>
          <reference field="202" count="5">
            <x v="8"/>
            <x v="124"/>
            <x v="129"/>
            <x v="136"/>
            <x v="214"/>
          </reference>
        </references>
      </pivotArea>
    </format>
    <format dxfId="1520">
      <pivotArea dataOnly="0" labelOnly="1" fieldPosition="0">
        <references count="3">
          <reference field="0" count="1" selected="0">
            <x v="1"/>
          </reference>
          <reference field="1" count="1" selected="0">
            <x v="5"/>
          </reference>
          <reference field="202" count="5">
            <x v="71"/>
            <x v="207"/>
            <x v="239"/>
            <x v="241"/>
            <x v="244"/>
          </reference>
        </references>
      </pivotArea>
    </format>
    <format dxfId="1519">
      <pivotArea dataOnly="0" labelOnly="1" fieldPosition="0">
        <references count="3">
          <reference field="0" count="1" selected="0">
            <x v="1"/>
          </reference>
          <reference field="1" count="1" selected="0">
            <x v="6"/>
          </reference>
          <reference field="202" count="6">
            <x v="18"/>
            <x v="51"/>
            <x v="135"/>
            <x v="158"/>
            <x v="161"/>
            <x v="231"/>
          </reference>
        </references>
      </pivotArea>
    </format>
    <format dxfId="1518">
      <pivotArea dataOnly="0" labelOnly="1" fieldPosition="0">
        <references count="3">
          <reference field="0" count="1" selected="0">
            <x v="1"/>
          </reference>
          <reference field="1" count="1" selected="0">
            <x v="7"/>
          </reference>
          <reference field="202" count="5">
            <x v="52"/>
            <x v="173"/>
            <x v="211"/>
            <x v="213"/>
            <x v="220"/>
          </reference>
        </references>
      </pivotArea>
    </format>
    <format dxfId="1517">
      <pivotArea dataOnly="0" labelOnly="1" fieldPosition="0">
        <references count="3">
          <reference field="0" count="1" selected="0">
            <x v="2"/>
          </reference>
          <reference field="1" count="1" selected="0">
            <x v="22"/>
          </reference>
          <reference field="202" count="8">
            <x v="21"/>
            <x v="25"/>
            <x v="32"/>
            <x v="111"/>
            <x v="165"/>
            <x v="166"/>
            <x v="186"/>
            <x v="219"/>
          </reference>
        </references>
      </pivotArea>
    </format>
    <format dxfId="1516">
      <pivotArea dataOnly="0" labelOnly="1" fieldPosition="0">
        <references count="3">
          <reference field="0" count="1" selected="0">
            <x v="2"/>
          </reference>
          <reference field="1" count="1" selected="0">
            <x v="23"/>
          </reference>
          <reference field="202" count="3">
            <x v="148"/>
            <x v="221"/>
            <x v="254"/>
          </reference>
        </references>
      </pivotArea>
    </format>
    <format dxfId="1515">
      <pivotArea dataOnly="0" labelOnly="1" fieldPosition="0">
        <references count="3">
          <reference field="0" count="1" selected="0">
            <x v="2"/>
          </reference>
          <reference field="1" count="1" selected="0">
            <x v="24"/>
          </reference>
          <reference field="202" count="14">
            <x v="0"/>
            <x v="31"/>
            <x v="33"/>
            <x v="35"/>
            <x v="59"/>
            <x v="104"/>
            <x v="115"/>
            <x v="123"/>
            <x v="138"/>
            <x v="149"/>
            <x v="153"/>
            <x v="194"/>
            <x v="208"/>
            <x v="229"/>
          </reference>
        </references>
      </pivotArea>
    </format>
    <format dxfId="1514">
      <pivotArea dataOnly="0" labelOnly="1" fieldPosition="0">
        <references count="3">
          <reference field="0" count="1" selected="0">
            <x v="2"/>
          </reference>
          <reference field="1" count="1" selected="0">
            <x v="25"/>
          </reference>
          <reference field="202" count="15">
            <x v="10"/>
            <x v="19"/>
            <x v="46"/>
            <x v="97"/>
            <x v="103"/>
            <x v="113"/>
            <x v="142"/>
            <x v="159"/>
            <x v="178"/>
            <x v="199"/>
            <x v="230"/>
            <x v="234"/>
            <x v="237"/>
            <x v="246"/>
            <x v="255"/>
          </reference>
        </references>
      </pivotArea>
    </format>
    <format dxfId="1513">
      <pivotArea dataOnly="0" labelOnly="1" fieldPosition="0">
        <references count="3">
          <reference field="0" count="1" selected="0">
            <x v="3"/>
          </reference>
          <reference field="1" count="1" selected="0">
            <x v="11"/>
          </reference>
          <reference field="202" count="7">
            <x v="24"/>
            <x v="94"/>
            <x v="139"/>
            <x v="145"/>
            <x v="184"/>
            <x v="201"/>
            <x v="226"/>
          </reference>
        </references>
      </pivotArea>
    </format>
    <format dxfId="1512">
      <pivotArea dataOnly="0" labelOnly="1" fieldPosition="0">
        <references count="3">
          <reference field="0" count="1" selected="0">
            <x v="3"/>
          </reference>
          <reference field="1" count="1" selected="0">
            <x v="16"/>
          </reference>
          <reference field="202" count="3">
            <x v="65"/>
            <x v="164"/>
            <x v="243"/>
          </reference>
        </references>
      </pivotArea>
    </format>
    <format dxfId="1511">
      <pivotArea dataOnly="0" labelOnly="1" fieldPosition="0">
        <references count="3">
          <reference field="0" count="1" selected="0">
            <x v="3"/>
          </reference>
          <reference field="1" count="1" selected="0">
            <x v="32"/>
          </reference>
          <reference field="202" count="4">
            <x v="11"/>
            <x v="28"/>
            <x v="72"/>
            <x v="137"/>
          </reference>
        </references>
      </pivotArea>
    </format>
    <format dxfId="1510">
      <pivotArea dataOnly="0" labelOnly="1" fieldPosition="0">
        <references count="3">
          <reference field="0" count="1" selected="0">
            <x v="3"/>
          </reference>
          <reference field="1" count="1" selected="0">
            <x v="34"/>
          </reference>
          <reference field="202" count="6">
            <x v="22"/>
            <x v="56"/>
            <x v="154"/>
            <x v="169"/>
            <x v="216"/>
            <x v="253"/>
          </reference>
        </references>
      </pivotArea>
    </format>
    <format dxfId="1509">
      <pivotArea dataOnly="0" labelOnly="1" fieldPosition="0">
        <references count="3">
          <reference field="0" count="1" selected="0">
            <x v="3"/>
          </reference>
          <reference field="1" count="1" selected="0">
            <x v="35"/>
          </reference>
          <reference field="202" count="6">
            <x v="61"/>
            <x v="64"/>
            <x v="128"/>
            <x v="174"/>
            <x v="232"/>
            <x v="257"/>
          </reference>
        </references>
      </pivotArea>
    </format>
    <format dxfId="1508">
      <pivotArea dataOnly="0" labelOnly="1" fieldPosition="0">
        <references count="3">
          <reference field="0" count="1" selected="0">
            <x v="3"/>
          </reference>
          <reference field="1" count="1" selected="0">
            <x v="36"/>
          </reference>
          <reference field="202" count="3">
            <x v="42"/>
            <x v="66"/>
            <x v="256"/>
          </reference>
        </references>
      </pivotArea>
    </format>
    <format dxfId="1507">
      <pivotArea dataOnly="0" labelOnly="1" fieldPosition="0">
        <references count="3">
          <reference field="0" count="1" selected="0">
            <x v="3"/>
          </reference>
          <reference field="1" count="1" selected="0">
            <x v="37"/>
          </reference>
          <reference field="202" count="5">
            <x v="67"/>
            <x v="147"/>
            <x v="195"/>
            <x v="205"/>
            <x v="247"/>
          </reference>
        </references>
      </pivotArea>
    </format>
    <format dxfId="1506">
      <pivotArea dataOnly="0" labelOnly="1" fieldPosition="0">
        <references count="3">
          <reference field="0" count="1" selected="0">
            <x v="3"/>
          </reference>
          <reference field="1" count="1" selected="0">
            <x v="41"/>
          </reference>
          <reference field="202" count="5">
            <x v="49"/>
            <x v="50"/>
            <x v="60"/>
            <x v="85"/>
            <x v="192"/>
          </reference>
        </references>
      </pivotArea>
    </format>
    <format dxfId="1505">
      <pivotArea dataOnly="0" labelOnly="1" fieldPosition="0">
        <references count="3">
          <reference field="0" count="1" selected="0">
            <x v="3"/>
          </reference>
          <reference field="1" count="1" selected="0">
            <x v="42"/>
          </reference>
          <reference field="202" count="6">
            <x v="2"/>
            <x v="76"/>
            <x v="130"/>
            <x v="146"/>
            <x v="196"/>
            <x v="238"/>
          </reference>
        </references>
      </pivotArea>
    </format>
    <format dxfId="1504">
      <pivotArea dataOnly="0" labelOnly="1" fieldPosition="0">
        <references count="3">
          <reference field="0" count="1" selected="0">
            <x v="4"/>
          </reference>
          <reference field="1" count="1" selected="0">
            <x v="15"/>
          </reference>
          <reference field="202" count="7">
            <x v="12"/>
            <x v="45"/>
            <x v="63"/>
            <x v="83"/>
            <x v="90"/>
            <x v="160"/>
            <x v="185"/>
          </reference>
        </references>
      </pivotArea>
    </format>
    <format dxfId="1503">
      <pivotArea dataOnly="0" labelOnly="1" fieldPosition="0">
        <references count="3">
          <reference field="0" count="1" selected="0">
            <x v="4"/>
          </reference>
          <reference field="1" count="1" selected="0">
            <x v="20"/>
          </reference>
          <reference field="202" count="7">
            <x v="68"/>
            <x v="74"/>
            <x v="78"/>
            <x v="80"/>
            <x v="107"/>
            <x v="121"/>
            <x v="242"/>
          </reference>
        </references>
      </pivotArea>
    </format>
    <format dxfId="1502">
      <pivotArea dataOnly="0" labelOnly="1" fieldPosition="0">
        <references count="3">
          <reference field="0" count="1" selected="0">
            <x v="4"/>
          </reference>
          <reference field="1" count="1" selected="0">
            <x v="29"/>
          </reference>
          <reference field="202" count="3">
            <x v="114"/>
            <x v="141"/>
            <x v="225"/>
          </reference>
        </references>
      </pivotArea>
    </format>
    <format dxfId="1501">
      <pivotArea dataOnly="0" labelOnly="1" fieldPosition="0">
        <references count="3">
          <reference field="0" count="1" selected="0">
            <x v="4"/>
          </reference>
          <reference field="1" count="1" selected="0">
            <x v="31"/>
          </reference>
          <reference field="202" count="3">
            <x v="81"/>
            <x v="98"/>
            <x v="144"/>
          </reference>
        </references>
      </pivotArea>
    </format>
    <format dxfId="1500">
      <pivotArea dataOnly="0" labelOnly="1" fieldPosition="0">
        <references count="3">
          <reference field="0" count="1" selected="0">
            <x v="4"/>
          </reference>
          <reference field="1" count="1" selected="0">
            <x v="39"/>
          </reference>
          <reference field="202" count="7">
            <x v="29"/>
            <x v="34"/>
            <x v="54"/>
            <x v="88"/>
            <x v="92"/>
            <x v="170"/>
            <x v="223"/>
          </reference>
        </references>
      </pivotArea>
    </format>
    <format dxfId="1499">
      <pivotArea dataOnly="0" labelOnly="1" fieldPosition="0">
        <references count="3">
          <reference field="0" count="1" selected="0">
            <x v="4"/>
          </reference>
          <reference field="1" count="1" selected="0">
            <x v="46"/>
          </reference>
          <reference field="202" count="10">
            <x v="6"/>
            <x v="44"/>
            <x v="70"/>
            <x v="84"/>
            <x v="156"/>
            <x v="168"/>
            <x v="175"/>
            <x v="179"/>
            <x v="203"/>
            <x v="251"/>
          </reference>
        </references>
      </pivotArea>
    </format>
    <format dxfId="1498">
      <pivotArea dataOnly="0" labelOnly="1" fieldPosition="0">
        <references count="3">
          <reference field="0" count="1" selected="0">
            <x v="5"/>
          </reference>
          <reference field="1" count="1" selected="0">
            <x v="8"/>
          </reference>
          <reference field="202" count="5">
            <x v="95"/>
            <x v="102"/>
            <x v="167"/>
            <x v="190"/>
            <x v="236"/>
          </reference>
        </references>
      </pivotArea>
    </format>
    <format dxfId="1497">
      <pivotArea dataOnly="0" labelOnly="1" fieldPosition="0">
        <references count="3">
          <reference field="0" count="1" selected="0">
            <x v="5"/>
          </reference>
          <reference field="1" count="1" selected="0">
            <x v="18"/>
          </reference>
          <reference field="202" count="4">
            <x v="5"/>
            <x v="23"/>
            <x v="105"/>
            <x v="180"/>
          </reference>
        </references>
      </pivotArea>
    </format>
    <format dxfId="1496">
      <pivotArea dataOnly="0" labelOnly="1" fieldPosition="0">
        <references count="3">
          <reference field="0" count="1" selected="0">
            <x v="5"/>
          </reference>
          <reference field="1" count="1" selected="0">
            <x v="26"/>
          </reference>
          <reference field="202" count="4">
            <x v="13"/>
            <x v="53"/>
            <x v="116"/>
            <x v="117"/>
          </reference>
        </references>
      </pivotArea>
    </format>
    <format dxfId="1495">
      <pivotArea dataOnly="0" labelOnly="1" fieldPosition="0">
        <references count="3">
          <reference field="0" count="1" selected="0">
            <x v="5"/>
          </reference>
          <reference field="1" count="1" selected="0">
            <x v="30"/>
          </reference>
          <reference field="202" count="5">
            <x v="143"/>
            <x v="183"/>
            <x v="189"/>
            <x v="197"/>
            <x v="258"/>
          </reference>
        </references>
      </pivotArea>
    </format>
    <format dxfId="1494">
      <pivotArea dataOnly="0" labelOnly="1" fieldPosition="0">
        <references count="3">
          <reference field="0" count="1" selected="0">
            <x v="5"/>
          </reference>
          <reference field="1" count="1" selected="0">
            <x v="38"/>
          </reference>
          <reference field="202" count="4">
            <x v="3"/>
            <x v="37"/>
            <x v="89"/>
            <x v="133"/>
          </reference>
        </references>
      </pivotArea>
    </format>
    <format dxfId="1493">
      <pivotArea dataOnly="0" labelOnly="1" fieldPosition="0">
        <references count="3">
          <reference field="0" count="1" selected="0">
            <x v="5"/>
          </reference>
          <reference field="1" count="1" selected="0">
            <x v="43"/>
          </reference>
          <reference field="202" count="4">
            <x v="20"/>
            <x v="86"/>
            <x v="198"/>
            <x v="218"/>
          </reference>
        </references>
      </pivotArea>
    </format>
    <format dxfId="1492">
      <pivotArea dataOnly="0" labelOnly="1" fieldPosition="0">
        <references count="3">
          <reference field="0" count="1" selected="0">
            <x v="5"/>
          </reference>
          <reference field="1" count="1" selected="0">
            <x v="44"/>
          </reference>
          <reference field="202" count="6">
            <x v="40"/>
            <x v="87"/>
            <x v="101"/>
            <x v="119"/>
            <x v="188"/>
            <x v="252"/>
          </reference>
        </references>
      </pivotArea>
    </format>
    <format dxfId="1491">
      <pivotArea dataOnly="0" labelOnly="1" fieldPosition="0">
        <references count="3">
          <reference field="0" count="1" selected="0">
            <x v="6"/>
          </reference>
          <reference field="1" count="1" selected="0">
            <x v="12"/>
          </reference>
          <reference field="202" count="5">
            <x v="4"/>
            <x v="43"/>
            <x v="57"/>
            <x v="204"/>
            <x v="250"/>
          </reference>
        </references>
      </pivotArea>
    </format>
    <format dxfId="1490">
      <pivotArea dataOnly="0" labelOnly="1" fieldPosition="0">
        <references count="3">
          <reference field="0" count="1" selected="0">
            <x v="6"/>
          </reference>
          <reference field="1" count="1" selected="0">
            <x v="13"/>
          </reference>
          <reference field="202" count="4">
            <x v="36"/>
            <x v="39"/>
            <x v="150"/>
            <x v="227"/>
          </reference>
        </references>
      </pivotArea>
    </format>
    <format dxfId="1489">
      <pivotArea dataOnly="0" labelOnly="1" fieldPosition="0">
        <references count="3">
          <reference field="0" count="1" selected="0">
            <x v="6"/>
          </reference>
          <reference field="1" count="1" selected="0">
            <x v="14"/>
          </reference>
          <reference field="202" count="6">
            <x v="62"/>
            <x v="122"/>
            <x v="127"/>
            <x v="131"/>
            <x v="202"/>
            <x v="224"/>
          </reference>
        </references>
      </pivotArea>
    </format>
    <format dxfId="1488">
      <pivotArea dataOnly="0" labelOnly="1" fieldPosition="0">
        <references count="3">
          <reference field="0" count="1" selected="0">
            <x v="6"/>
          </reference>
          <reference field="1" count="1" selected="0">
            <x v="21"/>
          </reference>
          <reference field="202" count="6">
            <x v="48"/>
            <x v="79"/>
            <x v="100"/>
            <x v="132"/>
            <x v="200"/>
            <x v="215"/>
          </reference>
        </references>
      </pivotArea>
    </format>
    <format dxfId="1487">
      <pivotArea dataOnly="0" labelOnly="1" fieldPosition="0">
        <references count="3">
          <reference field="0" count="1" selected="0">
            <x v="6"/>
          </reference>
          <reference field="1" count="1" selected="0">
            <x v="28"/>
          </reference>
          <reference field="202" count="2">
            <x v="176"/>
            <x v="217"/>
          </reference>
        </references>
      </pivotArea>
    </format>
    <format dxfId="1486">
      <pivotArea dataOnly="0" labelOnly="1" fieldPosition="0">
        <references count="3">
          <reference field="0" count="1" selected="0">
            <x v="6"/>
          </reference>
          <reference field="1" count="1" selected="0">
            <x v="40"/>
          </reference>
          <reference field="202" count="6">
            <x v="93"/>
            <x v="110"/>
            <x v="125"/>
            <x v="134"/>
            <x v="209"/>
            <x v="212"/>
          </reference>
        </references>
      </pivotArea>
    </format>
    <format dxfId="1485">
      <pivotArea dataOnly="0" labelOnly="1" fieldPosition="0">
        <references count="3">
          <reference field="0" count="1" selected="0">
            <x v="6"/>
          </reference>
          <reference field="1" count="1" selected="0">
            <x v="45"/>
          </reference>
          <reference field="202" count="5">
            <x v="96"/>
            <x v="112"/>
            <x v="157"/>
            <x v="171"/>
            <x v="187"/>
          </reference>
        </references>
      </pivotArea>
    </format>
    <format dxfId="1484">
      <pivotArea dataOnly="0" labelOnly="1" outline="0" fieldPosition="0">
        <references count="1">
          <reference field="4294967294" count="27">
            <x v="0"/>
            <x v="1"/>
            <x v="2"/>
            <x v="3"/>
            <x v="4"/>
            <x v="5"/>
            <x v="6"/>
            <x v="7"/>
            <x v="8"/>
            <x v="9"/>
            <x v="10"/>
            <x v="11"/>
            <x v="12"/>
            <x v="13"/>
            <x v="14"/>
            <x v="15"/>
            <x v="16"/>
            <x v="17"/>
            <x v="18"/>
            <x v="19"/>
            <x v="20"/>
            <x v="21"/>
            <x v="22"/>
            <x v="23"/>
            <x v="24"/>
            <x v="25"/>
            <x v="26"/>
          </reference>
        </references>
      </pivotArea>
    </format>
    <format dxfId="1483">
      <pivotArea outline="0" collapsedLevelsAreSubtotals="1" fieldPosition="0">
        <references count="1">
          <reference field="4294967294" count="1" selected="0">
            <x v="24"/>
          </reference>
        </references>
      </pivotArea>
    </format>
    <format dxfId="1482">
      <pivotArea outline="0" collapsedLevelsAreSubtotals="1" fieldPosition="0">
        <references count="1">
          <reference field="4294967294" count="1" selected="0">
            <x v="22"/>
          </reference>
        </references>
      </pivotArea>
    </format>
    <format dxfId="1481">
      <pivotArea outline="0" collapsedLevelsAreSubtotals="1" fieldPosition="0">
        <references count="1">
          <reference field="4294967294" count="1" selected="0">
            <x v="20"/>
          </reference>
        </references>
      </pivotArea>
    </format>
    <format dxfId="1480">
      <pivotArea outline="0" collapsedLevelsAreSubtotals="1" fieldPosition="0">
        <references count="1">
          <reference field="4294967294" count="1" selected="0">
            <x v="26"/>
          </reference>
        </references>
      </pivotArea>
    </format>
    <format dxfId="1479">
      <pivotArea outline="0" collapsedLevelsAreSubtotals="1" fieldPosition="0">
        <references count="1">
          <reference field="4294967294" count="1" selected="0">
            <x v="17"/>
          </reference>
        </references>
      </pivotArea>
    </format>
    <format dxfId="1478">
      <pivotArea outline="0" collapsedLevelsAreSubtotals="1" fieldPosition="0">
        <references count="1">
          <reference field="4294967294" count="1" selected="0">
            <x v="15"/>
          </reference>
        </references>
      </pivotArea>
    </format>
    <format dxfId="1477">
      <pivotArea outline="0" collapsedLevelsAreSubtotals="1" fieldPosition="0">
        <references count="1">
          <reference field="4294967294" count="1" selected="0">
            <x v="13"/>
          </reference>
        </references>
      </pivotArea>
    </format>
    <format dxfId="1476">
      <pivotArea field="0" grandRow="1" outline="0" collapsedLevelsAreSubtotals="1" axis="axisRow" fieldPosition="0">
        <references count="1">
          <reference field="4294967294" count="1" selected="0">
            <x v="11"/>
          </reference>
        </references>
      </pivotArea>
    </format>
    <format dxfId="1475">
      <pivotArea outline="0" collapsedLevelsAreSubtotals="1" fieldPosition="0">
        <references count="1">
          <reference field="4294967294" count="1" selected="0">
            <x v="11"/>
          </reference>
        </references>
      </pivotArea>
    </format>
    <format dxfId="1474">
      <pivotArea outline="0" collapsedLevelsAreSubtotals="1" fieldPosition="0">
        <references count="1">
          <reference field="4294967294" count="1" selected="0">
            <x v="8"/>
          </reference>
        </references>
      </pivotArea>
    </format>
    <format dxfId="1473">
      <pivotArea outline="0" collapsedLevelsAreSubtotals="1" fieldPosition="0">
        <references count="1">
          <reference field="4294967294" count="1" selected="0">
            <x v="6"/>
          </reference>
        </references>
      </pivotArea>
    </format>
    <format dxfId="1472">
      <pivotArea outline="0" collapsedLevelsAreSubtotals="1" fieldPosition="0">
        <references count="1">
          <reference field="4294967294" count="1" selected="0">
            <x v="4"/>
          </reference>
        </references>
      </pivotArea>
    </format>
    <format dxfId="1471">
      <pivotArea outline="0" collapsedLevelsAreSubtotals="1" fieldPosition="0">
        <references count="1">
          <reference field="4294967294" count="1" selected="0">
            <x v="2"/>
          </reference>
        </references>
      </pivotArea>
    </format>
    <format dxfId="1470">
      <pivotArea outline="0" fieldPosition="0">
        <references count="1">
          <reference field="4294967294" count="1">
            <x v="2"/>
          </reference>
        </references>
      </pivotArea>
    </format>
  </formats>
  <pivotTableStyleInfo name="PivotStyleDark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1100-000000000000}" name="PivotTable1"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location ref="C20:AG28"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30">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colItems>
  <dataFields count="30">
    <dataField name="Sum of {CYP-01} Diabetes aged under 16" fld="169" baseField="0" baseItem="0"/>
    <dataField name="Sum of CYP-01 %" fld="295" baseField="0" baseItem="0" numFmtId="164"/>
    <dataField name="Sum of {CYP-02} HbA1c recorded (last 15m)" fld="170" baseField="0" baseItem="0"/>
    <dataField name="Sum of CYP-02 %" fld="296" baseField="0" baseItem="0" numFmtId="164"/>
    <dataField name="Sum of {CYP-03} HbA1c &lt;=58mmol (last 15m)" fld="171" baseField="0" baseItem="0"/>
    <dataField name="Sum of CYP-03 %" fld="297" baseField="0" baseItem="0" numFmtId="164"/>
    <dataField name="Sum of {CYP-04} HbA1c &gt; 86mmol (last 15m)" fld="172" baseField="0" baseItem="0"/>
    <dataField name="Sum of CYP-04 %" fld="298" baseField="0" baseItem="0" numFmtId="164"/>
    <dataField name="Sum of {CYP-05} Diabetes aged &lt;12" fld="173" baseField="0" baseItem="0"/>
    <dataField name="Sum of CYP-05 %" fld="299" baseField="0" baseItem="0" numFmtId="164"/>
    <dataField name="Sum of {CYP-06} HbA1c recorded (last 15m)" fld="174" baseField="0" baseItem="0"/>
    <dataField name="Sum of CYP-06 %" fld="300" baseField="0" baseItem="0" numFmtId="164"/>
    <dataField name="Sum of {CYP-07} HbA1c &lt;48mmol (last 15m)" fld="175" baseField="0" baseItem="0"/>
    <dataField name="Sum of CYP-07 %" fld="301" baseField="0" baseItem="0" numFmtId="164"/>
    <dataField name="Sum of {CYP-08} Diabetes aged 16-25" fld="176" baseField="0" baseItem="0"/>
    <dataField name="Sum of CYP-08 %" fld="302" baseField="0" baseItem="0" numFmtId="164"/>
    <dataField name="Sum of {CYP-09} HbA1c recorded (last 15m)" fld="177" baseField="0" baseItem="0"/>
    <dataField name="Sum of CYP-09 %" fld="303" baseField="0" baseItem="0" numFmtId="164"/>
    <dataField name="Sum of {CYP-10} HbA1c &lt;=58mmol (last 15m)" fld="178" baseField="0" baseItem="0"/>
    <dataField name="Sum of CYP-10 %" fld="351" baseField="0" baseItem="0" numFmtId="10"/>
    <dataField name="Sum of {CYP-11} HbA1c &gt;86mmol (last 15m)" fld="179" baseField="0" baseItem="0"/>
    <dataField name="Sum of CYP-11 %" fld="352" baseField="0" baseItem="0" numFmtId="10"/>
    <dataField name="Sum of {CYP-12} Diabetes aged 16-25: Type 1" fld="180" baseField="0" baseItem="0"/>
    <dataField name="Sum of CYP-12 %" fld="353" baseField="0" baseItem="0" numFmtId="10"/>
    <dataField name="Sum of {CYP-13} Diabetes aged 16-25: Type 2" fld="181" baseField="0" baseItem="0"/>
    <dataField name="Sum of CYP-13 %" fld="354" baseField="0" baseItem="0" numFmtId="10"/>
    <dataField name="Sum of {CYP-14} Diabetes aged 0-25" fld="182" baseField="0" baseItem="0"/>
    <dataField name="Sum of CYP-14 %" fld="355" baseField="0" baseItem="0" numFmtId="10"/>
    <dataField name="Sum of {CYP-15} Freestyle Libre (12m)" fld="183" baseField="0" baseItem="0"/>
    <dataField name="Sum of CYP-15 %" fld="356" baseField="0" baseItem="0" numFmtId="10"/>
  </dataFields>
  <formats count="84">
    <format dxfId="1419">
      <pivotArea outline="0" collapsedLevelsAreSubtotals="1" fieldPosition="0">
        <references count="1">
          <reference field="4294967294" count="1" selected="0">
            <x v="1"/>
          </reference>
        </references>
      </pivotArea>
    </format>
    <format dxfId="1418">
      <pivotArea dataOnly="0" labelOnly="1" outline="0" fieldPosition="0">
        <references count="1">
          <reference field="4294967294" count="1">
            <x v="1"/>
          </reference>
        </references>
      </pivotArea>
    </format>
    <format dxfId="1417">
      <pivotArea outline="0" collapsedLevelsAreSubtotals="1" fieldPosition="0">
        <references count="1">
          <reference field="4294967294" count="2" selected="0">
            <x v="0"/>
            <x v="1"/>
          </reference>
        </references>
      </pivotArea>
    </format>
    <format dxfId="1416">
      <pivotArea dataOnly="0" labelOnly="1" outline="0" fieldPosition="0">
        <references count="1">
          <reference field="4294967294" count="2">
            <x v="0"/>
            <x v="1"/>
          </reference>
        </references>
      </pivotArea>
    </format>
    <format dxfId="1415">
      <pivotArea outline="0" collapsedLevelsAreSubtotals="1" fieldPosition="0">
        <references count="1">
          <reference field="4294967294" count="2" selected="0">
            <x v="0"/>
            <x v="1"/>
          </reference>
        </references>
      </pivotArea>
    </format>
    <format dxfId="1414">
      <pivotArea dataOnly="0" labelOnly="1" outline="0" fieldPosition="0">
        <references count="1">
          <reference field="4294967294" count="2">
            <x v="0"/>
            <x v="1"/>
          </reference>
        </references>
      </pivotArea>
    </format>
    <format dxfId="1413">
      <pivotArea outline="0" collapsedLevelsAreSubtotals="1" fieldPosition="0">
        <references count="1">
          <reference field="4294967294" count="1" selected="0">
            <x v="3"/>
          </reference>
        </references>
      </pivotArea>
    </format>
    <format dxfId="1412">
      <pivotArea dataOnly="0" labelOnly="1" outline="0" fieldPosition="0">
        <references count="1">
          <reference field="4294967294" count="1">
            <x v="3"/>
          </reference>
        </references>
      </pivotArea>
    </format>
    <format dxfId="1411">
      <pivotArea collapsedLevelsAreSubtotals="1" fieldPosition="0">
        <references count="2">
          <reference field="4294967294" count="1" selected="0">
            <x v="17"/>
          </reference>
          <reference field="0" count="1">
            <x v="0"/>
          </reference>
        </references>
      </pivotArea>
    </format>
    <format dxfId="1410">
      <pivotArea collapsedLevelsAreSubtotals="1" fieldPosition="0">
        <references count="2">
          <reference field="4294967294" count="1" selected="0">
            <x v="13"/>
          </reference>
          <reference field="0" count="1">
            <x v="0"/>
          </reference>
        </references>
      </pivotArea>
    </format>
    <format dxfId="1409">
      <pivotArea collapsedLevelsAreSubtotals="1" fieldPosition="0">
        <references count="2">
          <reference field="4294967294" count="1" selected="0">
            <x v="13"/>
          </reference>
          <reference field="0" count="1">
            <x v="0"/>
          </reference>
        </references>
      </pivotArea>
    </format>
    <format dxfId="1408">
      <pivotArea collapsedLevelsAreSubtotals="1" fieldPosition="0">
        <references count="2">
          <reference field="4294967294" count="1" selected="0">
            <x v="9"/>
          </reference>
          <reference field="0" count="1">
            <x v="0"/>
          </reference>
        </references>
      </pivotArea>
    </format>
    <format dxfId="1407">
      <pivotArea collapsedLevelsAreSubtotals="1" fieldPosition="0">
        <references count="2">
          <reference field="4294967294" count="1" selected="0">
            <x v="9"/>
          </reference>
          <reference field="0" count="1">
            <x v="0"/>
          </reference>
        </references>
      </pivotArea>
    </format>
    <format dxfId="1406">
      <pivotArea outline="0" collapsedLevelsAreSubtotals="1" fieldPosition="0"/>
    </format>
    <format dxfId="1405">
      <pivotArea dataOnly="0" labelOnly="1" outline="0" fieldPosition="0">
        <references count="1">
          <reference field="4294967294" count="10">
            <x v="0"/>
            <x v="1"/>
            <x v="3"/>
            <x v="5"/>
            <x v="7"/>
            <x v="9"/>
            <x v="11"/>
            <x v="13"/>
            <x v="15"/>
            <x v="17"/>
          </reference>
        </references>
      </pivotArea>
    </format>
    <format dxfId="1404">
      <pivotArea outline="0" collapsedLevelsAreSubtotals="1" fieldPosition="0">
        <references count="1">
          <reference field="4294967294" count="1" selected="0">
            <x v="17"/>
          </reference>
        </references>
      </pivotArea>
    </format>
    <format dxfId="1403">
      <pivotArea dataOnly="0" labelOnly="1" outline="0" fieldPosition="0">
        <references count="1">
          <reference field="4294967294" count="1">
            <x v="17"/>
          </reference>
        </references>
      </pivotArea>
    </format>
    <format dxfId="1402">
      <pivotArea outline="0" collapsedLevelsAreSubtotals="1" fieldPosition="0">
        <references count="1">
          <reference field="4294967294" count="1" selected="0">
            <x v="15"/>
          </reference>
        </references>
      </pivotArea>
    </format>
    <format dxfId="1401">
      <pivotArea dataOnly="0" labelOnly="1" outline="0" fieldPosition="0">
        <references count="1">
          <reference field="4294967294" count="1">
            <x v="15"/>
          </reference>
        </references>
      </pivotArea>
    </format>
    <format dxfId="1400">
      <pivotArea outline="0" collapsedLevelsAreSubtotals="1" fieldPosition="0">
        <references count="1">
          <reference field="4294967294" count="1" selected="0">
            <x v="13"/>
          </reference>
        </references>
      </pivotArea>
    </format>
    <format dxfId="1399">
      <pivotArea dataOnly="0" labelOnly="1" outline="0" fieldPosition="0">
        <references count="1">
          <reference field="4294967294" count="1">
            <x v="13"/>
          </reference>
        </references>
      </pivotArea>
    </format>
    <format dxfId="1398">
      <pivotArea outline="0" collapsedLevelsAreSubtotals="1" fieldPosition="0">
        <references count="1">
          <reference field="4294967294" count="1" selected="0">
            <x v="11"/>
          </reference>
        </references>
      </pivotArea>
    </format>
    <format dxfId="1397">
      <pivotArea dataOnly="0" labelOnly="1" outline="0" fieldPosition="0">
        <references count="1">
          <reference field="4294967294" count="1">
            <x v="11"/>
          </reference>
        </references>
      </pivotArea>
    </format>
    <format dxfId="1396">
      <pivotArea outline="0" collapsedLevelsAreSubtotals="1" fieldPosition="0">
        <references count="1">
          <reference field="4294967294" count="1" selected="0">
            <x v="9"/>
          </reference>
        </references>
      </pivotArea>
    </format>
    <format dxfId="1395">
      <pivotArea dataOnly="0" labelOnly="1" outline="0" fieldPosition="0">
        <references count="1">
          <reference field="4294967294" count="1">
            <x v="9"/>
          </reference>
        </references>
      </pivotArea>
    </format>
    <format dxfId="1394">
      <pivotArea outline="0" collapsedLevelsAreSubtotals="1" fieldPosition="0">
        <references count="1">
          <reference field="4294967294" count="1" selected="0">
            <x v="7"/>
          </reference>
        </references>
      </pivotArea>
    </format>
    <format dxfId="1393">
      <pivotArea dataOnly="0" labelOnly="1" outline="0" fieldPosition="0">
        <references count="1">
          <reference field="4294967294" count="1">
            <x v="7"/>
          </reference>
        </references>
      </pivotArea>
    </format>
    <format dxfId="1392">
      <pivotArea outline="0" collapsedLevelsAreSubtotals="1" fieldPosition="0">
        <references count="1">
          <reference field="4294967294" count="1" selected="0">
            <x v="17"/>
          </reference>
        </references>
      </pivotArea>
    </format>
    <format dxfId="1391">
      <pivotArea dataOnly="0" labelOnly="1" outline="0" fieldPosition="0">
        <references count="1">
          <reference field="4294967294" count="1">
            <x v="17"/>
          </reference>
        </references>
      </pivotArea>
    </format>
    <format dxfId="1390">
      <pivotArea outline="0" collapsedLevelsAreSubtotals="1" fieldPosition="0">
        <references count="1">
          <reference field="4294967294" count="1" selected="0">
            <x v="15"/>
          </reference>
        </references>
      </pivotArea>
    </format>
    <format dxfId="1389">
      <pivotArea dataOnly="0" labelOnly="1" outline="0" fieldPosition="0">
        <references count="1">
          <reference field="4294967294" count="1">
            <x v="15"/>
          </reference>
        </references>
      </pivotArea>
    </format>
    <format dxfId="1388">
      <pivotArea outline="0" collapsedLevelsAreSubtotals="1" fieldPosition="0">
        <references count="1">
          <reference field="4294967294" count="1" selected="0">
            <x v="13"/>
          </reference>
        </references>
      </pivotArea>
    </format>
    <format dxfId="1387">
      <pivotArea dataOnly="0" labelOnly="1" outline="0" fieldPosition="0">
        <references count="1">
          <reference field="4294967294" count="1">
            <x v="13"/>
          </reference>
        </references>
      </pivotArea>
    </format>
    <format dxfId="1386">
      <pivotArea outline="0" collapsedLevelsAreSubtotals="1" fieldPosition="0">
        <references count="1">
          <reference field="4294967294" count="1" selected="0">
            <x v="11"/>
          </reference>
        </references>
      </pivotArea>
    </format>
    <format dxfId="1385">
      <pivotArea dataOnly="0" labelOnly="1" outline="0" fieldPosition="0">
        <references count="1">
          <reference field="4294967294" count="1">
            <x v="11"/>
          </reference>
        </references>
      </pivotArea>
    </format>
    <format dxfId="1384">
      <pivotArea outline="0" collapsedLevelsAreSubtotals="1" fieldPosition="0">
        <references count="1">
          <reference field="4294967294" count="1" selected="0">
            <x v="9"/>
          </reference>
        </references>
      </pivotArea>
    </format>
    <format dxfId="1383">
      <pivotArea dataOnly="0" labelOnly="1" outline="0" fieldPosition="0">
        <references count="1">
          <reference field="4294967294" count="1">
            <x v="9"/>
          </reference>
        </references>
      </pivotArea>
    </format>
    <format dxfId="1382">
      <pivotArea outline="0" collapsedLevelsAreSubtotals="1" fieldPosition="0">
        <references count="1">
          <reference field="4294967294" count="1" selected="0">
            <x v="7"/>
          </reference>
        </references>
      </pivotArea>
    </format>
    <format dxfId="1381">
      <pivotArea dataOnly="0" labelOnly="1" outline="0" fieldPosition="0">
        <references count="1">
          <reference field="4294967294" count="1">
            <x v="7"/>
          </reference>
        </references>
      </pivotArea>
    </format>
    <format dxfId="1380">
      <pivotArea outline="0" collapsedLevelsAreSubtotals="1" fieldPosition="0">
        <references count="1">
          <reference field="4294967294" count="1" selected="0">
            <x v="5"/>
          </reference>
        </references>
      </pivotArea>
    </format>
    <format dxfId="1379">
      <pivotArea dataOnly="0" labelOnly="1" outline="0" fieldPosition="0">
        <references count="1">
          <reference field="4294967294" count="1">
            <x v="5"/>
          </reference>
        </references>
      </pivotArea>
    </format>
    <format dxfId="1378">
      <pivotArea outline="0" collapsedLevelsAreSubtotals="1" fieldPosition="0">
        <references count="1">
          <reference field="4294967294" count="1" selected="0">
            <x v="3"/>
          </reference>
        </references>
      </pivotArea>
    </format>
    <format dxfId="1377">
      <pivotArea dataOnly="0" labelOnly="1" outline="0" fieldPosition="0">
        <references count="1">
          <reference field="4294967294" count="1">
            <x v="3"/>
          </reference>
        </references>
      </pivotArea>
    </format>
    <format dxfId="1376">
      <pivotArea outline="0" collapsedLevelsAreSubtotals="1" fieldPosition="0">
        <references count="1">
          <reference field="4294967294" count="1" selected="0">
            <x v="1"/>
          </reference>
        </references>
      </pivotArea>
    </format>
    <format dxfId="1375">
      <pivotArea dataOnly="0" labelOnly="1" outline="0" fieldPosition="0">
        <references count="1">
          <reference field="4294967294" count="1">
            <x v="1"/>
          </reference>
        </references>
      </pivotArea>
    </format>
    <format dxfId="1374">
      <pivotArea outline="0" collapsedLevelsAreSubtotals="1" fieldPosition="0">
        <references count="1">
          <reference field="4294967294" count="1" selected="0">
            <x v="17"/>
          </reference>
        </references>
      </pivotArea>
    </format>
    <format dxfId="1373">
      <pivotArea dataOnly="0" labelOnly="1" outline="0" fieldPosition="0">
        <references count="1">
          <reference field="4294967294" count="1">
            <x v="17"/>
          </reference>
        </references>
      </pivotArea>
    </format>
    <format dxfId="1372">
      <pivotArea outline="0" collapsedLevelsAreSubtotals="1" fieldPosition="0">
        <references count="1">
          <reference field="4294967294" count="1" selected="0">
            <x v="15"/>
          </reference>
        </references>
      </pivotArea>
    </format>
    <format dxfId="1371">
      <pivotArea dataOnly="0" labelOnly="1" outline="0" fieldPosition="0">
        <references count="1">
          <reference field="4294967294" count="1">
            <x v="15"/>
          </reference>
        </references>
      </pivotArea>
    </format>
    <format dxfId="1370">
      <pivotArea outline="0" collapsedLevelsAreSubtotals="1" fieldPosition="0">
        <references count="1">
          <reference field="4294967294" count="1" selected="0">
            <x v="13"/>
          </reference>
        </references>
      </pivotArea>
    </format>
    <format dxfId="1369">
      <pivotArea dataOnly="0" labelOnly="1" outline="0" fieldPosition="0">
        <references count="1">
          <reference field="4294967294" count="1">
            <x v="13"/>
          </reference>
        </references>
      </pivotArea>
    </format>
    <format dxfId="1368">
      <pivotArea outline="0" collapsedLevelsAreSubtotals="1" fieldPosition="0">
        <references count="1">
          <reference field="4294967294" count="1" selected="0">
            <x v="11"/>
          </reference>
        </references>
      </pivotArea>
    </format>
    <format dxfId="1367">
      <pivotArea dataOnly="0" labelOnly="1" outline="0" fieldPosition="0">
        <references count="1">
          <reference field="4294967294" count="1">
            <x v="11"/>
          </reference>
        </references>
      </pivotArea>
    </format>
    <format dxfId="1366">
      <pivotArea outline="0" collapsedLevelsAreSubtotals="1" fieldPosition="0">
        <references count="1">
          <reference field="4294967294" count="1" selected="0">
            <x v="9"/>
          </reference>
        </references>
      </pivotArea>
    </format>
    <format dxfId="1365">
      <pivotArea dataOnly="0" labelOnly="1" outline="0" fieldPosition="0">
        <references count="1">
          <reference field="4294967294" count="1">
            <x v="9"/>
          </reference>
        </references>
      </pivotArea>
    </format>
    <format dxfId="1364">
      <pivotArea outline="0" collapsedLevelsAreSubtotals="1" fieldPosition="0">
        <references count="1">
          <reference field="4294967294" count="1" selected="0">
            <x v="7"/>
          </reference>
        </references>
      </pivotArea>
    </format>
    <format dxfId="1363">
      <pivotArea dataOnly="0" labelOnly="1" outline="0" fieldPosition="0">
        <references count="1">
          <reference field="4294967294" count="1">
            <x v="7"/>
          </reference>
        </references>
      </pivotArea>
    </format>
    <format dxfId="1362">
      <pivotArea outline="0" collapsedLevelsAreSubtotals="1" fieldPosition="0">
        <references count="1">
          <reference field="4294967294" count="1" selected="0">
            <x v="5"/>
          </reference>
        </references>
      </pivotArea>
    </format>
    <format dxfId="1361">
      <pivotArea dataOnly="0" labelOnly="1" outline="0" fieldPosition="0">
        <references count="1">
          <reference field="4294967294" count="1">
            <x v="5"/>
          </reference>
        </references>
      </pivotArea>
    </format>
    <format dxfId="1360">
      <pivotArea outline="0" collapsedLevelsAreSubtotals="1" fieldPosition="0">
        <references count="1">
          <reference field="4294967294" count="1" selected="0">
            <x v="3"/>
          </reference>
        </references>
      </pivotArea>
    </format>
    <format dxfId="1359">
      <pivotArea dataOnly="0" labelOnly="1" outline="0" fieldPosition="0">
        <references count="1">
          <reference field="4294967294" count="1">
            <x v="3"/>
          </reference>
        </references>
      </pivotArea>
    </format>
    <format dxfId="1358">
      <pivotArea outline="0" collapsedLevelsAreSubtotals="1" fieldPosition="0">
        <references count="1">
          <reference field="4294967294" count="1" selected="0">
            <x v="1"/>
          </reference>
        </references>
      </pivotArea>
    </format>
    <format dxfId="1357">
      <pivotArea dataOnly="0" labelOnly="1" outline="0" fieldPosition="0">
        <references count="1">
          <reference field="4294967294" count="1">
            <x v="1"/>
          </reference>
        </references>
      </pivotArea>
    </format>
    <format dxfId="1356">
      <pivotArea dataOnly="0" labelOnly="1" fieldPosition="0">
        <references count="1">
          <reference field="0" count="1">
            <x v="0"/>
          </reference>
        </references>
      </pivotArea>
    </format>
    <format dxfId="1355">
      <pivotArea collapsedLevelsAreSubtotals="1" fieldPosition="0">
        <references count="2">
          <reference field="4294967294" count="2" selected="0">
            <x v="9"/>
            <x v="11"/>
          </reference>
          <reference field="0" count="1">
            <x v="0"/>
          </reference>
        </references>
      </pivotArea>
    </format>
    <format dxfId="1354">
      <pivotArea collapsedLevelsAreSubtotals="1" fieldPosition="0">
        <references count="2">
          <reference field="4294967294" count="2" selected="0">
            <x v="9"/>
            <x v="11"/>
          </reference>
          <reference field="0" count="1">
            <x v="1"/>
          </reference>
        </references>
      </pivotArea>
    </format>
    <format dxfId="1353">
      <pivotArea collapsedLevelsAreSubtotals="1" fieldPosition="0">
        <references count="2">
          <reference field="4294967294" count="1" selected="0">
            <x v="0"/>
          </reference>
          <reference field="0" count="1">
            <x v="0"/>
          </reference>
        </references>
      </pivotArea>
    </format>
    <format dxfId="1352">
      <pivotArea collapsedLevelsAreSubtotals="1" fieldPosition="0">
        <references count="2">
          <reference field="4294967294" count="1" selected="0">
            <x v="17"/>
          </reference>
          <reference field="0" count="1">
            <x v="0"/>
          </reference>
        </references>
      </pivotArea>
    </format>
    <format dxfId="1351">
      <pivotArea collapsedLevelsAreSubtotals="1" fieldPosition="0">
        <references count="2">
          <reference field="4294967294" count="8" selected="0">
            <x v="0"/>
            <x v="1"/>
            <x v="2"/>
            <x v="3"/>
            <x v="4"/>
            <x v="5"/>
            <x v="6"/>
            <x v="7"/>
          </reference>
          <reference field="0" count="0"/>
        </references>
      </pivotArea>
    </format>
    <format dxfId="1350">
      <pivotArea dataOnly="0" labelOnly="1" outline="0" fieldPosition="0">
        <references count="1">
          <reference field="4294967294" count="8">
            <x v="0"/>
            <x v="1"/>
            <x v="2"/>
            <x v="3"/>
            <x v="4"/>
            <x v="5"/>
            <x v="6"/>
            <x v="7"/>
          </reference>
        </references>
      </pivotArea>
    </format>
    <format dxfId="1349">
      <pivotArea collapsedLevelsAreSubtotals="1" fieldPosition="0">
        <references count="2">
          <reference field="4294967294" count="6" selected="0">
            <x v="8"/>
            <x v="9"/>
            <x v="10"/>
            <x v="11"/>
            <x v="12"/>
            <x v="13"/>
          </reference>
          <reference field="0" count="0"/>
        </references>
      </pivotArea>
    </format>
    <format dxfId="1348">
      <pivotArea dataOnly="0" labelOnly="1" outline="0" fieldPosition="0">
        <references count="1">
          <reference field="4294967294" count="6">
            <x v="8"/>
            <x v="9"/>
            <x v="10"/>
            <x v="11"/>
            <x v="12"/>
            <x v="13"/>
          </reference>
        </references>
      </pivotArea>
    </format>
    <format dxfId="1347">
      <pivotArea collapsedLevelsAreSubtotals="1" fieldPosition="0">
        <references count="2">
          <reference field="4294967294" count="12" selected="0">
            <x v="14"/>
            <x v="15"/>
            <x v="16"/>
            <x v="17"/>
            <x v="18"/>
            <x v="19"/>
            <x v="20"/>
            <x v="21"/>
            <x v="22"/>
            <x v="23"/>
            <x v="24"/>
            <x v="25"/>
          </reference>
          <reference field="0" count="0"/>
        </references>
      </pivotArea>
    </format>
    <format dxfId="1346">
      <pivotArea dataOnly="0" labelOnly="1" outline="0" fieldPosition="0">
        <references count="1">
          <reference field="4294967294" count="12">
            <x v="14"/>
            <x v="15"/>
            <x v="16"/>
            <x v="17"/>
            <x v="18"/>
            <x v="19"/>
            <x v="20"/>
            <x v="21"/>
            <x v="22"/>
            <x v="23"/>
            <x v="24"/>
            <x v="25"/>
          </reference>
        </references>
      </pivotArea>
    </format>
    <format dxfId="1345">
      <pivotArea collapsedLevelsAreSubtotals="1" fieldPosition="0">
        <references count="2">
          <reference field="4294967294" count="4" selected="0">
            <x v="26"/>
            <x v="27"/>
            <x v="28"/>
            <x v="29"/>
          </reference>
          <reference field="0" count="0"/>
        </references>
      </pivotArea>
    </format>
    <format dxfId="1344">
      <pivotArea dataOnly="0" labelOnly="1" outline="0" fieldPosition="0">
        <references count="1">
          <reference field="4294967294" count="4">
            <x v="26"/>
            <x v="27"/>
            <x v="28"/>
            <x v="29"/>
          </reference>
        </references>
      </pivotArea>
    </format>
    <format dxfId="1343">
      <pivotArea outline="0" collapsedLevelsAreSubtotals="1" fieldPosition="0"/>
    </format>
    <format dxfId="1342">
      <pivotArea dataOnly="0" labelOnly="1" outline="0" fieldPosition="0">
        <references count="1">
          <reference field="4294967294" count="30">
            <x v="0"/>
            <x v="1"/>
            <x v="2"/>
            <x v="3"/>
            <x v="4"/>
            <x v="5"/>
            <x v="6"/>
            <x v="7"/>
            <x v="8"/>
            <x v="9"/>
            <x v="10"/>
            <x v="11"/>
            <x v="12"/>
            <x v="13"/>
            <x v="14"/>
            <x v="15"/>
            <x v="16"/>
            <x v="17"/>
            <x v="18"/>
            <x v="19"/>
            <x v="20"/>
            <x v="21"/>
            <x v="22"/>
            <x v="23"/>
            <x v="24"/>
            <x v="25"/>
            <x v="26"/>
            <x v="27"/>
            <x v="28"/>
            <x v="29"/>
          </reference>
        </references>
      </pivotArea>
    </format>
    <format dxfId="1341">
      <pivotArea outline="0" collapsedLevelsAreSubtotals="1" fieldPosition="0">
        <references count="1">
          <reference field="4294967294" count="1" selected="0">
            <x v="19"/>
          </reference>
        </references>
      </pivotArea>
    </format>
    <format dxfId="1340">
      <pivotArea outline="0" collapsedLevelsAreSubtotals="1" fieldPosition="0">
        <references count="1">
          <reference field="4294967294" count="1" selected="0">
            <x v="21"/>
          </reference>
        </references>
      </pivotArea>
    </format>
    <format dxfId="1339">
      <pivotArea outline="0" collapsedLevelsAreSubtotals="1" fieldPosition="0">
        <references count="1">
          <reference field="4294967294" count="1" selected="0">
            <x v="23"/>
          </reference>
        </references>
      </pivotArea>
    </format>
    <format dxfId="1338">
      <pivotArea outline="0" collapsedLevelsAreSubtotals="1" fieldPosition="0">
        <references count="1">
          <reference field="4294967294" count="1" selected="0">
            <x v="25"/>
          </reference>
        </references>
      </pivotArea>
    </format>
    <format dxfId="1337">
      <pivotArea outline="0" collapsedLevelsAreSubtotals="1" fieldPosition="0">
        <references count="1">
          <reference field="4294967294" count="1" selected="0">
            <x v="27"/>
          </reference>
        </references>
      </pivotArea>
    </format>
    <format dxfId="1336">
      <pivotArea outline="0" collapsedLevelsAreSubtotals="1" fieldPosition="0">
        <references count="1">
          <reference field="4294967294" count="1" selected="0">
            <x v="29"/>
          </reference>
        </references>
      </pivotArea>
    </format>
  </formats>
  <pivotTableStyleInfo name="PivotStyleLight2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00000000-0007-0000-1300-000000000000}" name="PivotTable3"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19:O27"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12">
    <i>
      <x/>
    </i>
    <i i="1">
      <x v="1"/>
    </i>
    <i i="2">
      <x v="2"/>
    </i>
    <i i="3">
      <x v="3"/>
    </i>
    <i i="4">
      <x v="4"/>
    </i>
    <i i="5">
      <x v="5"/>
    </i>
    <i i="6">
      <x v="6"/>
    </i>
    <i i="7">
      <x v="7"/>
    </i>
    <i i="8">
      <x v="8"/>
    </i>
    <i i="9">
      <x v="9"/>
    </i>
    <i i="10">
      <x v="10"/>
    </i>
    <i i="11">
      <x v="11"/>
    </i>
  </colItems>
  <dataFields count="12">
    <dataField name="Sum of {MM-01} Diabetes and CKD" fld="60" baseField="0" baseItem="0"/>
    <dataField name="Sum of {MM-01} %" fld="304" baseField="0" baseItem="0" numFmtId="164"/>
    <dataField name="Sum of {MM-01a} Diabetes and CKD (stage 4-5}" fld="61" baseField="0" baseItem="0"/>
    <dataField name="Sum of {MM-01a} %" fld="357" baseField="0" baseItem="0" numFmtId="10"/>
    <dataField name="Sum of {MM-02} Diabetes and Stroke or CHD" fld="62" baseField="0" baseItem="0"/>
    <dataField name="Sum of {MM-02} %" fld="305" baseField="0" baseItem="0" numFmtId="164"/>
    <dataField name="Sum of {MM-03} Diabetes and Depression" fld="63" baseField="0" baseItem="0"/>
    <dataField name="Sum of {MM-03} %" fld="306" baseField="0" baseItem="0" numFmtId="164"/>
    <dataField name="Sum of {MM-04} Diabetes and SMI" fld="64" baseField="0" baseItem="0"/>
    <dataField name="Sum of {MM-04} %" fld="307" baseField="0" baseItem="0" numFmtId="164"/>
    <dataField name="Sum of {MM-05} Diabetes and Learning Disability" fld="65" baseField="0" baseItem="0"/>
    <dataField name="Sum of {MM-05} %" fld="308" baseField="0" baseItem="0" numFmtId="164"/>
  </dataFields>
  <formats count="19">
    <format dxfId="1285">
      <pivotArea outline="0" collapsedLevelsAreSubtotals="1" fieldPosition="0">
        <references count="1">
          <reference field="4294967294" count="1" selected="0">
            <x v="1"/>
          </reference>
        </references>
      </pivotArea>
    </format>
    <format dxfId="1284">
      <pivotArea dataOnly="0" labelOnly="1" outline="0" fieldPosition="0">
        <references count="1">
          <reference field="4294967294" count="1">
            <x v="1"/>
          </reference>
        </references>
      </pivotArea>
    </format>
    <format dxfId="1283">
      <pivotArea outline="0" collapsedLevelsAreSubtotals="1" fieldPosition="0">
        <references count="1">
          <reference field="4294967294" count="1" selected="0">
            <x v="5"/>
          </reference>
        </references>
      </pivotArea>
    </format>
    <format dxfId="1282">
      <pivotArea dataOnly="0" labelOnly="1" outline="0" fieldPosition="0">
        <references count="1">
          <reference field="4294967294" count="1">
            <x v="5"/>
          </reference>
        </references>
      </pivotArea>
    </format>
    <format dxfId="1281">
      <pivotArea outline="0" collapsedLevelsAreSubtotals="1" fieldPosition="0">
        <references count="1">
          <reference field="4294967294" count="1" selected="0">
            <x v="7"/>
          </reference>
        </references>
      </pivotArea>
    </format>
    <format dxfId="1280">
      <pivotArea dataOnly="0" labelOnly="1" outline="0" fieldPosition="0">
        <references count="1">
          <reference field="4294967294" count="1">
            <x v="7"/>
          </reference>
        </references>
      </pivotArea>
    </format>
    <format dxfId="1279">
      <pivotArea outline="0" collapsedLevelsAreSubtotals="1" fieldPosition="0">
        <references count="1">
          <reference field="4294967294" count="1" selected="0">
            <x v="9"/>
          </reference>
        </references>
      </pivotArea>
    </format>
    <format dxfId="1278">
      <pivotArea dataOnly="0" labelOnly="1" outline="0" fieldPosition="0">
        <references count="1">
          <reference field="4294967294" count="1">
            <x v="9"/>
          </reference>
        </references>
      </pivotArea>
    </format>
    <format dxfId="1277">
      <pivotArea outline="0" collapsedLevelsAreSubtotals="1" fieldPosition="0">
        <references count="1">
          <reference field="4294967294" count="1" selected="0">
            <x v="11"/>
          </reference>
        </references>
      </pivotArea>
    </format>
    <format dxfId="1276">
      <pivotArea dataOnly="0" labelOnly="1" outline="0" fieldPosition="0">
        <references count="1">
          <reference field="4294967294" count="1">
            <x v="11"/>
          </reference>
        </references>
      </pivotArea>
    </format>
    <format dxfId="1275">
      <pivotArea outline="0" collapsedLevelsAreSubtotals="1" fieldPosition="0">
        <references count="1">
          <reference field="4294967294" count="1" selected="0">
            <x v="1"/>
          </reference>
        </references>
      </pivotArea>
    </format>
    <format dxfId="1274">
      <pivotArea outline="0" collapsedLevelsAreSubtotals="1" fieldPosition="0">
        <references count="1">
          <reference field="4294967294" count="1" selected="0">
            <x v="3"/>
          </reference>
        </references>
      </pivotArea>
    </format>
    <format dxfId="1273">
      <pivotArea outline="0" collapsedLevelsAreSubtotals="1" fieldPosition="0">
        <references count="1">
          <reference field="4294967294" count="1" selected="0">
            <x v="5"/>
          </reference>
        </references>
      </pivotArea>
    </format>
    <format dxfId="1272">
      <pivotArea outline="0" collapsedLevelsAreSubtotals="1" fieldPosition="0">
        <references count="1">
          <reference field="4294967294" count="1" selected="0">
            <x v="7"/>
          </reference>
        </references>
      </pivotArea>
    </format>
    <format dxfId="1271">
      <pivotArea outline="0" collapsedLevelsAreSubtotals="1" fieldPosition="0">
        <references count="1">
          <reference field="4294967294" count="1" selected="0">
            <x v="9"/>
          </reference>
        </references>
      </pivotArea>
    </format>
    <format dxfId="1270">
      <pivotArea outline="0" collapsedLevelsAreSubtotals="1" fieldPosition="0">
        <references count="1">
          <reference field="4294967294" count="1" selected="0">
            <x v="11"/>
          </reference>
        </references>
      </pivotArea>
    </format>
    <format dxfId="1269">
      <pivotArea outline="0" collapsedLevelsAreSubtotals="1" fieldPosition="0"/>
    </format>
    <format dxfId="1268">
      <pivotArea dataOnly="0" labelOnly="1" outline="0" fieldPosition="0">
        <references count="1">
          <reference field="4294967294" count="12">
            <x v="0"/>
            <x v="1"/>
            <x v="2"/>
            <x v="3"/>
            <x v="4"/>
            <x v="5"/>
            <x v="6"/>
            <x v="7"/>
            <x v="8"/>
            <x v="9"/>
            <x v="10"/>
            <x v="11"/>
          </reference>
        </references>
      </pivotArea>
    </format>
    <format dxfId="1267">
      <pivotArea outline="0" fieldPosition="0">
        <references count="1">
          <reference field="4294967294" count="1">
            <x v="3"/>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00000000-0007-0000-1500-000000000000}" name="PivotTable1"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19:H27"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dataField="1"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5">
    <i>
      <x/>
    </i>
    <i i="1">
      <x v="1"/>
    </i>
    <i i="2">
      <x v="2"/>
    </i>
    <i i="3">
      <x v="3"/>
    </i>
    <i i="4">
      <x v="4"/>
    </i>
  </colItems>
  <dataFields count="5">
    <dataField name="Sum of {00-00} Current               Listsize" fld="5" baseField="0" baseItem="0"/>
    <dataField name="Sum of {GD-01} Current Gestational Diabetes" fld="147" baseField="0" baseItem="0"/>
    <dataField name="Sum of {GD-02} History of Gestational Diabetes" fld="148" baseField="0" baseItem="0"/>
    <dataField name="Sum of {GD-03} Subsequent diabetes diagnosis" fld="149" baseField="0" baseItem="0"/>
    <dataField name="Sum of {GD-03} %" fld="313" baseField="0" baseItem="0" numFmtId="164"/>
  </dataFields>
  <formats count="2">
    <format dxfId="1216">
      <pivotArea outline="0" collapsedLevelsAreSubtotals="1" fieldPosition="0">
        <references count="1">
          <reference field="4294967294" count="1" selected="0">
            <x v="4"/>
          </reference>
        </references>
      </pivotArea>
    </format>
    <format dxfId="1215">
      <pivotArea dataOnly="0" labelOnly="1" outline="0" fieldPosition="0">
        <references count="1">
          <reference field="4294967294" count="1">
            <x v="4"/>
          </reference>
        </references>
      </pivotArea>
    </format>
  </formats>
  <pivotTableStyleInfo name="PivotStyleLight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00000000-0007-0000-1700-000000000000}" name="PivotTable2" cacheId="10" applyNumberFormats="0" applyBorderFormats="0" applyFontFormats="0" applyPatternFormats="0" applyAlignmentFormats="0" applyWidthHeightFormats="1" dataCaption="Values" grandTotalCaption="NEL Total" updatedVersion="7" minRefreshableVersion="3" itemPrintTitles="1" createdVersion="6" indent="0" outline="1" outlineData="1" multipleFieldFilters="0">
  <location ref="C19:Z27"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23">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colItems>
  <dataFields count="23">
    <dataField name="Sum of {STP-NDPP-00} Eligible for NDPP referral" fld="161" baseField="0" baseItem="0"/>
    <dataField name="Sum of {PD-01} Already referred to NDPP" fld="150" baseField="0" baseItem="0"/>
    <dataField name="Sum of % {PD-01}" fld="358" baseField="0" baseItem="0" numFmtId="10"/>
    <dataField name="Sum of {PD-02} Referral to NDPP declined" fld="151" baseField="0" baseItem="0"/>
    <dataField name="Sum of % {PD-02}" fld="359" baseField="0" baseItem="0" numFmtId="10"/>
    <dataField name="Sum of {PD-03} Currently eligible + Not referred or declined yet" fld="152" baseField="0" baseItem="0"/>
    <dataField name="Sum of % {PD-03}" fld="360" baseField="0" baseItem="0" numFmtId="10"/>
    <dataField name="Sum of {PD-04} Valid referrals to NDPP (1m)" fld="153" baseField="0" baseItem="0"/>
    <dataField name="Sum of % {PD-04}" fld="361" baseField="0" baseItem="0" numFmtId="10"/>
    <dataField name="Sum of {PD-05} Non-diabetic Hyperglycaemia Without NDH code" fld="154" baseField="0" baseItem="0"/>
    <dataField name="Sum of % {PD-05}" fld="362" baseField="0" baseItem="0" numFmtId="10"/>
    <dataField name="Sum of {PD-06} Valid referrals to NDPP (12m)" fld="155" baseField="0" baseItem="0"/>
    <dataField name="Sum of % {PD-06}" fld="363" baseField="0" baseItem="0" numFmtId="10"/>
    <dataField name="Sum of {PD-07} Patients with Learning Disability" fld="156" baseField="0" baseItem="0"/>
    <dataField name="Sum of % {PD-07}" fld="364" baseField="0" baseItem="0" numFmtId="10"/>
    <dataField name="Sum of {PD-08} Patients with SMI" fld="157" baseField="0" baseItem="0"/>
    <dataField name="Sum of % {PD-08}" fld="365" baseField="0" baseItem="0" numFmtId="10"/>
    <dataField name="Sum of {PD-09a} 16-39 Yrs" fld="158" baseField="0" baseItem="0"/>
    <dataField name="Sum of % {PD-09a}" fld="366" baseField="0" baseItem="0" numFmtId="10"/>
    <dataField name="Sum of {PD-09b} 40-64 Yrs" fld="159" baseField="0" baseItem="0"/>
    <dataField name="Sum of % {PD-09b}" fld="367" baseField="0" baseItem="0" numFmtId="10"/>
    <dataField name="Sum of {PD-09c} 65+Yrs" fld="160" baseField="0" baseItem="0"/>
    <dataField name="Sum of % {PD-09c}" fld="368" baseField="0" baseItem="0" numFmtId="10"/>
  </dataFields>
  <formats count="11">
    <format dxfId="1164">
      <pivotArea outline="0" collapsedLevelsAreSubtotals="1" fieldPosition="0">
        <references count="1">
          <reference field="4294967294" count="1" selected="0">
            <x v="2"/>
          </reference>
        </references>
      </pivotArea>
    </format>
    <format dxfId="1163">
      <pivotArea outline="0" collapsedLevelsAreSubtotals="1" fieldPosition="0">
        <references count="1">
          <reference field="4294967294" count="1" selected="0">
            <x v="4"/>
          </reference>
        </references>
      </pivotArea>
    </format>
    <format dxfId="1162">
      <pivotArea outline="0" collapsedLevelsAreSubtotals="1" fieldPosition="0">
        <references count="1">
          <reference field="4294967294" count="1" selected="0">
            <x v="6"/>
          </reference>
        </references>
      </pivotArea>
    </format>
    <format dxfId="1161">
      <pivotArea outline="0" collapsedLevelsAreSubtotals="1" fieldPosition="0">
        <references count="1">
          <reference field="4294967294" count="1" selected="0">
            <x v="8"/>
          </reference>
        </references>
      </pivotArea>
    </format>
    <format dxfId="1160">
      <pivotArea outline="0" collapsedLevelsAreSubtotals="1" fieldPosition="0">
        <references count="1">
          <reference field="4294967294" count="1" selected="0">
            <x v="10"/>
          </reference>
        </references>
      </pivotArea>
    </format>
    <format dxfId="1159">
      <pivotArea outline="0" collapsedLevelsAreSubtotals="1" fieldPosition="0">
        <references count="1">
          <reference field="4294967294" count="1" selected="0">
            <x v="12"/>
          </reference>
        </references>
      </pivotArea>
    </format>
    <format dxfId="1158">
      <pivotArea outline="0" collapsedLevelsAreSubtotals="1" fieldPosition="0">
        <references count="1">
          <reference field="4294967294" count="1" selected="0">
            <x v="14"/>
          </reference>
        </references>
      </pivotArea>
    </format>
    <format dxfId="1157">
      <pivotArea outline="0" collapsedLevelsAreSubtotals="1" fieldPosition="0">
        <references count="1">
          <reference field="4294967294" count="1" selected="0">
            <x v="16"/>
          </reference>
        </references>
      </pivotArea>
    </format>
    <format dxfId="1156">
      <pivotArea outline="0" collapsedLevelsAreSubtotals="1" fieldPosition="0">
        <references count="1">
          <reference field="4294967294" count="1" selected="0">
            <x v="18"/>
          </reference>
        </references>
      </pivotArea>
    </format>
    <format dxfId="1155">
      <pivotArea outline="0" collapsedLevelsAreSubtotals="1" fieldPosition="0">
        <references count="1">
          <reference field="4294967294" count="1" selected="0">
            <x v="20"/>
          </reference>
        </references>
      </pivotArea>
    </format>
    <format dxfId="1154">
      <pivotArea outline="0" collapsedLevelsAreSubtotals="1" fieldPosition="0">
        <references count="1">
          <reference field="4294967294" count="1" selected="0">
            <x v="22"/>
          </reference>
        </references>
      </pivotArea>
    </format>
  </formats>
  <pivotTableStyleInfo name="PivotStyleDark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00000000-0007-0000-1900-000000000000}" name="PivotTable1"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location ref="C20:P28"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SEP-00} Newly Diagnosed Diabetes (last 15m)" fld="162" baseField="0" baseItem="0"/>
    <dataField name="Sum of {SEP-01} Referral to structured education" fld="163" baseField="0" baseItem="0"/>
    <dataField name="Sum of % {SEP-01}" fld="369" baseField="0" baseItem="0" numFmtId="10"/>
    <dataField name="Sum of {SEP-02} Attended structured education" fld="164" baseField="0" baseItem="0"/>
    <dataField name="Sum of % {SEP-02}" fld="370" baseField="0" baseItem="0" numFmtId="10"/>
    <dataField name="Sum of {SEP-03} Declined structured education" fld="165" baseField="0" baseItem="0"/>
    <dataField name="Sum of % {SEP-03}" fld="371" baseField="0" baseItem="0" numFmtId="10"/>
    <dataField name="Sum of {SEP-04} Type 1 - Newly Diagnosed Diabetes (last 15m)" fld="166" baseField="0" baseItem="0"/>
    <dataField name="Sum of % {SEP-04}" fld="372" baseField="0" baseItem="0" numFmtId="10"/>
    <dataField name="Sum of {SEP-05} Type 2 - Newly Diagnosed Diabetes (last 15m)" fld="167" baseField="0" baseItem="0"/>
    <dataField name="Sum of % {SEP-05}" fld="373" baseField="0" baseItem="0" numFmtId="10"/>
    <dataField name="Sum of {SEP-06} No Type - Newly Diagnosed Diabetes (last 15m)" fld="168" baseField="0" baseItem="0"/>
    <dataField name="Sum of % {SEP-06}" fld="374" baseField="0" baseItem="0" numFmtId="10"/>
  </dataFields>
  <formats count="18">
    <format dxfId="1103">
      <pivotArea outline="0" collapsedLevelsAreSubtotals="1" fieldPosition="0">
        <references count="1">
          <reference field="4294967294" count="1" selected="0">
            <x v="2"/>
          </reference>
        </references>
      </pivotArea>
    </format>
    <format dxfId="1102">
      <pivotArea dataOnly="0" labelOnly="1" outline="0" fieldPosition="0">
        <references count="1">
          <reference field="4294967294" count="1">
            <x v="2"/>
          </reference>
        </references>
      </pivotArea>
    </format>
    <format dxfId="1101">
      <pivotArea outline="0" collapsedLevelsAreSubtotals="1" fieldPosition="0">
        <references count="1">
          <reference field="4294967294" count="1" selected="0">
            <x v="4"/>
          </reference>
        </references>
      </pivotArea>
    </format>
    <format dxfId="1100">
      <pivotArea dataOnly="0" labelOnly="1" outline="0" fieldPosition="0">
        <references count="1">
          <reference field="4294967294" count="1">
            <x v="4"/>
          </reference>
        </references>
      </pivotArea>
    </format>
    <format dxfId="1099">
      <pivotArea outline="0" collapsedLevelsAreSubtotals="1" fieldPosition="0">
        <references count="1">
          <reference field="4294967294" count="1" selected="0">
            <x v="6"/>
          </reference>
        </references>
      </pivotArea>
    </format>
    <format dxfId="1098">
      <pivotArea dataOnly="0" labelOnly="1" outline="0" fieldPosition="0">
        <references count="1">
          <reference field="4294967294" count="1">
            <x v="6"/>
          </reference>
        </references>
      </pivotArea>
    </format>
    <format dxfId="1097">
      <pivotArea outline="0" collapsedLevelsAreSubtotals="1" fieldPosition="0">
        <references count="1">
          <reference field="4294967294" count="1" selected="0">
            <x v="8"/>
          </reference>
        </references>
      </pivotArea>
    </format>
    <format dxfId="1096">
      <pivotArea dataOnly="0" labelOnly="1" outline="0" fieldPosition="0">
        <references count="1">
          <reference field="4294967294" count="1">
            <x v="8"/>
          </reference>
        </references>
      </pivotArea>
    </format>
    <format dxfId="1095">
      <pivotArea outline="0" collapsedLevelsAreSubtotals="1" fieldPosition="0">
        <references count="1">
          <reference field="4294967294" count="1" selected="0">
            <x v="10"/>
          </reference>
        </references>
      </pivotArea>
    </format>
    <format dxfId="1094">
      <pivotArea dataOnly="0" labelOnly="1" outline="0" fieldPosition="0">
        <references count="1">
          <reference field="4294967294" count="1">
            <x v="10"/>
          </reference>
        </references>
      </pivotArea>
    </format>
    <format dxfId="1093">
      <pivotArea outline="0" collapsedLevelsAreSubtotals="1" fieldPosition="0">
        <references count="1">
          <reference field="4294967294" count="1" selected="0">
            <x v="12"/>
          </reference>
        </references>
      </pivotArea>
    </format>
    <format dxfId="1092">
      <pivotArea dataOnly="0" labelOnly="1" outline="0" fieldPosition="0">
        <references count="1">
          <reference field="4294967294" count="1">
            <x v="12"/>
          </reference>
        </references>
      </pivotArea>
    </format>
    <format dxfId="1091">
      <pivotArea outline="0" collapsedLevelsAreSubtotals="1" fieldPosition="0">
        <references count="1">
          <reference field="4294967294" count="1" selected="0">
            <x v="2"/>
          </reference>
        </references>
      </pivotArea>
    </format>
    <format dxfId="1090">
      <pivotArea outline="0" collapsedLevelsAreSubtotals="1" fieldPosition="0">
        <references count="1">
          <reference field="4294967294" count="1" selected="0">
            <x v="4"/>
          </reference>
        </references>
      </pivotArea>
    </format>
    <format dxfId="1089">
      <pivotArea outline="0" collapsedLevelsAreSubtotals="1" fieldPosition="0">
        <references count="1">
          <reference field="4294967294" count="1" selected="0">
            <x v="6"/>
          </reference>
        </references>
      </pivotArea>
    </format>
    <format dxfId="1088">
      <pivotArea outline="0" collapsedLevelsAreSubtotals="1" fieldPosition="0">
        <references count="1">
          <reference field="4294967294" count="1" selected="0">
            <x v="8"/>
          </reference>
        </references>
      </pivotArea>
    </format>
    <format dxfId="1087">
      <pivotArea outline="0" collapsedLevelsAreSubtotals="1" fieldPosition="0">
        <references count="1">
          <reference field="4294967294" count="1" selected="0">
            <x v="10"/>
          </reference>
        </references>
      </pivotArea>
    </format>
    <format dxfId="1086">
      <pivotArea outline="0" collapsedLevelsAreSubtotals="1" fieldPosition="0">
        <references count="1">
          <reference field="4294967294" count="1" selected="0">
            <x v="12"/>
          </reference>
        </references>
      </pivotArea>
    </format>
  </formats>
  <pivotTableStyleInfo name="PivotStyleLight1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0245C5D4-5E2B-4536-8124-1104402AD7BE}" name="PivotTable1"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location ref="C20:E28"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2">
    <i>
      <x/>
    </i>
    <i i="1">
      <x v="1"/>
    </i>
  </colItems>
  <dataFields count="2">
    <dataField name="Sum of {T2-01} Type 2 &amp; Not On Insulin" fld="193" baseField="0" baseItem="0"/>
    <dataField name="Sum of % T2-01" fld="375" baseField="0" baseItem="0" numFmtId="10"/>
  </dataFields>
  <formats count="1">
    <format dxfId="1085">
      <pivotArea outline="0" collapsedLevelsAreSubtotals="1" fieldPosition="0">
        <references count="1">
          <reference field="4294967294" count="1" selected="0">
            <x v="1"/>
          </reference>
        </references>
      </pivotArea>
    </format>
  </formats>
  <pivotTableStyleInfo name="PivotStyleLight1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CE29C457-3186-4DA6-9D97-A6E9313079C6}" name="PivotTable1"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location ref="C20:H28"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02"/>
  </rowFields>
  <rowItems count="8">
    <i>
      <x/>
    </i>
    <i>
      <x v="1"/>
    </i>
    <i>
      <x v="2"/>
    </i>
    <i>
      <x v="3"/>
    </i>
    <i>
      <x v="4"/>
    </i>
    <i>
      <x v="5"/>
    </i>
    <i>
      <x v="6"/>
    </i>
    <i t="grand">
      <x/>
    </i>
  </rowItems>
  <colFields count="1">
    <field x="-2"/>
  </colFields>
  <colItems count="5">
    <i>
      <x/>
    </i>
    <i i="1">
      <x v="1"/>
    </i>
    <i i="2">
      <x v="2"/>
    </i>
    <i i="3">
      <x v="3"/>
    </i>
    <i i="4">
      <x v="4"/>
    </i>
  </colItems>
  <dataFields count="5">
    <dataField name="Sum of {LCD-00} Low Calorie Diets Eligibility" fld="194" baseField="0" baseItem="0"/>
    <dataField name="Sum of {LCD-01} LCD Programme Invitation Referred" fld="195" baseField="0" baseItem="0"/>
    <dataField name="Sum of % LCD-01" fld="377" baseField="0" baseItem="0" numFmtId="9"/>
    <dataField name="Sum of {LCD-02} LCD Programme Invitation Declined" fld="196" baseField="0" baseItem="0"/>
    <dataField name="Sum of % LCD-02" fld="378" baseField="0" baseItem="0" numFmtId="9"/>
  </dataFields>
  <formats count="2">
    <format dxfId="1084">
      <pivotArea outline="0" collapsedLevelsAreSubtotals="1" fieldPosition="0">
        <references count="1">
          <reference field="4294967294" count="1" selected="0">
            <x v="2"/>
          </reference>
        </references>
      </pivotArea>
    </format>
    <format dxfId="1083">
      <pivotArea outline="0" collapsedLevelsAreSubtotals="1" fieldPosition="0">
        <references count="1">
          <reference field="4294967294" count="1" selected="0">
            <x v="4"/>
          </reference>
        </references>
      </pivotArea>
    </format>
  </formats>
  <pivotTableStyleInfo name="PivotStyleLight1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130EDA08-37EB-46BB-A6E2-DF2EA4DA7FAA}" name="PivotTable1" cacheId="10" applyNumberFormats="0" applyBorderFormats="0" applyFontFormats="0" applyPatternFormats="0" applyAlignmentFormats="0" applyWidthHeightFormats="1" dataCaption="Values" grandTotalCaption="NEL Total" errorCaption="0" showError="1" updatedVersion="7" minRefreshableVersion="3" itemPrintTitles="1" createdVersion="6" indent="0" outline="1" outlineData="1" multipleFieldFilters="0">
  <location ref="C20:J28" firstHeaderRow="0"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x="15"/>
        <item x="10"/>
        <item x="17"/>
        <item x="9"/>
        <item x="12"/>
        <item x="16"/>
        <item x="13"/>
        <item x="14"/>
        <item x="38"/>
        <item m="1" x="49"/>
        <item x="0"/>
        <item x="4"/>
        <item x="41"/>
        <item x="42"/>
        <item x="43"/>
        <item x="31"/>
        <item x="24"/>
        <item x="2"/>
        <item x="39"/>
        <item x="3"/>
        <item x="32"/>
        <item x="29"/>
        <item x="18"/>
        <item x="20"/>
        <item x="21"/>
        <item x="22"/>
        <item x="35"/>
        <item m="1" x="48"/>
        <item x="44"/>
        <item x="33"/>
        <item x="11"/>
        <item x="34"/>
        <item x="25"/>
        <item x="5"/>
        <item x="26"/>
        <item x="1"/>
        <item x="28"/>
        <item x="23"/>
        <item x="19"/>
        <item x="36"/>
        <item x="45"/>
        <item x="30"/>
        <item x="6"/>
        <item x="40"/>
        <item x="27"/>
        <item x="46"/>
        <item x="37"/>
        <item x="7"/>
        <item x="8"/>
        <item m="1" x="47"/>
        <item t="default"/>
      </items>
    </pivotField>
    <pivotField showAll="0"/>
    <pivotField showAll="0"/>
    <pivotField numFmtId="14" showAll="0">
      <items count="3">
        <item h="1"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axis="axisRow" showAll="0">
      <items count="261">
        <item x="89"/>
        <item x="26"/>
        <item x="23"/>
        <item x="85"/>
        <item x="226"/>
        <item x="209"/>
        <item x="192"/>
        <item x="72"/>
        <item x="48"/>
        <item x="27"/>
        <item x="103"/>
        <item x="128"/>
        <item x="163"/>
        <item x="182"/>
        <item x="30"/>
        <item x="36"/>
        <item x="37"/>
        <item x="0"/>
        <item x="53"/>
        <item x="104"/>
        <item x="220"/>
        <item x="77"/>
        <item x="134"/>
        <item x="210"/>
        <item x="119"/>
        <item x="78"/>
        <item x="4"/>
        <item x="38"/>
        <item x="130"/>
        <item x="184"/>
        <item x="73"/>
        <item x="91"/>
        <item x="79"/>
        <item m="1" x="259"/>
        <item x="185"/>
        <item x="92"/>
        <item x="232"/>
        <item x="208"/>
        <item x="5"/>
        <item x="233"/>
        <item x="137"/>
        <item x="40"/>
        <item x="146"/>
        <item x="227"/>
        <item x="193"/>
        <item x="164"/>
        <item x="105"/>
        <item x="64"/>
        <item x="230"/>
        <item x="154"/>
        <item x="155"/>
        <item x="54"/>
        <item x="59"/>
        <item x="213"/>
        <item x="186"/>
        <item x="8"/>
        <item x="135"/>
        <item x="228"/>
        <item x="31"/>
        <item x="93"/>
        <item x="156"/>
        <item x="141"/>
        <item x="236"/>
        <item x="165"/>
        <item x="111"/>
        <item x="124"/>
        <item x="147"/>
        <item x="150"/>
        <item x="170"/>
        <item x="41"/>
        <item x="194"/>
        <item x="67"/>
        <item x="131"/>
        <item x="16"/>
        <item x="171"/>
        <item x="9"/>
        <item x="129"/>
        <item x="17"/>
        <item x="172"/>
        <item x="242"/>
        <item x="173"/>
        <item x="180"/>
        <item x="18"/>
        <item x="166"/>
        <item x="195"/>
        <item x="157"/>
        <item x="222"/>
        <item x="224"/>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x="96"/>
        <item x="49"/>
        <item x="250"/>
        <item x="21"/>
        <item x="238"/>
        <item x="143"/>
        <item x="50"/>
        <item x="159"/>
        <item x="239"/>
        <item x="244"/>
        <item x="219"/>
        <item x="251"/>
        <item x="55"/>
        <item x="51"/>
        <item x="133"/>
        <item x="97"/>
        <item x="76"/>
        <item x="2"/>
        <item x="178"/>
        <item x="109"/>
        <item x="216"/>
        <item x="183"/>
        <item x="35"/>
        <item x="160"/>
        <item x="120"/>
        <item x="86"/>
        <item x="98"/>
        <item x="234"/>
        <item x="22"/>
        <item x="13"/>
        <item x="99"/>
        <item x="136"/>
        <item x="7"/>
        <item x="196"/>
        <item x="256"/>
        <item x="56"/>
        <item x="110"/>
        <item x="168"/>
        <item x="57"/>
        <item x="33"/>
        <item x="43"/>
        <item x="126"/>
        <item x="81"/>
        <item x="82"/>
        <item x="205"/>
        <item x="197"/>
        <item x="138"/>
        <item x="190"/>
        <item x="257"/>
        <item x="28"/>
        <item x="60"/>
        <item x="1"/>
        <item x="198"/>
        <item x="246"/>
        <item x="39"/>
        <item x="112"/>
        <item x="199"/>
        <item x="212"/>
        <item x="65"/>
        <item x="14"/>
        <item x="217"/>
        <item x="12"/>
        <item x="169"/>
        <item x="83"/>
        <item x="258"/>
        <item x="225"/>
        <item x="47"/>
        <item x="206"/>
        <item x="66"/>
        <item x="158"/>
        <item x="74"/>
        <item x="100"/>
        <item x="151"/>
        <item x="161"/>
        <item x="132"/>
        <item x="223"/>
        <item x="113"/>
        <item x="153"/>
        <item x="122"/>
        <item x="240"/>
        <item x="201"/>
        <item x="229"/>
        <item x="125"/>
        <item x="44"/>
        <item x="68"/>
        <item x="101"/>
        <item x="252"/>
        <item x="75"/>
        <item x="61"/>
        <item x="253"/>
        <item x="62"/>
        <item x="52"/>
        <item x="245"/>
        <item x="139"/>
        <item x="247"/>
        <item x="215"/>
        <item x="84"/>
        <item x="63"/>
        <item x="87"/>
        <item x="45"/>
        <item x="191"/>
        <item x="241"/>
        <item x="179"/>
        <item x="123"/>
        <item x="235"/>
        <item x="46"/>
        <item x="102"/>
        <item x="114"/>
        <item x="58"/>
        <item x="144"/>
        <item x="15"/>
        <item x="115"/>
        <item x="24"/>
        <item x="207"/>
        <item x="116"/>
        <item x="162"/>
        <item x="69"/>
        <item x="34"/>
        <item x="70"/>
        <item x="176"/>
        <item x="127"/>
        <item x="71"/>
        <item x="3"/>
        <item x="117"/>
        <item x="152"/>
        <item x="25"/>
        <item x="29"/>
        <item x="231"/>
        <item x="202"/>
        <item x="149"/>
        <item x="140"/>
        <item x="88"/>
        <item x="118"/>
        <item x="148"/>
        <item x="145"/>
        <item x="200"/>
        <item x="90"/>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1"/>
    <field x="202"/>
  </rowFields>
  <rowItems count="8">
    <i>
      <x/>
    </i>
    <i>
      <x v="1"/>
    </i>
    <i>
      <x v="2"/>
    </i>
    <i>
      <x v="3"/>
    </i>
    <i>
      <x v="4"/>
    </i>
    <i>
      <x v="5"/>
    </i>
    <i>
      <x v="6"/>
    </i>
    <i t="grand">
      <x/>
    </i>
  </rowItems>
  <colFields count="1">
    <field x="-2"/>
  </colFields>
  <colItems count="7">
    <i>
      <x/>
    </i>
    <i i="1">
      <x v="1"/>
    </i>
    <i i="2">
      <x v="2"/>
    </i>
    <i i="3">
      <x v="3"/>
    </i>
    <i i="4">
      <x v="4"/>
    </i>
    <i i="5">
      <x v="5"/>
    </i>
    <i i="6">
      <x v="6"/>
    </i>
  </colItems>
  <dataFields count="7">
    <dataField name="Sum of {DWMP-00} DWMP Eligibility" fld="197" baseField="0" baseItem="0"/>
    <dataField name="Sum of {DWMP-01} Patients with Diabetes Referred to DWMP" fld="198" baseField="0" baseItem="0"/>
    <dataField name="Sum of % DFWMP-01" fld="379" baseField="0" baseItem="0" numFmtId="9"/>
    <dataField name="Sum of {DWMP-02} Patients with Hypertension Referred to DWMP" fld="199" baseField="0" baseItem="0"/>
    <dataField name="Sum of % DFWMP-02" fld="380" baseField="0" baseItem="0" numFmtId="9"/>
    <dataField name="Sum of {DWMP-03} Patients with Diabetes &amp; Hypertension Referred to DWMP" fld="200" baseField="0" baseItem="0"/>
    <dataField name="Sum of % DFWMP-03" fld="381" baseField="0" baseItem="0" numFmtId="9"/>
  </dataFields>
  <formats count="3">
    <format dxfId="1082">
      <pivotArea outline="0" collapsedLevelsAreSubtotals="1" fieldPosition="0">
        <references count="1">
          <reference field="4294967294" count="1" selected="0">
            <x v="2"/>
          </reference>
        </references>
      </pivotArea>
    </format>
    <format dxfId="1081">
      <pivotArea outline="0" collapsedLevelsAreSubtotals="1" fieldPosition="0">
        <references count="1">
          <reference field="4294967294" count="1" selected="0">
            <x v="4"/>
          </reference>
        </references>
      </pivotArea>
    </format>
    <format dxfId="1080">
      <pivotArea outline="0" collapsedLevelsAreSubtotals="1" fieldPosition="0">
        <references count="1">
          <reference field="4294967294" count="1" selected="0">
            <x v="6"/>
          </reference>
        </references>
      </pivotArea>
    </format>
  </formats>
  <pivotTableStyleInfo name="PivotStyleLight1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00000000-0007-0000-1B00-000000000000}" name="PivotTable1" cacheId="10" applyNumberFormats="0" applyBorderFormats="0" applyFontFormats="0" applyPatternFormats="0" applyAlignmentFormats="0" applyWidthHeightFormats="1" dataCaption="Values" errorCaption="0" showError="1" updatedVersion="7" minRefreshableVersion="3" itemPrintTitles="1" createdVersion="6" indent="0" outline="1" outlineData="1" multipleFieldFilters="0">
  <location ref="B21:B29" firstHeaderRow="1"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m="1" x="49"/>
        <item x="0"/>
        <item x="4"/>
        <item x="41"/>
        <item x="42"/>
        <item x="43"/>
        <item x="9"/>
        <item sd="0" x="31"/>
        <item x="24"/>
        <item x="2"/>
        <item x="39"/>
        <item x="3"/>
        <item x="32"/>
        <item x="29"/>
        <item x="10"/>
        <item x="12"/>
        <item x="18"/>
        <item x="20"/>
        <item x="21"/>
        <item x="22"/>
        <item x="35"/>
        <item m="1" x="48"/>
        <item x="44"/>
        <item x="13"/>
        <item x="33"/>
        <item x="11"/>
        <item x="34"/>
        <item x="25"/>
        <item x="5"/>
        <item x="26"/>
        <item x="1"/>
        <item x="28"/>
        <item x="23"/>
        <item x="19"/>
        <item x="36"/>
        <item x="14"/>
        <item x="45"/>
        <item x="30"/>
        <item x="15"/>
        <item x="6"/>
        <item x="40"/>
        <item x="27"/>
        <item x="46"/>
        <item x="37"/>
        <item x="16"/>
        <item x="7"/>
        <item x="8"/>
        <item x="17"/>
        <item m="1" x="47"/>
        <item x="38"/>
        <item t="default"/>
      </items>
    </pivotField>
    <pivotField axis="axisRow" showAll="0">
      <items count="279">
        <item m="1" x="266"/>
        <item m="1" x="269"/>
        <item m="1" x="272"/>
        <item x="89"/>
        <item x="26"/>
        <item x="23"/>
        <item x="85"/>
        <item x="226"/>
        <item x="209"/>
        <item x="192"/>
        <item x="72"/>
        <item x="48"/>
        <item x="27"/>
        <item x="103"/>
        <item x="128"/>
        <item x="163"/>
        <item x="182"/>
        <item x="30"/>
        <item x="36"/>
        <item x="37"/>
        <item x="0"/>
        <item x="53"/>
        <item x="104"/>
        <item x="220"/>
        <item x="77"/>
        <item x="134"/>
        <item x="210"/>
        <item x="119"/>
        <item m="1" x="276"/>
        <item x="78"/>
        <item x="4"/>
        <item x="38"/>
        <item x="130"/>
        <item x="184"/>
        <item x="73"/>
        <item x="91"/>
        <item x="79"/>
        <item m="1" x="261"/>
        <item x="185"/>
        <item x="92"/>
        <item x="232"/>
        <item x="208"/>
        <item x="5"/>
        <item x="233"/>
        <item x="137"/>
        <item m="1" x="267"/>
        <item x="40"/>
        <item x="146"/>
        <item x="227"/>
        <item x="193"/>
        <item x="164"/>
        <item x="105"/>
        <item x="64"/>
        <item x="154"/>
        <item x="155"/>
        <item x="54"/>
        <item x="59"/>
        <item x="213"/>
        <item x="186"/>
        <item x="8"/>
        <item x="135"/>
        <item x="228"/>
        <item x="31"/>
        <item m="1" x="275"/>
        <item m="1" x="265"/>
        <item x="93"/>
        <item x="156"/>
        <item m="1" x="277"/>
        <item x="236"/>
        <item x="165"/>
        <item x="111"/>
        <item x="147"/>
        <item x="150"/>
        <item m="1" x="274"/>
        <item x="170"/>
        <item x="41"/>
        <item x="194"/>
        <item x="67"/>
        <item m="1" x="264"/>
        <item x="131"/>
        <item x="16"/>
        <item x="171"/>
        <item x="9"/>
        <item x="129"/>
        <item x="17"/>
        <item x="172"/>
        <item x="242"/>
        <item x="173"/>
        <item x="180"/>
        <item x="18"/>
        <item x="166"/>
        <item x="195"/>
        <item x="157"/>
        <item x="222"/>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m="1" x="273"/>
        <item x="49"/>
        <item x="250"/>
        <item x="21"/>
        <item x="238"/>
        <item x="143"/>
        <item x="50"/>
        <item x="159"/>
        <item x="239"/>
        <item x="244"/>
        <item x="219"/>
        <item x="251"/>
        <item x="55"/>
        <item x="51"/>
        <item x="133"/>
        <item x="97"/>
        <item x="76"/>
        <item x="2"/>
        <item x="178"/>
        <item x="109"/>
        <item x="216"/>
        <item x="183"/>
        <item x="35"/>
        <item x="160"/>
        <item x="86"/>
        <item x="98"/>
        <item x="234"/>
        <item x="22"/>
        <item x="13"/>
        <item x="99"/>
        <item x="136"/>
        <item m="1" x="270"/>
        <item x="7"/>
        <item x="196"/>
        <item x="256"/>
        <item x="56"/>
        <item x="110"/>
        <item x="168"/>
        <item x="57"/>
        <item x="33"/>
        <item x="43"/>
        <item x="126"/>
        <item x="81"/>
        <item x="82"/>
        <item x="205"/>
        <item x="197"/>
        <item x="138"/>
        <item x="190"/>
        <item x="257"/>
        <item x="28"/>
        <item x="60"/>
        <item x="1"/>
        <item x="198"/>
        <item x="246"/>
        <item x="39"/>
        <item x="112"/>
        <item x="199"/>
        <item m="1" x="260"/>
        <item x="212"/>
        <item x="65"/>
        <item x="14"/>
        <item x="217"/>
        <item x="12"/>
        <item x="169"/>
        <item x="83"/>
        <item x="258"/>
        <item x="225"/>
        <item x="47"/>
        <item x="206"/>
        <item x="66"/>
        <item x="158"/>
        <item x="74"/>
        <item x="100"/>
        <item x="151"/>
        <item x="161"/>
        <item x="132"/>
        <item x="223"/>
        <item x="113"/>
        <item x="153"/>
        <item x="122"/>
        <item x="240"/>
        <item x="201"/>
        <item x="125"/>
        <item x="44"/>
        <item x="68"/>
        <item x="101"/>
        <item x="252"/>
        <item x="75"/>
        <item x="61"/>
        <item x="253"/>
        <item x="62"/>
        <item x="52"/>
        <item x="245"/>
        <item x="139"/>
        <item x="247"/>
        <item x="215"/>
        <item x="84"/>
        <item x="63"/>
        <item x="87"/>
        <item x="45"/>
        <item x="191"/>
        <item m="1" x="271"/>
        <item x="179"/>
        <item x="123"/>
        <item x="235"/>
        <item x="46"/>
        <item x="102"/>
        <item x="114"/>
        <item x="58"/>
        <item x="144"/>
        <item x="24"/>
        <item x="15"/>
        <item x="115"/>
        <item x="207"/>
        <item x="116"/>
        <item x="69"/>
        <item x="34"/>
        <item x="70"/>
        <item x="176"/>
        <item x="127"/>
        <item x="71"/>
        <item x="3"/>
        <item x="117"/>
        <item x="152"/>
        <item x="25"/>
        <item x="29"/>
        <item x="231"/>
        <item x="202"/>
        <item x="149"/>
        <item x="140"/>
        <item x="88"/>
        <item m="1" x="263"/>
        <item m="1" x="268"/>
        <item x="148"/>
        <item x="145"/>
        <item m="1" x="262"/>
        <item m="1" x="259"/>
        <item x="96"/>
        <item x="118"/>
        <item x="124"/>
        <item x="141"/>
        <item x="162"/>
        <item x="224"/>
        <item x="120"/>
        <item x="200"/>
        <item x="229"/>
        <item x="241"/>
        <item x="230"/>
        <item x="90"/>
        <item t="default"/>
      </items>
    </pivotField>
    <pivotField showAll="0"/>
    <pivotField numFmtId="14" showAll="0">
      <items count="3">
        <item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Items count="1">
    <i/>
  </colItems>
  <formats count="1">
    <format dxfId="1079">
      <pivotArea outline="0" collapsedLevelsAreSubtotals="1" fieldPosition="0"/>
    </format>
  </formats>
  <pivotTableStyleInfo name="PivotStyleLight17" showRowHeaders="1" showColHeaders="1" showRowStripes="1"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2.xml><?xml version="1.0" encoding="utf-8"?>
<pivotTableDefinition xmlns="http://schemas.openxmlformats.org/spreadsheetml/2006/main" xmlns:mc="http://schemas.openxmlformats.org/markup-compatibility/2006" xmlns:xr="http://schemas.microsoft.com/office/spreadsheetml/2014/revision" mc:Ignorable="xr" xr:uid="{00000000-0007-0000-1C00-000000000000}" name="PivotTable1" cacheId="10" applyNumberFormats="0" applyBorderFormats="0" applyFontFormats="0" applyPatternFormats="0" applyAlignmentFormats="0" applyWidthHeightFormats="1" dataCaption="Values" errorCaption="0" showError="1" updatedVersion="7" minRefreshableVersion="3" itemPrintTitles="1" createdVersion="6" indent="0" outline="1" outlineData="1" multipleFieldFilters="0">
  <location ref="B21:B29" firstHeaderRow="1" firstDataRow="1" firstDataCol="1"/>
  <pivotFields count="382">
    <pivotField axis="axisRow" showAll="0">
      <items count="10">
        <item sd="0" x="0"/>
        <item sd="0" x="2"/>
        <item sd="0" x="4"/>
        <item sd="0" x="1"/>
        <item sd="0" x="6"/>
        <item sd="0" x="3"/>
        <item sd="0" x="5"/>
        <item sd="0" m="1" x="7"/>
        <item m="1" x="8"/>
        <item t="default" sd="0"/>
      </items>
    </pivotField>
    <pivotField axis="axisRow" showAll="0">
      <items count="51">
        <item m="1" x="49"/>
        <item x="0"/>
        <item x="4"/>
        <item x="41"/>
        <item x="42"/>
        <item x="43"/>
        <item x="9"/>
        <item sd="0" x="31"/>
        <item x="24"/>
        <item x="2"/>
        <item x="39"/>
        <item x="3"/>
        <item x="32"/>
        <item x="29"/>
        <item x="10"/>
        <item x="12"/>
        <item x="18"/>
        <item x="20"/>
        <item x="21"/>
        <item x="22"/>
        <item x="35"/>
        <item m="1" x="48"/>
        <item x="44"/>
        <item x="13"/>
        <item x="33"/>
        <item x="11"/>
        <item x="34"/>
        <item x="25"/>
        <item x="5"/>
        <item x="26"/>
        <item x="1"/>
        <item x="28"/>
        <item x="23"/>
        <item x="19"/>
        <item x="36"/>
        <item x="14"/>
        <item x="45"/>
        <item x="30"/>
        <item x="15"/>
        <item x="6"/>
        <item x="40"/>
        <item x="27"/>
        <item x="46"/>
        <item x="37"/>
        <item x="16"/>
        <item x="7"/>
        <item x="8"/>
        <item x="17"/>
        <item m="1" x="47"/>
        <item x="38"/>
        <item t="default"/>
      </items>
    </pivotField>
    <pivotField axis="axisRow" showAll="0">
      <items count="279">
        <item m="1" x="266"/>
        <item m="1" x="269"/>
        <item m="1" x="272"/>
        <item x="89"/>
        <item x="26"/>
        <item x="23"/>
        <item x="85"/>
        <item x="226"/>
        <item x="209"/>
        <item x="192"/>
        <item x="72"/>
        <item x="48"/>
        <item x="27"/>
        <item x="103"/>
        <item x="128"/>
        <item x="163"/>
        <item x="182"/>
        <item x="30"/>
        <item x="36"/>
        <item x="37"/>
        <item x="0"/>
        <item x="53"/>
        <item x="104"/>
        <item x="220"/>
        <item x="77"/>
        <item x="134"/>
        <item x="210"/>
        <item x="119"/>
        <item m="1" x="276"/>
        <item x="78"/>
        <item x="4"/>
        <item x="38"/>
        <item x="130"/>
        <item x="184"/>
        <item x="73"/>
        <item x="91"/>
        <item x="79"/>
        <item m="1" x="261"/>
        <item x="185"/>
        <item x="92"/>
        <item x="232"/>
        <item x="208"/>
        <item x="5"/>
        <item x="233"/>
        <item x="137"/>
        <item m="1" x="267"/>
        <item x="40"/>
        <item x="146"/>
        <item x="227"/>
        <item x="193"/>
        <item x="164"/>
        <item x="105"/>
        <item x="64"/>
        <item x="154"/>
        <item x="155"/>
        <item x="54"/>
        <item x="59"/>
        <item x="213"/>
        <item x="186"/>
        <item x="8"/>
        <item x="135"/>
        <item x="228"/>
        <item x="31"/>
        <item m="1" x="275"/>
        <item m="1" x="265"/>
        <item x="93"/>
        <item x="156"/>
        <item m="1" x="277"/>
        <item x="236"/>
        <item x="165"/>
        <item x="111"/>
        <item x="147"/>
        <item x="150"/>
        <item m="1" x="274"/>
        <item x="170"/>
        <item x="41"/>
        <item x="194"/>
        <item x="67"/>
        <item m="1" x="264"/>
        <item x="131"/>
        <item x="16"/>
        <item x="171"/>
        <item x="9"/>
        <item x="129"/>
        <item x="17"/>
        <item x="172"/>
        <item x="242"/>
        <item x="173"/>
        <item x="180"/>
        <item x="18"/>
        <item x="166"/>
        <item x="195"/>
        <item x="157"/>
        <item x="222"/>
        <item x="187"/>
        <item x="218"/>
        <item x="167"/>
        <item x="19"/>
        <item x="188"/>
        <item x="248"/>
        <item x="121"/>
        <item x="203"/>
        <item x="254"/>
        <item x="106"/>
        <item x="181"/>
        <item x="6"/>
        <item x="243"/>
        <item x="142"/>
        <item x="204"/>
        <item x="107"/>
        <item x="94"/>
        <item x="211"/>
        <item x="42"/>
        <item x="174"/>
        <item x="10"/>
        <item x="11"/>
        <item x="249"/>
        <item x="80"/>
        <item x="255"/>
        <item x="108"/>
        <item x="177"/>
        <item x="95"/>
        <item x="189"/>
        <item x="214"/>
        <item x="32"/>
        <item x="221"/>
        <item x="20"/>
        <item x="175"/>
        <item x="237"/>
        <item m="1" x="273"/>
        <item x="49"/>
        <item x="250"/>
        <item x="21"/>
        <item x="238"/>
        <item x="143"/>
        <item x="50"/>
        <item x="159"/>
        <item x="239"/>
        <item x="244"/>
        <item x="219"/>
        <item x="251"/>
        <item x="55"/>
        <item x="51"/>
        <item x="133"/>
        <item x="97"/>
        <item x="76"/>
        <item x="2"/>
        <item x="178"/>
        <item x="109"/>
        <item x="216"/>
        <item x="183"/>
        <item x="35"/>
        <item x="160"/>
        <item x="86"/>
        <item x="98"/>
        <item x="234"/>
        <item x="22"/>
        <item x="13"/>
        <item x="99"/>
        <item x="136"/>
        <item m="1" x="270"/>
        <item x="7"/>
        <item x="196"/>
        <item x="256"/>
        <item x="56"/>
        <item x="110"/>
        <item x="168"/>
        <item x="57"/>
        <item x="33"/>
        <item x="43"/>
        <item x="126"/>
        <item x="81"/>
        <item x="82"/>
        <item x="205"/>
        <item x="197"/>
        <item x="138"/>
        <item x="190"/>
        <item x="257"/>
        <item x="28"/>
        <item x="60"/>
        <item x="1"/>
        <item x="198"/>
        <item x="246"/>
        <item x="39"/>
        <item x="112"/>
        <item x="199"/>
        <item m="1" x="260"/>
        <item x="212"/>
        <item x="65"/>
        <item x="14"/>
        <item x="217"/>
        <item x="12"/>
        <item x="169"/>
        <item x="83"/>
        <item x="258"/>
        <item x="225"/>
        <item x="47"/>
        <item x="206"/>
        <item x="66"/>
        <item x="158"/>
        <item x="74"/>
        <item x="100"/>
        <item x="151"/>
        <item x="161"/>
        <item x="132"/>
        <item x="223"/>
        <item x="113"/>
        <item x="153"/>
        <item x="122"/>
        <item x="240"/>
        <item x="201"/>
        <item x="125"/>
        <item x="44"/>
        <item x="68"/>
        <item x="101"/>
        <item x="252"/>
        <item x="75"/>
        <item x="61"/>
        <item x="253"/>
        <item x="62"/>
        <item x="52"/>
        <item x="245"/>
        <item x="139"/>
        <item x="247"/>
        <item x="215"/>
        <item x="84"/>
        <item x="63"/>
        <item x="87"/>
        <item x="45"/>
        <item x="191"/>
        <item m="1" x="271"/>
        <item x="179"/>
        <item x="123"/>
        <item x="235"/>
        <item x="46"/>
        <item x="102"/>
        <item x="114"/>
        <item x="58"/>
        <item x="144"/>
        <item x="24"/>
        <item x="15"/>
        <item x="115"/>
        <item x="207"/>
        <item x="116"/>
        <item x="69"/>
        <item x="34"/>
        <item x="70"/>
        <item x="176"/>
        <item x="127"/>
        <item x="71"/>
        <item x="3"/>
        <item x="117"/>
        <item x="152"/>
        <item x="25"/>
        <item x="29"/>
        <item x="231"/>
        <item x="202"/>
        <item x="149"/>
        <item x="140"/>
        <item x="88"/>
        <item m="1" x="263"/>
        <item m="1" x="268"/>
        <item x="148"/>
        <item x="145"/>
        <item m="1" x="262"/>
        <item m="1" x="259"/>
        <item x="96"/>
        <item x="118"/>
        <item x="124"/>
        <item x="141"/>
        <item x="162"/>
        <item x="224"/>
        <item x="120"/>
        <item x="200"/>
        <item x="229"/>
        <item x="241"/>
        <item x="230"/>
        <item x="90"/>
        <item t="default"/>
      </items>
    </pivotField>
    <pivotField showAll="0"/>
    <pivotField numFmtId="14" showAll="0">
      <items count="3">
        <item x="0"/>
        <item x="1"/>
        <item t="default"/>
      </items>
    </pivotField>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Items count="1">
    <i/>
  </colItems>
  <formats count="1">
    <format dxfId="1078">
      <pivotArea outline="0" collapsedLevelsAreSubtotals="1" fieldPosition="0"/>
    </format>
  </formats>
  <pivotTableStyleInfo name="PivotStyleLight17" showRowHeaders="1" showColHeaders="1" showRowStripes="1"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5" xr16:uid="{00000000-0016-0000-0000-000000000000}" autoFormatId="0" applyNumberFormats="0" applyBorderFormats="0" applyFontFormats="1" applyPatternFormats="1" applyAlignmentFormats="0" applyWidthHeightFormats="0">
  <queryTableRefresh preserveSortFilterLayout="0" nextId="204">
    <queryTableFields count="203">
      <queryTableField id="1" name="Locality" tableColumnId="1"/>
      <queryTableField id="2" name="SubLocality" tableColumnId="2"/>
      <queryTableField id="3" name="Practice" tableColumnId="3"/>
      <queryTableField id="4" name="Practice ID" tableColumnId="4"/>
      <queryTableField id="5" name="Rel_D" tableColumnId="5"/>
      <queryTableField id="6" name="{00-00} Current Listsize" tableColumnId="6"/>
      <queryTableField id="7" name="{CP-10} All Diabetes - BP recorded (last 15m)" tableColumnId="7"/>
      <queryTableField id="8" name="{CP-11} All Diabetes - Cholesterol recorded (last 15m)" tableColumnId="8"/>
      <queryTableField id="9" name="{CP-12} All Diabetes - HbAc1 recorded (last 15m)" tableColumnId="9"/>
      <queryTableField id="10" name="{CP-13} All Diabetes - BMI recorded (last 15m)" tableColumnId="10"/>
      <queryTableField id="11" name="{CP-14} All Diabetes - Serum Creatinine (last 15m)" tableColumnId="11"/>
      <queryTableField id="12" name="{CP-15} All Diabetes - Microalbuminuria (last 15m)" tableColumnId="12"/>
      <queryTableField id="13" name="{CP-16} All Diabetes - Foot Risk (last 15m)" tableColumnId="13"/>
      <queryTableField id="14" name="{CP-17} All Diabetes - Digital Retinal Screen/Retinal Screener (last 15m)" tableColumnId="14"/>
      <queryTableField id="15" name="{CP-18} All Diabetes - Smoking Status recorded (15m)" tableColumnId="15"/>
      <queryTableField id="16" name="{CP-19} Type 1 - BP recorded (last 15m)" tableColumnId="16"/>
      <queryTableField id="17" name="{CP-20} Type 1 - Cholesterol recorded (last 15m)" tableColumnId="17"/>
      <queryTableField id="18" name="{CP-21} Type 1 - HbAc1 recorded (last 15m)" tableColumnId="18"/>
      <queryTableField id="19" name="{CP-22} Type 1 - BMI recorded (last 15m)" tableColumnId="19"/>
      <queryTableField id="20" name="{CP-23} Type 1 - Serum Creatinine (last 15m)" tableColumnId="20"/>
      <queryTableField id="21" name="{CP-24} Type 1 - Microalbuminuria (last 15m)" tableColumnId="21"/>
      <queryTableField id="22" name="{CP-25} Type 1 - Foot Risk (last 15m)" tableColumnId="22"/>
      <queryTableField id="23" name="{CP-26} Type 1 - Digital Retinal Screen/Retinal Screener (last 15m)" tableColumnId="23"/>
      <queryTableField id="24" name="{CP-27} Type 1 - Smoking Status recorded (15m)" tableColumnId="24"/>
      <queryTableField id="25" name="{CP-28} Type 2 - BP recorded (last 15m)" tableColumnId="25"/>
      <queryTableField id="26" name="{CP-29} Type 2 - Cholesterol recorded (last 15m)" tableColumnId="26"/>
      <queryTableField id="27" name="{CP-30} Type 2 - HbAc1 recorded (last 15m)" tableColumnId="27"/>
      <queryTableField id="28" name="{CP-31} Type 2 - BMI recorded (last 15m)" tableColumnId="28"/>
      <queryTableField id="29" name="{CP-32} Type 2 - Serum Creatinine (last 15m)" tableColumnId="29"/>
      <queryTableField id="30" name="{CP-33} Type 2 - Microalbuminuria (last 15m)" tableColumnId="30"/>
      <queryTableField id="31" name="{CP-34} Type 2 - Foot Risk (last 15m)" tableColumnId="31"/>
      <queryTableField id="32" name="{CP-35} Type 2 - Digital Retinal Screen/Retinal Screener (last 15m)" tableColumnId="32"/>
      <queryTableField id="33" name="{CP-36} Type 2 - Smoking Status recorded (15m)" tableColumnId="33"/>
      <queryTableField id="34" name="{CP-T018} All Diabetes - Current Smokers" tableColumnId="34"/>
      <queryTableField id="35" name="{CP-T019} All Diabetes - Current Smokers Given Smoking Advice" tableColumnId="35"/>
      <queryTableField id="36" name="{CP-T027} Type 1 - Current Smokers" tableColumnId="36"/>
      <queryTableField id="37" name="{CP-T028} Type 1 - Current Smokers Given Smoking Advice" tableColumnId="37"/>
      <queryTableField id="38" name="{CP-T036} Type 2 - Current Smokers" tableColumnId="38"/>
      <queryTableField id="39" name="{CP-T037} Type 2 - Current Smokers Given Smoking Advice" tableColumnId="39"/>
      <queryTableField id="40" name="{CP88-AD} All Diabetes: =&gt;12 Yrs &amp; Care Proc recorded: 8 of 8 (15m)" tableColumnId="40"/>
      <queryTableField id="41" name="{CP88-T1} Type 1: =&gt;12 Yrs &amp; Care Proc recorded: 8 of 8 (15m)" tableColumnId="41"/>
      <queryTableField id="42" name="{CP88-T2} Type 2: =&gt;12 Yrs &amp; Care Proc recorded: 8 of 8 (15m)" tableColumnId="42"/>
      <queryTableField id="43" name="{CP88a-AD} All Diabetes: &lt;12 Yrs &amp; Care Proc recorded: 1 of 1 (15m)" tableColumnId="43"/>
      <queryTableField id="44" name="{CP88a-T1} Type 1: &lt;12 Yrs &amp; Care Proc recorded: 1 of 1 (15m)" tableColumnId="44"/>
      <queryTableField id="45" name="{CP88a-T2} Type 2: &lt;12 Yrs &amp; Care Proc recorded: 1 of 1 (15m)" tableColumnId="45"/>
      <queryTableField id="46" name="{CP99-AD} All Diabetes: =&gt;12 &amp; Care Proc recorded: 9 of 9 (15m)" tableColumnId="46"/>
      <queryTableField id="47" name="{CP99-T1} Type 1: =&gt;12 &amp; Care Proc recorded: 9 of 9 (15m)" tableColumnId="47"/>
      <queryTableField id="48" name="{CP99-T2} Type 2: =&gt;12 &amp; Care Proc recorded: 9 of 9 (15m)" tableColumnId="48"/>
      <queryTableField id="49" name="{FR-01} All Diabetes: Foot Risk Recorded (15m)" tableColumnId="49"/>
      <queryTableField id="50" name="{FR-02} All Diabetes - High Foot Risk Recorded (15m)" tableColumnId="50"/>
      <queryTableField id="51" name="{FR-03} All Diabetes - Moderate Foot Risk Recorded (15m)" tableColumnId="51"/>
      <queryTableField id="52" name="{FR-04} All Diabetes - Low Foot Risk Recorded (15m)" tableColumnId="52"/>
      <queryTableField id="53" name="{FR-05} Type 1: Foot Risk Recorded (15m)" tableColumnId="53"/>
      <queryTableField id="54" name="{FR-06} Type 1 - High Foot Risk Recorded (15m)" tableColumnId="54"/>
      <queryTableField id="55" name="{FR-07} Type 1 - Moderate Foot Risk Recorded (15m)" tableColumnId="55"/>
      <queryTableField id="56" name="{FR-08} Type 1 - Low Foot Risk Recorded (15m)" tableColumnId="56"/>
      <queryTableField id="57" name="{FR-09} Type 2: Foot Risk Recorded (15m)" tableColumnId="57"/>
      <queryTableField id="58" name="{FR-10} Type 2 - High Foot Risk Recorded (15m)" tableColumnId="58"/>
      <queryTableField id="59" name="{FR-11} Type 2 - Moderate Foot Risk Recorded (15m)" tableColumnId="59"/>
      <queryTableField id="60" name="{FR-12} Type 2 - Low Foot Risk Recorded (15m)" tableColumnId="60"/>
      <queryTableField id="61" name="{MM-01} Diabetes and CKD" tableColumnId="61"/>
      <queryTableField id="62" name="{MM-01a} Diabetes and CKD (stage 4-5}" tableColumnId="62"/>
      <queryTableField id="63" name="{MM-02} Diabetes and Stroke or CHD" tableColumnId="63"/>
      <queryTableField id="64" name="{MM-03} Diabetes and Depression" tableColumnId="64"/>
      <queryTableField id="65" name="{MM-04} Diabetes and SMI" tableColumnId="65"/>
      <queryTableField id="66" name="{MM-05} Diabetes and Learning Disability" tableColumnId="66"/>
      <queryTableField id="67" name="{PC-00} Diabetic women (excluding sterilisation, hysterectomy etc) aged 15-45 Yr" tableColumnId="67"/>
      <queryTableField id="68" name="{PC-01} Diabetic women 15-45 currently using contraception" tableColumnId="68"/>
      <queryTableField id="69" name="{PC-010} Preconception Advice (15m)" tableColumnId="69"/>
      <queryTableField id="70" name="{PC-011} Referred to preconception clinic (15m)" tableColumnId="70"/>
      <queryTableField id="71" name="{PC-02} Diabetic women aged 15-45 not currently using contraception" tableColumnId="71"/>
      <queryTableField id="72" name="{PC-020} Preconception Advice (15m)" tableColumnId="72"/>
      <queryTableField id="73" name="{PC-021} Referred to preconception clinic (15m)" tableColumnId="73"/>
      <queryTableField id="74" name="{PC-022} Folic Acid (12m)" tableColumnId="74"/>
      <queryTableField id="75" name="{PC-023} Prescribed ACE/ARB (6m) or Statins (12m)" tableColumnId="75"/>
      <queryTableField id="76" name="{PC-023a} 15Yr-30Yrs: Prescribed ACE/ARB (6m) or Statins (12m)" tableColumnId="76"/>
      <queryTableField id="77" name="{PC-023b} 31Yr-45Yrs: Prescribed ACE/ARB (6m) or Statins (12m)" tableColumnId="77"/>
      <queryTableField id="78" name="{PC-024} HbA1c recorded (15m)" tableColumnId="78"/>
      <queryTableField id="79" name="{PC-024a} Latest HbA1c &lt;48mol/mmol (15m)" tableColumnId="79"/>
      <queryTableField id="80" name="{PC-024b} Latest HbA1c &lt;= 86mol/mmol (15m)" tableColumnId="80"/>
      <queryTableField id="81" name="{PC-024c} Latest HbA1c &gt;86mol/mmol (15m)" tableColumnId="81"/>
      <queryTableField id="82" name="{STP-01} Type 1 Diabetes &amp; LADA" tableColumnId="82"/>
      <queryTableField id="83" name="{STP-02} Type 2 Diabetes &amp; MODY" tableColumnId="83"/>
      <queryTableField id="84" name="{STP-03} No Type Diabetes" tableColumnId="84"/>
      <queryTableField id="85" name="{TT-10} All Patients - BP recorded (last 15m)" tableColumnId="85"/>
      <queryTableField id="86" name="{TT-11} All Patients - BP controlled &lt;=140/80 (last 15m)" tableColumnId="86"/>
      <queryTableField id="87" name="{TT-12} All Patients - HbA1c recorded (last 15m)" tableColumnId="87"/>
      <queryTableField id="88" name="{TT-13} All Patients - HbA1c &lt;=48mmol (last 15m)" tableColumnId="88"/>
      <queryTableField id="89" name="{TT-14} All Patients - HbA1c &lt;=86mmol (last 15m)" tableColumnId="89"/>
      <queryTableField id="90" name="{TT-15} All Patients - HbA1c controlled &lt;=58mmol (last 15m)" tableColumnId="90"/>
      <queryTableField id="91" name="{TT-16} All Patients - Chol recorded (15m)" tableColumnId="91"/>
      <queryTableField id="92" name="{TT-17} All Patients - Chol controlled &lt;5mmol (last 15m)" tableColumnId="92"/>
      <queryTableField id="93" name="{TT-18} All Patients - BP, HbA1c and Chol recorded" tableColumnId="93"/>
      <queryTableField id="94" name="{TT-19} All Patients - BP, HbA1c and Chol controlled" tableColumnId="94"/>
      <queryTableField id="95" name="{TT-20} Type 1 - BP recorded (last 15m)" tableColumnId="95"/>
      <queryTableField id="96" name="{TT-21} Type 1 - BP controlled &lt;=140/80 (last 15m)" tableColumnId="96"/>
      <queryTableField id="97" name="{TT-22} Type 1 - HbA1c recorded (last 15m)" tableColumnId="97"/>
      <queryTableField id="98" name="{TT-23} Type 1 - HbA1c &lt;=48mmol (last 15m)" tableColumnId="98"/>
      <queryTableField id="99" name="{TT-24} Type 1 - HbA1c &lt;=86mmol (last 15m)" tableColumnId="99"/>
      <queryTableField id="100" name="{TT-25} Type 1 - HbA1c controlled &lt;=58mmol (last 15m)" tableColumnId="100"/>
      <queryTableField id="101" name="{TT-26} Type 1 - Chol recorded (15m)" tableColumnId="101"/>
      <queryTableField id="102" name="{TT-27} Type 1 - Chol controlled &lt;5mmol (last 15m)" tableColumnId="102"/>
      <queryTableField id="103" name="{TT-28} Type 1 - BP, HbA1c and Chol recorded" tableColumnId="103"/>
      <queryTableField id="104" name="{TT-29} Type 1 - BP, HbA1c and Chol controlled" tableColumnId="104"/>
      <queryTableField id="105" name="{TT-30} Type 2 - BP recorded (last 15m)" tableColumnId="105"/>
      <queryTableField id="106" name="{TT-31} Type 2 - BP controlled &lt;=140/80 (last 15m)" tableColumnId="106"/>
      <queryTableField id="107" name="{TT-32} Type 2 - HbA1c recorded (last 15m)" tableColumnId="107"/>
      <queryTableField id="108" name="{TT-33} Type 2 - HbA1c &lt;=48mmol (last 15m)" tableColumnId="108"/>
      <queryTableField id="109" name="{TT-34} Type 2 - HbA1c &lt;=86mmol (last 15m)" tableColumnId="109"/>
      <queryTableField id="110" name="{TT-35} Type 2 - HbA1c controlled &lt;=58mmol (last 15m)" tableColumnId="110"/>
      <queryTableField id="111" name="{TT-36} Type 2 - Chol recorded (15m)" tableColumnId="111"/>
      <queryTableField id="112" name="{TT-37} Type 2 - Chol controlled &lt;5mmol (last 15m)" tableColumnId="112"/>
      <queryTableField id="113" name="{TT-38} Type 2 - BP, HbA1c and Chol recorded" tableColumnId="113"/>
      <queryTableField id="114" name="{TT-39} Type 2 - BP, HbA1c and Chol controlled" tableColumnId="114"/>
      <queryTableField id="115" name="Min of {00-00} Current Listsize" tableColumnId="115"/>
      <queryTableField id="116" name="{DR-00} Total Diabetes Register" tableColumnId="116"/>
      <queryTableField id="117" name="{TR-00} Type Recorded" tableColumnId="117"/>
      <queryTableField id="118" name="{TRN-00} No Type Recorded" tableColumnId="118"/>
      <queryTableField id="119" name="{DEM-01} Ethnicity groupings" tableColumnId="119"/>
      <queryTableField id="120" name="{DEM-01} Type 1 Diabetes" tableColumnId="120"/>
      <queryTableField id="121" name="{DEM-02} Type 2 Diabetes" tableColumnId="121"/>
      <queryTableField id="122" name="{DEM-03} No Type Diabetes" tableColumnId="122"/>
      <queryTableField id="123" name="{DEM-04} Place of care recorded (2 years)" tableColumnId="123"/>
      <queryTableField id="124" name="{DEM-05} Place of care recorded (Ever)" tableColumnId="124"/>
      <queryTableField id="125" name="{DEM-e01} White" tableColumnId="125"/>
      <queryTableField id="126" name="{DEM-e02} South Asian" tableColumnId="126"/>
      <queryTableField id="127" name="{DEM-e03} Black" tableColumnId="127"/>
      <queryTableField id="128" name="{DEM-e04} Mixed" tableColumnId="128"/>
      <queryTableField id="129" name="{DEM-e05} Other" tableColumnId="129"/>
      <queryTableField id="130" name="{DEM-e06} Ethnicity Not Recorded" tableColumnId="130"/>
      <queryTableField id="131" name="{DEM-e07} Ethnicity Not Stated" tableColumnId="131"/>
      <queryTableField id="132" name="{DEM-004} GP Care (2 years)" tableColumnId="132"/>
      <queryTableField id="133" name="{DEM-0040} Hospital Care (2 years)" tableColumnId="133"/>
      <queryTableField id="134" name="{DEM-005} GP Care (Ever)" tableColumnId="134"/>
      <queryTableField id="135" name="{DEM-0050} Hospital Care (Ever)" tableColumnId="135"/>
      <queryTableField id="136" name="{DEM-00-15} All Diabetes - 0-15 Yrs" tableColumnId="136"/>
      <queryTableField id="137" name="{DEM-00-39} All Diabetes - 16-39 Yrs" tableColumnId="137"/>
      <queryTableField id="138" name="{DEM-00-64} All Diabetes - 40-64 Yrs" tableColumnId="138"/>
      <queryTableField id="139" name="{DEM-00-65+} All Diabetes - 65+ Yrs" tableColumnId="139"/>
      <queryTableField id="140" name="{DEM-01-15} Type 1 - 0-15 Yrs" tableColumnId="140"/>
      <queryTableField id="141" name="{DEM-01-39} Type 1 - 16-39 Yrs" tableColumnId="141"/>
      <queryTableField id="142" name="{DEM-01-64} Type 1 - 40-64 Yrs" tableColumnId="142"/>
      <queryTableField id="143" name="{DEM-01-65+} Type 1 - 65+ Yrs" tableColumnId="143"/>
      <queryTableField id="144" name="{DEM-02-15} Type 2 - 0-15 Yrs" tableColumnId="144"/>
      <queryTableField id="145" name="{DEM-02-39} Type 2 - 16-39 Yrs" tableColumnId="145"/>
      <queryTableField id="146" name="{DEM-02-64} Type 2 - 40-64 Yrs" tableColumnId="146"/>
      <queryTableField id="147" name="{DEM-02-65+} Type 2 - 65+ Yrs" tableColumnId="147"/>
      <queryTableField id="148" name="{GD-01} Current Gestational Diabetes" tableColumnId="148"/>
      <queryTableField id="149" name="{GD-02} History of Gestational Diabetes" tableColumnId="149"/>
      <queryTableField id="150" name="{GD-03} Subsequent diabetes diagnosis" tableColumnId="150"/>
      <queryTableField id="151" name="{PD-01} Currently eligible but already referred to NDPP" tableColumnId="151"/>
      <queryTableField id="152" name="{PD-02} Referral to NDPP declined" tableColumnId="152"/>
      <queryTableField id="153" name="{PD-03} Currently eligible + Not referred or declined yet" tableColumnId="153"/>
      <queryTableField id="154" name="{PD-04} Valid referrals to NDPP (1m)" tableColumnId="154"/>
      <queryTableField id="155" name="{PD-05} Non-diabetic Hyperglycaemia Without NDH code" tableColumnId="155"/>
      <queryTableField id="156" name="{PD-06} Valid referrals to NDPP (12m)" tableColumnId="156"/>
      <queryTableField id="157" name="{PD-07} Patients with Learning Disability" tableColumnId="157"/>
      <queryTableField id="158" name="{PD-08} Patients with SMI" tableColumnId="158"/>
      <queryTableField id="159" name="{PD-09a} 16-39 Yrs" tableColumnId="159"/>
      <queryTableField id="160" name="{PD-09b} 40-64 Yrs" tableColumnId="160"/>
      <queryTableField id="161" name="{PD-09c} 65+Yrs" tableColumnId="161"/>
      <queryTableField id="162" name="{STP-NDPP-00} Eligible for NDPP referral" tableColumnId="162"/>
      <queryTableField id="163" name="{SEP-00} Newly Diagnosed Diabetes (last 15m)" tableColumnId="163"/>
      <queryTableField id="164" name="{SEP-01} Referral to structured education" tableColumnId="164"/>
      <queryTableField id="165" name="{SEP-02} Attended structured education" tableColumnId="165"/>
      <queryTableField id="166" name="{SEP-03} Declined structured education" tableColumnId="166"/>
      <queryTableField id="167" name="{SEP-04} Type 1 - Newly Diagnosed Diabetes (last 15m)" tableColumnId="167"/>
      <queryTableField id="168" name="{SEP-05} Type 2 - Newly Diagnosed Diabetes (last 15m)" tableColumnId="168"/>
      <queryTableField id="169" name="{SEP-06} No Type - Newly Diagnosed Diabetes (last 15m)" tableColumnId="169"/>
      <queryTableField id="170" name="{CYP-01} Diabetes aged under 16" tableColumnId="170"/>
      <queryTableField id="171" name="{CYP-02} HbA1c recorded (last 15m)" tableColumnId="171"/>
      <queryTableField id="172" name="{CYP-03} HbA1c &lt;=58mmol (last 15m)" tableColumnId="172"/>
      <queryTableField id="173" name="{CYP-04} HbA1c &gt; 86mmol (last 15m)" tableColumnId="173"/>
      <queryTableField id="174" name="{CYP-05} Diabetes aged &lt;12" tableColumnId="174"/>
      <queryTableField id="175" name="{CYP-06} HbA1c recorded (last 15m)" tableColumnId="175"/>
      <queryTableField id="176" name="{CYP-07} HbA1c &lt;48mmol (last 15m)" tableColumnId="176"/>
      <queryTableField id="177" name="{CYP-08} Diabetes aged 16-25" tableColumnId="177"/>
      <queryTableField id="178" name="{CYP-09} HbA1c recorded (last 15m)" tableColumnId="178"/>
      <queryTableField id="179" name="{CYP-10} HbA1c &lt;=58mmol (last 15m)" tableColumnId="179"/>
      <queryTableField id="180" name="{CYP-11} HbA1c &gt;86mmol (last 15m)" tableColumnId="180"/>
      <queryTableField id="181" name="{CYP-12} Diabetes aged 16-25: Type 1" tableColumnId="181"/>
      <queryTableField id="182" name="{CYP-13} Diabetes aged 16-25: Type 2" tableColumnId="182"/>
      <queryTableField id="183" name="{CYP-14} Diabetes aged 0-25" tableColumnId="183"/>
      <queryTableField id="184" name="{CYP-15} Freestyle Libre (12m)" tableColumnId="184"/>
      <queryTableField id="185" name="{TT- 40} All Diabetes - Primary prevention" tableColumnId="185"/>
      <queryTableField id="186" name="{TT- 41} All Diabetes - Secondary prevention" tableColumnId="186"/>
      <queryTableField id="187" name="{TT- 42} All Diabetes - Combined prevention" tableColumnId="187"/>
      <queryTableField id="188" name="{TT- 43} Type 1 - Primary prevention" tableColumnId="188"/>
      <queryTableField id="189" name="{TT- 44} Type 1 - Secondary prevention" tableColumnId="189"/>
      <queryTableField id="190" name="{TT- 45} Type 1 - Combined prevention" tableColumnId="190"/>
      <queryTableField id="191" name="{TT- 46} Type 2 - Primary prevention" tableColumnId="191"/>
      <queryTableField id="192" name="{TT- 47} Type 2 - Secondary prevention" tableColumnId="192"/>
      <queryTableField id="193" name="{TT- 48} Type 2 - Combined prevention" tableColumnId="193"/>
      <queryTableField id="194" name="{T2-01} Type 2 &amp; Not On Insulin" tableColumnId="194"/>
      <queryTableField id="195" name="{LCD-00} Low Calorie Diets Eligibility" tableColumnId="195"/>
      <queryTableField id="196" name="{LCD-01} LCD Programme Invitation Referred" tableColumnId="196"/>
      <queryTableField id="197" name="{LCD-02} LCD Programme Invitation Declined" tableColumnId="197"/>
      <queryTableField id="198" name="{DWMP-00} DWMP Eligibility" tableColumnId="198"/>
      <queryTableField id="199" name="{DWMP-01} Patients with Diabetes Referred to DWMP" tableColumnId="199"/>
      <queryTableField id="200" name="{DWMP-02} Patients with Hypertension Referred to DWMP" tableColumnId="200"/>
      <queryTableField id="201" name="{DWMP-03} Patients with Diabetes &amp; Hypertension Referred to DWMP" tableColumnId="201"/>
      <queryTableField id="202" name="Month" tableColumnId="202"/>
      <queryTableField id="203" name="Practice &amp; F8 No." tableColumnId="203"/>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00000000-0013-0000-FFFF-FFFF01000000}" sourceName="SubLocality">
  <pivotTables>
    <pivotTable tabId="7" name="PivotTable1"/>
  </pivotTables>
  <data>
    <tabular pivotCacheId="1062400100">
      <items count="50">
        <i x="38" s="1"/>
        <i x="0" s="1"/>
        <i x="4" s="1"/>
        <i x="41" s="1"/>
        <i x="42" s="1"/>
        <i x="43" s="1"/>
        <i x="9" s="1"/>
        <i x="31" s="1"/>
        <i x="24" s="1"/>
        <i x="2" s="1"/>
        <i x="39" s="1"/>
        <i x="3" s="1"/>
        <i x="32" s="1"/>
        <i x="29" s="1"/>
        <i x="10" s="1"/>
        <i x="12" s="1"/>
        <i x="18" s="1"/>
        <i x="20" s="1"/>
        <i x="21" s="1"/>
        <i x="22" s="1"/>
        <i x="35" s="1"/>
        <i x="44" s="1"/>
        <i x="13" s="1"/>
        <i x="33" s="1"/>
        <i x="11" s="1"/>
        <i x="34" s="1"/>
        <i x="25" s="1"/>
        <i x="5" s="1"/>
        <i x="26" s="1"/>
        <i x="1" s="1"/>
        <i x="28" s="1"/>
        <i x="23" s="1"/>
        <i x="19" s="1"/>
        <i x="36" s="1"/>
        <i x="14" s="1"/>
        <i x="45" s="1"/>
        <i x="30" s="1"/>
        <i x="15" s="1"/>
        <i x="6" s="1"/>
        <i x="40" s="1"/>
        <i x="27" s="1"/>
        <i x="46" s="1"/>
        <i x="37" s="1"/>
        <i x="16" s="1"/>
        <i x="7" s="1"/>
        <i x="8" s="1"/>
        <i x="17" s="1"/>
        <i x="49" s="1" nd="1"/>
        <i x="48" s="1" nd="1"/>
        <i x="4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 xr10:uid="{00000000-0013-0000-FFFF-FFFF02000000}" sourceName="Locality">
  <pivotTables>
    <pivotTable tabId="15" name="PivotTable1"/>
    <pivotTable tabId="7"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1" xr10:uid="{00000000-0013-0000-FFFF-FFFF03000000}" sourceName="SubLocality">
  <pivotTables>
    <pivotTable tabId="15" name="PivotTable1"/>
  </pivotTables>
  <data>
    <tabular pivotCacheId="1062400100">
      <items count="50">
        <i x="38" s="1"/>
        <i x="0" s="1"/>
        <i x="4" s="1"/>
        <i x="41" s="1"/>
        <i x="42" s="1"/>
        <i x="43" s="1"/>
        <i x="9" s="1"/>
        <i x="31" s="1"/>
        <i x="24" s="1"/>
        <i x="2" s="1"/>
        <i x="39" s="1"/>
        <i x="3" s="1"/>
        <i x="32" s="1"/>
        <i x="29" s="1"/>
        <i x="10" s="1"/>
        <i x="12" s="1"/>
        <i x="18" s="1"/>
        <i x="20" s="1"/>
        <i x="21" s="1"/>
        <i x="22" s="1"/>
        <i x="35" s="1"/>
        <i x="44" s="1"/>
        <i x="13" s="1"/>
        <i x="33" s="1"/>
        <i x="11" s="1"/>
        <i x="34" s="1"/>
        <i x="25" s="1"/>
        <i x="5" s="1"/>
        <i x="26" s="1"/>
        <i x="1" s="1"/>
        <i x="28" s="1"/>
        <i x="23" s="1"/>
        <i x="19" s="1"/>
        <i x="36" s="1"/>
        <i x="14" s="1"/>
        <i x="45" s="1"/>
        <i x="30" s="1"/>
        <i x="15" s="1"/>
        <i x="6" s="1"/>
        <i x="40" s="1"/>
        <i x="27" s="1"/>
        <i x="46" s="1"/>
        <i x="37" s="1"/>
        <i x="16" s="1"/>
        <i x="7" s="1"/>
        <i x="8" s="1"/>
        <i x="17" s="1"/>
        <i x="49" s="1" nd="1"/>
        <i x="48" s="1" nd="1"/>
        <i x="47"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5" xr10:uid="{00000000-0013-0000-FFFF-FFFF04000000}" sourceName="Locality">
  <data>
    <tabular pivotCacheId="1062400100">
      <items count="9">
        <i x="0" s="1"/>
        <i x="8" s="1"/>
        <i x="2" s="1"/>
        <i x="4" s="1"/>
        <i x="1" s="1"/>
        <i x="6" s="1"/>
        <i x="3" s="1"/>
        <i x="5" s="1"/>
        <i x="7" s="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00000000-0013-0000-FFFF-FFFF06000000}" sourceName="Locality">
  <pivotTables>
    <pivotTable tabId="17" name="PivotTable9"/>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0" xr10:uid="{00000000-0013-0000-FFFF-FFFF08000000}" sourceName="Locality">
  <pivotTables>
    <pivotTable tabId="43" name="PivotTable3"/>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3" xr10:uid="{00000000-0013-0000-FFFF-FFFF0A000000}" sourceName="Locality">
  <pivotTables>
    <pivotTable tabId="44"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5" xr10:uid="{00000000-0013-0000-FFFF-FFFF0B000000}" sourceName="Locality">
  <pivotTables>
    <pivotTable tabId="46"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4" xr10:uid="{00000000-0013-0000-FFFF-FFFF0D000000}" sourceName="Locality">
  <pivotTables>
    <pivotTable tabId="22" name="PivotTableType"/>
    <pivotTable tabId="22" name="PivotTableEthnicity"/>
    <pivotTable tabId="24" name="PivotTable3"/>
    <pivotTable tabId="67" name="PivotTableType"/>
    <pivotTable tabId="67" name="PivotTableEthnicity"/>
    <pivotTable tabId="67" name="PivotTable2"/>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6" xr10:uid="{00000000-0013-0000-FFFF-FFFF0E000000}" sourceName="Locality">
  <pivotTables>
    <pivotTable tabId="33"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00000000-0013-0000-FFFF-FFFF10000000}" sourceName="Locality">
  <pivotTables>
    <pivotTable tabId="4" name="PivotTable2"/>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0000000-0013-0000-FFFF-FFFF11000000}" sourceName="Locality">
  <pivotTables>
    <pivotTable tabId="41"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9" xr10:uid="{00000000-0013-0000-FFFF-FFFF12000000}" sourceName="Locality">
  <pivotTables>
    <pivotTable tabId="42"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4" xr10:uid="{00000000-0013-0000-FFFF-FFFF17000000}" sourceName="Locality">
  <pivotTables>
    <pivotTable tabId="45" name="PivotTable2"/>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41" xr10:uid="{178919A2-019E-41F6-8EDD-B9353E888C80}" sourceName="Locality">
  <pivotTables>
    <pivotTable tabId="66" name="PivotTable3"/>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61" xr10:uid="{41EAA988-1E88-48E8-864E-3C492CFED2C2}" sourceName="Locality">
  <pivotTables>
    <pivotTable tabId="68"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51" xr10:uid="{724ADBD8-A2DA-4FE4-8DD5-77AC28DCED62}" sourceName="Locality">
  <pivotTables>
    <pivotTable tabId="69"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511" xr10:uid="{A0CAD0EE-A9E7-4C72-8E4E-9AD25BDFBA34}" sourceName="Locality">
  <pivotTables>
    <pivotTable tabId="70"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1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5111" xr10:uid="{CF2A5613-1D56-4DCB-96E3-FF8A8829B308}" sourceName="Locality">
  <pivotTables>
    <pivotTable tabId="71" name="PivotTable1"/>
  </pivotTables>
  <data>
    <tabular pivotCacheId="1062400100">
      <items count="9">
        <i x="0" s="1"/>
        <i x="2" s="1"/>
        <i x="4" s="1"/>
        <i x="1" s="1"/>
        <i x="6" s="1"/>
        <i x="3" s="1"/>
        <i x="5" s="1"/>
        <i x="8" s="1" nd="1"/>
        <i x="7" s="1" nd="1"/>
      </items>
    </tabular>
  </data>
  <extLst>
    <x:ext xmlns:x15="http://schemas.microsoft.com/office/spreadsheetml/2010/11/main" uri="{470722E0-AACD-4C17-9CDC-17EF765DBC7E}">
      <x15:slicerCacheHideItemsWithNoData/>
    </x:ext>
  </extLst>
</slicerCacheDefinition>
</file>

<file path=xl/slicerCaches/slicerCache2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86D42511-4BA7-486D-B236-9F44FEC5F47A}" sourceName="Rel_D">
  <pivotTables>
    <pivotTable tabId="24" name="PivotTable3"/>
    <pivotTable tabId="67" name="PivotTable2"/>
    <pivotTable tabId="67" name="PivotTableEthnicity"/>
    <pivotTable tabId="67" name="PivotTableType"/>
    <pivotTable tabId="22" name="PivotTableEthnicity"/>
    <pivotTable tabId="22" name="PivotTableType"/>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98367D2D-1FC4-4149-B9D6-8DA3C8226216}" sourceName="Rel_D">
  <pivotTables>
    <pivotTable tabId="17" name="PivotTable9"/>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A6B40648-340F-4EBC-B3CD-1828DDEE8C08}" sourceName="Rel_D">
  <pivotTables>
    <pivotTable tabId="4" name="PivotTable2"/>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 xr10:uid="{03732445-EF4B-4A2A-ADED-13A9C6E5699B}" sourceName="Rel_D">
  <pivotTables>
    <pivotTable tabId="41"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4" xr10:uid="{7589A7C6-F1E1-4484-81AB-A78EE80A5367}" sourceName="Rel_D">
  <pivotTables>
    <pivotTable tabId="42"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5" xr10:uid="{C82CCCB2-6C00-420E-84F4-7601992AD7B9}" sourceName="Rel_D">
  <pivotTables>
    <pivotTable tabId="43" name="PivotTable3"/>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6" xr10:uid="{EAD2B530-05EB-4020-B84B-8FBEC20E36A9}" sourceName="Rel_D">
  <pivotTables>
    <pivotTable tabId="44"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7" xr10:uid="{39D41FC0-38C8-4012-A801-86FD8F8DD371}" sourceName="Rel_D">
  <pivotTables>
    <pivotTable tabId="45" name="PivotTable2"/>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2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B8B856D7-65C3-4777-BDCD-8DA7A2500D90}" sourceName="Rel_D">
  <pivotTables>
    <pivotTable tabId="46" name="PivotTable1"/>
  </pivotTables>
  <data>
    <tabular pivotCacheId="1062400100">
      <items count="2">
        <i x="0" s="1"/>
        <i x="1" s="1"/>
      </items>
    </tabular>
  </data>
  <extLst>
    <x:ext xmlns:x15="http://schemas.microsoft.com/office/spreadsheetml/2010/11/main" uri="{470722E0-AACD-4C17-9CDC-17EF765DBC7E}">
      <x15:slicerCacheHideItemsWithNoData/>
    </x:ext>
  </extLst>
</slicerCacheDefinition>
</file>

<file path=xl/slicerCaches/slicerCache2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9" xr10:uid="{3B7A96C4-7E24-458D-961B-83EB431D863D}" sourceName="Rel_D">
  <pivotTables>
    <pivotTable tabId="33"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0" xr10:uid="{3118D270-63E5-48F1-A37B-E556A1E488FD}" sourceName="Rel_D">
  <pivotTables>
    <pivotTable tabId="68"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 xr10:uid="{AF8266AC-2E4A-47BF-B03C-606357E75FFA}" sourceName="Rel_D">
  <pivotTables>
    <pivotTable tabId="71"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2" xr10:uid="{700EE69E-3522-4A26-89EE-8A9316625895}" sourceName="Rel_D">
  <pivotTables>
    <pivotTable tabId="70"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3" xr10:uid="{855B70F4-0CB0-4EFF-A108-67A2EE9B85B3}" sourceName="Rel_D">
  <pivotTables>
    <pivotTable tabId="69" name="PivotTable1"/>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4" xr10:uid="{987C8EFB-5789-48C2-A563-0C13BE91326F}" sourceName="Rel_D">
  <pivotTables>
    <pivotTable tabId="66" name="PivotTable3"/>
  </pivotTables>
  <data>
    <tabular pivotCacheId="1062400100">
      <items count="2">
        <i x="0"/>
        <i x="1" s="1"/>
      </items>
    </tabular>
  </data>
  <extLst>
    <x:ext xmlns:x15="http://schemas.microsoft.com/office/spreadsheetml/2010/11/main" uri="{470722E0-AACD-4C17-9CDC-17EF765DBC7E}">
      <x15:slicerCacheHideItemsWithNoData/>
    </x:ext>
  </extLst>
</slicerCacheDefinition>
</file>

<file path=xl/slicerCaches/slicerCache3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7" xr10:uid="{00000000-0013-0000-FFFF-FFFF19000000}" sourceName="Locality">
  <extLst>
    <x:ext xmlns:x15="http://schemas.microsoft.com/office/spreadsheetml/2010/11/main" uri="{2F2917AC-EB37-4324-AD4E-5DD8C200BD13}">
      <x15:tableSlicerCache tableId="5" column="14"/>
    </x:ext>
  </extLst>
</slicerCacheDefinition>
</file>

<file path=xl/slicerCaches/slicerCache3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7" xr10:uid="{00000000-0013-0000-FFFF-FFFF1A000000}" sourceName="Locality">
  <extLst>
    <x:ext xmlns:x15="http://schemas.microsoft.com/office/spreadsheetml/2010/11/main" uri="{2F2917AC-EB37-4324-AD4E-5DD8C200BD13}">
      <x15:tableSlicerCache tableId="14" column="14"/>
    </x:ext>
  </extLst>
</slicerCacheDefinition>
</file>

<file path=xl/slicerCaches/slicerCache3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0" xr10:uid="{00000000-0013-0000-FFFF-FFFF1B000000}" sourceName="Locality">
  <extLst>
    <x:ext xmlns:x15="http://schemas.microsoft.com/office/spreadsheetml/2010/11/main" uri="{2F2917AC-EB37-4324-AD4E-5DD8C200BD13}">
      <x15:tableSlicerCache tableId="9" column="14"/>
    </x:ext>
  </extLst>
</slicerCacheDefinition>
</file>

<file path=xl/slicerCaches/slicerCache3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2" xr10:uid="{00000000-0013-0000-FFFF-FFFF1C000000}" sourceName="Locality">
  <extLst>
    <x:ext xmlns:x15="http://schemas.microsoft.com/office/spreadsheetml/2010/11/main" uri="{2F2917AC-EB37-4324-AD4E-5DD8C200BD13}">
      <x15:tableSlicerCache tableId="33" column="14"/>
    </x:ext>
  </extLst>
</slicerCacheDefinition>
</file>

<file path=xl/slicerCaches/slicerCache3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3" xr10:uid="{00000000-0013-0000-FFFF-FFFF1D000000}" sourceName="Locality">
  <extLst>
    <x:ext xmlns:x15="http://schemas.microsoft.com/office/spreadsheetml/2010/11/main" uri="{2F2917AC-EB37-4324-AD4E-5DD8C200BD13}">
      <x15:tableSlicerCache tableId="29" column="14"/>
    </x:ext>
  </extLst>
</slicerCacheDefinition>
</file>

<file path=xl/slicerCaches/slicerCache4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8" xr10:uid="{00000000-0013-0000-FFFF-FFFF1E000000}" sourceName="Locality">
  <extLst>
    <x:ext xmlns:x15="http://schemas.microsoft.com/office/spreadsheetml/2010/11/main" uri="{2F2917AC-EB37-4324-AD4E-5DD8C200BD13}">
      <x15:tableSlicerCache tableId="37" column="14"/>
    </x:ext>
  </extLst>
</slicerCacheDefinition>
</file>

<file path=xl/slicerCaches/slicerCache4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9" xr10:uid="{00000000-0013-0000-FFFF-FFFF1F000000}" sourceName="Locality">
  <extLst>
    <x:ext xmlns:x15="http://schemas.microsoft.com/office/spreadsheetml/2010/11/main" uri="{2F2917AC-EB37-4324-AD4E-5DD8C200BD13}">
      <x15:tableSlicerCache tableId="41" column="14"/>
    </x:ext>
  </extLst>
</slicerCacheDefinition>
</file>

<file path=xl/slicerCaches/slicerCache4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 xr10:uid="{00000000-0013-0000-FFFF-FFFF20000000}" sourceName="Locality">
  <extLst>
    <x:ext xmlns:x15="http://schemas.microsoft.com/office/spreadsheetml/2010/11/main" uri="{2F2917AC-EB37-4324-AD4E-5DD8C200BD13}">
      <x15:tableSlicerCache tableId="24" column="14"/>
    </x:ext>
  </extLst>
</slicerCacheDefinition>
</file>

<file path=xl/slicerCaches/slicerCache4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6" xr10:uid="{00000000-0013-0000-FFFF-FFFF21000000}" sourceName="Locality">
  <extLst>
    <x:ext xmlns:x15="http://schemas.microsoft.com/office/spreadsheetml/2010/11/main" uri="{2F2917AC-EB37-4324-AD4E-5DD8C200BD13}">
      <x15:tableSlicerCache tableId="10" column="14"/>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00000000-0014-0000-FFFF-FFFF02000000}" cache="Slicer_Locality4" caption="Locality" style="SlicerStyleLight6" rowHeight="241300"/>
  <slicer name="Rel_D" xr10:uid="{E08F23F0-1E71-4CCA-B111-C3ECCD61FDF8}" cache="Slicer_Rel_D" caption="Rel_D" startItem="1" showCaption="0" style="SlicerStyleLight6" rowHeight="23495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2" xr10:uid="{08FB9E22-4E57-45D9-B747-390626B50127}" cache="Slicer_Locality41" caption="Locality" style="SlicerStyleLight6" rowHeight="241300"/>
  <slicer name="Rel_D 14" xr10:uid="{C35D9FC7-6D09-408D-9696-928F75B654B1}" cache="Slicer_Rel_D14" caption="Rel_D" startItem="1" showCaption="0" style="SlicerStyleLight6" rowHeight="23495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00000000-0014-0000-FFFF-FFFF04000000}" cache="Slicer_Locality1" caption="Locality" style="SlicerStyleLight2" rowHeight="241300"/>
  <slicer name="Rel_D 1" xr10:uid="{A7091437-67A6-4FF0-BC8C-993D5F2CC519}" cache="Slicer_Rel_D1" caption="Rel_D" startItem="1" showCaption="0" style="SlicerStyleLight2" rowHeight="23495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9" xr10:uid="{00000000-0014-0000-FFFF-FFFF05000000}" cache="Slicer_Locality16" caption="Locality" style="SlicerStyleLight2"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1" xr10:uid="{00000000-0014-0000-FFFF-FFFF06000000}" cache="Slicer_Locality6" caption="Locality" style="SlicerStyleLight4" rowHeight="241300"/>
  <slicer name="Rel_D 9" xr10:uid="{08615505-B344-41F0-A274-A0B290BA2E59}" cache="Slicer_Rel_D9" caption="Rel_D" startItem="1" showCaption="0" style="SlicerStyleLight4" rowHeight="23495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0" xr10:uid="{00000000-0014-0000-FFFF-FFFF08000000}" cache="Slicer_Locality17" caption="Locality" style="SlicerStyleLight4"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4" xr10:uid="{3F6EABFD-97EE-4ED0-9912-9BE99F9C3217}" cache="Slicer_Locality61" caption="Locality" style="SlicerStyleLight4" rowHeight="241300"/>
  <slicer name="Rel_D 10" xr10:uid="{08672EC5-BC5E-47C2-9756-3A80B4886C3A}" cache="Slicer_Rel_D10" caption="Rel_D" startItem="1" showCaption="0" style="SlicerStyleLight4" rowHeight="23495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3" xr10:uid="{93001C24-C86F-4A60-8AB2-F98E9979CB30}" cache="Slicer_Locality17" caption="Locality" style="SlicerStyleLight4"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00000000-0014-0000-FFFF-FFFF09000000}" cache="Slicer_Locality" caption="Locality" style="SlicerStyleOther1" rowHeight="241300"/>
  <slicer name="Rel_D 2" xr10:uid="{9A7F9F90-431A-418C-A1EA-58424EC40D7C}" cache="Slicer_Rel_D2" caption="Rel_D" startItem="1" showCaption="0" style="SlicerStyleOther1" rowHeight="23495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2" xr10:uid="{00000000-0014-0000-FFFF-FFFF0B000000}" cache="Slicer_Locality7" caption="Locality" style="SlicerStyleOther1"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3" xr10:uid="{00000000-0014-0000-FFFF-FFFF0C000000}" cache="Slicer_Locality8" caption="Locality" rowHeight="241300"/>
  <slicer name="Rel_D 3" xr10:uid="{A3553F69-E35F-491E-9091-766BFF4C5185}" cache="Slicer_Rel_D3" caption="Rel_D" startItem="1" showCaption="0" rowHeight="234950"/>
</slicers>
</file>

<file path=xl/slicers/slicer1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00000000-0014-0000-FFFF-FFFF0E000000}" cache="Slicer_Locality2" caption="Locality" rowHeight="241300"/>
</slicers>
</file>

<file path=xl/slicers/slicer1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00000000-0014-0000-FFFF-FFFF0F000000}" cache="Slicer_Locality5" caption="Locality" style="SlicerStyleLight2" rowHeight="241300"/>
</slicers>
</file>

<file path=xl/slicers/slicer1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4" xr10:uid="{00000000-0014-0000-FFFF-FFFF10000000}" cache="Slicer_Locality9" caption="Locality" style="SlicerStyleLight6" rowHeight="241300"/>
  <slicer name="Rel_D 4" xr10:uid="{E4A5CB78-DEBB-415C-AD68-867FFCCE6FF2}" cache="Slicer_Rel_D4" caption="Rel_D" startItem="1" showCaption="0" style="SlicerStyleLight6" rowHeight="234950"/>
</slicers>
</file>

<file path=xl/slicers/slicer1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1" xr10:uid="{00000000-0014-0000-FFFF-FFFF12000000}" cache="Slicer_Locality20" caption="Locality" style="SlicerStyleLight6" rowHeight="241300"/>
</slicers>
</file>

<file path=xl/slicers/slicer1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5" xr10:uid="{00000000-0014-0000-FFFF-FFFF14000000}" cache="Slicer_Locality10" caption="Locality" style="SlicerStyleOther1" rowHeight="241300"/>
  <slicer name="Rel_D 5" xr10:uid="{E4DD56F3-5A29-4C75-97F3-2B3DC1938C83}" cache="Slicer_Rel_D5" caption="Rel_D" startItem="1" showCaption="0" style="SlicerStyleOther1" rowHeight="234950"/>
</slicers>
</file>

<file path=xl/slicers/slicer1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00000000-0014-0000-FFFF-FFFF15000000}" cache="Slicer_Locality3" caption="Locality" style="SlicerStyleLight3" rowHeight="241300"/>
</slicers>
</file>

<file path=xl/slicers/slicer1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6" xr10:uid="{00000000-0014-0000-FFFF-FFFF17000000}" cache="Slicer_Locality13" caption="Locality" rowHeight="241300"/>
  <slicer name="Rel_D 6" xr10:uid="{F5F64245-BA5B-4683-B437-087C6EA9911E}" cache="Slicer_Rel_D6" caption="Rel_D" startItem="1" showCaption="0" rowHeight="234950"/>
</slicers>
</file>

<file path=xl/slicers/slicer1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00000000-0014-0000-FFFF-FFFF18000000}" cache="Slicer_Locality12" caption="Locality" rowHeight="241300"/>
</slicers>
</file>

<file path=xl/slicers/slicer2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7" xr10:uid="{00000000-0014-0000-FFFF-FFFF1A000000}" cache="Slicer_Locality14" caption="Locality" style="SlicerStyleOther1" rowHeight="241300"/>
  <slicer name="Rel_D 7" xr10:uid="{A7CB7B94-F97F-4A22-A5F9-65577F7CC22C}" cache="Slicer_Rel_D7" caption="Rel_D" startItem="1" showCaption="0" style="SlicerStyleOther1" rowHeight="234950"/>
</slicers>
</file>

<file path=xl/slicers/slicer2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9" xr10:uid="{00000000-0014-0000-FFFF-FFFF1B000000}" cache="Slicer_Locality18" caption="Locality" style="SlicerStyleOther1" rowHeight="241300"/>
</slicers>
</file>

<file path=xl/slicers/slicer2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8" xr10:uid="{00000000-0014-0000-FFFF-FFFF1C000000}" cache="Slicer_Locality15" caption="Locality" style="SlicerStyleLight4" rowHeight="241300"/>
  <slicer name="Rel_D 8" xr10:uid="{37303F16-F63A-4029-833D-3E809E8384FF}" cache="Slicer_Rel_D8" caption="Rel_D" startItem="1" showCaption="0" style="SlicerStyleLight4" rowHeight="234950"/>
</slicers>
</file>

<file path=xl/slicers/slicer2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0" xr10:uid="{00000000-0014-0000-FFFF-FFFF1E000000}" cache="Slicer_Locality19" caption="Locality" style="SlicerStyleLight4" rowHeight="241300"/>
</slicers>
</file>

<file path=xl/slicers/slicer2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9" xr10:uid="{D555D3C8-2256-4B51-B1F6-0AACE267B2AB}" cache="Slicer_Locality15111" caption="Locality" style="SlicerStyleLight4" rowHeight="241300"/>
  <slicer name="Rel_D 11" xr10:uid="{4D485963-D371-4D5F-9A4B-E0E355EFC3A4}" cache="Slicer_Rel_D11" caption="Rel_D" startItem="1" showCaption="0" style="SlicerStyleLight4" rowHeight="234950"/>
</slicers>
</file>

<file path=xl/slicers/slicer2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0" xr10:uid="{BF2C4308-CDEF-447E-86CF-22D1021B6A17}" cache="Slicer_Locality19" caption="Locality" style="SlicerStyleLight4" rowHeight="241300"/>
</slicers>
</file>

<file path=xl/slicers/slicer2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7" xr10:uid="{4A118068-4ADD-41FA-A075-E506D31CA2D6}" cache="Slicer_Locality1511" caption="Locality" style="SlicerStyleLight4" rowHeight="241300"/>
  <slicer name="Rel_D 12" xr10:uid="{B4501388-5C47-4670-A2C2-1B27001E153E}" cache="Slicer_Rel_D12" caption="Rel_D" startItem="1" showCaption="0" style="SlicerStyleLight4" rowHeight="234950"/>
</slicers>
</file>

<file path=xl/slicers/slicer2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8" xr10:uid="{45ADF9BE-4AF8-43F7-9F03-39479BDA2035}" cache="Slicer_Locality19" caption="Locality" style="SlicerStyleLight4" rowHeight="241300"/>
</slicers>
</file>

<file path=xl/slicers/slicer2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5" xr10:uid="{00E7AA0A-0970-49FE-B1DD-2EB091DCAE16}" cache="Slicer_Locality151" caption="Locality" style="SlicerStyleLight4" rowHeight="241300"/>
  <slicer name="Rel_D 13" xr10:uid="{9987B886-1C5F-452F-A3B4-EB969741D05D}" cache="Slicer_Rel_D13" caption="Rel_D" startItem="1" showCaption="0" style="SlicerStyleLight4" rowHeight="234950"/>
</slicers>
</file>

<file path=xl/slicers/slicer2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6" xr10:uid="{BFA18FD8-9BAD-4A02-8609-8650C229A6E6}" cache="Slicer_Locality19" caption="Locality" style="SlicerStyleLight4" rowHeight="241300"/>
</slicers>
</file>

<file path=xl/slicers/slicer3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Locality 3" xr10:uid="{00000000-0014-0000-FFFF-FFFF1F000000}" cache="Slicer_SubLocality1" caption="SubLocality" style="SlicerStyleLight3" rowHeight="241300"/>
  <slicer name="Locality 3" xr10:uid="{00000000-0014-0000-FFFF-FFFF20000000}" cache="Slicer_Locality11" caption="Locality" style="SlicerStyleLight3" rowHeight="241300"/>
</slicers>
</file>

<file path=xl/slicers/slicer3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00000000-0014-0000-FFFF-FFFF21000000}" cache="Slicer_Locality11" caption="Locality" style="SlicerStyleLight3" rowHeight="241300"/>
  <slicer name="SubLocality 4" xr10:uid="{00000000-0014-0000-FFFF-FFFF22000000}" cache="Slicer_SubLocality11" caption="SubLocality" style="SlicerStyleLight3"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Diabetes_Full" displayName="Diabetes_Full" ref="A1:GU519" tableType="queryTable" totalsRowShown="0">
  <autoFilter ref="A1:GU519" xr:uid="{00000000-000C-0000-FFFF-FFFF00000000}"/>
  <tableColumns count="203">
    <tableColumn id="1" xr3:uid="{8810FBA2-16B9-4DD7-9061-008F4AAFBE75}" uniqueName="1" name="Locality" queryTableFieldId="1"/>
    <tableColumn id="2" xr3:uid="{27EED70F-E4B0-47EF-8B0A-7A31FABF9784}" uniqueName="2" name="SubLocality" queryTableFieldId="2"/>
    <tableColumn id="3" xr3:uid="{AEDFCD1C-71F8-4C31-92EA-2424ED8B0E66}" uniqueName="3" name="Practice" queryTableFieldId="3"/>
    <tableColumn id="4" xr3:uid="{F8DC0098-579D-4D64-86E4-521740494B02}" uniqueName="4" name="Practice ID" queryTableFieldId="4"/>
    <tableColumn id="5" xr3:uid="{FAB1A5EA-3B2C-4438-8508-5B46D513D8A2}" uniqueName="5" name="Rel_D" queryTableFieldId="5" dataDxfId="2932"/>
    <tableColumn id="6" xr3:uid="{E4A02C24-4A2B-4E21-BC8D-3E715F3AD990}" uniqueName="6" name="{00-00} Current Listsize" queryTableFieldId="6"/>
    <tableColumn id="7" xr3:uid="{907140E5-A2BF-49AC-8EB5-5E7D3B1B1DF2}" uniqueName="7" name="{CP-10} All Diabetes - BP recorded (last 15m)" queryTableFieldId="7"/>
    <tableColumn id="8" xr3:uid="{AFC6FB03-FD93-4DD8-A76D-6314B96B2EBA}" uniqueName="8" name="{CP-11} All Diabetes - Cholesterol recorded (last 15m)" queryTableFieldId="8"/>
    <tableColumn id="9" xr3:uid="{12484099-ED62-4F2B-8875-802D98E7F207}" uniqueName="9" name="{CP-12} All Diabetes - HbAc1 recorded (last 15m)" queryTableFieldId="9"/>
    <tableColumn id="10" xr3:uid="{F61379E4-0DCB-491B-B907-1A7ED89BC593}" uniqueName="10" name="{CP-13} All Diabetes - BMI recorded (last 15m)" queryTableFieldId="10"/>
    <tableColumn id="11" xr3:uid="{62B53AFB-5282-4BAA-872F-573D09EB677A}" uniqueName="11" name="{CP-14} All Diabetes - Serum Creatinine (last 15m)" queryTableFieldId="11"/>
    <tableColumn id="12" xr3:uid="{28737A0F-B3C5-46DC-B401-A0BC200EB353}" uniqueName="12" name="{CP-15} All Diabetes - Microalbuminuria (last 15m)" queryTableFieldId="12"/>
    <tableColumn id="13" xr3:uid="{ECE9155F-797A-4800-A52E-39E4E5B7B853}" uniqueName="13" name="{CP-16} All Diabetes - Foot Risk (last 15m)" queryTableFieldId="13"/>
    <tableColumn id="14" xr3:uid="{1FEAF912-2CA1-4925-AB04-C6B693D0ABE9}" uniqueName="14" name="{CP-17} All Diabetes - Digital Retinal Screen/Retinal Screener (last 15m)" queryTableFieldId="14"/>
    <tableColumn id="15" xr3:uid="{892C2A18-A602-42F6-AA76-943717B32757}" uniqueName="15" name="{CP-18} All Diabetes - Smoking Status recorded (15m)" queryTableFieldId="15"/>
    <tableColumn id="16" xr3:uid="{6E6BC86B-A31C-4424-8581-F64FCE55BD7D}" uniqueName="16" name="{CP-19} Type 1 - BP recorded (last 15m)" queryTableFieldId="16"/>
    <tableColumn id="17" xr3:uid="{8871CF22-4777-4ABF-866D-B6DBE7F1EEAF}" uniqueName="17" name="{CP-20} Type 1 - Cholesterol recorded (last 15m)" queryTableFieldId="17"/>
    <tableColumn id="18" xr3:uid="{17CF747D-64D7-4AA5-8895-1824963FD8E0}" uniqueName="18" name="{CP-21} Type 1 - HbAc1 recorded (last 15m)" queryTableFieldId="18"/>
    <tableColumn id="19" xr3:uid="{13998BCB-3A32-4E12-9205-2A33E7FAEC9B}" uniqueName="19" name="{CP-22} Type 1 - BMI recorded (last 15m)" queryTableFieldId="19"/>
    <tableColumn id="20" xr3:uid="{264C3F26-C300-4E0C-8234-C534E482A6E5}" uniqueName="20" name="{CP-23} Type 1 - Serum Creatinine (last 15m)" queryTableFieldId="20"/>
    <tableColumn id="21" xr3:uid="{B9505F94-C0D6-460C-B4E3-5C3284AE071D}" uniqueName="21" name="{CP-24} Type 1 - Microalbuminuria (last 15m)" queryTableFieldId="21"/>
    <tableColumn id="22" xr3:uid="{972C2F54-D4AE-4204-BF6D-A6979072BB91}" uniqueName="22" name="{CP-25} Type 1 - Foot Risk (last 15m)" queryTableFieldId="22"/>
    <tableColumn id="23" xr3:uid="{6083D164-5E38-4F1B-837A-E4E3D01A7C18}" uniqueName="23" name="{CP-26} Type 1 - Digital Retinal Screen/Retinal Screener (last 15m)" queryTableFieldId="23"/>
    <tableColumn id="24" xr3:uid="{35461222-23AD-4909-87FE-07A8040AAD93}" uniqueName="24" name="{CP-27} Type 1 - Smoking Status recorded (15m)" queryTableFieldId="24"/>
    <tableColumn id="25" xr3:uid="{81A9D91A-63C0-49C4-A8B7-183C265AB8C4}" uniqueName="25" name="{CP-28} Type 2 - BP recorded (last 15m)" queryTableFieldId="25"/>
    <tableColumn id="26" xr3:uid="{C820DE3D-9AE8-4385-9C7A-5E67BA59D4F4}" uniqueName="26" name="{CP-29} Type 2 - Cholesterol recorded (last 15m)" queryTableFieldId="26"/>
    <tableColumn id="27" xr3:uid="{42770FE6-FC56-49C9-B4A1-47BEA34591D9}" uniqueName="27" name="{CP-30} Type 2 - HbAc1 recorded (last 15m)" queryTableFieldId="27"/>
    <tableColumn id="28" xr3:uid="{59761299-01BD-4CCD-83BE-E93D041543C2}" uniqueName="28" name="{CP-31} Type 2 - BMI recorded (last 15m)" queryTableFieldId="28"/>
    <tableColumn id="29" xr3:uid="{33A61CA4-FE44-4FB8-9863-336E21B1FC3E}" uniqueName="29" name="{CP-32} Type 2 - Serum Creatinine (last 15m)" queryTableFieldId="29"/>
    <tableColumn id="30" xr3:uid="{AB87B6D2-096E-48F8-8A72-0439EAA507BF}" uniqueName="30" name="{CP-33} Type 2 - Microalbuminuria (last 15m)" queryTableFieldId="30"/>
    <tableColumn id="31" xr3:uid="{5CFB2695-DB10-462D-A9E7-27BD35ABC29C}" uniqueName="31" name="{CP-34} Type 2 - Foot Risk (last 15m)" queryTableFieldId="31"/>
    <tableColumn id="32" xr3:uid="{782055F8-902D-438C-8051-AFCEE83BE547}" uniqueName="32" name="{CP-35} Type 2 - Digital Retinal Screen/Retinal Screener (last 15m)" queryTableFieldId="32"/>
    <tableColumn id="33" xr3:uid="{575B549B-FE6B-46AE-B5BA-89E63EBEBBE7}" uniqueName="33" name="{CP-36} Type 2 - Smoking Status recorded (15m)" queryTableFieldId="33"/>
    <tableColumn id="34" xr3:uid="{3B08DF3F-02ED-4FB7-A49F-57C38AD7CAB2}" uniqueName="34" name="{CP-T018} All Diabetes - Current Smokers" queryTableFieldId="34"/>
    <tableColumn id="35" xr3:uid="{362AE2A8-5A22-436F-B5A3-D12D54FB8FD4}" uniqueName="35" name="{CP-T019} All Diabetes - Current Smokers Given Smoking Advice" queryTableFieldId="35"/>
    <tableColumn id="36" xr3:uid="{DA6CB909-5EE2-4E8B-8803-3C4DB90E4B21}" uniqueName="36" name="{CP-T027} Type 1 - Current Smokers" queryTableFieldId="36"/>
    <tableColumn id="37" xr3:uid="{4966EF6A-39F9-4206-9DB7-E3ECC83AF696}" uniqueName="37" name="{CP-T028} Type 1 - Current Smokers Given Smoking Advice" queryTableFieldId="37"/>
    <tableColumn id="38" xr3:uid="{1FB569C5-E20C-4A2C-9AF4-9752617E4307}" uniqueName="38" name="{CP-T036} Type 2 - Current Smokers" queryTableFieldId="38"/>
    <tableColumn id="39" xr3:uid="{E456FD13-5302-491C-8F38-D70A67AD7932}" uniqueName="39" name="{CP-T037} Type 2 - Current Smokers Given Smoking Advice" queryTableFieldId="39"/>
    <tableColumn id="40" xr3:uid="{B52F6B05-F54C-4814-8E6B-01CA865C8DB3}" uniqueName="40" name="{CP88-AD} All Diabetes: =&gt;12 Yrs &amp; Care Proc recorded: 8 of 8 (15m)" queryTableFieldId="40"/>
    <tableColumn id="41" xr3:uid="{E118662C-53BF-4887-9E81-4E4D0852397C}" uniqueName="41" name="{CP88-T1} Type 1: =&gt;12 Yrs &amp; Care Proc recorded: 8 of 8 (15m)" queryTableFieldId="41"/>
    <tableColumn id="42" xr3:uid="{CE25A9BC-E825-45CC-94A5-6EC6DD11AACE}" uniqueName="42" name="{CP88-T2} Type 2: =&gt;12 Yrs &amp; Care Proc recorded: 8 of 8 (15m)" queryTableFieldId="42"/>
    <tableColumn id="43" xr3:uid="{EF04C7D0-B242-425E-85E8-3C51ECB287A8}" uniqueName="43" name="{CP88a-AD} All Diabetes: &lt;12 Yrs &amp; Care Proc recorded: 1 of 1 (15m)" queryTableFieldId="43"/>
    <tableColumn id="44" xr3:uid="{5A739B86-071C-4981-B3EE-6F0CE8B2CABA}" uniqueName="44" name="{CP88a-T1} Type 1: &lt;12 Yrs &amp; Care Proc recorded: 1 of 1 (15m)" queryTableFieldId="44"/>
    <tableColumn id="45" xr3:uid="{49AEAC17-717B-4784-A151-6DCC47CF536C}" uniqueName="45" name="{CP88a-T2} Type 2: &lt;12 Yrs &amp; Care Proc recorded: 1 of 1 (15m)" queryTableFieldId="45"/>
    <tableColumn id="46" xr3:uid="{D8AA3BDB-4BA4-4EDF-91D5-2CC47C418186}" uniqueName="46" name="{CP99-AD} All Diabetes: =&gt;12 &amp; Care Proc recorded: 9 of 9 (15m)" queryTableFieldId="46"/>
    <tableColumn id="47" xr3:uid="{79EF4F84-6032-45AB-89BE-82791CD07471}" uniqueName="47" name="{CP99-T1} Type 1: =&gt;12 &amp; Care Proc recorded: 9 of 9 (15m)" queryTableFieldId="47"/>
    <tableColumn id="48" xr3:uid="{46F82B00-F207-49E0-9F88-1446528A49FE}" uniqueName="48" name="{CP99-T2} Type 2: =&gt;12 &amp; Care Proc recorded: 9 of 9 (15m)" queryTableFieldId="48"/>
    <tableColumn id="49" xr3:uid="{FF432D23-F3FB-45EC-80F5-0A9D94437ACB}" uniqueName="49" name="{FR-01} All Diabetes: Foot Risk Recorded (15m)" queryTableFieldId="49"/>
    <tableColumn id="50" xr3:uid="{9A333658-8771-42D1-AE22-8B73810F2942}" uniqueName="50" name="{FR-02} All Diabetes - High Foot Risk Recorded (15m)" queryTableFieldId="50"/>
    <tableColumn id="51" xr3:uid="{85E933B0-FA46-4750-B1E4-106BC1D59C6E}" uniqueName="51" name="{FR-03} All Diabetes - Moderate Foot Risk Recorded (15m)" queryTableFieldId="51"/>
    <tableColumn id="52" xr3:uid="{8ED2F26C-92C7-46FA-88E0-C5BC415FE2A9}" uniqueName="52" name="{FR-04} All Diabetes - Low Foot Risk Recorded (15m)" queryTableFieldId="52"/>
    <tableColumn id="53" xr3:uid="{1D2A5117-2D91-4EB1-AF96-BA3345F4B87A}" uniqueName="53" name="{FR-05} Type 1: Foot Risk Recorded (15m)" queryTableFieldId="53"/>
    <tableColumn id="54" xr3:uid="{E2E3705C-E7AB-4DA2-8D63-086A3DFD1422}" uniqueName="54" name="{FR-06} Type 1 - High Foot Risk Recorded (15m)" queryTableFieldId="54"/>
    <tableColumn id="55" xr3:uid="{9CE66FA4-0AFD-4C9F-91BB-73884AF28633}" uniqueName="55" name="{FR-07} Type 1 - Moderate Foot Risk Recorded (15m)" queryTableFieldId="55"/>
    <tableColumn id="56" xr3:uid="{5E8456AF-5EF1-47F9-91A8-3EDECE84D289}" uniqueName="56" name="{FR-08} Type 1 - Low Foot Risk Recorded (15m)" queryTableFieldId="56"/>
    <tableColumn id="57" xr3:uid="{52D5456B-63AE-44C8-97FB-0F8215E309E2}" uniqueName="57" name="{FR-09} Type 2: Foot Risk Recorded (15m)" queryTableFieldId="57"/>
    <tableColumn id="58" xr3:uid="{8BB8C1A9-C7D5-4C63-8E3D-E78B74FB99FC}" uniqueName="58" name="{FR-10} Type 2 - High Foot Risk Recorded (15m)" queryTableFieldId="58"/>
    <tableColumn id="59" xr3:uid="{8433904E-0CE8-46C2-9413-B951E66BCA1E}" uniqueName="59" name="{FR-11} Type 2 - Moderate Foot Risk Recorded (15m)" queryTableFieldId="59"/>
    <tableColumn id="60" xr3:uid="{F855AC60-82C3-4F10-9E91-6CD15ECFE46F}" uniqueName="60" name="{FR-12} Type 2 - Low Foot Risk Recorded (15m)" queryTableFieldId="60"/>
    <tableColumn id="61" xr3:uid="{FA48183C-20B3-4AAA-A7FD-EFF6485E68B6}" uniqueName="61" name="{MM-01} Diabetes and CKD" queryTableFieldId="61"/>
    <tableColumn id="62" xr3:uid="{AEFFA863-6F08-4BD6-9626-F1DAFABD984E}" uniqueName="62" name="{MM-01a} Diabetes and CKD (stage 4-5}" queryTableFieldId="62"/>
    <tableColumn id="63" xr3:uid="{97240D32-992A-4804-A249-057D1BFC9B36}" uniqueName="63" name="{MM-02} Diabetes and Stroke or CHD" queryTableFieldId="63"/>
    <tableColumn id="64" xr3:uid="{7E542F02-8D13-4682-BDE6-EBAAE2150D05}" uniqueName="64" name="{MM-03} Diabetes and Depression" queryTableFieldId="64"/>
    <tableColumn id="65" xr3:uid="{AA961561-5FC7-4E5A-A3DF-E5202E2A2A25}" uniqueName="65" name="{MM-04} Diabetes and SMI" queryTableFieldId="65"/>
    <tableColumn id="66" xr3:uid="{8B5756F5-3D76-4BCD-AA82-0503B77B8354}" uniqueName="66" name="{MM-05} Diabetes and Learning Disability" queryTableFieldId="66"/>
    <tableColumn id="67" xr3:uid="{9CC23A3E-3B6F-44F3-884F-BA19F3803114}" uniqueName="67" name="{PC-00} Diabetic women (excluding sterilisation, hysterectomy etc) aged 15-45 Yr" queryTableFieldId="67"/>
    <tableColumn id="68" xr3:uid="{F81B0105-6BF1-4849-A4CE-06A82FE0AD06}" uniqueName="68" name="{PC-01} Diabetic women 15-45 currently using contraception" queryTableFieldId="68"/>
    <tableColumn id="69" xr3:uid="{8BA4F8B9-0C14-419C-9687-C115EE812DD8}" uniqueName="69" name="{PC-010} Preconception Advice (15m)" queryTableFieldId="69"/>
    <tableColumn id="70" xr3:uid="{5C5B1BDD-9B1B-4892-8A12-6777D59A4780}" uniqueName="70" name="{PC-011} Referred to preconception clinic (15m)" queryTableFieldId="70"/>
    <tableColumn id="71" xr3:uid="{39F1D9D3-C54C-490D-9564-530B5A16163E}" uniqueName="71" name="{PC-02} Diabetic women aged 15-45 not currently using contraception" queryTableFieldId="71"/>
    <tableColumn id="72" xr3:uid="{3CEEBEB2-95C5-4A3B-B997-CE63C649C2A2}" uniqueName="72" name="{PC-020} Preconception Advice (15m)" queryTableFieldId="72"/>
    <tableColumn id="73" xr3:uid="{CAF57710-86D6-4048-B746-E0A0E429FCAC}" uniqueName="73" name="{PC-021} Referred to preconception clinic (15m)" queryTableFieldId="73"/>
    <tableColumn id="74" xr3:uid="{7225C9A9-4161-4C85-A731-75A1681E8165}" uniqueName="74" name="{PC-022} Folic Acid (12m)" queryTableFieldId="74"/>
    <tableColumn id="75" xr3:uid="{67D5BB08-3AA3-47E7-BA33-D3B595F4439D}" uniqueName="75" name="{PC-023} Prescribed ACE/ARB (6m) or Statins (12m)" queryTableFieldId="75"/>
    <tableColumn id="76" xr3:uid="{0F67D6FB-46C7-48C5-9404-3C9A0565C2F7}" uniqueName="76" name="{PC-023a} 15Yr-30Yrs: Prescribed ACE/ARB (6m) or Statins (12m)" queryTableFieldId="76"/>
    <tableColumn id="77" xr3:uid="{EB3C740B-6DCF-4381-A8E6-9F0EB797D674}" uniqueName="77" name="{PC-023b} 31Yr-45Yrs: Prescribed ACE/ARB (6m) or Statins (12m)" queryTableFieldId="77"/>
    <tableColumn id="78" xr3:uid="{FE857611-D81E-4693-A819-DF7C54AC2631}" uniqueName="78" name="{PC-024} HbA1c recorded (15m)" queryTableFieldId="78"/>
    <tableColumn id="79" xr3:uid="{99F2A083-CE8D-477C-8A3D-DF76C6CC7B9A}" uniqueName="79" name="{PC-024a} Latest HbA1c &lt;48mol/mmol (15m)" queryTableFieldId="79"/>
    <tableColumn id="80" xr3:uid="{595581B9-448D-4F69-BF4D-FAB7770AC5F5}" uniqueName="80" name="{PC-024b} Latest HbA1c &lt;= 86mol/mmol (15m)" queryTableFieldId="80"/>
    <tableColumn id="81" xr3:uid="{64397340-6405-41E0-8316-087EEB206561}" uniqueName="81" name="{PC-024c} Latest HbA1c &gt;86mol/mmol (15m)" queryTableFieldId="81"/>
    <tableColumn id="82" xr3:uid="{057D90F9-FD4B-440E-8C2A-2BDC0CB8E062}" uniqueName="82" name="{STP-01} Type 1 Diabetes &amp; LADA" queryTableFieldId="82"/>
    <tableColumn id="83" xr3:uid="{17364B4E-07A6-4C60-937C-EC38AA86F846}" uniqueName="83" name="{STP-02} Type 2 Diabetes &amp; MODY" queryTableFieldId="83"/>
    <tableColumn id="84" xr3:uid="{5518310D-073F-4CAE-9A2C-7CA0B1D52170}" uniqueName="84" name="{STP-03} No Type Diabetes" queryTableFieldId="84"/>
    <tableColumn id="85" xr3:uid="{CDE7A5FC-425B-4A24-89B0-7F31743880EA}" uniqueName="85" name="{TT-10} All Patients - BP recorded (last 15m)" queryTableFieldId="85"/>
    <tableColumn id="86" xr3:uid="{D1D425C5-58D8-4F6D-AA28-9D8EC2D228C2}" uniqueName="86" name="{TT-11} All Patients - BP controlled &lt;=140/80 (last 15m)" queryTableFieldId="86"/>
    <tableColumn id="87" xr3:uid="{44BB62DC-6565-49A2-8D7E-C5165F481E11}" uniqueName="87" name="{TT-12} All Patients - HbA1c recorded (last 15m)" queryTableFieldId="87"/>
    <tableColumn id="88" xr3:uid="{EE082F86-DCB6-40AA-AE54-D5FC7CB5D490}" uniqueName="88" name="{TT-13} All Patients - HbA1c &lt;=48mmol (last 15m)" queryTableFieldId="88"/>
    <tableColumn id="89" xr3:uid="{6CD08CD8-5F60-4319-9011-D8CF90E32145}" uniqueName="89" name="{TT-14} All Patients - HbA1c &lt;=86mmol (last 15m)" queryTableFieldId="89"/>
    <tableColumn id="90" xr3:uid="{FADD5DE0-2F86-44D4-902E-874FC5469BD9}" uniqueName="90" name="{TT-15} All Patients - HbA1c controlled &lt;=58mmol (last 15m)" queryTableFieldId="90"/>
    <tableColumn id="91" xr3:uid="{82C56A90-02E8-4D73-BA6B-639985225B48}" uniqueName="91" name="{TT-16} All Patients - Chol recorded (15m)" queryTableFieldId="91"/>
    <tableColumn id="92" xr3:uid="{3A3C3576-076E-4B40-A66B-FD28AECACF5F}" uniqueName="92" name="{TT-17} All Patients - Chol controlled &lt;5mmol (last 15m)" queryTableFieldId="92"/>
    <tableColumn id="93" xr3:uid="{82BB8250-C42F-4A61-8F42-36D57494E330}" uniqueName="93" name="{TT-18} All Patients - BP, HbA1c and Chol recorded" queryTableFieldId="93"/>
    <tableColumn id="94" xr3:uid="{959059A0-35C6-471C-85A1-4956F05483AE}" uniqueName="94" name="{TT-19} All Patients - BP, HbA1c and Chol controlled" queryTableFieldId="94"/>
    <tableColumn id="95" xr3:uid="{70E02E99-9950-414A-BA00-DB01565F60A4}" uniqueName="95" name="{TT-20} Type 1 - BP recorded (last 15m)" queryTableFieldId="95"/>
    <tableColumn id="96" xr3:uid="{22066FE1-9B9A-4E85-8752-25BAB85DA60C}" uniqueName="96" name="{TT-21} Type 1 - BP controlled &lt;=140/80 (last 15m)" queryTableFieldId="96"/>
    <tableColumn id="97" xr3:uid="{A55227EA-F2E6-4DA3-BA72-528D08F618CE}" uniqueName="97" name="{TT-22} Type 1 - HbA1c recorded (last 15m)" queryTableFieldId="97"/>
    <tableColumn id="98" xr3:uid="{6F3D7429-A402-4DC3-B414-CE4302782A99}" uniqueName="98" name="{TT-23} Type 1 - HbA1c &lt;=48mmol (last 15m)" queryTableFieldId="98"/>
    <tableColumn id="99" xr3:uid="{016F3474-AC4F-4E3F-8ADF-1243A7C1468F}" uniqueName="99" name="{TT-24} Type 1 - HbA1c &lt;=86mmol (last 15m)" queryTableFieldId="99"/>
    <tableColumn id="100" xr3:uid="{7CAD86F4-7351-4018-898D-1B31158BE085}" uniqueName="100" name="{TT-25} Type 1 - HbA1c controlled &lt;=58mmol (last 15m)" queryTableFieldId="100"/>
    <tableColumn id="101" xr3:uid="{500F2D97-6502-46EE-B4B0-CC6C48F3E17D}" uniqueName="101" name="{TT-26} Type 1 - Chol recorded (15m)" queryTableFieldId="101"/>
    <tableColumn id="102" xr3:uid="{597C0351-E38A-4F97-8269-CB799F0EF698}" uniqueName="102" name="{TT-27} Type 1 - Chol controlled &lt;5mmol (last 15m)" queryTableFieldId="102"/>
    <tableColumn id="103" xr3:uid="{F16C673E-F32F-4680-A91C-11D194FABA3F}" uniqueName="103" name="{TT-28} Type 1 - BP, HbA1c and Chol recorded" queryTableFieldId="103"/>
    <tableColumn id="104" xr3:uid="{AB71A721-0542-4B39-91C5-C5B1D8EDAFB2}" uniqueName="104" name="{TT-29} Type 1 - BP, HbA1c and Chol controlled" queryTableFieldId="104"/>
    <tableColumn id="105" xr3:uid="{5E3DF745-F67A-408F-93BB-CC3E15D07F47}" uniqueName="105" name="{TT-30} Type 2 - BP recorded (last 15m)" queryTableFieldId="105"/>
    <tableColumn id="106" xr3:uid="{122004AF-3C06-4376-B086-B1479CD9C5F9}" uniqueName="106" name="{TT-31} Type 2 - BP controlled &lt;=140/80 (last 15m)" queryTableFieldId="106"/>
    <tableColumn id="107" xr3:uid="{FE1A0E46-0D2C-430D-A7E0-D5A87C83BD2C}" uniqueName="107" name="{TT-32} Type 2 - HbA1c recorded (last 15m)" queryTableFieldId="107"/>
    <tableColumn id="108" xr3:uid="{074C8CB1-0A29-4260-8C33-8FFA0B566D8E}" uniqueName="108" name="{TT-33} Type 2 - HbA1c &lt;=48mmol (last 15m)" queryTableFieldId="108"/>
    <tableColumn id="109" xr3:uid="{E33C2354-9F95-417A-BA73-49ED43EACF86}" uniqueName="109" name="{TT-34} Type 2 - HbA1c &lt;=86mmol (last 15m)" queryTableFieldId="109"/>
    <tableColumn id="110" xr3:uid="{E39325E0-F14B-4086-94E2-36473D749015}" uniqueName="110" name="{TT-35} Type 2 - HbA1c controlled &lt;=58mmol (last 15m)" queryTableFieldId="110"/>
    <tableColumn id="111" xr3:uid="{C1B09C37-2C6D-4D55-88FA-9F94F8E5C11B}" uniqueName="111" name="{TT-36} Type 2 - Chol recorded (15m)" queryTableFieldId="111"/>
    <tableColumn id="112" xr3:uid="{582524D1-F411-40C8-A46C-06585012213F}" uniqueName="112" name="{TT-37} Type 2 - Chol controlled &lt;5mmol (last 15m)" queryTableFieldId="112"/>
    <tableColumn id="113" xr3:uid="{DD5F066E-A871-4D9E-A07E-EE0466237E66}" uniqueName="113" name="{TT-38} Type 2 - BP, HbA1c and Chol recorded" queryTableFieldId="113"/>
    <tableColumn id="114" xr3:uid="{B566F67D-D0FB-4A31-A7FD-1EC925B4DE71}" uniqueName="114" name="{TT-39} Type 2 - BP, HbA1c and Chol controlled" queryTableFieldId="114"/>
    <tableColumn id="115" xr3:uid="{2CD90D38-395A-42E1-8C8B-CF48E4557692}" uniqueName="115" name="Min of {00-00} Current Listsize" queryTableFieldId="115"/>
    <tableColumn id="116" xr3:uid="{83831B97-2822-4231-AD9B-40ABAEFA87DB}" uniqueName="116" name="{DR-00} Total Diabetes Register" queryTableFieldId="116"/>
    <tableColumn id="117" xr3:uid="{939004E7-CABD-43E8-A71B-4C7B5DC49895}" uniqueName="117" name="{TR-00} Type Recorded" queryTableFieldId="117"/>
    <tableColumn id="118" xr3:uid="{5C717793-19E1-4DF2-B0B0-C74551464FB2}" uniqueName="118" name="{TRN-00} No Type Recorded" queryTableFieldId="118"/>
    <tableColumn id="119" xr3:uid="{F25A0002-1E26-4534-9064-4682513E7B61}" uniqueName="119" name="{DEM-01} Ethnicity groupings" queryTableFieldId="119"/>
    <tableColumn id="120" xr3:uid="{B36CC5F0-A403-4438-B4CE-CE23CD1F32CE}" uniqueName="120" name="{DEM-01} Type 1 Diabetes" queryTableFieldId="120"/>
    <tableColumn id="121" xr3:uid="{4A2A2BCE-E26C-4B55-8E4F-48FC59EF5377}" uniqueName="121" name="{DEM-02} Type 2 Diabetes" queryTableFieldId="121"/>
    <tableColumn id="122" xr3:uid="{73039851-0751-486A-8397-47BC4BAF4872}" uniqueName="122" name="{DEM-03} No Type Diabetes" queryTableFieldId="122"/>
    <tableColumn id="123" xr3:uid="{F52B1415-4F3E-48FB-8110-596DFD73909D}" uniqueName="123" name="{DEM-04} Place of care recorded (2 years)" queryTableFieldId="123"/>
    <tableColumn id="124" xr3:uid="{BE1BAC6C-9985-42DD-B026-B20B829D065F}" uniqueName="124" name="{DEM-05} Place of care recorded (Ever)" queryTableFieldId="124"/>
    <tableColumn id="125" xr3:uid="{68C8C607-0F89-4534-A9BE-45CBDC470967}" uniqueName="125" name="{DEM-e01} White" queryTableFieldId="125"/>
    <tableColumn id="126" xr3:uid="{4575C0F3-0175-40E2-828F-FAD7C9EB1B91}" uniqueName="126" name="{DEM-e02} South Asian" queryTableFieldId="126"/>
    <tableColumn id="127" xr3:uid="{AEA2AF63-4F1A-4200-B732-FEBE32CF2061}" uniqueName="127" name="{DEM-e03} Black" queryTableFieldId="127"/>
    <tableColumn id="128" xr3:uid="{0C6B5D88-7FDC-4C5F-9904-54CCC6140979}" uniqueName="128" name="{DEM-e04} Mixed" queryTableFieldId="128"/>
    <tableColumn id="129" xr3:uid="{B2A73D05-4DF6-45C4-8B1C-E532A710AF11}" uniqueName="129" name="{DEM-e05} Other" queryTableFieldId="129"/>
    <tableColumn id="130" xr3:uid="{90AA1B49-BEFB-450C-92DB-B8B687B1092F}" uniqueName="130" name="{DEM-e06} Ethnicity Not Recorded" queryTableFieldId="130"/>
    <tableColumn id="131" xr3:uid="{2FD05631-ED1B-4079-98FB-82CBB0838D30}" uniqueName="131" name="{DEM-e07} Ethnicity Not Stated" queryTableFieldId="131"/>
    <tableColumn id="132" xr3:uid="{C0006DFF-1400-4DBC-9C7E-E52E1AEBA537}" uniqueName="132" name="{DEM-004} GP Care (2 years)" queryTableFieldId="132"/>
    <tableColumn id="133" xr3:uid="{6C4152D1-D8BA-4917-9BD4-54CB14636D68}" uniqueName="133" name="{DEM-0040} Hospital Care (2 years)" queryTableFieldId="133"/>
    <tableColumn id="134" xr3:uid="{7384D0C0-F1AB-493F-A88F-5CD07720BEF0}" uniqueName="134" name="{DEM-005} GP Care (Ever)" queryTableFieldId="134"/>
    <tableColumn id="135" xr3:uid="{29152012-B7FB-487D-B8F9-8A2B1A2BECE2}" uniqueName="135" name="{DEM-0050} Hospital Care (Ever)" queryTableFieldId="135"/>
    <tableColumn id="136" xr3:uid="{5DCC2662-E3C5-4D7F-A44A-47D44C9B31B1}" uniqueName="136" name="{DEM-00-15} All Diabetes - 0-15 Yrs" queryTableFieldId="136"/>
    <tableColumn id="137" xr3:uid="{A89ACEFE-58FF-4EFF-9771-545F7BD9DCDD}" uniqueName="137" name="{DEM-00-39} All Diabetes - 16-39 Yrs" queryTableFieldId="137"/>
    <tableColumn id="138" xr3:uid="{60C5D678-71AF-487B-9276-4E28641C5453}" uniqueName="138" name="{DEM-00-64} All Diabetes - 40-64 Yrs" queryTableFieldId="138"/>
    <tableColumn id="139" xr3:uid="{895DF951-F921-45CE-BAE0-FE07BB9C0F44}" uniqueName="139" name="{DEM-00-65+} All Diabetes - 65+ Yrs" queryTableFieldId="139"/>
    <tableColumn id="140" xr3:uid="{FAA3829C-90DF-4C90-9DD9-AF67560989D6}" uniqueName="140" name="{DEM-01-15} Type 1 - 0-15 Yrs" queryTableFieldId="140"/>
    <tableColumn id="141" xr3:uid="{82B729A8-9C85-4140-AE8E-B6FBC307FC44}" uniqueName="141" name="{DEM-01-39} Type 1 - 16-39 Yrs" queryTableFieldId="141"/>
    <tableColumn id="142" xr3:uid="{CF177386-E086-4445-A964-899C9EF27085}" uniqueName="142" name="{DEM-01-64} Type 1 - 40-64 Yrs" queryTableFieldId="142"/>
    <tableColumn id="143" xr3:uid="{67B0C7D9-67FE-4ED9-B4B3-9B1CC114DD67}" uniqueName="143" name="{DEM-01-65+} Type 1 - 65+ Yrs" queryTableFieldId="143"/>
    <tableColumn id="144" xr3:uid="{C3D55057-6A2B-464C-B5DA-5A41AD4445A9}" uniqueName="144" name="{DEM-02-15} Type 2 - 0-15 Yrs" queryTableFieldId="144"/>
    <tableColumn id="145" xr3:uid="{EAF33241-8451-4AF3-B507-AA36B26AF716}" uniqueName="145" name="{DEM-02-39} Type 2 - 16-39 Yrs" queryTableFieldId="145"/>
    <tableColumn id="146" xr3:uid="{81EC41F1-98DF-4C33-82BE-A9EC4D4722B8}" uniqueName="146" name="{DEM-02-64} Type 2 - 40-64 Yrs" queryTableFieldId="146"/>
    <tableColumn id="147" xr3:uid="{99920AAA-43C7-4294-80E3-DA235632028E}" uniqueName="147" name="{DEM-02-65+} Type 2 - 65+ Yrs" queryTableFieldId="147"/>
    <tableColumn id="148" xr3:uid="{82DFF17F-C231-4A1E-B20E-F17BC8C7524C}" uniqueName="148" name="{GD-01} Current Gestational Diabetes" queryTableFieldId="148"/>
    <tableColumn id="149" xr3:uid="{8A936108-2136-48CE-AABF-88A503C34A02}" uniqueName="149" name="{GD-02} History of Gestational Diabetes" queryTableFieldId="149"/>
    <tableColumn id="150" xr3:uid="{49F46BAA-30B2-4BF2-9D2A-7C5214D9C564}" uniqueName="150" name="{GD-03} Subsequent diabetes diagnosis" queryTableFieldId="150"/>
    <tableColumn id="151" xr3:uid="{91DFF2C8-3020-47D0-A4E9-2E934760706F}" uniqueName="151" name="{PD-01} Currently eligible but already referred to NDPP" queryTableFieldId="151"/>
    <tableColumn id="152" xr3:uid="{EB853AFB-51C6-4EB6-80B2-77BE1B7DAE7B}" uniqueName="152" name="{PD-02} Referral to NDPP declined" queryTableFieldId="152"/>
    <tableColumn id="153" xr3:uid="{729E7A62-2179-4D65-AE45-D1A0D068C26D}" uniqueName="153" name="{PD-03} Currently eligible + Not referred or declined yet" queryTableFieldId="153"/>
    <tableColumn id="154" xr3:uid="{CDA63844-273B-4E51-A20B-CB568057AA48}" uniqueName="154" name="{PD-04} Valid referrals to NDPP (1m)" queryTableFieldId="154"/>
    <tableColumn id="155" xr3:uid="{05033094-2B54-48F6-B4FF-FB4A9B0AB506}" uniqueName="155" name="{PD-05} Non-diabetic Hyperglycaemia Without NDH code" queryTableFieldId="155"/>
    <tableColumn id="156" xr3:uid="{77855487-8C35-4CA7-A1CA-C7AE883F2026}" uniqueName="156" name="{PD-06} Valid referrals to NDPP (12m)" queryTableFieldId="156"/>
    <tableColumn id="157" xr3:uid="{25403C5F-85C8-476F-B760-BE526A9A3CF3}" uniqueName="157" name="{PD-07} Patients with Learning Disability" queryTableFieldId="157"/>
    <tableColumn id="158" xr3:uid="{3D146803-0DD9-42FB-83AB-9581C5795640}" uniqueName="158" name="{PD-08} Patients with SMI" queryTableFieldId="158"/>
    <tableColumn id="159" xr3:uid="{D3A2F11D-B620-458B-9EC1-13A2B4FECE31}" uniqueName="159" name="{PD-09a} 16-39 Yrs" queryTableFieldId="159"/>
    <tableColumn id="160" xr3:uid="{A5F81CE6-AEBA-4F12-BC98-3C003D4D0326}" uniqueName="160" name="{PD-09b} 40-64 Yrs" queryTableFieldId="160"/>
    <tableColumn id="161" xr3:uid="{443E66E2-14BD-4AE5-935F-078834C8BC69}" uniqueName="161" name="{PD-09c} 65+Yrs" queryTableFieldId="161"/>
    <tableColumn id="162" xr3:uid="{9C958122-9C52-4C55-BF9B-57B3708AB937}" uniqueName="162" name="{STP-NDPP-00} Eligible for NDPP referral" queryTableFieldId="162"/>
    <tableColumn id="163" xr3:uid="{D2D2D3C4-4CCF-4E1C-B17F-8CD1A62309B9}" uniqueName="163" name="{SEP-00} Newly Diagnosed Diabetes (last 15m)" queryTableFieldId="163"/>
    <tableColumn id="164" xr3:uid="{7EA1AEEF-2D6F-4E81-8E86-A637F657BA90}" uniqueName="164" name="{SEP-01} Referral to structured education" queryTableFieldId="164"/>
    <tableColumn id="165" xr3:uid="{9F4F4C9F-C9C9-47F5-98FF-517E6EF472D5}" uniqueName="165" name="{SEP-02} Attended structured education" queryTableFieldId="165"/>
    <tableColumn id="166" xr3:uid="{9D61AE14-2BCE-47FB-BE42-CF32FEA9825E}" uniqueName="166" name="{SEP-03} Declined structured education" queryTableFieldId="166"/>
    <tableColumn id="167" xr3:uid="{D7AFE657-15BD-4B3A-93B2-154C6000BD93}" uniqueName="167" name="{SEP-04} Type 1 - Newly Diagnosed Diabetes (last 15m)" queryTableFieldId="167"/>
    <tableColumn id="168" xr3:uid="{64DBFC87-C006-42D4-98BC-03BE3F903F4C}" uniqueName="168" name="{SEP-05} Type 2 - Newly Diagnosed Diabetes (last 15m)" queryTableFieldId="168"/>
    <tableColumn id="169" xr3:uid="{3ED5F402-8FFB-44FA-9289-01334130E133}" uniqueName="169" name="{SEP-06} No Type - Newly Diagnosed Diabetes (last 15m)" queryTableFieldId="169"/>
    <tableColumn id="170" xr3:uid="{5E2F0C5D-7946-4366-B032-8C9BE0F5A037}" uniqueName="170" name="{CYP-01} Diabetes aged under 16" queryTableFieldId="170"/>
    <tableColumn id="171" xr3:uid="{5533147C-313B-45D4-B548-B486740D8E0B}" uniqueName="171" name="{CYP-02} HbA1c recorded (last 15m)" queryTableFieldId="171"/>
    <tableColumn id="172" xr3:uid="{0E6853FF-AE3F-4D89-BF49-38C548D37F8D}" uniqueName="172" name="{CYP-03} HbA1c &lt;=58mmol (last 15m)" queryTableFieldId="172"/>
    <tableColumn id="173" xr3:uid="{53C7D5C7-7886-4926-8FC5-2D22F2475154}" uniqueName="173" name="{CYP-04} HbA1c &gt; 86mmol (last 15m)" queryTableFieldId="173"/>
    <tableColumn id="174" xr3:uid="{C590BE1F-B070-49CE-A766-E83ADA4BFB24}" uniqueName="174" name="{CYP-05} Diabetes aged &lt;12" queryTableFieldId="174"/>
    <tableColumn id="175" xr3:uid="{96BEEC7D-87B3-4BCE-B538-9DC68F0ED023}" uniqueName="175" name="{CYP-06} HbA1c recorded (last 15m)" queryTableFieldId="175"/>
    <tableColumn id="176" xr3:uid="{7AA86073-02E0-45F0-9AF1-AD34C3651F16}" uniqueName="176" name="{CYP-07} HbA1c &lt;48mmol (last 15m)" queryTableFieldId="176"/>
    <tableColumn id="177" xr3:uid="{146923DD-B4B8-4996-BB59-A15BF4A550DD}" uniqueName="177" name="{CYP-08} Diabetes aged 16-25" queryTableFieldId="177"/>
    <tableColumn id="178" xr3:uid="{4377E1C7-6543-4953-919B-0634D2687E37}" uniqueName="178" name="{CYP-09} HbA1c recorded (last 15m)" queryTableFieldId="178"/>
    <tableColumn id="179" xr3:uid="{4CCEEBD1-885A-4F76-ACBD-418D271DFFDE}" uniqueName="179" name="{CYP-10} HbA1c &lt;=58mmol (last 15m)" queryTableFieldId="179"/>
    <tableColumn id="180" xr3:uid="{EF678961-E78C-46C2-9422-C465530E3FCD}" uniqueName="180" name="{CYP-11} HbA1c &gt;86mmol (last 15m)" queryTableFieldId="180"/>
    <tableColumn id="181" xr3:uid="{B2A32F71-39CB-4729-8730-3071EBCA3C2D}" uniqueName="181" name="{CYP-12} Diabetes aged 16-25: Type 1" queryTableFieldId="181"/>
    <tableColumn id="182" xr3:uid="{DE8939B5-EBC4-4EC4-8728-A4A27E6E4930}" uniqueName="182" name="{CYP-13} Diabetes aged 16-25: Type 2" queryTableFieldId="182"/>
    <tableColumn id="183" xr3:uid="{5944F737-FFD1-4A7C-ABE5-4C78D1BC6F40}" uniqueName="183" name="{CYP-14} Diabetes aged 0-25" queryTableFieldId="183"/>
    <tableColumn id="184" xr3:uid="{6BA7D408-9099-42D3-BAD7-A457EA63DC5D}" uniqueName="184" name="{CYP-15} Freestyle Libre (12m)" queryTableFieldId="184"/>
    <tableColumn id="185" xr3:uid="{CB2F6A34-D16B-43FD-AD58-13FB0755FA24}" uniqueName="185" name="{TT- 40} All Diabetes - Primary prevention" queryTableFieldId="185"/>
    <tableColumn id="186" xr3:uid="{719FAE4B-CFB2-43AE-A201-F5A39B45E37D}" uniqueName="186" name="{TT- 41} All Diabetes - Secondary prevention" queryTableFieldId="186"/>
    <tableColumn id="187" xr3:uid="{247B9E5C-9744-4277-8929-09A6A05F89B0}" uniqueName="187" name="{TT- 42} All Diabetes - Combined prevention" queryTableFieldId="187"/>
    <tableColumn id="188" xr3:uid="{A75B578F-0297-4100-B595-8B1B7FEA2E9A}" uniqueName="188" name="{TT- 43} Type 1 - Primary prevention" queryTableFieldId="188"/>
    <tableColumn id="189" xr3:uid="{30835D3E-B4CF-4F3A-8D6F-68BA4ED2F362}" uniqueName="189" name="{TT- 44} Type 1 - Secondary prevention" queryTableFieldId="189"/>
    <tableColumn id="190" xr3:uid="{AD9990FD-9174-4A6A-B62B-569B463DF3FC}" uniqueName="190" name="{TT- 45} Type 1 - Combined prevention" queryTableFieldId="190"/>
    <tableColumn id="191" xr3:uid="{DEC7788B-60BC-439D-BB84-A702FF93B5CF}" uniqueName="191" name="{TT- 46} Type 2 - Primary prevention" queryTableFieldId="191"/>
    <tableColumn id="192" xr3:uid="{A5D646A3-E04A-450C-A33A-A53B83B7DFF3}" uniqueName="192" name="{TT- 47} Type 2 - Secondary prevention" queryTableFieldId="192"/>
    <tableColumn id="193" xr3:uid="{2BE78E0A-E3AF-48B6-AF07-27D740D5048D}" uniqueName="193" name="{TT- 48} Type 2 - Combined prevention" queryTableFieldId="193"/>
    <tableColumn id="194" xr3:uid="{82409FEC-1753-411B-8431-474C979A9F03}" uniqueName="194" name="{T2-01} Type 2 &amp; Not On Insulin" queryTableFieldId="194"/>
    <tableColumn id="195" xr3:uid="{3D9D0943-C33E-4D9C-BEA9-75D0B2F00D2B}" uniqueName="195" name="{LCD-00} Low Calorie Diets Eligibility" queryTableFieldId="195"/>
    <tableColumn id="196" xr3:uid="{A4B608FC-916D-4A98-BD12-332ABE327798}" uniqueName="196" name="{LCD-01} LCD Programme Invitation Referred" queryTableFieldId="196"/>
    <tableColumn id="197" xr3:uid="{CF2B9425-E86F-4A97-B48C-5385A2468B0F}" uniqueName="197" name="{LCD-02} LCD Programme Invitation Declined" queryTableFieldId="197"/>
    <tableColumn id="198" xr3:uid="{8B0E7C3C-775B-466F-B562-766632167DE1}" uniqueName="198" name="{DWMP-00} DWMP Eligibility" queryTableFieldId="198"/>
    <tableColumn id="199" xr3:uid="{128D26ED-588E-4B92-A3D4-073A98B8AFFF}" uniqueName="199" name="{DWMP-01} Patients with Diabetes Referred to DWMP" queryTableFieldId="199"/>
    <tableColumn id="200" xr3:uid="{5048C4EC-DBD9-4371-AD9F-BA41A87C0BDA}" uniqueName="200" name="{DWMP-02} Patients with Hypertension Referred to DWMP" queryTableFieldId="200"/>
    <tableColumn id="201" xr3:uid="{1BD63CDC-070A-4C60-AC5A-2550C5F27E5C}" uniqueName="201" name="{DWMP-03} Patients with Diabetes &amp; Hypertension Referred to DWMP" queryTableFieldId="201"/>
    <tableColumn id="202" xr3:uid="{3C221F04-1427-41E7-BD38-2EC269FFC666}" uniqueName="202" name="Month" queryTableFieldId="202"/>
    <tableColumn id="203" xr3:uid="{DF2975EE-EC19-43E1-908E-C5FCFE3174C8}" uniqueName="203" name="Practice &amp; F8 No." queryTableFieldId="203"/>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Diabetes_Type_PC" displayName="Diabetes_Type_PC" ref="B12:O15" totalsRowShown="0" headerRowDxfId="2925" dataDxfId="2924">
  <autoFilter ref="B12:O15" xr:uid="{00000000-0009-0000-0100-000001000000}"/>
  <tableColumns count="14">
    <tableColumn id="1" xr3:uid="{00000000-0010-0000-0100-000001000000}" name="Diabetes Type" dataDxfId="2923"/>
    <tableColumn id="2" xr3:uid="{00000000-0010-0000-0100-000002000000}" name="Grand Total" dataDxfId="2922">
      <calculatedColumnFormula>HLOOKUP(C12,$B4:$I5,2,FALSE)</calculatedColumnFormula>
    </tableColumn>
    <tableColumn id="3" xr3:uid="{00000000-0010-0000-0100-000003000000}" name="April" dataDxfId="2921">
      <calculatedColumnFormula>HLOOKUP(D12,$B4:$J5,2,FALSE)</calculatedColumnFormula>
    </tableColumn>
    <tableColumn id="4" xr3:uid="{00000000-0010-0000-0100-000004000000}" name="May" dataDxfId="2920">
      <calculatedColumnFormula>HLOOKUP(E12,$B4:$J5,2,FALSE)</calculatedColumnFormula>
    </tableColumn>
    <tableColumn id="5" xr3:uid="{00000000-0010-0000-0100-000005000000}" name="June" dataDxfId="2919">
      <calculatedColumnFormula>HLOOKUP(F12,$B4:$J5,2,FALSE)</calculatedColumnFormula>
    </tableColumn>
    <tableColumn id="6" xr3:uid="{00000000-0010-0000-0100-000006000000}" name="July" dataDxfId="2918">
      <calculatedColumnFormula>HLOOKUP(G12,$B4:$J5,2,FALSE)</calculatedColumnFormula>
    </tableColumn>
    <tableColumn id="7" xr3:uid="{00000000-0010-0000-0100-000007000000}" name="August" dataDxfId="2917">
      <calculatedColumnFormula>HLOOKUP(H12,$B4:$J5,2,FALSE)</calculatedColumnFormula>
    </tableColumn>
    <tableColumn id="8" xr3:uid="{00000000-0010-0000-0100-000008000000}" name="Sept" dataDxfId="2916">
      <calculatedColumnFormula>HLOOKUP(I12,$B4:$J5,2,FALSE)</calculatedColumnFormula>
    </tableColumn>
    <tableColumn id="9" xr3:uid="{00000000-0010-0000-0100-000009000000}" name="Oct" dataDxfId="2915">
      <calculatedColumnFormula>HLOOKUP(J12,$B4:$J5,2,FALSE)</calculatedColumnFormula>
    </tableColumn>
    <tableColumn id="10" xr3:uid="{00000000-0010-0000-0100-00000A000000}" name="Nov" dataDxfId="2914">
      <calculatedColumnFormula>HLOOKUP(K12,$B4:$J5,2,FALSE)</calculatedColumnFormula>
    </tableColumn>
    <tableColumn id="11" xr3:uid="{00000000-0010-0000-0100-00000B000000}" name="Dec" dataDxfId="2913">
      <calculatedColumnFormula>HLOOKUP(L12,$B4:$J5,2,FALSE)</calculatedColumnFormula>
    </tableColumn>
    <tableColumn id="12" xr3:uid="{00000000-0010-0000-0100-00000C000000}" name="Jan" dataDxfId="2912">
      <calculatedColumnFormula>HLOOKUP(M12,$B4:$J5,2,FALSE)</calculatedColumnFormula>
    </tableColumn>
    <tableColumn id="13" xr3:uid="{00000000-0010-0000-0100-00000D000000}" name="Feb" dataDxfId="2911">
      <calculatedColumnFormula>HLOOKUP(N12,$B4:$J5,2,FALSE)</calculatedColumnFormula>
    </tableColumn>
    <tableColumn id="14" xr3:uid="{00000000-0010-0000-0100-00000E000000}" name="March" dataDxfId="2910">
      <calculatedColumnFormula>HLOOKUP(O12,$B4:$J5,2,FALSE)</calculatedColumnFormula>
    </tableColum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Ethnicity" displayName="Ethnicity" ref="B36:O43" totalsRowShown="0" dataDxfId="2909">
  <autoFilter ref="B36:O43" xr:uid="{00000000-0009-0000-0100-000003000000}"/>
  <tableColumns count="14">
    <tableColumn id="1" xr3:uid="{00000000-0010-0000-0200-000001000000}" name="Ethnicity"/>
    <tableColumn id="2" xr3:uid="{00000000-0010-0000-0200-000002000000}" name="Grand Total" dataDxfId="2908">
      <calculatedColumnFormula>HLOOKUP(C36,$B24:$J25,2,FALSE)</calculatedColumnFormula>
    </tableColumn>
    <tableColumn id="3" xr3:uid="{00000000-0010-0000-0200-000003000000}" name="April" dataDxfId="2907">
      <calculatedColumnFormula>HLOOKUP(D36,$B24:$J25,2,FALSE)</calculatedColumnFormula>
    </tableColumn>
    <tableColumn id="4" xr3:uid="{00000000-0010-0000-0200-000004000000}" name="May" dataDxfId="2906">
      <calculatedColumnFormula>HLOOKUP(E36,$B24:$J25,2,FALSE)</calculatedColumnFormula>
    </tableColumn>
    <tableColumn id="5" xr3:uid="{00000000-0010-0000-0200-000005000000}" name="June" dataDxfId="2905">
      <calculatedColumnFormula>HLOOKUP(F36,$B24:$J25,2,FALSE)</calculatedColumnFormula>
    </tableColumn>
    <tableColumn id="6" xr3:uid="{00000000-0010-0000-0200-000006000000}" name="July" dataDxfId="2904">
      <calculatedColumnFormula>HLOOKUP(G36,$B24:$J25,2,FALSE)</calculatedColumnFormula>
    </tableColumn>
    <tableColumn id="7" xr3:uid="{00000000-0010-0000-0200-000007000000}" name="August" dataDxfId="2903">
      <calculatedColumnFormula>HLOOKUP(H36,$B24:$J25,2,FALSE)</calculatedColumnFormula>
    </tableColumn>
    <tableColumn id="8" xr3:uid="{00000000-0010-0000-0200-000008000000}" name="Sept" dataDxfId="2902">
      <calculatedColumnFormula>HLOOKUP(I36,$B24:$J25,2,FALSE)</calculatedColumnFormula>
    </tableColumn>
    <tableColumn id="9" xr3:uid="{00000000-0010-0000-0200-000009000000}" name="Oct" dataDxfId="2901">
      <calculatedColumnFormula>HLOOKUP(J36,$B24:$J25,2,FALSE)</calculatedColumnFormula>
    </tableColumn>
    <tableColumn id="10" xr3:uid="{00000000-0010-0000-0200-00000A000000}" name="Nov" dataDxfId="2900">
      <calculatedColumnFormula>HLOOKUP(K36,$B24:$J25,2,FALSE)</calculatedColumnFormula>
    </tableColumn>
    <tableColumn id="11" xr3:uid="{00000000-0010-0000-0200-00000B000000}" name="Dec" dataDxfId="2899">
      <calculatedColumnFormula>HLOOKUP(L36,$B24:$J25,2,FALSE)</calculatedColumnFormula>
    </tableColumn>
    <tableColumn id="12" xr3:uid="{00000000-0010-0000-0200-00000C000000}" name="Jan" dataDxfId="2898">
      <calculatedColumnFormula>HLOOKUP(M36,$B24:$J25,2,FALSE)</calculatedColumnFormula>
    </tableColumn>
    <tableColumn id="13" xr3:uid="{00000000-0010-0000-0200-00000D000000}" name="Feb" dataDxfId="2897">
      <calculatedColumnFormula>HLOOKUP(N36,$B24:$J25,2,FALSE)</calculatedColumnFormula>
    </tableColumn>
    <tableColumn id="14" xr3:uid="{00000000-0010-0000-0200-00000E000000}" name="March" dataDxfId="2896">
      <calculatedColumnFormula>HLOOKUP(O36,$B24:$J25,2,FALSE)</calculatedColumnFormula>
    </tableColumn>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361E2299-F253-42AD-BB6C-72F1C533CA4E}" name="Diabetes_Type_PC19" displayName="Diabetes_Type_PC19" ref="B12:O16" totalsRowShown="0" headerRowDxfId="2731" dataDxfId="2730">
  <autoFilter ref="B12:O16" xr:uid="{00000000-0009-0000-0100-000001000000}"/>
  <tableColumns count="14">
    <tableColumn id="1" xr3:uid="{5070598F-83F8-4507-B039-C3D04450DF43}" name="All Diabetes" dataDxfId="2729"/>
    <tableColumn id="2" xr3:uid="{8C9C404F-105E-4355-9F81-C3A0A5651A08}" name="Grand Total" dataDxfId="2728">
      <calculatedColumnFormula>HLOOKUP(C12,$B4:$O5,2,FALSE)</calculatedColumnFormula>
    </tableColumn>
    <tableColumn id="3" xr3:uid="{A9B75D7D-D40F-41AF-8753-EE5A9A68053D}" name="April" dataDxfId="2727">
      <calculatedColumnFormula>HLOOKUP(D12,$B4:$J5,2,FALSE)</calculatedColumnFormula>
    </tableColumn>
    <tableColumn id="4" xr3:uid="{8367F319-136F-4EE6-8DCE-FE3010D90C00}" name="May" dataDxfId="2726">
      <calculatedColumnFormula>HLOOKUP(E12,$B4:$J5,2,FALSE)</calculatedColumnFormula>
    </tableColumn>
    <tableColumn id="5" xr3:uid="{8AF5F6B0-2E49-4F0F-A5D7-9DD7424D522D}" name="June" dataDxfId="2725">
      <calculatedColumnFormula>HLOOKUP(F12,$B4:$J5,2,FALSE)</calculatedColumnFormula>
    </tableColumn>
    <tableColumn id="6" xr3:uid="{E090D3CB-F9CD-41FB-A914-7E4ABE7A4F0F}" name="July" dataDxfId="2724">
      <calculatedColumnFormula>HLOOKUP(G12,$B4:$J5,2,FALSE)</calculatedColumnFormula>
    </tableColumn>
    <tableColumn id="7" xr3:uid="{BA95A42F-5D3C-47AA-AD44-01D8D04D517B}" name="August" dataDxfId="2723">
      <calculatedColumnFormula>HLOOKUP(H12,$B4:$J5,2,FALSE)</calculatedColumnFormula>
    </tableColumn>
    <tableColumn id="8" xr3:uid="{A5D5CFDC-E69D-4918-86B7-7908E551DE2F}" name="Sept" dataDxfId="2722">
      <calculatedColumnFormula>HLOOKUP(I12,$B4:$J5,2,FALSE)</calculatedColumnFormula>
    </tableColumn>
    <tableColumn id="9" xr3:uid="{55800A03-8D81-4BF5-A7E9-E6FDDF91A1AD}" name="Oct" dataDxfId="2721">
      <calculatedColumnFormula>HLOOKUP(J12,$B4:$J5,2,FALSE)</calculatedColumnFormula>
    </tableColumn>
    <tableColumn id="10" xr3:uid="{77B6DBEE-A8F1-4A42-812D-E1D7C22911D9}" name="Nov" dataDxfId="2720">
      <calculatedColumnFormula>HLOOKUP(K12,$B4:$J5,2,FALSE)</calculatedColumnFormula>
    </tableColumn>
    <tableColumn id="11" xr3:uid="{2E0C805F-F4C9-421E-B517-6EE2A956BCBA}" name="Dec" dataDxfId="2719">
      <calculatedColumnFormula>HLOOKUP(L12,$B4:$J5,2,FALSE)</calculatedColumnFormula>
    </tableColumn>
    <tableColumn id="12" xr3:uid="{67F15A7B-EAF5-495D-B432-10591CCD1DDE}" name="Jan" dataDxfId="2718">
      <calculatedColumnFormula>HLOOKUP(M12,$B4:$J5,2,FALSE)</calculatedColumnFormula>
    </tableColumn>
    <tableColumn id="13" xr3:uid="{2AE502F5-D047-4DE5-85D2-C97E4E1AA134}" name="Feb" dataDxfId="2717">
      <calculatedColumnFormula>HLOOKUP(N12,$B4:$J5,2,FALSE)</calculatedColumnFormula>
    </tableColumn>
    <tableColumn id="14" xr3:uid="{72C1CCFA-943C-4E45-A682-72F0E8010845}" name="March" dataDxfId="2716">
      <calculatedColumnFormula>HLOOKUP(O12,$B4:$J5,2,FALSE)</calculatedColumnFormula>
    </tableColumn>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41BB2664-33AD-4336-8625-4E6475D66323}" name="Ethnicity20" displayName="Ethnicity20" ref="B33:O37" totalsRowShown="0" dataDxfId="2715">
  <autoFilter ref="B33:O37" xr:uid="{00000000-0009-0000-0100-000003000000}"/>
  <tableColumns count="14">
    <tableColumn id="1" xr3:uid="{3C8D9AA2-7297-40C6-A022-FC1B4282521B}" name="Type 1"/>
    <tableColumn id="2" xr3:uid="{1A579F69-9B09-4E22-B9A1-00BB40C9F63E}" name="Grand Total" dataDxfId="2714">
      <calculatedColumnFormula>HLOOKUP(C33,$B24:$O25,2,FALSE)</calculatedColumnFormula>
    </tableColumn>
    <tableColumn id="3" xr3:uid="{781AD054-713C-46F7-B6A7-E02F2863BCAE}" name="April" dataDxfId="2713">
      <calculatedColumnFormula>HLOOKUP(D33,$B24:$J25,2,FALSE)</calculatedColumnFormula>
    </tableColumn>
    <tableColumn id="4" xr3:uid="{D9D33F98-1C0C-4AE1-8A80-58339746FF7A}" name="May" dataDxfId="2712">
      <calculatedColumnFormula>HLOOKUP(E33,$B24:$J25,2,FALSE)</calculatedColumnFormula>
    </tableColumn>
    <tableColumn id="5" xr3:uid="{565ACABD-A8A9-4881-B5F9-E553CD542CEB}" name="June" dataDxfId="2711">
      <calculatedColumnFormula>HLOOKUP(F33,$B24:$J25,2,FALSE)</calculatedColumnFormula>
    </tableColumn>
    <tableColumn id="6" xr3:uid="{E430E2F2-AA18-40B2-B9F7-F5BD358C48D2}" name="July" dataDxfId="2710">
      <calculatedColumnFormula>HLOOKUP(G33,$B24:$J25,2,FALSE)</calculatedColumnFormula>
    </tableColumn>
    <tableColumn id="7" xr3:uid="{7C1868D9-6C98-450E-8734-FCE190453F37}" name="August" dataDxfId="2709">
      <calculatedColumnFormula>HLOOKUP(H33,$B24:$J25,2,FALSE)</calculatedColumnFormula>
    </tableColumn>
    <tableColumn id="8" xr3:uid="{4A5757AD-1F6C-4DBF-B38B-1D911D069B02}" name="Sept" dataDxfId="2708">
      <calculatedColumnFormula>HLOOKUP(I33,$B24:$J25,2,FALSE)</calculatedColumnFormula>
    </tableColumn>
    <tableColumn id="9" xr3:uid="{069D4F98-A256-40AD-8FA4-1738668508DF}" name="Oct" dataDxfId="2707">
      <calculatedColumnFormula>HLOOKUP(J33,$B24:$J25,2,FALSE)</calculatedColumnFormula>
    </tableColumn>
    <tableColumn id="10" xr3:uid="{73F82830-7AF6-47DC-BE6D-09A464B4D7E5}" name="Nov" dataDxfId="2706">
      <calculatedColumnFormula>HLOOKUP(K33,$B24:$J25,2,FALSE)</calculatedColumnFormula>
    </tableColumn>
    <tableColumn id="11" xr3:uid="{C82F51C7-0F56-410D-A80A-D5CFBDC681DF}" name="Dec" dataDxfId="2705">
      <calculatedColumnFormula>HLOOKUP(L33,$B24:$J25,2,FALSE)</calculatedColumnFormula>
    </tableColumn>
    <tableColumn id="12" xr3:uid="{A78FB0B7-C08E-41CF-9DA7-8F54B3A483CE}" name="Jan" dataDxfId="2704">
      <calculatedColumnFormula>HLOOKUP(M33,$B24:$J25,2,FALSE)</calculatedColumnFormula>
    </tableColumn>
    <tableColumn id="13" xr3:uid="{94611DAB-5A2F-496E-BA4C-2C06270D61E1}" name="Feb" dataDxfId="2703">
      <calculatedColumnFormula>HLOOKUP(N33,$B24:$J25,2,FALSE)</calculatedColumnFormula>
    </tableColumn>
    <tableColumn id="14" xr3:uid="{52C76F1A-FBB3-4CAD-8A55-6DC8A9611F85}" name="March" dataDxfId="2702">
      <calculatedColumnFormula>HLOOKUP(O33,$B24:$J25,2,FALSE)</calculatedColumnFormula>
    </tableColumn>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629576D-8BFE-4408-8FBD-2385B5A5F819}" name="Ethnicity2022" displayName="Ethnicity2022" ref="B54:O58" totalsRowShown="0" dataDxfId="2701">
  <autoFilter ref="B54:O58" xr:uid="{0629576D-8BFE-4408-8FBD-2385B5A5F819}"/>
  <tableColumns count="14">
    <tableColumn id="1" xr3:uid="{45595476-350D-4A61-870B-64820649C564}" name="Type 2"/>
    <tableColumn id="2" xr3:uid="{29B64EF6-C99E-46D2-BA49-323DE6BFE073}" name="Grand Total" dataDxfId="2700">
      <calculatedColumnFormula>HLOOKUP(C54,$B45:$O46,2,FALSE)</calculatedColumnFormula>
    </tableColumn>
    <tableColumn id="3" xr3:uid="{BA2E1631-5730-464F-806C-4293801FCD04}" name="April" dataDxfId="2699">
      <calculatedColumnFormula>HLOOKUP(D54,$B45:$J46,2,FALSE)</calculatedColumnFormula>
    </tableColumn>
    <tableColumn id="4" xr3:uid="{A2797BDD-0D3E-443B-B76B-FC76FE86DD07}" name="May" dataDxfId="2698">
      <calculatedColumnFormula>HLOOKUP(E54,$B45:$J46,2,FALSE)</calculatedColumnFormula>
    </tableColumn>
    <tableColumn id="5" xr3:uid="{7426B6D2-8598-496B-8F3D-AD1FBF45ACA0}" name="June" dataDxfId="2697">
      <calculatedColumnFormula>HLOOKUP(F54,$B45:$J46,2,FALSE)</calculatedColumnFormula>
    </tableColumn>
    <tableColumn id="6" xr3:uid="{73773B05-D9FB-4CB3-95C9-5FA9225C5070}" name="July" dataDxfId="2696">
      <calculatedColumnFormula>HLOOKUP(G54,$B45:$J46,2,FALSE)</calculatedColumnFormula>
    </tableColumn>
    <tableColumn id="7" xr3:uid="{6ADFAEDB-4C2C-43C0-B63F-3BC4552671F1}" name="August" dataDxfId="2695">
      <calculatedColumnFormula>HLOOKUP(H54,$B45:$J46,2,FALSE)</calculatedColumnFormula>
    </tableColumn>
    <tableColumn id="8" xr3:uid="{9AD74714-2C89-4C6F-831F-33E4B590C487}" name="Sept" dataDxfId="2694">
      <calculatedColumnFormula>HLOOKUP(I54,$B45:$J46,2,FALSE)</calculatedColumnFormula>
    </tableColumn>
    <tableColumn id="9" xr3:uid="{90C6E5DC-F004-42CE-96FF-8ED1F8D60DBC}" name="Oct" dataDxfId="2693">
      <calculatedColumnFormula>HLOOKUP(J54,$B45:$J46,2,FALSE)</calculatedColumnFormula>
    </tableColumn>
    <tableColumn id="10" xr3:uid="{019A0690-60EA-45CB-ACDA-2254A5C56DA9}" name="Nov" dataDxfId="2692">
      <calculatedColumnFormula>HLOOKUP(K54,$B45:$J46,2,FALSE)</calculatedColumnFormula>
    </tableColumn>
    <tableColumn id="11" xr3:uid="{E09FA4ED-F328-4C1B-B006-6E763B55D879}" name="Dec" dataDxfId="2691">
      <calculatedColumnFormula>HLOOKUP(L54,$B45:$J46,2,FALSE)</calculatedColumnFormula>
    </tableColumn>
    <tableColumn id="12" xr3:uid="{9160A343-513A-4010-9F94-0D3C1AEFE72B}" name="Jan" dataDxfId="2690">
      <calculatedColumnFormula>HLOOKUP(M54,$B45:$J46,2,FALSE)</calculatedColumnFormula>
    </tableColumn>
    <tableColumn id="13" xr3:uid="{8A838745-F521-4AE6-847D-F8AA034EEB7C}" name="Feb" dataDxfId="2689">
      <calculatedColumnFormula>HLOOKUP(N54,$B45:$J46,2,FALSE)</calculatedColumnFormula>
    </tableColumn>
    <tableColumn id="14" xr3:uid="{232A3FE4-6E27-4C4E-B36D-CACF0466C528}" name="March" dataDxfId="2688">
      <calculatedColumnFormula>HLOOKUP(O54,$B45:$J46,2,FALSE)</calculatedColumnFormula>
    </tableColumn>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PreCon_Headers" displayName="PreCon_Headers" ref="A1:C7" totalsRowShown="0" headerRowDxfId="2609" dataDxfId="2608">
  <autoFilter ref="A1:C7" xr:uid="{00000000-0009-0000-0100-000004000000}"/>
  <tableColumns count="3">
    <tableColumn id="1" xr3:uid="{00000000-0010-0000-0300-000001000000}" name="Preconception Advice" dataDxfId="2607"/>
    <tableColumn id="2" xr3:uid="{00000000-0010-0000-0300-000002000000}" name="Num" dataDxfId="2606"/>
    <tableColumn id="3" xr3:uid="{00000000-0010-0000-0300-000003000000}" name="Denom" dataDxfId="2605"/>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reatTar_All_Headers" displayName="TreatTar_All_Headers" ref="A10:C39" totalsRowShown="0" dataDxfId="2603" headerRowBorderDxfId="2604" tableBorderDxfId="2602">
  <autoFilter ref="A10:C39" xr:uid="{00000000-0009-0000-0100-000008000000}"/>
  <tableColumns count="3">
    <tableColumn id="1" xr3:uid="{00000000-0010-0000-0400-000001000000}" name="Treatment Targets - All Diabetes" dataDxfId="2601"/>
    <tableColumn id="2" xr3:uid="{00000000-0010-0000-0400-000002000000}" name="Num" dataDxfId="2600"/>
    <tableColumn id="3" xr3:uid="{00000000-0010-0000-0400-000003000000}" name="Denom" dataDxfId="2599"/>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5000000}" name="CP_Headers" displayName="CP_Headers" ref="A62:C68" totalsRowShown="0" dataDxfId="2597" headerRowBorderDxfId="2598">
  <autoFilter ref="A62:C68" xr:uid="{00000000-0009-0000-0100-000017000000}"/>
  <tableColumns count="3">
    <tableColumn id="1" xr3:uid="{00000000-0010-0000-0500-000001000000}" name="Care Processes" dataDxfId="2596"/>
    <tableColumn id="2" xr3:uid="{00000000-0010-0000-0500-000002000000}" name="Num" dataDxfId="2595"/>
    <tableColumn id="3" xr3:uid="{00000000-0010-0000-0500-000003000000}" name="Denom" dataDxfId="2594"/>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6000000}" name="Foot_Headers" displayName="Foot_Headers" ref="A72:C81" totalsRowShown="0" dataDxfId="2592" headerRowBorderDxfId="2593">
  <autoFilter ref="A72:C81" xr:uid="{00000000-0009-0000-0100-00001B000000}"/>
  <tableColumns count="3">
    <tableColumn id="1" xr3:uid="{00000000-0010-0000-0600-000001000000}" name="Foot Risk" dataDxfId="2591"/>
    <tableColumn id="2" xr3:uid="{00000000-0010-0000-0600-000002000000}" name="Num" dataDxfId="2590"/>
    <tableColumn id="3" xr3:uid="{00000000-0010-0000-0600-000003000000}" name="Denom" dataDxfId="2589"/>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7000000}" name="Multi_Headers" displayName="Multi_Headers" ref="A85:C90" totalsRowShown="0" dataDxfId="2587" headerRowBorderDxfId="2588">
  <autoFilter ref="A85:C90" xr:uid="{00000000-0009-0000-0100-00001C000000}"/>
  <tableColumns count="3">
    <tableColumn id="1" xr3:uid="{00000000-0010-0000-0700-000001000000}" name="Multimorbidity" dataDxfId="2586"/>
    <tableColumn id="2" xr3:uid="{00000000-0010-0000-0700-000002000000}" name="Num" dataDxfId="2585"/>
    <tableColumn id="3" xr3:uid="{00000000-0010-0000-0700-000003000000}" name="Denom" dataDxfId="2584"/>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08000000}" name="GD_Headers" displayName="GD_Headers" ref="A94:C95" totalsRowShown="0" dataDxfId="2582" headerRowBorderDxfId="2583">
  <autoFilter ref="A94:C95" xr:uid="{00000000-0009-0000-0100-000020000000}"/>
  <tableColumns count="3">
    <tableColumn id="1" xr3:uid="{00000000-0010-0000-0800-000001000000}" name="Gestational Diabetes" dataDxfId="2581"/>
    <tableColumn id="2" xr3:uid="{00000000-0010-0000-0800-000002000000}" name="Num" dataDxfId="2580"/>
    <tableColumn id="3" xr3:uid="{00000000-0010-0000-0800-000003000000}" name="Denom" dataDxfId="2579"/>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09000000}" name="NDPP_Headers" displayName="NDPP_Headers" ref="A100:C103" totalsRowShown="0" dataDxfId="2577" headerRowBorderDxfId="2578">
  <autoFilter ref="A100:C103" xr:uid="{00000000-0009-0000-0100-000024000000}"/>
  <tableColumns count="3">
    <tableColumn id="1" xr3:uid="{00000000-0010-0000-0900-000001000000}" name="NDPP" dataDxfId="2576"/>
    <tableColumn id="2" xr3:uid="{00000000-0010-0000-0900-000002000000}" name="Num" dataDxfId="2575"/>
    <tableColumn id="3" xr3:uid="{00000000-0010-0000-0900-000003000000}" name="Denom" dataDxfId="2574"/>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0A000000}" name="SEP_Headers" displayName="SEP_Headers" ref="A107:C113" totalsRowShown="0" dataDxfId="2572" headerRowBorderDxfId="2573">
  <autoFilter ref="A107:C113" xr:uid="{00000000-0009-0000-0100-000028000000}"/>
  <tableColumns count="3">
    <tableColumn id="1" xr3:uid="{00000000-0010-0000-0A00-000001000000}" name="SEP" dataDxfId="2571"/>
    <tableColumn id="2" xr3:uid="{00000000-0010-0000-0A00-000002000000}" name="Num" dataDxfId="2570"/>
    <tableColumn id="3" xr3:uid="{00000000-0010-0000-0A00-000003000000}" name="Denom" dataDxfId="2569"/>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0B000000}" name="Table44" displayName="Table44" ref="A43:C49" totalsRowShown="0" headerRowBorderDxfId="2568">
  <autoFilter ref="A43:C49" xr:uid="{00000000-0009-0000-0100-00002C000000}"/>
  <tableColumns count="3">
    <tableColumn id="1" xr3:uid="{00000000-0010-0000-0B00-000001000000}" name="CYP" dataDxfId="2567"/>
    <tableColumn id="2" xr3:uid="{00000000-0010-0000-0B00-000002000000}" name="Num" dataDxfId="2566"/>
    <tableColumn id="3" xr3:uid="{00000000-0010-0000-0B00-000003000000}" name="Denom"/>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20F2D7F8-DB27-456C-A2EB-F7E8D5C83FD0}" name="Type_2_headers" displayName="Type_2_headers" ref="A117:C118" dataDxfId="2564" headerRowBorderDxfId="2565">
  <autoFilter ref="A117:C118" xr:uid="{20F2D7F8-DB27-456C-A2EB-F7E8D5C83FD0}"/>
  <tableColumns count="3">
    <tableColumn id="1" xr3:uid="{2B76E189-4848-44EA-B786-56693B786321}" name="Type 2 Diabetes" totalsRowLabel="Total" dataDxfId="2563" totalsRowDxfId="2562"/>
    <tableColumn id="2" xr3:uid="{FC422081-57D1-481C-9C32-0C47EBE9F927}" name="Num" dataDxfId="2561" totalsRowDxfId="2560"/>
    <tableColumn id="3" xr3:uid="{C76A7A4D-AAAF-44D9-85D0-24003C28D3E3}" name="Denom" totalsRowFunction="count" dataDxfId="2559" totalsRowDxfId="2558"/>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FE12A122-3C1E-4DB6-95B9-08C44A88A270}" name="LCD_Headers" displayName="LCD_Headers" ref="A122:C125" dataDxfId="2556" headerRowBorderDxfId="2557">
  <autoFilter ref="A122:C125" xr:uid="{FE12A122-3C1E-4DB6-95B9-08C44A88A270}"/>
  <tableColumns count="3">
    <tableColumn id="1" xr3:uid="{113A7782-5044-45DC-A9AC-3E1B9CA41B0C}" name="LCD" totalsRowLabel="Total" dataDxfId="2555" totalsRowDxfId="2554"/>
    <tableColumn id="2" xr3:uid="{D0C4F906-AFC3-4837-A89C-010885318847}" name="Num" dataDxfId="2553" totalsRowDxfId="2552"/>
    <tableColumn id="3" xr3:uid="{A2CFFAE2-3EC5-496F-AE89-A70BA2655950}" name="Denom" totalsRowFunction="count" dataDxfId="2551" totalsRowDxfId="2550"/>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B054E615-FD7D-48F9-8F3B-3CFCF5FA5EE8}" name="DWMP_Headers" displayName="DWMP_Headers" ref="A129:C133" dataDxfId="2548" headerRowBorderDxfId="2549">
  <autoFilter ref="A129:C133" xr:uid="{B054E615-FD7D-48F9-8F3B-3CFCF5FA5EE8}"/>
  <tableColumns count="3">
    <tableColumn id="1" xr3:uid="{75EF8A8E-7F05-4CBC-9BCD-442054510C24}" name="DWMP" totalsRowLabel="Total" dataDxfId="2547" totalsRowDxfId="2546"/>
    <tableColumn id="2" xr3:uid="{E590AE7A-3816-44AE-B353-F3012813D3D0}" name="Num" dataDxfId="2545" totalsRowDxfId="2544"/>
    <tableColumn id="3" xr3:uid="{4469F855-7A73-42E0-97CE-D4C1A550F7C0}" name="Denom" totalsRowFunction="count" dataDxfId="2543" totalsRowDxfId="2542"/>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C000000}" name="Table511" displayName="Table511" ref="A159:N205" totalsRowShown="0" headerRowDxfId="2502" dataDxfId="2501" tableBorderDxfId="2500">
  <autoFilter ref="A159:N205" xr:uid="{00000000-0009-0000-0100-00000A000000}"/>
  <tableColumns count="14">
    <tableColumn id="14" xr3:uid="{00000000-0010-0000-0C00-00000E000000}" name="Locality" dataDxfId="2499"/>
    <tableColumn id="1" xr3:uid="{00000000-0010-0000-0C00-000001000000}" name="PCNs" dataDxfId="2498"/>
    <tableColumn id="2" xr3:uid="{00000000-0010-0000-0C00-000002000000}" name="April" dataDxfId="2497">
      <calculatedColumnFormula>SUMIFS(INDEX($A$11:$N$151,,MATCH(C$159,$A$10:$N$10,0)),$A$11:$A$151,$B160,$B$11:$B$151,$B$157)</calculatedColumnFormula>
    </tableColumn>
    <tableColumn id="3" xr3:uid="{00000000-0010-0000-0C00-000003000000}" name="May" dataDxfId="2496">
      <calculatedColumnFormula>SUMIFS(INDEX($A$11:$N$151,,MATCH(D$159,$A$10:$N$10,0)),$A$11:$A$151,$B160,$B$11:$B$151,$B$157)</calculatedColumnFormula>
    </tableColumn>
    <tableColumn id="4" xr3:uid="{00000000-0010-0000-0C00-000004000000}" name="June" dataDxfId="2495">
      <calculatedColumnFormula>SUMIFS(INDEX($A$11:$N$151,,MATCH(E$159,$A$10:$N$10,0)),$A$11:$A$151,$B160,$B$11:$B$151,$B$157)</calculatedColumnFormula>
    </tableColumn>
    <tableColumn id="5" xr3:uid="{00000000-0010-0000-0C00-000005000000}" name="July" dataDxfId="2494">
      <calculatedColumnFormula>SUMIFS(INDEX($A$11:$N$151,,MATCH(F$159,$A$10:$N$10,0)),$A$11:$A$151,$B160,$B$11:$B$151,$B$157)</calculatedColumnFormula>
    </tableColumn>
    <tableColumn id="6" xr3:uid="{00000000-0010-0000-0C00-000006000000}" name="August" dataDxfId="2493">
      <calculatedColumnFormula>SUMIFS(INDEX($A$11:$N$151,,MATCH(G$159,$A$10:$N$10,0)),$A$11:$A$151,$B160,$B$11:$B$151,$B$157)</calculatedColumnFormula>
    </tableColumn>
    <tableColumn id="7" xr3:uid="{00000000-0010-0000-0C00-000007000000}" name="September" dataDxfId="2492">
      <calculatedColumnFormula>SUMIFS(INDEX($A$11:$N$151,,MATCH(H$159,$A$10:$N$10,0)),$A$11:$A$151,$B160,$B$11:$B$151,$B$157)</calculatedColumnFormula>
    </tableColumn>
    <tableColumn id="8" xr3:uid="{00000000-0010-0000-0C00-000008000000}" name="October" dataDxfId="2491">
      <calculatedColumnFormula>SUMIFS(INDEX($A$11:$N$151,,MATCH(I$159,$A$10:$N$10,0)),$A$11:$A$151,$B160,$B$11:$B$151,$B$157)</calculatedColumnFormula>
    </tableColumn>
    <tableColumn id="9" xr3:uid="{00000000-0010-0000-0C00-000009000000}" name="November" dataDxfId="2490">
      <calculatedColumnFormula>SUMIFS(INDEX($A$11:$N$151,,MATCH(J$159,$A$10:$N$10,0)),$A$11:$A$151,$B160,$B$11:$B$151,$B$157)</calculatedColumnFormula>
    </tableColumn>
    <tableColumn id="10" xr3:uid="{00000000-0010-0000-0C00-00000A000000}" name="December" dataDxfId="2489">
      <calculatedColumnFormula>SUMIFS(INDEX($A$11:$N$151,,MATCH(K$159,$A$10:$N$10,0)),$A$11:$A$151,$B160,$B$11:$B$151,$B$157)</calculatedColumnFormula>
    </tableColumn>
    <tableColumn id="11" xr3:uid="{00000000-0010-0000-0C00-00000B000000}" name="January" dataDxfId="2488">
      <calculatedColumnFormula>SUMIFS(INDEX($A$11:$N$151,,MATCH(L$159,$A$10:$N$10,0)),$A$11:$A$151,$B160,$B$11:$B$151,$B$157)</calculatedColumnFormula>
    </tableColumn>
    <tableColumn id="12" xr3:uid="{00000000-0010-0000-0C00-00000C000000}" name="February" dataDxfId="2487">
      <calculatedColumnFormula>SUMIFS(INDEX($A$11:$N$151,,MATCH(M$159,$A$10:$N$10,0)),$A$11:$A$151,$B160,$B$11:$B$151,$B$157)</calculatedColumnFormula>
    </tableColumn>
    <tableColumn id="13" xr3:uid="{00000000-0010-0000-0C00-00000D000000}" name="March" dataDxfId="2486">
      <calculatedColumnFormula>SUMIFS(INDEX($A$11:$N$151,,MATCH(N$159,$A$10:$N$10,0)),$A$11:$A$151,$B160,$B$11:$B$151,$B$157)</calculatedColumnFormula>
    </tableColumn>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D000000}" name="Table612" displayName="Table612" ref="A217:N242" totalsRowShown="0" headerRowDxfId="2485" dataDxfId="2484" tableBorderDxfId="2483">
  <autoFilter ref="A217:N242" xr:uid="{00000000-0009-0000-0100-00000B000000}"/>
  <tableColumns count="14">
    <tableColumn id="1" xr3:uid="{00000000-0010-0000-0D00-000001000000}" name="Column1" dataDxfId="2482"/>
    <tableColumn id="2" xr3:uid="{00000000-0010-0000-0D00-000002000000}" name="Column2" dataDxfId="2481"/>
    <tableColumn id="3" xr3:uid="{00000000-0010-0000-0D00-000003000000}" name="Column3" dataDxfId="2480"/>
    <tableColumn id="4" xr3:uid="{00000000-0010-0000-0D00-000004000000}" name="Column4" dataDxfId="2479"/>
    <tableColumn id="5" xr3:uid="{00000000-0010-0000-0D00-000005000000}" name="Column5" dataDxfId="2478"/>
    <tableColumn id="6" xr3:uid="{00000000-0010-0000-0D00-000006000000}" name="Column6" dataDxfId="2477"/>
    <tableColumn id="7" xr3:uid="{00000000-0010-0000-0D00-000007000000}" name="Column7" dataDxfId="2476"/>
    <tableColumn id="8" xr3:uid="{00000000-0010-0000-0D00-000008000000}" name="Column8" dataDxfId="2475"/>
    <tableColumn id="9" xr3:uid="{00000000-0010-0000-0D00-000009000000}" name="Column9" dataDxfId="2474"/>
    <tableColumn id="10" xr3:uid="{00000000-0010-0000-0D00-00000A000000}" name="Column10" dataDxfId="2473"/>
    <tableColumn id="11" xr3:uid="{00000000-0010-0000-0D00-00000B000000}" name="Column11" dataDxfId="2472"/>
    <tableColumn id="12" xr3:uid="{00000000-0010-0000-0D00-00000C000000}" name="Column12" dataDxfId="2471"/>
    <tableColumn id="13" xr3:uid="{00000000-0010-0000-0D00-00000D000000}" name="Column13" dataDxfId="2470"/>
    <tableColumn id="14" xr3:uid="{00000000-0010-0000-0D00-00000E000000}" name="Column14" dataDxfId="2469"/>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E000000}" name="Table514" displayName="Table514" ref="A249:M257" totalsRowShown="0" headerRowDxfId="2468" dataDxfId="2467" tableBorderDxfId="2466">
  <autoFilter ref="A249:M257" xr:uid="{00000000-0009-0000-0100-00000D000000}"/>
  <tableColumns count="13">
    <tableColumn id="1" xr3:uid="{00000000-0010-0000-0E00-000001000000}" name="Borough" dataDxfId="2465"/>
    <tableColumn id="2" xr3:uid="{00000000-0010-0000-0E00-000002000000}" name="April" dataDxfId="2464">
      <calculatedColumnFormula>SUMIFS(INDEX($A$221:$N$242,,MATCH(B$249,$A$221:$N$221,0)),$A$221:$A$242,$A250,$B$221:$B$242,$B$247)</calculatedColumnFormula>
    </tableColumn>
    <tableColumn id="3" xr3:uid="{00000000-0010-0000-0E00-000003000000}" name="May" dataDxfId="2463">
      <calculatedColumnFormula>SUMIFS(INDEX($A$221:$N$242,,MATCH(C$249,$A$221:$N$221,0)),$A$221:$A$242,$A250,$B$221:$B$242,$B$247)</calculatedColumnFormula>
    </tableColumn>
    <tableColumn id="4" xr3:uid="{00000000-0010-0000-0E00-000004000000}" name="June" dataDxfId="2462">
      <calculatedColumnFormula>SUMIFS(INDEX($A$221:$N$242,,MATCH(D$249,$A$221:$N$221,0)),$A$221:$A$242,$A250,$B$221:$B$242,$B$247)</calculatedColumnFormula>
    </tableColumn>
    <tableColumn id="5" xr3:uid="{00000000-0010-0000-0E00-000005000000}" name="July" dataDxfId="2461">
      <calculatedColumnFormula>SUMIFS(INDEX($A$221:$N$242,,MATCH(E$249,$A$221:$N$221,0)),$A$221:$A$242,$A250,$B$221:$B$242,$B$247)</calculatedColumnFormula>
    </tableColumn>
    <tableColumn id="6" xr3:uid="{00000000-0010-0000-0E00-000006000000}" name="August" dataDxfId="2460">
      <calculatedColumnFormula>SUMIFS(INDEX($A$221:$N$242,,MATCH(F$249,$A$221:$N$221,0)),$A$221:$A$242,$A250,$B$221:$B$242,$B$247)</calculatedColumnFormula>
    </tableColumn>
    <tableColumn id="7" xr3:uid="{00000000-0010-0000-0E00-000007000000}" name="September" dataDxfId="2459">
      <calculatedColumnFormula>SUMIFS(INDEX($A$221:$N$242,,MATCH(G$249,$A$221:$N$221,0)),$A$221:$A$242,$A250,$B$221:$B$242,$B$247)</calculatedColumnFormula>
    </tableColumn>
    <tableColumn id="8" xr3:uid="{00000000-0010-0000-0E00-000008000000}" name="October" dataDxfId="2458">
      <calculatedColumnFormula>SUMIFS(INDEX($A$221:$N$242,,MATCH(H$249,$A$221:$N$221,0)),$A$221:$A$242,$A250,$B$221:$B$242,$B$247)</calculatedColumnFormula>
    </tableColumn>
    <tableColumn id="9" xr3:uid="{00000000-0010-0000-0E00-000009000000}" name="November" dataDxfId="2457">
      <calculatedColumnFormula>SUMIFS(INDEX($A$221:$N$242,,MATCH(I$249,$A$221:$N$221,0)),$A$221:$A$242,$A250,$B$221:$B$242,$B$247)</calculatedColumnFormula>
    </tableColumn>
    <tableColumn id="10" xr3:uid="{00000000-0010-0000-0E00-00000A000000}" name="December" dataDxfId="2456">
      <calculatedColumnFormula>SUMIFS(INDEX($A$221:$N$242,,MATCH(J$249,$A$221:$N$221,0)),$A$221:$A$242,$A250,$B$221:$B$242,$B$247)</calculatedColumnFormula>
    </tableColumn>
    <tableColumn id="11" xr3:uid="{00000000-0010-0000-0E00-00000B000000}" name="January" dataDxfId="2455">
      <calculatedColumnFormula>SUMIFS(INDEX($A$221:$N$242,,MATCH(K$249,$A$221:$N$221,0)),$A$221:$A$242,$A250,$B$221:$B$242,$B$247)</calculatedColumnFormula>
    </tableColumn>
    <tableColumn id="12" xr3:uid="{00000000-0010-0000-0E00-00000C000000}" name="February" dataDxfId="2454">
      <calculatedColumnFormula>SUMIFS(INDEX($A$221:$N$242,,MATCH(L$249,$A$221:$N$221,0)),$A$221:$A$242,$A250,$B$221:$B$242,$B$247)</calculatedColumnFormula>
    </tableColumn>
    <tableColumn id="13" xr3:uid="{00000000-0010-0000-0E00-00000D000000}" name="March" dataDxfId="2453">
      <calculatedColumnFormula>SUMIFS(INDEX($A$221:$N$242,,MATCH(M$249,$A$221:$N$221,0)),$A$221:$A$242,$A250,$B$221:$B$242,$B$247)</calculatedColumnFormula>
    </tableColumn>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F000000}" name="Table5116" displayName="Table5116" ref="A159:N205" totalsRowShown="0" headerRowDxfId="2452" dataDxfId="2451" tableBorderDxfId="2450">
  <autoFilter ref="A159:N205" xr:uid="{00000000-0009-0000-0100-000005000000}"/>
  <tableColumns count="14">
    <tableColumn id="14" xr3:uid="{00000000-0010-0000-0F00-00000E000000}" name="Locality" dataDxfId="2449"/>
    <tableColumn id="1" xr3:uid="{00000000-0010-0000-0F00-000001000000}" name="PCNs" dataDxfId="2448"/>
    <tableColumn id="2" xr3:uid="{00000000-0010-0000-0F00-000002000000}" name="April" dataDxfId="2447">
      <calculatedColumnFormula>SUMIFS(INDEX($A$10:$N$151,,MATCH(C$159,$A$10:$N$10,0)),$A$10:$A$151,$B160,$B$10:$B$151,$B$157)</calculatedColumnFormula>
    </tableColumn>
    <tableColumn id="3" xr3:uid="{00000000-0010-0000-0F00-000003000000}" name="May" dataDxfId="2446">
      <calculatedColumnFormula>SUMIFS(INDEX($A$10:$N$151,,MATCH(D$159,$A$10:$N$10,0)),$A$10:$A$151,$B160,$B$10:$B$151,$B$157)</calculatedColumnFormula>
    </tableColumn>
    <tableColumn id="4" xr3:uid="{00000000-0010-0000-0F00-000004000000}" name="June" dataDxfId="2445">
      <calculatedColumnFormula>SUMIFS(INDEX($A$10:$N$151,,MATCH(E$159,$A$10:$N$10,0)),$A$10:$A$151,$B160,$B$10:$B$151,$B$157)</calculatedColumnFormula>
    </tableColumn>
    <tableColumn id="5" xr3:uid="{00000000-0010-0000-0F00-000005000000}" name="July" dataDxfId="2444">
      <calculatedColumnFormula>SUMIFS(INDEX($A$10:$N$151,,MATCH(F$159,$A$10:$N$10,0)),$A$10:$A$151,$B160,$B$10:$B$151,$B$157)</calculatedColumnFormula>
    </tableColumn>
    <tableColumn id="6" xr3:uid="{00000000-0010-0000-0F00-000006000000}" name="August" dataDxfId="2443">
      <calculatedColumnFormula>SUMIFS(INDEX($A$10:$N$151,,MATCH(G$159,$A$10:$N$10,0)),$A$10:$A$151,$B160,$B$10:$B$151,$B$157)</calculatedColumnFormula>
    </tableColumn>
    <tableColumn id="7" xr3:uid="{00000000-0010-0000-0F00-000007000000}" name="September" dataDxfId="2442">
      <calculatedColumnFormula>SUMIFS(INDEX($A$10:$N$151,,MATCH(H$159,$A$10:$N$10,0)),$A$10:$A$151,$B160,$B$10:$B$151,$B$157)</calculatedColumnFormula>
    </tableColumn>
    <tableColumn id="8" xr3:uid="{00000000-0010-0000-0F00-000008000000}" name="October" dataDxfId="2441">
      <calculatedColumnFormula>SUMIFS(INDEX($A$10:$N$151,,MATCH(I$159,$A$10:$N$10,0)),$A$10:$A$151,$B160,$B$10:$B$151,$B$157)</calculatedColumnFormula>
    </tableColumn>
    <tableColumn id="9" xr3:uid="{00000000-0010-0000-0F00-000009000000}" name="November" dataDxfId="2440">
      <calculatedColumnFormula>SUMIFS(INDEX($A$10:$N$151,,MATCH(J$159,$A$10:$N$10,0)),$A$10:$A$151,$B160,$B$10:$B$151,$B$157)</calculatedColumnFormula>
    </tableColumn>
    <tableColumn id="10" xr3:uid="{00000000-0010-0000-0F00-00000A000000}" name="December" dataDxfId="2439">
      <calculatedColumnFormula>SUMIFS(INDEX($A$10:$N$151,,MATCH(K$159,$A$10:$N$10,0)),$A$10:$A$151,$B160,$B$10:$B$151,$B$157)</calculatedColumnFormula>
    </tableColumn>
    <tableColumn id="11" xr3:uid="{00000000-0010-0000-0F00-00000B000000}" name="January" dataDxfId="2438">
      <calculatedColumnFormula>SUMIFS(INDEX($A$10:$N$151,,MATCH(L$159,$A$10:$N$10,0)),$A$10:$A$151,$B160,$B$10:$B$151,$B$157)</calculatedColumnFormula>
    </tableColumn>
    <tableColumn id="12" xr3:uid="{00000000-0010-0000-0F00-00000C000000}" name="February" dataDxfId="2437">
      <calculatedColumnFormula>SUMIFS(INDEX($A$10:$N$151,,MATCH(M$159,$A$10:$N$10,0)),$A$10:$A$151,$B160,$B$10:$B$151,$B$157)</calculatedColumnFormula>
    </tableColumn>
    <tableColumn id="13" xr3:uid="{00000000-0010-0000-0F00-00000D000000}" name="March" dataDxfId="2436">
      <calculatedColumnFormula>SUMIFS(INDEX($A$10:$N$151,,MATCH(N$159,$A$10:$N$10,0)),$A$10:$A$151,$B160,$B$10:$B$151,$B$157)</calculatedColumnFormula>
    </tableColumn>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10000000}" name="Table6127" displayName="Table6127" ref="A213:N238" totalsRowShown="0" headerRowDxfId="2435" dataDxfId="2434" tableBorderDxfId="2433">
  <autoFilter ref="A213:N238" xr:uid="{00000000-0009-0000-0100-000006000000}"/>
  <tableColumns count="14">
    <tableColumn id="1" xr3:uid="{00000000-0010-0000-1000-000001000000}" name="Column1" dataDxfId="2432"/>
    <tableColumn id="2" xr3:uid="{00000000-0010-0000-1000-000002000000}" name="Column2" dataDxfId="2431"/>
    <tableColumn id="3" xr3:uid="{00000000-0010-0000-1000-000003000000}" name="Column3" dataDxfId="2430"/>
    <tableColumn id="4" xr3:uid="{00000000-0010-0000-1000-000004000000}" name="Column4" dataDxfId="2429"/>
    <tableColumn id="5" xr3:uid="{00000000-0010-0000-1000-000005000000}" name="Column5" dataDxfId="2428"/>
    <tableColumn id="6" xr3:uid="{00000000-0010-0000-1000-000006000000}" name="Column6" dataDxfId="2427"/>
    <tableColumn id="7" xr3:uid="{00000000-0010-0000-1000-000007000000}" name="Column7" dataDxfId="2426"/>
    <tableColumn id="8" xr3:uid="{00000000-0010-0000-1000-000008000000}" name="Column8" dataDxfId="2425"/>
    <tableColumn id="9" xr3:uid="{00000000-0010-0000-1000-000009000000}" name="Column9" dataDxfId="2424"/>
    <tableColumn id="10" xr3:uid="{00000000-0010-0000-1000-00000A000000}" name="Column10" dataDxfId="2423"/>
    <tableColumn id="11" xr3:uid="{00000000-0010-0000-1000-00000B000000}" name="Column11" dataDxfId="2422"/>
    <tableColumn id="12" xr3:uid="{00000000-0010-0000-1000-00000C000000}" name="Column12" dataDxfId="2421"/>
    <tableColumn id="13" xr3:uid="{00000000-0010-0000-1000-00000D000000}" name="Column13" dataDxfId="2420"/>
    <tableColumn id="14" xr3:uid="{00000000-0010-0000-1000-00000E000000}" name="Column14" dataDxfId="2419"/>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11000000}" name="Table5148" displayName="Table5148" ref="A245:M253" totalsRowShown="0" headerRowDxfId="2418" dataDxfId="2417" tableBorderDxfId="2416">
  <autoFilter ref="A245:M253" xr:uid="{00000000-0009-0000-0100-000007000000}"/>
  <tableColumns count="13">
    <tableColumn id="1" xr3:uid="{00000000-0010-0000-1100-000001000000}" name="Borough" dataDxfId="2415"/>
    <tableColumn id="2" xr3:uid="{00000000-0010-0000-1100-000002000000}" name="April" dataDxfId="2414">
      <calculatedColumnFormula>SUMIFS(INDEX($A$217:$N$238,,MATCH(B$245,$A$217:$N$217,0)),$A$217:$A$238,$A246,$B$217:$B$238,$B$243)</calculatedColumnFormula>
    </tableColumn>
    <tableColumn id="3" xr3:uid="{00000000-0010-0000-1100-000003000000}" name="May" dataDxfId="2413">
      <calculatedColumnFormula>SUMIFS(INDEX($A$217:$N$238,,MATCH(C$245,$A$217:$N$217,0)),$A$217:$A$238,$A246,$B$217:$B$238,$B$243)</calculatedColumnFormula>
    </tableColumn>
    <tableColumn id="4" xr3:uid="{00000000-0010-0000-1100-000004000000}" name="June" dataDxfId="2412">
      <calculatedColumnFormula>SUMIFS(INDEX($A$217:$N$238,,MATCH(D$245,$A$217:$N$217,0)),$A$217:$A$238,$A246,$B$217:$B$238,$B$243)</calculatedColumnFormula>
    </tableColumn>
    <tableColumn id="5" xr3:uid="{00000000-0010-0000-1100-000005000000}" name="July" dataDxfId="2411">
      <calculatedColumnFormula>SUMIFS(INDEX($A$217:$N$238,,MATCH(E$245,$A$217:$N$217,0)),$A$217:$A$238,$A246,$B$217:$B$238,$B$243)</calculatedColumnFormula>
    </tableColumn>
    <tableColumn id="6" xr3:uid="{00000000-0010-0000-1100-000006000000}" name="August" dataDxfId="2410">
      <calculatedColumnFormula>SUMIFS(INDEX($A$217:$N$238,,MATCH(F$245,$A$217:$N$217,0)),$A$217:$A$238,$A246,$B$217:$B$238,$B$243)</calculatedColumnFormula>
    </tableColumn>
    <tableColumn id="7" xr3:uid="{00000000-0010-0000-1100-000007000000}" name="September" dataDxfId="2409">
      <calculatedColumnFormula>SUMIFS(INDEX($A$217:$N$238,,MATCH(G$245,$A$217:$N$217,0)),$A$217:$A$238,$A246,$B$217:$B$238,$B$243)</calculatedColumnFormula>
    </tableColumn>
    <tableColumn id="8" xr3:uid="{00000000-0010-0000-1100-000008000000}" name="October" dataDxfId="2408">
      <calculatedColumnFormula>SUMIFS(INDEX($A$217:$N$238,,MATCH(H$245,$A$217:$N$217,0)),$A$217:$A$238,$A246,$B$217:$B$238,$B$243)</calculatedColumnFormula>
    </tableColumn>
    <tableColumn id="9" xr3:uid="{00000000-0010-0000-1100-000009000000}" name="November" dataDxfId="2407">
      <calculatedColumnFormula>SUMIFS(INDEX($A$217:$N$238,,MATCH(I$245,$A$217:$N$217,0)),$A$217:$A$238,$A246,$B$217:$B$238,$B$243)</calculatedColumnFormula>
    </tableColumn>
    <tableColumn id="10" xr3:uid="{00000000-0010-0000-1100-00000A000000}" name="December" dataDxfId="2406">
      <calculatedColumnFormula>SUMIFS(INDEX($A$217:$N$238,,MATCH(J$245,$A$217:$N$217,0)),$A$217:$A$238,$A246,$B$217:$B$238,$B$243)</calculatedColumnFormula>
    </tableColumn>
    <tableColumn id="11" xr3:uid="{00000000-0010-0000-1100-00000B000000}" name="January" dataDxfId="2405">
      <calculatedColumnFormula>SUMIFS(INDEX($A$217:$N$238,,MATCH(K$245,$A$217:$N$217,0)),$A$217:$A$238,$A246,$B$217:$B$238,$B$243)</calculatedColumnFormula>
    </tableColumn>
    <tableColumn id="12" xr3:uid="{00000000-0010-0000-1100-00000C000000}" name="February" dataDxfId="2404">
      <calculatedColumnFormula>SUMIFS(INDEX($A$217:$N$238,,MATCH(L$245,$A$217:$N$217,0)),$A$217:$A$238,$A246,$B$217:$B$238,$B$243)</calculatedColumnFormula>
    </tableColumn>
    <tableColumn id="13" xr3:uid="{00000000-0010-0000-1100-00000D000000}" name="March" dataDxfId="2403">
      <calculatedColumnFormula>SUMIFS(INDEX($A$217:$N$238,,MATCH(M$245,$A$217:$N$217,0)),$A$217:$A$238,$A246,$B$217:$B$238,$B$243)</calculatedColumnFormula>
    </tableColumn>
  </tableColumns>
  <tableStyleInfo name="TableStyleMedium2"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12000000}" name="Table51115" displayName="Table51115" ref="A159:N205" totalsRowShown="0" headerRowDxfId="1763" dataDxfId="1762" tableBorderDxfId="1761">
  <autoFilter ref="A159:N205" xr:uid="{00000000-0009-0000-0100-00000E000000}">
    <filterColumn colId="0">
      <filters>
        <filter val="Barking"/>
      </filters>
    </filterColumn>
  </autoFilter>
  <tableColumns count="14">
    <tableColumn id="14" xr3:uid="{00000000-0010-0000-1200-00000E000000}" name="Locality" dataDxfId="1760"/>
    <tableColumn id="1" xr3:uid="{00000000-0010-0000-1200-000001000000}" name="PCNs" dataDxfId="1759"/>
    <tableColumn id="2" xr3:uid="{00000000-0010-0000-1200-000002000000}" name="April" dataDxfId="1758">
      <calculatedColumnFormula>SUMIFS(INDEX($A$10:$N$151,,MATCH(C$159,$A$10:$N$10,0)),$A$10:$A$151,$B160,$B$10:$B$151,$B$157)</calculatedColumnFormula>
    </tableColumn>
    <tableColumn id="3" xr3:uid="{00000000-0010-0000-1200-000003000000}" name="May" dataDxfId="1757">
      <calculatedColumnFormula>SUMIFS(INDEX($A$10:$N$151,,MATCH(D$159,$A$10:$N$10,0)),$A$10:$A$151,$B160,$B$10:$B$151,$B$157)</calculatedColumnFormula>
    </tableColumn>
    <tableColumn id="4" xr3:uid="{00000000-0010-0000-1200-000004000000}" name="June" dataDxfId="1756">
      <calculatedColumnFormula>SUMIFS(INDEX($A$10:$N$151,,MATCH(E$159,$A$10:$N$10,0)),$A$10:$A$151,$B160,$B$10:$B$151,$B$157)</calculatedColumnFormula>
    </tableColumn>
    <tableColumn id="5" xr3:uid="{00000000-0010-0000-1200-000005000000}" name="July" dataDxfId="1755">
      <calculatedColumnFormula>SUMIFS(INDEX($A$10:$N$151,,MATCH(F$159,$A$10:$N$10,0)),$A$10:$A$151,$B160,$B$10:$B$151,$B$157)</calculatedColumnFormula>
    </tableColumn>
    <tableColumn id="6" xr3:uid="{00000000-0010-0000-1200-000006000000}" name="August" dataDxfId="1754">
      <calculatedColumnFormula>SUMIFS(INDEX($A$10:$N$151,,MATCH(G$159,$A$10:$N$10,0)),$A$10:$A$151,$B160,$B$10:$B$151,$B$157)</calculatedColumnFormula>
    </tableColumn>
    <tableColumn id="7" xr3:uid="{00000000-0010-0000-1200-000007000000}" name="September" dataDxfId="1753">
      <calculatedColumnFormula>SUMIFS(INDEX($A$10:$N$151,,MATCH(H$159,$A$10:$N$10,0)),$A$10:$A$151,$B160,$B$10:$B$151,$B$157)</calculatedColumnFormula>
    </tableColumn>
    <tableColumn id="8" xr3:uid="{00000000-0010-0000-1200-000008000000}" name="October" dataDxfId="1752">
      <calculatedColumnFormula>SUMIFS(INDEX($A$10:$N$151,,MATCH(I$159,$A$10:$N$10,0)),$A$10:$A$151,$B160,$B$10:$B$151,$B$157)</calculatedColumnFormula>
    </tableColumn>
    <tableColumn id="9" xr3:uid="{00000000-0010-0000-1200-000009000000}" name="November" dataDxfId="1751">
      <calculatedColumnFormula>SUMIFS(INDEX($A$10:$N$151,,MATCH(J$159,$A$10:$N$10,0)),$A$10:$A$151,$B160,$B$10:$B$151,$B$157)</calculatedColumnFormula>
    </tableColumn>
    <tableColumn id="10" xr3:uid="{00000000-0010-0000-1200-00000A000000}" name="December" dataDxfId="1750">
      <calculatedColumnFormula>SUMIFS(INDEX($A$10:$N$151,,MATCH(K$159,$A$10:$N$10,0)),$A$10:$A$151,$B160,$B$10:$B$151,$B$157)</calculatedColumnFormula>
    </tableColumn>
    <tableColumn id="11" xr3:uid="{00000000-0010-0000-1200-00000B000000}" name="January" dataDxfId="1749">
      <calculatedColumnFormula>SUMIFS(INDEX($A$10:$N$151,,MATCH(L$159,$A$10:$N$10,0)),$A$10:$A$151,$B160,$B$10:$B$151,$B$157)</calculatedColumnFormula>
    </tableColumn>
    <tableColumn id="12" xr3:uid="{00000000-0010-0000-1200-00000C000000}" name="February" dataDxfId="1748">
      <calculatedColumnFormula>SUMIFS(INDEX($A$10:$N$151,,MATCH(M$159,$A$10:$N$10,0)),$A$10:$A$151,$B160,$B$10:$B$151,$B$157)</calculatedColumnFormula>
    </tableColumn>
    <tableColumn id="13" xr3:uid="{00000000-0010-0000-1200-00000D000000}" name="March" dataDxfId="1747">
      <calculatedColumnFormula>SUMIFS(INDEX($A$10:$N$151,,MATCH(N$159,$A$10:$N$10,0)),$A$10:$A$151,$B160,$B$10:$B$151,$B$157)</calculatedColumnFormula>
    </tableColumn>
  </tableColumns>
  <tableStyleInfo name="TableStyleMedium2"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3000000}" name="Table61216" displayName="Table61216" ref="A217:N242" totalsRowShown="0" headerRowDxfId="1746" dataDxfId="1745" tableBorderDxfId="1744">
  <autoFilter ref="A217:N242" xr:uid="{00000000-0009-0000-0100-00000F000000}"/>
  <tableColumns count="14">
    <tableColumn id="1" xr3:uid="{00000000-0010-0000-1300-000001000000}" name="Column1" dataDxfId="1743"/>
    <tableColumn id="2" xr3:uid="{00000000-0010-0000-1300-000002000000}" name="Column2" dataDxfId="1742"/>
    <tableColumn id="3" xr3:uid="{00000000-0010-0000-1300-000003000000}" name="Column3" dataDxfId="1741"/>
    <tableColumn id="4" xr3:uid="{00000000-0010-0000-1300-000004000000}" name="Column4" dataDxfId="1740"/>
    <tableColumn id="5" xr3:uid="{00000000-0010-0000-1300-000005000000}" name="Column5" dataDxfId="1739"/>
    <tableColumn id="6" xr3:uid="{00000000-0010-0000-1300-000006000000}" name="Column6" dataDxfId="1738"/>
    <tableColumn id="7" xr3:uid="{00000000-0010-0000-1300-000007000000}" name="Column7" dataDxfId="1737"/>
    <tableColumn id="8" xr3:uid="{00000000-0010-0000-1300-000008000000}" name="Column8" dataDxfId="1736"/>
    <tableColumn id="9" xr3:uid="{00000000-0010-0000-1300-000009000000}" name="Column9" dataDxfId="1735"/>
    <tableColumn id="10" xr3:uid="{00000000-0010-0000-1300-00000A000000}" name="Column10" dataDxfId="1734"/>
    <tableColumn id="11" xr3:uid="{00000000-0010-0000-1300-00000B000000}" name="Column11" dataDxfId="1733"/>
    <tableColumn id="12" xr3:uid="{00000000-0010-0000-1300-00000C000000}" name="Column12" dataDxfId="1732"/>
    <tableColumn id="13" xr3:uid="{00000000-0010-0000-1300-00000D000000}" name="Column13" dataDxfId="1731"/>
    <tableColumn id="14" xr3:uid="{00000000-0010-0000-1300-00000E000000}" name="Column14" dataDxfId="1730"/>
  </tableColumns>
  <tableStyleInfo name="TableStyleMedium2"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4000000}" name="Table51417" displayName="Table51417" ref="A249:M257" totalsRowShown="0" headerRowDxfId="1729" dataDxfId="1728" tableBorderDxfId="1727">
  <autoFilter ref="A249:M257" xr:uid="{00000000-0009-0000-0100-000010000000}"/>
  <tableColumns count="13">
    <tableColumn id="1" xr3:uid="{00000000-0010-0000-1400-000001000000}" name="Borough" dataDxfId="1726"/>
    <tableColumn id="2" xr3:uid="{00000000-0010-0000-1400-000002000000}" name="April" dataDxfId="1725">
      <calculatedColumnFormula>SUMIFS(INDEX($A$221:$N$242,,MATCH(B$249,$A$221:$N$221,0)),$A$221:$A$242,$A250,$B$221:$B$242,$B$247)</calculatedColumnFormula>
    </tableColumn>
    <tableColumn id="3" xr3:uid="{00000000-0010-0000-1400-000003000000}" name="May" dataDxfId="1724">
      <calculatedColumnFormula>SUMIFS(INDEX($A$221:$N$242,,MATCH(C$249,$A$221:$N$221,0)),$A$221:$A$242,$A250,$B$221:$B$242,$B$247)</calculatedColumnFormula>
    </tableColumn>
    <tableColumn id="4" xr3:uid="{00000000-0010-0000-1400-000004000000}" name="June" dataDxfId="1723">
      <calculatedColumnFormula>SUMIFS(INDEX($A$221:$N$242,,MATCH(D$249,$A$221:$N$221,0)),$A$221:$A$242,$A250,$B$221:$B$242,$B$247)</calculatedColumnFormula>
    </tableColumn>
    <tableColumn id="5" xr3:uid="{00000000-0010-0000-1400-000005000000}" name="July" dataDxfId="1722">
      <calculatedColumnFormula>SUMIFS(INDEX($A$221:$N$242,,MATCH(E$249,$A$221:$N$221,0)),$A$221:$A$242,$A250,$B$221:$B$242,$B$247)</calculatedColumnFormula>
    </tableColumn>
    <tableColumn id="6" xr3:uid="{00000000-0010-0000-1400-000006000000}" name="August" dataDxfId="1721">
      <calculatedColumnFormula>SUMIFS(INDEX($A$221:$N$242,,MATCH(F$249,$A$221:$N$221,0)),$A$221:$A$242,$A250,$B$221:$B$242,$B$247)</calculatedColumnFormula>
    </tableColumn>
    <tableColumn id="7" xr3:uid="{00000000-0010-0000-1400-000007000000}" name="September" dataDxfId="1720">
      <calculatedColumnFormula>SUMIFS(INDEX($A$221:$N$242,,MATCH(G$249,$A$221:$N$221,0)),$A$221:$A$242,$A250,$B$221:$B$242,$B$247)</calculatedColumnFormula>
    </tableColumn>
    <tableColumn id="8" xr3:uid="{00000000-0010-0000-1400-000008000000}" name="October" dataDxfId="1719">
      <calculatedColumnFormula>SUMIFS(INDEX($A$221:$N$242,,MATCH(H$249,$A$221:$N$221,0)),$A$221:$A$242,$A250,$B$221:$B$242,$B$247)</calculatedColumnFormula>
    </tableColumn>
    <tableColumn id="9" xr3:uid="{00000000-0010-0000-1400-000009000000}" name="November" dataDxfId="1718">
      <calculatedColumnFormula>SUMIFS(INDEX($A$221:$N$242,,MATCH(I$249,$A$221:$N$221,0)),$A$221:$A$242,$A250,$B$221:$B$242,$B$247)</calculatedColumnFormula>
    </tableColumn>
    <tableColumn id="10" xr3:uid="{00000000-0010-0000-1400-00000A000000}" name="December" dataDxfId="1717">
      <calculatedColumnFormula>SUMIFS(INDEX($A$221:$N$242,,MATCH(J$249,$A$221:$N$221,0)),$A$221:$A$242,$A250,$B$221:$B$242,$B$247)</calculatedColumnFormula>
    </tableColumn>
    <tableColumn id="11" xr3:uid="{00000000-0010-0000-1400-00000B000000}" name="January" dataDxfId="1716">
      <calculatedColumnFormula>SUMIFS(INDEX($A$221:$N$242,,MATCH(K$249,$A$221:$N$221,0)),$A$221:$A$242,$A250,$B$221:$B$242,$B$247)</calculatedColumnFormula>
    </tableColumn>
    <tableColumn id="12" xr3:uid="{00000000-0010-0000-1400-00000C000000}" name="February" dataDxfId="1715">
      <calculatedColumnFormula>SUMIFS(INDEX($A$221:$N$242,,MATCH(L$249,$A$221:$N$221,0)),$A$221:$A$242,$A250,$B$221:$B$242,$B$247)</calculatedColumnFormula>
    </tableColumn>
    <tableColumn id="13" xr3:uid="{00000000-0010-0000-1400-00000D000000}" name="March" dataDxfId="1714">
      <calculatedColumnFormula>SUMIFS(INDEX($A$221:$N$242,,MATCH(M$249,$A$221:$N$221,0)),$A$221:$A$242,$A250,$B$221:$B$242,$B$247)</calculatedColumnFormula>
    </tableColumn>
  </tableColumns>
  <tableStyleInfo name="TableStyleMedium2"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able5111525" displayName="Table5111525" ref="A159:N205" totalsRowShown="0" headerRowDxfId="1593" dataDxfId="1592" tableBorderDxfId="1591">
  <autoFilter ref="A159:N205" xr:uid="{00000000-0009-0000-0100-000018000000}"/>
  <tableColumns count="14">
    <tableColumn id="14" xr3:uid="{00000000-0010-0000-1500-00000E000000}" name="Locality" dataDxfId="1590"/>
    <tableColumn id="1" xr3:uid="{00000000-0010-0000-1500-000001000000}" name="PCNs" dataDxfId="1589"/>
    <tableColumn id="2" xr3:uid="{00000000-0010-0000-1500-000002000000}" name="April" dataDxfId="1588">
      <calculatedColumnFormula>SUMIFS(INDEX($A$10:$N$151,,MATCH(C$159,$A$10:$N$10,0)),$A$10:$A$151,$B160,$B$10:$B$151,$B$157)</calculatedColumnFormula>
    </tableColumn>
    <tableColumn id="3" xr3:uid="{00000000-0010-0000-1500-000003000000}" name="May" dataDxfId="1587">
      <calculatedColumnFormula>SUMIFS(INDEX($A$10:$N$151,,MATCH(D$159,$A$10:$N$10,0)),$A$10:$A$151,$B160,$B$10:$B$151,$B$157)</calculatedColumnFormula>
    </tableColumn>
    <tableColumn id="4" xr3:uid="{00000000-0010-0000-1500-000004000000}" name="June" dataDxfId="1586">
      <calculatedColumnFormula>SUMIFS(INDEX($A$10:$N$151,,MATCH(E$159,$A$10:$N$10,0)),$A$10:$A$151,$B160,$B$10:$B$151,$B$157)</calculatedColumnFormula>
    </tableColumn>
    <tableColumn id="5" xr3:uid="{00000000-0010-0000-1500-000005000000}" name="July" dataDxfId="1585">
      <calculatedColumnFormula>SUMIFS(INDEX($A$10:$N$151,,MATCH(F$159,$A$10:$N$10,0)),$A$10:$A$151,$B160,$B$10:$B$151,$B$157)</calculatedColumnFormula>
    </tableColumn>
    <tableColumn id="6" xr3:uid="{00000000-0010-0000-1500-000006000000}" name="August" dataDxfId="1584">
      <calculatedColumnFormula>SUMIFS(INDEX($A$10:$N$151,,MATCH(G$159,$A$10:$N$10,0)),$A$10:$A$151,$B160,$B$10:$B$151,$B$157)</calculatedColumnFormula>
    </tableColumn>
    <tableColumn id="7" xr3:uid="{00000000-0010-0000-1500-000007000000}" name="September" dataDxfId="1583">
      <calculatedColumnFormula>SUMIFS(INDEX($A$10:$N$151,,MATCH(H$159,$A$10:$N$10,0)),$A$10:$A$151,$B160,$B$10:$B$151,$B$157)</calculatedColumnFormula>
    </tableColumn>
    <tableColumn id="8" xr3:uid="{00000000-0010-0000-1500-000008000000}" name="October" dataDxfId="1582">
      <calculatedColumnFormula>SUMIFS(INDEX($A$10:$N$151,,MATCH(I$159,$A$10:$N$10,0)),$A$10:$A$151,$B160,$B$10:$B$151,$B$157)</calculatedColumnFormula>
    </tableColumn>
    <tableColumn id="9" xr3:uid="{00000000-0010-0000-1500-000009000000}" name="November" dataDxfId="1581">
      <calculatedColumnFormula>SUMIFS(INDEX($A$10:$N$151,,MATCH(J$159,$A$10:$N$10,0)),$A$10:$A$151,$B160,$B$10:$B$151,$B$157)</calculatedColumnFormula>
    </tableColumn>
    <tableColumn id="10" xr3:uid="{00000000-0010-0000-1500-00000A000000}" name="December" dataDxfId="1580">
      <calculatedColumnFormula>SUMIFS(INDEX($A$10:$N$151,,MATCH(K$159,$A$10:$N$10,0)),$A$10:$A$151,$B160,$B$10:$B$151,$B$157)</calculatedColumnFormula>
    </tableColumn>
    <tableColumn id="11" xr3:uid="{00000000-0010-0000-1500-00000B000000}" name="January" dataDxfId="1579">
      <calculatedColumnFormula>SUMIFS(INDEX($A$10:$N$151,,MATCH(L$159,$A$10:$N$10,0)),$A$10:$A$151,$B160,$B$10:$B$151,$B$157)</calculatedColumnFormula>
    </tableColumn>
    <tableColumn id="12" xr3:uid="{00000000-0010-0000-1500-00000C000000}" name="February" dataDxfId="1578">
      <calculatedColumnFormula>SUMIFS(INDEX($A$10:$N$151,,MATCH(M$159,$A$10:$N$10,0)),$A$10:$A$151,$B160,$B$10:$B$151,$B$157)</calculatedColumnFormula>
    </tableColumn>
    <tableColumn id="13" xr3:uid="{00000000-0010-0000-1500-00000D000000}" name="March" dataDxfId="1577">
      <calculatedColumnFormula>SUMIFS(INDEX($A$10:$N$151,,MATCH(N$159,$A$10:$N$10,0)),$A$10:$A$151,$B160,$B$10:$B$151,$B$157)</calculatedColumnFormula>
    </tableColumn>
  </tableColumns>
  <tableStyleInfo name="TableStyleMedium2"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able6121626" displayName="Table6121626" ref="A217:N242" totalsRowShown="0" headerRowDxfId="1576" dataDxfId="1575" tableBorderDxfId="1574">
  <autoFilter ref="A217:N242" xr:uid="{00000000-0009-0000-0100-000019000000}"/>
  <tableColumns count="14">
    <tableColumn id="1" xr3:uid="{00000000-0010-0000-1600-000001000000}" name="Column1" dataDxfId="1573"/>
    <tableColumn id="2" xr3:uid="{00000000-0010-0000-1600-000002000000}" name="Column2" dataDxfId="1572"/>
    <tableColumn id="3" xr3:uid="{00000000-0010-0000-1600-000003000000}" name="Column3" dataDxfId="1571"/>
    <tableColumn id="4" xr3:uid="{00000000-0010-0000-1600-000004000000}" name="Column4" dataDxfId="1570"/>
    <tableColumn id="5" xr3:uid="{00000000-0010-0000-1600-000005000000}" name="Column5" dataDxfId="1569"/>
    <tableColumn id="6" xr3:uid="{00000000-0010-0000-1600-000006000000}" name="Column6" dataDxfId="1568"/>
    <tableColumn id="7" xr3:uid="{00000000-0010-0000-1600-000007000000}" name="Column7" dataDxfId="1567"/>
    <tableColumn id="8" xr3:uid="{00000000-0010-0000-1600-000008000000}" name="Column8" dataDxfId="1566"/>
    <tableColumn id="9" xr3:uid="{00000000-0010-0000-1600-000009000000}" name="Column9" dataDxfId="1565"/>
    <tableColumn id="10" xr3:uid="{00000000-0010-0000-1600-00000A000000}" name="Column10" dataDxfId="1564"/>
    <tableColumn id="11" xr3:uid="{00000000-0010-0000-1600-00000B000000}" name="Column11" dataDxfId="1563"/>
    <tableColumn id="12" xr3:uid="{00000000-0010-0000-1600-00000C000000}" name="Column12" dataDxfId="1562"/>
    <tableColumn id="13" xr3:uid="{00000000-0010-0000-1600-00000D000000}" name="Column13" dataDxfId="1561"/>
    <tableColumn id="14" xr3:uid="{00000000-0010-0000-1600-00000E000000}" name="Column14" dataDxfId="1560"/>
  </tableColumns>
  <tableStyleInfo name="TableStyleMedium2"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able5141727" displayName="Table5141727" ref="A249:M257" totalsRowShown="0" headerRowDxfId="1559" dataDxfId="1558" tableBorderDxfId="1557">
  <autoFilter ref="A249:M257" xr:uid="{00000000-0009-0000-0100-00001A000000}"/>
  <tableColumns count="13">
    <tableColumn id="1" xr3:uid="{00000000-0010-0000-1700-000001000000}" name="Borough" dataDxfId="1556"/>
    <tableColumn id="2" xr3:uid="{00000000-0010-0000-1700-000002000000}" name="April" dataDxfId="1555">
      <calculatedColumnFormula>SUMIFS(INDEX($A$221:$N$242,,MATCH(B$249,$A$221:$N$221,0)),$A$221:$A$242,$A250,$B$221:$B$242,$B$247)</calculatedColumnFormula>
    </tableColumn>
    <tableColumn id="3" xr3:uid="{00000000-0010-0000-1700-000003000000}" name="May" dataDxfId="1554">
      <calculatedColumnFormula>SUMIFS(INDEX($A$221:$N$242,,MATCH(C$249,$A$221:$N$221,0)),$A$221:$A$242,$A250,$B$221:$B$242,$B$247)</calculatedColumnFormula>
    </tableColumn>
    <tableColumn id="4" xr3:uid="{00000000-0010-0000-1700-000004000000}" name="June" dataDxfId="1553">
      <calculatedColumnFormula>SUMIFS(INDEX($A$221:$N$242,,MATCH(D$249,$A$221:$N$221,0)),$A$221:$A$242,$A250,$B$221:$B$242,$B$247)</calculatedColumnFormula>
    </tableColumn>
    <tableColumn id="5" xr3:uid="{00000000-0010-0000-1700-000005000000}" name="July" dataDxfId="1552">
      <calculatedColumnFormula>SUMIFS(INDEX($A$221:$N$242,,MATCH(E$249,$A$221:$N$221,0)),$A$221:$A$242,$A250,$B$221:$B$242,$B$247)</calculatedColumnFormula>
    </tableColumn>
    <tableColumn id="6" xr3:uid="{00000000-0010-0000-1700-000006000000}" name="August" dataDxfId="1551">
      <calculatedColumnFormula>SUMIFS(INDEX($A$221:$N$242,,MATCH(F$249,$A$221:$N$221,0)),$A$221:$A$242,$A250,$B$221:$B$242,$B$247)</calculatedColumnFormula>
    </tableColumn>
    <tableColumn id="7" xr3:uid="{00000000-0010-0000-1700-000007000000}" name="September" dataDxfId="1550">
      <calculatedColumnFormula>SUMIFS(INDEX($A$221:$N$242,,MATCH(G$249,$A$221:$N$221,0)),$A$221:$A$242,$A250,$B$221:$B$242,$B$247)</calculatedColumnFormula>
    </tableColumn>
    <tableColumn id="8" xr3:uid="{00000000-0010-0000-1700-000008000000}" name="October" dataDxfId="1549">
      <calculatedColumnFormula>SUMIFS(INDEX($A$221:$N$242,,MATCH(H$249,$A$221:$N$221,0)),$A$221:$A$242,$A250,$B$221:$B$242,$B$247)</calculatedColumnFormula>
    </tableColumn>
    <tableColumn id="9" xr3:uid="{00000000-0010-0000-1700-000009000000}" name="November" dataDxfId="1548">
      <calculatedColumnFormula>SUMIFS(INDEX($A$221:$N$242,,MATCH(I$249,$A$221:$N$221,0)),$A$221:$A$242,$A250,$B$221:$B$242,$B$247)</calculatedColumnFormula>
    </tableColumn>
    <tableColumn id="10" xr3:uid="{00000000-0010-0000-1700-00000A000000}" name="December" dataDxfId="1547">
      <calculatedColumnFormula>SUMIFS(INDEX($A$221:$N$242,,MATCH(J$249,$A$221:$N$221,0)),$A$221:$A$242,$A250,$B$221:$B$242,$B$247)</calculatedColumnFormula>
    </tableColumn>
    <tableColumn id="11" xr3:uid="{00000000-0010-0000-1700-00000B000000}" name="January" dataDxfId="1546">
      <calculatedColumnFormula>SUMIFS(INDEX($A$221:$N$242,,MATCH(K$249,$A$221:$N$221,0)),$A$221:$A$242,$A250,$B$221:$B$242,$B$247)</calculatedColumnFormula>
    </tableColumn>
    <tableColumn id="12" xr3:uid="{00000000-0010-0000-1700-00000C000000}" name="February" dataDxfId="1545">
      <calculatedColumnFormula>SUMIFS(INDEX($A$221:$N$242,,MATCH(L$249,$A$221:$N$221,0)),$A$221:$A$242,$A250,$B$221:$B$242,$B$247)</calculatedColumnFormula>
    </tableColumn>
    <tableColumn id="13" xr3:uid="{00000000-0010-0000-1700-00000D000000}" name="March" dataDxfId="1544">
      <calculatedColumnFormula>SUMIFS(INDEX($A$221:$N$242,,MATCH(M$249,$A$221:$N$221,0)),$A$221:$A$242,$A250,$B$221:$B$242,$B$247)</calculatedColumnFormula>
    </tableColumn>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18000000}" name="Table51115253010" displayName="Table51115253010" ref="A159:N205" totalsRowShown="0" headerRowDxfId="1469" dataDxfId="1468" tableBorderDxfId="1467">
  <autoFilter ref="A159:N205" xr:uid="{00000000-0009-0000-0100-000009000000}"/>
  <tableColumns count="14">
    <tableColumn id="14" xr3:uid="{00000000-0010-0000-1800-00000E000000}" name="Locality" dataDxfId="1466"/>
    <tableColumn id="1" xr3:uid="{00000000-0010-0000-1800-000001000000}" name="PCNs" dataDxfId="1465"/>
    <tableColumn id="2" xr3:uid="{00000000-0010-0000-1800-000002000000}" name="April" dataDxfId="1464">
      <calculatedColumnFormula>SUMIFS(INDEX($A$10:$N$151,,MATCH(C$159,$A$10:$N$10,0)),$A$10:$A$151,$B160,$B$10:$B$151,$B$157)</calculatedColumnFormula>
    </tableColumn>
    <tableColumn id="3" xr3:uid="{00000000-0010-0000-1800-000003000000}" name="May" dataDxfId="1463">
      <calculatedColumnFormula>SUMIFS(INDEX($A$10:$N$151,,MATCH(D$159,$A$10:$N$10,0)),$A$10:$A$151,$B160,$B$10:$B$151,$B$157)</calculatedColumnFormula>
    </tableColumn>
    <tableColumn id="4" xr3:uid="{00000000-0010-0000-1800-000004000000}" name="June" dataDxfId="1462">
      <calculatedColumnFormula>SUMIFS(INDEX($A$10:$N$151,,MATCH(E$159,$A$10:$N$10,0)),$A$10:$A$151,$B160,$B$10:$B$151,$B$157)</calculatedColumnFormula>
    </tableColumn>
    <tableColumn id="5" xr3:uid="{00000000-0010-0000-1800-000005000000}" name="July" dataDxfId="1461">
      <calculatedColumnFormula>SUMIFS(INDEX($A$10:$N$151,,MATCH(F$159,$A$10:$N$10,0)),$A$10:$A$151,$B160,$B$10:$B$151,$B$157)</calculatedColumnFormula>
    </tableColumn>
    <tableColumn id="6" xr3:uid="{00000000-0010-0000-1800-000006000000}" name="August" dataDxfId="1460">
      <calculatedColumnFormula>SUMIFS(INDEX($A$10:$N$151,,MATCH(G$159,$A$10:$N$10,0)),$A$10:$A$151,$B160,$B$10:$B$151,$B$157)</calculatedColumnFormula>
    </tableColumn>
    <tableColumn id="7" xr3:uid="{00000000-0010-0000-1800-000007000000}" name="September" dataDxfId="1459">
      <calculatedColumnFormula>SUMIFS(INDEX($A$10:$N$151,,MATCH(H$159,$A$10:$N$10,0)),$A$10:$A$151,$B160,$B$10:$B$151,$B$157)</calculatedColumnFormula>
    </tableColumn>
    <tableColumn id="8" xr3:uid="{00000000-0010-0000-1800-000008000000}" name="October" dataDxfId="1458">
      <calculatedColumnFormula>SUMIFS(INDEX($A$10:$N$151,,MATCH(I$159,$A$10:$N$10,0)),$A$10:$A$151,$B160,$B$10:$B$151,$B$157)</calculatedColumnFormula>
    </tableColumn>
    <tableColumn id="9" xr3:uid="{00000000-0010-0000-1800-000009000000}" name="November" dataDxfId="1457">
      <calculatedColumnFormula>SUMIFS(INDEX($A$10:$N$151,,MATCH(J$159,$A$10:$N$10,0)),$A$10:$A$151,$B160,$B$10:$B$151,$B$157)</calculatedColumnFormula>
    </tableColumn>
    <tableColumn id="10" xr3:uid="{00000000-0010-0000-1800-00000A000000}" name="December" dataDxfId="1456">
      <calculatedColumnFormula>SUMIFS(INDEX($A$10:$N$151,,MATCH(K$159,$A$10:$N$10,0)),$A$10:$A$151,$B160,$B$10:$B$151,$B$157)</calculatedColumnFormula>
    </tableColumn>
    <tableColumn id="11" xr3:uid="{00000000-0010-0000-1800-00000B000000}" name="January" dataDxfId="1455">
      <calculatedColumnFormula>SUMIFS(INDEX($A$10:$N$151,,MATCH(L$159,$A$10:$N$10,0)),$A$10:$A$151,$B160,$B$10:$B$151,$B$157)</calculatedColumnFormula>
    </tableColumn>
    <tableColumn id="12" xr3:uid="{00000000-0010-0000-1800-00000C000000}" name="February" dataDxfId="1454">
      <calculatedColumnFormula>SUMIFS(INDEX($A$10:$N$151,,MATCH(M$159,$A$10:$N$10,0)),$A$10:$A$151,$B160,$B$10:$B$151,$B$157)</calculatedColumnFormula>
    </tableColumn>
    <tableColumn id="13" xr3:uid="{00000000-0010-0000-1800-00000D000000}" name="March" dataDxfId="1453">
      <calculatedColumnFormula>SUMIFS(INDEX($A$10:$N$151,,MATCH(N$159,$A$10:$N$10,0)),$A$10:$A$151,$B160,$B$10:$B$151,$B$157)</calculatedColumnFormula>
    </tableColumn>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19000000}" name="Table61216263113" displayName="Table61216263113" ref="A217:N242" totalsRowShown="0" headerRowDxfId="1452" dataDxfId="1451" tableBorderDxfId="1450">
  <autoFilter ref="A217:N242" xr:uid="{00000000-0009-0000-0100-00000C000000}"/>
  <tableColumns count="14">
    <tableColumn id="1" xr3:uid="{00000000-0010-0000-1900-000001000000}" name="Column1" dataDxfId="1449"/>
    <tableColumn id="2" xr3:uid="{00000000-0010-0000-1900-000002000000}" name="Column2" dataDxfId="1448"/>
    <tableColumn id="3" xr3:uid="{00000000-0010-0000-1900-000003000000}" name="Column3" dataDxfId="1447"/>
    <tableColumn id="4" xr3:uid="{00000000-0010-0000-1900-000004000000}" name="Column4" dataDxfId="1446"/>
    <tableColumn id="5" xr3:uid="{00000000-0010-0000-1900-000005000000}" name="Column5" dataDxfId="1445"/>
    <tableColumn id="6" xr3:uid="{00000000-0010-0000-1900-000006000000}" name="Column6" dataDxfId="1444"/>
    <tableColumn id="7" xr3:uid="{00000000-0010-0000-1900-000007000000}" name="Column7" dataDxfId="1443"/>
    <tableColumn id="8" xr3:uid="{00000000-0010-0000-1900-000008000000}" name="Column8" dataDxfId="1442"/>
    <tableColumn id="9" xr3:uid="{00000000-0010-0000-1900-000009000000}" name="Column9" dataDxfId="1441"/>
    <tableColumn id="10" xr3:uid="{00000000-0010-0000-1900-00000A000000}" name="Column10" dataDxfId="1440"/>
    <tableColumn id="11" xr3:uid="{00000000-0010-0000-1900-00000B000000}" name="Column11" dataDxfId="1439"/>
    <tableColumn id="12" xr3:uid="{00000000-0010-0000-1900-00000C000000}" name="Column12" dataDxfId="1438"/>
    <tableColumn id="13" xr3:uid="{00000000-0010-0000-1900-00000D000000}" name="Column13" dataDxfId="1437"/>
    <tableColumn id="14" xr3:uid="{00000000-0010-0000-1900-00000E000000}" name="Column14" dataDxfId="1436"/>
  </tableColumns>
  <tableStyleInfo name="TableStyleMedium2"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A000000}" name="Table51417273218" displayName="Table51417273218" ref="A249:M257" totalsRowShown="0" headerRowDxfId="1435" dataDxfId="1434" tableBorderDxfId="1433">
  <autoFilter ref="A249:M257" xr:uid="{00000000-0009-0000-0100-000011000000}"/>
  <tableColumns count="13">
    <tableColumn id="1" xr3:uid="{00000000-0010-0000-1A00-000001000000}" name="Borough" dataDxfId="1432"/>
    <tableColumn id="2" xr3:uid="{00000000-0010-0000-1A00-000002000000}" name="April" dataDxfId="1431">
      <calculatedColumnFormula>SUMIFS(INDEX($A$221:$N$242,,MATCH(B$249,$A$221:$N$221,0)),$A$221:$A$242,$A250,$B$221:$B$242,$B$247)</calculatedColumnFormula>
    </tableColumn>
    <tableColumn id="3" xr3:uid="{00000000-0010-0000-1A00-000003000000}" name="May" dataDxfId="1430">
      <calculatedColumnFormula>SUMIFS(INDEX($A$221:$N$242,,MATCH(C$249,$A$221:$N$221,0)),$A$221:$A$242,$A250,$B$221:$B$242,$B$247)</calculatedColumnFormula>
    </tableColumn>
    <tableColumn id="4" xr3:uid="{00000000-0010-0000-1A00-000004000000}" name="June" dataDxfId="1429">
      <calculatedColumnFormula>SUMIFS(INDEX($A$221:$N$242,,MATCH(D$249,$A$221:$N$221,0)),$A$221:$A$242,$A250,$B$221:$B$242,$B$247)</calculatedColumnFormula>
    </tableColumn>
    <tableColumn id="5" xr3:uid="{00000000-0010-0000-1A00-000005000000}" name="July" dataDxfId="1428">
      <calculatedColumnFormula>SUMIFS(INDEX($A$221:$N$242,,MATCH(E$249,$A$221:$N$221,0)),$A$221:$A$242,$A250,$B$221:$B$242,$B$247)</calculatedColumnFormula>
    </tableColumn>
    <tableColumn id="6" xr3:uid="{00000000-0010-0000-1A00-000006000000}" name="August" dataDxfId="1427">
      <calculatedColumnFormula>SUMIFS(INDEX($A$221:$N$242,,MATCH(F$249,$A$221:$N$221,0)),$A$221:$A$242,$A250,$B$221:$B$242,$B$247)</calculatedColumnFormula>
    </tableColumn>
    <tableColumn id="7" xr3:uid="{00000000-0010-0000-1A00-000007000000}" name="September" dataDxfId="1426">
      <calculatedColumnFormula>SUMIFS(INDEX($A$221:$N$242,,MATCH(G$249,$A$221:$N$221,0)),$A$221:$A$242,$A250,$B$221:$B$242,$B$247)</calculatedColumnFormula>
    </tableColumn>
    <tableColumn id="8" xr3:uid="{00000000-0010-0000-1A00-000008000000}" name="October" dataDxfId="1425">
      <calculatedColumnFormula>SUMIFS(INDEX($A$221:$N$242,,MATCH(H$249,$A$221:$N$221,0)),$A$221:$A$242,$A250,$B$221:$B$242,$B$247)</calculatedColumnFormula>
    </tableColumn>
    <tableColumn id="9" xr3:uid="{00000000-0010-0000-1A00-000009000000}" name="November" dataDxfId="1424">
      <calculatedColumnFormula>SUMIFS(INDEX($A$221:$N$242,,MATCH(I$249,$A$221:$N$221,0)),$A$221:$A$242,$A250,$B$221:$B$242,$B$247)</calculatedColumnFormula>
    </tableColumn>
    <tableColumn id="10" xr3:uid="{00000000-0010-0000-1A00-00000A000000}" name="December" dataDxfId="1423">
      <calculatedColumnFormula>SUMIFS(INDEX($A$221:$N$242,,MATCH(J$249,$A$221:$N$221,0)),$A$221:$A$242,$A250,$B$221:$B$242,$B$247)</calculatedColumnFormula>
    </tableColumn>
    <tableColumn id="11" xr3:uid="{00000000-0010-0000-1A00-00000B000000}" name="January" dataDxfId="1422">
      <calculatedColumnFormula>SUMIFS(INDEX($A$221:$N$242,,MATCH(K$249,$A$221:$N$221,0)),$A$221:$A$242,$A250,$B$221:$B$242,$B$247)</calculatedColumnFormula>
    </tableColumn>
    <tableColumn id="12" xr3:uid="{00000000-0010-0000-1A00-00000C000000}" name="February" dataDxfId="1421">
      <calculatedColumnFormula>SUMIFS(INDEX($A$221:$N$242,,MATCH(L$249,$A$221:$N$221,0)),$A$221:$A$242,$A250,$B$221:$B$242,$B$247)</calculatedColumnFormula>
    </tableColumn>
    <tableColumn id="13" xr3:uid="{00000000-0010-0000-1A00-00000D000000}" name="March" dataDxfId="1420">
      <calculatedColumnFormula>SUMIFS(INDEX($A$221:$N$242,,MATCH(M$249,$A$221:$N$221,0)),$A$221:$A$242,$A250,$B$221:$B$242,$B$247)</calculatedColumnFormula>
    </tableColumn>
  </tableColumns>
  <tableStyleInfo name="TableStyleMedium2"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B000000}" name="Table511152530" displayName="Table511152530" ref="A159:N205" totalsRowShown="0" headerRowDxfId="1335" dataDxfId="1334" tableBorderDxfId="1333">
  <autoFilter ref="A159:N205" xr:uid="{00000000-0009-0000-0100-00001D000000}"/>
  <tableColumns count="14">
    <tableColumn id="14" xr3:uid="{00000000-0010-0000-1B00-00000E000000}" name="Locality" dataDxfId="1332"/>
    <tableColumn id="1" xr3:uid="{00000000-0010-0000-1B00-000001000000}" name="PCNs" dataDxfId="1331"/>
    <tableColumn id="2" xr3:uid="{00000000-0010-0000-1B00-000002000000}" name="April" dataDxfId="1330">
      <calculatedColumnFormula>SUMIFS(INDEX($A$10:$N$151,,MATCH(C$159,$A$10:$N$10,0)),$A$10:$A$151,$B160,$B$10:$B$151,$B$157)</calculatedColumnFormula>
    </tableColumn>
    <tableColumn id="3" xr3:uid="{00000000-0010-0000-1B00-000003000000}" name="May" dataDxfId="1329">
      <calculatedColumnFormula>SUMIFS(INDEX($A$10:$N$151,,MATCH(D$159,$A$10:$N$10,0)),$A$10:$A$151,$B160,$B$10:$B$151,$B$157)</calculatedColumnFormula>
    </tableColumn>
    <tableColumn id="4" xr3:uid="{00000000-0010-0000-1B00-000004000000}" name="June" dataDxfId="1328">
      <calculatedColumnFormula>SUMIFS(INDEX($A$10:$N$151,,MATCH(E$159,$A$10:$N$10,0)),$A$10:$A$151,$B160,$B$10:$B$151,$B$157)</calculatedColumnFormula>
    </tableColumn>
    <tableColumn id="5" xr3:uid="{00000000-0010-0000-1B00-000005000000}" name="July" dataDxfId="1327">
      <calculatedColumnFormula>SUMIFS(INDEX($A$10:$N$151,,MATCH(F$159,$A$10:$N$10,0)),$A$10:$A$151,$B160,$B$10:$B$151,$B$157)</calculatedColumnFormula>
    </tableColumn>
    <tableColumn id="6" xr3:uid="{00000000-0010-0000-1B00-000006000000}" name="August" dataDxfId="1326">
      <calculatedColumnFormula>SUMIFS(INDEX($A$10:$N$151,,MATCH(G$159,$A$10:$N$10,0)),$A$10:$A$151,$B160,$B$10:$B$151,$B$157)</calculatedColumnFormula>
    </tableColumn>
    <tableColumn id="7" xr3:uid="{00000000-0010-0000-1B00-000007000000}" name="September" dataDxfId="1325">
      <calculatedColumnFormula>SUMIFS(INDEX($A$10:$N$151,,MATCH(H$159,$A$10:$N$10,0)),$A$10:$A$151,$B160,$B$10:$B$151,$B$157)</calculatedColumnFormula>
    </tableColumn>
    <tableColumn id="8" xr3:uid="{00000000-0010-0000-1B00-000008000000}" name="October" dataDxfId="1324">
      <calculatedColumnFormula>SUMIFS(INDEX($A$10:$N$151,,MATCH(I$159,$A$10:$N$10,0)),$A$10:$A$151,$B160,$B$10:$B$151,$B$157)</calculatedColumnFormula>
    </tableColumn>
    <tableColumn id="9" xr3:uid="{00000000-0010-0000-1B00-000009000000}" name="November" dataDxfId="1323">
      <calculatedColumnFormula>SUMIFS(INDEX($A$10:$N$151,,MATCH(J$159,$A$10:$N$10,0)),$A$10:$A$151,$B160,$B$10:$B$151,$B$157)</calculatedColumnFormula>
    </tableColumn>
    <tableColumn id="10" xr3:uid="{00000000-0010-0000-1B00-00000A000000}" name="December" dataDxfId="1322">
      <calculatedColumnFormula>SUMIFS(INDEX($A$10:$N$151,,MATCH(K$159,$A$10:$N$10,0)),$A$10:$A$151,$B160,$B$10:$B$151,$B$157)</calculatedColumnFormula>
    </tableColumn>
    <tableColumn id="11" xr3:uid="{00000000-0010-0000-1B00-00000B000000}" name="January" dataDxfId="1321">
      <calculatedColumnFormula>SUMIFS(INDEX($A$10:$N$151,,MATCH(L$159,$A$10:$N$10,0)),$A$10:$A$151,$B160,$B$10:$B$151,$B$157)</calculatedColumnFormula>
    </tableColumn>
    <tableColumn id="12" xr3:uid="{00000000-0010-0000-1B00-00000C000000}" name="February" dataDxfId="1320">
      <calculatedColumnFormula>SUMIFS(INDEX($A$10:$N$151,,MATCH(M$159,$A$10:$N$10,0)),$A$10:$A$151,$B160,$B$10:$B$151,$B$157)</calculatedColumnFormula>
    </tableColumn>
    <tableColumn id="13" xr3:uid="{00000000-0010-0000-1B00-00000D000000}" name="March" dataDxfId="1319">
      <calculatedColumnFormula>SUMIFS(INDEX($A$10:$N$151,,MATCH(N$159,$A$10:$N$10,0)),$A$10:$A$151,$B160,$B$10:$B$151,$B$157)</calculatedColumnFormula>
    </tableColumn>
  </tableColumns>
  <tableStyleInfo name="TableStyleMedium2"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C000000}" name="Table612162631" displayName="Table612162631" ref="A217:N242" totalsRowShown="0" headerRowDxfId="1318" dataDxfId="1317" tableBorderDxfId="1316">
  <autoFilter ref="A217:N242" xr:uid="{00000000-0009-0000-0100-00001E000000}"/>
  <tableColumns count="14">
    <tableColumn id="1" xr3:uid="{00000000-0010-0000-1C00-000001000000}" name="Column1" dataDxfId="1315"/>
    <tableColumn id="2" xr3:uid="{00000000-0010-0000-1C00-000002000000}" name="Column2" dataDxfId="1314"/>
    <tableColumn id="3" xr3:uid="{00000000-0010-0000-1C00-000003000000}" name="Column3" dataDxfId="1313"/>
    <tableColumn id="4" xr3:uid="{00000000-0010-0000-1C00-000004000000}" name="Column4" dataDxfId="1312"/>
    <tableColumn id="5" xr3:uid="{00000000-0010-0000-1C00-000005000000}" name="Column5" dataDxfId="1311"/>
    <tableColumn id="6" xr3:uid="{00000000-0010-0000-1C00-000006000000}" name="Column6" dataDxfId="1310"/>
    <tableColumn id="7" xr3:uid="{00000000-0010-0000-1C00-000007000000}" name="Column7" dataDxfId="1309"/>
    <tableColumn id="8" xr3:uid="{00000000-0010-0000-1C00-000008000000}" name="Column8" dataDxfId="1308"/>
    <tableColumn id="9" xr3:uid="{00000000-0010-0000-1C00-000009000000}" name="Column9" dataDxfId="1307"/>
    <tableColumn id="10" xr3:uid="{00000000-0010-0000-1C00-00000A000000}" name="Column10" dataDxfId="1306"/>
    <tableColumn id="11" xr3:uid="{00000000-0010-0000-1C00-00000B000000}" name="Column11" dataDxfId="1305"/>
    <tableColumn id="12" xr3:uid="{00000000-0010-0000-1C00-00000C000000}" name="Column12" dataDxfId="1304"/>
    <tableColumn id="13" xr3:uid="{00000000-0010-0000-1C00-00000D000000}" name="Column13" dataDxfId="1303"/>
    <tableColumn id="14" xr3:uid="{00000000-0010-0000-1C00-00000E000000}" name="Column14" dataDxfId="1302"/>
  </tableColumns>
  <tableStyleInfo name="TableStyleMedium2"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D000000}" name="Table514172732" displayName="Table514172732" ref="A249:M257" totalsRowShown="0" headerRowDxfId="1301" dataDxfId="1300" tableBorderDxfId="1299">
  <autoFilter ref="A249:M257" xr:uid="{00000000-0009-0000-0100-00001F000000}"/>
  <tableColumns count="13">
    <tableColumn id="1" xr3:uid="{00000000-0010-0000-1D00-000001000000}" name="Borough" dataDxfId="1298"/>
    <tableColumn id="2" xr3:uid="{00000000-0010-0000-1D00-000002000000}" name="April" dataDxfId="1297">
      <calculatedColumnFormula>SUMIFS(INDEX($A$221:$N$242,,MATCH(B$249,$A$221:$N$221,0)),$A$221:$A$242,$A250,$B$221:$B$242,$B$247)</calculatedColumnFormula>
    </tableColumn>
    <tableColumn id="3" xr3:uid="{00000000-0010-0000-1D00-000003000000}" name="May" dataDxfId="1296">
      <calculatedColumnFormula>SUMIFS(INDEX($A$221:$N$242,,MATCH(C$249,$A$221:$N$221,0)),$A$221:$A$242,$A250,$B$221:$B$242,$B$247)</calculatedColumnFormula>
    </tableColumn>
    <tableColumn id="4" xr3:uid="{00000000-0010-0000-1D00-000004000000}" name="June" dataDxfId="1295">
      <calculatedColumnFormula>SUMIFS(INDEX($A$221:$N$242,,MATCH(D$249,$A$221:$N$221,0)),$A$221:$A$242,$A250,$B$221:$B$242,$B$247)</calculatedColumnFormula>
    </tableColumn>
    <tableColumn id="5" xr3:uid="{00000000-0010-0000-1D00-000005000000}" name="July" dataDxfId="1294">
      <calculatedColumnFormula>SUMIFS(INDEX($A$221:$N$242,,MATCH(E$249,$A$221:$N$221,0)),$A$221:$A$242,$A250,$B$221:$B$242,$B$247)</calculatedColumnFormula>
    </tableColumn>
    <tableColumn id="6" xr3:uid="{00000000-0010-0000-1D00-000006000000}" name="August" dataDxfId="1293">
      <calculatedColumnFormula>SUMIFS(INDEX($A$221:$N$242,,MATCH(F$249,$A$221:$N$221,0)),$A$221:$A$242,$A250,$B$221:$B$242,$B$247)</calculatedColumnFormula>
    </tableColumn>
    <tableColumn id="7" xr3:uid="{00000000-0010-0000-1D00-000007000000}" name="September" dataDxfId="1292">
      <calculatedColumnFormula>SUMIFS(INDEX($A$221:$N$242,,MATCH(G$249,$A$221:$N$221,0)),$A$221:$A$242,$A250,$B$221:$B$242,$B$247)</calculatedColumnFormula>
    </tableColumn>
    <tableColumn id="8" xr3:uid="{00000000-0010-0000-1D00-000008000000}" name="October" dataDxfId="1291">
      <calculatedColumnFormula>SUMIFS(INDEX($A$221:$N$242,,MATCH(H$249,$A$221:$N$221,0)),$A$221:$A$242,$A250,$B$221:$B$242,$B$247)</calculatedColumnFormula>
    </tableColumn>
    <tableColumn id="9" xr3:uid="{00000000-0010-0000-1D00-000009000000}" name="November" dataDxfId="1290">
      <calculatedColumnFormula>SUMIFS(INDEX($A$221:$N$242,,MATCH(I$249,$A$221:$N$221,0)),$A$221:$A$242,$A250,$B$221:$B$242,$B$247)</calculatedColumnFormula>
    </tableColumn>
    <tableColumn id="10" xr3:uid="{00000000-0010-0000-1D00-00000A000000}" name="December" dataDxfId="1289">
      <calculatedColumnFormula>SUMIFS(INDEX($A$221:$N$242,,MATCH(J$249,$A$221:$N$221,0)),$A$221:$A$242,$A250,$B$221:$B$242,$B$247)</calculatedColumnFormula>
    </tableColumn>
    <tableColumn id="11" xr3:uid="{00000000-0010-0000-1D00-00000B000000}" name="January" dataDxfId="1288">
      <calculatedColumnFormula>SUMIFS(INDEX($A$221:$N$242,,MATCH(K$249,$A$221:$N$221,0)),$A$221:$A$242,$A250,$B$221:$B$242,$B$247)</calculatedColumnFormula>
    </tableColumn>
    <tableColumn id="12" xr3:uid="{00000000-0010-0000-1D00-00000C000000}" name="February" dataDxfId="1287">
      <calculatedColumnFormula>SUMIFS(INDEX($A$221:$N$242,,MATCH(L$249,$A$221:$N$221,0)),$A$221:$A$242,$A250,$B$221:$B$242,$B$247)</calculatedColumnFormula>
    </tableColumn>
    <tableColumn id="13" xr3:uid="{00000000-0010-0000-1D00-00000D000000}" name="March" dataDxfId="1286">
      <calculatedColumnFormula>SUMIFS(INDEX($A$221:$N$242,,MATCH(M$249,$A$221:$N$221,0)),$A$221:$A$242,$A250,$B$221:$B$242,$B$247)</calculatedColumnFormula>
    </tableColumn>
  </tableColumns>
  <tableStyleInfo name="TableStyleMedium2"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E000000}" name="Table51115253034" displayName="Table51115253034" ref="A159:N205" totalsRowShown="0" headerRowDxfId="1266" dataDxfId="1265" tableBorderDxfId="1264">
  <autoFilter ref="A159:N205" xr:uid="{00000000-0009-0000-0100-000021000000}"/>
  <tableColumns count="14">
    <tableColumn id="14" xr3:uid="{00000000-0010-0000-1E00-00000E000000}" name="Locality" dataDxfId="1263"/>
    <tableColumn id="1" xr3:uid="{00000000-0010-0000-1E00-000001000000}" name="PCNs" dataDxfId="1262"/>
    <tableColumn id="2" xr3:uid="{00000000-0010-0000-1E00-000002000000}" name="April" dataDxfId="1261">
      <calculatedColumnFormula>SUMIFS(INDEX($A$10:$N$151,,MATCH(C$159,$A$10:$N$10,0)),$A$10:$A$151,$B160,$B$10:$B$151,$B$157)</calculatedColumnFormula>
    </tableColumn>
    <tableColumn id="3" xr3:uid="{00000000-0010-0000-1E00-000003000000}" name="May" dataDxfId="1260">
      <calculatedColumnFormula>SUMIFS(INDEX($A$10:$N$151,,MATCH(D$159,$A$10:$N$10,0)),$A$10:$A$151,$B160,$B$10:$B$151,$B$157)</calculatedColumnFormula>
    </tableColumn>
    <tableColumn id="4" xr3:uid="{00000000-0010-0000-1E00-000004000000}" name="June" dataDxfId="1259">
      <calculatedColumnFormula>SUMIFS(INDEX($A$10:$N$151,,MATCH(E$159,$A$10:$N$10,0)),$A$10:$A$151,$B160,$B$10:$B$151,$B$157)</calculatedColumnFormula>
    </tableColumn>
    <tableColumn id="5" xr3:uid="{00000000-0010-0000-1E00-000005000000}" name="July" dataDxfId="1258">
      <calculatedColumnFormula>SUMIFS(INDEX($A$10:$N$151,,MATCH(F$159,$A$10:$N$10,0)),$A$10:$A$151,$B160,$B$10:$B$151,$B$157)</calculatedColumnFormula>
    </tableColumn>
    <tableColumn id="6" xr3:uid="{00000000-0010-0000-1E00-000006000000}" name="August" dataDxfId="1257">
      <calculatedColumnFormula>SUMIFS(INDEX($A$10:$N$151,,MATCH(G$159,$A$10:$N$10,0)),$A$10:$A$151,$B160,$B$10:$B$151,$B$157)</calculatedColumnFormula>
    </tableColumn>
    <tableColumn id="7" xr3:uid="{00000000-0010-0000-1E00-000007000000}" name="September" dataDxfId="1256">
      <calculatedColumnFormula>SUMIFS(INDEX($A$10:$N$151,,MATCH(H$159,$A$10:$N$10,0)),$A$10:$A$151,$B160,$B$10:$B$151,$B$157)</calculatedColumnFormula>
    </tableColumn>
    <tableColumn id="8" xr3:uid="{00000000-0010-0000-1E00-000008000000}" name="October" dataDxfId="1255">
      <calculatedColumnFormula>SUMIFS(INDEX($A$10:$N$151,,MATCH(I$159,$A$10:$N$10,0)),$A$10:$A$151,$B160,$B$10:$B$151,$B$157)</calculatedColumnFormula>
    </tableColumn>
    <tableColumn id="9" xr3:uid="{00000000-0010-0000-1E00-000009000000}" name="November" dataDxfId="1254">
      <calculatedColumnFormula>SUMIFS(INDEX($A$10:$N$151,,MATCH(J$159,$A$10:$N$10,0)),$A$10:$A$151,$B160,$B$10:$B$151,$B$157)</calculatedColumnFormula>
    </tableColumn>
    <tableColumn id="10" xr3:uid="{00000000-0010-0000-1E00-00000A000000}" name="December" dataDxfId="1253">
      <calculatedColumnFormula>SUMIFS(INDEX($A$10:$N$151,,MATCH(K$159,$A$10:$N$10,0)),$A$10:$A$151,$B160,$B$10:$B$151,$B$157)</calculatedColumnFormula>
    </tableColumn>
    <tableColumn id="11" xr3:uid="{00000000-0010-0000-1E00-00000B000000}" name="January" dataDxfId="1252">
      <calculatedColumnFormula>SUMIFS(INDEX($A$10:$N$151,,MATCH(L$159,$A$10:$N$10,0)),$A$10:$A$151,$B160,$B$10:$B$151,$B$157)</calculatedColumnFormula>
    </tableColumn>
    <tableColumn id="12" xr3:uid="{00000000-0010-0000-1E00-00000C000000}" name="February" dataDxfId="1251">
      <calculatedColumnFormula>SUMIFS(INDEX($A$10:$N$151,,MATCH(M$159,$A$10:$N$10,0)),$A$10:$A$151,$B160,$B$10:$B$151,$B$157)</calculatedColumnFormula>
    </tableColumn>
    <tableColumn id="13" xr3:uid="{00000000-0010-0000-1E00-00000D000000}" name="March" dataDxfId="1250">
      <calculatedColumnFormula>SUMIFS(INDEX($A$10:$N$151,,MATCH(N$159,$A$10:$N$10,0)),$A$10:$A$151,$B160,$B$10:$B$151,$B$157)</calculatedColumnFormula>
    </tableColumn>
  </tableColumns>
  <tableStyleInfo name="TableStyleMedium2"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F000000}" name="Table61216263135" displayName="Table61216263135" ref="A217:N242" totalsRowShown="0" headerRowDxfId="1249" dataDxfId="1248" tableBorderDxfId="1247">
  <autoFilter ref="A217:N242" xr:uid="{00000000-0009-0000-0100-000022000000}"/>
  <tableColumns count="14">
    <tableColumn id="1" xr3:uid="{00000000-0010-0000-1F00-000001000000}" name="Column1" dataDxfId="1246"/>
    <tableColumn id="2" xr3:uid="{00000000-0010-0000-1F00-000002000000}" name="Column2" dataDxfId="1245"/>
    <tableColumn id="3" xr3:uid="{00000000-0010-0000-1F00-000003000000}" name="Column3" dataDxfId="1244"/>
    <tableColumn id="4" xr3:uid="{00000000-0010-0000-1F00-000004000000}" name="Column4" dataDxfId="1243"/>
    <tableColumn id="5" xr3:uid="{00000000-0010-0000-1F00-000005000000}" name="Column5" dataDxfId="1242"/>
    <tableColumn id="6" xr3:uid="{00000000-0010-0000-1F00-000006000000}" name="Column6" dataDxfId="1241"/>
    <tableColumn id="7" xr3:uid="{00000000-0010-0000-1F00-000007000000}" name="Column7" dataDxfId="1240"/>
    <tableColumn id="8" xr3:uid="{00000000-0010-0000-1F00-000008000000}" name="Column8" dataDxfId="1239"/>
    <tableColumn id="9" xr3:uid="{00000000-0010-0000-1F00-000009000000}" name="Column9" dataDxfId="1238"/>
    <tableColumn id="10" xr3:uid="{00000000-0010-0000-1F00-00000A000000}" name="Column10" dataDxfId="1237"/>
    <tableColumn id="11" xr3:uid="{00000000-0010-0000-1F00-00000B000000}" name="Column11" dataDxfId="1236"/>
    <tableColumn id="12" xr3:uid="{00000000-0010-0000-1F00-00000C000000}" name="Column12" dataDxfId="1235"/>
    <tableColumn id="13" xr3:uid="{00000000-0010-0000-1F00-00000D000000}" name="Column13" dataDxfId="1234"/>
    <tableColumn id="14" xr3:uid="{00000000-0010-0000-1F00-00000E000000}" name="Column14" dataDxfId="1233"/>
  </tableColumns>
  <tableStyleInfo name="TableStyleMedium2"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0000000}" name="Table51417273236" displayName="Table51417273236" ref="A249:M256" totalsRowShown="0" headerRowDxfId="1232" dataDxfId="1231" tableBorderDxfId="1230">
  <autoFilter ref="A249:M256" xr:uid="{00000000-0009-0000-0100-000023000000}"/>
  <tableColumns count="13">
    <tableColumn id="1" xr3:uid="{00000000-0010-0000-2000-000001000000}" name="Borough" dataDxfId="1229"/>
    <tableColumn id="2" xr3:uid="{00000000-0010-0000-2000-000002000000}" name="April" dataDxfId="1228">
      <calculatedColumnFormula>SUMIFS(INDEX($A$221:$N$242,,MATCH(B$249,$A$221:$N$221,0)),$A$221:$A$242,$A250,$B$221:$B$242,$B$247)</calculatedColumnFormula>
    </tableColumn>
    <tableColumn id="3" xr3:uid="{00000000-0010-0000-2000-000003000000}" name="May" dataDxfId="1227">
      <calculatedColumnFormula>SUMIFS(INDEX($A$221:$N$242,,MATCH(C$249,$A$221:$N$221,0)),$A$221:$A$242,$A250,$B$221:$B$242,$B$247)</calculatedColumnFormula>
    </tableColumn>
    <tableColumn id="4" xr3:uid="{00000000-0010-0000-2000-000004000000}" name="June" dataDxfId="1226">
      <calculatedColumnFormula>SUMIFS(INDEX($A$221:$N$242,,MATCH(D$249,$A$221:$N$221,0)),$A$221:$A$242,$A250,$B$221:$B$242,$B$247)</calculatedColumnFormula>
    </tableColumn>
    <tableColumn id="5" xr3:uid="{00000000-0010-0000-2000-000005000000}" name="July" dataDxfId="1225">
      <calculatedColumnFormula>SUMIFS(INDEX($A$221:$N$242,,MATCH(E$249,$A$221:$N$221,0)),$A$221:$A$242,$A250,$B$221:$B$242,$B$247)</calculatedColumnFormula>
    </tableColumn>
    <tableColumn id="6" xr3:uid="{00000000-0010-0000-2000-000006000000}" name="August" dataDxfId="1224">
      <calculatedColumnFormula>SUMIFS(INDEX($A$221:$N$242,,MATCH(F$249,$A$221:$N$221,0)),$A$221:$A$242,$A250,$B$221:$B$242,$B$247)</calculatedColumnFormula>
    </tableColumn>
    <tableColumn id="7" xr3:uid="{00000000-0010-0000-2000-000007000000}" name="September" dataDxfId="1223">
      <calculatedColumnFormula>SUMIFS(INDEX($A$221:$N$242,,MATCH(G$249,$A$221:$N$221,0)),$A$221:$A$242,$A250,$B$221:$B$242,$B$247)</calculatedColumnFormula>
    </tableColumn>
    <tableColumn id="8" xr3:uid="{00000000-0010-0000-2000-000008000000}" name="October" dataDxfId="1222">
      <calculatedColumnFormula>SUMIFS(INDEX($A$221:$N$242,,MATCH(H$249,$A$221:$N$221,0)),$A$221:$A$242,$A250,$B$221:$B$242,$B$247)</calculatedColumnFormula>
    </tableColumn>
    <tableColumn id="9" xr3:uid="{00000000-0010-0000-2000-000009000000}" name="November" dataDxfId="1221">
      <calculatedColumnFormula>SUMIFS(INDEX($A$221:$N$242,,MATCH(I$249,$A$221:$N$221,0)),$A$221:$A$242,$A250,$B$221:$B$242,$B$247)</calculatedColumnFormula>
    </tableColumn>
    <tableColumn id="10" xr3:uid="{00000000-0010-0000-2000-00000A000000}" name="December" dataDxfId="1220">
      <calculatedColumnFormula>SUMIFS(INDEX($A$221:$N$242,,MATCH(J$249,$A$221:$N$221,0)),$A$221:$A$242,$A250,$B$221:$B$242,$B$247)</calculatedColumnFormula>
    </tableColumn>
    <tableColumn id="11" xr3:uid="{00000000-0010-0000-2000-00000B000000}" name="January" dataDxfId="1219">
      <calculatedColumnFormula>SUMIFS(INDEX($A$221:$N$242,,MATCH(K$249,$A$221:$N$221,0)),$A$221:$A$242,$A250,$B$221:$B$242,$B$247)</calculatedColumnFormula>
    </tableColumn>
    <tableColumn id="12" xr3:uid="{00000000-0010-0000-2000-00000C000000}" name="February" dataDxfId="1218">
      <calculatedColumnFormula>SUMIFS(INDEX($A$221:$N$242,,MATCH(L$249,$A$221:$N$221,0)),$A$221:$A$242,$A250,$B$221:$B$242,$B$247)</calculatedColumnFormula>
    </tableColumn>
    <tableColumn id="13" xr3:uid="{00000000-0010-0000-2000-00000D000000}" name="March" dataDxfId="1217">
      <calculatedColumnFormula>SUMIFS(INDEX($A$221:$N$242,,MATCH(M$249,$A$221:$N$221,0)),$A$221:$A$242,$A250,$B$221:$B$242,$B$247)</calculatedColumnFormula>
    </tableColumn>
  </tableColumns>
  <tableStyleInfo name="TableStyleMedium2"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1000000}" name="Table5111525303438" displayName="Table5111525303438" ref="A159:N205" totalsRowShown="0" headerRowDxfId="1214" dataDxfId="1213" tableBorderDxfId="1212">
  <autoFilter ref="A159:N205" xr:uid="{00000000-0009-0000-0100-000025000000}"/>
  <tableColumns count="14">
    <tableColumn id="14" xr3:uid="{00000000-0010-0000-2100-00000E000000}" name="Locality" dataDxfId="1211"/>
    <tableColumn id="1" xr3:uid="{00000000-0010-0000-2100-000001000000}" name="PCNs" dataDxfId="1210"/>
    <tableColumn id="2" xr3:uid="{00000000-0010-0000-2100-000002000000}" name="April" dataDxfId="1209">
      <calculatedColumnFormula>SUMIFS(INDEX($A$10:$N$151,,MATCH(C$159,$A$10:$N$10,0)),$A$10:$A$151,$B160,$B$10:$B$151,$B$157)</calculatedColumnFormula>
    </tableColumn>
    <tableColumn id="3" xr3:uid="{00000000-0010-0000-2100-000003000000}" name="May" dataDxfId="1208">
      <calculatedColumnFormula>SUMIFS(INDEX($A$10:$N$151,,MATCH(D$159,$A$10:$N$10,0)),$A$10:$A$151,$B160,$B$10:$B$151,$B$157)</calculatedColumnFormula>
    </tableColumn>
    <tableColumn id="4" xr3:uid="{00000000-0010-0000-2100-000004000000}" name="June" dataDxfId="1207">
      <calculatedColumnFormula>SUMIFS(INDEX($A$10:$N$151,,MATCH(E$159,$A$10:$N$10,0)),$A$10:$A$151,$B160,$B$10:$B$151,$B$157)</calculatedColumnFormula>
    </tableColumn>
    <tableColumn id="5" xr3:uid="{00000000-0010-0000-2100-000005000000}" name="July" dataDxfId="1206">
      <calculatedColumnFormula>SUMIFS(INDEX($A$10:$N$151,,MATCH(F$159,$A$10:$N$10,0)),$A$10:$A$151,$B160,$B$10:$B$151,$B$157)</calculatedColumnFormula>
    </tableColumn>
    <tableColumn id="6" xr3:uid="{00000000-0010-0000-2100-000006000000}" name="August" dataDxfId="1205">
      <calculatedColumnFormula>SUMIFS(INDEX($A$10:$N$151,,MATCH(G$159,$A$10:$N$10,0)),$A$10:$A$151,$B160,$B$10:$B$151,$B$157)</calculatedColumnFormula>
    </tableColumn>
    <tableColumn id="7" xr3:uid="{00000000-0010-0000-2100-000007000000}" name="September" dataDxfId="1204">
      <calculatedColumnFormula>SUMIFS(INDEX($A$10:$N$151,,MATCH(H$159,$A$10:$N$10,0)),$A$10:$A$151,$B160,$B$10:$B$151,$B$157)</calculatedColumnFormula>
    </tableColumn>
    <tableColumn id="8" xr3:uid="{00000000-0010-0000-2100-000008000000}" name="October" dataDxfId="1203">
      <calculatedColumnFormula>SUMIFS(INDEX($A$10:$N$151,,MATCH(I$159,$A$10:$N$10,0)),$A$10:$A$151,$B160,$B$10:$B$151,$B$157)</calculatedColumnFormula>
    </tableColumn>
    <tableColumn id="9" xr3:uid="{00000000-0010-0000-2100-000009000000}" name="November" dataDxfId="1202">
      <calculatedColumnFormula>SUMIFS(INDEX($A$10:$N$151,,MATCH(J$159,$A$10:$N$10,0)),$A$10:$A$151,$B160,$B$10:$B$151,$B$157)</calculatedColumnFormula>
    </tableColumn>
    <tableColumn id="10" xr3:uid="{00000000-0010-0000-2100-00000A000000}" name="December" dataDxfId="1201">
      <calculatedColumnFormula>SUMIFS(INDEX($A$10:$N$151,,MATCH(K$159,$A$10:$N$10,0)),$A$10:$A$151,$B160,$B$10:$B$151,$B$157)</calculatedColumnFormula>
    </tableColumn>
    <tableColumn id="11" xr3:uid="{00000000-0010-0000-2100-00000B000000}" name="January" dataDxfId="1200">
      <calculatedColumnFormula>SUMIFS(INDEX($A$10:$N$151,,MATCH(L$159,$A$10:$N$10,0)),$A$10:$A$151,$B160,$B$10:$B$151,$B$157)</calculatedColumnFormula>
    </tableColumn>
    <tableColumn id="12" xr3:uid="{00000000-0010-0000-2100-00000C000000}" name="February" dataDxfId="1199">
      <calculatedColumnFormula>SUMIFS(INDEX($A$10:$N$151,,MATCH(M$159,$A$10:$N$10,0)),$A$10:$A$151,$B160,$B$10:$B$151,$B$157)</calculatedColumnFormula>
    </tableColumn>
    <tableColumn id="13" xr3:uid="{00000000-0010-0000-2100-00000D000000}" name="March" dataDxfId="1198">
      <calculatedColumnFormula>SUMIFS(INDEX($A$10:$N$151,,MATCH(N$159,$A$10:$N$10,0)),$A$10:$A$151,$B160,$B$10:$B$151,$B$157)</calculatedColumnFormula>
    </tableColumn>
  </tableColumns>
  <tableStyleInfo name="TableStyleMedium2"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2000000}" name="Table6121626313539" displayName="Table6121626313539" ref="A217:N242" totalsRowShown="0" headerRowDxfId="1197" dataDxfId="1196" tableBorderDxfId="1195">
  <autoFilter ref="A217:N242" xr:uid="{00000000-0009-0000-0100-000026000000}"/>
  <tableColumns count="14">
    <tableColumn id="1" xr3:uid="{00000000-0010-0000-2200-000001000000}" name="Column1" dataDxfId="1194"/>
    <tableColumn id="2" xr3:uid="{00000000-0010-0000-2200-000002000000}" name="Column2" dataDxfId="1193"/>
    <tableColumn id="3" xr3:uid="{00000000-0010-0000-2200-000003000000}" name="Column3" dataDxfId="1192"/>
    <tableColumn id="4" xr3:uid="{00000000-0010-0000-2200-000004000000}" name="Column4" dataDxfId="1191"/>
    <tableColumn id="5" xr3:uid="{00000000-0010-0000-2200-000005000000}" name="Column5" dataDxfId="1190"/>
    <tableColumn id="6" xr3:uid="{00000000-0010-0000-2200-000006000000}" name="Column6" dataDxfId="1189"/>
    <tableColumn id="7" xr3:uid="{00000000-0010-0000-2200-000007000000}" name="Column7" dataDxfId="1188"/>
    <tableColumn id="8" xr3:uid="{00000000-0010-0000-2200-000008000000}" name="Column8" dataDxfId="1187"/>
    <tableColumn id="9" xr3:uid="{00000000-0010-0000-2200-000009000000}" name="Column9" dataDxfId="1186"/>
    <tableColumn id="10" xr3:uid="{00000000-0010-0000-2200-00000A000000}" name="Column10" dataDxfId="1185"/>
    <tableColumn id="11" xr3:uid="{00000000-0010-0000-2200-00000B000000}" name="Column11" dataDxfId="1184"/>
    <tableColumn id="12" xr3:uid="{00000000-0010-0000-2200-00000C000000}" name="Column12" dataDxfId="1183"/>
    <tableColumn id="13" xr3:uid="{00000000-0010-0000-2200-00000D000000}" name="Column13" dataDxfId="1182"/>
    <tableColumn id="14" xr3:uid="{00000000-0010-0000-2200-00000E000000}" name="Column14" dataDxfId="1181"/>
  </tableColumns>
  <tableStyleInfo name="TableStyleMedium2"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3000000}" name="Table5141727323640" displayName="Table5141727323640" ref="A249:M257" totalsRowShown="0" headerRowDxfId="1180" dataDxfId="1179" tableBorderDxfId="1178">
  <autoFilter ref="A249:M257" xr:uid="{00000000-0009-0000-0100-000027000000}"/>
  <tableColumns count="13">
    <tableColumn id="1" xr3:uid="{00000000-0010-0000-2300-000001000000}" name="Borough" dataDxfId="1177"/>
    <tableColumn id="2" xr3:uid="{00000000-0010-0000-2300-000002000000}" name="April" dataDxfId="1176">
      <calculatedColumnFormula>SUMIFS(INDEX($A$221:$N$242,,MATCH(B$249,$A$221:$N$221,0)),$A$221:$A$242,$A250,$B$221:$B$242,$B$247)</calculatedColumnFormula>
    </tableColumn>
    <tableColumn id="3" xr3:uid="{00000000-0010-0000-2300-000003000000}" name="May" dataDxfId="1175">
      <calculatedColumnFormula>SUMIFS(INDEX($A$221:$N$242,,MATCH(C$249,$A$221:$N$221,0)),$A$221:$A$242,$A250,$B$221:$B$242,$B$247)</calculatedColumnFormula>
    </tableColumn>
    <tableColumn id="4" xr3:uid="{00000000-0010-0000-2300-000004000000}" name="June" dataDxfId="1174">
      <calculatedColumnFormula>SUMIFS(INDEX($A$221:$N$242,,MATCH(D$249,$A$221:$N$221,0)),$A$221:$A$242,$A250,$B$221:$B$242,$B$247)</calculatedColumnFormula>
    </tableColumn>
    <tableColumn id="5" xr3:uid="{00000000-0010-0000-2300-000005000000}" name="July" dataDxfId="1173">
      <calculatedColumnFormula>SUMIFS(INDEX($A$221:$N$242,,MATCH(E$249,$A$221:$N$221,0)),$A$221:$A$242,$A250,$B$221:$B$242,$B$247)</calculatedColumnFormula>
    </tableColumn>
    <tableColumn id="6" xr3:uid="{00000000-0010-0000-2300-000006000000}" name="August" dataDxfId="1172">
      <calculatedColumnFormula>SUMIFS(INDEX($A$221:$N$242,,MATCH(F$249,$A$221:$N$221,0)),$A$221:$A$242,$A250,$B$221:$B$242,$B$247)</calculatedColumnFormula>
    </tableColumn>
    <tableColumn id="7" xr3:uid="{00000000-0010-0000-2300-000007000000}" name="September" dataDxfId="1171">
      <calculatedColumnFormula>SUMIFS(INDEX($A$221:$N$242,,MATCH(G$249,$A$221:$N$221,0)),$A$221:$A$242,$A250,$B$221:$B$242,$B$247)</calculatedColumnFormula>
    </tableColumn>
    <tableColumn id="8" xr3:uid="{00000000-0010-0000-2300-000008000000}" name="October" dataDxfId="1170">
      <calculatedColumnFormula>SUMIFS(INDEX($A$221:$N$242,,MATCH(H$249,$A$221:$N$221,0)),$A$221:$A$242,$A250,$B$221:$B$242,$B$247)</calculatedColumnFormula>
    </tableColumn>
    <tableColumn id="9" xr3:uid="{00000000-0010-0000-2300-000009000000}" name="November" dataDxfId="1169">
      <calculatedColumnFormula>SUMIFS(INDEX($A$221:$N$242,,MATCH(I$249,$A$221:$N$221,0)),$A$221:$A$242,$A250,$B$221:$B$242,$B$247)</calculatedColumnFormula>
    </tableColumn>
    <tableColumn id="10" xr3:uid="{00000000-0010-0000-2300-00000A000000}" name="December" dataDxfId="1168">
      <calculatedColumnFormula>SUMIFS(INDEX($A$221:$N$242,,MATCH(J$249,$A$221:$N$221,0)),$A$221:$A$242,$A250,$B$221:$B$242,$B$247)</calculatedColumnFormula>
    </tableColumn>
    <tableColumn id="11" xr3:uid="{00000000-0010-0000-2300-00000B000000}" name="January" dataDxfId="1167">
      <calculatedColumnFormula>SUMIFS(INDEX($A$221:$N$242,,MATCH(K$249,$A$221:$N$221,0)),$A$221:$A$242,$A250,$B$221:$B$242,$B$247)</calculatedColumnFormula>
    </tableColumn>
    <tableColumn id="12" xr3:uid="{00000000-0010-0000-2300-00000C000000}" name="February" dataDxfId="1166">
      <calculatedColumnFormula>SUMIFS(INDEX($A$221:$N$242,,MATCH(L$249,$A$221:$N$221,0)),$A$221:$A$242,$A250,$B$221:$B$242,$B$247)</calculatedColumnFormula>
    </tableColumn>
    <tableColumn id="13" xr3:uid="{00000000-0010-0000-2300-00000D000000}" name="March" dataDxfId="1165">
      <calculatedColumnFormula>SUMIFS(INDEX($A$221:$N$242,,MATCH(M$249,$A$221:$N$221,0)),$A$221:$A$242,$A250,$B$221:$B$242,$B$247)</calculatedColumnFormula>
    </tableColumn>
  </tableColumns>
  <tableStyleInfo name="TableStyleMedium2"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4000000}" name="Table511152530343842" displayName="Table511152530343842" ref="A159:N205" totalsRowShown="0" headerRowDxfId="1153" dataDxfId="1152" tableBorderDxfId="1151">
  <autoFilter ref="A159:N205" xr:uid="{00000000-0009-0000-0100-000029000000}"/>
  <tableColumns count="14">
    <tableColumn id="14" xr3:uid="{00000000-0010-0000-2400-00000E000000}" name="Locality" dataDxfId="1150"/>
    <tableColumn id="1" xr3:uid="{00000000-0010-0000-2400-000001000000}" name="PCNs" dataDxfId="1149"/>
    <tableColumn id="2" xr3:uid="{00000000-0010-0000-2400-000002000000}" name="April" dataDxfId="1148">
      <calculatedColumnFormula>SUMIFS(INDEX($A$10:$N$151,,MATCH(C$159,$A$10:$N$10,0)),$A$10:$A$151,$B160,$B$10:$B$151,$B$157)</calculatedColumnFormula>
    </tableColumn>
    <tableColumn id="3" xr3:uid="{00000000-0010-0000-2400-000003000000}" name="May" dataDxfId="1147">
      <calculatedColumnFormula>SUMIFS(INDEX($A$10:$N$151,,MATCH(D$159,$A$10:$N$10,0)),$A$10:$A$151,$B160,$B$10:$B$151,$B$157)</calculatedColumnFormula>
    </tableColumn>
    <tableColumn id="4" xr3:uid="{00000000-0010-0000-2400-000004000000}" name="June" dataDxfId="1146">
      <calculatedColumnFormula>SUMIFS(INDEX($A$10:$N$151,,MATCH(E$159,$A$10:$N$10,0)),$A$10:$A$151,$B160,$B$10:$B$151,$B$157)</calculatedColumnFormula>
    </tableColumn>
    <tableColumn id="5" xr3:uid="{00000000-0010-0000-2400-000005000000}" name="July" dataDxfId="1145">
      <calculatedColumnFormula>SUMIFS(INDEX($A$10:$N$151,,MATCH(F$159,$A$10:$N$10,0)),$A$10:$A$151,$B160,$B$10:$B$151,$B$157)</calculatedColumnFormula>
    </tableColumn>
    <tableColumn id="6" xr3:uid="{00000000-0010-0000-2400-000006000000}" name="August" dataDxfId="1144">
      <calculatedColumnFormula>SUMIFS(INDEX($A$10:$N$151,,MATCH(G$159,$A$10:$N$10,0)),$A$10:$A$151,$B160,$B$10:$B$151,$B$157)</calculatedColumnFormula>
    </tableColumn>
    <tableColumn id="7" xr3:uid="{00000000-0010-0000-2400-000007000000}" name="September" dataDxfId="1143">
      <calculatedColumnFormula>SUMIFS(INDEX($A$10:$N$151,,MATCH(H$159,$A$10:$N$10,0)),$A$10:$A$151,$B160,$B$10:$B$151,$B$157)</calculatedColumnFormula>
    </tableColumn>
    <tableColumn id="8" xr3:uid="{00000000-0010-0000-2400-000008000000}" name="October" dataDxfId="1142">
      <calculatedColumnFormula>SUMIFS(INDEX($A$10:$N$151,,MATCH(I$159,$A$10:$N$10,0)),$A$10:$A$151,$B160,$B$10:$B$151,$B$157)</calculatedColumnFormula>
    </tableColumn>
    <tableColumn id="9" xr3:uid="{00000000-0010-0000-2400-000009000000}" name="November" dataDxfId="1141">
      <calculatedColumnFormula>SUMIFS(INDEX($A$10:$N$151,,MATCH(J$159,$A$10:$N$10,0)),$A$10:$A$151,$B160,$B$10:$B$151,$B$157)</calculatedColumnFormula>
    </tableColumn>
    <tableColumn id="10" xr3:uid="{00000000-0010-0000-2400-00000A000000}" name="December" dataDxfId="1140">
      <calculatedColumnFormula>SUMIFS(INDEX($A$10:$N$151,,MATCH(K$159,$A$10:$N$10,0)),$A$10:$A$151,$B160,$B$10:$B$151,$B$157)</calculatedColumnFormula>
    </tableColumn>
    <tableColumn id="11" xr3:uid="{00000000-0010-0000-2400-00000B000000}" name="January" dataDxfId="1139">
      <calculatedColumnFormula>SUMIFS(INDEX($A$10:$N$151,,MATCH(L$159,$A$10:$N$10,0)),$A$10:$A$151,$B160,$B$10:$B$151,$B$157)</calculatedColumnFormula>
    </tableColumn>
    <tableColumn id="12" xr3:uid="{00000000-0010-0000-2400-00000C000000}" name="February" dataDxfId="1138">
      <calculatedColumnFormula>SUMIFS(INDEX($A$10:$N$151,,MATCH(M$159,$A$10:$N$10,0)),$A$10:$A$151,$B160,$B$10:$B$151,$B$157)</calculatedColumnFormula>
    </tableColumn>
    <tableColumn id="13" xr3:uid="{00000000-0010-0000-2400-00000D000000}" name="March" dataDxfId="1137">
      <calculatedColumnFormula>SUMIFS(INDEX($A$10:$N$151,,MATCH(N$159,$A$10:$N$10,0)),$A$10:$A$151,$B160,$B$10:$B$151,$B$157)</calculatedColumnFormula>
    </tableColumn>
  </tableColumns>
  <tableStyleInfo name="TableStyleMedium2"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5000000}" name="Table612162631353943" displayName="Table612162631353943" ref="A217:N242" totalsRowShown="0" headerRowDxfId="1136" dataDxfId="1135" tableBorderDxfId="1134">
  <autoFilter ref="A217:N242" xr:uid="{00000000-0009-0000-0100-00002A000000}"/>
  <tableColumns count="14">
    <tableColumn id="1" xr3:uid="{00000000-0010-0000-2500-000001000000}" name="Column1" dataDxfId="1133"/>
    <tableColumn id="2" xr3:uid="{00000000-0010-0000-2500-000002000000}" name="Column2" dataDxfId="1132"/>
    <tableColumn id="3" xr3:uid="{00000000-0010-0000-2500-000003000000}" name="Column3" dataDxfId="1131"/>
    <tableColumn id="4" xr3:uid="{00000000-0010-0000-2500-000004000000}" name="Column4" dataDxfId="1130"/>
    <tableColumn id="5" xr3:uid="{00000000-0010-0000-2500-000005000000}" name="Column5" dataDxfId="1129"/>
    <tableColumn id="6" xr3:uid="{00000000-0010-0000-2500-000006000000}" name="Column6" dataDxfId="1128"/>
    <tableColumn id="7" xr3:uid="{00000000-0010-0000-2500-000007000000}" name="Column7" dataDxfId="1127"/>
    <tableColumn id="8" xr3:uid="{00000000-0010-0000-2500-000008000000}" name="Column8" dataDxfId="1126"/>
    <tableColumn id="9" xr3:uid="{00000000-0010-0000-2500-000009000000}" name="Column9" dataDxfId="1125"/>
    <tableColumn id="10" xr3:uid="{00000000-0010-0000-2500-00000A000000}" name="Column10" dataDxfId="1124"/>
    <tableColumn id="11" xr3:uid="{00000000-0010-0000-2500-00000B000000}" name="Column11" dataDxfId="1123"/>
    <tableColumn id="12" xr3:uid="{00000000-0010-0000-2500-00000C000000}" name="Column12" dataDxfId="1122"/>
    <tableColumn id="13" xr3:uid="{00000000-0010-0000-2500-00000D000000}" name="Column13" dataDxfId="1121"/>
    <tableColumn id="14" xr3:uid="{00000000-0010-0000-2500-00000E000000}" name="Column14" dataDxfId="1120"/>
  </tableColumns>
  <tableStyleInfo name="TableStyleMedium2"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6000000}" name="Table514172732364044" displayName="Table514172732364044" ref="A249:M257" totalsRowShown="0" headerRowDxfId="1119" dataDxfId="1118" tableBorderDxfId="1117">
  <autoFilter ref="A249:M257" xr:uid="{00000000-0009-0000-0100-00002B000000}"/>
  <tableColumns count="13">
    <tableColumn id="1" xr3:uid="{00000000-0010-0000-2600-000001000000}" name="Borough" dataDxfId="1116"/>
    <tableColumn id="2" xr3:uid="{00000000-0010-0000-2600-000002000000}" name="April" dataDxfId="1115">
      <calculatedColumnFormula>SUMIFS(INDEX($A$221:$N$242,,MATCH(B$249,$A$221:$N$221,0)),$A$221:$A$242,$A250,$B$221:$B$242,$B$247)</calculatedColumnFormula>
    </tableColumn>
    <tableColumn id="3" xr3:uid="{00000000-0010-0000-2600-000003000000}" name="May" dataDxfId="1114">
      <calculatedColumnFormula>SUMIFS(INDEX($A$221:$N$242,,MATCH(C$249,$A$221:$N$221,0)),$A$221:$A$242,$A250,$B$221:$B$242,$B$247)</calculatedColumnFormula>
    </tableColumn>
    <tableColumn id="4" xr3:uid="{00000000-0010-0000-2600-000004000000}" name="June" dataDxfId="1113">
      <calculatedColumnFormula>SUMIFS(INDEX($A$221:$N$242,,MATCH(D$249,$A$221:$N$221,0)),$A$221:$A$242,$A250,$B$221:$B$242,$B$247)</calculatedColumnFormula>
    </tableColumn>
    <tableColumn id="5" xr3:uid="{00000000-0010-0000-2600-000005000000}" name="July" dataDxfId="1112">
      <calculatedColumnFormula>SUMIFS(INDEX($A$221:$N$242,,MATCH(E$249,$A$221:$N$221,0)),$A$221:$A$242,$A250,$B$221:$B$242,$B$247)</calculatedColumnFormula>
    </tableColumn>
    <tableColumn id="6" xr3:uid="{00000000-0010-0000-2600-000006000000}" name="August" dataDxfId="1111">
      <calculatedColumnFormula>SUMIFS(INDEX($A$221:$N$242,,MATCH(F$249,$A$221:$N$221,0)),$A$221:$A$242,$A250,$B$221:$B$242,$B$247)</calculatedColumnFormula>
    </tableColumn>
    <tableColumn id="7" xr3:uid="{00000000-0010-0000-2600-000007000000}" name="September" dataDxfId="1110">
      <calculatedColumnFormula>SUMIFS(INDEX($A$221:$N$242,,MATCH(G$249,$A$221:$N$221,0)),$A$221:$A$242,$A250,$B$221:$B$242,$B$247)</calculatedColumnFormula>
    </tableColumn>
    <tableColumn id="8" xr3:uid="{00000000-0010-0000-2600-000008000000}" name="October" dataDxfId="1109">
      <calculatedColumnFormula>SUMIFS(INDEX($A$221:$N$242,,MATCH(H$249,$A$221:$N$221,0)),$A$221:$A$242,$A250,$B$221:$B$242,$B$247)</calculatedColumnFormula>
    </tableColumn>
    <tableColumn id="9" xr3:uid="{00000000-0010-0000-2600-000009000000}" name="November" dataDxfId="1108">
      <calculatedColumnFormula>SUMIFS(INDEX($A$221:$N$242,,MATCH(I$249,$A$221:$N$221,0)),$A$221:$A$242,$A250,$B$221:$B$242,$B$247)</calculatedColumnFormula>
    </tableColumn>
    <tableColumn id="10" xr3:uid="{00000000-0010-0000-2600-00000A000000}" name="December" dataDxfId="1107">
      <calculatedColumnFormula>SUMIFS(INDEX($A$221:$N$242,,MATCH(J$249,$A$221:$N$221,0)),$A$221:$A$242,$A250,$B$221:$B$242,$B$247)</calculatedColumnFormula>
    </tableColumn>
    <tableColumn id="11" xr3:uid="{00000000-0010-0000-2600-00000B000000}" name="January" dataDxfId="1106">
      <calculatedColumnFormula>SUMIFS(INDEX($A$221:$N$242,,MATCH(K$249,$A$221:$N$221,0)),$A$221:$A$242,$A250,$B$221:$B$242,$B$247)</calculatedColumnFormula>
    </tableColumn>
    <tableColumn id="12" xr3:uid="{00000000-0010-0000-2600-00000C000000}" name="February" dataDxfId="1105">
      <calculatedColumnFormula>SUMIFS(INDEX($A$221:$N$242,,MATCH(L$249,$A$221:$N$221,0)),$A$221:$A$242,$A250,$B$221:$B$242,$B$247)</calculatedColumnFormula>
    </tableColumn>
    <tableColumn id="13" xr3:uid="{00000000-0010-0000-2600-00000D000000}" name="March" dataDxfId="1104">
      <calculatedColumnFormula>SUMIFS(INDEX($A$221:$N$242,,MATCH(M$249,$A$221:$N$221,0)),$A$221:$A$242,$A250,$B$221:$B$242,$B$247)</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openxmlformats.org/officeDocument/2006/relationships/table" Target="../tables/table3.xm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ivotTable" Target="../pivotTables/pivotTable3.xml"/><Relationship Id="rId4" Type="http://schemas.microsoft.com/office/2007/relationships/slicer" Target="../slicers/slicer1.x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6.xml"/><Relationship Id="rId7" Type="http://schemas.openxmlformats.org/officeDocument/2006/relationships/table" Target="../tables/table6.xml"/><Relationship Id="rId2" Type="http://schemas.openxmlformats.org/officeDocument/2006/relationships/pivotTable" Target="../pivotTables/pivotTable5.xml"/><Relationship Id="rId1" Type="http://schemas.openxmlformats.org/officeDocument/2006/relationships/pivotTable" Target="../pivotTables/pivotTable4.xml"/><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ivotTable" Target="../pivotTables/pivotTable7.xml"/><Relationship Id="rId4" Type="http://schemas.microsoft.com/office/2007/relationships/slicer" Target="../slicers/slicer2.xml"/></Relationships>
</file>

<file path=xl/worksheets/_rels/sheet9.xml.rels><?xml version="1.0" encoding="UTF-8" standalone="yes"?>
<Relationships xmlns="http://schemas.openxmlformats.org/package/2006/relationships"><Relationship Id="rId8" Type="http://schemas.openxmlformats.org/officeDocument/2006/relationships/table" Target="../tables/table13.xml"/><Relationship Id="rId13" Type="http://schemas.openxmlformats.org/officeDocument/2006/relationships/table" Target="../tables/table18.xml"/><Relationship Id="rId3" Type="http://schemas.openxmlformats.org/officeDocument/2006/relationships/table" Target="../tables/table8.xml"/><Relationship Id="rId7" Type="http://schemas.openxmlformats.org/officeDocument/2006/relationships/table" Target="../tables/table12.xml"/><Relationship Id="rId12" Type="http://schemas.openxmlformats.org/officeDocument/2006/relationships/table" Target="../tables/table17.xml"/><Relationship Id="rId2" Type="http://schemas.openxmlformats.org/officeDocument/2006/relationships/table" Target="../tables/table7.xml"/><Relationship Id="rId1" Type="http://schemas.openxmlformats.org/officeDocument/2006/relationships/printerSettings" Target="../printerSettings/printerSettings7.bin"/><Relationship Id="rId6" Type="http://schemas.openxmlformats.org/officeDocument/2006/relationships/table" Target="../tables/table11.xml"/><Relationship Id="rId11" Type="http://schemas.openxmlformats.org/officeDocument/2006/relationships/table" Target="../tables/table16.xml"/><Relationship Id="rId5" Type="http://schemas.openxmlformats.org/officeDocument/2006/relationships/table" Target="../tables/table10.xml"/><Relationship Id="rId10" Type="http://schemas.openxmlformats.org/officeDocument/2006/relationships/table" Target="../tables/table15.xml"/><Relationship Id="rId4" Type="http://schemas.openxmlformats.org/officeDocument/2006/relationships/table" Target="../tables/table9.xml"/><Relationship Id="rId9" Type="http://schemas.openxmlformats.org/officeDocument/2006/relationships/table" Target="../tables/table14.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5" Type="http://schemas.microsoft.com/office/2007/relationships/slicer" Target="../slicers/slicer4.xml"/><Relationship Id="rId4" Type="http://schemas.microsoft.com/office/2007/relationships/slicer" Target="../slicers/slicer3.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table" Target="../tables/table19.xml"/><Relationship Id="rId1" Type="http://schemas.openxmlformats.org/officeDocument/2006/relationships/printerSettings" Target="../printerSettings/printerSettings9.bin"/><Relationship Id="rId4" Type="http://schemas.openxmlformats.org/officeDocument/2006/relationships/table" Target="../tables/table21.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3.xml"/><Relationship Id="rId2" Type="http://schemas.openxmlformats.org/officeDocument/2006/relationships/table" Target="../tables/table22.xml"/><Relationship Id="rId1" Type="http://schemas.openxmlformats.org/officeDocument/2006/relationships/printerSettings" Target="../printerSettings/printerSettings10.bin"/><Relationship Id="rId4" Type="http://schemas.openxmlformats.org/officeDocument/2006/relationships/table" Target="../tables/table24.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1.bin"/><Relationship Id="rId1" Type="http://schemas.openxmlformats.org/officeDocument/2006/relationships/pivotTable" Target="../pivotTables/pivotTable9.xml"/><Relationship Id="rId5" Type="http://schemas.microsoft.com/office/2007/relationships/slicer" Target="../slicers/slicer6.xml"/><Relationship Id="rId4" Type="http://schemas.microsoft.com/office/2007/relationships/slicer" Target="../slicers/slicer5.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pivotTable" Target="../pivotTables/pivotTable10.xml"/><Relationship Id="rId5" Type="http://schemas.microsoft.com/office/2007/relationships/slicer" Target="../slicers/slicer8.xml"/><Relationship Id="rId4" Type="http://schemas.microsoft.com/office/2007/relationships/slicer" Target="../slicers/slicer7.xml"/></Relationships>
</file>

<file path=xl/worksheets/_rels/sheet15.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printerSettings" Target="../printerSettings/printerSettings13.bin"/><Relationship Id="rId4" Type="http://schemas.openxmlformats.org/officeDocument/2006/relationships/table" Target="../tables/table27.xm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pivotTable" Target="../pivotTables/pivotTable11.xml"/><Relationship Id="rId5" Type="http://schemas.microsoft.com/office/2007/relationships/slicer" Target="../slicers/slicer10.xml"/><Relationship Id="rId4" Type="http://schemas.microsoft.com/office/2007/relationships/slicer" Target="../slicers/slicer9.xml"/></Relationships>
</file>

<file path=xl/worksheets/_rels/sheet17.xml.rels><?xml version="1.0" encoding="UTF-8" standalone="yes"?>
<Relationships xmlns="http://schemas.openxmlformats.org/package/2006/relationships"><Relationship Id="rId3" Type="http://schemas.openxmlformats.org/officeDocument/2006/relationships/table" Target="../tables/table29.xml"/><Relationship Id="rId2" Type="http://schemas.openxmlformats.org/officeDocument/2006/relationships/table" Target="../tables/table28.xml"/><Relationship Id="rId1" Type="http://schemas.openxmlformats.org/officeDocument/2006/relationships/printerSettings" Target="../printerSettings/printerSettings15.bin"/><Relationship Id="rId4" Type="http://schemas.openxmlformats.org/officeDocument/2006/relationships/table" Target="../tables/table30.xm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6.bin"/><Relationship Id="rId1" Type="http://schemas.openxmlformats.org/officeDocument/2006/relationships/pivotTable" Target="../pivotTables/pivotTable12.xml"/><Relationship Id="rId5" Type="http://schemas.microsoft.com/office/2007/relationships/slicer" Target="../slicers/slicer12.xml"/><Relationship Id="rId4" Type="http://schemas.microsoft.com/office/2007/relationships/slicer" Target="../slicers/slicer11.xml"/></Relationships>
</file>

<file path=xl/worksheets/_rels/sheet19.xml.rels><?xml version="1.0" encoding="UTF-8" standalone="yes"?>
<Relationships xmlns="http://schemas.openxmlformats.org/package/2006/relationships"><Relationship Id="rId3" Type="http://schemas.microsoft.com/office/2007/relationships/slicer" Target="../slicers/slicer13.xml"/><Relationship Id="rId2" Type="http://schemas.openxmlformats.org/officeDocument/2006/relationships/drawing" Target="../drawings/drawing9.xml"/><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printerSettings" Target="../printerSettings/printerSettings18.bin"/><Relationship Id="rId4" Type="http://schemas.openxmlformats.org/officeDocument/2006/relationships/table" Target="../tables/table33.xm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9.bin"/><Relationship Id="rId1" Type="http://schemas.openxmlformats.org/officeDocument/2006/relationships/pivotTable" Target="../pivotTables/pivotTable13.xml"/><Relationship Id="rId5" Type="http://schemas.microsoft.com/office/2007/relationships/slicer" Target="../slicers/slicer15.xml"/><Relationship Id="rId4" Type="http://schemas.microsoft.com/office/2007/relationships/slicer" Target="../slicers/slicer14.xml"/></Relationships>
</file>

<file path=xl/worksheets/_rels/sheet22.xml.rels><?xml version="1.0" encoding="UTF-8" standalone="yes"?>
<Relationships xmlns="http://schemas.openxmlformats.org/package/2006/relationships"><Relationship Id="rId3" Type="http://schemas.openxmlformats.org/officeDocument/2006/relationships/table" Target="../tables/table35.xml"/><Relationship Id="rId2" Type="http://schemas.openxmlformats.org/officeDocument/2006/relationships/table" Target="../tables/table34.xml"/><Relationship Id="rId1" Type="http://schemas.openxmlformats.org/officeDocument/2006/relationships/printerSettings" Target="../printerSettings/printerSettings20.bin"/><Relationship Id="rId4" Type="http://schemas.openxmlformats.org/officeDocument/2006/relationships/table" Target="../tables/table36.xm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1.bin"/><Relationship Id="rId1" Type="http://schemas.openxmlformats.org/officeDocument/2006/relationships/pivotTable" Target="../pivotTables/pivotTable14.xml"/><Relationship Id="rId5" Type="http://schemas.microsoft.com/office/2007/relationships/slicer" Target="../slicers/slicer17.xml"/><Relationship Id="rId4" Type="http://schemas.microsoft.com/office/2007/relationships/slicer" Target="../slicers/slicer16.xml"/></Relationships>
</file>

<file path=xl/worksheets/_rels/sheet24.xml.rels><?xml version="1.0" encoding="UTF-8" standalone="yes"?>
<Relationships xmlns="http://schemas.openxmlformats.org/package/2006/relationships"><Relationship Id="rId3" Type="http://schemas.openxmlformats.org/officeDocument/2006/relationships/table" Target="../tables/table38.xml"/><Relationship Id="rId2" Type="http://schemas.openxmlformats.org/officeDocument/2006/relationships/table" Target="../tables/table37.xml"/><Relationship Id="rId1" Type="http://schemas.openxmlformats.org/officeDocument/2006/relationships/printerSettings" Target="../printerSettings/printerSettings22.bin"/><Relationship Id="rId4" Type="http://schemas.openxmlformats.org/officeDocument/2006/relationships/table" Target="../tables/table39.xm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3.bin"/><Relationship Id="rId1" Type="http://schemas.openxmlformats.org/officeDocument/2006/relationships/pivotTable" Target="../pivotTables/pivotTable15.xml"/><Relationship Id="rId5" Type="http://schemas.microsoft.com/office/2007/relationships/slicer" Target="../slicers/slicer19.xml"/><Relationship Id="rId4" Type="http://schemas.microsoft.com/office/2007/relationships/slicer" Target="../slicers/slicer18.xml"/></Relationships>
</file>

<file path=xl/worksheets/_rels/sheet26.xml.rels><?xml version="1.0" encoding="UTF-8" standalone="yes"?>
<Relationships xmlns="http://schemas.openxmlformats.org/package/2006/relationships"><Relationship Id="rId3" Type="http://schemas.openxmlformats.org/officeDocument/2006/relationships/table" Target="../tables/table41.xml"/><Relationship Id="rId2" Type="http://schemas.openxmlformats.org/officeDocument/2006/relationships/table" Target="../tables/table40.xml"/><Relationship Id="rId1" Type="http://schemas.openxmlformats.org/officeDocument/2006/relationships/printerSettings" Target="../printerSettings/printerSettings24.bin"/><Relationship Id="rId4" Type="http://schemas.openxmlformats.org/officeDocument/2006/relationships/table" Target="../tables/table42.xml"/></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5.bin"/><Relationship Id="rId1" Type="http://schemas.openxmlformats.org/officeDocument/2006/relationships/pivotTable" Target="../pivotTables/pivotTable16.xml"/><Relationship Id="rId5" Type="http://schemas.microsoft.com/office/2007/relationships/slicer" Target="../slicers/slicer21.xml"/><Relationship Id="rId4" Type="http://schemas.microsoft.com/office/2007/relationships/slicer" Target="../slicers/slicer20.xml"/></Relationships>
</file>

<file path=xl/worksheets/_rels/sheet28.xml.rels><?xml version="1.0" encoding="UTF-8" standalone="yes"?>
<Relationships xmlns="http://schemas.openxmlformats.org/package/2006/relationships"><Relationship Id="rId3" Type="http://schemas.openxmlformats.org/officeDocument/2006/relationships/table" Target="../tables/table44.xml"/><Relationship Id="rId2" Type="http://schemas.openxmlformats.org/officeDocument/2006/relationships/table" Target="../tables/table43.xml"/><Relationship Id="rId1" Type="http://schemas.openxmlformats.org/officeDocument/2006/relationships/printerSettings" Target="../printerSettings/printerSettings26.bin"/><Relationship Id="rId4" Type="http://schemas.openxmlformats.org/officeDocument/2006/relationships/table" Target="../tables/table45.xm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7.bin"/><Relationship Id="rId1" Type="http://schemas.openxmlformats.org/officeDocument/2006/relationships/pivotTable" Target="../pivotTables/pivotTable17.xml"/><Relationship Id="rId5" Type="http://schemas.microsoft.com/office/2007/relationships/slicer" Target="../slicers/slicer23.xml"/><Relationship Id="rId4" Type="http://schemas.microsoft.com/office/2007/relationships/slicer" Target="../slicers/slicer22.xm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28.bin"/><Relationship Id="rId1" Type="http://schemas.openxmlformats.org/officeDocument/2006/relationships/pivotTable" Target="../pivotTables/pivotTable18.xml"/><Relationship Id="rId5" Type="http://schemas.microsoft.com/office/2007/relationships/slicer" Target="../slicers/slicer25.xml"/><Relationship Id="rId4" Type="http://schemas.microsoft.com/office/2007/relationships/slicer" Target="../slicers/slicer24.xml"/></Relationships>
</file>

<file path=xl/worksheets/_rels/sheet31.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29.bin"/><Relationship Id="rId1" Type="http://schemas.openxmlformats.org/officeDocument/2006/relationships/pivotTable" Target="../pivotTables/pivotTable19.xml"/><Relationship Id="rId5" Type="http://schemas.microsoft.com/office/2007/relationships/slicer" Target="../slicers/slicer27.xml"/><Relationship Id="rId4" Type="http://schemas.microsoft.com/office/2007/relationships/slicer" Target="../slicers/slicer26.xml"/></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30.bin"/><Relationship Id="rId1" Type="http://schemas.openxmlformats.org/officeDocument/2006/relationships/pivotTable" Target="../pivotTables/pivotTable20.xml"/><Relationship Id="rId5" Type="http://schemas.microsoft.com/office/2007/relationships/slicer" Target="../slicers/slicer29.xml"/><Relationship Id="rId4" Type="http://schemas.microsoft.com/office/2007/relationships/slicer" Target="../slicers/slicer28.xml"/></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31.bin"/><Relationship Id="rId1" Type="http://schemas.openxmlformats.org/officeDocument/2006/relationships/pivotTable" Target="../pivotTables/pivotTable21.xml"/><Relationship Id="rId4" Type="http://schemas.microsoft.com/office/2007/relationships/slicer" Target="../slicers/slicer30.xml"/></Relationships>
</file>

<file path=xl/worksheets/_rels/sheet35.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32.bin"/><Relationship Id="rId1" Type="http://schemas.openxmlformats.org/officeDocument/2006/relationships/pivotTable" Target="../pivotTables/pivotTable22.xml"/><Relationship Id="rId4" Type="http://schemas.microsoft.com/office/2007/relationships/slicer" Target="../slicers/slicer3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A1:HY2341"/>
  <sheetViews>
    <sheetView topLeftCell="A2" zoomScale="120" zoomScaleNormal="120" workbookViewId="0">
      <selection activeCell="E1" sqref="E1:E519"/>
    </sheetView>
  </sheetViews>
  <sheetFormatPr defaultRowHeight="14.4" x14ac:dyDescent="0.3"/>
  <cols>
    <col min="1" max="1" width="14.44140625" bestFit="1" customWidth="1"/>
    <col min="2" max="2" width="38.44140625" bestFit="1" customWidth="1"/>
    <col min="3" max="3" width="64" bestFit="1" customWidth="1"/>
    <col min="4" max="4" width="12.109375" bestFit="1" customWidth="1"/>
    <col min="5" max="5" width="11.6640625" style="6" customWidth="1"/>
    <col min="6" max="6" width="22.6640625" bestFit="1" customWidth="1"/>
    <col min="7" max="7" width="41.21875" bestFit="1" customWidth="1"/>
    <col min="8" max="8" width="48.88671875" bestFit="1" customWidth="1"/>
    <col min="9" max="9" width="44.5546875" bestFit="1" customWidth="1"/>
    <col min="10" max="10" width="42.44140625" bestFit="1" customWidth="1"/>
    <col min="11" max="11" width="45.6640625" bestFit="1" customWidth="1"/>
    <col min="12" max="12" width="46.109375" bestFit="1" customWidth="1"/>
    <col min="13" max="13" width="38.5546875" bestFit="1" customWidth="1"/>
    <col min="14" max="14" width="63.77734375" bestFit="1" customWidth="1"/>
    <col min="15" max="15" width="48.77734375" bestFit="1" customWidth="1"/>
    <col min="16" max="16" width="36.6640625" bestFit="1" customWidth="1"/>
    <col min="17" max="17" width="44.33203125" bestFit="1" customWidth="1"/>
    <col min="18" max="18" width="40" bestFit="1" customWidth="1"/>
    <col min="19" max="19" width="37.88671875" bestFit="1" customWidth="1"/>
    <col min="20" max="20" width="41" bestFit="1" customWidth="1"/>
    <col min="21" max="21" width="41.5546875" bestFit="1" customWidth="1"/>
    <col min="22" max="22" width="33.88671875" bestFit="1" customWidth="1"/>
    <col min="23" max="23" width="59.21875" bestFit="1" customWidth="1"/>
    <col min="24" max="24" width="44.33203125" bestFit="1" customWidth="1"/>
    <col min="25" max="25" width="36.6640625" bestFit="1" customWidth="1"/>
    <col min="26" max="26" width="44.33203125" bestFit="1" customWidth="1"/>
    <col min="27" max="27" width="40" bestFit="1" customWidth="1"/>
    <col min="28" max="28" width="37.88671875" bestFit="1" customWidth="1"/>
    <col min="29" max="29" width="41" bestFit="1" customWidth="1"/>
    <col min="30" max="30" width="41.5546875" bestFit="1" customWidth="1"/>
    <col min="31" max="31" width="33.88671875" bestFit="1" customWidth="1"/>
    <col min="32" max="32" width="59.21875" bestFit="1" customWidth="1"/>
    <col min="33" max="33" width="44.33203125" bestFit="1" customWidth="1"/>
    <col min="34" max="34" width="38.21875" bestFit="1" customWidth="1"/>
    <col min="35" max="35" width="57.6640625" bestFit="1" customWidth="1"/>
    <col min="36" max="36" width="33.5546875" bestFit="1" customWidth="1"/>
    <col min="37" max="37" width="53.21875" bestFit="1" customWidth="1"/>
    <col min="38" max="38" width="33.5546875" bestFit="1" customWidth="1"/>
    <col min="39" max="39" width="53.21875" bestFit="1" customWidth="1"/>
    <col min="40" max="40" width="61.33203125" bestFit="1" customWidth="1"/>
    <col min="41" max="42" width="56.109375" bestFit="1" customWidth="1"/>
    <col min="43" max="43" width="61.33203125" bestFit="1" customWidth="1"/>
    <col min="44" max="45" width="56.109375" bestFit="1" customWidth="1"/>
    <col min="46" max="46" width="58.21875" bestFit="1" customWidth="1"/>
    <col min="47" max="48" width="53.109375" bestFit="1" customWidth="1"/>
    <col min="49" max="49" width="42.88671875" bestFit="1" customWidth="1"/>
    <col min="50" max="50" width="47.77734375" bestFit="1" customWidth="1"/>
    <col min="51" max="51" width="52.6640625" bestFit="1" customWidth="1"/>
    <col min="52" max="52" width="47.44140625" bestFit="1" customWidth="1"/>
    <col min="53" max="53" width="38.33203125" bestFit="1" customWidth="1"/>
    <col min="54" max="54" width="43.21875" bestFit="1" customWidth="1"/>
    <col min="55" max="55" width="48" bestFit="1" customWidth="1"/>
    <col min="56" max="56" width="42.88671875" bestFit="1" customWidth="1"/>
    <col min="57" max="57" width="38.33203125" bestFit="1" customWidth="1"/>
    <col min="58" max="58" width="43.21875" bestFit="1" customWidth="1"/>
    <col min="59" max="59" width="48" bestFit="1" customWidth="1"/>
    <col min="60" max="60" width="42.88671875" bestFit="1" customWidth="1"/>
    <col min="61" max="61" width="26.33203125" bestFit="1" customWidth="1"/>
    <col min="62" max="62" width="37.109375" bestFit="1" customWidth="1"/>
    <col min="63" max="63" width="35" bestFit="1" customWidth="1"/>
    <col min="64" max="64" width="32.5546875" bestFit="1" customWidth="1"/>
    <col min="65" max="65" width="26.21875" style="27" bestFit="1" customWidth="1"/>
    <col min="66" max="66" width="38.5546875" bestFit="1" customWidth="1"/>
    <col min="67" max="67" width="72.5546875" bestFit="1" customWidth="1"/>
    <col min="68" max="68" width="54.88671875" bestFit="1" customWidth="1"/>
    <col min="69" max="69" width="35.21875" bestFit="1" customWidth="1"/>
    <col min="70" max="70" width="43.88671875" bestFit="1" customWidth="1"/>
    <col min="71" max="71" width="63.109375" bestFit="1" customWidth="1"/>
    <col min="72" max="72" width="35.21875" bestFit="1" customWidth="1"/>
    <col min="73" max="73" width="43.88671875" bestFit="1" customWidth="1"/>
    <col min="74" max="74" width="24.5546875" bestFit="1" customWidth="1"/>
    <col min="75" max="75" width="46.88671875" bestFit="1" customWidth="1"/>
    <col min="76" max="76" width="58.21875" bestFit="1" customWidth="1"/>
    <col min="77" max="77" width="58.33203125" bestFit="1" customWidth="1"/>
    <col min="78" max="78" width="30.21875" bestFit="1" customWidth="1"/>
    <col min="79" max="79" width="41.44140625" bestFit="1" customWidth="1"/>
    <col min="80" max="80" width="43" bestFit="1" customWidth="1"/>
    <col min="81" max="81" width="41.33203125" bestFit="1" customWidth="1"/>
    <col min="82" max="82" width="31.33203125" bestFit="1" customWidth="1"/>
    <col min="83" max="83" width="32.21875" bestFit="1" customWidth="1"/>
    <col min="84" max="84" width="25.77734375" bestFit="1" customWidth="1"/>
    <col min="85" max="85" width="40.5546875" bestFit="1" customWidth="1"/>
    <col min="86" max="86" width="50.21875" bestFit="1" customWidth="1"/>
    <col min="87" max="87" width="43.77734375" bestFit="1" customWidth="1"/>
    <col min="88" max="89" width="45.21875" bestFit="1" customWidth="1"/>
    <col min="90" max="90" width="54.5546875" bestFit="1" customWidth="1"/>
    <col min="91" max="91" width="38.5546875" bestFit="1" customWidth="1"/>
    <col min="92" max="92" width="50.77734375" bestFit="1" customWidth="1"/>
    <col min="93" max="93" width="46.109375" bestFit="1" customWidth="1"/>
    <col min="94" max="94" width="47.109375" bestFit="1" customWidth="1"/>
    <col min="95" max="95" width="36.44140625" bestFit="1" customWidth="1"/>
    <col min="96" max="96" width="46" bestFit="1" customWidth="1"/>
    <col min="97" max="97" width="39.6640625" bestFit="1" customWidth="1"/>
    <col min="98" max="99" width="41.109375" bestFit="1" customWidth="1"/>
    <col min="100" max="100" width="50.44140625" bestFit="1" customWidth="1"/>
    <col min="101" max="101" width="34.5546875" bestFit="1" customWidth="1"/>
    <col min="102" max="102" width="46.5546875" bestFit="1" customWidth="1"/>
    <col min="103" max="103" width="42.109375" bestFit="1" customWidth="1"/>
    <col min="104" max="104" width="43.109375" bestFit="1" customWidth="1"/>
    <col min="105" max="105" width="36.44140625" bestFit="1" customWidth="1"/>
    <col min="106" max="106" width="46" bestFit="1" customWidth="1"/>
    <col min="107" max="107" width="39.6640625" bestFit="1" customWidth="1"/>
    <col min="108" max="109" width="41.109375" bestFit="1" customWidth="1"/>
    <col min="110" max="110" width="50.44140625" bestFit="1" customWidth="1"/>
    <col min="111" max="111" width="34.5546875" bestFit="1" customWidth="1"/>
    <col min="112" max="112" width="46.5546875" bestFit="1" customWidth="1"/>
    <col min="113" max="113" width="42.109375" bestFit="1" customWidth="1"/>
    <col min="114" max="114" width="43.109375" bestFit="1" customWidth="1"/>
    <col min="115" max="115" width="28.77734375" bestFit="1" customWidth="1"/>
    <col min="116" max="116" width="29.77734375" bestFit="1" customWidth="1"/>
    <col min="117" max="117" width="22.5546875" bestFit="1" customWidth="1"/>
    <col min="118" max="118" width="26.88671875" bestFit="1" customWidth="1"/>
    <col min="119" max="119" width="28.21875" bestFit="1" customWidth="1"/>
    <col min="120" max="121" width="25.21875" bestFit="1" customWidth="1"/>
    <col min="122" max="122" width="26.6640625" bestFit="1" customWidth="1"/>
    <col min="123" max="123" width="38.6640625" bestFit="1" customWidth="1"/>
    <col min="124" max="124" width="36.44140625" bestFit="1" customWidth="1"/>
    <col min="125" max="125" width="17.77734375" bestFit="1" customWidth="1"/>
    <col min="126" max="126" width="22.88671875" bestFit="1" customWidth="1"/>
    <col min="127" max="127" width="17.21875" bestFit="1" customWidth="1"/>
    <col min="128" max="128" width="18" bestFit="1" customWidth="1"/>
    <col min="129" max="129" width="17.5546875" bestFit="1" customWidth="1"/>
    <col min="130" max="130" width="32.5546875" bestFit="1" customWidth="1"/>
    <col min="131" max="131" width="29.88671875" bestFit="1" customWidth="1"/>
    <col min="132" max="132" width="27.21875" bestFit="1" customWidth="1"/>
    <col min="133" max="133" width="33.109375" bestFit="1" customWidth="1"/>
    <col min="134" max="134" width="25" bestFit="1" customWidth="1"/>
    <col min="135" max="135" width="30.6640625" bestFit="1" customWidth="1"/>
    <col min="136" max="136" width="33" bestFit="1" customWidth="1"/>
    <col min="137" max="138" width="34" bestFit="1" customWidth="1"/>
    <col min="139" max="139" width="33.33203125" bestFit="1" customWidth="1"/>
    <col min="140" max="140" width="28.44140625" bestFit="1" customWidth="1"/>
    <col min="141" max="142" width="29.44140625" bestFit="1" customWidth="1"/>
    <col min="143" max="143" width="28.77734375" bestFit="1" customWidth="1"/>
    <col min="144" max="144" width="28.44140625" bestFit="1" customWidth="1"/>
    <col min="145" max="146" width="29.44140625" bestFit="1" customWidth="1"/>
    <col min="147" max="147" width="28.77734375" bestFit="1" customWidth="1"/>
    <col min="148" max="148" width="35.21875" bestFit="1" customWidth="1"/>
    <col min="149" max="149" width="37.109375" bestFit="1" customWidth="1"/>
    <col min="150" max="150" width="36.6640625" bestFit="1" customWidth="1"/>
    <col min="151" max="151" width="50.21875" bestFit="1" customWidth="1"/>
    <col min="152" max="152" width="32.109375" bestFit="1" customWidth="1"/>
    <col min="153" max="153" width="50.5546875" bestFit="1" customWidth="1"/>
    <col min="154" max="154" width="34.21875" bestFit="1" customWidth="1"/>
    <col min="155" max="155" width="51.88671875" bestFit="1" customWidth="1"/>
    <col min="156" max="156" width="35.21875" bestFit="1" customWidth="1"/>
    <col min="157" max="157" width="37.5546875" bestFit="1" customWidth="1"/>
    <col min="158" max="158" width="25" bestFit="1" customWidth="1"/>
    <col min="159" max="159" width="18.6640625" bestFit="1" customWidth="1"/>
    <col min="160" max="160" width="18.77734375" bestFit="1" customWidth="1"/>
    <col min="161" max="161" width="16.44140625" bestFit="1" customWidth="1"/>
    <col min="162" max="162" width="37.44140625" bestFit="1" customWidth="1"/>
    <col min="163" max="163" width="42.5546875" bestFit="1" customWidth="1"/>
    <col min="164" max="164" width="38.44140625" bestFit="1" customWidth="1"/>
    <col min="165" max="165" width="37.44140625" bestFit="1" customWidth="1"/>
    <col min="166" max="166" width="36.6640625" bestFit="1" customWidth="1"/>
    <col min="167" max="168" width="49.88671875" bestFit="1" customWidth="1"/>
    <col min="169" max="169" width="51.21875" bestFit="1" customWidth="1"/>
    <col min="170" max="170" width="31" bestFit="1" customWidth="1"/>
    <col min="171" max="171" width="33.6640625" bestFit="1" customWidth="1"/>
    <col min="172" max="172" width="35" bestFit="1" customWidth="1"/>
    <col min="173" max="173" width="34.44140625" bestFit="1" customWidth="1"/>
    <col min="174" max="174" width="26.44140625" bestFit="1" customWidth="1"/>
    <col min="175" max="175" width="33.6640625" bestFit="1" customWidth="1"/>
    <col min="176" max="176" width="34" bestFit="1" customWidth="1"/>
    <col min="177" max="177" width="28.21875" bestFit="1" customWidth="1"/>
    <col min="178" max="178" width="33.6640625" bestFit="1" customWidth="1"/>
    <col min="179" max="179" width="35" bestFit="1" customWidth="1"/>
    <col min="180" max="180" width="34" bestFit="1" customWidth="1"/>
    <col min="181" max="182" width="34.88671875" bestFit="1" customWidth="1"/>
    <col min="183" max="183" width="27.109375" bestFit="1" customWidth="1"/>
    <col min="184" max="184" width="28.77734375" bestFit="1" customWidth="1"/>
    <col min="185" max="185" width="38.5546875" bestFit="1" customWidth="1"/>
    <col min="186" max="186" width="40.77734375" bestFit="1" customWidth="1"/>
    <col min="187" max="187" width="40.6640625" bestFit="1" customWidth="1"/>
    <col min="188" max="188" width="34" bestFit="1" customWidth="1"/>
    <col min="189" max="189" width="36.44140625" bestFit="1" customWidth="1"/>
    <col min="190" max="190" width="36.21875" bestFit="1" customWidth="1"/>
    <col min="191" max="191" width="34" bestFit="1" customWidth="1"/>
    <col min="192" max="192" width="36.44140625" bestFit="1" customWidth="1"/>
    <col min="193" max="193" width="36.21875" bestFit="1" customWidth="1"/>
    <col min="194" max="194" width="30" bestFit="1" customWidth="1"/>
    <col min="195" max="195" width="33.6640625" bestFit="1" customWidth="1"/>
    <col min="196" max="196" width="41.5546875" bestFit="1" customWidth="1"/>
    <col min="197" max="197" width="41.44140625" bestFit="1" customWidth="1"/>
    <col min="198" max="198" width="27.77734375" bestFit="1" customWidth="1"/>
    <col min="199" max="199" width="50.109375" bestFit="1" customWidth="1"/>
    <col min="200" max="200" width="54.21875" bestFit="1" customWidth="1"/>
    <col min="201" max="201" width="64.33203125" bestFit="1" customWidth="1"/>
    <col min="202" max="202" width="9" bestFit="1" customWidth="1"/>
    <col min="203" max="203" width="70.5546875" bestFit="1" customWidth="1"/>
    <col min="204" max="207" width="11.109375" bestFit="1" customWidth="1"/>
    <col min="208" max="211" width="11.6640625" bestFit="1" customWidth="1"/>
    <col min="212" max="212" width="11.6640625" customWidth="1"/>
    <col min="213" max="220" width="11.6640625" bestFit="1" customWidth="1"/>
    <col min="221" max="224" width="12.88671875" bestFit="1" customWidth="1"/>
    <col min="225" max="225" width="11.6640625" customWidth="1"/>
    <col min="226" max="229" width="11.6640625" bestFit="1" customWidth="1"/>
    <col min="230" max="231" width="11.6640625" customWidth="1"/>
    <col min="232" max="238" width="11.6640625" bestFit="1" customWidth="1"/>
    <col min="239" max="247" width="11.109375" bestFit="1" customWidth="1"/>
    <col min="248" max="263" width="12.109375" bestFit="1" customWidth="1"/>
    <col min="264" max="293" width="11.109375" bestFit="1" customWidth="1"/>
  </cols>
  <sheetData>
    <row r="1" spans="1:224" x14ac:dyDescent="0.3">
      <c r="A1" t="s">
        <v>0</v>
      </c>
      <c r="B1" t="s">
        <v>1</v>
      </c>
      <c r="C1" t="s">
        <v>2</v>
      </c>
      <c r="D1" t="s">
        <v>3</v>
      </c>
      <c r="E1" s="6" t="s">
        <v>4</v>
      </c>
      <c r="F1" t="s">
        <v>5</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1094</v>
      </c>
      <c r="AO1" t="s">
        <v>1095</v>
      </c>
      <c r="AP1" t="s">
        <v>1096</v>
      </c>
      <c r="AQ1" t="s">
        <v>1097</v>
      </c>
      <c r="AR1" t="s">
        <v>1098</v>
      </c>
      <c r="AS1" t="s">
        <v>1099</v>
      </c>
      <c r="AT1" t="s">
        <v>1100</v>
      </c>
      <c r="AU1" t="s">
        <v>1101</v>
      </c>
      <c r="AV1" t="s">
        <v>1102</v>
      </c>
      <c r="AW1" t="s">
        <v>1138</v>
      </c>
      <c r="AX1" t="s">
        <v>1139</v>
      </c>
      <c r="AY1" t="s">
        <v>1140</v>
      </c>
      <c r="AZ1" t="s">
        <v>1141</v>
      </c>
      <c r="BA1" t="s">
        <v>1142</v>
      </c>
      <c r="BB1" t="s">
        <v>1143</v>
      </c>
      <c r="BC1" t="s">
        <v>1144</v>
      </c>
      <c r="BD1" t="s">
        <v>1145</v>
      </c>
      <c r="BE1" t="s">
        <v>1146</v>
      </c>
      <c r="BF1" t="s">
        <v>1147</v>
      </c>
      <c r="BG1" t="s">
        <v>1148</v>
      </c>
      <c r="BH1" t="s">
        <v>1149</v>
      </c>
      <c r="BI1" t="s">
        <v>48</v>
      </c>
      <c r="BJ1" t="s">
        <v>1150</v>
      </c>
      <c r="BK1" t="s">
        <v>49</v>
      </c>
      <c r="BL1" t="s">
        <v>50</v>
      </c>
      <c r="BM1" s="151" t="s">
        <v>51</v>
      </c>
      <c r="BN1" t="s">
        <v>52</v>
      </c>
      <c r="BO1" t="s">
        <v>1151</v>
      </c>
      <c r="BP1" t="s">
        <v>1152</v>
      </c>
      <c r="BQ1" t="s">
        <v>53</v>
      </c>
      <c r="BR1" t="s">
        <v>54</v>
      </c>
      <c r="BS1" t="s">
        <v>1153</v>
      </c>
      <c r="BT1" t="s">
        <v>55</v>
      </c>
      <c r="BU1" t="s">
        <v>56</v>
      </c>
      <c r="BV1" t="s">
        <v>57</v>
      </c>
      <c r="BW1" t="s">
        <v>58</v>
      </c>
      <c r="BX1" t="s">
        <v>59</v>
      </c>
      <c r="BY1" t="s">
        <v>1154</v>
      </c>
      <c r="BZ1" t="s">
        <v>60</v>
      </c>
      <c r="CA1" t="s">
        <v>61</v>
      </c>
      <c r="CB1" t="s">
        <v>62</v>
      </c>
      <c r="CC1" t="s">
        <v>63</v>
      </c>
      <c r="CD1" t="s">
        <v>64</v>
      </c>
      <c r="CE1" t="s">
        <v>65</v>
      </c>
      <c r="CF1" t="s">
        <v>1652</v>
      </c>
      <c r="CG1" t="s">
        <v>66</v>
      </c>
      <c r="CH1" t="s">
        <v>67</v>
      </c>
      <c r="CI1" t="s">
        <v>68</v>
      </c>
      <c r="CJ1" t="s">
        <v>69</v>
      </c>
      <c r="CK1" t="s">
        <v>70</v>
      </c>
      <c r="CL1" t="s">
        <v>71</v>
      </c>
      <c r="CM1" t="s">
        <v>1083</v>
      </c>
      <c r="CN1" t="s">
        <v>1084</v>
      </c>
      <c r="CO1" t="s">
        <v>1085</v>
      </c>
      <c r="CP1" t="s">
        <v>1103</v>
      </c>
      <c r="CQ1" t="s">
        <v>72</v>
      </c>
      <c r="CR1" t="s">
        <v>73</v>
      </c>
      <c r="CS1" t="s">
        <v>74</v>
      </c>
      <c r="CT1" t="s">
        <v>75</v>
      </c>
      <c r="CU1" t="s">
        <v>76</v>
      </c>
      <c r="CV1" t="s">
        <v>77</v>
      </c>
      <c r="CW1" t="s">
        <v>1086</v>
      </c>
      <c r="CX1" t="s">
        <v>1087</v>
      </c>
      <c r="CY1" t="s">
        <v>1088</v>
      </c>
      <c r="CZ1" t="s">
        <v>1089</v>
      </c>
      <c r="DA1" t="s">
        <v>79</v>
      </c>
      <c r="DB1" t="s">
        <v>80</v>
      </c>
      <c r="DC1" t="s">
        <v>81</v>
      </c>
      <c r="DD1" t="s">
        <v>82</v>
      </c>
      <c r="DE1" t="s">
        <v>83</v>
      </c>
      <c r="DF1" t="s">
        <v>84</v>
      </c>
      <c r="DG1" t="s">
        <v>1090</v>
      </c>
      <c r="DH1" t="s">
        <v>1091</v>
      </c>
      <c r="DI1" t="s">
        <v>1092</v>
      </c>
      <c r="DJ1" t="s">
        <v>1093</v>
      </c>
      <c r="DK1" t="s">
        <v>1653</v>
      </c>
      <c r="DL1" t="s">
        <v>1155</v>
      </c>
      <c r="DM1" t="s">
        <v>1156</v>
      </c>
      <c r="DN1" t="s">
        <v>1157</v>
      </c>
      <c r="DO1" t="s">
        <v>85</v>
      </c>
      <c r="DP1" t="s">
        <v>86</v>
      </c>
      <c r="DQ1" t="s">
        <v>87</v>
      </c>
      <c r="DR1" t="s">
        <v>88</v>
      </c>
      <c r="DS1" t="s">
        <v>93</v>
      </c>
      <c r="DT1" t="s">
        <v>96</v>
      </c>
      <c r="DU1" t="s">
        <v>89</v>
      </c>
      <c r="DV1" t="s">
        <v>90</v>
      </c>
      <c r="DW1" t="s">
        <v>91</v>
      </c>
      <c r="DX1" t="s">
        <v>1158</v>
      </c>
      <c r="DY1" t="s">
        <v>1159</v>
      </c>
      <c r="DZ1" t="s">
        <v>92</v>
      </c>
      <c r="EA1" t="s">
        <v>1160</v>
      </c>
      <c r="EB1" t="s">
        <v>94</v>
      </c>
      <c r="EC1" t="s">
        <v>95</v>
      </c>
      <c r="ED1" t="s">
        <v>97</v>
      </c>
      <c r="EE1" t="s">
        <v>98</v>
      </c>
      <c r="EF1" t="s">
        <v>1161</v>
      </c>
      <c r="EG1" t="s">
        <v>1162</v>
      </c>
      <c r="EH1" t="s">
        <v>1163</v>
      </c>
      <c r="EI1" t="s">
        <v>1164</v>
      </c>
      <c r="EJ1" t="s">
        <v>1165</v>
      </c>
      <c r="EK1" t="s">
        <v>1166</v>
      </c>
      <c r="EL1" t="s">
        <v>1167</v>
      </c>
      <c r="EM1" t="s">
        <v>1168</v>
      </c>
      <c r="EN1" t="s">
        <v>1169</v>
      </c>
      <c r="EO1" t="s">
        <v>1170</v>
      </c>
      <c r="EP1" t="s">
        <v>1171</v>
      </c>
      <c r="EQ1" t="s">
        <v>1172</v>
      </c>
      <c r="ER1" t="s">
        <v>99</v>
      </c>
      <c r="ES1" t="s">
        <v>100</v>
      </c>
      <c r="ET1" t="s">
        <v>101</v>
      </c>
      <c r="EU1" t="s">
        <v>102</v>
      </c>
      <c r="EV1" t="s">
        <v>103</v>
      </c>
      <c r="EW1" t="s">
        <v>1588</v>
      </c>
      <c r="EX1" t="s">
        <v>104</v>
      </c>
      <c r="EY1" t="s">
        <v>1589</v>
      </c>
      <c r="EZ1" t="s">
        <v>105</v>
      </c>
      <c r="FA1" t="s">
        <v>1590</v>
      </c>
      <c r="FB1" t="s">
        <v>1591</v>
      </c>
      <c r="FC1" t="s">
        <v>1592</v>
      </c>
      <c r="FD1" t="s">
        <v>1593</v>
      </c>
      <c r="FE1" t="s">
        <v>1594</v>
      </c>
      <c r="FF1" t="s">
        <v>106</v>
      </c>
      <c r="FG1" t="s">
        <v>1614</v>
      </c>
      <c r="FH1" t="s">
        <v>107</v>
      </c>
      <c r="FI1" t="s">
        <v>108</v>
      </c>
      <c r="FJ1" t="s">
        <v>109</v>
      </c>
      <c r="FK1" t="s">
        <v>1615</v>
      </c>
      <c r="FL1" t="s">
        <v>1616</v>
      </c>
      <c r="FM1" t="s">
        <v>1625</v>
      </c>
      <c r="FN1" t="s">
        <v>110</v>
      </c>
      <c r="FO1" t="s">
        <v>1057</v>
      </c>
      <c r="FP1" t="s">
        <v>1058</v>
      </c>
      <c r="FQ1" t="s">
        <v>1551</v>
      </c>
      <c r="FR1" t="s">
        <v>1552</v>
      </c>
      <c r="FS1" t="s">
        <v>1553</v>
      </c>
      <c r="FT1" t="s">
        <v>1554</v>
      </c>
      <c r="FU1" t="s">
        <v>1555</v>
      </c>
      <c r="FV1" t="s">
        <v>1556</v>
      </c>
      <c r="FW1" t="s">
        <v>1557</v>
      </c>
      <c r="FX1" t="s">
        <v>1558</v>
      </c>
      <c r="FY1" t="s">
        <v>1559</v>
      </c>
      <c r="FZ1" t="s">
        <v>1560</v>
      </c>
      <c r="GA1" t="s">
        <v>1561</v>
      </c>
      <c r="GB1" t="s">
        <v>1562</v>
      </c>
      <c r="GC1" t="s">
        <v>1489</v>
      </c>
      <c r="GD1" t="s">
        <v>1490</v>
      </c>
      <c r="GE1" t="s">
        <v>1491</v>
      </c>
      <c r="GF1" t="s">
        <v>1492</v>
      </c>
      <c r="GG1" t="s">
        <v>1493</v>
      </c>
      <c r="GH1" t="s">
        <v>1494</v>
      </c>
      <c r="GI1" t="s">
        <v>1495</v>
      </c>
      <c r="GJ1" t="s">
        <v>1496</v>
      </c>
      <c r="GK1" t="s">
        <v>1497</v>
      </c>
      <c r="GL1" t="s">
        <v>1498</v>
      </c>
      <c r="GM1" t="s">
        <v>1499</v>
      </c>
      <c r="GN1" t="s">
        <v>1500</v>
      </c>
      <c r="GO1" t="s">
        <v>1501</v>
      </c>
      <c r="GP1" t="s">
        <v>1502</v>
      </c>
      <c r="GQ1" t="s">
        <v>1503</v>
      </c>
      <c r="GR1" t="s">
        <v>1504</v>
      </c>
      <c r="GS1" t="s">
        <v>1505</v>
      </c>
      <c r="GT1" t="s">
        <v>115</v>
      </c>
      <c r="GU1" t="s">
        <v>1177</v>
      </c>
    </row>
    <row r="2" spans="1:224" x14ac:dyDescent="0.3">
      <c r="A2" t="s">
        <v>116</v>
      </c>
      <c r="B2" t="s">
        <v>117</v>
      </c>
      <c r="C2" t="s">
        <v>589</v>
      </c>
      <c r="D2" t="s">
        <v>590</v>
      </c>
      <c r="E2" s="352">
        <v>44682</v>
      </c>
      <c r="F2" s="130">
        <v>7313</v>
      </c>
      <c r="G2">
        <v>429</v>
      </c>
      <c r="H2">
        <v>336</v>
      </c>
      <c r="I2">
        <v>408</v>
      </c>
      <c r="J2">
        <v>410</v>
      </c>
      <c r="K2">
        <v>372</v>
      </c>
      <c r="L2">
        <v>308</v>
      </c>
      <c r="M2">
        <v>356</v>
      </c>
      <c r="N2">
        <v>371</v>
      </c>
      <c r="O2">
        <v>456</v>
      </c>
      <c r="P2">
        <v>12</v>
      </c>
      <c r="Q2">
        <v>6</v>
      </c>
      <c r="R2">
        <v>11</v>
      </c>
      <c r="S2">
        <v>12</v>
      </c>
      <c r="T2">
        <v>10</v>
      </c>
      <c r="U2">
        <v>5</v>
      </c>
      <c r="V2">
        <v>8</v>
      </c>
      <c r="W2">
        <v>11</v>
      </c>
      <c r="X2">
        <v>16</v>
      </c>
      <c r="Y2">
        <v>416</v>
      </c>
      <c r="Z2">
        <v>329</v>
      </c>
      <c r="AA2">
        <v>396</v>
      </c>
      <c r="AB2">
        <v>397</v>
      </c>
      <c r="AC2">
        <v>361</v>
      </c>
      <c r="AD2">
        <v>302</v>
      </c>
      <c r="AE2">
        <v>347</v>
      </c>
      <c r="AF2">
        <v>359</v>
      </c>
      <c r="AG2">
        <v>439</v>
      </c>
      <c r="AH2">
        <v>70</v>
      </c>
      <c r="AI2">
        <v>26</v>
      </c>
      <c r="AJ2">
        <v>3</v>
      </c>
      <c r="AK2">
        <v>0</v>
      </c>
      <c r="AL2">
        <v>67</v>
      </c>
      <c r="AM2">
        <v>26</v>
      </c>
      <c r="AN2">
        <v>210</v>
      </c>
      <c r="AO2">
        <v>2</v>
      </c>
      <c r="AP2">
        <v>207</v>
      </c>
      <c r="AQ2">
        <v>0</v>
      </c>
      <c r="AR2">
        <v>0</v>
      </c>
      <c r="AS2">
        <v>0</v>
      </c>
      <c r="AT2">
        <v>173</v>
      </c>
      <c r="AU2">
        <v>2</v>
      </c>
      <c r="AV2">
        <v>170</v>
      </c>
      <c r="AW2" s="130">
        <v>356</v>
      </c>
      <c r="AX2" s="130">
        <v>1</v>
      </c>
      <c r="AY2" s="130">
        <v>19</v>
      </c>
      <c r="AZ2" s="130">
        <v>336</v>
      </c>
      <c r="BA2" s="130">
        <v>8</v>
      </c>
      <c r="BB2" s="130">
        <v>0</v>
      </c>
      <c r="BC2" s="130">
        <v>0</v>
      </c>
      <c r="BD2" s="130">
        <v>8</v>
      </c>
      <c r="BE2" s="130">
        <v>347</v>
      </c>
      <c r="BF2" s="130">
        <v>1</v>
      </c>
      <c r="BG2" s="130">
        <v>19</v>
      </c>
      <c r="BH2" s="130">
        <v>327</v>
      </c>
      <c r="BI2">
        <v>55</v>
      </c>
      <c r="BJ2" s="130">
        <v>6</v>
      </c>
      <c r="BK2">
        <v>59</v>
      </c>
      <c r="BL2">
        <v>65</v>
      </c>
      <c r="BM2" s="27">
        <v>7</v>
      </c>
      <c r="BN2">
        <v>2</v>
      </c>
      <c r="BO2" s="130">
        <v>30</v>
      </c>
      <c r="BP2" s="130">
        <v>13</v>
      </c>
      <c r="BQ2">
        <v>0</v>
      </c>
      <c r="BR2">
        <v>0</v>
      </c>
      <c r="BS2" s="130">
        <v>17</v>
      </c>
      <c r="BT2">
        <v>2</v>
      </c>
      <c r="BU2">
        <v>0</v>
      </c>
      <c r="BV2">
        <v>5</v>
      </c>
      <c r="BW2">
        <v>9</v>
      </c>
      <c r="BX2">
        <v>0</v>
      </c>
      <c r="BY2" s="130">
        <v>9</v>
      </c>
      <c r="BZ2">
        <v>16</v>
      </c>
      <c r="CA2">
        <v>2</v>
      </c>
      <c r="CB2">
        <v>14</v>
      </c>
      <c r="CC2">
        <v>2</v>
      </c>
      <c r="CD2" s="130"/>
      <c r="CE2" s="130"/>
      <c r="CF2" s="322"/>
      <c r="CG2">
        <v>429</v>
      </c>
      <c r="CH2">
        <v>165</v>
      </c>
      <c r="CI2">
        <v>408</v>
      </c>
      <c r="CJ2" s="130">
        <v>104</v>
      </c>
      <c r="CK2" s="130">
        <v>364</v>
      </c>
      <c r="CL2" s="130">
        <v>222</v>
      </c>
      <c r="CM2" s="130">
        <v>336</v>
      </c>
      <c r="CN2">
        <v>317</v>
      </c>
      <c r="CO2">
        <v>315</v>
      </c>
      <c r="CP2">
        <v>66</v>
      </c>
      <c r="CQ2">
        <v>12</v>
      </c>
      <c r="CR2">
        <v>6</v>
      </c>
      <c r="CS2">
        <v>11</v>
      </c>
      <c r="CT2" s="130">
        <v>0</v>
      </c>
      <c r="CU2" s="130">
        <v>9</v>
      </c>
      <c r="CV2" s="130">
        <v>3</v>
      </c>
      <c r="CW2" s="130">
        <v>6</v>
      </c>
      <c r="CX2">
        <v>5</v>
      </c>
      <c r="CY2">
        <v>3</v>
      </c>
      <c r="CZ2">
        <v>0</v>
      </c>
      <c r="DA2">
        <v>416</v>
      </c>
      <c r="DB2">
        <v>158</v>
      </c>
      <c r="DC2">
        <v>396</v>
      </c>
      <c r="DD2" s="130">
        <v>104</v>
      </c>
      <c r="DE2" s="130">
        <v>354</v>
      </c>
      <c r="DF2" s="130">
        <v>218</v>
      </c>
      <c r="DG2" s="130">
        <v>329</v>
      </c>
      <c r="DH2" s="130">
        <v>311</v>
      </c>
      <c r="DI2" s="130">
        <v>311</v>
      </c>
      <c r="DJ2" s="130">
        <v>65</v>
      </c>
      <c r="DK2" s="130"/>
      <c r="DL2">
        <v>482</v>
      </c>
      <c r="DM2">
        <v>481</v>
      </c>
      <c r="DN2">
        <v>1</v>
      </c>
      <c r="DO2">
        <v>482</v>
      </c>
      <c r="DP2">
        <v>18</v>
      </c>
      <c r="DQ2">
        <v>463</v>
      </c>
      <c r="DR2">
        <v>1</v>
      </c>
      <c r="DS2">
        <v>147</v>
      </c>
      <c r="DT2">
        <v>406</v>
      </c>
      <c r="DU2" s="130">
        <v>256</v>
      </c>
      <c r="DV2" s="130">
        <v>135</v>
      </c>
      <c r="DW2">
        <v>57</v>
      </c>
      <c r="DX2" s="130">
        <v>19</v>
      </c>
      <c r="DY2">
        <v>9</v>
      </c>
      <c r="DZ2">
        <v>4</v>
      </c>
      <c r="EA2">
        <v>2</v>
      </c>
      <c r="EB2">
        <v>142</v>
      </c>
      <c r="EC2" s="130">
        <v>0</v>
      </c>
      <c r="ED2" s="130">
        <v>396</v>
      </c>
      <c r="EE2" s="130">
        <v>2</v>
      </c>
      <c r="EF2" s="130">
        <v>2</v>
      </c>
      <c r="EG2" s="130">
        <v>35</v>
      </c>
      <c r="EH2" s="130">
        <v>296</v>
      </c>
      <c r="EI2" s="130">
        <v>149</v>
      </c>
      <c r="EJ2" s="130">
        <v>2</v>
      </c>
      <c r="EK2" s="130">
        <v>9</v>
      </c>
      <c r="EL2" s="130">
        <v>6</v>
      </c>
      <c r="EM2" s="130">
        <v>1</v>
      </c>
      <c r="EN2" s="130">
        <v>0</v>
      </c>
      <c r="EO2">
        <v>26</v>
      </c>
      <c r="EP2">
        <v>289</v>
      </c>
      <c r="EQ2">
        <v>148</v>
      </c>
      <c r="ER2">
        <v>6</v>
      </c>
      <c r="ES2" s="130">
        <v>105</v>
      </c>
      <c r="ET2">
        <v>18</v>
      </c>
      <c r="EU2" s="130">
        <v>49</v>
      </c>
      <c r="EV2">
        <v>49</v>
      </c>
      <c r="EW2" s="130">
        <v>4709</v>
      </c>
      <c r="EX2" s="130">
        <v>0</v>
      </c>
      <c r="EY2" s="130">
        <v>205</v>
      </c>
      <c r="EZ2" s="130">
        <v>2</v>
      </c>
      <c r="FA2" s="130">
        <v>19</v>
      </c>
      <c r="FB2" s="130">
        <v>48</v>
      </c>
      <c r="FC2" s="130">
        <v>2245</v>
      </c>
      <c r="FD2">
        <v>2062</v>
      </c>
      <c r="FE2">
        <v>500</v>
      </c>
      <c r="FF2" s="130">
        <v>4807</v>
      </c>
      <c r="FG2" s="130">
        <v>44</v>
      </c>
      <c r="FH2" s="130">
        <v>15</v>
      </c>
      <c r="FI2" s="130">
        <v>4</v>
      </c>
      <c r="FJ2" s="130">
        <v>5</v>
      </c>
      <c r="FK2" s="130">
        <v>3</v>
      </c>
      <c r="FL2" s="130">
        <v>41</v>
      </c>
      <c r="FM2" s="130">
        <v>0</v>
      </c>
      <c r="FN2" s="130">
        <v>2</v>
      </c>
      <c r="FO2" s="130">
        <v>2</v>
      </c>
      <c r="FP2" s="130">
        <v>1</v>
      </c>
      <c r="FQ2" s="130">
        <v>0</v>
      </c>
      <c r="FR2" s="130">
        <v>0</v>
      </c>
      <c r="FS2" s="130">
        <v>0</v>
      </c>
      <c r="FT2" s="130">
        <v>0</v>
      </c>
      <c r="FU2" s="130">
        <v>9</v>
      </c>
      <c r="FV2" s="130">
        <v>6</v>
      </c>
      <c r="FW2" s="130">
        <v>1</v>
      </c>
      <c r="FX2" s="130">
        <v>3</v>
      </c>
      <c r="FY2" s="130">
        <v>7</v>
      </c>
      <c r="FZ2" s="130">
        <v>2</v>
      </c>
      <c r="GA2" s="130">
        <v>11</v>
      </c>
      <c r="GB2" s="130">
        <v>4</v>
      </c>
      <c r="GC2" s="130">
        <v>271</v>
      </c>
      <c r="GD2" s="130">
        <v>55</v>
      </c>
      <c r="GE2" s="130">
        <v>326</v>
      </c>
      <c r="GF2" s="130">
        <v>3</v>
      </c>
      <c r="GG2" s="130">
        <v>0</v>
      </c>
      <c r="GH2" s="130">
        <v>3</v>
      </c>
      <c r="GI2" s="130">
        <v>267</v>
      </c>
      <c r="GJ2" s="130">
        <v>55</v>
      </c>
      <c r="GK2" s="130">
        <v>322</v>
      </c>
      <c r="GL2" s="130">
        <v>271</v>
      </c>
      <c r="GM2" s="130">
        <v>29</v>
      </c>
      <c r="GN2" s="130">
        <v>29</v>
      </c>
      <c r="GO2" s="130">
        <v>29</v>
      </c>
      <c r="GP2" s="130">
        <v>104</v>
      </c>
      <c r="GQ2" s="130">
        <v>2</v>
      </c>
      <c r="GR2" s="130">
        <v>0</v>
      </c>
      <c r="GS2" s="130">
        <v>0</v>
      </c>
      <c r="GT2" s="130" t="s">
        <v>118</v>
      </c>
      <c r="GU2" s="130" t="s">
        <v>1178</v>
      </c>
      <c r="GV2" s="130"/>
      <c r="GW2" s="130"/>
      <c r="GX2" s="130"/>
      <c r="GY2" s="130"/>
      <c r="GZ2" s="130"/>
      <c r="HA2" s="130"/>
      <c r="HH2" s="130"/>
      <c r="HI2" s="130"/>
      <c r="HN2" s="130"/>
      <c r="HO2" s="130"/>
      <c r="HP2" s="130"/>
    </row>
    <row r="3" spans="1:224" x14ac:dyDescent="0.3">
      <c r="A3" t="s">
        <v>133</v>
      </c>
      <c r="B3" t="s">
        <v>241</v>
      </c>
      <c r="C3" t="s">
        <v>774</v>
      </c>
      <c r="D3" t="s">
        <v>775</v>
      </c>
      <c r="E3" s="352">
        <v>44682</v>
      </c>
      <c r="F3" s="130">
        <v>15847</v>
      </c>
      <c r="G3">
        <v>1586</v>
      </c>
      <c r="H3">
        <v>1630</v>
      </c>
      <c r="I3">
        <v>1632</v>
      </c>
      <c r="J3">
        <v>1608</v>
      </c>
      <c r="K3">
        <v>1635</v>
      </c>
      <c r="L3">
        <v>1457</v>
      </c>
      <c r="M3">
        <v>1603</v>
      </c>
      <c r="N3">
        <v>1249</v>
      </c>
      <c r="O3">
        <v>1688</v>
      </c>
      <c r="P3">
        <v>22</v>
      </c>
      <c r="Q3">
        <v>14</v>
      </c>
      <c r="R3">
        <v>19</v>
      </c>
      <c r="S3">
        <v>16</v>
      </c>
      <c r="T3">
        <v>19</v>
      </c>
      <c r="U3">
        <v>13</v>
      </c>
      <c r="V3">
        <v>13</v>
      </c>
      <c r="W3">
        <v>20</v>
      </c>
      <c r="X3">
        <v>32</v>
      </c>
      <c r="Y3">
        <v>1564</v>
      </c>
      <c r="Z3">
        <v>1616</v>
      </c>
      <c r="AA3">
        <v>1613</v>
      </c>
      <c r="AB3">
        <v>1592</v>
      </c>
      <c r="AC3">
        <v>1616</v>
      </c>
      <c r="AD3">
        <v>1444</v>
      </c>
      <c r="AE3">
        <v>1590</v>
      </c>
      <c r="AF3">
        <v>1229</v>
      </c>
      <c r="AG3">
        <v>1656</v>
      </c>
      <c r="AH3">
        <v>146</v>
      </c>
      <c r="AI3">
        <v>144</v>
      </c>
      <c r="AJ3">
        <v>2</v>
      </c>
      <c r="AK3">
        <v>2</v>
      </c>
      <c r="AL3">
        <v>144</v>
      </c>
      <c r="AM3">
        <v>142</v>
      </c>
      <c r="AN3">
        <v>1351</v>
      </c>
      <c r="AO3">
        <v>4</v>
      </c>
      <c r="AP3">
        <v>1347</v>
      </c>
      <c r="AQ3">
        <v>0</v>
      </c>
      <c r="AR3">
        <v>0</v>
      </c>
      <c r="AS3">
        <v>0</v>
      </c>
      <c r="AT3">
        <v>1066</v>
      </c>
      <c r="AU3">
        <v>3</v>
      </c>
      <c r="AV3">
        <v>1063</v>
      </c>
      <c r="AW3" s="130">
        <v>1603</v>
      </c>
      <c r="AX3" s="130">
        <v>4</v>
      </c>
      <c r="AY3" s="130">
        <v>17</v>
      </c>
      <c r="AZ3" s="130">
        <v>1581</v>
      </c>
      <c r="BA3" s="130">
        <v>13</v>
      </c>
      <c r="BB3" s="130">
        <v>0</v>
      </c>
      <c r="BC3" s="130">
        <v>1</v>
      </c>
      <c r="BD3" s="130">
        <v>12</v>
      </c>
      <c r="BE3" s="130">
        <v>1590</v>
      </c>
      <c r="BF3" s="130">
        <v>4</v>
      </c>
      <c r="BG3" s="130">
        <v>16</v>
      </c>
      <c r="BH3" s="130">
        <v>1569</v>
      </c>
      <c r="BI3">
        <v>211</v>
      </c>
      <c r="BJ3" s="130">
        <v>21</v>
      </c>
      <c r="BK3">
        <v>241</v>
      </c>
      <c r="BL3">
        <v>115</v>
      </c>
      <c r="BM3" s="27">
        <v>36</v>
      </c>
      <c r="BN3">
        <v>6</v>
      </c>
      <c r="BO3" s="130">
        <v>79</v>
      </c>
      <c r="BP3" s="130">
        <v>54</v>
      </c>
      <c r="BQ3">
        <v>50</v>
      </c>
      <c r="BR3">
        <v>0</v>
      </c>
      <c r="BS3" s="130">
        <v>25</v>
      </c>
      <c r="BT3">
        <v>8</v>
      </c>
      <c r="BU3">
        <v>0</v>
      </c>
      <c r="BV3">
        <v>5</v>
      </c>
      <c r="BW3">
        <v>8</v>
      </c>
      <c r="BX3">
        <v>0</v>
      </c>
      <c r="BY3" s="130">
        <v>8</v>
      </c>
      <c r="BZ3">
        <v>17</v>
      </c>
      <c r="CA3">
        <v>6</v>
      </c>
      <c r="CB3">
        <v>13</v>
      </c>
      <c r="CC3">
        <v>4</v>
      </c>
      <c r="CD3" s="130"/>
      <c r="CE3" s="130"/>
      <c r="CF3" s="322"/>
      <c r="CG3">
        <v>1586</v>
      </c>
      <c r="CH3">
        <v>1322</v>
      </c>
      <c r="CI3">
        <v>1632</v>
      </c>
      <c r="CJ3" s="130">
        <v>479</v>
      </c>
      <c r="CK3" s="130">
        <v>1525</v>
      </c>
      <c r="CL3" s="130">
        <v>1023</v>
      </c>
      <c r="CM3" s="130">
        <v>1630</v>
      </c>
      <c r="CN3">
        <v>1541</v>
      </c>
      <c r="CO3">
        <v>1547</v>
      </c>
      <c r="CP3">
        <v>798</v>
      </c>
      <c r="CQ3">
        <v>22</v>
      </c>
      <c r="CR3">
        <v>18</v>
      </c>
      <c r="CS3">
        <v>19</v>
      </c>
      <c r="CT3" s="130">
        <v>2</v>
      </c>
      <c r="CU3" s="130">
        <v>17</v>
      </c>
      <c r="CV3" s="130">
        <v>3</v>
      </c>
      <c r="CW3" s="130">
        <v>14</v>
      </c>
      <c r="CX3">
        <v>14</v>
      </c>
      <c r="CY3">
        <v>12</v>
      </c>
      <c r="CZ3">
        <v>2</v>
      </c>
      <c r="DA3">
        <v>1564</v>
      </c>
      <c r="DB3">
        <v>1304</v>
      </c>
      <c r="DC3">
        <v>1613</v>
      </c>
      <c r="DD3" s="130">
        <v>477</v>
      </c>
      <c r="DE3" s="130">
        <v>1508</v>
      </c>
      <c r="DF3" s="130">
        <v>1020</v>
      </c>
      <c r="DG3" s="130">
        <v>1616</v>
      </c>
      <c r="DH3" s="130">
        <v>1527</v>
      </c>
      <c r="DI3" s="130">
        <v>1535</v>
      </c>
      <c r="DJ3" s="130">
        <v>796</v>
      </c>
      <c r="DK3" s="130"/>
      <c r="DL3">
        <v>1699</v>
      </c>
      <c r="DM3">
        <v>1699</v>
      </c>
      <c r="DN3">
        <v>0</v>
      </c>
      <c r="DO3">
        <v>1699</v>
      </c>
      <c r="DP3">
        <v>38</v>
      </c>
      <c r="DQ3">
        <v>1661</v>
      </c>
      <c r="DR3">
        <v>0</v>
      </c>
      <c r="DS3">
        <v>1552</v>
      </c>
      <c r="DT3">
        <v>1634</v>
      </c>
      <c r="DU3" s="130">
        <v>121</v>
      </c>
      <c r="DV3" s="130">
        <v>1430</v>
      </c>
      <c r="DW3">
        <v>97</v>
      </c>
      <c r="DX3" s="130">
        <v>26</v>
      </c>
      <c r="DY3">
        <v>20</v>
      </c>
      <c r="DZ3">
        <v>4</v>
      </c>
      <c r="EA3">
        <v>1</v>
      </c>
      <c r="EB3">
        <v>1</v>
      </c>
      <c r="EC3" s="130">
        <v>12</v>
      </c>
      <c r="ED3" s="130">
        <v>30</v>
      </c>
      <c r="EE3" s="130">
        <v>63</v>
      </c>
      <c r="EF3" s="130">
        <v>5</v>
      </c>
      <c r="EG3" s="130">
        <v>108</v>
      </c>
      <c r="EH3" s="130">
        <v>1000</v>
      </c>
      <c r="EI3" s="130">
        <v>586</v>
      </c>
      <c r="EJ3" s="130">
        <v>5</v>
      </c>
      <c r="EK3" s="130">
        <v>20</v>
      </c>
      <c r="EL3" s="130">
        <v>13</v>
      </c>
      <c r="EM3" s="130">
        <v>0</v>
      </c>
      <c r="EN3" s="130">
        <v>0</v>
      </c>
      <c r="EO3">
        <v>88</v>
      </c>
      <c r="EP3">
        <v>987</v>
      </c>
      <c r="EQ3">
        <v>586</v>
      </c>
      <c r="ER3">
        <v>35</v>
      </c>
      <c r="ES3" s="130">
        <v>260</v>
      </c>
      <c r="ET3">
        <v>74</v>
      </c>
      <c r="EU3" s="130">
        <v>398</v>
      </c>
      <c r="EV3">
        <v>348</v>
      </c>
      <c r="EW3" s="130">
        <v>9859</v>
      </c>
      <c r="EX3" s="130">
        <v>0</v>
      </c>
      <c r="EY3" s="130">
        <v>103</v>
      </c>
      <c r="EZ3" s="130">
        <v>35</v>
      </c>
      <c r="FA3" s="130">
        <v>51</v>
      </c>
      <c r="FB3" s="130">
        <v>95</v>
      </c>
      <c r="FC3" s="130">
        <v>6258</v>
      </c>
      <c r="FD3">
        <v>3605</v>
      </c>
      <c r="FE3">
        <v>742</v>
      </c>
      <c r="FF3" s="130">
        <v>10605</v>
      </c>
      <c r="FG3" s="130">
        <v>184</v>
      </c>
      <c r="FH3" s="130">
        <v>166</v>
      </c>
      <c r="FI3" s="130">
        <v>0</v>
      </c>
      <c r="FJ3" s="130">
        <v>4</v>
      </c>
      <c r="FK3" s="130">
        <v>3</v>
      </c>
      <c r="FL3" s="130">
        <v>181</v>
      </c>
      <c r="FM3" s="130">
        <v>0</v>
      </c>
      <c r="FN3" s="130">
        <v>5</v>
      </c>
      <c r="FO3" s="130">
        <v>0</v>
      </c>
      <c r="FP3" s="130">
        <v>0</v>
      </c>
      <c r="FQ3" s="130">
        <v>0</v>
      </c>
      <c r="FR3" s="130">
        <v>3</v>
      </c>
      <c r="FS3" s="130">
        <v>0</v>
      </c>
      <c r="FT3" s="130">
        <v>0</v>
      </c>
      <c r="FU3" s="130">
        <v>11</v>
      </c>
      <c r="FV3" s="130">
        <v>6</v>
      </c>
      <c r="FW3" s="130">
        <v>1</v>
      </c>
      <c r="FX3" s="130">
        <v>1</v>
      </c>
      <c r="FY3" s="130">
        <v>9</v>
      </c>
      <c r="FZ3" s="130">
        <v>2</v>
      </c>
      <c r="GA3" s="130">
        <v>16</v>
      </c>
      <c r="GB3" s="130">
        <v>12</v>
      </c>
      <c r="GC3" s="130">
        <v>1116</v>
      </c>
      <c r="GD3" s="130">
        <v>232</v>
      </c>
      <c r="GE3" s="130">
        <v>1348</v>
      </c>
      <c r="GF3" s="130">
        <v>8</v>
      </c>
      <c r="GG3" s="130">
        <v>4</v>
      </c>
      <c r="GH3" s="130">
        <v>12</v>
      </c>
      <c r="GI3" s="130">
        <v>1108</v>
      </c>
      <c r="GJ3" s="130">
        <v>228</v>
      </c>
      <c r="GK3" s="130">
        <v>1336</v>
      </c>
      <c r="GL3" s="130">
        <v>1116</v>
      </c>
      <c r="GM3" s="130">
        <v>169</v>
      </c>
      <c r="GN3" s="130">
        <v>169</v>
      </c>
      <c r="GO3" s="130">
        <v>169</v>
      </c>
      <c r="GP3" s="130">
        <v>759</v>
      </c>
      <c r="GQ3" s="130">
        <v>338</v>
      </c>
      <c r="GR3" s="130">
        <v>198</v>
      </c>
      <c r="GS3" s="130">
        <v>198</v>
      </c>
      <c r="GT3" s="130" t="s">
        <v>118</v>
      </c>
      <c r="GU3" s="130" t="s">
        <v>1311</v>
      </c>
      <c r="GV3" s="130"/>
      <c r="GW3" s="130"/>
      <c r="GX3" s="130"/>
      <c r="GY3" s="130"/>
      <c r="GZ3" s="130"/>
      <c r="HA3" s="130"/>
      <c r="HH3" s="130"/>
      <c r="HI3" s="130"/>
      <c r="HN3" s="130"/>
      <c r="HO3" s="130"/>
      <c r="HP3" s="130"/>
    </row>
    <row r="4" spans="1:224" x14ac:dyDescent="0.3">
      <c r="A4" t="s">
        <v>116</v>
      </c>
      <c r="B4" t="s">
        <v>117</v>
      </c>
      <c r="C4" t="s">
        <v>589</v>
      </c>
      <c r="D4" t="s">
        <v>590</v>
      </c>
      <c r="E4" s="352">
        <v>44713</v>
      </c>
      <c r="F4" s="130">
        <v>7329</v>
      </c>
      <c r="G4">
        <v>440</v>
      </c>
      <c r="H4">
        <v>352</v>
      </c>
      <c r="I4">
        <v>416</v>
      </c>
      <c r="J4">
        <v>419</v>
      </c>
      <c r="K4">
        <v>396</v>
      </c>
      <c r="L4">
        <v>317</v>
      </c>
      <c r="M4">
        <v>365</v>
      </c>
      <c r="N4">
        <v>367</v>
      </c>
      <c r="O4">
        <v>466</v>
      </c>
      <c r="P4">
        <v>15</v>
      </c>
      <c r="Q4">
        <v>8</v>
      </c>
      <c r="R4">
        <v>13</v>
      </c>
      <c r="S4">
        <v>13</v>
      </c>
      <c r="T4">
        <v>12</v>
      </c>
      <c r="U4">
        <v>6</v>
      </c>
      <c r="V4">
        <v>10</v>
      </c>
      <c r="W4">
        <v>11</v>
      </c>
      <c r="X4">
        <v>17</v>
      </c>
      <c r="Y4">
        <v>424</v>
      </c>
      <c r="Z4">
        <v>343</v>
      </c>
      <c r="AA4">
        <v>402</v>
      </c>
      <c r="AB4">
        <v>405</v>
      </c>
      <c r="AC4">
        <v>383</v>
      </c>
      <c r="AD4">
        <v>310</v>
      </c>
      <c r="AE4">
        <v>354</v>
      </c>
      <c r="AF4">
        <v>355</v>
      </c>
      <c r="AG4">
        <v>448</v>
      </c>
      <c r="AH4">
        <v>71</v>
      </c>
      <c r="AI4">
        <v>28</v>
      </c>
      <c r="AJ4">
        <v>3</v>
      </c>
      <c r="AK4">
        <v>0</v>
      </c>
      <c r="AL4">
        <v>68</v>
      </c>
      <c r="AM4">
        <v>28</v>
      </c>
      <c r="AN4">
        <v>222</v>
      </c>
      <c r="AO4">
        <v>3</v>
      </c>
      <c r="AP4">
        <v>218</v>
      </c>
      <c r="AQ4">
        <v>0</v>
      </c>
      <c r="AR4">
        <v>0</v>
      </c>
      <c r="AS4">
        <v>0</v>
      </c>
      <c r="AT4">
        <v>180</v>
      </c>
      <c r="AU4">
        <v>2</v>
      </c>
      <c r="AV4">
        <v>177</v>
      </c>
      <c r="AW4" s="130">
        <v>365</v>
      </c>
      <c r="AX4" s="130">
        <v>1</v>
      </c>
      <c r="AY4" s="130">
        <v>21</v>
      </c>
      <c r="AZ4" s="130">
        <v>343</v>
      </c>
      <c r="BA4" s="130">
        <v>10</v>
      </c>
      <c r="BB4" s="130">
        <v>0</v>
      </c>
      <c r="BC4" s="130">
        <v>1</v>
      </c>
      <c r="BD4" s="130">
        <v>9</v>
      </c>
      <c r="BE4" s="130">
        <v>354</v>
      </c>
      <c r="BF4" s="130">
        <v>1</v>
      </c>
      <c r="BG4" s="130">
        <v>20</v>
      </c>
      <c r="BH4" s="130">
        <v>333</v>
      </c>
      <c r="BI4">
        <v>57</v>
      </c>
      <c r="BJ4" s="130">
        <v>6</v>
      </c>
      <c r="BK4">
        <v>59</v>
      </c>
      <c r="BL4">
        <v>69</v>
      </c>
      <c r="BM4" s="27">
        <v>7</v>
      </c>
      <c r="BN4">
        <v>2</v>
      </c>
      <c r="BO4" s="130">
        <v>30</v>
      </c>
      <c r="BP4" s="130">
        <v>12</v>
      </c>
      <c r="BQ4">
        <v>0</v>
      </c>
      <c r="BR4">
        <v>0</v>
      </c>
      <c r="BS4" s="130">
        <v>18</v>
      </c>
      <c r="BT4">
        <v>1</v>
      </c>
      <c r="BU4">
        <v>0</v>
      </c>
      <c r="BV4">
        <v>5</v>
      </c>
      <c r="BW4">
        <v>9</v>
      </c>
      <c r="BX4">
        <v>0</v>
      </c>
      <c r="BY4" s="130">
        <v>9</v>
      </c>
      <c r="BZ4">
        <v>17</v>
      </c>
      <c r="CA4">
        <v>2</v>
      </c>
      <c r="CB4">
        <v>14</v>
      </c>
      <c r="CC4">
        <v>3</v>
      </c>
      <c r="CD4" s="130"/>
      <c r="CE4" s="130"/>
      <c r="CF4" s="322"/>
      <c r="CG4">
        <v>440</v>
      </c>
      <c r="CH4">
        <v>176</v>
      </c>
      <c r="CI4">
        <v>416</v>
      </c>
      <c r="CJ4" s="130">
        <v>111</v>
      </c>
      <c r="CK4" s="130">
        <v>369</v>
      </c>
      <c r="CL4" s="130">
        <v>231</v>
      </c>
      <c r="CM4" s="130">
        <v>352</v>
      </c>
      <c r="CN4">
        <v>334</v>
      </c>
      <c r="CO4">
        <v>334</v>
      </c>
      <c r="CP4">
        <v>70</v>
      </c>
      <c r="CQ4">
        <v>15</v>
      </c>
      <c r="CR4">
        <v>6</v>
      </c>
      <c r="CS4">
        <v>13</v>
      </c>
      <c r="CT4" s="130">
        <v>0</v>
      </c>
      <c r="CU4" s="130">
        <v>10</v>
      </c>
      <c r="CV4" s="130">
        <v>2</v>
      </c>
      <c r="CW4" s="130">
        <v>8</v>
      </c>
      <c r="CX4">
        <v>7</v>
      </c>
      <c r="CY4">
        <v>7</v>
      </c>
      <c r="CZ4">
        <v>0</v>
      </c>
      <c r="DA4">
        <v>424</v>
      </c>
      <c r="DB4">
        <v>169</v>
      </c>
      <c r="DC4">
        <v>402</v>
      </c>
      <c r="DD4" s="130">
        <v>111</v>
      </c>
      <c r="DE4" s="130">
        <v>358</v>
      </c>
      <c r="DF4" s="130">
        <v>228</v>
      </c>
      <c r="DG4" s="130">
        <v>343</v>
      </c>
      <c r="DH4" s="130">
        <v>326</v>
      </c>
      <c r="DI4" s="130">
        <v>326</v>
      </c>
      <c r="DJ4" s="130">
        <v>69</v>
      </c>
      <c r="DK4" s="130"/>
      <c r="DL4">
        <v>489</v>
      </c>
      <c r="DM4">
        <v>488</v>
      </c>
      <c r="DN4">
        <v>1</v>
      </c>
      <c r="DO4">
        <v>489</v>
      </c>
      <c r="DP4">
        <v>18</v>
      </c>
      <c r="DQ4">
        <v>470</v>
      </c>
      <c r="DR4">
        <v>1</v>
      </c>
      <c r="DS4">
        <v>146</v>
      </c>
      <c r="DT4">
        <v>405</v>
      </c>
      <c r="DU4" s="130">
        <v>258</v>
      </c>
      <c r="DV4" s="130">
        <v>137</v>
      </c>
      <c r="DW4">
        <v>59</v>
      </c>
      <c r="DX4" s="130">
        <v>19</v>
      </c>
      <c r="DY4">
        <v>10</v>
      </c>
      <c r="DZ4">
        <v>4</v>
      </c>
      <c r="EA4">
        <v>2</v>
      </c>
      <c r="EB4">
        <v>141</v>
      </c>
      <c r="EC4" s="130">
        <v>0</v>
      </c>
      <c r="ED4" s="130">
        <v>395</v>
      </c>
      <c r="EE4" s="130">
        <v>2</v>
      </c>
      <c r="EF4" s="130">
        <v>2</v>
      </c>
      <c r="EG4" s="130">
        <v>37</v>
      </c>
      <c r="EH4" s="130">
        <v>299</v>
      </c>
      <c r="EI4" s="130">
        <v>151</v>
      </c>
      <c r="EJ4" s="130">
        <v>2</v>
      </c>
      <c r="EK4" s="130">
        <v>9</v>
      </c>
      <c r="EL4" s="130">
        <v>6</v>
      </c>
      <c r="EM4" s="130">
        <v>1</v>
      </c>
      <c r="EN4" s="130">
        <v>0</v>
      </c>
      <c r="EO4">
        <v>28</v>
      </c>
      <c r="EP4">
        <v>292</v>
      </c>
      <c r="EQ4">
        <v>150</v>
      </c>
      <c r="ER4">
        <v>5</v>
      </c>
      <c r="ES4" s="130">
        <v>105</v>
      </c>
      <c r="ET4">
        <v>18</v>
      </c>
      <c r="EU4" s="130">
        <v>48</v>
      </c>
      <c r="EV4">
        <v>51</v>
      </c>
      <c r="EW4" s="130">
        <v>4706</v>
      </c>
      <c r="EX4" s="130">
        <v>0</v>
      </c>
      <c r="EY4" s="130">
        <v>203</v>
      </c>
      <c r="EZ4" s="130">
        <v>2</v>
      </c>
      <c r="FA4" s="130">
        <v>19</v>
      </c>
      <c r="FB4" s="130">
        <v>49</v>
      </c>
      <c r="FC4" s="130">
        <v>2239</v>
      </c>
      <c r="FD4">
        <v>2070</v>
      </c>
      <c r="FE4">
        <v>496</v>
      </c>
      <c r="FF4" s="130">
        <v>4805</v>
      </c>
      <c r="FG4" s="130">
        <v>48</v>
      </c>
      <c r="FH4" s="130">
        <v>14</v>
      </c>
      <c r="FI4" s="130">
        <v>3</v>
      </c>
      <c r="FJ4" s="130">
        <v>5</v>
      </c>
      <c r="FK4" s="130">
        <v>3</v>
      </c>
      <c r="FL4" s="130">
        <v>45</v>
      </c>
      <c r="FM4" s="130">
        <v>0</v>
      </c>
      <c r="FN4" s="130">
        <v>2</v>
      </c>
      <c r="FO4" s="130">
        <v>2</v>
      </c>
      <c r="FP4" s="130">
        <v>1</v>
      </c>
      <c r="FQ4" s="130">
        <v>0</v>
      </c>
      <c r="FR4" s="130">
        <v>0</v>
      </c>
      <c r="FS4" s="130">
        <v>0</v>
      </c>
      <c r="FT4" s="130">
        <v>0</v>
      </c>
      <c r="FU4" s="130">
        <v>7</v>
      </c>
      <c r="FV4" s="130">
        <v>5</v>
      </c>
      <c r="FW4" s="130">
        <v>1</v>
      </c>
      <c r="FX4" s="130">
        <v>2</v>
      </c>
      <c r="FY4" s="130">
        <v>5</v>
      </c>
      <c r="FZ4" s="130">
        <v>2</v>
      </c>
      <c r="GA4" s="130">
        <v>9</v>
      </c>
      <c r="GB4" s="130">
        <v>2</v>
      </c>
      <c r="GC4" s="130">
        <v>273</v>
      </c>
      <c r="GD4" s="130">
        <v>55</v>
      </c>
      <c r="GE4" s="130">
        <v>328</v>
      </c>
      <c r="GF4" s="130">
        <v>3</v>
      </c>
      <c r="GG4" s="130">
        <v>0</v>
      </c>
      <c r="GH4" s="130">
        <v>3</v>
      </c>
      <c r="GI4" s="130">
        <v>269</v>
      </c>
      <c r="GJ4" s="130">
        <v>55</v>
      </c>
      <c r="GK4" s="130">
        <v>324</v>
      </c>
      <c r="GL4" s="130">
        <v>273</v>
      </c>
      <c r="GM4" s="130">
        <v>29</v>
      </c>
      <c r="GN4" s="130">
        <v>29</v>
      </c>
      <c r="GO4" s="130">
        <v>29</v>
      </c>
      <c r="GP4" s="130">
        <v>109</v>
      </c>
      <c r="GQ4" s="130">
        <v>2</v>
      </c>
      <c r="GR4" s="130">
        <v>0</v>
      </c>
      <c r="GS4" s="130">
        <v>0</v>
      </c>
      <c r="GT4" s="130" t="s">
        <v>121</v>
      </c>
      <c r="GU4" s="130" t="s">
        <v>1178</v>
      </c>
      <c r="GV4" s="130"/>
      <c r="GW4" s="130"/>
      <c r="GX4" s="130"/>
      <c r="GY4" s="130"/>
      <c r="GZ4" s="130"/>
      <c r="HA4" s="130"/>
      <c r="HH4" s="130"/>
      <c r="HI4" s="130"/>
      <c r="HN4" s="130"/>
      <c r="HO4" s="130"/>
      <c r="HP4" s="130"/>
    </row>
    <row r="5" spans="1:224" x14ac:dyDescent="0.3">
      <c r="A5" t="s">
        <v>116</v>
      </c>
      <c r="B5" t="s">
        <v>117</v>
      </c>
      <c r="C5" t="s">
        <v>591</v>
      </c>
      <c r="D5" t="s">
        <v>592</v>
      </c>
      <c r="E5" s="352">
        <v>44682</v>
      </c>
      <c r="F5" s="130">
        <v>5354</v>
      </c>
      <c r="G5">
        <v>260</v>
      </c>
      <c r="H5">
        <v>290</v>
      </c>
      <c r="I5">
        <v>302</v>
      </c>
      <c r="J5">
        <v>233</v>
      </c>
      <c r="K5">
        <v>303</v>
      </c>
      <c r="L5">
        <v>185</v>
      </c>
      <c r="M5">
        <v>192</v>
      </c>
      <c r="N5">
        <v>219</v>
      </c>
      <c r="O5">
        <v>304</v>
      </c>
      <c r="P5">
        <v>4</v>
      </c>
      <c r="Q5">
        <v>4</v>
      </c>
      <c r="R5">
        <v>5</v>
      </c>
      <c r="S5">
        <v>3</v>
      </c>
      <c r="T5">
        <v>4</v>
      </c>
      <c r="U5">
        <v>3</v>
      </c>
      <c r="V5">
        <v>3</v>
      </c>
      <c r="W5">
        <v>4</v>
      </c>
      <c r="X5">
        <v>6</v>
      </c>
      <c r="Y5">
        <v>253</v>
      </c>
      <c r="Z5">
        <v>282</v>
      </c>
      <c r="AA5">
        <v>293</v>
      </c>
      <c r="AB5">
        <v>228</v>
      </c>
      <c r="AC5">
        <v>295</v>
      </c>
      <c r="AD5">
        <v>180</v>
      </c>
      <c r="AE5">
        <v>188</v>
      </c>
      <c r="AF5">
        <v>213</v>
      </c>
      <c r="AG5">
        <v>294</v>
      </c>
      <c r="AH5">
        <v>42</v>
      </c>
      <c r="AI5">
        <v>36</v>
      </c>
      <c r="AJ5">
        <v>1</v>
      </c>
      <c r="AK5">
        <v>1</v>
      </c>
      <c r="AL5">
        <v>41</v>
      </c>
      <c r="AM5">
        <v>35</v>
      </c>
      <c r="AN5">
        <v>126</v>
      </c>
      <c r="AO5">
        <v>2</v>
      </c>
      <c r="AP5">
        <v>124</v>
      </c>
      <c r="AQ5">
        <v>0</v>
      </c>
      <c r="AR5">
        <v>0</v>
      </c>
      <c r="AS5">
        <v>0</v>
      </c>
      <c r="AT5">
        <v>91</v>
      </c>
      <c r="AU5">
        <v>1</v>
      </c>
      <c r="AV5">
        <v>90</v>
      </c>
      <c r="AW5" s="130">
        <v>192</v>
      </c>
      <c r="AX5" s="130">
        <v>1</v>
      </c>
      <c r="AY5" s="130">
        <v>2</v>
      </c>
      <c r="AZ5" s="130">
        <v>188</v>
      </c>
      <c r="BA5" s="130">
        <v>3</v>
      </c>
      <c r="BB5" s="130">
        <v>0</v>
      </c>
      <c r="BC5" s="130">
        <v>0</v>
      </c>
      <c r="BD5" s="130">
        <v>3</v>
      </c>
      <c r="BE5" s="130">
        <v>188</v>
      </c>
      <c r="BF5" s="130">
        <v>1</v>
      </c>
      <c r="BG5" s="130">
        <v>2</v>
      </c>
      <c r="BH5" s="130">
        <v>184</v>
      </c>
      <c r="BI5">
        <v>32</v>
      </c>
      <c r="BJ5" s="130">
        <v>0</v>
      </c>
      <c r="BK5">
        <v>55</v>
      </c>
      <c r="BL5">
        <v>23</v>
      </c>
      <c r="BM5" s="27">
        <v>3</v>
      </c>
      <c r="BN5">
        <v>2</v>
      </c>
      <c r="BO5" s="130">
        <v>24</v>
      </c>
      <c r="BP5" s="130">
        <v>6</v>
      </c>
      <c r="BQ5">
        <v>0</v>
      </c>
      <c r="BR5">
        <v>1</v>
      </c>
      <c r="BS5" s="130">
        <v>18</v>
      </c>
      <c r="BT5">
        <v>0</v>
      </c>
      <c r="BU5">
        <v>0</v>
      </c>
      <c r="BV5">
        <v>5</v>
      </c>
      <c r="BW5">
        <v>7</v>
      </c>
      <c r="BX5">
        <v>0</v>
      </c>
      <c r="BY5" s="130">
        <v>7</v>
      </c>
      <c r="BZ5">
        <v>17</v>
      </c>
      <c r="CA5">
        <v>1</v>
      </c>
      <c r="CB5">
        <v>16</v>
      </c>
      <c r="CC5">
        <v>1</v>
      </c>
      <c r="CD5" s="130"/>
      <c r="CE5" s="130"/>
      <c r="CF5" s="322"/>
      <c r="CG5">
        <v>260</v>
      </c>
      <c r="CH5">
        <v>196</v>
      </c>
      <c r="CI5">
        <v>302</v>
      </c>
      <c r="CJ5" s="130">
        <v>76</v>
      </c>
      <c r="CK5" s="130">
        <v>265</v>
      </c>
      <c r="CL5" s="130">
        <v>176</v>
      </c>
      <c r="CM5" s="130">
        <v>290</v>
      </c>
      <c r="CN5">
        <v>279</v>
      </c>
      <c r="CO5">
        <v>241</v>
      </c>
      <c r="CP5">
        <v>105</v>
      </c>
      <c r="CQ5">
        <v>4</v>
      </c>
      <c r="CR5">
        <v>3</v>
      </c>
      <c r="CS5">
        <v>5</v>
      </c>
      <c r="CT5" s="130">
        <v>0</v>
      </c>
      <c r="CU5" s="130">
        <v>3</v>
      </c>
      <c r="CV5" s="130">
        <v>2</v>
      </c>
      <c r="CW5" s="130">
        <v>4</v>
      </c>
      <c r="CX5">
        <v>4</v>
      </c>
      <c r="CY5">
        <v>4</v>
      </c>
      <c r="CZ5">
        <v>1</v>
      </c>
      <c r="DA5">
        <v>253</v>
      </c>
      <c r="DB5">
        <v>190</v>
      </c>
      <c r="DC5">
        <v>293</v>
      </c>
      <c r="DD5" s="130">
        <v>73</v>
      </c>
      <c r="DE5" s="130">
        <v>258</v>
      </c>
      <c r="DF5" s="130">
        <v>170</v>
      </c>
      <c r="DG5" s="130">
        <v>282</v>
      </c>
      <c r="DH5" s="130">
        <v>271</v>
      </c>
      <c r="DI5" s="130">
        <v>234</v>
      </c>
      <c r="DJ5" s="130">
        <v>101</v>
      </c>
      <c r="DK5" s="130"/>
      <c r="DL5">
        <v>340</v>
      </c>
      <c r="DM5">
        <v>336</v>
      </c>
      <c r="DN5">
        <v>4</v>
      </c>
      <c r="DO5">
        <v>340</v>
      </c>
      <c r="DP5">
        <v>8</v>
      </c>
      <c r="DQ5">
        <v>328</v>
      </c>
      <c r="DR5">
        <v>4</v>
      </c>
      <c r="DS5">
        <v>42</v>
      </c>
      <c r="DT5">
        <v>70</v>
      </c>
      <c r="DU5" s="130">
        <v>98</v>
      </c>
      <c r="DV5" s="130">
        <v>65</v>
      </c>
      <c r="DW5">
        <v>49</v>
      </c>
      <c r="DX5" s="130">
        <v>5</v>
      </c>
      <c r="DY5">
        <v>3</v>
      </c>
      <c r="DZ5">
        <v>120</v>
      </c>
      <c r="EA5">
        <v>0</v>
      </c>
      <c r="EB5">
        <v>39</v>
      </c>
      <c r="EC5" s="130">
        <v>0</v>
      </c>
      <c r="ED5" s="130">
        <v>64</v>
      </c>
      <c r="EE5" s="130">
        <v>1</v>
      </c>
      <c r="EF5" s="130">
        <v>2</v>
      </c>
      <c r="EG5" s="130">
        <v>27</v>
      </c>
      <c r="EH5" s="130">
        <v>170</v>
      </c>
      <c r="EI5" s="130">
        <v>141</v>
      </c>
      <c r="EJ5" s="130">
        <v>2</v>
      </c>
      <c r="EK5" s="130">
        <v>6</v>
      </c>
      <c r="EL5" s="130">
        <v>0</v>
      </c>
      <c r="EM5" s="130">
        <v>0</v>
      </c>
      <c r="EN5" s="130">
        <v>0</v>
      </c>
      <c r="EO5">
        <v>21</v>
      </c>
      <c r="EP5">
        <v>168</v>
      </c>
      <c r="EQ5">
        <v>139</v>
      </c>
      <c r="ER5">
        <v>9</v>
      </c>
      <c r="ES5" s="130">
        <v>68</v>
      </c>
      <c r="ET5">
        <v>16</v>
      </c>
      <c r="EU5" s="130">
        <v>71</v>
      </c>
      <c r="EV5">
        <v>14</v>
      </c>
      <c r="EW5" s="130">
        <v>3353</v>
      </c>
      <c r="EX5" s="130">
        <v>0</v>
      </c>
      <c r="EY5" s="130">
        <v>292</v>
      </c>
      <c r="EZ5" s="130">
        <v>15</v>
      </c>
      <c r="FA5" s="130">
        <v>14</v>
      </c>
      <c r="FB5" s="130">
        <v>31</v>
      </c>
      <c r="FC5" s="130">
        <v>1651</v>
      </c>
      <c r="FD5">
        <v>1419</v>
      </c>
      <c r="FE5">
        <v>368</v>
      </c>
      <c r="FF5" s="130">
        <v>3438</v>
      </c>
      <c r="FG5" s="130">
        <v>58</v>
      </c>
      <c r="FH5" s="130">
        <v>10</v>
      </c>
      <c r="FI5" s="130">
        <v>1</v>
      </c>
      <c r="FJ5" s="130">
        <v>11</v>
      </c>
      <c r="FK5" s="130">
        <v>0</v>
      </c>
      <c r="FL5" s="130">
        <v>55</v>
      </c>
      <c r="FM5" s="130">
        <v>3</v>
      </c>
      <c r="FN5" s="130">
        <v>2</v>
      </c>
      <c r="FO5" s="130">
        <v>0</v>
      </c>
      <c r="FP5" s="130">
        <v>0</v>
      </c>
      <c r="FQ5" s="130">
        <v>0</v>
      </c>
      <c r="FR5" s="130">
        <v>1</v>
      </c>
      <c r="FS5" s="130">
        <v>0</v>
      </c>
      <c r="FT5" s="130">
        <v>0</v>
      </c>
      <c r="FU5" s="130">
        <v>4</v>
      </c>
      <c r="FV5" s="130">
        <v>3</v>
      </c>
      <c r="FW5" s="130">
        <v>1</v>
      </c>
      <c r="FX5" s="130">
        <v>2</v>
      </c>
      <c r="FY5" s="130">
        <v>3</v>
      </c>
      <c r="FZ5" s="130">
        <v>1</v>
      </c>
      <c r="GA5" s="130">
        <v>6</v>
      </c>
      <c r="GB5" s="130">
        <v>3</v>
      </c>
      <c r="GC5" s="130">
        <v>164</v>
      </c>
      <c r="GD5" s="130">
        <v>53</v>
      </c>
      <c r="GE5" s="130">
        <v>217</v>
      </c>
      <c r="GF5" s="130">
        <v>0</v>
      </c>
      <c r="GG5" s="130">
        <v>0</v>
      </c>
      <c r="GH5" s="130">
        <v>0</v>
      </c>
      <c r="GI5" s="130">
        <v>162</v>
      </c>
      <c r="GJ5" s="130">
        <v>53</v>
      </c>
      <c r="GK5" s="130">
        <v>215</v>
      </c>
      <c r="GL5" s="130">
        <v>164</v>
      </c>
      <c r="GM5" s="130">
        <v>11</v>
      </c>
      <c r="GN5" s="130">
        <v>11</v>
      </c>
      <c r="GO5" s="130">
        <v>11</v>
      </c>
      <c r="GP5" s="130">
        <v>45</v>
      </c>
      <c r="GQ5" s="130">
        <v>0</v>
      </c>
      <c r="GR5" s="130">
        <v>0</v>
      </c>
      <c r="GS5" s="130">
        <v>0</v>
      </c>
      <c r="GT5" s="130" t="s">
        <v>118</v>
      </c>
      <c r="GU5" s="130" t="s">
        <v>1179</v>
      </c>
      <c r="GV5" s="130"/>
      <c r="GW5" s="130"/>
      <c r="GX5" s="130"/>
      <c r="GY5" s="130"/>
      <c r="GZ5" s="130"/>
      <c r="HA5" s="130"/>
      <c r="HH5" s="130"/>
      <c r="HI5" s="130"/>
      <c r="HN5" s="130"/>
      <c r="HO5" s="130"/>
      <c r="HP5" s="130"/>
    </row>
    <row r="6" spans="1:224" x14ac:dyDescent="0.3">
      <c r="A6" t="s">
        <v>116</v>
      </c>
      <c r="B6" t="s">
        <v>117</v>
      </c>
      <c r="C6" t="s">
        <v>591</v>
      </c>
      <c r="D6" t="s">
        <v>592</v>
      </c>
      <c r="E6" s="352">
        <v>44713</v>
      </c>
      <c r="F6" s="130">
        <v>5380</v>
      </c>
      <c r="G6">
        <v>270</v>
      </c>
      <c r="H6">
        <v>300</v>
      </c>
      <c r="I6">
        <v>311</v>
      </c>
      <c r="J6">
        <v>248</v>
      </c>
      <c r="K6">
        <v>313</v>
      </c>
      <c r="L6">
        <v>188</v>
      </c>
      <c r="M6">
        <v>201</v>
      </c>
      <c r="N6">
        <v>221</v>
      </c>
      <c r="O6">
        <v>313</v>
      </c>
      <c r="P6">
        <v>4</v>
      </c>
      <c r="Q6">
        <v>4</v>
      </c>
      <c r="R6">
        <v>4</v>
      </c>
      <c r="S6">
        <v>3</v>
      </c>
      <c r="T6">
        <v>4</v>
      </c>
      <c r="U6">
        <v>3</v>
      </c>
      <c r="V6">
        <v>3</v>
      </c>
      <c r="W6">
        <v>4</v>
      </c>
      <c r="X6">
        <v>6</v>
      </c>
      <c r="Y6">
        <v>263</v>
      </c>
      <c r="Z6">
        <v>292</v>
      </c>
      <c r="AA6">
        <v>303</v>
      </c>
      <c r="AB6">
        <v>243</v>
      </c>
      <c r="AC6">
        <v>305</v>
      </c>
      <c r="AD6">
        <v>183</v>
      </c>
      <c r="AE6">
        <v>197</v>
      </c>
      <c r="AF6">
        <v>215</v>
      </c>
      <c r="AG6">
        <v>303</v>
      </c>
      <c r="AH6">
        <v>41</v>
      </c>
      <c r="AI6">
        <v>35</v>
      </c>
      <c r="AJ6">
        <v>1</v>
      </c>
      <c r="AK6">
        <v>1</v>
      </c>
      <c r="AL6">
        <v>40</v>
      </c>
      <c r="AM6">
        <v>34</v>
      </c>
      <c r="AN6">
        <v>133</v>
      </c>
      <c r="AO6">
        <v>2</v>
      </c>
      <c r="AP6">
        <v>131</v>
      </c>
      <c r="AQ6">
        <v>0</v>
      </c>
      <c r="AR6">
        <v>0</v>
      </c>
      <c r="AS6">
        <v>0</v>
      </c>
      <c r="AT6">
        <v>97</v>
      </c>
      <c r="AU6">
        <v>1</v>
      </c>
      <c r="AV6">
        <v>96</v>
      </c>
      <c r="AW6" s="130">
        <v>201</v>
      </c>
      <c r="AX6" s="130">
        <v>1</v>
      </c>
      <c r="AY6" s="130">
        <v>4</v>
      </c>
      <c r="AZ6" s="130">
        <v>196</v>
      </c>
      <c r="BA6" s="130">
        <v>3</v>
      </c>
      <c r="BB6" s="130">
        <v>0</v>
      </c>
      <c r="BC6" s="130">
        <v>0</v>
      </c>
      <c r="BD6" s="130">
        <v>3</v>
      </c>
      <c r="BE6" s="130">
        <v>197</v>
      </c>
      <c r="BF6" s="130">
        <v>1</v>
      </c>
      <c r="BG6" s="130">
        <v>4</v>
      </c>
      <c r="BH6" s="130">
        <v>192</v>
      </c>
      <c r="BI6">
        <v>36</v>
      </c>
      <c r="BJ6" s="130">
        <v>0</v>
      </c>
      <c r="BK6">
        <v>57</v>
      </c>
      <c r="BL6">
        <v>25</v>
      </c>
      <c r="BM6" s="27">
        <v>3</v>
      </c>
      <c r="BN6">
        <v>2</v>
      </c>
      <c r="BO6" s="130">
        <v>23</v>
      </c>
      <c r="BP6" s="130">
        <v>6</v>
      </c>
      <c r="BQ6">
        <v>0</v>
      </c>
      <c r="BR6">
        <v>0</v>
      </c>
      <c r="BS6" s="130">
        <v>17</v>
      </c>
      <c r="BT6">
        <v>0</v>
      </c>
      <c r="BU6">
        <v>0</v>
      </c>
      <c r="BV6">
        <v>6</v>
      </c>
      <c r="BW6">
        <v>7</v>
      </c>
      <c r="BX6">
        <v>0</v>
      </c>
      <c r="BY6" s="130">
        <v>7</v>
      </c>
      <c r="BZ6">
        <v>16</v>
      </c>
      <c r="CA6">
        <v>1</v>
      </c>
      <c r="CB6">
        <v>15</v>
      </c>
      <c r="CC6">
        <v>1</v>
      </c>
      <c r="CD6" s="130"/>
      <c r="CE6" s="130"/>
      <c r="CF6" s="322"/>
      <c r="CG6">
        <v>270</v>
      </c>
      <c r="CH6">
        <v>202</v>
      </c>
      <c r="CI6">
        <v>311</v>
      </c>
      <c r="CJ6" s="130">
        <v>78</v>
      </c>
      <c r="CK6" s="130">
        <v>272</v>
      </c>
      <c r="CL6" s="130">
        <v>183</v>
      </c>
      <c r="CM6" s="130">
        <v>300</v>
      </c>
      <c r="CN6">
        <v>288</v>
      </c>
      <c r="CO6">
        <v>251</v>
      </c>
      <c r="CP6">
        <v>108</v>
      </c>
      <c r="CQ6">
        <v>4</v>
      </c>
      <c r="CR6">
        <v>3</v>
      </c>
      <c r="CS6">
        <v>4</v>
      </c>
      <c r="CT6" s="130">
        <v>0</v>
      </c>
      <c r="CU6" s="130">
        <v>2</v>
      </c>
      <c r="CV6" s="130">
        <v>1</v>
      </c>
      <c r="CW6" s="130">
        <v>4</v>
      </c>
      <c r="CX6">
        <v>4</v>
      </c>
      <c r="CY6">
        <v>4</v>
      </c>
      <c r="CZ6">
        <v>1</v>
      </c>
      <c r="DA6">
        <v>263</v>
      </c>
      <c r="DB6">
        <v>196</v>
      </c>
      <c r="DC6">
        <v>303</v>
      </c>
      <c r="DD6" s="130">
        <v>75</v>
      </c>
      <c r="DE6" s="130">
        <v>266</v>
      </c>
      <c r="DF6" s="130">
        <v>178</v>
      </c>
      <c r="DG6" s="130">
        <v>292</v>
      </c>
      <c r="DH6" s="130">
        <v>280</v>
      </c>
      <c r="DI6" s="130">
        <v>244</v>
      </c>
      <c r="DJ6" s="130">
        <v>104</v>
      </c>
      <c r="DK6" s="130"/>
      <c r="DL6">
        <v>352</v>
      </c>
      <c r="DM6">
        <v>348</v>
      </c>
      <c r="DN6">
        <v>4</v>
      </c>
      <c r="DO6">
        <v>352</v>
      </c>
      <c r="DP6">
        <v>8</v>
      </c>
      <c r="DQ6">
        <v>340</v>
      </c>
      <c r="DR6">
        <v>4</v>
      </c>
      <c r="DS6">
        <v>42</v>
      </c>
      <c r="DT6">
        <v>72</v>
      </c>
      <c r="DU6" s="130">
        <v>98</v>
      </c>
      <c r="DV6" s="130">
        <v>68</v>
      </c>
      <c r="DW6">
        <v>51</v>
      </c>
      <c r="DX6" s="130">
        <v>5</v>
      </c>
      <c r="DY6">
        <v>4</v>
      </c>
      <c r="DZ6">
        <v>126</v>
      </c>
      <c r="EA6">
        <v>0</v>
      </c>
      <c r="EB6">
        <v>40</v>
      </c>
      <c r="EC6" s="130">
        <v>0</v>
      </c>
      <c r="ED6" s="130">
        <v>66</v>
      </c>
      <c r="EE6" s="130">
        <v>1</v>
      </c>
      <c r="EF6" s="130">
        <v>2</v>
      </c>
      <c r="EG6" s="130">
        <v>27</v>
      </c>
      <c r="EH6" s="130">
        <v>175</v>
      </c>
      <c r="EI6" s="130">
        <v>148</v>
      </c>
      <c r="EJ6" s="130">
        <v>2</v>
      </c>
      <c r="EK6" s="130">
        <v>6</v>
      </c>
      <c r="EL6" s="130">
        <v>0</v>
      </c>
      <c r="EM6" s="130">
        <v>0</v>
      </c>
      <c r="EN6" s="130">
        <v>0</v>
      </c>
      <c r="EO6">
        <v>21</v>
      </c>
      <c r="EP6">
        <v>173</v>
      </c>
      <c r="EQ6">
        <v>146</v>
      </c>
      <c r="ER6">
        <v>7</v>
      </c>
      <c r="ES6" s="130">
        <v>70</v>
      </c>
      <c r="ET6">
        <v>16</v>
      </c>
      <c r="EU6" s="130">
        <v>70</v>
      </c>
      <c r="EV6">
        <v>15</v>
      </c>
      <c r="EW6" s="130">
        <v>3372</v>
      </c>
      <c r="EX6" s="130">
        <v>0</v>
      </c>
      <c r="EY6" s="130">
        <v>290</v>
      </c>
      <c r="EZ6" s="130">
        <v>12</v>
      </c>
      <c r="FA6" s="130">
        <v>14</v>
      </c>
      <c r="FB6" s="130">
        <v>32</v>
      </c>
      <c r="FC6" s="130">
        <v>1655</v>
      </c>
      <c r="FD6">
        <v>1428</v>
      </c>
      <c r="FE6">
        <v>374</v>
      </c>
      <c r="FF6" s="130">
        <v>3457</v>
      </c>
      <c r="FG6" s="130">
        <v>61</v>
      </c>
      <c r="FH6" s="130">
        <v>11</v>
      </c>
      <c r="FI6" s="130">
        <v>1</v>
      </c>
      <c r="FJ6" s="130">
        <v>13</v>
      </c>
      <c r="FK6" s="130">
        <v>0</v>
      </c>
      <c r="FL6" s="130">
        <v>58</v>
      </c>
      <c r="FM6" s="130">
        <v>3</v>
      </c>
      <c r="FN6" s="130">
        <v>2</v>
      </c>
      <c r="FO6" s="130">
        <v>0</v>
      </c>
      <c r="FP6" s="130">
        <v>0</v>
      </c>
      <c r="FQ6" s="130">
        <v>0</v>
      </c>
      <c r="FR6" s="130">
        <v>1</v>
      </c>
      <c r="FS6" s="130">
        <v>0</v>
      </c>
      <c r="FT6" s="130">
        <v>0</v>
      </c>
      <c r="FU6" s="130">
        <v>4</v>
      </c>
      <c r="FV6" s="130">
        <v>3</v>
      </c>
      <c r="FW6" s="130">
        <v>1</v>
      </c>
      <c r="FX6" s="130">
        <v>2</v>
      </c>
      <c r="FY6" s="130">
        <v>3</v>
      </c>
      <c r="FZ6" s="130">
        <v>1</v>
      </c>
      <c r="GA6" s="130">
        <v>6</v>
      </c>
      <c r="GB6" s="130">
        <v>3</v>
      </c>
      <c r="GC6" s="130">
        <v>165</v>
      </c>
      <c r="GD6" s="130">
        <v>55</v>
      </c>
      <c r="GE6" s="130">
        <v>220</v>
      </c>
      <c r="GF6" s="130">
        <v>0</v>
      </c>
      <c r="GG6" s="130">
        <v>0</v>
      </c>
      <c r="GH6" s="130">
        <v>0</v>
      </c>
      <c r="GI6" s="130">
        <v>163</v>
      </c>
      <c r="GJ6" s="130">
        <v>55</v>
      </c>
      <c r="GK6" s="130">
        <v>218</v>
      </c>
      <c r="GL6" s="130">
        <v>165</v>
      </c>
      <c r="GM6" s="130">
        <v>11</v>
      </c>
      <c r="GN6" s="130">
        <v>11</v>
      </c>
      <c r="GO6" s="130">
        <v>11</v>
      </c>
      <c r="GP6" s="130">
        <v>49</v>
      </c>
      <c r="GQ6" s="130">
        <v>1</v>
      </c>
      <c r="GR6" s="130">
        <v>0</v>
      </c>
      <c r="GS6" s="130">
        <v>0</v>
      </c>
      <c r="GT6" s="130" t="s">
        <v>121</v>
      </c>
      <c r="GU6" s="130" t="s">
        <v>1179</v>
      </c>
      <c r="GV6" s="130"/>
      <c r="GW6" s="130"/>
      <c r="GX6" s="130"/>
      <c r="GY6" s="130"/>
      <c r="GZ6" s="130"/>
      <c r="HA6" s="130"/>
      <c r="HH6" s="130"/>
      <c r="HI6" s="130"/>
      <c r="HN6" s="130"/>
      <c r="HO6" s="130"/>
      <c r="HP6" s="130"/>
    </row>
    <row r="7" spans="1:224" x14ac:dyDescent="0.3">
      <c r="A7" t="s">
        <v>116</v>
      </c>
      <c r="B7" t="s">
        <v>117</v>
      </c>
      <c r="C7" t="s">
        <v>593</v>
      </c>
      <c r="D7" t="s">
        <v>594</v>
      </c>
      <c r="E7" s="352">
        <v>44682</v>
      </c>
      <c r="F7" s="130">
        <v>20653</v>
      </c>
      <c r="G7">
        <v>1466</v>
      </c>
      <c r="H7">
        <v>1296</v>
      </c>
      <c r="I7">
        <v>1371</v>
      </c>
      <c r="J7">
        <v>1435</v>
      </c>
      <c r="K7">
        <v>1384</v>
      </c>
      <c r="L7">
        <v>966</v>
      </c>
      <c r="M7">
        <v>1266</v>
      </c>
      <c r="N7">
        <v>1259</v>
      </c>
      <c r="O7">
        <v>1599</v>
      </c>
      <c r="P7">
        <v>55</v>
      </c>
      <c r="Q7">
        <v>37</v>
      </c>
      <c r="R7">
        <v>41</v>
      </c>
      <c r="S7">
        <v>51</v>
      </c>
      <c r="T7">
        <v>42</v>
      </c>
      <c r="U7">
        <v>25</v>
      </c>
      <c r="V7">
        <v>40</v>
      </c>
      <c r="W7">
        <v>51</v>
      </c>
      <c r="X7">
        <v>61</v>
      </c>
      <c r="Y7">
        <v>1405</v>
      </c>
      <c r="Z7">
        <v>1254</v>
      </c>
      <c r="AA7">
        <v>1324</v>
      </c>
      <c r="AB7">
        <v>1378</v>
      </c>
      <c r="AC7">
        <v>1336</v>
      </c>
      <c r="AD7">
        <v>939</v>
      </c>
      <c r="AE7">
        <v>1222</v>
      </c>
      <c r="AF7">
        <v>1206</v>
      </c>
      <c r="AG7">
        <v>1531</v>
      </c>
      <c r="AH7">
        <v>175</v>
      </c>
      <c r="AI7">
        <v>138</v>
      </c>
      <c r="AJ7">
        <v>14</v>
      </c>
      <c r="AK7">
        <v>9</v>
      </c>
      <c r="AL7">
        <v>159</v>
      </c>
      <c r="AM7">
        <v>127</v>
      </c>
      <c r="AN7">
        <v>851</v>
      </c>
      <c r="AO7">
        <v>20</v>
      </c>
      <c r="AP7">
        <v>830</v>
      </c>
      <c r="AQ7">
        <v>0</v>
      </c>
      <c r="AR7">
        <v>0</v>
      </c>
      <c r="AS7">
        <v>0</v>
      </c>
      <c r="AT7">
        <v>737</v>
      </c>
      <c r="AU7">
        <v>17</v>
      </c>
      <c r="AV7">
        <v>719</v>
      </c>
      <c r="AW7" s="130">
        <v>1266</v>
      </c>
      <c r="AX7" s="130">
        <v>23</v>
      </c>
      <c r="AY7" s="130">
        <v>69</v>
      </c>
      <c r="AZ7" s="130">
        <v>1166</v>
      </c>
      <c r="BA7" s="130">
        <v>40</v>
      </c>
      <c r="BB7" s="130">
        <v>2</v>
      </c>
      <c r="BC7" s="130">
        <v>3</v>
      </c>
      <c r="BD7" s="130">
        <v>35</v>
      </c>
      <c r="BE7" s="130">
        <v>1222</v>
      </c>
      <c r="BF7" s="130">
        <v>21</v>
      </c>
      <c r="BG7" s="130">
        <v>66</v>
      </c>
      <c r="BH7" s="130">
        <v>1127</v>
      </c>
      <c r="BI7">
        <v>164</v>
      </c>
      <c r="BJ7" s="130">
        <v>18</v>
      </c>
      <c r="BK7">
        <v>272</v>
      </c>
      <c r="BL7">
        <v>230</v>
      </c>
      <c r="BM7" s="27">
        <v>61</v>
      </c>
      <c r="BN7">
        <v>18</v>
      </c>
      <c r="BO7" s="130">
        <v>118</v>
      </c>
      <c r="BP7" s="130">
        <v>26</v>
      </c>
      <c r="BQ7">
        <v>2</v>
      </c>
      <c r="BR7">
        <v>1</v>
      </c>
      <c r="BS7" s="130">
        <v>92</v>
      </c>
      <c r="BT7">
        <v>3</v>
      </c>
      <c r="BU7">
        <v>1</v>
      </c>
      <c r="BV7">
        <v>23</v>
      </c>
      <c r="BW7">
        <v>33</v>
      </c>
      <c r="BX7">
        <v>0</v>
      </c>
      <c r="BY7" s="130">
        <v>33</v>
      </c>
      <c r="BZ7">
        <v>66</v>
      </c>
      <c r="CA7">
        <v>17</v>
      </c>
      <c r="CB7">
        <v>55</v>
      </c>
      <c r="CC7">
        <v>11</v>
      </c>
      <c r="CD7" s="130"/>
      <c r="CE7" s="130"/>
      <c r="CF7" s="322"/>
      <c r="CG7">
        <v>1466</v>
      </c>
      <c r="CH7">
        <v>778</v>
      </c>
      <c r="CI7">
        <v>1371</v>
      </c>
      <c r="CJ7" s="130">
        <v>405</v>
      </c>
      <c r="CK7" s="130">
        <v>1222</v>
      </c>
      <c r="CL7" s="130">
        <v>815</v>
      </c>
      <c r="CM7" s="130">
        <v>1296</v>
      </c>
      <c r="CN7">
        <v>1118</v>
      </c>
      <c r="CO7">
        <v>1235</v>
      </c>
      <c r="CP7">
        <v>381</v>
      </c>
      <c r="CQ7">
        <v>55</v>
      </c>
      <c r="CR7">
        <v>36</v>
      </c>
      <c r="CS7">
        <v>41</v>
      </c>
      <c r="CT7" s="130">
        <v>1</v>
      </c>
      <c r="CU7" s="130">
        <v>29</v>
      </c>
      <c r="CV7" s="130">
        <v>11</v>
      </c>
      <c r="CW7" s="130">
        <v>37</v>
      </c>
      <c r="CX7">
        <v>28</v>
      </c>
      <c r="CY7">
        <v>34</v>
      </c>
      <c r="CZ7">
        <v>4</v>
      </c>
      <c r="DA7">
        <v>1405</v>
      </c>
      <c r="DB7">
        <v>740</v>
      </c>
      <c r="DC7">
        <v>1324</v>
      </c>
      <c r="DD7" s="130">
        <v>400</v>
      </c>
      <c r="DE7" s="130">
        <v>1188</v>
      </c>
      <c r="DF7" s="130">
        <v>800</v>
      </c>
      <c r="DG7" s="130">
        <v>1254</v>
      </c>
      <c r="DH7" s="130">
        <v>1086</v>
      </c>
      <c r="DI7" s="130">
        <v>1196</v>
      </c>
      <c r="DJ7" s="130">
        <v>376</v>
      </c>
      <c r="DK7" s="130"/>
      <c r="DL7">
        <v>1704</v>
      </c>
      <c r="DM7">
        <v>1697</v>
      </c>
      <c r="DN7">
        <v>7</v>
      </c>
      <c r="DO7">
        <v>1704</v>
      </c>
      <c r="DP7">
        <v>72</v>
      </c>
      <c r="DQ7">
        <v>1625</v>
      </c>
      <c r="DR7">
        <v>7</v>
      </c>
      <c r="DS7">
        <v>806</v>
      </c>
      <c r="DT7">
        <v>1355</v>
      </c>
      <c r="DU7" s="130">
        <v>674</v>
      </c>
      <c r="DV7" s="130">
        <v>502</v>
      </c>
      <c r="DW7">
        <v>292</v>
      </c>
      <c r="DX7" s="130">
        <v>36</v>
      </c>
      <c r="DY7">
        <v>26</v>
      </c>
      <c r="DZ7">
        <v>170</v>
      </c>
      <c r="EA7">
        <v>4</v>
      </c>
      <c r="EB7">
        <v>793</v>
      </c>
      <c r="EC7" s="130">
        <v>5</v>
      </c>
      <c r="ED7" s="130">
        <v>1326</v>
      </c>
      <c r="EE7" s="130">
        <v>19</v>
      </c>
      <c r="EF7" s="130">
        <v>4</v>
      </c>
      <c r="EG7" s="130">
        <v>124</v>
      </c>
      <c r="EH7" s="130">
        <v>1000</v>
      </c>
      <c r="EI7" s="130">
        <v>576</v>
      </c>
      <c r="EJ7" s="130">
        <v>3</v>
      </c>
      <c r="EK7" s="130">
        <v>32</v>
      </c>
      <c r="EL7" s="130">
        <v>32</v>
      </c>
      <c r="EM7" s="130">
        <v>5</v>
      </c>
      <c r="EN7" s="130">
        <v>1</v>
      </c>
      <c r="EO7">
        <v>89</v>
      </c>
      <c r="EP7">
        <v>965</v>
      </c>
      <c r="EQ7">
        <v>570</v>
      </c>
      <c r="ER7">
        <v>6</v>
      </c>
      <c r="ES7" s="130">
        <v>200</v>
      </c>
      <c r="ET7">
        <v>45</v>
      </c>
      <c r="EU7" s="130">
        <v>183</v>
      </c>
      <c r="EV7">
        <v>178</v>
      </c>
      <c r="EW7" s="130">
        <v>13533</v>
      </c>
      <c r="EX7" s="130">
        <v>9</v>
      </c>
      <c r="EY7" s="130">
        <v>741</v>
      </c>
      <c r="EZ7" s="130">
        <v>38</v>
      </c>
      <c r="FA7" s="130">
        <v>96</v>
      </c>
      <c r="FB7" s="130">
        <v>194</v>
      </c>
      <c r="FC7" s="130">
        <v>6210</v>
      </c>
      <c r="FD7">
        <v>6156</v>
      </c>
      <c r="FE7">
        <v>1528</v>
      </c>
      <c r="FF7" s="130">
        <v>13894</v>
      </c>
      <c r="FG7" s="130">
        <v>143</v>
      </c>
      <c r="FH7" s="130">
        <v>68</v>
      </c>
      <c r="FI7" s="130">
        <v>16</v>
      </c>
      <c r="FJ7" s="130">
        <v>9</v>
      </c>
      <c r="FK7" s="130">
        <v>9</v>
      </c>
      <c r="FL7" s="130">
        <v>132</v>
      </c>
      <c r="FM7" s="130">
        <v>2</v>
      </c>
      <c r="FN7" s="130">
        <v>4</v>
      </c>
      <c r="FO7" s="130">
        <v>0</v>
      </c>
      <c r="FP7" s="130">
        <v>0</v>
      </c>
      <c r="FQ7" s="130">
        <v>0</v>
      </c>
      <c r="FR7" s="130">
        <v>1</v>
      </c>
      <c r="FS7" s="130">
        <v>0</v>
      </c>
      <c r="FT7" s="130">
        <v>0</v>
      </c>
      <c r="FU7" s="130">
        <v>15</v>
      </c>
      <c r="FV7" s="130">
        <v>8</v>
      </c>
      <c r="FW7" s="130">
        <v>1</v>
      </c>
      <c r="FX7" s="130">
        <v>3</v>
      </c>
      <c r="FY7" s="130">
        <v>9</v>
      </c>
      <c r="FZ7" s="130">
        <v>6</v>
      </c>
      <c r="GA7" s="130">
        <v>19</v>
      </c>
      <c r="GB7" s="130">
        <v>5</v>
      </c>
      <c r="GC7" s="130">
        <v>877</v>
      </c>
      <c r="GD7" s="130">
        <v>251</v>
      </c>
      <c r="GE7" s="130">
        <v>1128</v>
      </c>
      <c r="GF7" s="130">
        <v>22</v>
      </c>
      <c r="GG7" s="130">
        <v>6</v>
      </c>
      <c r="GH7" s="130">
        <v>28</v>
      </c>
      <c r="GI7" s="130">
        <v>854</v>
      </c>
      <c r="GJ7" s="130">
        <v>243</v>
      </c>
      <c r="GK7" s="130">
        <v>1097</v>
      </c>
      <c r="GL7" s="130">
        <v>877</v>
      </c>
      <c r="GM7" s="130">
        <v>54</v>
      </c>
      <c r="GN7" s="130">
        <v>54</v>
      </c>
      <c r="GO7" s="130">
        <v>54</v>
      </c>
      <c r="GP7" s="130">
        <v>362</v>
      </c>
      <c r="GQ7" s="130">
        <v>1</v>
      </c>
      <c r="GR7" s="130">
        <v>0</v>
      </c>
      <c r="GS7" s="130">
        <v>0</v>
      </c>
      <c r="GT7" s="130" t="s">
        <v>118</v>
      </c>
      <c r="GU7" s="130" t="s">
        <v>1180</v>
      </c>
      <c r="GV7" s="130"/>
      <c r="GW7" s="130"/>
      <c r="GX7" s="130"/>
      <c r="GY7" s="130"/>
      <c r="GZ7" s="130"/>
      <c r="HA7" s="130"/>
      <c r="HH7" s="130"/>
      <c r="HI7" s="130"/>
      <c r="HN7" s="130"/>
      <c r="HO7" s="130"/>
      <c r="HP7" s="130"/>
    </row>
    <row r="8" spans="1:224" x14ac:dyDescent="0.3">
      <c r="A8" t="s">
        <v>116</v>
      </c>
      <c r="B8" t="s">
        <v>117</v>
      </c>
      <c r="C8" t="s">
        <v>593</v>
      </c>
      <c r="D8" t="s">
        <v>594</v>
      </c>
      <c r="E8" s="352">
        <v>44713</v>
      </c>
      <c r="F8" s="130">
        <v>20671</v>
      </c>
      <c r="G8">
        <v>1486</v>
      </c>
      <c r="H8">
        <v>1309</v>
      </c>
      <c r="I8">
        <v>1389</v>
      </c>
      <c r="J8">
        <v>1448</v>
      </c>
      <c r="K8">
        <v>1399</v>
      </c>
      <c r="L8">
        <v>997</v>
      </c>
      <c r="M8">
        <v>1298</v>
      </c>
      <c r="N8">
        <v>1273</v>
      </c>
      <c r="O8">
        <v>1611</v>
      </c>
      <c r="P8">
        <v>55</v>
      </c>
      <c r="Q8">
        <v>38</v>
      </c>
      <c r="R8">
        <v>43</v>
      </c>
      <c r="S8">
        <v>51</v>
      </c>
      <c r="T8">
        <v>44</v>
      </c>
      <c r="U8">
        <v>25</v>
      </c>
      <c r="V8">
        <v>40</v>
      </c>
      <c r="W8">
        <v>54</v>
      </c>
      <c r="X8">
        <v>61</v>
      </c>
      <c r="Y8">
        <v>1424</v>
      </c>
      <c r="Z8">
        <v>1264</v>
      </c>
      <c r="AA8">
        <v>1339</v>
      </c>
      <c r="AB8">
        <v>1390</v>
      </c>
      <c r="AC8">
        <v>1348</v>
      </c>
      <c r="AD8">
        <v>970</v>
      </c>
      <c r="AE8">
        <v>1255</v>
      </c>
      <c r="AF8">
        <v>1217</v>
      </c>
      <c r="AG8">
        <v>1543</v>
      </c>
      <c r="AH8">
        <v>171</v>
      </c>
      <c r="AI8">
        <v>134</v>
      </c>
      <c r="AJ8">
        <v>14</v>
      </c>
      <c r="AK8">
        <v>9</v>
      </c>
      <c r="AL8">
        <v>156</v>
      </c>
      <c r="AM8">
        <v>124</v>
      </c>
      <c r="AN8">
        <v>890</v>
      </c>
      <c r="AO8">
        <v>19</v>
      </c>
      <c r="AP8">
        <v>869</v>
      </c>
      <c r="AQ8">
        <v>0</v>
      </c>
      <c r="AR8">
        <v>0</v>
      </c>
      <c r="AS8">
        <v>0</v>
      </c>
      <c r="AT8">
        <v>780</v>
      </c>
      <c r="AU8">
        <v>17</v>
      </c>
      <c r="AV8">
        <v>761</v>
      </c>
      <c r="AW8" s="130">
        <v>1298</v>
      </c>
      <c r="AX8" s="130">
        <v>21</v>
      </c>
      <c r="AY8" s="130">
        <v>72</v>
      </c>
      <c r="AZ8" s="130">
        <v>1195</v>
      </c>
      <c r="BA8" s="130">
        <v>40</v>
      </c>
      <c r="BB8" s="130">
        <v>2</v>
      </c>
      <c r="BC8" s="130">
        <v>3</v>
      </c>
      <c r="BD8" s="130">
        <v>34</v>
      </c>
      <c r="BE8" s="130">
        <v>1255</v>
      </c>
      <c r="BF8" s="130">
        <v>19</v>
      </c>
      <c r="BG8" s="130">
        <v>69</v>
      </c>
      <c r="BH8" s="130">
        <v>1158</v>
      </c>
      <c r="BI8">
        <v>165</v>
      </c>
      <c r="BJ8" s="130">
        <v>18</v>
      </c>
      <c r="BK8">
        <v>274</v>
      </c>
      <c r="BL8">
        <v>230</v>
      </c>
      <c r="BM8" s="27">
        <v>61</v>
      </c>
      <c r="BN8">
        <v>18</v>
      </c>
      <c r="BO8" s="130">
        <v>119</v>
      </c>
      <c r="BP8" s="130">
        <v>26</v>
      </c>
      <c r="BQ8">
        <v>3</v>
      </c>
      <c r="BR8">
        <v>1</v>
      </c>
      <c r="BS8" s="130">
        <v>93</v>
      </c>
      <c r="BT8">
        <v>3</v>
      </c>
      <c r="BU8">
        <v>1</v>
      </c>
      <c r="BV8">
        <v>22</v>
      </c>
      <c r="BW8">
        <v>33</v>
      </c>
      <c r="BX8">
        <v>0</v>
      </c>
      <c r="BY8" s="130">
        <v>33</v>
      </c>
      <c r="BZ8">
        <v>68</v>
      </c>
      <c r="CA8">
        <v>18</v>
      </c>
      <c r="CB8">
        <v>55</v>
      </c>
      <c r="CC8">
        <v>13</v>
      </c>
      <c r="CD8" s="130"/>
      <c r="CE8" s="130"/>
      <c r="CF8" s="322"/>
      <c r="CG8">
        <v>1486</v>
      </c>
      <c r="CH8">
        <v>775</v>
      </c>
      <c r="CI8">
        <v>1389</v>
      </c>
      <c r="CJ8" s="130">
        <v>403</v>
      </c>
      <c r="CK8" s="130">
        <v>1234</v>
      </c>
      <c r="CL8" s="130">
        <v>804</v>
      </c>
      <c r="CM8" s="130">
        <v>1309</v>
      </c>
      <c r="CN8">
        <v>1134</v>
      </c>
      <c r="CO8">
        <v>1257</v>
      </c>
      <c r="CP8">
        <v>368</v>
      </c>
      <c r="CQ8">
        <v>55</v>
      </c>
      <c r="CR8">
        <v>35</v>
      </c>
      <c r="CS8">
        <v>43</v>
      </c>
      <c r="CT8" s="130">
        <v>1</v>
      </c>
      <c r="CU8" s="130">
        <v>29</v>
      </c>
      <c r="CV8" s="130">
        <v>10</v>
      </c>
      <c r="CW8" s="130">
        <v>38</v>
      </c>
      <c r="CX8">
        <v>29</v>
      </c>
      <c r="CY8">
        <v>35</v>
      </c>
      <c r="CZ8">
        <v>3</v>
      </c>
      <c r="DA8">
        <v>1424</v>
      </c>
      <c r="DB8">
        <v>739</v>
      </c>
      <c r="DC8">
        <v>1339</v>
      </c>
      <c r="DD8" s="130">
        <v>399</v>
      </c>
      <c r="DE8" s="130">
        <v>1200</v>
      </c>
      <c r="DF8" s="130">
        <v>790</v>
      </c>
      <c r="DG8" s="130">
        <v>1264</v>
      </c>
      <c r="DH8" s="130">
        <v>1099</v>
      </c>
      <c r="DI8" s="130">
        <v>1215</v>
      </c>
      <c r="DJ8" s="130">
        <v>364</v>
      </c>
      <c r="DK8" s="130"/>
      <c r="DL8">
        <v>1711</v>
      </c>
      <c r="DM8">
        <v>1703</v>
      </c>
      <c r="DN8">
        <v>8</v>
      </c>
      <c r="DO8">
        <v>1711</v>
      </c>
      <c r="DP8">
        <v>72</v>
      </c>
      <c r="DQ8">
        <v>1631</v>
      </c>
      <c r="DR8">
        <v>8</v>
      </c>
      <c r="DS8">
        <v>836</v>
      </c>
      <c r="DT8">
        <v>1361</v>
      </c>
      <c r="DU8" s="130">
        <v>682</v>
      </c>
      <c r="DV8" s="130">
        <v>504</v>
      </c>
      <c r="DW8">
        <v>295</v>
      </c>
      <c r="DX8" s="130">
        <v>34</v>
      </c>
      <c r="DY8">
        <v>26</v>
      </c>
      <c r="DZ8">
        <v>166</v>
      </c>
      <c r="EA8">
        <v>4</v>
      </c>
      <c r="EB8">
        <v>743</v>
      </c>
      <c r="EC8" s="130">
        <v>5</v>
      </c>
      <c r="ED8" s="130">
        <v>1252</v>
      </c>
      <c r="EE8" s="130">
        <v>19</v>
      </c>
      <c r="EF8" s="130">
        <v>4</v>
      </c>
      <c r="EG8" s="130">
        <v>121</v>
      </c>
      <c r="EH8" s="130">
        <v>1007</v>
      </c>
      <c r="EI8" s="130">
        <v>579</v>
      </c>
      <c r="EJ8" s="130">
        <v>3</v>
      </c>
      <c r="EK8" s="130">
        <v>32</v>
      </c>
      <c r="EL8" s="130">
        <v>32</v>
      </c>
      <c r="EM8" s="130">
        <v>5</v>
      </c>
      <c r="EN8" s="130">
        <v>1</v>
      </c>
      <c r="EO8">
        <v>87</v>
      </c>
      <c r="EP8">
        <v>971</v>
      </c>
      <c r="EQ8">
        <v>572</v>
      </c>
      <c r="ER8">
        <v>10</v>
      </c>
      <c r="ES8" s="130">
        <v>200</v>
      </c>
      <c r="ET8">
        <v>46</v>
      </c>
      <c r="EU8" s="130">
        <v>193</v>
      </c>
      <c r="EV8">
        <v>179</v>
      </c>
      <c r="EW8" s="130">
        <v>13522</v>
      </c>
      <c r="EX8" s="130">
        <v>11</v>
      </c>
      <c r="EY8" s="130">
        <v>745</v>
      </c>
      <c r="EZ8" s="130">
        <v>48</v>
      </c>
      <c r="FA8" s="130">
        <v>96</v>
      </c>
      <c r="FB8" s="130">
        <v>196</v>
      </c>
      <c r="FC8" s="130">
        <v>6197</v>
      </c>
      <c r="FD8">
        <v>6169</v>
      </c>
      <c r="FE8">
        <v>1528</v>
      </c>
      <c r="FF8" s="130">
        <v>13894</v>
      </c>
      <c r="FG8" s="130">
        <v>136</v>
      </c>
      <c r="FH8" s="130">
        <v>64</v>
      </c>
      <c r="FI8" s="130">
        <v>10</v>
      </c>
      <c r="FJ8" s="130">
        <v>12</v>
      </c>
      <c r="FK8" s="130">
        <v>8</v>
      </c>
      <c r="FL8" s="130">
        <v>127</v>
      </c>
      <c r="FM8" s="130">
        <v>1</v>
      </c>
      <c r="FN8" s="130">
        <v>4</v>
      </c>
      <c r="FO8" s="130">
        <v>0</v>
      </c>
      <c r="FP8" s="130">
        <v>0</v>
      </c>
      <c r="FQ8" s="130">
        <v>0</v>
      </c>
      <c r="FR8" s="130">
        <v>1</v>
      </c>
      <c r="FS8" s="130">
        <v>0</v>
      </c>
      <c r="FT8" s="130">
        <v>0</v>
      </c>
      <c r="FU8" s="130">
        <v>15</v>
      </c>
      <c r="FV8" s="130">
        <v>8</v>
      </c>
      <c r="FW8" s="130">
        <v>1</v>
      </c>
      <c r="FX8" s="130">
        <v>3</v>
      </c>
      <c r="FY8" s="130">
        <v>9</v>
      </c>
      <c r="FZ8" s="130">
        <v>6</v>
      </c>
      <c r="GA8" s="130">
        <v>19</v>
      </c>
      <c r="GB8" s="130">
        <v>5</v>
      </c>
      <c r="GC8" s="130">
        <v>886</v>
      </c>
      <c r="GD8" s="130">
        <v>253</v>
      </c>
      <c r="GE8" s="130">
        <v>1139</v>
      </c>
      <c r="GF8" s="130">
        <v>22</v>
      </c>
      <c r="GG8" s="130">
        <v>6</v>
      </c>
      <c r="GH8" s="130">
        <v>28</v>
      </c>
      <c r="GI8" s="130">
        <v>861</v>
      </c>
      <c r="GJ8" s="130">
        <v>245</v>
      </c>
      <c r="GK8" s="130">
        <v>1106</v>
      </c>
      <c r="GL8" s="130">
        <v>886</v>
      </c>
      <c r="GM8" s="130">
        <v>74</v>
      </c>
      <c r="GN8" s="130">
        <v>73</v>
      </c>
      <c r="GO8" s="130">
        <v>74</v>
      </c>
      <c r="GP8" s="130">
        <v>370</v>
      </c>
      <c r="GQ8" s="130">
        <v>1</v>
      </c>
      <c r="GR8" s="130">
        <v>0</v>
      </c>
      <c r="GS8" s="130">
        <v>0</v>
      </c>
      <c r="GT8" s="130" t="s">
        <v>121</v>
      </c>
      <c r="GU8" s="130" t="s">
        <v>1180</v>
      </c>
      <c r="GV8" s="130"/>
      <c r="GW8" s="130"/>
      <c r="GX8" s="130"/>
      <c r="GY8" s="130"/>
      <c r="GZ8" s="130"/>
      <c r="HA8" s="130"/>
      <c r="HH8" s="130"/>
      <c r="HI8" s="130"/>
      <c r="HN8" s="130"/>
      <c r="HO8" s="130"/>
      <c r="HP8" s="130"/>
    </row>
    <row r="9" spans="1:224" x14ac:dyDescent="0.3">
      <c r="A9" t="s">
        <v>116</v>
      </c>
      <c r="B9" t="s">
        <v>119</v>
      </c>
      <c r="C9" t="s">
        <v>595</v>
      </c>
      <c r="D9" t="s">
        <v>596</v>
      </c>
      <c r="E9" s="352">
        <v>44682</v>
      </c>
      <c r="F9" s="130">
        <v>6862</v>
      </c>
      <c r="G9">
        <v>293</v>
      </c>
      <c r="H9">
        <v>284</v>
      </c>
      <c r="I9">
        <v>323</v>
      </c>
      <c r="J9">
        <v>272</v>
      </c>
      <c r="K9">
        <v>300</v>
      </c>
      <c r="L9">
        <v>160</v>
      </c>
      <c r="M9">
        <v>265</v>
      </c>
      <c r="N9">
        <v>108</v>
      </c>
      <c r="O9">
        <v>335</v>
      </c>
      <c r="P9">
        <v>8</v>
      </c>
      <c r="Q9">
        <v>6</v>
      </c>
      <c r="R9">
        <v>9</v>
      </c>
      <c r="S9">
        <v>7</v>
      </c>
      <c r="T9">
        <v>7</v>
      </c>
      <c r="U9">
        <v>0</v>
      </c>
      <c r="V9">
        <v>9</v>
      </c>
      <c r="W9">
        <v>4</v>
      </c>
      <c r="X9">
        <v>11</v>
      </c>
      <c r="Y9">
        <v>275</v>
      </c>
      <c r="Z9">
        <v>269</v>
      </c>
      <c r="AA9">
        <v>305</v>
      </c>
      <c r="AB9">
        <v>257</v>
      </c>
      <c r="AC9">
        <v>284</v>
      </c>
      <c r="AD9">
        <v>157</v>
      </c>
      <c r="AE9">
        <v>247</v>
      </c>
      <c r="AF9">
        <v>100</v>
      </c>
      <c r="AG9">
        <v>310</v>
      </c>
      <c r="AH9">
        <v>59</v>
      </c>
      <c r="AI9">
        <v>59</v>
      </c>
      <c r="AJ9">
        <v>4</v>
      </c>
      <c r="AK9">
        <v>4</v>
      </c>
      <c r="AL9">
        <v>53</v>
      </c>
      <c r="AM9">
        <v>53</v>
      </c>
      <c r="AN9">
        <v>122</v>
      </c>
      <c r="AO9">
        <v>0</v>
      </c>
      <c r="AP9">
        <v>119</v>
      </c>
      <c r="AQ9">
        <v>1</v>
      </c>
      <c r="AR9">
        <v>1</v>
      </c>
      <c r="AS9">
        <v>0</v>
      </c>
      <c r="AT9">
        <v>41</v>
      </c>
      <c r="AU9">
        <v>0</v>
      </c>
      <c r="AV9">
        <v>41</v>
      </c>
      <c r="AW9" s="130">
        <v>265</v>
      </c>
      <c r="AX9" s="130">
        <v>1</v>
      </c>
      <c r="AY9" s="130">
        <v>14</v>
      </c>
      <c r="AZ9" s="130">
        <v>247</v>
      </c>
      <c r="BA9" s="130">
        <v>9</v>
      </c>
      <c r="BB9" s="130">
        <v>0</v>
      </c>
      <c r="BC9" s="130">
        <v>0</v>
      </c>
      <c r="BD9" s="130">
        <v>8</v>
      </c>
      <c r="BE9" s="130">
        <v>247</v>
      </c>
      <c r="BF9" s="130">
        <v>1</v>
      </c>
      <c r="BG9" s="130">
        <v>14</v>
      </c>
      <c r="BH9" s="130">
        <v>230</v>
      </c>
      <c r="BI9">
        <v>36</v>
      </c>
      <c r="BJ9" s="130">
        <v>5</v>
      </c>
      <c r="BK9">
        <v>44</v>
      </c>
      <c r="BL9">
        <v>54</v>
      </c>
      <c r="BM9" s="27">
        <v>15</v>
      </c>
      <c r="BN9">
        <v>0</v>
      </c>
      <c r="BO9" s="130">
        <v>21</v>
      </c>
      <c r="BP9" s="130">
        <v>5</v>
      </c>
      <c r="BQ9">
        <v>0</v>
      </c>
      <c r="BR9">
        <v>0</v>
      </c>
      <c r="BS9" s="130">
        <v>16</v>
      </c>
      <c r="BT9">
        <v>0</v>
      </c>
      <c r="BU9">
        <v>0</v>
      </c>
      <c r="BV9">
        <v>1</v>
      </c>
      <c r="BW9">
        <v>5</v>
      </c>
      <c r="BX9">
        <v>0</v>
      </c>
      <c r="BY9" s="130">
        <v>5</v>
      </c>
      <c r="BZ9">
        <v>12</v>
      </c>
      <c r="CA9">
        <v>3</v>
      </c>
      <c r="CB9">
        <v>11</v>
      </c>
      <c r="CC9">
        <v>1</v>
      </c>
      <c r="CD9" s="130"/>
      <c r="CE9" s="130"/>
      <c r="CF9" s="322"/>
      <c r="CG9">
        <v>293</v>
      </c>
      <c r="CH9">
        <v>211</v>
      </c>
      <c r="CI9">
        <v>323</v>
      </c>
      <c r="CJ9" s="130">
        <v>73</v>
      </c>
      <c r="CK9" s="130">
        <v>282</v>
      </c>
      <c r="CL9" s="130">
        <v>174</v>
      </c>
      <c r="CM9" s="130">
        <v>284</v>
      </c>
      <c r="CN9">
        <v>257</v>
      </c>
      <c r="CO9">
        <v>246</v>
      </c>
      <c r="CP9">
        <v>85</v>
      </c>
      <c r="CQ9">
        <v>8</v>
      </c>
      <c r="CR9">
        <v>6</v>
      </c>
      <c r="CS9">
        <v>9</v>
      </c>
      <c r="CT9" s="130">
        <v>0</v>
      </c>
      <c r="CU9" s="130">
        <v>7</v>
      </c>
      <c r="CV9" s="130">
        <v>0</v>
      </c>
      <c r="CW9" s="130">
        <v>6</v>
      </c>
      <c r="CX9">
        <v>5</v>
      </c>
      <c r="CY9">
        <v>4</v>
      </c>
      <c r="CZ9">
        <v>0</v>
      </c>
      <c r="DA9">
        <v>275</v>
      </c>
      <c r="DB9">
        <v>197</v>
      </c>
      <c r="DC9">
        <v>305</v>
      </c>
      <c r="DD9" s="130">
        <v>70</v>
      </c>
      <c r="DE9" s="130">
        <v>266</v>
      </c>
      <c r="DF9" s="130">
        <v>168</v>
      </c>
      <c r="DG9" s="130">
        <v>269</v>
      </c>
      <c r="DH9" s="130">
        <v>243</v>
      </c>
      <c r="DI9" s="130">
        <v>233</v>
      </c>
      <c r="DJ9" s="130">
        <v>80</v>
      </c>
      <c r="DK9" s="130"/>
      <c r="DL9">
        <v>366</v>
      </c>
      <c r="DM9">
        <v>352</v>
      </c>
      <c r="DN9">
        <v>14</v>
      </c>
      <c r="DO9">
        <v>366</v>
      </c>
      <c r="DP9">
        <v>14</v>
      </c>
      <c r="DQ9">
        <v>338</v>
      </c>
      <c r="DR9">
        <v>14</v>
      </c>
      <c r="DS9">
        <v>87</v>
      </c>
      <c r="DT9">
        <v>255</v>
      </c>
      <c r="DU9" s="130">
        <v>144</v>
      </c>
      <c r="DV9" s="130">
        <v>73</v>
      </c>
      <c r="DW9">
        <v>102</v>
      </c>
      <c r="DX9" s="130">
        <v>9</v>
      </c>
      <c r="DY9">
        <v>8</v>
      </c>
      <c r="DZ9">
        <v>23</v>
      </c>
      <c r="EA9">
        <v>7</v>
      </c>
      <c r="EB9">
        <v>86</v>
      </c>
      <c r="EC9" s="130">
        <v>0</v>
      </c>
      <c r="ED9" s="130">
        <v>252</v>
      </c>
      <c r="EE9" s="130">
        <v>0</v>
      </c>
      <c r="EF9" s="130">
        <v>2</v>
      </c>
      <c r="EG9" s="130">
        <v>31</v>
      </c>
      <c r="EH9" s="130">
        <v>208</v>
      </c>
      <c r="EI9" s="130">
        <v>125</v>
      </c>
      <c r="EJ9" s="130">
        <v>2</v>
      </c>
      <c r="EK9" s="130">
        <v>7</v>
      </c>
      <c r="EL9" s="130">
        <v>4</v>
      </c>
      <c r="EM9" s="130">
        <v>1</v>
      </c>
      <c r="EN9" s="130">
        <v>0</v>
      </c>
      <c r="EO9">
        <v>23</v>
      </c>
      <c r="EP9">
        <v>197</v>
      </c>
      <c r="EQ9">
        <v>118</v>
      </c>
      <c r="ER9">
        <v>1</v>
      </c>
      <c r="ES9" s="130">
        <v>68</v>
      </c>
      <c r="ET9">
        <v>10</v>
      </c>
      <c r="EU9" s="130">
        <v>10</v>
      </c>
      <c r="EV9">
        <v>9</v>
      </c>
      <c r="EW9" s="130">
        <v>4340</v>
      </c>
      <c r="EX9" s="130">
        <v>0</v>
      </c>
      <c r="EY9" s="130">
        <v>309</v>
      </c>
      <c r="EZ9" s="130">
        <v>3</v>
      </c>
      <c r="FA9" s="130">
        <v>18</v>
      </c>
      <c r="FB9" s="130">
        <v>46</v>
      </c>
      <c r="FC9" s="130">
        <v>2183</v>
      </c>
      <c r="FD9">
        <v>1858</v>
      </c>
      <c r="FE9">
        <v>318</v>
      </c>
      <c r="FF9" s="130">
        <v>4359</v>
      </c>
      <c r="FG9" s="130">
        <v>44</v>
      </c>
      <c r="FH9" s="130">
        <v>9</v>
      </c>
      <c r="FI9" s="130">
        <v>0</v>
      </c>
      <c r="FJ9" s="130">
        <v>0</v>
      </c>
      <c r="FK9" s="130">
        <v>1</v>
      </c>
      <c r="FL9" s="130">
        <v>41</v>
      </c>
      <c r="FM9" s="130">
        <v>2</v>
      </c>
      <c r="FN9" s="130">
        <v>2</v>
      </c>
      <c r="FO9" s="130">
        <v>2</v>
      </c>
      <c r="FP9" s="130">
        <v>0</v>
      </c>
      <c r="FQ9" s="130">
        <v>1</v>
      </c>
      <c r="FR9" s="130">
        <v>1</v>
      </c>
      <c r="FS9" s="130">
        <v>1</v>
      </c>
      <c r="FT9" s="130">
        <v>0</v>
      </c>
      <c r="FU9" s="130">
        <v>2</v>
      </c>
      <c r="FV9" s="130">
        <v>1</v>
      </c>
      <c r="FW9" s="130">
        <v>0</v>
      </c>
      <c r="FX9" s="130">
        <v>0</v>
      </c>
      <c r="FY9" s="130">
        <v>1</v>
      </c>
      <c r="FZ9" s="130">
        <v>1</v>
      </c>
      <c r="GA9" s="130">
        <v>4</v>
      </c>
      <c r="GB9" s="130">
        <v>2</v>
      </c>
      <c r="GC9" s="130">
        <v>179</v>
      </c>
      <c r="GD9" s="130">
        <v>40</v>
      </c>
      <c r="GE9" s="130">
        <v>219</v>
      </c>
      <c r="GF9" s="130">
        <v>2</v>
      </c>
      <c r="GG9" s="130">
        <v>1</v>
      </c>
      <c r="GH9" s="130">
        <v>3</v>
      </c>
      <c r="GI9" s="130">
        <v>172</v>
      </c>
      <c r="GJ9" s="130">
        <v>37</v>
      </c>
      <c r="GK9" s="130">
        <v>209</v>
      </c>
      <c r="GL9" s="130">
        <v>179</v>
      </c>
      <c r="GM9" s="130">
        <v>7</v>
      </c>
      <c r="GN9" s="130">
        <v>7</v>
      </c>
      <c r="GO9" s="130">
        <v>7</v>
      </c>
      <c r="GP9" s="130">
        <v>105</v>
      </c>
      <c r="GQ9" s="130">
        <v>6</v>
      </c>
      <c r="GR9" s="130">
        <v>4</v>
      </c>
      <c r="GS9" s="130">
        <v>4</v>
      </c>
      <c r="GT9" s="130" t="s">
        <v>118</v>
      </c>
      <c r="GU9" s="130" t="s">
        <v>1181</v>
      </c>
      <c r="GV9" s="130"/>
      <c r="GW9" s="130"/>
      <c r="GX9" s="130"/>
      <c r="GY9" s="130"/>
      <c r="GZ9" s="130"/>
      <c r="HA9" s="130"/>
      <c r="HH9" s="130"/>
      <c r="HI9" s="130"/>
      <c r="HN9" s="130"/>
      <c r="HO9" s="130"/>
      <c r="HP9" s="130"/>
    </row>
    <row r="10" spans="1:224" x14ac:dyDescent="0.3">
      <c r="A10" t="s">
        <v>116</v>
      </c>
      <c r="B10" t="s">
        <v>119</v>
      </c>
      <c r="C10" t="s">
        <v>595</v>
      </c>
      <c r="D10" t="s">
        <v>596</v>
      </c>
      <c r="E10" s="352">
        <v>44713</v>
      </c>
      <c r="F10" s="130">
        <v>6947</v>
      </c>
      <c r="G10">
        <v>296</v>
      </c>
      <c r="H10">
        <v>291</v>
      </c>
      <c r="I10">
        <v>328</v>
      </c>
      <c r="J10">
        <v>274</v>
      </c>
      <c r="K10">
        <v>303</v>
      </c>
      <c r="L10">
        <v>171</v>
      </c>
      <c r="M10">
        <v>271</v>
      </c>
      <c r="N10">
        <v>104</v>
      </c>
      <c r="O10">
        <v>342</v>
      </c>
      <c r="P10">
        <v>8</v>
      </c>
      <c r="Q10">
        <v>6</v>
      </c>
      <c r="R10">
        <v>9</v>
      </c>
      <c r="S10">
        <v>7</v>
      </c>
      <c r="T10">
        <v>7</v>
      </c>
      <c r="U10">
        <v>0</v>
      </c>
      <c r="V10">
        <v>9</v>
      </c>
      <c r="W10">
        <v>4</v>
      </c>
      <c r="X10">
        <v>13</v>
      </c>
      <c r="Y10">
        <v>278</v>
      </c>
      <c r="Z10">
        <v>275</v>
      </c>
      <c r="AA10">
        <v>309</v>
      </c>
      <c r="AB10">
        <v>259</v>
      </c>
      <c r="AC10">
        <v>286</v>
      </c>
      <c r="AD10">
        <v>167</v>
      </c>
      <c r="AE10">
        <v>253</v>
      </c>
      <c r="AF10">
        <v>96</v>
      </c>
      <c r="AG10">
        <v>315</v>
      </c>
      <c r="AH10">
        <v>64</v>
      </c>
      <c r="AI10">
        <v>62</v>
      </c>
      <c r="AJ10">
        <v>5</v>
      </c>
      <c r="AK10">
        <v>5</v>
      </c>
      <c r="AL10">
        <v>57</v>
      </c>
      <c r="AM10">
        <v>55</v>
      </c>
      <c r="AN10">
        <v>134</v>
      </c>
      <c r="AO10">
        <v>0</v>
      </c>
      <c r="AP10">
        <v>131</v>
      </c>
      <c r="AQ10">
        <v>1</v>
      </c>
      <c r="AR10">
        <v>1</v>
      </c>
      <c r="AS10">
        <v>0</v>
      </c>
      <c r="AT10">
        <v>40</v>
      </c>
      <c r="AU10">
        <v>0</v>
      </c>
      <c r="AV10">
        <v>40</v>
      </c>
      <c r="AW10" s="130">
        <v>271</v>
      </c>
      <c r="AX10" s="130">
        <v>1</v>
      </c>
      <c r="AY10" s="130">
        <v>18</v>
      </c>
      <c r="AZ10" s="130">
        <v>250</v>
      </c>
      <c r="BA10" s="130">
        <v>9</v>
      </c>
      <c r="BB10" s="130">
        <v>0</v>
      </c>
      <c r="BC10" s="130">
        <v>1</v>
      </c>
      <c r="BD10" s="130">
        <v>7</v>
      </c>
      <c r="BE10" s="130">
        <v>253</v>
      </c>
      <c r="BF10" s="130">
        <v>1</v>
      </c>
      <c r="BG10" s="130">
        <v>17</v>
      </c>
      <c r="BH10" s="130">
        <v>234</v>
      </c>
      <c r="BI10">
        <v>36</v>
      </c>
      <c r="BJ10" s="130">
        <v>5</v>
      </c>
      <c r="BK10">
        <v>45</v>
      </c>
      <c r="BL10">
        <v>53</v>
      </c>
      <c r="BM10" s="27">
        <v>16</v>
      </c>
      <c r="BN10">
        <v>0</v>
      </c>
      <c r="BO10" s="130">
        <v>22</v>
      </c>
      <c r="BP10" s="130">
        <v>5</v>
      </c>
      <c r="BQ10">
        <v>0</v>
      </c>
      <c r="BR10">
        <v>0</v>
      </c>
      <c r="BS10" s="130">
        <v>17</v>
      </c>
      <c r="BT10">
        <v>0</v>
      </c>
      <c r="BU10">
        <v>0</v>
      </c>
      <c r="BV10">
        <v>2</v>
      </c>
      <c r="BW10">
        <v>6</v>
      </c>
      <c r="BX10">
        <v>0</v>
      </c>
      <c r="BY10" s="130">
        <v>6</v>
      </c>
      <c r="BZ10">
        <v>13</v>
      </c>
      <c r="CA10">
        <v>3</v>
      </c>
      <c r="CB10">
        <v>11</v>
      </c>
      <c r="CC10">
        <v>2</v>
      </c>
      <c r="CD10" s="130"/>
      <c r="CE10" s="130"/>
      <c r="CF10" s="322"/>
      <c r="CG10">
        <v>296</v>
      </c>
      <c r="CH10">
        <v>213</v>
      </c>
      <c r="CI10">
        <v>328</v>
      </c>
      <c r="CJ10" s="130">
        <v>73</v>
      </c>
      <c r="CK10" s="130">
        <v>282</v>
      </c>
      <c r="CL10" s="130">
        <v>181</v>
      </c>
      <c r="CM10" s="130">
        <v>291</v>
      </c>
      <c r="CN10">
        <v>267</v>
      </c>
      <c r="CO10">
        <v>253</v>
      </c>
      <c r="CP10">
        <v>90</v>
      </c>
      <c r="CQ10">
        <v>8</v>
      </c>
      <c r="CR10">
        <v>6</v>
      </c>
      <c r="CS10">
        <v>9</v>
      </c>
      <c r="CT10" s="130">
        <v>0</v>
      </c>
      <c r="CU10" s="130">
        <v>6</v>
      </c>
      <c r="CV10" s="130">
        <v>0</v>
      </c>
      <c r="CW10" s="130">
        <v>6</v>
      </c>
      <c r="CX10">
        <v>5</v>
      </c>
      <c r="CY10">
        <v>4</v>
      </c>
      <c r="CZ10">
        <v>0</v>
      </c>
      <c r="DA10">
        <v>278</v>
      </c>
      <c r="DB10">
        <v>199</v>
      </c>
      <c r="DC10">
        <v>309</v>
      </c>
      <c r="DD10" s="130">
        <v>70</v>
      </c>
      <c r="DE10" s="130">
        <v>267</v>
      </c>
      <c r="DF10" s="130">
        <v>175</v>
      </c>
      <c r="DG10" s="130">
        <v>275</v>
      </c>
      <c r="DH10" s="130">
        <v>252</v>
      </c>
      <c r="DI10" s="130">
        <v>239</v>
      </c>
      <c r="DJ10" s="130">
        <v>85</v>
      </c>
      <c r="DK10" s="130"/>
      <c r="DL10">
        <v>367</v>
      </c>
      <c r="DM10">
        <v>353</v>
      </c>
      <c r="DN10">
        <v>14</v>
      </c>
      <c r="DO10">
        <v>367</v>
      </c>
      <c r="DP10">
        <v>15</v>
      </c>
      <c r="DQ10">
        <v>338</v>
      </c>
      <c r="DR10">
        <v>14</v>
      </c>
      <c r="DS10">
        <v>108</v>
      </c>
      <c r="DT10">
        <v>265</v>
      </c>
      <c r="DU10" s="130">
        <v>144</v>
      </c>
      <c r="DV10" s="130">
        <v>73</v>
      </c>
      <c r="DW10">
        <v>103</v>
      </c>
      <c r="DX10" s="130">
        <v>9</v>
      </c>
      <c r="DY10">
        <v>8</v>
      </c>
      <c r="DZ10">
        <v>23</v>
      </c>
      <c r="EA10">
        <v>7</v>
      </c>
      <c r="EB10">
        <v>107</v>
      </c>
      <c r="EC10" s="130">
        <v>0</v>
      </c>
      <c r="ED10" s="130">
        <v>263</v>
      </c>
      <c r="EE10" s="130">
        <v>0</v>
      </c>
      <c r="EF10" s="130">
        <v>3</v>
      </c>
      <c r="EG10" s="130">
        <v>30</v>
      </c>
      <c r="EH10" s="130">
        <v>211</v>
      </c>
      <c r="EI10" s="130">
        <v>123</v>
      </c>
      <c r="EJ10" s="130">
        <v>3</v>
      </c>
      <c r="EK10" s="130">
        <v>7</v>
      </c>
      <c r="EL10" s="130">
        <v>4</v>
      </c>
      <c r="EM10" s="130">
        <v>1</v>
      </c>
      <c r="EN10" s="130">
        <v>0</v>
      </c>
      <c r="EO10">
        <v>22</v>
      </c>
      <c r="EP10">
        <v>200</v>
      </c>
      <c r="EQ10">
        <v>116</v>
      </c>
      <c r="ER10">
        <v>5</v>
      </c>
      <c r="ES10" s="130">
        <v>68</v>
      </c>
      <c r="ET10">
        <v>10</v>
      </c>
      <c r="EU10" s="130">
        <v>9</v>
      </c>
      <c r="EV10">
        <v>9</v>
      </c>
      <c r="EW10" s="130">
        <v>4406</v>
      </c>
      <c r="EX10" s="130">
        <v>0</v>
      </c>
      <c r="EY10" s="130">
        <v>318</v>
      </c>
      <c r="EZ10" s="130">
        <v>3</v>
      </c>
      <c r="FA10" s="130">
        <v>19</v>
      </c>
      <c r="FB10" s="130">
        <v>47</v>
      </c>
      <c r="FC10" s="130">
        <v>2212</v>
      </c>
      <c r="FD10">
        <v>1895</v>
      </c>
      <c r="FE10">
        <v>317</v>
      </c>
      <c r="FF10" s="130">
        <v>4424</v>
      </c>
      <c r="FG10" s="130">
        <v>47</v>
      </c>
      <c r="FH10" s="130">
        <v>12</v>
      </c>
      <c r="FI10" s="130">
        <v>0</v>
      </c>
      <c r="FJ10" s="130">
        <v>2</v>
      </c>
      <c r="FK10" s="130">
        <v>2</v>
      </c>
      <c r="FL10" s="130">
        <v>43</v>
      </c>
      <c r="FM10" s="130">
        <v>2</v>
      </c>
      <c r="FN10" s="130">
        <v>3</v>
      </c>
      <c r="FO10" s="130">
        <v>2</v>
      </c>
      <c r="FP10" s="130">
        <v>0</v>
      </c>
      <c r="FQ10" s="130">
        <v>1</v>
      </c>
      <c r="FR10" s="130">
        <v>2</v>
      </c>
      <c r="FS10" s="130">
        <v>1</v>
      </c>
      <c r="FT10" s="130">
        <v>0</v>
      </c>
      <c r="FU10" s="130">
        <v>1</v>
      </c>
      <c r="FV10" s="130">
        <v>1</v>
      </c>
      <c r="FW10" s="130">
        <v>0</v>
      </c>
      <c r="FX10" s="130">
        <v>0</v>
      </c>
      <c r="FY10" s="130">
        <v>0</v>
      </c>
      <c r="FZ10" s="130">
        <v>1</v>
      </c>
      <c r="GA10" s="130">
        <v>4</v>
      </c>
      <c r="GB10" s="130">
        <v>2</v>
      </c>
      <c r="GC10" s="130">
        <v>178</v>
      </c>
      <c r="GD10" s="130">
        <v>39</v>
      </c>
      <c r="GE10" s="130">
        <v>217</v>
      </c>
      <c r="GF10" s="130">
        <v>2</v>
      </c>
      <c r="GG10" s="130">
        <v>1</v>
      </c>
      <c r="GH10" s="130">
        <v>3</v>
      </c>
      <c r="GI10" s="130">
        <v>171</v>
      </c>
      <c r="GJ10" s="130">
        <v>36</v>
      </c>
      <c r="GK10" s="130">
        <v>207</v>
      </c>
      <c r="GL10" s="130">
        <v>178</v>
      </c>
      <c r="GM10" s="130">
        <v>8</v>
      </c>
      <c r="GN10" s="130">
        <v>8</v>
      </c>
      <c r="GO10" s="130">
        <v>8</v>
      </c>
      <c r="GP10" s="130">
        <v>109</v>
      </c>
      <c r="GQ10" s="130">
        <v>10</v>
      </c>
      <c r="GR10" s="130">
        <v>6</v>
      </c>
      <c r="GS10" s="130">
        <v>6</v>
      </c>
      <c r="GT10" s="130" t="s">
        <v>121</v>
      </c>
      <c r="GU10" s="130" t="s">
        <v>1181</v>
      </c>
      <c r="GV10" s="130"/>
      <c r="GW10" s="130"/>
      <c r="GX10" s="130"/>
      <c r="GY10" s="130"/>
      <c r="GZ10" s="130"/>
      <c r="HA10" s="130"/>
      <c r="HH10" s="130"/>
      <c r="HI10" s="130"/>
      <c r="HN10" s="130"/>
      <c r="HO10" s="130"/>
      <c r="HP10" s="130"/>
    </row>
    <row r="11" spans="1:224" x14ac:dyDescent="0.3">
      <c r="A11" t="s">
        <v>116</v>
      </c>
      <c r="B11" t="s">
        <v>119</v>
      </c>
      <c r="C11" t="s">
        <v>597</v>
      </c>
      <c r="D11" t="s">
        <v>598</v>
      </c>
      <c r="E11" s="352">
        <v>44682</v>
      </c>
      <c r="F11" s="130">
        <v>6347</v>
      </c>
      <c r="G11">
        <v>345</v>
      </c>
      <c r="H11">
        <v>326</v>
      </c>
      <c r="I11">
        <v>345</v>
      </c>
      <c r="J11">
        <v>337</v>
      </c>
      <c r="K11">
        <v>342</v>
      </c>
      <c r="L11">
        <v>299</v>
      </c>
      <c r="M11">
        <v>306</v>
      </c>
      <c r="N11">
        <v>275</v>
      </c>
      <c r="O11">
        <v>370</v>
      </c>
      <c r="P11">
        <v>14</v>
      </c>
      <c r="Q11">
        <v>10</v>
      </c>
      <c r="R11">
        <v>11</v>
      </c>
      <c r="S11">
        <v>14</v>
      </c>
      <c r="T11">
        <v>11</v>
      </c>
      <c r="U11">
        <v>8</v>
      </c>
      <c r="V11">
        <v>13</v>
      </c>
      <c r="W11">
        <v>10</v>
      </c>
      <c r="X11">
        <v>16</v>
      </c>
      <c r="Y11">
        <v>326</v>
      </c>
      <c r="Z11">
        <v>312</v>
      </c>
      <c r="AA11">
        <v>329</v>
      </c>
      <c r="AB11">
        <v>318</v>
      </c>
      <c r="AC11">
        <v>327</v>
      </c>
      <c r="AD11">
        <v>288</v>
      </c>
      <c r="AE11">
        <v>288</v>
      </c>
      <c r="AF11">
        <v>263</v>
      </c>
      <c r="AG11">
        <v>349</v>
      </c>
      <c r="AH11">
        <v>49</v>
      </c>
      <c r="AI11">
        <v>41</v>
      </c>
      <c r="AJ11">
        <v>6</v>
      </c>
      <c r="AK11">
        <v>6</v>
      </c>
      <c r="AL11">
        <v>42</v>
      </c>
      <c r="AM11">
        <v>35</v>
      </c>
      <c r="AN11">
        <v>258</v>
      </c>
      <c r="AO11">
        <v>8</v>
      </c>
      <c r="AP11">
        <v>247</v>
      </c>
      <c r="AQ11">
        <v>0</v>
      </c>
      <c r="AR11">
        <v>0</v>
      </c>
      <c r="AS11">
        <v>0</v>
      </c>
      <c r="AT11">
        <v>214</v>
      </c>
      <c r="AU11">
        <v>6</v>
      </c>
      <c r="AV11">
        <v>206</v>
      </c>
      <c r="AW11" s="130">
        <v>306</v>
      </c>
      <c r="AX11" s="130">
        <v>1</v>
      </c>
      <c r="AY11" s="130">
        <v>4</v>
      </c>
      <c r="AZ11" s="130">
        <v>299</v>
      </c>
      <c r="BA11" s="130">
        <v>13</v>
      </c>
      <c r="BB11" s="130">
        <v>0</v>
      </c>
      <c r="BC11" s="130">
        <v>0</v>
      </c>
      <c r="BD11" s="130">
        <v>12</v>
      </c>
      <c r="BE11" s="130">
        <v>288</v>
      </c>
      <c r="BF11" s="130">
        <v>1</v>
      </c>
      <c r="BG11" s="130">
        <v>4</v>
      </c>
      <c r="BH11" s="130">
        <v>282</v>
      </c>
      <c r="BI11">
        <v>43</v>
      </c>
      <c r="BJ11" s="130">
        <v>4</v>
      </c>
      <c r="BK11">
        <v>54</v>
      </c>
      <c r="BL11">
        <v>48</v>
      </c>
      <c r="BM11" s="27">
        <v>4</v>
      </c>
      <c r="BN11">
        <v>4</v>
      </c>
      <c r="BO11" s="130">
        <v>22</v>
      </c>
      <c r="BP11" s="130">
        <v>8</v>
      </c>
      <c r="BQ11">
        <v>0</v>
      </c>
      <c r="BR11">
        <v>0</v>
      </c>
      <c r="BS11" s="130">
        <v>14</v>
      </c>
      <c r="BT11">
        <v>0</v>
      </c>
      <c r="BU11">
        <v>0</v>
      </c>
      <c r="BV11">
        <v>2</v>
      </c>
      <c r="BW11">
        <v>6</v>
      </c>
      <c r="BX11">
        <v>0</v>
      </c>
      <c r="BY11" s="130">
        <v>6</v>
      </c>
      <c r="BZ11">
        <v>11</v>
      </c>
      <c r="CA11">
        <v>5</v>
      </c>
      <c r="CB11">
        <v>8</v>
      </c>
      <c r="CC11">
        <v>3</v>
      </c>
      <c r="CD11" s="130"/>
      <c r="CE11" s="130"/>
      <c r="CF11" s="322"/>
      <c r="CG11">
        <v>345</v>
      </c>
      <c r="CH11">
        <v>267</v>
      </c>
      <c r="CI11">
        <v>345</v>
      </c>
      <c r="CJ11" s="130">
        <v>100</v>
      </c>
      <c r="CK11" s="130">
        <v>308</v>
      </c>
      <c r="CL11" s="130">
        <v>196</v>
      </c>
      <c r="CM11" s="130">
        <v>326</v>
      </c>
      <c r="CN11">
        <v>316</v>
      </c>
      <c r="CO11">
        <v>313</v>
      </c>
      <c r="CP11">
        <v>143</v>
      </c>
      <c r="CQ11">
        <v>14</v>
      </c>
      <c r="CR11">
        <v>13</v>
      </c>
      <c r="CS11">
        <v>11</v>
      </c>
      <c r="CT11" s="130">
        <v>2</v>
      </c>
      <c r="CU11" s="130">
        <v>9</v>
      </c>
      <c r="CV11" s="130">
        <v>4</v>
      </c>
      <c r="CW11" s="130">
        <v>10</v>
      </c>
      <c r="CX11">
        <v>10</v>
      </c>
      <c r="CY11">
        <v>10</v>
      </c>
      <c r="CZ11">
        <v>4</v>
      </c>
      <c r="DA11">
        <v>326</v>
      </c>
      <c r="DB11">
        <v>250</v>
      </c>
      <c r="DC11">
        <v>329</v>
      </c>
      <c r="DD11" s="130">
        <v>95</v>
      </c>
      <c r="DE11" s="130">
        <v>294</v>
      </c>
      <c r="DF11" s="130">
        <v>188</v>
      </c>
      <c r="DG11" s="130">
        <v>312</v>
      </c>
      <c r="DH11" s="130">
        <v>302</v>
      </c>
      <c r="DI11" s="130">
        <v>299</v>
      </c>
      <c r="DJ11" s="130">
        <v>137</v>
      </c>
      <c r="DK11" s="130"/>
      <c r="DL11">
        <v>376</v>
      </c>
      <c r="DM11">
        <v>371</v>
      </c>
      <c r="DN11">
        <v>5</v>
      </c>
      <c r="DO11">
        <v>376</v>
      </c>
      <c r="DP11">
        <v>16</v>
      </c>
      <c r="DQ11">
        <v>355</v>
      </c>
      <c r="DR11">
        <v>5</v>
      </c>
      <c r="DS11">
        <v>118</v>
      </c>
      <c r="DT11">
        <v>297</v>
      </c>
      <c r="DU11" s="130">
        <v>201</v>
      </c>
      <c r="DV11" s="130">
        <v>67</v>
      </c>
      <c r="DW11">
        <v>93</v>
      </c>
      <c r="DX11" s="130">
        <v>4</v>
      </c>
      <c r="DY11">
        <v>8</v>
      </c>
      <c r="DZ11">
        <v>3</v>
      </c>
      <c r="EA11">
        <v>0</v>
      </c>
      <c r="EB11">
        <v>90</v>
      </c>
      <c r="EC11" s="130">
        <v>1</v>
      </c>
      <c r="ED11" s="130">
        <v>262</v>
      </c>
      <c r="EE11" s="130">
        <v>9</v>
      </c>
      <c r="EF11" s="130">
        <v>1</v>
      </c>
      <c r="EG11" s="130">
        <v>31</v>
      </c>
      <c r="EH11" s="130">
        <v>209</v>
      </c>
      <c r="EI11" s="130">
        <v>135</v>
      </c>
      <c r="EJ11" s="130">
        <v>1</v>
      </c>
      <c r="EK11" s="130">
        <v>6</v>
      </c>
      <c r="EL11" s="130">
        <v>8</v>
      </c>
      <c r="EM11" s="130">
        <v>1</v>
      </c>
      <c r="EN11" s="130">
        <v>0</v>
      </c>
      <c r="EO11">
        <v>25</v>
      </c>
      <c r="EP11">
        <v>197</v>
      </c>
      <c r="EQ11">
        <v>133</v>
      </c>
      <c r="ER11">
        <v>10</v>
      </c>
      <c r="ES11" s="130">
        <v>85</v>
      </c>
      <c r="ET11">
        <v>19</v>
      </c>
      <c r="EU11" s="130">
        <v>170</v>
      </c>
      <c r="EV11">
        <v>129</v>
      </c>
      <c r="EW11" s="130">
        <v>3855</v>
      </c>
      <c r="EX11" s="130">
        <v>2</v>
      </c>
      <c r="EY11" s="130">
        <v>143</v>
      </c>
      <c r="EZ11" s="130">
        <v>54</v>
      </c>
      <c r="FA11" s="130">
        <v>31</v>
      </c>
      <c r="FB11" s="130">
        <v>43</v>
      </c>
      <c r="FC11" s="130">
        <v>1883</v>
      </c>
      <c r="FD11">
        <v>1755</v>
      </c>
      <c r="FE11">
        <v>516</v>
      </c>
      <c r="FF11" s="130">
        <v>4154</v>
      </c>
      <c r="FG11" s="130">
        <v>34</v>
      </c>
      <c r="FH11" s="130">
        <v>15</v>
      </c>
      <c r="FI11" s="130">
        <v>0</v>
      </c>
      <c r="FJ11" s="130">
        <v>17</v>
      </c>
      <c r="FK11" s="130">
        <v>1</v>
      </c>
      <c r="FL11" s="130">
        <v>32</v>
      </c>
      <c r="FM11" s="130">
        <v>1</v>
      </c>
      <c r="FN11" s="130">
        <v>1</v>
      </c>
      <c r="FO11" s="130">
        <v>0</v>
      </c>
      <c r="FP11" s="130">
        <v>0</v>
      </c>
      <c r="FQ11" s="130">
        <v>0</v>
      </c>
      <c r="FR11" s="130">
        <v>0</v>
      </c>
      <c r="FS11" s="130">
        <v>0</v>
      </c>
      <c r="FT11" s="130">
        <v>0</v>
      </c>
      <c r="FU11" s="130">
        <v>5</v>
      </c>
      <c r="FV11" s="130">
        <v>5</v>
      </c>
      <c r="FW11" s="130">
        <v>4</v>
      </c>
      <c r="FX11" s="130">
        <v>0</v>
      </c>
      <c r="FY11" s="130">
        <v>3</v>
      </c>
      <c r="FZ11" s="130">
        <v>2</v>
      </c>
      <c r="GA11" s="130">
        <v>6</v>
      </c>
      <c r="GB11" s="130">
        <v>3</v>
      </c>
      <c r="GC11" s="130">
        <v>198</v>
      </c>
      <c r="GD11" s="130">
        <v>48</v>
      </c>
      <c r="GE11" s="130">
        <v>246</v>
      </c>
      <c r="GF11" s="130">
        <v>2</v>
      </c>
      <c r="GG11" s="130">
        <v>1</v>
      </c>
      <c r="GH11" s="130">
        <v>3</v>
      </c>
      <c r="GI11" s="130">
        <v>194</v>
      </c>
      <c r="GJ11" s="130">
        <v>47</v>
      </c>
      <c r="GK11" s="130">
        <v>241</v>
      </c>
      <c r="GL11" s="130">
        <v>198</v>
      </c>
      <c r="GM11" s="130">
        <v>24</v>
      </c>
      <c r="GN11" s="130">
        <v>24</v>
      </c>
      <c r="GO11" s="130">
        <v>24</v>
      </c>
      <c r="GP11" s="130">
        <v>92</v>
      </c>
      <c r="GQ11" s="130">
        <v>15</v>
      </c>
      <c r="GR11" s="130">
        <v>5</v>
      </c>
      <c r="GS11" s="130">
        <v>5</v>
      </c>
      <c r="GT11" s="130" t="s">
        <v>118</v>
      </c>
      <c r="GU11" s="130" t="s">
        <v>1182</v>
      </c>
      <c r="GV11" s="130"/>
      <c r="GW11" s="130"/>
      <c r="GX11" s="130"/>
      <c r="GY11" s="130"/>
      <c r="GZ11" s="130"/>
      <c r="HA11" s="130"/>
      <c r="HH11" s="130"/>
      <c r="HI11" s="130"/>
      <c r="HN11" s="130"/>
      <c r="HO11" s="130"/>
      <c r="HP11" s="130"/>
    </row>
    <row r="12" spans="1:224" x14ac:dyDescent="0.3">
      <c r="A12" t="s">
        <v>116</v>
      </c>
      <c r="B12" t="s">
        <v>119</v>
      </c>
      <c r="C12" t="s">
        <v>597</v>
      </c>
      <c r="D12" t="s">
        <v>598</v>
      </c>
      <c r="E12" s="352">
        <v>44713</v>
      </c>
      <c r="F12" s="130">
        <v>6349</v>
      </c>
      <c r="G12">
        <v>353</v>
      </c>
      <c r="H12">
        <v>336</v>
      </c>
      <c r="I12">
        <v>353</v>
      </c>
      <c r="J12">
        <v>342</v>
      </c>
      <c r="K12">
        <v>350</v>
      </c>
      <c r="L12">
        <v>297</v>
      </c>
      <c r="M12">
        <v>313</v>
      </c>
      <c r="N12">
        <v>275</v>
      </c>
      <c r="O12">
        <v>377</v>
      </c>
      <c r="P12">
        <v>14</v>
      </c>
      <c r="Q12">
        <v>10</v>
      </c>
      <c r="R12">
        <v>11</v>
      </c>
      <c r="S12">
        <v>14</v>
      </c>
      <c r="T12">
        <v>11</v>
      </c>
      <c r="U12">
        <v>8</v>
      </c>
      <c r="V12">
        <v>13</v>
      </c>
      <c r="W12">
        <v>10</v>
      </c>
      <c r="X12">
        <v>16</v>
      </c>
      <c r="Y12">
        <v>333</v>
      </c>
      <c r="Z12">
        <v>321</v>
      </c>
      <c r="AA12">
        <v>336</v>
      </c>
      <c r="AB12">
        <v>322</v>
      </c>
      <c r="AC12">
        <v>334</v>
      </c>
      <c r="AD12">
        <v>286</v>
      </c>
      <c r="AE12">
        <v>295</v>
      </c>
      <c r="AF12">
        <v>263</v>
      </c>
      <c r="AG12">
        <v>355</v>
      </c>
      <c r="AH12">
        <v>51</v>
      </c>
      <c r="AI12">
        <v>42</v>
      </c>
      <c r="AJ12">
        <v>6</v>
      </c>
      <c r="AK12">
        <v>6</v>
      </c>
      <c r="AL12">
        <v>43</v>
      </c>
      <c r="AM12">
        <v>35</v>
      </c>
      <c r="AN12">
        <v>267</v>
      </c>
      <c r="AO12">
        <v>8</v>
      </c>
      <c r="AP12">
        <v>256</v>
      </c>
      <c r="AQ12">
        <v>0</v>
      </c>
      <c r="AR12">
        <v>0</v>
      </c>
      <c r="AS12">
        <v>0</v>
      </c>
      <c r="AT12">
        <v>220</v>
      </c>
      <c r="AU12">
        <v>6</v>
      </c>
      <c r="AV12">
        <v>212</v>
      </c>
      <c r="AW12" s="130">
        <v>313</v>
      </c>
      <c r="AX12" s="130">
        <v>0</v>
      </c>
      <c r="AY12" s="130">
        <v>7</v>
      </c>
      <c r="AZ12" s="130">
        <v>304</v>
      </c>
      <c r="BA12" s="130">
        <v>13</v>
      </c>
      <c r="BB12" s="130">
        <v>0</v>
      </c>
      <c r="BC12" s="130">
        <v>0</v>
      </c>
      <c r="BD12" s="130">
        <v>12</v>
      </c>
      <c r="BE12" s="130">
        <v>295</v>
      </c>
      <c r="BF12" s="130">
        <v>0</v>
      </c>
      <c r="BG12" s="130">
        <v>7</v>
      </c>
      <c r="BH12" s="130">
        <v>287</v>
      </c>
      <c r="BI12">
        <v>42</v>
      </c>
      <c r="BJ12" s="130">
        <v>4</v>
      </c>
      <c r="BK12">
        <v>55</v>
      </c>
      <c r="BL12">
        <v>49</v>
      </c>
      <c r="BM12" s="27">
        <v>4</v>
      </c>
      <c r="BN12">
        <v>4</v>
      </c>
      <c r="BO12" s="130">
        <v>22</v>
      </c>
      <c r="BP12" s="130">
        <v>8</v>
      </c>
      <c r="BQ12">
        <v>0</v>
      </c>
      <c r="BR12">
        <v>0</v>
      </c>
      <c r="BS12" s="130">
        <v>14</v>
      </c>
      <c r="BT12">
        <v>0</v>
      </c>
      <c r="BU12">
        <v>0</v>
      </c>
      <c r="BV12">
        <v>2</v>
      </c>
      <c r="BW12">
        <v>4</v>
      </c>
      <c r="BX12">
        <v>0</v>
      </c>
      <c r="BY12" s="130">
        <v>4</v>
      </c>
      <c r="BZ12">
        <v>11</v>
      </c>
      <c r="CA12">
        <v>4</v>
      </c>
      <c r="CB12">
        <v>9</v>
      </c>
      <c r="CC12">
        <v>2</v>
      </c>
      <c r="CD12" s="130"/>
      <c r="CE12" s="130"/>
      <c r="CF12" s="322"/>
      <c r="CG12">
        <v>353</v>
      </c>
      <c r="CH12">
        <v>272</v>
      </c>
      <c r="CI12">
        <v>353</v>
      </c>
      <c r="CJ12" s="130">
        <v>96</v>
      </c>
      <c r="CK12" s="130">
        <v>309</v>
      </c>
      <c r="CL12" s="130">
        <v>199</v>
      </c>
      <c r="CM12" s="130">
        <v>336</v>
      </c>
      <c r="CN12">
        <v>325</v>
      </c>
      <c r="CO12">
        <v>324</v>
      </c>
      <c r="CP12">
        <v>146</v>
      </c>
      <c r="CQ12">
        <v>14</v>
      </c>
      <c r="CR12">
        <v>13</v>
      </c>
      <c r="CS12">
        <v>11</v>
      </c>
      <c r="CT12" s="130">
        <v>2</v>
      </c>
      <c r="CU12" s="130">
        <v>9</v>
      </c>
      <c r="CV12" s="130">
        <v>4</v>
      </c>
      <c r="CW12" s="130">
        <v>10</v>
      </c>
      <c r="CX12">
        <v>10</v>
      </c>
      <c r="CY12">
        <v>10</v>
      </c>
      <c r="CZ12">
        <v>4</v>
      </c>
      <c r="DA12">
        <v>333</v>
      </c>
      <c r="DB12">
        <v>256</v>
      </c>
      <c r="DC12">
        <v>336</v>
      </c>
      <c r="DD12" s="130">
        <v>91</v>
      </c>
      <c r="DE12" s="130">
        <v>295</v>
      </c>
      <c r="DF12" s="130">
        <v>191</v>
      </c>
      <c r="DG12" s="130">
        <v>321</v>
      </c>
      <c r="DH12" s="130">
        <v>310</v>
      </c>
      <c r="DI12" s="130">
        <v>309</v>
      </c>
      <c r="DJ12" s="130">
        <v>141</v>
      </c>
      <c r="DK12" s="130"/>
      <c r="DL12">
        <v>383</v>
      </c>
      <c r="DM12">
        <v>377</v>
      </c>
      <c r="DN12">
        <v>6</v>
      </c>
      <c r="DO12">
        <v>383</v>
      </c>
      <c r="DP12">
        <v>16</v>
      </c>
      <c r="DQ12">
        <v>361</v>
      </c>
      <c r="DR12">
        <v>6</v>
      </c>
      <c r="DS12">
        <v>141</v>
      </c>
      <c r="DT12">
        <v>303</v>
      </c>
      <c r="DU12" s="130">
        <v>204</v>
      </c>
      <c r="DV12" s="130">
        <v>67</v>
      </c>
      <c r="DW12">
        <v>97</v>
      </c>
      <c r="DX12" s="130">
        <v>4</v>
      </c>
      <c r="DY12">
        <v>8</v>
      </c>
      <c r="DZ12">
        <v>3</v>
      </c>
      <c r="EA12">
        <v>0</v>
      </c>
      <c r="EB12">
        <v>85</v>
      </c>
      <c r="EC12" s="130">
        <v>1</v>
      </c>
      <c r="ED12" s="130">
        <v>240</v>
      </c>
      <c r="EE12" s="130">
        <v>9</v>
      </c>
      <c r="EF12" s="130">
        <v>1</v>
      </c>
      <c r="EG12" s="130">
        <v>32</v>
      </c>
      <c r="EH12" s="130">
        <v>214</v>
      </c>
      <c r="EI12" s="130">
        <v>136</v>
      </c>
      <c r="EJ12" s="130">
        <v>1</v>
      </c>
      <c r="EK12" s="130">
        <v>6</v>
      </c>
      <c r="EL12" s="130">
        <v>8</v>
      </c>
      <c r="EM12" s="130">
        <v>1</v>
      </c>
      <c r="EN12" s="130">
        <v>0</v>
      </c>
      <c r="EO12">
        <v>26</v>
      </c>
      <c r="EP12">
        <v>201</v>
      </c>
      <c r="EQ12">
        <v>134</v>
      </c>
      <c r="ER12">
        <v>10</v>
      </c>
      <c r="ES12" s="130">
        <v>86</v>
      </c>
      <c r="ET12">
        <v>20</v>
      </c>
      <c r="EU12" s="130">
        <v>173</v>
      </c>
      <c r="EV12">
        <v>131</v>
      </c>
      <c r="EW12" s="130">
        <v>3849</v>
      </c>
      <c r="EX12" s="130">
        <v>7</v>
      </c>
      <c r="EY12" s="130">
        <v>141</v>
      </c>
      <c r="EZ12" s="130">
        <v>58</v>
      </c>
      <c r="FA12" s="130">
        <v>31</v>
      </c>
      <c r="FB12" s="130">
        <v>44</v>
      </c>
      <c r="FC12" s="130">
        <v>1889</v>
      </c>
      <c r="FD12">
        <v>1749</v>
      </c>
      <c r="FE12">
        <v>515</v>
      </c>
      <c r="FF12" s="130">
        <v>4153</v>
      </c>
      <c r="FG12" s="130">
        <v>37</v>
      </c>
      <c r="FH12" s="130">
        <v>15</v>
      </c>
      <c r="FI12" s="130">
        <v>0</v>
      </c>
      <c r="FJ12" s="130">
        <v>13</v>
      </c>
      <c r="FK12" s="130">
        <v>1</v>
      </c>
      <c r="FL12" s="130">
        <v>34</v>
      </c>
      <c r="FM12" s="130">
        <v>2</v>
      </c>
      <c r="FN12" s="130">
        <v>1</v>
      </c>
      <c r="FO12" s="130">
        <v>0</v>
      </c>
      <c r="FP12" s="130">
        <v>0</v>
      </c>
      <c r="FQ12" s="130">
        <v>0</v>
      </c>
      <c r="FR12" s="130">
        <v>0</v>
      </c>
      <c r="FS12" s="130">
        <v>0</v>
      </c>
      <c r="FT12" s="130">
        <v>0</v>
      </c>
      <c r="FU12" s="130">
        <v>5</v>
      </c>
      <c r="FV12" s="130">
        <v>4</v>
      </c>
      <c r="FW12" s="130">
        <v>3</v>
      </c>
      <c r="FX12" s="130">
        <v>0</v>
      </c>
      <c r="FY12" s="130">
        <v>3</v>
      </c>
      <c r="FZ12" s="130">
        <v>2</v>
      </c>
      <c r="GA12" s="130">
        <v>6</v>
      </c>
      <c r="GB12" s="130">
        <v>3</v>
      </c>
      <c r="GC12" s="130">
        <v>198</v>
      </c>
      <c r="GD12" s="130">
        <v>49</v>
      </c>
      <c r="GE12" s="130">
        <v>247</v>
      </c>
      <c r="GF12" s="130">
        <v>2</v>
      </c>
      <c r="GG12" s="130">
        <v>1</v>
      </c>
      <c r="GH12" s="130">
        <v>3</v>
      </c>
      <c r="GI12" s="130">
        <v>194</v>
      </c>
      <c r="GJ12" s="130">
        <v>48</v>
      </c>
      <c r="GK12" s="130">
        <v>242</v>
      </c>
      <c r="GL12" s="130">
        <v>198</v>
      </c>
      <c r="GM12" s="130">
        <v>23</v>
      </c>
      <c r="GN12" s="130">
        <v>23</v>
      </c>
      <c r="GO12" s="130">
        <v>23</v>
      </c>
      <c r="GP12" s="130">
        <v>94</v>
      </c>
      <c r="GQ12" s="130">
        <v>16</v>
      </c>
      <c r="GR12" s="130">
        <v>6</v>
      </c>
      <c r="GS12" s="130">
        <v>6</v>
      </c>
      <c r="GT12" s="130" t="s">
        <v>121</v>
      </c>
      <c r="GU12" s="130" t="s">
        <v>1182</v>
      </c>
      <c r="GV12" s="130"/>
      <c r="GW12" s="130"/>
      <c r="GX12" s="130"/>
      <c r="GY12" s="130"/>
      <c r="GZ12" s="130"/>
      <c r="HA12" s="130"/>
      <c r="HH12" s="130"/>
      <c r="HI12" s="130"/>
      <c r="HN12" s="130"/>
      <c r="HO12" s="130"/>
      <c r="HP12" s="130"/>
    </row>
    <row r="13" spans="1:224" x14ac:dyDescent="0.3">
      <c r="A13" t="s">
        <v>116</v>
      </c>
      <c r="B13" t="s">
        <v>119</v>
      </c>
      <c r="C13" t="s">
        <v>599</v>
      </c>
      <c r="D13" t="s">
        <v>600</v>
      </c>
      <c r="E13" s="352">
        <v>44682</v>
      </c>
      <c r="F13" s="130">
        <v>6171</v>
      </c>
      <c r="G13">
        <v>270</v>
      </c>
      <c r="H13">
        <v>253</v>
      </c>
      <c r="I13">
        <v>266</v>
      </c>
      <c r="J13">
        <v>268</v>
      </c>
      <c r="K13">
        <v>267</v>
      </c>
      <c r="L13">
        <v>232</v>
      </c>
      <c r="M13">
        <v>248</v>
      </c>
      <c r="N13">
        <v>125</v>
      </c>
      <c r="O13">
        <v>311</v>
      </c>
      <c r="P13">
        <v>7</v>
      </c>
      <c r="Q13">
        <v>3</v>
      </c>
      <c r="R13">
        <v>7</v>
      </c>
      <c r="S13">
        <v>7</v>
      </c>
      <c r="T13">
        <v>7</v>
      </c>
      <c r="U13">
        <v>3</v>
      </c>
      <c r="V13">
        <v>6</v>
      </c>
      <c r="W13">
        <v>3</v>
      </c>
      <c r="X13">
        <v>9</v>
      </c>
      <c r="Y13">
        <v>250</v>
      </c>
      <c r="Z13">
        <v>239</v>
      </c>
      <c r="AA13">
        <v>246</v>
      </c>
      <c r="AB13">
        <v>248</v>
      </c>
      <c r="AC13">
        <v>248</v>
      </c>
      <c r="AD13">
        <v>219</v>
      </c>
      <c r="AE13">
        <v>231</v>
      </c>
      <c r="AF13">
        <v>120</v>
      </c>
      <c r="AG13">
        <v>289</v>
      </c>
      <c r="AH13">
        <v>43</v>
      </c>
      <c r="AI13">
        <v>41</v>
      </c>
      <c r="AJ13">
        <v>1</v>
      </c>
      <c r="AK13">
        <v>1</v>
      </c>
      <c r="AL13">
        <v>39</v>
      </c>
      <c r="AM13">
        <v>37</v>
      </c>
      <c r="AN13">
        <v>201</v>
      </c>
      <c r="AO13">
        <v>2</v>
      </c>
      <c r="AP13">
        <v>192</v>
      </c>
      <c r="AQ13">
        <v>0</v>
      </c>
      <c r="AR13">
        <v>0</v>
      </c>
      <c r="AS13">
        <v>0</v>
      </c>
      <c r="AT13">
        <v>79</v>
      </c>
      <c r="AU13">
        <v>1</v>
      </c>
      <c r="AV13">
        <v>77</v>
      </c>
      <c r="AW13" s="130">
        <v>248</v>
      </c>
      <c r="AX13" s="130">
        <v>0</v>
      </c>
      <c r="AY13" s="130">
        <v>4</v>
      </c>
      <c r="AZ13" s="130">
        <v>242</v>
      </c>
      <c r="BA13" s="130">
        <v>6</v>
      </c>
      <c r="BB13" s="130">
        <v>0</v>
      </c>
      <c r="BC13" s="130">
        <v>1</v>
      </c>
      <c r="BD13" s="130">
        <v>5</v>
      </c>
      <c r="BE13" s="130">
        <v>231</v>
      </c>
      <c r="BF13" s="130">
        <v>0</v>
      </c>
      <c r="BG13" s="130">
        <v>3</v>
      </c>
      <c r="BH13" s="130">
        <v>226</v>
      </c>
      <c r="BI13">
        <v>23</v>
      </c>
      <c r="BJ13" s="130">
        <v>3</v>
      </c>
      <c r="BK13">
        <v>41</v>
      </c>
      <c r="BL13">
        <v>19</v>
      </c>
      <c r="BM13" s="27">
        <v>8</v>
      </c>
      <c r="BN13">
        <v>1</v>
      </c>
      <c r="BO13" s="130">
        <v>16</v>
      </c>
      <c r="BP13" s="130">
        <v>5</v>
      </c>
      <c r="BQ13">
        <v>0</v>
      </c>
      <c r="BR13">
        <v>0</v>
      </c>
      <c r="BS13" s="130">
        <v>11</v>
      </c>
      <c r="BT13">
        <v>0</v>
      </c>
      <c r="BU13">
        <v>0</v>
      </c>
      <c r="BV13">
        <v>2</v>
      </c>
      <c r="BW13">
        <v>2</v>
      </c>
      <c r="BX13">
        <v>0</v>
      </c>
      <c r="BY13" s="130">
        <v>2</v>
      </c>
      <c r="BZ13">
        <v>9</v>
      </c>
      <c r="CA13">
        <v>2</v>
      </c>
      <c r="CB13">
        <v>7</v>
      </c>
      <c r="CC13">
        <v>2</v>
      </c>
      <c r="CD13" s="130"/>
      <c r="CE13" s="130"/>
      <c r="CF13" s="322"/>
      <c r="CG13">
        <v>270</v>
      </c>
      <c r="CH13">
        <v>192</v>
      </c>
      <c r="CI13">
        <v>266</v>
      </c>
      <c r="CJ13" s="130">
        <v>62</v>
      </c>
      <c r="CK13" s="130">
        <v>218</v>
      </c>
      <c r="CL13" s="130">
        <v>120</v>
      </c>
      <c r="CM13" s="130">
        <v>253</v>
      </c>
      <c r="CN13">
        <v>240</v>
      </c>
      <c r="CO13">
        <v>237</v>
      </c>
      <c r="CP13">
        <v>75</v>
      </c>
      <c r="CQ13">
        <v>7</v>
      </c>
      <c r="CR13">
        <v>5</v>
      </c>
      <c r="CS13">
        <v>7</v>
      </c>
      <c r="CT13" s="130">
        <v>0</v>
      </c>
      <c r="CU13" s="130">
        <v>5</v>
      </c>
      <c r="CV13" s="130">
        <v>1</v>
      </c>
      <c r="CW13" s="130">
        <v>3</v>
      </c>
      <c r="CX13">
        <v>3</v>
      </c>
      <c r="CY13">
        <v>3</v>
      </c>
      <c r="CZ13">
        <v>0</v>
      </c>
      <c r="DA13">
        <v>250</v>
      </c>
      <c r="DB13">
        <v>177</v>
      </c>
      <c r="DC13">
        <v>246</v>
      </c>
      <c r="DD13" s="130">
        <v>59</v>
      </c>
      <c r="DE13" s="130">
        <v>205</v>
      </c>
      <c r="DF13" s="130">
        <v>114</v>
      </c>
      <c r="DG13" s="130">
        <v>239</v>
      </c>
      <c r="DH13" s="130">
        <v>227</v>
      </c>
      <c r="DI13" s="130">
        <v>224</v>
      </c>
      <c r="DJ13" s="130">
        <v>71</v>
      </c>
      <c r="DK13" s="130"/>
      <c r="DL13">
        <v>336</v>
      </c>
      <c r="DM13">
        <v>320</v>
      </c>
      <c r="DN13">
        <v>16</v>
      </c>
      <c r="DO13">
        <v>336</v>
      </c>
      <c r="DP13">
        <v>11</v>
      </c>
      <c r="DQ13">
        <v>309</v>
      </c>
      <c r="DR13">
        <v>16</v>
      </c>
      <c r="DS13">
        <v>22</v>
      </c>
      <c r="DT13">
        <v>36</v>
      </c>
      <c r="DU13" s="130">
        <v>61</v>
      </c>
      <c r="DV13" s="130">
        <v>35</v>
      </c>
      <c r="DW13">
        <v>89</v>
      </c>
      <c r="DX13" s="130">
        <v>8</v>
      </c>
      <c r="DY13">
        <v>1</v>
      </c>
      <c r="DZ13">
        <v>142</v>
      </c>
      <c r="EA13">
        <v>0</v>
      </c>
      <c r="EB13">
        <v>9</v>
      </c>
      <c r="EC13" s="130">
        <v>0</v>
      </c>
      <c r="ED13" s="130">
        <v>20</v>
      </c>
      <c r="EE13" s="130">
        <v>2</v>
      </c>
      <c r="EF13" s="130">
        <v>1</v>
      </c>
      <c r="EG13" s="130">
        <v>17</v>
      </c>
      <c r="EH13" s="130">
        <v>212</v>
      </c>
      <c r="EI13" s="130">
        <v>106</v>
      </c>
      <c r="EJ13" s="130">
        <v>0</v>
      </c>
      <c r="EK13" s="130">
        <v>6</v>
      </c>
      <c r="EL13" s="130">
        <v>3</v>
      </c>
      <c r="EM13" s="130">
        <v>2</v>
      </c>
      <c r="EN13" s="130">
        <v>0</v>
      </c>
      <c r="EO13">
        <v>9</v>
      </c>
      <c r="EP13">
        <v>200</v>
      </c>
      <c r="EQ13">
        <v>100</v>
      </c>
      <c r="ER13">
        <v>10</v>
      </c>
      <c r="ES13" s="130">
        <v>40</v>
      </c>
      <c r="ET13">
        <v>5</v>
      </c>
      <c r="EU13" s="130">
        <v>4</v>
      </c>
      <c r="EV13">
        <v>4</v>
      </c>
      <c r="EW13" s="130">
        <v>4205</v>
      </c>
      <c r="EX13" s="130">
        <v>1</v>
      </c>
      <c r="EY13" s="130">
        <v>341</v>
      </c>
      <c r="EZ13" s="130">
        <v>2</v>
      </c>
      <c r="FA13" s="130">
        <v>16</v>
      </c>
      <c r="FB13" s="130">
        <v>42</v>
      </c>
      <c r="FC13" s="130">
        <v>1797</v>
      </c>
      <c r="FD13">
        <v>1967</v>
      </c>
      <c r="FE13">
        <v>449</v>
      </c>
      <c r="FF13" s="130">
        <v>4213</v>
      </c>
      <c r="FG13" s="130">
        <v>45</v>
      </c>
      <c r="FH13" s="130">
        <v>34</v>
      </c>
      <c r="FI13" s="130">
        <v>0</v>
      </c>
      <c r="FJ13" s="130">
        <v>3</v>
      </c>
      <c r="FK13" s="130">
        <v>0</v>
      </c>
      <c r="FL13" s="130">
        <v>42</v>
      </c>
      <c r="FM13" s="130">
        <v>3</v>
      </c>
      <c r="FN13" s="130">
        <v>1</v>
      </c>
      <c r="FO13" s="130">
        <v>0</v>
      </c>
      <c r="FP13" s="130">
        <v>0</v>
      </c>
      <c r="FQ13" s="130">
        <v>0</v>
      </c>
      <c r="FR13" s="130">
        <v>1</v>
      </c>
      <c r="FS13" s="130">
        <v>0</v>
      </c>
      <c r="FT13" s="130">
        <v>0</v>
      </c>
      <c r="FU13" s="130">
        <v>2</v>
      </c>
      <c r="FV13" s="130">
        <v>1</v>
      </c>
      <c r="FW13" s="130">
        <v>1</v>
      </c>
      <c r="FX13" s="130">
        <v>0</v>
      </c>
      <c r="FY13" s="130">
        <v>2</v>
      </c>
      <c r="FZ13" s="130">
        <v>0</v>
      </c>
      <c r="GA13" s="130">
        <v>3</v>
      </c>
      <c r="GB13" s="130">
        <v>1</v>
      </c>
      <c r="GC13" s="130">
        <v>158</v>
      </c>
      <c r="GD13" s="130">
        <v>40</v>
      </c>
      <c r="GE13" s="130">
        <v>198</v>
      </c>
      <c r="GF13" s="130">
        <v>3</v>
      </c>
      <c r="GG13" s="130">
        <v>1</v>
      </c>
      <c r="GH13" s="130">
        <v>4</v>
      </c>
      <c r="GI13" s="130">
        <v>147</v>
      </c>
      <c r="GJ13" s="130">
        <v>39</v>
      </c>
      <c r="GK13" s="130">
        <v>186</v>
      </c>
      <c r="GL13" s="130">
        <v>158</v>
      </c>
      <c r="GM13" s="130">
        <v>5</v>
      </c>
      <c r="GN13" s="130">
        <v>5</v>
      </c>
      <c r="GO13" s="130">
        <v>5</v>
      </c>
      <c r="GP13" s="130">
        <v>55</v>
      </c>
      <c r="GQ13" s="130">
        <v>1</v>
      </c>
      <c r="GR13" s="130">
        <v>1</v>
      </c>
      <c r="GS13" s="130">
        <v>1</v>
      </c>
      <c r="GT13" s="130" t="s">
        <v>118</v>
      </c>
      <c r="GU13" s="130" t="s">
        <v>1183</v>
      </c>
      <c r="GV13" s="130"/>
      <c r="GW13" s="130"/>
      <c r="GX13" s="130"/>
      <c r="GY13" s="130"/>
      <c r="GZ13" s="130"/>
      <c r="HA13" s="130"/>
      <c r="HH13" s="130"/>
      <c r="HI13" s="130"/>
      <c r="HN13" s="130"/>
      <c r="HO13" s="130"/>
      <c r="HP13" s="130"/>
    </row>
    <row r="14" spans="1:224" x14ac:dyDescent="0.3">
      <c r="A14" t="s">
        <v>133</v>
      </c>
      <c r="B14" t="s">
        <v>241</v>
      </c>
      <c r="C14" t="s">
        <v>774</v>
      </c>
      <c r="D14" t="s">
        <v>775</v>
      </c>
      <c r="E14" s="352">
        <v>44713</v>
      </c>
      <c r="F14" s="130">
        <v>15976</v>
      </c>
      <c r="G14">
        <v>1604</v>
      </c>
      <c r="H14">
        <v>1660</v>
      </c>
      <c r="I14">
        <v>1668</v>
      </c>
      <c r="J14">
        <v>1626</v>
      </c>
      <c r="K14">
        <v>1669</v>
      </c>
      <c r="L14">
        <v>1481</v>
      </c>
      <c r="M14">
        <v>1624</v>
      </c>
      <c r="N14">
        <v>1255</v>
      </c>
      <c r="O14">
        <v>1714</v>
      </c>
      <c r="P14">
        <v>23</v>
      </c>
      <c r="Q14">
        <v>15</v>
      </c>
      <c r="R14">
        <v>20</v>
      </c>
      <c r="S14">
        <v>17</v>
      </c>
      <c r="T14">
        <v>20</v>
      </c>
      <c r="U14">
        <v>13</v>
      </c>
      <c r="V14">
        <v>14</v>
      </c>
      <c r="W14">
        <v>20</v>
      </c>
      <c r="X14">
        <v>33</v>
      </c>
      <c r="Y14">
        <v>1578</v>
      </c>
      <c r="Z14">
        <v>1641</v>
      </c>
      <c r="AA14">
        <v>1644</v>
      </c>
      <c r="AB14">
        <v>1605</v>
      </c>
      <c r="AC14">
        <v>1645</v>
      </c>
      <c r="AD14">
        <v>1467</v>
      </c>
      <c r="AE14">
        <v>1609</v>
      </c>
      <c r="AF14">
        <v>1235</v>
      </c>
      <c r="AG14">
        <v>1677</v>
      </c>
      <c r="AH14">
        <v>143</v>
      </c>
      <c r="AI14">
        <v>141</v>
      </c>
      <c r="AJ14">
        <v>1</v>
      </c>
      <c r="AK14">
        <v>1</v>
      </c>
      <c r="AL14">
        <v>142</v>
      </c>
      <c r="AM14">
        <v>140</v>
      </c>
      <c r="AN14">
        <v>1353</v>
      </c>
      <c r="AO14">
        <v>6</v>
      </c>
      <c r="AP14">
        <v>1347</v>
      </c>
      <c r="AQ14">
        <v>0</v>
      </c>
      <c r="AR14">
        <v>0</v>
      </c>
      <c r="AS14">
        <v>0</v>
      </c>
      <c r="AT14">
        <v>1062</v>
      </c>
      <c r="AU14">
        <v>4</v>
      </c>
      <c r="AV14">
        <v>1058</v>
      </c>
      <c r="AW14" s="130">
        <v>1624</v>
      </c>
      <c r="AX14" s="130">
        <v>4</v>
      </c>
      <c r="AY14" s="130">
        <v>17</v>
      </c>
      <c r="AZ14" s="130">
        <v>1602</v>
      </c>
      <c r="BA14" s="130">
        <v>14</v>
      </c>
      <c r="BB14" s="130">
        <v>0</v>
      </c>
      <c r="BC14" s="130">
        <v>1</v>
      </c>
      <c r="BD14" s="130">
        <v>13</v>
      </c>
      <c r="BE14" s="130">
        <v>1609</v>
      </c>
      <c r="BF14" s="130">
        <v>4</v>
      </c>
      <c r="BG14" s="130">
        <v>16</v>
      </c>
      <c r="BH14" s="130">
        <v>1588</v>
      </c>
      <c r="BI14">
        <v>215</v>
      </c>
      <c r="BJ14" s="130">
        <v>22</v>
      </c>
      <c r="BK14">
        <v>248</v>
      </c>
      <c r="BL14">
        <v>115</v>
      </c>
      <c r="BM14" s="27">
        <v>36</v>
      </c>
      <c r="BN14">
        <v>6</v>
      </c>
      <c r="BO14" s="130">
        <v>78</v>
      </c>
      <c r="BP14" s="130">
        <v>55</v>
      </c>
      <c r="BQ14">
        <v>49</v>
      </c>
      <c r="BR14">
        <v>0</v>
      </c>
      <c r="BS14" s="130">
        <v>23</v>
      </c>
      <c r="BT14">
        <v>5</v>
      </c>
      <c r="BU14">
        <v>0</v>
      </c>
      <c r="BV14">
        <v>4</v>
      </c>
      <c r="BW14">
        <v>8</v>
      </c>
      <c r="BX14">
        <v>0</v>
      </c>
      <c r="BY14" s="130">
        <v>8</v>
      </c>
      <c r="BZ14">
        <v>17</v>
      </c>
      <c r="CA14">
        <v>6</v>
      </c>
      <c r="CB14">
        <v>14</v>
      </c>
      <c r="CC14">
        <v>3</v>
      </c>
      <c r="CD14" s="130"/>
      <c r="CE14" s="130"/>
      <c r="CF14" s="322"/>
      <c r="CG14">
        <v>1604</v>
      </c>
      <c r="CH14">
        <v>1304</v>
      </c>
      <c r="CI14">
        <v>1668</v>
      </c>
      <c r="CJ14" s="130">
        <v>481</v>
      </c>
      <c r="CK14" s="130">
        <v>1512</v>
      </c>
      <c r="CL14" s="130">
        <v>1013</v>
      </c>
      <c r="CM14" s="130">
        <v>1660</v>
      </c>
      <c r="CN14">
        <v>1522</v>
      </c>
      <c r="CO14">
        <v>1567</v>
      </c>
      <c r="CP14">
        <v>798</v>
      </c>
      <c r="CQ14">
        <v>23</v>
      </c>
      <c r="CR14">
        <v>20</v>
      </c>
      <c r="CS14">
        <v>20</v>
      </c>
      <c r="CT14" s="130">
        <v>2</v>
      </c>
      <c r="CU14" s="130">
        <v>18</v>
      </c>
      <c r="CV14" s="130">
        <v>5</v>
      </c>
      <c r="CW14" s="130">
        <v>15</v>
      </c>
      <c r="CX14">
        <v>15</v>
      </c>
      <c r="CY14">
        <v>14</v>
      </c>
      <c r="CZ14">
        <v>4</v>
      </c>
      <c r="DA14">
        <v>1578</v>
      </c>
      <c r="DB14">
        <v>1314</v>
      </c>
      <c r="DC14">
        <v>1644</v>
      </c>
      <c r="DD14" s="130">
        <v>483</v>
      </c>
      <c r="DE14" s="130">
        <v>1540</v>
      </c>
      <c r="DF14" s="130">
        <v>1036</v>
      </c>
      <c r="DG14" s="130">
        <v>1641</v>
      </c>
      <c r="DH14" s="130">
        <v>1546</v>
      </c>
      <c r="DI14" s="130">
        <v>1551</v>
      </c>
      <c r="DJ14" s="130">
        <v>809</v>
      </c>
      <c r="DK14" s="130"/>
      <c r="DL14">
        <v>1728</v>
      </c>
      <c r="DM14">
        <v>1723</v>
      </c>
      <c r="DN14">
        <v>5</v>
      </c>
      <c r="DO14">
        <v>1728</v>
      </c>
      <c r="DP14">
        <v>39</v>
      </c>
      <c r="DQ14">
        <v>1684</v>
      </c>
      <c r="DR14">
        <v>5</v>
      </c>
      <c r="DS14">
        <v>1558</v>
      </c>
      <c r="DT14">
        <v>1651</v>
      </c>
      <c r="DU14" s="130">
        <v>123</v>
      </c>
      <c r="DV14" s="130">
        <v>1455</v>
      </c>
      <c r="DW14">
        <v>96</v>
      </c>
      <c r="DX14" s="130">
        <v>26</v>
      </c>
      <c r="DY14">
        <v>23</v>
      </c>
      <c r="DZ14">
        <v>4</v>
      </c>
      <c r="EA14">
        <v>1</v>
      </c>
      <c r="EB14">
        <v>0</v>
      </c>
      <c r="EC14" s="130">
        <v>14</v>
      </c>
      <c r="ED14" s="130">
        <v>33</v>
      </c>
      <c r="EE14" s="130">
        <v>64</v>
      </c>
      <c r="EF14" s="130">
        <v>5</v>
      </c>
      <c r="EG14" s="130">
        <v>107</v>
      </c>
      <c r="EH14" s="130">
        <v>1023</v>
      </c>
      <c r="EI14" s="130">
        <v>593</v>
      </c>
      <c r="EJ14" s="130">
        <v>5</v>
      </c>
      <c r="EK14" s="130">
        <v>20</v>
      </c>
      <c r="EL14" s="130">
        <v>13</v>
      </c>
      <c r="EM14" s="130">
        <v>0</v>
      </c>
      <c r="EN14" s="130">
        <v>0</v>
      </c>
      <c r="EO14">
        <v>82</v>
      </c>
      <c r="EP14">
        <v>979</v>
      </c>
      <c r="EQ14">
        <v>582</v>
      </c>
      <c r="ER14">
        <v>31</v>
      </c>
      <c r="ES14" s="130">
        <v>260</v>
      </c>
      <c r="ET14">
        <v>74</v>
      </c>
      <c r="EU14" s="130">
        <v>390</v>
      </c>
      <c r="EV14">
        <v>353</v>
      </c>
      <c r="EW14" s="130">
        <v>9957</v>
      </c>
      <c r="EX14" s="130">
        <v>0</v>
      </c>
      <c r="EY14" s="130">
        <v>105</v>
      </c>
      <c r="EZ14" s="130">
        <v>26</v>
      </c>
      <c r="FA14" s="130">
        <v>52</v>
      </c>
      <c r="FB14" s="130">
        <v>94</v>
      </c>
      <c r="FC14" s="130">
        <v>6142</v>
      </c>
      <c r="FD14">
        <v>3607</v>
      </c>
      <c r="FE14">
        <v>745</v>
      </c>
      <c r="FF14" s="130">
        <v>10700</v>
      </c>
      <c r="FG14" s="130">
        <v>192</v>
      </c>
      <c r="FH14" s="130">
        <v>177</v>
      </c>
      <c r="FI14" s="130">
        <v>1</v>
      </c>
      <c r="FJ14" s="130">
        <v>3</v>
      </c>
      <c r="FK14" s="130">
        <v>3</v>
      </c>
      <c r="FL14" s="130">
        <v>188</v>
      </c>
      <c r="FM14" s="130">
        <v>1</v>
      </c>
      <c r="FN14" s="130">
        <v>5</v>
      </c>
      <c r="FO14" s="130">
        <v>0</v>
      </c>
      <c r="FP14" s="130">
        <v>0</v>
      </c>
      <c r="FQ14" s="130">
        <v>0</v>
      </c>
      <c r="FR14" s="130">
        <v>3</v>
      </c>
      <c r="FS14" s="130">
        <v>0</v>
      </c>
      <c r="FT14" s="130">
        <v>0</v>
      </c>
      <c r="FU14" s="130">
        <v>12</v>
      </c>
      <c r="FV14" s="130">
        <v>6</v>
      </c>
      <c r="FW14" s="130">
        <v>1</v>
      </c>
      <c r="FX14" s="130">
        <v>1</v>
      </c>
      <c r="FY14" s="130">
        <v>10</v>
      </c>
      <c r="FZ14" s="130">
        <v>2</v>
      </c>
      <c r="GA14" s="130">
        <v>17</v>
      </c>
      <c r="GB14" s="130">
        <v>12</v>
      </c>
      <c r="GC14" s="130">
        <v>1134</v>
      </c>
      <c r="GD14" s="130">
        <v>237</v>
      </c>
      <c r="GE14" s="130">
        <v>1371</v>
      </c>
      <c r="GF14" s="130">
        <v>8</v>
      </c>
      <c r="GG14" s="130">
        <v>4</v>
      </c>
      <c r="GH14" s="130">
        <v>12</v>
      </c>
      <c r="GI14" s="130">
        <v>1126</v>
      </c>
      <c r="GJ14" s="130">
        <v>233</v>
      </c>
      <c r="GK14" s="130">
        <v>1359</v>
      </c>
      <c r="GL14" s="130">
        <v>1134</v>
      </c>
      <c r="GM14" s="130">
        <v>174</v>
      </c>
      <c r="GN14" s="130">
        <v>174</v>
      </c>
      <c r="GO14" s="130">
        <v>174</v>
      </c>
      <c r="GP14" s="130">
        <v>785</v>
      </c>
      <c r="GQ14" s="130">
        <v>335</v>
      </c>
      <c r="GR14" s="130">
        <v>196</v>
      </c>
      <c r="GS14" s="130">
        <v>195</v>
      </c>
      <c r="GT14" s="130" t="s">
        <v>121</v>
      </c>
      <c r="GU14" s="130" t="s">
        <v>1311</v>
      </c>
      <c r="GV14" s="130"/>
      <c r="GW14" s="130"/>
      <c r="GX14" s="130"/>
      <c r="GY14" s="130"/>
      <c r="GZ14" s="130"/>
      <c r="HA14" s="130"/>
      <c r="HH14" s="130"/>
      <c r="HI14" s="130"/>
      <c r="HN14" s="130"/>
      <c r="HO14" s="130"/>
      <c r="HP14" s="130"/>
    </row>
    <row r="15" spans="1:224" x14ac:dyDescent="0.3">
      <c r="A15" t="s">
        <v>116</v>
      </c>
      <c r="B15" t="s">
        <v>119</v>
      </c>
      <c r="C15" t="s">
        <v>599</v>
      </c>
      <c r="D15" t="s">
        <v>600</v>
      </c>
      <c r="E15" s="352">
        <v>44713</v>
      </c>
      <c r="F15" s="130">
        <v>6170</v>
      </c>
      <c r="G15">
        <v>281</v>
      </c>
      <c r="H15">
        <v>265</v>
      </c>
      <c r="I15">
        <v>279</v>
      </c>
      <c r="J15">
        <v>280</v>
      </c>
      <c r="K15">
        <v>279</v>
      </c>
      <c r="L15">
        <v>241</v>
      </c>
      <c r="M15">
        <v>263</v>
      </c>
      <c r="N15">
        <v>106</v>
      </c>
      <c r="O15">
        <v>321</v>
      </c>
      <c r="P15">
        <v>7</v>
      </c>
      <c r="Q15">
        <v>4</v>
      </c>
      <c r="R15">
        <v>8</v>
      </c>
      <c r="S15">
        <v>7</v>
      </c>
      <c r="T15">
        <v>8</v>
      </c>
      <c r="U15">
        <v>4</v>
      </c>
      <c r="V15">
        <v>7</v>
      </c>
      <c r="W15">
        <v>2</v>
      </c>
      <c r="X15">
        <v>9</v>
      </c>
      <c r="Y15">
        <v>260</v>
      </c>
      <c r="Z15">
        <v>249</v>
      </c>
      <c r="AA15">
        <v>257</v>
      </c>
      <c r="AB15">
        <v>259</v>
      </c>
      <c r="AC15">
        <v>258</v>
      </c>
      <c r="AD15">
        <v>227</v>
      </c>
      <c r="AE15">
        <v>245</v>
      </c>
      <c r="AF15">
        <v>102</v>
      </c>
      <c r="AG15">
        <v>298</v>
      </c>
      <c r="AH15">
        <v>44</v>
      </c>
      <c r="AI15">
        <v>41</v>
      </c>
      <c r="AJ15">
        <v>1</v>
      </c>
      <c r="AK15">
        <v>1</v>
      </c>
      <c r="AL15">
        <v>39</v>
      </c>
      <c r="AM15">
        <v>36</v>
      </c>
      <c r="AN15">
        <v>213</v>
      </c>
      <c r="AO15">
        <v>3</v>
      </c>
      <c r="AP15">
        <v>203</v>
      </c>
      <c r="AQ15">
        <v>0</v>
      </c>
      <c r="AR15">
        <v>0</v>
      </c>
      <c r="AS15">
        <v>0</v>
      </c>
      <c r="AT15">
        <v>75</v>
      </c>
      <c r="AU15">
        <v>2</v>
      </c>
      <c r="AV15">
        <v>72</v>
      </c>
      <c r="AW15" s="130">
        <v>263</v>
      </c>
      <c r="AX15" s="130">
        <v>0</v>
      </c>
      <c r="AY15" s="130">
        <v>6</v>
      </c>
      <c r="AZ15" s="130">
        <v>255</v>
      </c>
      <c r="BA15" s="130">
        <v>7</v>
      </c>
      <c r="BB15" s="130">
        <v>0</v>
      </c>
      <c r="BC15" s="130">
        <v>1</v>
      </c>
      <c r="BD15" s="130">
        <v>6</v>
      </c>
      <c r="BE15" s="130">
        <v>245</v>
      </c>
      <c r="BF15" s="130">
        <v>0</v>
      </c>
      <c r="BG15" s="130">
        <v>5</v>
      </c>
      <c r="BH15" s="130">
        <v>238</v>
      </c>
      <c r="BI15">
        <v>23</v>
      </c>
      <c r="BJ15" s="130">
        <v>3</v>
      </c>
      <c r="BK15">
        <v>42</v>
      </c>
      <c r="BL15">
        <v>19</v>
      </c>
      <c r="BM15" s="27">
        <v>8</v>
      </c>
      <c r="BN15">
        <v>1</v>
      </c>
      <c r="BO15" s="130">
        <v>14</v>
      </c>
      <c r="BP15" s="130">
        <v>4</v>
      </c>
      <c r="BQ15">
        <v>0</v>
      </c>
      <c r="BR15">
        <v>0</v>
      </c>
      <c r="BS15" s="130">
        <v>10</v>
      </c>
      <c r="BT15">
        <v>0</v>
      </c>
      <c r="BU15">
        <v>0</v>
      </c>
      <c r="BV15">
        <v>2</v>
      </c>
      <c r="BW15">
        <v>2</v>
      </c>
      <c r="BX15">
        <v>0</v>
      </c>
      <c r="BY15" s="130">
        <v>2</v>
      </c>
      <c r="BZ15">
        <v>8</v>
      </c>
      <c r="CA15">
        <v>1</v>
      </c>
      <c r="CB15">
        <v>6</v>
      </c>
      <c r="CC15">
        <v>2</v>
      </c>
      <c r="CD15" s="130"/>
      <c r="CE15" s="130"/>
      <c r="CF15" s="322"/>
      <c r="CG15">
        <v>281</v>
      </c>
      <c r="CH15">
        <v>196</v>
      </c>
      <c r="CI15">
        <v>279</v>
      </c>
      <c r="CJ15" s="130">
        <v>67</v>
      </c>
      <c r="CK15" s="130">
        <v>229</v>
      </c>
      <c r="CL15" s="130">
        <v>126</v>
      </c>
      <c r="CM15" s="130">
        <v>265</v>
      </c>
      <c r="CN15">
        <v>255</v>
      </c>
      <c r="CO15">
        <v>248</v>
      </c>
      <c r="CP15">
        <v>80</v>
      </c>
      <c r="CQ15">
        <v>7</v>
      </c>
      <c r="CR15">
        <v>5</v>
      </c>
      <c r="CS15">
        <v>8</v>
      </c>
      <c r="CT15" s="130">
        <v>1</v>
      </c>
      <c r="CU15" s="130">
        <v>7</v>
      </c>
      <c r="CV15" s="130">
        <v>2</v>
      </c>
      <c r="CW15" s="130">
        <v>4</v>
      </c>
      <c r="CX15">
        <v>4</v>
      </c>
      <c r="CY15">
        <v>3</v>
      </c>
      <c r="CZ15">
        <v>0</v>
      </c>
      <c r="DA15">
        <v>260</v>
      </c>
      <c r="DB15">
        <v>179</v>
      </c>
      <c r="DC15">
        <v>257</v>
      </c>
      <c r="DD15" s="130">
        <v>63</v>
      </c>
      <c r="DE15" s="130">
        <v>213</v>
      </c>
      <c r="DF15" s="130">
        <v>119</v>
      </c>
      <c r="DG15" s="130">
        <v>249</v>
      </c>
      <c r="DH15" s="130">
        <v>240</v>
      </c>
      <c r="DI15" s="130">
        <v>234</v>
      </c>
      <c r="DJ15" s="130">
        <v>76</v>
      </c>
      <c r="DK15" s="130"/>
      <c r="DL15">
        <v>342</v>
      </c>
      <c r="DM15">
        <v>325</v>
      </c>
      <c r="DN15">
        <v>17</v>
      </c>
      <c r="DO15">
        <v>342</v>
      </c>
      <c r="DP15">
        <v>11</v>
      </c>
      <c r="DQ15">
        <v>314</v>
      </c>
      <c r="DR15">
        <v>17</v>
      </c>
      <c r="DS15">
        <v>64</v>
      </c>
      <c r="DT15">
        <v>77</v>
      </c>
      <c r="DU15" s="130">
        <v>62</v>
      </c>
      <c r="DV15" s="130">
        <v>37</v>
      </c>
      <c r="DW15">
        <v>89</v>
      </c>
      <c r="DX15" s="130">
        <v>8</v>
      </c>
      <c r="DY15">
        <v>1</v>
      </c>
      <c r="DZ15">
        <v>145</v>
      </c>
      <c r="EA15">
        <v>0</v>
      </c>
      <c r="EB15">
        <v>8</v>
      </c>
      <c r="EC15" s="130">
        <v>1</v>
      </c>
      <c r="ED15" s="130">
        <v>18</v>
      </c>
      <c r="EE15" s="130">
        <v>3</v>
      </c>
      <c r="EF15" s="130">
        <v>1</v>
      </c>
      <c r="EG15" s="130">
        <v>16</v>
      </c>
      <c r="EH15" s="130">
        <v>218</v>
      </c>
      <c r="EI15" s="130">
        <v>107</v>
      </c>
      <c r="EJ15" s="130">
        <v>0</v>
      </c>
      <c r="EK15" s="130">
        <v>6</v>
      </c>
      <c r="EL15" s="130">
        <v>3</v>
      </c>
      <c r="EM15" s="130">
        <v>2</v>
      </c>
      <c r="EN15" s="130">
        <v>0</v>
      </c>
      <c r="EO15">
        <v>8</v>
      </c>
      <c r="EP15">
        <v>205</v>
      </c>
      <c r="EQ15">
        <v>101</v>
      </c>
      <c r="ER15">
        <v>9</v>
      </c>
      <c r="ES15" s="130">
        <v>41</v>
      </c>
      <c r="ET15">
        <v>5</v>
      </c>
      <c r="EU15" s="130">
        <v>4</v>
      </c>
      <c r="EV15">
        <v>5</v>
      </c>
      <c r="EW15" s="130">
        <v>4205</v>
      </c>
      <c r="EX15" s="130">
        <v>0</v>
      </c>
      <c r="EY15" s="130">
        <v>337</v>
      </c>
      <c r="EZ15" s="130">
        <v>2</v>
      </c>
      <c r="FA15" s="130">
        <v>16</v>
      </c>
      <c r="FB15" s="130">
        <v>42</v>
      </c>
      <c r="FC15" s="130">
        <v>1787</v>
      </c>
      <c r="FD15">
        <v>1980</v>
      </c>
      <c r="FE15">
        <v>447</v>
      </c>
      <c r="FF15" s="130">
        <v>4214</v>
      </c>
      <c r="FG15" s="130">
        <v>49</v>
      </c>
      <c r="FH15" s="130">
        <v>38</v>
      </c>
      <c r="FI15" s="130">
        <v>0</v>
      </c>
      <c r="FJ15" s="130">
        <v>3</v>
      </c>
      <c r="FK15" s="130">
        <v>0</v>
      </c>
      <c r="FL15" s="130">
        <v>46</v>
      </c>
      <c r="FM15" s="130">
        <v>3</v>
      </c>
      <c r="FN15" s="130">
        <v>1</v>
      </c>
      <c r="FO15" s="130">
        <v>0</v>
      </c>
      <c r="FP15" s="130">
        <v>0</v>
      </c>
      <c r="FQ15" s="130">
        <v>0</v>
      </c>
      <c r="FR15" s="130">
        <v>1</v>
      </c>
      <c r="FS15" s="130">
        <v>0</v>
      </c>
      <c r="FT15" s="130">
        <v>0</v>
      </c>
      <c r="FU15" s="130">
        <v>2</v>
      </c>
      <c r="FV15" s="130">
        <v>1</v>
      </c>
      <c r="FW15" s="130">
        <v>1</v>
      </c>
      <c r="FX15" s="130">
        <v>0</v>
      </c>
      <c r="FY15" s="130">
        <v>2</v>
      </c>
      <c r="FZ15" s="130">
        <v>0</v>
      </c>
      <c r="GA15" s="130">
        <v>3</v>
      </c>
      <c r="GB15" s="130">
        <v>1</v>
      </c>
      <c r="GC15" s="130">
        <v>159</v>
      </c>
      <c r="GD15" s="130">
        <v>41</v>
      </c>
      <c r="GE15" s="130">
        <v>200</v>
      </c>
      <c r="GF15" s="130">
        <v>3</v>
      </c>
      <c r="GG15" s="130">
        <v>1</v>
      </c>
      <c r="GH15" s="130">
        <v>4</v>
      </c>
      <c r="GI15" s="130">
        <v>148</v>
      </c>
      <c r="GJ15" s="130">
        <v>40</v>
      </c>
      <c r="GK15" s="130">
        <v>188</v>
      </c>
      <c r="GL15" s="130">
        <v>159</v>
      </c>
      <c r="GM15" s="130">
        <v>7</v>
      </c>
      <c r="GN15" s="130">
        <v>7</v>
      </c>
      <c r="GO15" s="130">
        <v>7</v>
      </c>
      <c r="GP15" s="130">
        <v>56</v>
      </c>
      <c r="GQ15" s="130">
        <v>2</v>
      </c>
      <c r="GR15" s="130">
        <v>2</v>
      </c>
      <c r="GS15" s="130">
        <v>2</v>
      </c>
      <c r="GT15" s="130" t="s">
        <v>121</v>
      </c>
      <c r="GU15" s="130" t="s">
        <v>1183</v>
      </c>
      <c r="GV15" s="130"/>
      <c r="GW15" s="130"/>
      <c r="GX15" s="130"/>
      <c r="GY15" s="130"/>
      <c r="GZ15" s="130"/>
      <c r="HA15" s="130"/>
      <c r="HH15" s="130"/>
      <c r="HI15" s="130"/>
      <c r="HN15" s="130"/>
      <c r="HO15" s="130"/>
      <c r="HP15" s="130"/>
    </row>
    <row r="16" spans="1:224" x14ac:dyDescent="0.3">
      <c r="A16" t="s">
        <v>116</v>
      </c>
      <c r="B16" t="s">
        <v>119</v>
      </c>
      <c r="C16" t="s">
        <v>601</v>
      </c>
      <c r="D16" t="s">
        <v>602</v>
      </c>
      <c r="E16" s="352">
        <v>44682</v>
      </c>
      <c r="F16" s="130">
        <v>21343</v>
      </c>
      <c r="G16">
        <v>890</v>
      </c>
      <c r="H16">
        <v>867</v>
      </c>
      <c r="I16">
        <v>901</v>
      </c>
      <c r="J16">
        <v>835</v>
      </c>
      <c r="K16">
        <v>904</v>
      </c>
      <c r="L16">
        <v>646</v>
      </c>
      <c r="M16">
        <v>810</v>
      </c>
      <c r="N16">
        <v>285</v>
      </c>
      <c r="O16">
        <v>998</v>
      </c>
      <c r="P16">
        <v>25</v>
      </c>
      <c r="Q16">
        <v>21</v>
      </c>
      <c r="R16">
        <v>25</v>
      </c>
      <c r="S16">
        <v>25</v>
      </c>
      <c r="T16">
        <v>23</v>
      </c>
      <c r="U16">
        <v>16</v>
      </c>
      <c r="V16">
        <v>26</v>
      </c>
      <c r="W16">
        <v>8</v>
      </c>
      <c r="X16">
        <v>33</v>
      </c>
      <c r="Y16">
        <v>855</v>
      </c>
      <c r="Z16">
        <v>838</v>
      </c>
      <c r="AA16">
        <v>865</v>
      </c>
      <c r="AB16">
        <v>803</v>
      </c>
      <c r="AC16">
        <v>872</v>
      </c>
      <c r="AD16">
        <v>627</v>
      </c>
      <c r="AE16">
        <v>778</v>
      </c>
      <c r="AF16">
        <v>275</v>
      </c>
      <c r="AG16">
        <v>950</v>
      </c>
      <c r="AH16">
        <v>140</v>
      </c>
      <c r="AI16">
        <v>130</v>
      </c>
      <c r="AJ16">
        <v>7</v>
      </c>
      <c r="AK16">
        <v>6</v>
      </c>
      <c r="AL16">
        <v>131</v>
      </c>
      <c r="AM16">
        <v>122</v>
      </c>
      <c r="AN16">
        <v>532</v>
      </c>
      <c r="AO16">
        <v>8</v>
      </c>
      <c r="AP16">
        <v>522</v>
      </c>
      <c r="AQ16">
        <v>0</v>
      </c>
      <c r="AR16">
        <v>0</v>
      </c>
      <c r="AS16">
        <v>0</v>
      </c>
      <c r="AT16">
        <v>178</v>
      </c>
      <c r="AU16">
        <v>2</v>
      </c>
      <c r="AV16">
        <v>176</v>
      </c>
      <c r="AW16" s="130">
        <v>810</v>
      </c>
      <c r="AX16" s="130">
        <v>6</v>
      </c>
      <c r="AY16" s="130">
        <v>67</v>
      </c>
      <c r="AZ16" s="130">
        <v>735</v>
      </c>
      <c r="BA16" s="130">
        <v>26</v>
      </c>
      <c r="BB16" s="130">
        <v>1</v>
      </c>
      <c r="BC16" s="130">
        <v>2</v>
      </c>
      <c r="BD16" s="130">
        <v>23</v>
      </c>
      <c r="BE16" s="130">
        <v>778</v>
      </c>
      <c r="BF16" s="130">
        <v>5</v>
      </c>
      <c r="BG16" s="130">
        <v>65</v>
      </c>
      <c r="BH16" s="130">
        <v>706</v>
      </c>
      <c r="BI16">
        <v>54</v>
      </c>
      <c r="BJ16" s="130">
        <v>2</v>
      </c>
      <c r="BK16">
        <v>118</v>
      </c>
      <c r="BL16">
        <v>113</v>
      </c>
      <c r="BM16" s="27">
        <v>20</v>
      </c>
      <c r="BN16">
        <v>6</v>
      </c>
      <c r="BO16" s="130">
        <v>95</v>
      </c>
      <c r="BP16" s="130">
        <v>14</v>
      </c>
      <c r="BQ16">
        <v>0</v>
      </c>
      <c r="BR16">
        <v>0</v>
      </c>
      <c r="BS16" s="130">
        <v>81</v>
      </c>
      <c r="BT16">
        <v>0</v>
      </c>
      <c r="BU16">
        <v>0</v>
      </c>
      <c r="BV16">
        <v>5</v>
      </c>
      <c r="BW16">
        <v>37</v>
      </c>
      <c r="BX16">
        <v>0</v>
      </c>
      <c r="BY16" s="130">
        <v>37</v>
      </c>
      <c r="BZ16">
        <v>69</v>
      </c>
      <c r="CA16">
        <v>21</v>
      </c>
      <c r="CB16">
        <v>58</v>
      </c>
      <c r="CC16">
        <v>11</v>
      </c>
      <c r="CD16" s="130"/>
      <c r="CE16" s="130"/>
      <c r="CF16" s="322"/>
      <c r="CG16">
        <v>890</v>
      </c>
      <c r="CH16">
        <v>569</v>
      </c>
      <c r="CI16">
        <v>901</v>
      </c>
      <c r="CJ16" s="130">
        <v>228</v>
      </c>
      <c r="CK16" s="130">
        <v>778</v>
      </c>
      <c r="CL16" s="130">
        <v>486</v>
      </c>
      <c r="CM16" s="130">
        <v>867</v>
      </c>
      <c r="CN16">
        <v>845</v>
      </c>
      <c r="CO16">
        <v>792</v>
      </c>
      <c r="CP16">
        <v>285</v>
      </c>
      <c r="CQ16">
        <v>25</v>
      </c>
      <c r="CR16">
        <v>20</v>
      </c>
      <c r="CS16">
        <v>25</v>
      </c>
      <c r="CT16" s="130">
        <v>3</v>
      </c>
      <c r="CU16" s="130">
        <v>20</v>
      </c>
      <c r="CV16" s="130">
        <v>10</v>
      </c>
      <c r="CW16" s="130">
        <v>21</v>
      </c>
      <c r="CX16">
        <v>20</v>
      </c>
      <c r="CY16">
        <v>17</v>
      </c>
      <c r="CZ16">
        <v>4</v>
      </c>
      <c r="DA16">
        <v>855</v>
      </c>
      <c r="DB16">
        <v>540</v>
      </c>
      <c r="DC16">
        <v>865</v>
      </c>
      <c r="DD16" s="130">
        <v>218</v>
      </c>
      <c r="DE16" s="130">
        <v>747</v>
      </c>
      <c r="DF16" s="130">
        <v>468</v>
      </c>
      <c r="DG16" s="130">
        <v>838</v>
      </c>
      <c r="DH16" s="130">
        <v>817</v>
      </c>
      <c r="DI16" s="130">
        <v>769</v>
      </c>
      <c r="DJ16" s="130">
        <v>276</v>
      </c>
      <c r="DK16" s="130"/>
      <c r="DL16">
        <v>1045</v>
      </c>
      <c r="DM16">
        <v>1026</v>
      </c>
      <c r="DN16">
        <v>19</v>
      </c>
      <c r="DO16">
        <v>1045</v>
      </c>
      <c r="DP16">
        <v>38</v>
      </c>
      <c r="DQ16">
        <v>988</v>
      </c>
      <c r="DR16">
        <v>19</v>
      </c>
      <c r="DS16">
        <v>623</v>
      </c>
      <c r="DT16">
        <v>834</v>
      </c>
      <c r="DU16" s="130">
        <v>301</v>
      </c>
      <c r="DV16" s="130">
        <v>353</v>
      </c>
      <c r="DW16">
        <v>281</v>
      </c>
      <c r="DX16" s="130">
        <v>39</v>
      </c>
      <c r="DY16">
        <v>42</v>
      </c>
      <c r="DZ16">
        <v>23</v>
      </c>
      <c r="EA16">
        <v>6</v>
      </c>
      <c r="EB16">
        <v>600</v>
      </c>
      <c r="EC16" s="130">
        <v>6</v>
      </c>
      <c r="ED16" s="130">
        <v>806</v>
      </c>
      <c r="EE16" s="130">
        <v>9</v>
      </c>
      <c r="EF16" s="130">
        <v>6</v>
      </c>
      <c r="EG16" s="130">
        <v>110</v>
      </c>
      <c r="EH16" s="130">
        <v>668</v>
      </c>
      <c r="EI16" s="130">
        <v>261</v>
      </c>
      <c r="EJ16" s="130">
        <v>3</v>
      </c>
      <c r="EK16" s="130">
        <v>15</v>
      </c>
      <c r="EL16" s="130">
        <v>18</v>
      </c>
      <c r="EM16" s="130">
        <v>2</v>
      </c>
      <c r="EN16" s="130">
        <v>0</v>
      </c>
      <c r="EO16">
        <v>89</v>
      </c>
      <c r="EP16">
        <v>641</v>
      </c>
      <c r="EQ16">
        <v>258</v>
      </c>
      <c r="ER16">
        <v>21</v>
      </c>
      <c r="ES16" s="130">
        <v>177</v>
      </c>
      <c r="ET16">
        <v>23</v>
      </c>
      <c r="EU16" s="130">
        <v>307</v>
      </c>
      <c r="EV16">
        <v>121</v>
      </c>
      <c r="EW16" s="130">
        <v>13195</v>
      </c>
      <c r="EX16" s="130">
        <v>7</v>
      </c>
      <c r="EY16" s="130">
        <v>757</v>
      </c>
      <c r="EZ16" s="130">
        <v>41</v>
      </c>
      <c r="FA16" s="130">
        <v>25</v>
      </c>
      <c r="FB16" s="130">
        <v>114</v>
      </c>
      <c r="FC16" s="130">
        <v>7336</v>
      </c>
      <c r="FD16">
        <v>5696</v>
      </c>
      <c r="FE16">
        <v>591</v>
      </c>
      <c r="FF16" s="130">
        <v>13623</v>
      </c>
      <c r="FG16" s="130">
        <v>139</v>
      </c>
      <c r="FH16" s="130">
        <v>83</v>
      </c>
      <c r="FI16" s="130">
        <v>0</v>
      </c>
      <c r="FJ16" s="130">
        <v>9</v>
      </c>
      <c r="FK16" s="130">
        <v>8</v>
      </c>
      <c r="FL16" s="130">
        <v>129</v>
      </c>
      <c r="FM16" s="130">
        <v>2</v>
      </c>
      <c r="FN16" s="130">
        <v>6</v>
      </c>
      <c r="FO16" s="130">
        <v>0</v>
      </c>
      <c r="FP16" s="130">
        <v>0</v>
      </c>
      <c r="FQ16" s="130">
        <v>0</v>
      </c>
      <c r="FR16" s="130">
        <v>3</v>
      </c>
      <c r="FS16" s="130">
        <v>0</v>
      </c>
      <c r="FT16" s="130">
        <v>0</v>
      </c>
      <c r="FU16" s="130">
        <v>9</v>
      </c>
      <c r="FV16" s="130">
        <v>4</v>
      </c>
      <c r="FW16" s="130">
        <v>1</v>
      </c>
      <c r="FX16" s="130">
        <v>1</v>
      </c>
      <c r="FY16" s="130">
        <v>4</v>
      </c>
      <c r="FZ16" s="130">
        <v>3</v>
      </c>
      <c r="GA16" s="130">
        <v>15</v>
      </c>
      <c r="GB16" s="130">
        <v>1</v>
      </c>
      <c r="GC16" s="130">
        <v>523</v>
      </c>
      <c r="GD16" s="130">
        <v>107</v>
      </c>
      <c r="GE16" s="130">
        <v>630</v>
      </c>
      <c r="GF16" s="130">
        <v>12</v>
      </c>
      <c r="GG16" s="130">
        <v>1</v>
      </c>
      <c r="GH16" s="130">
        <v>13</v>
      </c>
      <c r="GI16" s="130">
        <v>507</v>
      </c>
      <c r="GJ16" s="130">
        <v>106</v>
      </c>
      <c r="GK16" s="130">
        <v>613</v>
      </c>
      <c r="GL16" s="130">
        <v>523</v>
      </c>
      <c r="GM16" s="130">
        <v>72</v>
      </c>
      <c r="GN16" s="130">
        <v>72</v>
      </c>
      <c r="GO16" s="130">
        <v>72</v>
      </c>
      <c r="GP16" s="130">
        <v>308</v>
      </c>
      <c r="GQ16" s="130">
        <v>2</v>
      </c>
      <c r="GR16" s="130">
        <v>1</v>
      </c>
      <c r="GS16" s="130">
        <v>1</v>
      </c>
      <c r="GT16" s="130" t="s">
        <v>118</v>
      </c>
      <c r="GU16" s="130" t="s">
        <v>1184</v>
      </c>
      <c r="GV16" s="130"/>
      <c r="GW16" s="130"/>
      <c r="GX16" s="130"/>
      <c r="GY16" s="130"/>
      <c r="GZ16" s="130"/>
      <c r="HA16" s="130"/>
      <c r="HH16" s="130"/>
      <c r="HI16" s="130"/>
      <c r="HN16" s="130"/>
      <c r="HO16" s="130"/>
      <c r="HP16" s="130"/>
    </row>
    <row r="17" spans="1:224" x14ac:dyDescent="0.3">
      <c r="A17" t="s">
        <v>116</v>
      </c>
      <c r="B17" t="s">
        <v>119</v>
      </c>
      <c r="C17" t="s">
        <v>601</v>
      </c>
      <c r="D17" t="s">
        <v>602</v>
      </c>
      <c r="E17" s="352">
        <v>44713</v>
      </c>
      <c r="F17" s="130">
        <v>21364</v>
      </c>
      <c r="G17">
        <v>882</v>
      </c>
      <c r="H17">
        <v>865</v>
      </c>
      <c r="I17">
        <v>900</v>
      </c>
      <c r="J17">
        <v>828</v>
      </c>
      <c r="K17">
        <v>902</v>
      </c>
      <c r="L17">
        <v>631</v>
      </c>
      <c r="M17">
        <v>798</v>
      </c>
      <c r="N17">
        <v>247</v>
      </c>
      <c r="O17">
        <v>1005</v>
      </c>
      <c r="P17">
        <v>24</v>
      </c>
      <c r="Q17">
        <v>19</v>
      </c>
      <c r="R17">
        <v>24</v>
      </c>
      <c r="S17">
        <v>25</v>
      </c>
      <c r="T17">
        <v>21</v>
      </c>
      <c r="U17">
        <v>16</v>
      </c>
      <c r="V17">
        <v>26</v>
      </c>
      <c r="W17">
        <v>7</v>
      </c>
      <c r="X17">
        <v>33</v>
      </c>
      <c r="Y17">
        <v>848</v>
      </c>
      <c r="Z17">
        <v>838</v>
      </c>
      <c r="AA17">
        <v>865</v>
      </c>
      <c r="AB17">
        <v>796</v>
      </c>
      <c r="AC17">
        <v>872</v>
      </c>
      <c r="AD17">
        <v>612</v>
      </c>
      <c r="AE17">
        <v>766</v>
      </c>
      <c r="AF17">
        <v>238</v>
      </c>
      <c r="AG17">
        <v>956</v>
      </c>
      <c r="AH17">
        <v>137</v>
      </c>
      <c r="AI17">
        <v>134</v>
      </c>
      <c r="AJ17">
        <v>7</v>
      </c>
      <c r="AK17">
        <v>7</v>
      </c>
      <c r="AL17">
        <v>126</v>
      </c>
      <c r="AM17">
        <v>123</v>
      </c>
      <c r="AN17">
        <v>527</v>
      </c>
      <c r="AO17">
        <v>9</v>
      </c>
      <c r="AP17">
        <v>516</v>
      </c>
      <c r="AQ17">
        <v>0</v>
      </c>
      <c r="AR17">
        <v>0</v>
      </c>
      <c r="AS17">
        <v>0</v>
      </c>
      <c r="AT17">
        <v>154</v>
      </c>
      <c r="AU17">
        <v>2</v>
      </c>
      <c r="AV17">
        <v>152</v>
      </c>
      <c r="AW17" s="130">
        <v>798</v>
      </c>
      <c r="AX17" s="130">
        <v>6</v>
      </c>
      <c r="AY17" s="130">
        <v>68</v>
      </c>
      <c r="AZ17" s="130">
        <v>722</v>
      </c>
      <c r="BA17" s="130">
        <v>26</v>
      </c>
      <c r="BB17" s="130">
        <v>1</v>
      </c>
      <c r="BC17" s="130">
        <v>2</v>
      </c>
      <c r="BD17" s="130">
        <v>23</v>
      </c>
      <c r="BE17" s="130">
        <v>766</v>
      </c>
      <c r="BF17" s="130">
        <v>5</v>
      </c>
      <c r="BG17" s="130">
        <v>66</v>
      </c>
      <c r="BH17" s="130">
        <v>693</v>
      </c>
      <c r="BI17">
        <v>55</v>
      </c>
      <c r="BJ17" s="130">
        <v>2</v>
      </c>
      <c r="BK17">
        <v>116</v>
      </c>
      <c r="BL17">
        <v>111</v>
      </c>
      <c r="BM17" s="27">
        <v>20</v>
      </c>
      <c r="BN17">
        <v>6</v>
      </c>
      <c r="BO17" s="130">
        <v>94</v>
      </c>
      <c r="BP17" s="130">
        <v>14</v>
      </c>
      <c r="BQ17">
        <v>0</v>
      </c>
      <c r="BR17">
        <v>0</v>
      </c>
      <c r="BS17" s="130">
        <v>80</v>
      </c>
      <c r="BT17">
        <v>0</v>
      </c>
      <c r="BU17">
        <v>0</v>
      </c>
      <c r="BV17">
        <v>5</v>
      </c>
      <c r="BW17">
        <v>37</v>
      </c>
      <c r="BX17">
        <v>0</v>
      </c>
      <c r="BY17" s="130">
        <v>37</v>
      </c>
      <c r="BZ17">
        <v>68</v>
      </c>
      <c r="CA17">
        <v>19</v>
      </c>
      <c r="CB17">
        <v>57</v>
      </c>
      <c r="CC17">
        <v>11</v>
      </c>
      <c r="CD17" s="130"/>
      <c r="CE17" s="130"/>
      <c r="CF17" s="322"/>
      <c r="CG17">
        <v>882</v>
      </c>
      <c r="CH17">
        <v>563</v>
      </c>
      <c r="CI17">
        <v>900</v>
      </c>
      <c r="CJ17" s="130">
        <v>216</v>
      </c>
      <c r="CK17" s="130">
        <v>778</v>
      </c>
      <c r="CL17" s="130">
        <v>479</v>
      </c>
      <c r="CM17" s="130">
        <v>865</v>
      </c>
      <c r="CN17">
        <v>837</v>
      </c>
      <c r="CO17">
        <v>783</v>
      </c>
      <c r="CP17">
        <v>282</v>
      </c>
      <c r="CQ17">
        <v>24</v>
      </c>
      <c r="CR17">
        <v>18</v>
      </c>
      <c r="CS17">
        <v>24</v>
      </c>
      <c r="CT17" s="130">
        <v>3</v>
      </c>
      <c r="CU17" s="130">
        <v>18</v>
      </c>
      <c r="CV17" s="130">
        <v>8</v>
      </c>
      <c r="CW17" s="130">
        <v>19</v>
      </c>
      <c r="CX17">
        <v>18</v>
      </c>
      <c r="CY17">
        <v>16</v>
      </c>
      <c r="CZ17">
        <v>4</v>
      </c>
      <c r="DA17">
        <v>848</v>
      </c>
      <c r="DB17">
        <v>537</v>
      </c>
      <c r="DC17">
        <v>865</v>
      </c>
      <c r="DD17" s="130">
        <v>206</v>
      </c>
      <c r="DE17" s="130">
        <v>749</v>
      </c>
      <c r="DF17" s="130">
        <v>462</v>
      </c>
      <c r="DG17" s="130">
        <v>838</v>
      </c>
      <c r="DH17" s="130">
        <v>811</v>
      </c>
      <c r="DI17" s="130">
        <v>762</v>
      </c>
      <c r="DJ17" s="130">
        <v>274</v>
      </c>
      <c r="DK17" s="130"/>
      <c r="DL17">
        <v>1047</v>
      </c>
      <c r="DM17">
        <v>1027</v>
      </c>
      <c r="DN17">
        <v>20</v>
      </c>
      <c r="DO17">
        <v>1047</v>
      </c>
      <c r="DP17">
        <v>38</v>
      </c>
      <c r="DQ17">
        <v>989</v>
      </c>
      <c r="DR17">
        <v>20</v>
      </c>
      <c r="DS17">
        <v>635</v>
      </c>
      <c r="DT17">
        <v>840</v>
      </c>
      <c r="DU17" s="130">
        <v>300</v>
      </c>
      <c r="DV17" s="130">
        <v>356</v>
      </c>
      <c r="DW17">
        <v>284</v>
      </c>
      <c r="DX17" s="130">
        <v>37</v>
      </c>
      <c r="DY17">
        <v>42</v>
      </c>
      <c r="DZ17">
        <v>22</v>
      </c>
      <c r="EA17">
        <v>6</v>
      </c>
      <c r="EB17">
        <v>597</v>
      </c>
      <c r="EC17" s="130">
        <v>6</v>
      </c>
      <c r="ED17" s="130">
        <v>797</v>
      </c>
      <c r="EE17" s="130">
        <v>9</v>
      </c>
      <c r="EF17" s="130">
        <v>6</v>
      </c>
      <c r="EG17" s="130">
        <v>107</v>
      </c>
      <c r="EH17" s="130">
        <v>670</v>
      </c>
      <c r="EI17" s="130">
        <v>264</v>
      </c>
      <c r="EJ17" s="130">
        <v>3</v>
      </c>
      <c r="EK17" s="130">
        <v>14</v>
      </c>
      <c r="EL17" s="130">
        <v>19</v>
      </c>
      <c r="EM17" s="130">
        <v>2</v>
      </c>
      <c r="EN17" s="130">
        <v>0</v>
      </c>
      <c r="EO17">
        <v>88</v>
      </c>
      <c r="EP17">
        <v>640</v>
      </c>
      <c r="EQ17">
        <v>261</v>
      </c>
      <c r="ER17">
        <v>19</v>
      </c>
      <c r="ES17" s="130">
        <v>178</v>
      </c>
      <c r="ET17">
        <v>24</v>
      </c>
      <c r="EU17" s="130">
        <v>309</v>
      </c>
      <c r="EV17">
        <v>125</v>
      </c>
      <c r="EW17" s="130">
        <v>13206</v>
      </c>
      <c r="EX17" s="130">
        <v>4</v>
      </c>
      <c r="EY17" s="130">
        <v>763</v>
      </c>
      <c r="EZ17" s="130">
        <v>44</v>
      </c>
      <c r="FA17" s="130">
        <v>24</v>
      </c>
      <c r="FB17" s="130">
        <v>115</v>
      </c>
      <c r="FC17" s="130">
        <v>7329</v>
      </c>
      <c r="FD17">
        <v>5715</v>
      </c>
      <c r="FE17">
        <v>596</v>
      </c>
      <c r="FF17" s="130">
        <v>13640</v>
      </c>
      <c r="FG17" s="130">
        <v>129</v>
      </c>
      <c r="FH17" s="130">
        <v>76</v>
      </c>
      <c r="FI17" s="130">
        <v>0</v>
      </c>
      <c r="FJ17" s="130">
        <v>6</v>
      </c>
      <c r="FK17" s="130">
        <v>8</v>
      </c>
      <c r="FL17" s="130">
        <v>119</v>
      </c>
      <c r="FM17" s="130">
        <v>2</v>
      </c>
      <c r="FN17" s="130">
        <v>6</v>
      </c>
      <c r="FO17" s="130">
        <v>0</v>
      </c>
      <c r="FP17" s="130">
        <v>0</v>
      </c>
      <c r="FQ17" s="130">
        <v>0</v>
      </c>
      <c r="FR17" s="130">
        <v>3</v>
      </c>
      <c r="FS17" s="130">
        <v>0</v>
      </c>
      <c r="FT17" s="130">
        <v>0</v>
      </c>
      <c r="FU17" s="130">
        <v>8</v>
      </c>
      <c r="FV17" s="130">
        <v>3</v>
      </c>
      <c r="FW17" s="130">
        <v>1</v>
      </c>
      <c r="FX17" s="130">
        <v>1</v>
      </c>
      <c r="FY17" s="130">
        <v>4</v>
      </c>
      <c r="FZ17" s="130">
        <v>2</v>
      </c>
      <c r="GA17" s="130">
        <v>14</v>
      </c>
      <c r="GB17" s="130">
        <v>1</v>
      </c>
      <c r="GC17" s="130">
        <v>524</v>
      </c>
      <c r="GD17" s="130">
        <v>106</v>
      </c>
      <c r="GE17" s="130">
        <v>630</v>
      </c>
      <c r="GF17" s="130">
        <v>14</v>
      </c>
      <c r="GG17" s="130">
        <v>1</v>
      </c>
      <c r="GH17" s="130">
        <v>15</v>
      </c>
      <c r="GI17" s="130">
        <v>505</v>
      </c>
      <c r="GJ17" s="130">
        <v>105</v>
      </c>
      <c r="GK17" s="130">
        <v>610</v>
      </c>
      <c r="GL17" s="130">
        <v>524</v>
      </c>
      <c r="GM17" s="130">
        <v>69</v>
      </c>
      <c r="GN17" s="130">
        <v>69</v>
      </c>
      <c r="GO17" s="130">
        <v>69</v>
      </c>
      <c r="GP17" s="130">
        <v>311</v>
      </c>
      <c r="GQ17" s="130">
        <v>2</v>
      </c>
      <c r="GR17" s="130">
        <v>1</v>
      </c>
      <c r="GS17" s="130">
        <v>1</v>
      </c>
      <c r="GT17" s="130" t="s">
        <v>121</v>
      </c>
      <c r="GU17" s="130" t="s">
        <v>1184</v>
      </c>
      <c r="GV17" s="130"/>
      <c r="GW17" s="130"/>
      <c r="GX17" s="130"/>
      <c r="GY17" s="130"/>
      <c r="GZ17" s="130"/>
      <c r="HA17" s="130"/>
      <c r="HH17" s="130"/>
      <c r="HI17" s="130"/>
      <c r="HN17" s="130"/>
      <c r="HO17" s="130"/>
      <c r="HP17" s="130"/>
    </row>
    <row r="18" spans="1:224" x14ac:dyDescent="0.3">
      <c r="A18" t="s">
        <v>116</v>
      </c>
      <c r="B18" t="s">
        <v>128</v>
      </c>
      <c r="C18" t="s">
        <v>621</v>
      </c>
      <c r="D18" t="s">
        <v>622</v>
      </c>
      <c r="E18" s="352">
        <v>44682</v>
      </c>
      <c r="F18" s="130">
        <v>4837</v>
      </c>
      <c r="G18">
        <v>360</v>
      </c>
      <c r="H18">
        <v>330</v>
      </c>
      <c r="I18">
        <v>345</v>
      </c>
      <c r="J18">
        <v>344</v>
      </c>
      <c r="K18">
        <v>347</v>
      </c>
      <c r="L18">
        <v>266</v>
      </c>
      <c r="M18">
        <v>346</v>
      </c>
      <c r="N18">
        <v>268</v>
      </c>
      <c r="O18">
        <v>394</v>
      </c>
      <c r="P18">
        <v>8</v>
      </c>
      <c r="Q18">
        <v>7</v>
      </c>
      <c r="R18">
        <v>7</v>
      </c>
      <c r="S18">
        <v>7</v>
      </c>
      <c r="T18">
        <v>7</v>
      </c>
      <c r="U18">
        <v>5</v>
      </c>
      <c r="V18">
        <v>8</v>
      </c>
      <c r="W18">
        <v>6</v>
      </c>
      <c r="X18">
        <v>10</v>
      </c>
      <c r="Y18">
        <v>350</v>
      </c>
      <c r="Z18">
        <v>323</v>
      </c>
      <c r="AA18">
        <v>338</v>
      </c>
      <c r="AB18">
        <v>337</v>
      </c>
      <c r="AC18">
        <v>340</v>
      </c>
      <c r="AD18">
        <v>261</v>
      </c>
      <c r="AE18">
        <v>337</v>
      </c>
      <c r="AF18">
        <v>261</v>
      </c>
      <c r="AG18">
        <v>382</v>
      </c>
      <c r="AH18">
        <v>48</v>
      </c>
      <c r="AI18">
        <v>45</v>
      </c>
      <c r="AJ18">
        <v>3</v>
      </c>
      <c r="AK18">
        <v>3</v>
      </c>
      <c r="AL18">
        <v>45</v>
      </c>
      <c r="AM18">
        <v>42</v>
      </c>
      <c r="AN18">
        <v>243</v>
      </c>
      <c r="AO18">
        <v>3</v>
      </c>
      <c r="AP18">
        <v>240</v>
      </c>
      <c r="AQ18">
        <v>0</v>
      </c>
      <c r="AR18">
        <v>0</v>
      </c>
      <c r="AS18">
        <v>0</v>
      </c>
      <c r="AT18">
        <v>189</v>
      </c>
      <c r="AU18">
        <v>2</v>
      </c>
      <c r="AV18">
        <v>187</v>
      </c>
      <c r="AW18" s="130">
        <v>346</v>
      </c>
      <c r="AX18" s="130">
        <v>8</v>
      </c>
      <c r="AY18" s="130">
        <v>24</v>
      </c>
      <c r="AZ18" s="130">
        <v>313</v>
      </c>
      <c r="BA18" s="130">
        <v>8</v>
      </c>
      <c r="BB18" s="130">
        <v>1</v>
      </c>
      <c r="BC18" s="130">
        <v>0</v>
      </c>
      <c r="BD18" s="130">
        <v>7</v>
      </c>
      <c r="BE18" s="130">
        <v>337</v>
      </c>
      <c r="BF18" s="130">
        <v>7</v>
      </c>
      <c r="BG18" s="130">
        <v>23</v>
      </c>
      <c r="BH18" s="130">
        <v>306</v>
      </c>
      <c r="BI18">
        <v>30</v>
      </c>
      <c r="BJ18" s="130">
        <v>9</v>
      </c>
      <c r="BK18">
        <v>62</v>
      </c>
      <c r="BL18">
        <v>69</v>
      </c>
      <c r="BM18" s="27">
        <v>14</v>
      </c>
      <c r="BN18">
        <v>1</v>
      </c>
      <c r="BO18" s="130">
        <v>18</v>
      </c>
      <c r="BP18" s="130">
        <v>3</v>
      </c>
      <c r="BQ18">
        <v>0</v>
      </c>
      <c r="BR18">
        <v>0</v>
      </c>
      <c r="BS18" s="130">
        <v>15</v>
      </c>
      <c r="BT18">
        <v>0</v>
      </c>
      <c r="BU18">
        <v>1</v>
      </c>
      <c r="BV18">
        <v>1</v>
      </c>
      <c r="BW18">
        <v>7</v>
      </c>
      <c r="BX18">
        <v>0</v>
      </c>
      <c r="BY18" s="130">
        <v>7</v>
      </c>
      <c r="BZ18">
        <v>12</v>
      </c>
      <c r="CA18">
        <v>4</v>
      </c>
      <c r="CB18">
        <v>11</v>
      </c>
      <c r="CC18">
        <v>1</v>
      </c>
      <c r="CD18" s="130"/>
      <c r="CE18" s="130"/>
      <c r="CF18" s="322"/>
      <c r="CG18">
        <v>360</v>
      </c>
      <c r="CH18">
        <v>221</v>
      </c>
      <c r="CI18">
        <v>345</v>
      </c>
      <c r="CJ18" s="130">
        <v>115</v>
      </c>
      <c r="CK18" s="130">
        <v>304</v>
      </c>
      <c r="CL18" s="130">
        <v>222</v>
      </c>
      <c r="CM18" s="130">
        <v>330</v>
      </c>
      <c r="CN18">
        <v>321</v>
      </c>
      <c r="CO18">
        <v>319</v>
      </c>
      <c r="CP18">
        <v>122</v>
      </c>
      <c r="CQ18">
        <v>8</v>
      </c>
      <c r="CR18">
        <v>6</v>
      </c>
      <c r="CS18">
        <v>7</v>
      </c>
      <c r="CT18" s="130">
        <v>0</v>
      </c>
      <c r="CU18" s="130">
        <v>6</v>
      </c>
      <c r="CV18" s="130">
        <v>1</v>
      </c>
      <c r="CW18" s="130">
        <v>7</v>
      </c>
      <c r="CX18">
        <v>6</v>
      </c>
      <c r="CY18">
        <v>7</v>
      </c>
      <c r="CZ18">
        <v>1</v>
      </c>
      <c r="DA18">
        <v>350</v>
      </c>
      <c r="DB18">
        <v>213</v>
      </c>
      <c r="DC18">
        <v>338</v>
      </c>
      <c r="DD18" s="130">
        <v>115</v>
      </c>
      <c r="DE18" s="130">
        <v>298</v>
      </c>
      <c r="DF18" s="130">
        <v>221</v>
      </c>
      <c r="DG18" s="130">
        <v>323</v>
      </c>
      <c r="DH18" s="130">
        <v>315</v>
      </c>
      <c r="DI18" s="130">
        <v>312</v>
      </c>
      <c r="DJ18" s="130">
        <v>121</v>
      </c>
      <c r="DK18" s="130"/>
      <c r="DL18">
        <v>406</v>
      </c>
      <c r="DM18">
        <v>404</v>
      </c>
      <c r="DN18">
        <v>2</v>
      </c>
      <c r="DO18">
        <v>406</v>
      </c>
      <c r="DP18">
        <v>10</v>
      </c>
      <c r="DQ18">
        <v>394</v>
      </c>
      <c r="DR18">
        <v>2</v>
      </c>
      <c r="DS18">
        <v>69</v>
      </c>
      <c r="DT18">
        <v>86</v>
      </c>
      <c r="DU18" s="130">
        <v>190</v>
      </c>
      <c r="DV18" s="130">
        <v>64</v>
      </c>
      <c r="DW18">
        <v>101</v>
      </c>
      <c r="DX18" s="130">
        <v>2</v>
      </c>
      <c r="DY18">
        <v>9</v>
      </c>
      <c r="DZ18">
        <v>39</v>
      </c>
      <c r="EA18">
        <v>1</v>
      </c>
      <c r="EB18">
        <v>58</v>
      </c>
      <c r="EC18" s="130">
        <v>0</v>
      </c>
      <c r="ED18" s="130">
        <v>75</v>
      </c>
      <c r="EE18" s="130">
        <v>0</v>
      </c>
      <c r="EF18" s="130">
        <v>0</v>
      </c>
      <c r="EG18" s="130">
        <v>21</v>
      </c>
      <c r="EH18" s="130">
        <v>223</v>
      </c>
      <c r="EI18" s="130">
        <v>162</v>
      </c>
      <c r="EJ18" s="130">
        <v>0</v>
      </c>
      <c r="EK18" s="130">
        <v>3</v>
      </c>
      <c r="EL18" s="130">
        <v>3</v>
      </c>
      <c r="EM18" s="130">
        <v>4</v>
      </c>
      <c r="EN18" s="130">
        <v>0</v>
      </c>
      <c r="EO18">
        <v>18</v>
      </c>
      <c r="EP18">
        <v>220</v>
      </c>
      <c r="EQ18">
        <v>156</v>
      </c>
      <c r="ER18">
        <v>2</v>
      </c>
      <c r="ES18" s="130">
        <v>33</v>
      </c>
      <c r="ET18">
        <v>10</v>
      </c>
      <c r="EU18" s="130">
        <v>16</v>
      </c>
      <c r="EV18">
        <v>5</v>
      </c>
      <c r="EW18" s="130">
        <v>3257</v>
      </c>
      <c r="EX18" s="130">
        <v>3</v>
      </c>
      <c r="EY18" s="130">
        <v>200</v>
      </c>
      <c r="EZ18" s="130">
        <v>10</v>
      </c>
      <c r="FA18" s="130">
        <v>25</v>
      </c>
      <c r="FB18" s="130">
        <v>35</v>
      </c>
      <c r="FC18" s="130">
        <v>1398</v>
      </c>
      <c r="FD18">
        <v>1406</v>
      </c>
      <c r="FE18">
        <v>474</v>
      </c>
      <c r="FF18" s="130">
        <v>3278</v>
      </c>
      <c r="FG18" s="130">
        <v>50</v>
      </c>
      <c r="FH18" s="130">
        <v>17</v>
      </c>
      <c r="FI18" s="130">
        <v>1</v>
      </c>
      <c r="FJ18" s="130">
        <v>2</v>
      </c>
      <c r="FK18" s="130">
        <v>0</v>
      </c>
      <c r="FL18" s="130">
        <v>50</v>
      </c>
      <c r="FM18" s="130">
        <v>0</v>
      </c>
      <c r="FN18" s="130">
        <v>0</v>
      </c>
      <c r="FO18" s="130">
        <v>0</v>
      </c>
      <c r="FP18" s="130">
        <v>0</v>
      </c>
      <c r="FQ18" s="130">
        <v>0</v>
      </c>
      <c r="FR18" s="130">
        <v>0</v>
      </c>
      <c r="FS18" s="130">
        <v>0</v>
      </c>
      <c r="FT18" s="130">
        <v>0</v>
      </c>
      <c r="FU18" s="130">
        <v>3</v>
      </c>
      <c r="FV18" s="130">
        <v>1</v>
      </c>
      <c r="FW18" s="130">
        <v>0</v>
      </c>
      <c r="FX18" s="130">
        <v>1</v>
      </c>
      <c r="FY18" s="130">
        <v>2</v>
      </c>
      <c r="FZ18" s="130">
        <v>1</v>
      </c>
      <c r="GA18" s="130">
        <v>3</v>
      </c>
      <c r="GB18" s="130">
        <v>1</v>
      </c>
      <c r="GC18" s="130">
        <v>258</v>
      </c>
      <c r="GD18" s="130">
        <v>59</v>
      </c>
      <c r="GE18" s="130">
        <v>317</v>
      </c>
      <c r="GF18" s="130">
        <v>3</v>
      </c>
      <c r="GG18" s="130">
        <v>1</v>
      </c>
      <c r="GH18" s="130">
        <v>4</v>
      </c>
      <c r="GI18" s="130">
        <v>255</v>
      </c>
      <c r="GJ18" s="130">
        <v>57</v>
      </c>
      <c r="GK18" s="130">
        <v>312</v>
      </c>
      <c r="GL18" s="130">
        <v>258</v>
      </c>
      <c r="GM18" s="130">
        <v>29</v>
      </c>
      <c r="GN18" s="130">
        <v>29</v>
      </c>
      <c r="GO18" s="130">
        <v>29</v>
      </c>
      <c r="GP18" s="130">
        <v>87</v>
      </c>
      <c r="GQ18" s="130">
        <v>3</v>
      </c>
      <c r="GR18" s="130">
        <v>3</v>
      </c>
      <c r="GS18" s="130">
        <v>3</v>
      </c>
      <c r="GT18" s="130" t="s">
        <v>118</v>
      </c>
      <c r="GU18" s="130" t="s">
        <v>1185</v>
      </c>
      <c r="GV18" s="130"/>
      <c r="GW18" s="130"/>
      <c r="GX18" s="130"/>
      <c r="GY18" s="130"/>
      <c r="GZ18" s="130"/>
      <c r="HA18" s="130"/>
      <c r="HH18" s="130"/>
      <c r="HI18" s="130"/>
      <c r="HN18" s="130"/>
      <c r="HO18" s="130"/>
      <c r="HP18" s="130"/>
    </row>
    <row r="19" spans="1:224" x14ac:dyDescent="0.3">
      <c r="A19" t="s">
        <v>116</v>
      </c>
      <c r="B19" t="s">
        <v>128</v>
      </c>
      <c r="C19" t="s">
        <v>621</v>
      </c>
      <c r="D19" t="s">
        <v>622</v>
      </c>
      <c r="E19" s="352">
        <v>44713</v>
      </c>
      <c r="F19" s="130">
        <v>4869</v>
      </c>
      <c r="G19">
        <v>367</v>
      </c>
      <c r="H19">
        <v>334</v>
      </c>
      <c r="I19">
        <v>348</v>
      </c>
      <c r="J19">
        <v>350</v>
      </c>
      <c r="K19">
        <v>354</v>
      </c>
      <c r="L19">
        <v>255</v>
      </c>
      <c r="M19">
        <v>349</v>
      </c>
      <c r="N19">
        <v>270</v>
      </c>
      <c r="O19">
        <v>401</v>
      </c>
      <c r="P19">
        <v>8</v>
      </c>
      <c r="Q19">
        <v>7</v>
      </c>
      <c r="R19">
        <v>7</v>
      </c>
      <c r="S19">
        <v>7</v>
      </c>
      <c r="T19">
        <v>7</v>
      </c>
      <c r="U19">
        <v>4</v>
      </c>
      <c r="V19">
        <v>8</v>
      </c>
      <c r="W19">
        <v>6</v>
      </c>
      <c r="X19">
        <v>10</v>
      </c>
      <c r="Y19">
        <v>356</v>
      </c>
      <c r="Z19">
        <v>326</v>
      </c>
      <c r="AA19">
        <v>339</v>
      </c>
      <c r="AB19">
        <v>342</v>
      </c>
      <c r="AC19">
        <v>345</v>
      </c>
      <c r="AD19">
        <v>251</v>
      </c>
      <c r="AE19">
        <v>340</v>
      </c>
      <c r="AF19">
        <v>263</v>
      </c>
      <c r="AG19">
        <v>388</v>
      </c>
      <c r="AH19">
        <v>53</v>
      </c>
      <c r="AI19">
        <v>48</v>
      </c>
      <c r="AJ19">
        <v>3</v>
      </c>
      <c r="AK19">
        <v>3</v>
      </c>
      <c r="AL19">
        <v>50</v>
      </c>
      <c r="AM19">
        <v>45</v>
      </c>
      <c r="AN19">
        <v>235</v>
      </c>
      <c r="AO19">
        <v>3</v>
      </c>
      <c r="AP19">
        <v>232</v>
      </c>
      <c r="AQ19">
        <v>0</v>
      </c>
      <c r="AR19">
        <v>0</v>
      </c>
      <c r="AS19">
        <v>0</v>
      </c>
      <c r="AT19">
        <v>187</v>
      </c>
      <c r="AU19">
        <v>2</v>
      </c>
      <c r="AV19">
        <v>185</v>
      </c>
      <c r="AW19" s="130">
        <v>349</v>
      </c>
      <c r="AX19" s="130">
        <v>8</v>
      </c>
      <c r="AY19" s="130">
        <v>24</v>
      </c>
      <c r="AZ19" s="130">
        <v>316</v>
      </c>
      <c r="BA19" s="130">
        <v>8</v>
      </c>
      <c r="BB19" s="130">
        <v>1</v>
      </c>
      <c r="BC19" s="130">
        <v>0</v>
      </c>
      <c r="BD19" s="130">
        <v>7</v>
      </c>
      <c r="BE19" s="130">
        <v>340</v>
      </c>
      <c r="BF19" s="130">
        <v>7</v>
      </c>
      <c r="BG19" s="130">
        <v>23</v>
      </c>
      <c r="BH19" s="130">
        <v>309</v>
      </c>
      <c r="BI19">
        <v>31</v>
      </c>
      <c r="BJ19" s="130">
        <v>9</v>
      </c>
      <c r="BK19">
        <v>63</v>
      </c>
      <c r="BL19">
        <v>70</v>
      </c>
      <c r="BM19" s="27">
        <v>14</v>
      </c>
      <c r="BN19">
        <v>1</v>
      </c>
      <c r="BO19" s="130">
        <v>18</v>
      </c>
      <c r="BP19" s="130">
        <v>3</v>
      </c>
      <c r="BQ19">
        <v>0</v>
      </c>
      <c r="BR19">
        <v>0</v>
      </c>
      <c r="BS19" s="130">
        <v>15</v>
      </c>
      <c r="BT19">
        <v>0</v>
      </c>
      <c r="BU19">
        <v>1</v>
      </c>
      <c r="BV19">
        <v>1</v>
      </c>
      <c r="BW19">
        <v>8</v>
      </c>
      <c r="BX19">
        <v>0</v>
      </c>
      <c r="BY19" s="130">
        <v>8</v>
      </c>
      <c r="BZ19">
        <v>14</v>
      </c>
      <c r="CA19">
        <v>4</v>
      </c>
      <c r="CB19">
        <v>13</v>
      </c>
      <c r="CC19">
        <v>1</v>
      </c>
      <c r="CD19" s="130"/>
      <c r="CE19" s="130"/>
      <c r="CF19" s="322"/>
      <c r="CG19">
        <v>367</v>
      </c>
      <c r="CH19">
        <v>226</v>
      </c>
      <c r="CI19">
        <v>348</v>
      </c>
      <c r="CJ19" s="130">
        <v>119</v>
      </c>
      <c r="CK19" s="130">
        <v>306</v>
      </c>
      <c r="CL19" s="130">
        <v>226</v>
      </c>
      <c r="CM19" s="130">
        <v>334</v>
      </c>
      <c r="CN19">
        <v>324</v>
      </c>
      <c r="CO19">
        <v>325</v>
      </c>
      <c r="CP19">
        <v>121</v>
      </c>
      <c r="CQ19">
        <v>8</v>
      </c>
      <c r="CR19">
        <v>6</v>
      </c>
      <c r="CS19">
        <v>7</v>
      </c>
      <c r="CT19" s="130">
        <v>0</v>
      </c>
      <c r="CU19" s="130">
        <v>5</v>
      </c>
      <c r="CV19" s="130">
        <v>2</v>
      </c>
      <c r="CW19" s="130">
        <v>7</v>
      </c>
      <c r="CX19">
        <v>7</v>
      </c>
      <c r="CY19">
        <v>7</v>
      </c>
      <c r="CZ19">
        <v>2</v>
      </c>
      <c r="DA19">
        <v>356</v>
      </c>
      <c r="DB19">
        <v>218</v>
      </c>
      <c r="DC19">
        <v>339</v>
      </c>
      <c r="DD19" s="130">
        <v>119</v>
      </c>
      <c r="DE19" s="130">
        <v>299</v>
      </c>
      <c r="DF19" s="130">
        <v>222</v>
      </c>
      <c r="DG19" s="130">
        <v>326</v>
      </c>
      <c r="DH19" s="130">
        <v>316</v>
      </c>
      <c r="DI19" s="130">
        <v>317</v>
      </c>
      <c r="DJ19" s="130">
        <v>119</v>
      </c>
      <c r="DK19" s="130"/>
      <c r="DL19">
        <v>411</v>
      </c>
      <c r="DM19">
        <v>408</v>
      </c>
      <c r="DN19">
        <v>3</v>
      </c>
      <c r="DO19">
        <v>411</v>
      </c>
      <c r="DP19">
        <v>10</v>
      </c>
      <c r="DQ19">
        <v>398</v>
      </c>
      <c r="DR19">
        <v>3</v>
      </c>
      <c r="DS19">
        <v>72</v>
      </c>
      <c r="DT19">
        <v>89</v>
      </c>
      <c r="DU19" s="130">
        <v>196</v>
      </c>
      <c r="DV19" s="130">
        <v>64</v>
      </c>
      <c r="DW19">
        <v>101</v>
      </c>
      <c r="DX19" s="130">
        <v>2</v>
      </c>
      <c r="DY19">
        <v>9</v>
      </c>
      <c r="DZ19">
        <v>38</v>
      </c>
      <c r="EA19">
        <v>1</v>
      </c>
      <c r="EB19">
        <v>59</v>
      </c>
      <c r="EC19" s="130">
        <v>1</v>
      </c>
      <c r="ED19" s="130">
        <v>76</v>
      </c>
      <c r="EE19" s="130">
        <v>1</v>
      </c>
      <c r="EF19" s="130">
        <v>0</v>
      </c>
      <c r="EG19" s="130">
        <v>20</v>
      </c>
      <c r="EH19" s="130">
        <v>223</v>
      </c>
      <c r="EI19" s="130">
        <v>168</v>
      </c>
      <c r="EJ19" s="130">
        <v>0</v>
      </c>
      <c r="EK19" s="130">
        <v>3</v>
      </c>
      <c r="EL19" s="130">
        <v>3</v>
      </c>
      <c r="EM19" s="130">
        <v>4</v>
      </c>
      <c r="EN19" s="130">
        <v>0</v>
      </c>
      <c r="EO19">
        <v>17</v>
      </c>
      <c r="EP19">
        <v>219</v>
      </c>
      <c r="EQ19">
        <v>162</v>
      </c>
      <c r="ER19">
        <v>2</v>
      </c>
      <c r="ES19" s="130">
        <v>32</v>
      </c>
      <c r="ET19">
        <v>9</v>
      </c>
      <c r="EU19" s="130">
        <v>18</v>
      </c>
      <c r="EV19">
        <v>6</v>
      </c>
      <c r="EW19" s="130">
        <v>3273</v>
      </c>
      <c r="EX19" s="130">
        <v>3</v>
      </c>
      <c r="EY19" s="130">
        <v>195</v>
      </c>
      <c r="EZ19" s="130">
        <v>12</v>
      </c>
      <c r="FA19" s="130">
        <v>25</v>
      </c>
      <c r="FB19" s="130">
        <v>37</v>
      </c>
      <c r="FC19" s="130">
        <v>1406</v>
      </c>
      <c r="FD19">
        <v>1408</v>
      </c>
      <c r="FE19">
        <v>483</v>
      </c>
      <c r="FF19" s="130">
        <v>3297</v>
      </c>
      <c r="FG19" s="130">
        <v>46</v>
      </c>
      <c r="FH19" s="130">
        <v>15</v>
      </c>
      <c r="FI19" s="130">
        <v>1</v>
      </c>
      <c r="FJ19" s="130">
        <v>2</v>
      </c>
      <c r="FK19" s="130">
        <v>0</v>
      </c>
      <c r="FL19" s="130">
        <v>45</v>
      </c>
      <c r="FM19" s="130">
        <v>1</v>
      </c>
      <c r="FN19" s="130">
        <v>0</v>
      </c>
      <c r="FO19" s="130">
        <v>0</v>
      </c>
      <c r="FP19" s="130">
        <v>0</v>
      </c>
      <c r="FQ19" s="130">
        <v>0</v>
      </c>
      <c r="FR19" s="130">
        <v>0</v>
      </c>
      <c r="FS19" s="130">
        <v>0</v>
      </c>
      <c r="FT19" s="130">
        <v>0</v>
      </c>
      <c r="FU19" s="130">
        <v>3</v>
      </c>
      <c r="FV19" s="130">
        <v>2</v>
      </c>
      <c r="FW19" s="130">
        <v>1</v>
      </c>
      <c r="FX19" s="130">
        <v>1</v>
      </c>
      <c r="FY19" s="130">
        <v>2</v>
      </c>
      <c r="FZ19" s="130">
        <v>1</v>
      </c>
      <c r="GA19" s="130">
        <v>3</v>
      </c>
      <c r="GB19" s="130">
        <v>1</v>
      </c>
      <c r="GC19" s="130">
        <v>260</v>
      </c>
      <c r="GD19" s="130">
        <v>60</v>
      </c>
      <c r="GE19" s="130">
        <v>320</v>
      </c>
      <c r="GF19" s="130">
        <v>3</v>
      </c>
      <c r="GG19" s="130">
        <v>1</v>
      </c>
      <c r="GH19" s="130">
        <v>4</v>
      </c>
      <c r="GI19" s="130">
        <v>257</v>
      </c>
      <c r="GJ19" s="130">
        <v>58</v>
      </c>
      <c r="GK19" s="130">
        <v>315</v>
      </c>
      <c r="GL19" s="130">
        <v>260</v>
      </c>
      <c r="GM19" s="130">
        <v>30</v>
      </c>
      <c r="GN19" s="130">
        <v>30</v>
      </c>
      <c r="GO19" s="130">
        <v>30</v>
      </c>
      <c r="GP19" s="130">
        <v>90</v>
      </c>
      <c r="GQ19" s="130">
        <v>4</v>
      </c>
      <c r="GR19" s="130">
        <v>3</v>
      </c>
      <c r="GS19" s="130">
        <v>3</v>
      </c>
      <c r="GT19" s="130" t="s">
        <v>121</v>
      </c>
      <c r="GU19" s="130" t="s">
        <v>1185</v>
      </c>
      <c r="GV19" s="130"/>
      <c r="GW19" s="130"/>
      <c r="GX19" s="130"/>
      <c r="GY19" s="130"/>
      <c r="GZ19" s="130"/>
      <c r="HA19" s="130"/>
      <c r="HH19" s="130"/>
      <c r="HI19" s="130"/>
      <c r="HN19" s="130"/>
      <c r="HO19" s="130"/>
      <c r="HP19" s="130"/>
    </row>
    <row r="20" spans="1:224" x14ac:dyDescent="0.3">
      <c r="A20" t="s">
        <v>116</v>
      </c>
      <c r="B20" t="s">
        <v>128</v>
      </c>
      <c r="C20" t="s">
        <v>617</v>
      </c>
      <c r="D20" t="s">
        <v>618</v>
      </c>
      <c r="E20" s="352">
        <v>44682</v>
      </c>
      <c r="F20" s="130">
        <v>5827</v>
      </c>
      <c r="G20">
        <v>369</v>
      </c>
      <c r="H20">
        <v>361</v>
      </c>
      <c r="I20">
        <v>360</v>
      </c>
      <c r="J20">
        <v>364</v>
      </c>
      <c r="K20">
        <v>362</v>
      </c>
      <c r="L20">
        <v>329</v>
      </c>
      <c r="M20">
        <v>357</v>
      </c>
      <c r="N20">
        <v>286</v>
      </c>
      <c r="O20">
        <v>383</v>
      </c>
      <c r="P20">
        <v>9</v>
      </c>
      <c r="Q20">
        <v>8</v>
      </c>
      <c r="R20">
        <v>8</v>
      </c>
      <c r="S20">
        <v>8</v>
      </c>
      <c r="T20">
        <v>8</v>
      </c>
      <c r="U20">
        <v>9</v>
      </c>
      <c r="V20">
        <v>9</v>
      </c>
      <c r="W20">
        <v>10</v>
      </c>
      <c r="X20">
        <v>10</v>
      </c>
      <c r="Y20">
        <v>359</v>
      </c>
      <c r="Z20">
        <v>352</v>
      </c>
      <c r="AA20">
        <v>351</v>
      </c>
      <c r="AB20">
        <v>356</v>
      </c>
      <c r="AC20">
        <v>353</v>
      </c>
      <c r="AD20">
        <v>320</v>
      </c>
      <c r="AE20">
        <v>347</v>
      </c>
      <c r="AF20">
        <v>276</v>
      </c>
      <c r="AG20">
        <v>372</v>
      </c>
      <c r="AH20">
        <v>44</v>
      </c>
      <c r="AI20">
        <v>42</v>
      </c>
      <c r="AJ20">
        <v>1</v>
      </c>
      <c r="AK20">
        <v>1</v>
      </c>
      <c r="AL20">
        <v>43</v>
      </c>
      <c r="AM20">
        <v>41</v>
      </c>
      <c r="AN20">
        <v>312</v>
      </c>
      <c r="AO20">
        <v>5</v>
      </c>
      <c r="AP20">
        <v>307</v>
      </c>
      <c r="AQ20">
        <v>0</v>
      </c>
      <c r="AR20">
        <v>0</v>
      </c>
      <c r="AS20">
        <v>0</v>
      </c>
      <c r="AT20">
        <v>242</v>
      </c>
      <c r="AU20">
        <v>3</v>
      </c>
      <c r="AV20">
        <v>239</v>
      </c>
      <c r="AW20" s="130">
        <v>357</v>
      </c>
      <c r="AX20" s="130">
        <v>7</v>
      </c>
      <c r="AY20" s="130">
        <v>27</v>
      </c>
      <c r="AZ20" s="130">
        <v>321</v>
      </c>
      <c r="BA20" s="130">
        <v>9</v>
      </c>
      <c r="BB20" s="130">
        <v>1</v>
      </c>
      <c r="BC20" s="130">
        <v>1</v>
      </c>
      <c r="BD20" s="130">
        <v>6</v>
      </c>
      <c r="BE20" s="130">
        <v>347</v>
      </c>
      <c r="BF20" s="130">
        <v>6</v>
      </c>
      <c r="BG20" s="130">
        <v>26</v>
      </c>
      <c r="BH20" s="130">
        <v>314</v>
      </c>
      <c r="BI20">
        <v>8</v>
      </c>
      <c r="BJ20" s="130">
        <v>2</v>
      </c>
      <c r="BK20">
        <v>46</v>
      </c>
      <c r="BL20">
        <v>15</v>
      </c>
      <c r="BM20" s="27">
        <v>9</v>
      </c>
      <c r="BN20">
        <v>1</v>
      </c>
      <c r="BO20" s="130">
        <v>15</v>
      </c>
      <c r="BP20" s="130">
        <v>4</v>
      </c>
      <c r="BQ20">
        <v>0</v>
      </c>
      <c r="BR20">
        <v>0</v>
      </c>
      <c r="BS20" s="130">
        <v>11</v>
      </c>
      <c r="BT20">
        <v>0</v>
      </c>
      <c r="BU20">
        <v>0</v>
      </c>
      <c r="BV20">
        <v>0</v>
      </c>
      <c r="BW20">
        <v>7</v>
      </c>
      <c r="BX20">
        <v>0</v>
      </c>
      <c r="BY20" s="130">
        <v>7</v>
      </c>
      <c r="BZ20">
        <v>9</v>
      </c>
      <c r="CA20">
        <v>1</v>
      </c>
      <c r="CB20">
        <v>6</v>
      </c>
      <c r="CC20">
        <v>3</v>
      </c>
      <c r="CD20" s="130"/>
      <c r="CE20" s="130"/>
      <c r="CF20" s="322"/>
      <c r="CG20">
        <v>369</v>
      </c>
      <c r="CH20">
        <v>246</v>
      </c>
      <c r="CI20">
        <v>360</v>
      </c>
      <c r="CJ20" s="130">
        <v>79</v>
      </c>
      <c r="CK20" s="130">
        <v>307</v>
      </c>
      <c r="CL20" s="130">
        <v>197</v>
      </c>
      <c r="CM20" s="130">
        <v>361</v>
      </c>
      <c r="CN20">
        <v>343</v>
      </c>
      <c r="CO20">
        <v>353</v>
      </c>
      <c r="CP20">
        <v>131</v>
      </c>
      <c r="CQ20">
        <v>9</v>
      </c>
      <c r="CR20">
        <v>7</v>
      </c>
      <c r="CS20">
        <v>8</v>
      </c>
      <c r="CT20" s="130">
        <v>0</v>
      </c>
      <c r="CU20" s="130">
        <v>7</v>
      </c>
      <c r="CV20" s="130">
        <v>3</v>
      </c>
      <c r="CW20" s="130">
        <v>8</v>
      </c>
      <c r="CX20">
        <v>7</v>
      </c>
      <c r="CY20">
        <v>8</v>
      </c>
      <c r="CZ20">
        <v>3</v>
      </c>
      <c r="DA20">
        <v>359</v>
      </c>
      <c r="DB20">
        <v>239</v>
      </c>
      <c r="DC20">
        <v>351</v>
      </c>
      <c r="DD20" s="130">
        <v>79</v>
      </c>
      <c r="DE20" s="130">
        <v>299</v>
      </c>
      <c r="DF20" s="130">
        <v>194</v>
      </c>
      <c r="DG20" s="130">
        <v>352</v>
      </c>
      <c r="DH20" s="130">
        <v>335</v>
      </c>
      <c r="DI20" s="130">
        <v>344</v>
      </c>
      <c r="DJ20" s="130">
        <v>128</v>
      </c>
      <c r="DK20" s="130"/>
      <c r="DL20">
        <v>394</v>
      </c>
      <c r="DM20">
        <v>393</v>
      </c>
      <c r="DN20">
        <v>1</v>
      </c>
      <c r="DO20">
        <v>394</v>
      </c>
      <c r="DP20">
        <v>17</v>
      </c>
      <c r="DQ20">
        <v>376</v>
      </c>
      <c r="DR20">
        <v>1</v>
      </c>
      <c r="DS20">
        <v>200</v>
      </c>
      <c r="DT20">
        <v>308</v>
      </c>
      <c r="DU20" s="130">
        <v>149</v>
      </c>
      <c r="DV20" s="130">
        <v>97</v>
      </c>
      <c r="DW20">
        <v>82</v>
      </c>
      <c r="DX20" s="130">
        <v>3</v>
      </c>
      <c r="DY20">
        <v>15</v>
      </c>
      <c r="DZ20">
        <v>48</v>
      </c>
      <c r="EA20">
        <v>0</v>
      </c>
      <c r="EB20">
        <v>199</v>
      </c>
      <c r="EC20" s="130">
        <v>0</v>
      </c>
      <c r="ED20" s="130">
        <v>306</v>
      </c>
      <c r="EE20" s="130">
        <v>0</v>
      </c>
      <c r="EF20" s="130">
        <v>7</v>
      </c>
      <c r="EG20" s="130">
        <v>18</v>
      </c>
      <c r="EH20" s="130">
        <v>222</v>
      </c>
      <c r="EI20" s="130">
        <v>147</v>
      </c>
      <c r="EJ20" s="130">
        <v>6</v>
      </c>
      <c r="EK20" s="130">
        <v>7</v>
      </c>
      <c r="EL20" s="130">
        <v>3</v>
      </c>
      <c r="EM20" s="130">
        <v>1</v>
      </c>
      <c r="EN20" s="130">
        <v>1</v>
      </c>
      <c r="EO20">
        <v>11</v>
      </c>
      <c r="EP20">
        <v>218</v>
      </c>
      <c r="EQ20">
        <v>146</v>
      </c>
      <c r="ER20">
        <v>17</v>
      </c>
      <c r="ES20" s="130">
        <v>40</v>
      </c>
      <c r="ET20">
        <v>5</v>
      </c>
      <c r="EU20" s="130">
        <v>31</v>
      </c>
      <c r="EV20">
        <v>123</v>
      </c>
      <c r="EW20" s="130">
        <v>3795</v>
      </c>
      <c r="EX20" s="130">
        <v>0</v>
      </c>
      <c r="EY20" s="130">
        <v>374</v>
      </c>
      <c r="EZ20" s="130">
        <v>5</v>
      </c>
      <c r="FA20" s="130">
        <v>11</v>
      </c>
      <c r="FB20" s="130">
        <v>40</v>
      </c>
      <c r="FC20" s="130">
        <v>1675</v>
      </c>
      <c r="FD20">
        <v>1718</v>
      </c>
      <c r="FE20">
        <v>556</v>
      </c>
      <c r="FF20" s="130">
        <v>3949</v>
      </c>
      <c r="FG20" s="130">
        <v>49</v>
      </c>
      <c r="FH20" s="130">
        <v>35</v>
      </c>
      <c r="FI20" s="130">
        <v>1</v>
      </c>
      <c r="FJ20" s="130">
        <v>10</v>
      </c>
      <c r="FK20" s="130">
        <v>0</v>
      </c>
      <c r="FL20" s="130">
        <v>49</v>
      </c>
      <c r="FM20" s="130">
        <v>0</v>
      </c>
      <c r="FN20" s="130">
        <v>7</v>
      </c>
      <c r="FO20" s="130">
        <v>1</v>
      </c>
      <c r="FP20" s="130">
        <v>1</v>
      </c>
      <c r="FQ20" s="130">
        <v>0</v>
      </c>
      <c r="FR20" s="130">
        <v>2</v>
      </c>
      <c r="FS20" s="130">
        <v>0</v>
      </c>
      <c r="FT20" s="130">
        <v>0</v>
      </c>
      <c r="FU20" s="130">
        <v>2</v>
      </c>
      <c r="FV20" s="130">
        <v>0</v>
      </c>
      <c r="FW20" s="130">
        <v>0</v>
      </c>
      <c r="FX20" s="130">
        <v>0</v>
      </c>
      <c r="FY20" s="130">
        <v>2</v>
      </c>
      <c r="FZ20" s="130">
        <v>0</v>
      </c>
      <c r="GA20" s="130">
        <v>9</v>
      </c>
      <c r="GB20" s="130">
        <v>3</v>
      </c>
      <c r="GC20" s="130">
        <v>220</v>
      </c>
      <c r="GD20" s="130">
        <v>43</v>
      </c>
      <c r="GE20" s="130">
        <v>263</v>
      </c>
      <c r="GF20" s="130">
        <v>2</v>
      </c>
      <c r="GG20" s="130">
        <v>0</v>
      </c>
      <c r="GH20" s="130">
        <v>2</v>
      </c>
      <c r="GI20" s="130">
        <v>217</v>
      </c>
      <c r="GJ20" s="130">
        <v>43</v>
      </c>
      <c r="GK20" s="130">
        <v>260</v>
      </c>
      <c r="GL20" s="130">
        <v>220</v>
      </c>
      <c r="GM20" s="130">
        <v>42</v>
      </c>
      <c r="GN20" s="130">
        <v>42</v>
      </c>
      <c r="GO20" s="130">
        <v>42</v>
      </c>
      <c r="GP20" s="130">
        <v>113</v>
      </c>
      <c r="GQ20" s="130">
        <v>2</v>
      </c>
      <c r="GR20" s="130">
        <v>2</v>
      </c>
      <c r="GS20" s="130">
        <v>2</v>
      </c>
      <c r="GT20" s="130" t="s">
        <v>118</v>
      </c>
      <c r="GU20" s="130" t="s">
        <v>1186</v>
      </c>
      <c r="GV20" s="130"/>
      <c r="GW20" s="130"/>
      <c r="GX20" s="130"/>
      <c r="GY20" s="130"/>
      <c r="GZ20" s="130"/>
      <c r="HA20" s="130"/>
      <c r="HH20" s="130"/>
      <c r="HI20" s="130"/>
      <c r="HN20" s="130"/>
      <c r="HO20" s="130"/>
      <c r="HP20" s="130"/>
    </row>
    <row r="21" spans="1:224" x14ac:dyDescent="0.3">
      <c r="A21" t="s">
        <v>116</v>
      </c>
      <c r="B21" t="s">
        <v>128</v>
      </c>
      <c r="C21" t="s">
        <v>617</v>
      </c>
      <c r="D21" t="s">
        <v>618</v>
      </c>
      <c r="E21" s="352">
        <v>44713</v>
      </c>
      <c r="F21" s="130">
        <v>5873</v>
      </c>
      <c r="G21">
        <v>371</v>
      </c>
      <c r="H21">
        <v>358</v>
      </c>
      <c r="I21">
        <v>358</v>
      </c>
      <c r="J21">
        <v>365</v>
      </c>
      <c r="K21">
        <v>359</v>
      </c>
      <c r="L21">
        <v>327</v>
      </c>
      <c r="M21">
        <v>352</v>
      </c>
      <c r="N21">
        <v>280</v>
      </c>
      <c r="O21">
        <v>385</v>
      </c>
      <c r="P21">
        <v>9</v>
      </c>
      <c r="Q21">
        <v>8</v>
      </c>
      <c r="R21">
        <v>8</v>
      </c>
      <c r="S21">
        <v>8</v>
      </c>
      <c r="T21">
        <v>8</v>
      </c>
      <c r="U21">
        <v>9</v>
      </c>
      <c r="V21">
        <v>9</v>
      </c>
      <c r="W21">
        <v>10</v>
      </c>
      <c r="X21">
        <v>10</v>
      </c>
      <c r="Y21">
        <v>361</v>
      </c>
      <c r="Z21">
        <v>350</v>
      </c>
      <c r="AA21">
        <v>350</v>
      </c>
      <c r="AB21">
        <v>356</v>
      </c>
      <c r="AC21">
        <v>351</v>
      </c>
      <c r="AD21">
        <v>318</v>
      </c>
      <c r="AE21">
        <v>343</v>
      </c>
      <c r="AF21">
        <v>270</v>
      </c>
      <c r="AG21">
        <v>374</v>
      </c>
      <c r="AH21">
        <v>44</v>
      </c>
      <c r="AI21">
        <v>42</v>
      </c>
      <c r="AJ21">
        <v>1</v>
      </c>
      <c r="AK21">
        <v>1</v>
      </c>
      <c r="AL21">
        <v>42</v>
      </c>
      <c r="AM21">
        <v>40</v>
      </c>
      <c r="AN21">
        <v>308</v>
      </c>
      <c r="AO21">
        <v>5</v>
      </c>
      <c r="AP21">
        <v>303</v>
      </c>
      <c r="AQ21">
        <v>0</v>
      </c>
      <c r="AR21">
        <v>0</v>
      </c>
      <c r="AS21">
        <v>0</v>
      </c>
      <c r="AT21">
        <v>235</v>
      </c>
      <c r="AU21">
        <v>4</v>
      </c>
      <c r="AV21">
        <v>231</v>
      </c>
      <c r="AW21" s="130">
        <v>352</v>
      </c>
      <c r="AX21" s="130">
        <v>6</v>
      </c>
      <c r="AY21" s="130">
        <v>26</v>
      </c>
      <c r="AZ21" s="130">
        <v>318</v>
      </c>
      <c r="BA21" s="130">
        <v>9</v>
      </c>
      <c r="BB21" s="130">
        <v>1</v>
      </c>
      <c r="BC21" s="130">
        <v>1</v>
      </c>
      <c r="BD21" s="130">
        <v>6</v>
      </c>
      <c r="BE21" s="130">
        <v>343</v>
      </c>
      <c r="BF21" s="130">
        <v>5</v>
      </c>
      <c r="BG21" s="130">
        <v>25</v>
      </c>
      <c r="BH21" s="130">
        <v>312</v>
      </c>
      <c r="BI21">
        <v>7</v>
      </c>
      <c r="BJ21" s="130">
        <v>2</v>
      </c>
      <c r="BK21">
        <v>46</v>
      </c>
      <c r="BL21">
        <v>16</v>
      </c>
      <c r="BM21" s="27">
        <v>9</v>
      </c>
      <c r="BN21">
        <v>1</v>
      </c>
      <c r="BO21" s="130">
        <v>16</v>
      </c>
      <c r="BP21" s="130">
        <v>4</v>
      </c>
      <c r="BQ21">
        <v>0</v>
      </c>
      <c r="BR21">
        <v>0</v>
      </c>
      <c r="BS21" s="130">
        <v>12</v>
      </c>
      <c r="BT21">
        <v>0</v>
      </c>
      <c r="BU21">
        <v>0</v>
      </c>
      <c r="BV21">
        <v>0</v>
      </c>
      <c r="BW21">
        <v>7</v>
      </c>
      <c r="BX21">
        <v>0</v>
      </c>
      <c r="BY21" s="130">
        <v>7</v>
      </c>
      <c r="BZ21">
        <v>10</v>
      </c>
      <c r="CA21">
        <v>2</v>
      </c>
      <c r="CB21">
        <v>7</v>
      </c>
      <c r="CC21">
        <v>3</v>
      </c>
      <c r="CD21" s="130"/>
      <c r="CE21" s="130"/>
      <c r="CF21" s="322"/>
      <c r="CG21">
        <v>371</v>
      </c>
      <c r="CH21">
        <v>243</v>
      </c>
      <c r="CI21">
        <v>358</v>
      </c>
      <c r="CJ21" s="130">
        <v>81</v>
      </c>
      <c r="CK21" s="130">
        <v>305</v>
      </c>
      <c r="CL21" s="130">
        <v>200</v>
      </c>
      <c r="CM21" s="130">
        <v>358</v>
      </c>
      <c r="CN21">
        <v>343</v>
      </c>
      <c r="CO21">
        <v>351</v>
      </c>
      <c r="CP21">
        <v>134</v>
      </c>
      <c r="CQ21">
        <v>9</v>
      </c>
      <c r="CR21">
        <v>6</v>
      </c>
      <c r="CS21">
        <v>8</v>
      </c>
      <c r="CT21" s="130">
        <v>0</v>
      </c>
      <c r="CU21" s="130">
        <v>7</v>
      </c>
      <c r="CV21" s="130">
        <v>3</v>
      </c>
      <c r="CW21" s="130">
        <v>8</v>
      </c>
      <c r="CX21">
        <v>7</v>
      </c>
      <c r="CY21">
        <v>8</v>
      </c>
      <c r="CZ21">
        <v>3</v>
      </c>
      <c r="DA21">
        <v>361</v>
      </c>
      <c r="DB21">
        <v>236</v>
      </c>
      <c r="DC21">
        <v>350</v>
      </c>
      <c r="DD21" s="130">
        <v>81</v>
      </c>
      <c r="DE21" s="130">
        <v>298</v>
      </c>
      <c r="DF21" s="130">
        <v>197</v>
      </c>
      <c r="DG21" s="130">
        <v>350</v>
      </c>
      <c r="DH21" s="130">
        <v>336</v>
      </c>
      <c r="DI21" s="130">
        <v>343</v>
      </c>
      <c r="DJ21" s="130">
        <v>131</v>
      </c>
      <c r="DK21" s="130"/>
      <c r="DL21">
        <v>396</v>
      </c>
      <c r="DM21">
        <v>395</v>
      </c>
      <c r="DN21">
        <v>1</v>
      </c>
      <c r="DO21">
        <v>396</v>
      </c>
      <c r="DP21">
        <v>17</v>
      </c>
      <c r="DQ21">
        <v>378</v>
      </c>
      <c r="DR21">
        <v>1</v>
      </c>
      <c r="DS21">
        <v>198</v>
      </c>
      <c r="DT21">
        <v>304</v>
      </c>
      <c r="DU21" s="130">
        <v>148</v>
      </c>
      <c r="DV21" s="130">
        <v>101</v>
      </c>
      <c r="DW21">
        <v>81</v>
      </c>
      <c r="DX21" s="130">
        <v>4</v>
      </c>
      <c r="DY21">
        <v>14</v>
      </c>
      <c r="DZ21">
        <v>48</v>
      </c>
      <c r="EA21">
        <v>0</v>
      </c>
      <c r="EB21">
        <v>197</v>
      </c>
      <c r="EC21" s="130">
        <v>0</v>
      </c>
      <c r="ED21" s="130">
        <v>302</v>
      </c>
      <c r="EE21" s="130">
        <v>0</v>
      </c>
      <c r="EF21" s="130">
        <v>7</v>
      </c>
      <c r="EG21" s="130">
        <v>17</v>
      </c>
      <c r="EH21" s="130">
        <v>225</v>
      </c>
      <c r="EI21" s="130">
        <v>147</v>
      </c>
      <c r="EJ21" s="130">
        <v>6</v>
      </c>
      <c r="EK21" s="130">
        <v>7</v>
      </c>
      <c r="EL21" s="130">
        <v>3</v>
      </c>
      <c r="EM21" s="130">
        <v>1</v>
      </c>
      <c r="EN21" s="130">
        <v>1</v>
      </c>
      <c r="EO21">
        <v>10</v>
      </c>
      <c r="EP21">
        <v>222</v>
      </c>
      <c r="EQ21">
        <v>145</v>
      </c>
      <c r="ER21">
        <v>18</v>
      </c>
      <c r="ES21" s="130">
        <v>41</v>
      </c>
      <c r="ET21">
        <v>6</v>
      </c>
      <c r="EU21" s="130">
        <v>38</v>
      </c>
      <c r="EV21">
        <v>119</v>
      </c>
      <c r="EW21" s="130">
        <v>3802</v>
      </c>
      <c r="EX21" s="130">
        <v>9</v>
      </c>
      <c r="EY21" s="130">
        <v>371</v>
      </c>
      <c r="EZ21" s="130">
        <v>12</v>
      </c>
      <c r="FA21" s="130">
        <v>11</v>
      </c>
      <c r="FB21" s="130">
        <v>39</v>
      </c>
      <c r="FC21" s="130">
        <v>1672</v>
      </c>
      <c r="FD21">
        <v>1726</v>
      </c>
      <c r="FE21">
        <v>561</v>
      </c>
      <c r="FF21" s="130">
        <v>3959</v>
      </c>
      <c r="FG21" s="130">
        <v>49</v>
      </c>
      <c r="FH21" s="130">
        <v>35</v>
      </c>
      <c r="FI21" s="130">
        <v>1</v>
      </c>
      <c r="FJ21" s="130">
        <v>7</v>
      </c>
      <c r="FK21" s="130">
        <v>0</v>
      </c>
      <c r="FL21" s="130">
        <v>48</v>
      </c>
      <c r="FM21" s="130">
        <v>1</v>
      </c>
      <c r="FN21" s="130">
        <v>7</v>
      </c>
      <c r="FO21" s="130">
        <v>1</v>
      </c>
      <c r="FP21" s="130">
        <v>1</v>
      </c>
      <c r="FQ21" s="130">
        <v>0</v>
      </c>
      <c r="FR21" s="130">
        <v>2</v>
      </c>
      <c r="FS21" s="130">
        <v>0</v>
      </c>
      <c r="FT21" s="130">
        <v>0</v>
      </c>
      <c r="FU21" s="130">
        <v>2</v>
      </c>
      <c r="FV21" s="130">
        <v>0</v>
      </c>
      <c r="FW21" s="130">
        <v>0</v>
      </c>
      <c r="FX21" s="130">
        <v>0</v>
      </c>
      <c r="FY21" s="130">
        <v>2</v>
      </c>
      <c r="FZ21" s="130">
        <v>0</v>
      </c>
      <c r="GA21" s="130">
        <v>9</v>
      </c>
      <c r="GB21" s="130">
        <v>4</v>
      </c>
      <c r="GC21" s="130">
        <v>222</v>
      </c>
      <c r="GD21" s="130">
        <v>43</v>
      </c>
      <c r="GE21" s="130">
        <v>265</v>
      </c>
      <c r="GF21" s="130">
        <v>2</v>
      </c>
      <c r="GG21" s="130">
        <v>0</v>
      </c>
      <c r="GH21" s="130">
        <v>2</v>
      </c>
      <c r="GI21" s="130">
        <v>220</v>
      </c>
      <c r="GJ21" s="130">
        <v>43</v>
      </c>
      <c r="GK21" s="130">
        <v>263</v>
      </c>
      <c r="GL21" s="130">
        <v>222</v>
      </c>
      <c r="GM21" s="130">
        <v>36</v>
      </c>
      <c r="GN21" s="130">
        <v>36</v>
      </c>
      <c r="GO21" s="130">
        <v>36</v>
      </c>
      <c r="GP21" s="130">
        <v>119</v>
      </c>
      <c r="GQ21" s="130">
        <v>4</v>
      </c>
      <c r="GR21" s="130">
        <v>2</v>
      </c>
      <c r="GS21" s="130">
        <v>2</v>
      </c>
      <c r="GT21" s="130" t="s">
        <v>121</v>
      </c>
      <c r="GU21" s="130" t="s">
        <v>1186</v>
      </c>
      <c r="GV21" s="130"/>
      <c r="GW21" s="130"/>
      <c r="GX21" s="130"/>
      <c r="GY21" s="130"/>
      <c r="GZ21" s="130"/>
      <c r="HA21" s="130"/>
      <c r="HH21" s="130"/>
      <c r="HI21" s="130"/>
      <c r="HN21" s="130"/>
      <c r="HO21" s="130"/>
      <c r="HP21" s="130"/>
    </row>
    <row r="22" spans="1:224" x14ac:dyDescent="0.3">
      <c r="A22" t="s">
        <v>116</v>
      </c>
      <c r="B22" t="s">
        <v>128</v>
      </c>
      <c r="C22" t="s">
        <v>631</v>
      </c>
      <c r="D22" t="s">
        <v>632</v>
      </c>
      <c r="E22" s="352">
        <v>44682</v>
      </c>
      <c r="F22" s="130">
        <v>5734</v>
      </c>
      <c r="G22">
        <v>219</v>
      </c>
      <c r="H22">
        <v>226</v>
      </c>
      <c r="I22">
        <v>241</v>
      </c>
      <c r="J22">
        <v>178</v>
      </c>
      <c r="K22">
        <v>244</v>
      </c>
      <c r="L22">
        <v>126</v>
      </c>
      <c r="M22">
        <v>137</v>
      </c>
      <c r="N22">
        <v>192</v>
      </c>
      <c r="O22">
        <v>247</v>
      </c>
      <c r="P22">
        <v>6</v>
      </c>
      <c r="Q22">
        <v>5</v>
      </c>
      <c r="R22">
        <v>5</v>
      </c>
      <c r="S22">
        <v>5</v>
      </c>
      <c r="T22">
        <v>5</v>
      </c>
      <c r="U22">
        <v>1</v>
      </c>
      <c r="V22">
        <v>3</v>
      </c>
      <c r="W22">
        <v>4</v>
      </c>
      <c r="X22">
        <v>8</v>
      </c>
      <c r="Y22">
        <v>213</v>
      </c>
      <c r="Z22">
        <v>221</v>
      </c>
      <c r="AA22">
        <v>236</v>
      </c>
      <c r="AB22">
        <v>173</v>
      </c>
      <c r="AC22">
        <v>239</v>
      </c>
      <c r="AD22">
        <v>125</v>
      </c>
      <c r="AE22">
        <v>134</v>
      </c>
      <c r="AF22">
        <v>188</v>
      </c>
      <c r="AG22">
        <v>238</v>
      </c>
      <c r="AH22">
        <v>29</v>
      </c>
      <c r="AI22">
        <v>27</v>
      </c>
      <c r="AJ22">
        <v>0</v>
      </c>
      <c r="AK22">
        <v>0</v>
      </c>
      <c r="AL22">
        <v>29</v>
      </c>
      <c r="AM22">
        <v>27</v>
      </c>
      <c r="AN22">
        <v>72</v>
      </c>
      <c r="AO22">
        <v>0</v>
      </c>
      <c r="AP22">
        <v>72</v>
      </c>
      <c r="AQ22">
        <v>0</v>
      </c>
      <c r="AR22">
        <v>0</v>
      </c>
      <c r="AS22">
        <v>0</v>
      </c>
      <c r="AT22">
        <v>55</v>
      </c>
      <c r="AU22">
        <v>0</v>
      </c>
      <c r="AV22">
        <v>55</v>
      </c>
      <c r="AW22" s="130">
        <v>137</v>
      </c>
      <c r="AX22" s="130">
        <v>0</v>
      </c>
      <c r="AY22" s="130">
        <v>3</v>
      </c>
      <c r="AZ22" s="130">
        <v>134</v>
      </c>
      <c r="BA22" s="130">
        <v>3</v>
      </c>
      <c r="BB22" s="130">
        <v>0</v>
      </c>
      <c r="BC22" s="130">
        <v>0</v>
      </c>
      <c r="BD22" s="130">
        <v>3</v>
      </c>
      <c r="BE22" s="130">
        <v>134</v>
      </c>
      <c r="BF22" s="130">
        <v>0</v>
      </c>
      <c r="BG22" s="130">
        <v>3</v>
      </c>
      <c r="BH22" s="130">
        <v>131</v>
      </c>
      <c r="BI22">
        <v>29</v>
      </c>
      <c r="BJ22" s="130">
        <v>4</v>
      </c>
      <c r="BK22">
        <v>39</v>
      </c>
      <c r="BL22">
        <v>50</v>
      </c>
      <c r="BM22" s="27">
        <v>7</v>
      </c>
      <c r="BN22">
        <v>4</v>
      </c>
      <c r="BO22" s="130">
        <v>18</v>
      </c>
      <c r="BP22" s="130">
        <v>5</v>
      </c>
      <c r="BQ22">
        <v>0</v>
      </c>
      <c r="BR22">
        <v>0</v>
      </c>
      <c r="BS22" s="130">
        <v>13</v>
      </c>
      <c r="BT22">
        <v>0</v>
      </c>
      <c r="BU22">
        <v>0</v>
      </c>
      <c r="BV22">
        <v>4</v>
      </c>
      <c r="BW22">
        <v>2</v>
      </c>
      <c r="BX22">
        <v>0</v>
      </c>
      <c r="BY22" s="130">
        <v>2</v>
      </c>
      <c r="BZ22">
        <v>8</v>
      </c>
      <c r="CA22">
        <v>0</v>
      </c>
      <c r="CB22">
        <v>8</v>
      </c>
      <c r="CC22">
        <v>0</v>
      </c>
      <c r="CD22" s="130"/>
      <c r="CE22" s="130"/>
      <c r="CF22" s="322"/>
      <c r="CG22">
        <v>219</v>
      </c>
      <c r="CH22">
        <v>152</v>
      </c>
      <c r="CI22">
        <v>241</v>
      </c>
      <c r="CJ22" s="130">
        <v>80</v>
      </c>
      <c r="CK22" s="130">
        <v>225</v>
      </c>
      <c r="CL22" s="130">
        <v>159</v>
      </c>
      <c r="CM22" s="130">
        <v>226</v>
      </c>
      <c r="CN22">
        <v>217</v>
      </c>
      <c r="CO22">
        <v>190</v>
      </c>
      <c r="CP22">
        <v>84</v>
      </c>
      <c r="CQ22">
        <v>6</v>
      </c>
      <c r="CR22">
        <v>5</v>
      </c>
      <c r="CS22">
        <v>5</v>
      </c>
      <c r="CT22" s="130">
        <v>0</v>
      </c>
      <c r="CU22" s="130">
        <v>5</v>
      </c>
      <c r="CV22" s="130">
        <v>0</v>
      </c>
      <c r="CW22" s="130">
        <v>5</v>
      </c>
      <c r="CX22">
        <v>5</v>
      </c>
      <c r="CY22">
        <v>4</v>
      </c>
      <c r="CZ22">
        <v>0</v>
      </c>
      <c r="DA22">
        <v>213</v>
      </c>
      <c r="DB22">
        <v>147</v>
      </c>
      <c r="DC22">
        <v>236</v>
      </c>
      <c r="DD22" s="130">
        <v>80</v>
      </c>
      <c r="DE22" s="130">
        <v>220</v>
      </c>
      <c r="DF22" s="130">
        <v>159</v>
      </c>
      <c r="DG22" s="130">
        <v>221</v>
      </c>
      <c r="DH22" s="130">
        <v>212</v>
      </c>
      <c r="DI22" s="130">
        <v>186</v>
      </c>
      <c r="DJ22" s="130">
        <v>84</v>
      </c>
      <c r="DK22" s="130"/>
      <c r="DL22">
        <v>275</v>
      </c>
      <c r="DM22">
        <v>274</v>
      </c>
      <c r="DN22">
        <v>1</v>
      </c>
      <c r="DO22">
        <v>275</v>
      </c>
      <c r="DP22">
        <v>11</v>
      </c>
      <c r="DQ22">
        <v>263</v>
      </c>
      <c r="DR22">
        <v>1</v>
      </c>
      <c r="DS22">
        <v>51</v>
      </c>
      <c r="DT22">
        <v>206</v>
      </c>
      <c r="DU22" s="130">
        <v>133</v>
      </c>
      <c r="DV22" s="130">
        <v>35</v>
      </c>
      <c r="DW22">
        <v>76</v>
      </c>
      <c r="DX22" s="130">
        <v>4</v>
      </c>
      <c r="DY22">
        <v>6</v>
      </c>
      <c r="DZ22">
        <v>21</v>
      </c>
      <c r="EA22">
        <v>0</v>
      </c>
      <c r="EB22">
        <v>48</v>
      </c>
      <c r="EC22" s="130">
        <v>0</v>
      </c>
      <c r="ED22" s="130">
        <v>203</v>
      </c>
      <c r="EE22" s="130">
        <v>0</v>
      </c>
      <c r="EF22" s="130">
        <v>3</v>
      </c>
      <c r="EG22" s="130">
        <v>16</v>
      </c>
      <c r="EH22" s="130">
        <v>159</v>
      </c>
      <c r="EI22" s="130">
        <v>97</v>
      </c>
      <c r="EJ22" s="130">
        <v>3</v>
      </c>
      <c r="EK22" s="130">
        <v>5</v>
      </c>
      <c r="EL22" s="130">
        <v>3</v>
      </c>
      <c r="EM22" s="130">
        <v>0</v>
      </c>
      <c r="EN22" s="130">
        <v>0</v>
      </c>
      <c r="EO22">
        <v>10</v>
      </c>
      <c r="EP22">
        <v>156</v>
      </c>
      <c r="EQ22">
        <v>97</v>
      </c>
      <c r="ER22">
        <v>7</v>
      </c>
      <c r="ES22" s="130">
        <v>48</v>
      </c>
      <c r="ET22">
        <v>8</v>
      </c>
      <c r="EU22" s="130">
        <v>165</v>
      </c>
      <c r="EV22">
        <v>39</v>
      </c>
      <c r="EW22" s="130">
        <v>3786</v>
      </c>
      <c r="EX22" s="130">
        <v>5</v>
      </c>
      <c r="EY22" s="130">
        <v>239</v>
      </c>
      <c r="EZ22" s="130">
        <v>9</v>
      </c>
      <c r="FA22" s="130">
        <v>20</v>
      </c>
      <c r="FB22" s="130">
        <v>30</v>
      </c>
      <c r="FC22" s="130">
        <v>1917</v>
      </c>
      <c r="FD22">
        <v>1742</v>
      </c>
      <c r="FE22">
        <v>331</v>
      </c>
      <c r="FF22" s="130">
        <v>3990</v>
      </c>
      <c r="FG22" s="130">
        <v>28</v>
      </c>
      <c r="FH22" s="130">
        <v>12</v>
      </c>
      <c r="FI22" s="130">
        <v>1</v>
      </c>
      <c r="FJ22" s="130">
        <v>4</v>
      </c>
      <c r="FK22" s="130">
        <v>4</v>
      </c>
      <c r="FL22" s="130">
        <v>24</v>
      </c>
      <c r="FM22" s="130">
        <v>0</v>
      </c>
      <c r="FN22" s="130">
        <v>3</v>
      </c>
      <c r="FO22" s="130">
        <v>1</v>
      </c>
      <c r="FP22" s="130">
        <v>0</v>
      </c>
      <c r="FQ22" s="130">
        <v>0</v>
      </c>
      <c r="FR22" s="130">
        <v>2</v>
      </c>
      <c r="FS22" s="130">
        <v>0</v>
      </c>
      <c r="FT22" s="130">
        <v>0</v>
      </c>
      <c r="FU22" s="130">
        <v>5</v>
      </c>
      <c r="FV22" s="130">
        <v>3</v>
      </c>
      <c r="FW22" s="130">
        <v>0</v>
      </c>
      <c r="FX22" s="130">
        <v>0</v>
      </c>
      <c r="FY22" s="130">
        <v>4</v>
      </c>
      <c r="FZ22" s="130">
        <v>0</v>
      </c>
      <c r="GA22" s="130">
        <v>8</v>
      </c>
      <c r="GB22" s="130">
        <v>5</v>
      </c>
      <c r="GC22" s="130">
        <v>152</v>
      </c>
      <c r="GD22" s="130">
        <v>37</v>
      </c>
      <c r="GE22" s="130">
        <v>189</v>
      </c>
      <c r="GF22" s="130">
        <v>0</v>
      </c>
      <c r="GG22" s="130">
        <v>0</v>
      </c>
      <c r="GH22" s="130">
        <v>0</v>
      </c>
      <c r="GI22" s="130">
        <v>152</v>
      </c>
      <c r="GJ22" s="130">
        <v>37</v>
      </c>
      <c r="GK22" s="130">
        <v>189</v>
      </c>
      <c r="GL22" s="130">
        <v>152</v>
      </c>
      <c r="GM22" s="130">
        <v>6</v>
      </c>
      <c r="GN22" s="130">
        <v>6</v>
      </c>
      <c r="GO22" s="130">
        <v>6</v>
      </c>
      <c r="GP22" s="130">
        <v>71</v>
      </c>
      <c r="GQ22" s="130">
        <v>1</v>
      </c>
      <c r="GR22" s="130">
        <v>1</v>
      </c>
      <c r="GS22" s="130">
        <v>1</v>
      </c>
      <c r="GT22" s="130" t="s">
        <v>118</v>
      </c>
      <c r="GU22" s="130" t="s">
        <v>1187</v>
      </c>
      <c r="GV22" s="130"/>
      <c r="GW22" s="130"/>
      <c r="GX22" s="130"/>
      <c r="GY22" s="130"/>
      <c r="GZ22" s="130"/>
      <c r="HA22" s="130"/>
      <c r="HH22" s="130"/>
      <c r="HI22" s="130"/>
      <c r="HN22" s="130"/>
      <c r="HO22" s="130"/>
      <c r="HP22" s="130"/>
    </row>
    <row r="23" spans="1:224" x14ac:dyDescent="0.3">
      <c r="A23" t="s">
        <v>116</v>
      </c>
      <c r="B23" t="s">
        <v>128</v>
      </c>
      <c r="C23" t="s">
        <v>631</v>
      </c>
      <c r="D23" t="s">
        <v>632</v>
      </c>
      <c r="E23" s="352">
        <v>44713</v>
      </c>
      <c r="F23" s="130">
        <v>5758</v>
      </c>
      <c r="G23">
        <v>226</v>
      </c>
      <c r="H23">
        <v>226</v>
      </c>
      <c r="I23">
        <v>242</v>
      </c>
      <c r="J23">
        <v>185</v>
      </c>
      <c r="K23">
        <v>244</v>
      </c>
      <c r="L23">
        <v>127</v>
      </c>
      <c r="M23">
        <v>141</v>
      </c>
      <c r="N23">
        <v>192</v>
      </c>
      <c r="O23">
        <v>252</v>
      </c>
      <c r="P23">
        <v>6</v>
      </c>
      <c r="Q23">
        <v>5</v>
      </c>
      <c r="R23">
        <v>5</v>
      </c>
      <c r="S23">
        <v>5</v>
      </c>
      <c r="T23">
        <v>5</v>
      </c>
      <c r="U23">
        <v>1</v>
      </c>
      <c r="V23">
        <v>3</v>
      </c>
      <c r="W23">
        <v>4</v>
      </c>
      <c r="X23">
        <v>8</v>
      </c>
      <c r="Y23">
        <v>220</v>
      </c>
      <c r="Z23">
        <v>221</v>
      </c>
      <c r="AA23">
        <v>237</v>
      </c>
      <c r="AB23">
        <v>180</v>
      </c>
      <c r="AC23">
        <v>239</v>
      </c>
      <c r="AD23">
        <v>126</v>
      </c>
      <c r="AE23">
        <v>138</v>
      </c>
      <c r="AF23">
        <v>188</v>
      </c>
      <c r="AG23">
        <v>243</v>
      </c>
      <c r="AH23">
        <v>32</v>
      </c>
      <c r="AI23">
        <v>28</v>
      </c>
      <c r="AJ23">
        <v>0</v>
      </c>
      <c r="AK23">
        <v>0</v>
      </c>
      <c r="AL23">
        <v>32</v>
      </c>
      <c r="AM23">
        <v>28</v>
      </c>
      <c r="AN23">
        <v>73</v>
      </c>
      <c r="AO23">
        <v>0</v>
      </c>
      <c r="AP23">
        <v>73</v>
      </c>
      <c r="AQ23">
        <v>0</v>
      </c>
      <c r="AR23">
        <v>0</v>
      </c>
      <c r="AS23">
        <v>0</v>
      </c>
      <c r="AT23">
        <v>57</v>
      </c>
      <c r="AU23">
        <v>0</v>
      </c>
      <c r="AV23">
        <v>57</v>
      </c>
      <c r="AW23" s="130">
        <v>141</v>
      </c>
      <c r="AX23" s="130">
        <v>0</v>
      </c>
      <c r="AY23" s="130">
        <v>3</v>
      </c>
      <c r="AZ23" s="130">
        <v>138</v>
      </c>
      <c r="BA23" s="130">
        <v>3</v>
      </c>
      <c r="BB23" s="130">
        <v>0</v>
      </c>
      <c r="BC23" s="130">
        <v>0</v>
      </c>
      <c r="BD23" s="130">
        <v>3</v>
      </c>
      <c r="BE23" s="130">
        <v>138</v>
      </c>
      <c r="BF23" s="130">
        <v>0</v>
      </c>
      <c r="BG23" s="130">
        <v>3</v>
      </c>
      <c r="BH23" s="130">
        <v>135</v>
      </c>
      <c r="BI23">
        <v>30</v>
      </c>
      <c r="BJ23" s="130">
        <v>4</v>
      </c>
      <c r="BK23">
        <v>42</v>
      </c>
      <c r="BL23">
        <v>50</v>
      </c>
      <c r="BM23" s="27">
        <v>7</v>
      </c>
      <c r="BN23">
        <v>5</v>
      </c>
      <c r="BO23" s="130">
        <v>17</v>
      </c>
      <c r="BP23" s="130">
        <v>5</v>
      </c>
      <c r="BQ23">
        <v>0</v>
      </c>
      <c r="BR23">
        <v>0</v>
      </c>
      <c r="BS23" s="130">
        <v>12</v>
      </c>
      <c r="BT23">
        <v>0</v>
      </c>
      <c r="BU23">
        <v>0</v>
      </c>
      <c r="BV23">
        <v>3</v>
      </c>
      <c r="BW23">
        <v>2</v>
      </c>
      <c r="BX23">
        <v>0</v>
      </c>
      <c r="BY23" s="130">
        <v>2</v>
      </c>
      <c r="BZ23">
        <v>7</v>
      </c>
      <c r="CA23">
        <v>0</v>
      </c>
      <c r="CB23">
        <v>6</v>
      </c>
      <c r="CC23">
        <v>1</v>
      </c>
      <c r="CD23" s="130"/>
      <c r="CE23" s="130"/>
      <c r="CF23" s="322"/>
      <c r="CG23">
        <v>226</v>
      </c>
      <c r="CH23">
        <v>152</v>
      </c>
      <c r="CI23">
        <v>242</v>
      </c>
      <c r="CJ23" s="130">
        <v>83</v>
      </c>
      <c r="CK23" s="130">
        <v>225</v>
      </c>
      <c r="CL23" s="130">
        <v>159</v>
      </c>
      <c r="CM23" s="130">
        <v>226</v>
      </c>
      <c r="CN23">
        <v>215</v>
      </c>
      <c r="CO23">
        <v>193</v>
      </c>
      <c r="CP23">
        <v>81</v>
      </c>
      <c r="CQ23">
        <v>6</v>
      </c>
      <c r="CR23">
        <v>5</v>
      </c>
      <c r="CS23">
        <v>5</v>
      </c>
      <c r="CT23" s="130">
        <v>0</v>
      </c>
      <c r="CU23" s="130">
        <v>5</v>
      </c>
      <c r="CV23" s="130">
        <v>0</v>
      </c>
      <c r="CW23" s="130">
        <v>5</v>
      </c>
      <c r="CX23">
        <v>5</v>
      </c>
      <c r="CY23">
        <v>4</v>
      </c>
      <c r="CZ23">
        <v>0</v>
      </c>
      <c r="DA23">
        <v>220</v>
      </c>
      <c r="DB23">
        <v>147</v>
      </c>
      <c r="DC23">
        <v>237</v>
      </c>
      <c r="DD23" s="130">
        <v>83</v>
      </c>
      <c r="DE23" s="130">
        <v>220</v>
      </c>
      <c r="DF23" s="130">
        <v>159</v>
      </c>
      <c r="DG23" s="130">
        <v>221</v>
      </c>
      <c r="DH23" s="130">
        <v>210</v>
      </c>
      <c r="DI23" s="130">
        <v>189</v>
      </c>
      <c r="DJ23" s="130">
        <v>81</v>
      </c>
      <c r="DK23" s="130"/>
      <c r="DL23">
        <v>281</v>
      </c>
      <c r="DM23">
        <v>280</v>
      </c>
      <c r="DN23">
        <v>1</v>
      </c>
      <c r="DO23">
        <v>281</v>
      </c>
      <c r="DP23">
        <v>11</v>
      </c>
      <c r="DQ23">
        <v>269</v>
      </c>
      <c r="DR23">
        <v>1</v>
      </c>
      <c r="DS23">
        <v>53</v>
      </c>
      <c r="DT23">
        <v>209</v>
      </c>
      <c r="DU23" s="130">
        <v>136</v>
      </c>
      <c r="DV23" s="130">
        <v>37</v>
      </c>
      <c r="DW23">
        <v>77</v>
      </c>
      <c r="DX23" s="130">
        <v>4</v>
      </c>
      <c r="DY23">
        <v>6</v>
      </c>
      <c r="DZ23">
        <v>21</v>
      </c>
      <c r="EA23">
        <v>0</v>
      </c>
      <c r="EB23">
        <v>49</v>
      </c>
      <c r="EC23" s="130">
        <v>0</v>
      </c>
      <c r="ED23" s="130">
        <v>205</v>
      </c>
      <c r="EE23" s="130">
        <v>0</v>
      </c>
      <c r="EF23" s="130">
        <v>3</v>
      </c>
      <c r="EG23" s="130">
        <v>16</v>
      </c>
      <c r="EH23" s="130">
        <v>164</v>
      </c>
      <c r="EI23" s="130">
        <v>98</v>
      </c>
      <c r="EJ23" s="130">
        <v>3</v>
      </c>
      <c r="EK23" s="130">
        <v>5</v>
      </c>
      <c r="EL23" s="130">
        <v>3</v>
      </c>
      <c r="EM23" s="130">
        <v>0</v>
      </c>
      <c r="EN23" s="130">
        <v>0</v>
      </c>
      <c r="EO23">
        <v>10</v>
      </c>
      <c r="EP23">
        <v>161</v>
      </c>
      <c r="EQ23">
        <v>98</v>
      </c>
      <c r="ER23">
        <v>5</v>
      </c>
      <c r="ES23" s="130">
        <v>47</v>
      </c>
      <c r="ET23">
        <v>8</v>
      </c>
      <c r="EU23" s="130">
        <v>165</v>
      </c>
      <c r="EV23">
        <v>39</v>
      </c>
      <c r="EW23" s="130">
        <v>3807</v>
      </c>
      <c r="EX23" s="130">
        <v>2</v>
      </c>
      <c r="EY23" s="130">
        <v>240</v>
      </c>
      <c r="EZ23" s="130">
        <v>11</v>
      </c>
      <c r="FA23" s="130">
        <v>21</v>
      </c>
      <c r="FB23" s="130">
        <v>31</v>
      </c>
      <c r="FC23" s="130">
        <v>1921</v>
      </c>
      <c r="FD23">
        <v>1752</v>
      </c>
      <c r="FE23">
        <v>338</v>
      </c>
      <c r="FF23" s="130">
        <v>4011</v>
      </c>
      <c r="FG23" s="130">
        <v>31</v>
      </c>
      <c r="FH23" s="130">
        <v>14</v>
      </c>
      <c r="FI23" s="130">
        <v>1</v>
      </c>
      <c r="FJ23" s="130">
        <v>4</v>
      </c>
      <c r="FK23" s="130">
        <v>4</v>
      </c>
      <c r="FL23" s="130">
        <v>27</v>
      </c>
      <c r="FM23" s="130">
        <v>0</v>
      </c>
      <c r="FN23" s="130">
        <v>3</v>
      </c>
      <c r="FO23" s="130">
        <v>1</v>
      </c>
      <c r="FP23" s="130">
        <v>0</v>
      </c>
      <c r="FQ23" s="130">
        <v>0</v>
      </c>
      <c r="FR23" s="130">
        <v>2</v>
      </c>
      <c r="FS23" s="130">
        <v>0</v>
      </c>
      <c r="FT23" s="130">
        <v>0</v>
      </c>
      <c r="FU23" s="130">
        <v>5</v>
      </c>
      <c r="FV23" s="130">
        <v>3</v>
      </c>
      <c r="FW23" s="130">
        <v>0</v>
      </c>
      <c r="FX23" s="130">
        <v>0</v>
      </c>
      <c r="FY23" s="130">
        <v>4</v>
      </c>
      <c r="FZ23" s="130">
        <v>0</v>
      </c>
      <c r="GA23" s="130">
        <v>8</v>
      </c>
      <c r="GB23" s="130">
        <v>5</v>
      </c>
      <c r="GC23" s="130">
        <v>157</v>
      </c>
      <c r="GD23" s="130">
        <v>39</v>
      </c>
      <c r="GE23" s="130">
        <v>196</v>
      </c>
      <c r="GF23" s="130">
        <v>0</v>
      </c>
      <c r="GG23" s="130">
        <v>0</v>
      </c>
      <c r="GH23" s="130">
        <v>0</v>
      </c>
      <c r="GI23" s="130">
        <v>157</v>
      </c>
      <c r="GJ23" s="130">
        <v>39</v>
      </c>
      <c r="GK23" s="130">
        <v>196</v>
      </c>
      <c r="GL23" s="130">
        <v>157</v>
      </c>
      <c r="GM23" s="130">
        <v>8</v>
      </c>
      <c r="GN23" s="130">
        <v>8</v>
      </c>
      <c r="GO23" s="130">
        <v>8</v>
      </c>
      <c r="GP23" s="130">
        <v>74</v>
      </c>
      <c r="GQ23" s="130">
        <v>2</v>
      </c>
      <c r="GR23" s="130">
        <v>2</v>
      </c>
      <c r="GS23" s="130">
        <v>2</v>
      </c>
      <c r="GT23" s="130" t="s">
        <v>121</v>
      </c>
      <c r="GU23" s="130" t="s">
        <v>1187</v>
      </c>
      <c r="GV23" s="130"/>
      <c r="GW23" s="130"/>
      <c r="GX23" s="130"/>
      <c r="GY23" s="130"/>
      <c r="GZ23" s="130"/>
      <c r="HA23" s="130"/>
      <c r="HH23" s="130"/>
      <c r="HI23" s="130"/>
      <c r="HN23" s="130"/>
      <c r="HO23" s="130"/>
      <c r="HP23" s="130"/>
    </row>
    <row r="24" spans="1:224" x14ac:dyDescent="0.3">
      <c r="A24" t="s">
        <v>116</v>
      </c>
      <c r="B24" t="s">
        <v>128</v>
      </c>
      <c r="C24" t="s">
        <v>633</v>
      </c>
      <c r="D24" t="s">
        <v>634</v>
      </c>
      <c r="E24" s="352">
        <v>44682</v>
      </c>
      <c r="F24" s="130">
        <v>5135</v>
      </c>
      <c r="G24">
        <v>349</v>
      </c>
      <c r="H24">
        <v>346</v>
      </c>
      <c r="I24">
        <v>354</v>
      </c>
      <c r="J24">
        <v>348</v>
      </c>
      <c r="K24">
        <v>350</v>
      </c>
      <c r="L24">
        <v>337</v>
      </c>
      <c r="M24">
        <v>342</v>
      </c>
      <c r="N24">
        <v>266</v>
      </c>
      <c r="O24">
        <v>360</v>
      </c>
      <c r="P24">
        <v>11</v>
      </c>
      <c r="Q24">
        <v>6</v>
      </c>
      <c r="R24">
        <v>11</v>
      </c>
      <c r="S24">
        <v>10</v>
      </c>
      <c r="T24">
        <v>8</v>
      </c>
      <c r="U24">
        <v>5</v>
      </c>
      <c r="V24">
        <v>10</v>
      </c>
      <c r="W24">
        <v>5</v>
      </c>
      <c r="X24">
        <v>11</v>
      </c>
      <c r="Y24">
        <v>335</v>
      </c>
      <c r="Z24">
        <v>338</v>
      </c>
      <c r="AA24">
        <v>340</v>
      </c>
      <c r="AB24">
        <v>335</v>
      </c>
      <c r="AC24">
        <v>339</v>
      </c>
      <c r="AD24">
        <v>331</v>
      </c>
      <c r="AE24">
        <v>329</v>
      </c>
      <c r="AF24">
        <v>259</v>
      </c>
      <c r="AG24">
        <v>346</v>
      </c>
      <c r="AH24">
        <v>58</v>
      </c>
      <c r="AI24">
        <v>58</v>
      </c>
      <c r="AJ24">
        <v>2</v>
      </c>
      <c r="AK24">
        <v>2</v>
      </c>
      <c r="AL24">
        <v>55</v>
      </c>
      <c r="AM24">
        <v>55</v>
      </c>
      <c r="AN24">
        <v>325</v>
      </c>
      <c r="AO24">
        <v>4</v>
      </c>
      <c r="AP24">
        <v>320</v>
      </c>
      <c r="AQ24">
        <v>1</v>
      </c>
      <c r="AR24">
        <v>1</v>
      </c>
      <c r="AS24">
        <v>0</v>
      </c>
      <c r="AT24">
        <v>248</v>
      </c>
      <c r="AU24">
        <v>1</v>
      </c>
      <c r="AV24">
        <v>247</v>
      </c>
      <c r="AW24" s="130">
        <v>342</v>
      </c>
      <c r="AX24" s="130">
        <v>2</v>
      </c>
      <c r="AY24" s="130">
        <v>4</v>
      </c>
      <c r="AZ24" s="130">
        <v>336</v>
      </c>
      <c r="BA24" s="130">
        <v>10</v>
      </c>
      <c r="BB24" s="130">
        <v>0</v>
      </c>
      <c r="BC24" s="130">
        <v>1</v>
      </c>
      <c r="BD24" s="130">
        <v>9</v>
      </c>
      <c r="BE24" s="130">
        <v>329</v>
      </c>
      <c r="BF24" s="130">
        <v>2</v>
      </c>
      <c r="BG24" s="130">
        <v>3</v>
      </c>
      <c r="BH24" s="130">
        <v>324</v>
      </c>
      <c r="BI24">
        <v>25</v>
      </c>
      <c r="BJ24" s="130">
        <v>7</v>
      </c>
      <c r="BK24">
        <v>45</v>
      </c>
      <c r="BL24">
        <v>28</v>
      </c>
      <c r="BM24" s="27">
        <v>12</v>
      </c>
      <c r="BN24">
        <v>2</v>
      </c>
      <c r="BO24" s="130">
        <v>19</v>
      </c>
      <c r="BP24" s="130">
        <v>3</v>
      </c>
      <c r="BQ24">
        <v>0</v>
      </c>
      <c r="BR24">
        <v>0</v>
      </c>
      <c r="BS24" s="130">
        <v>16</v>
      </c>
      <c r="BT24">
        <v>0</v>
      </c>
      <c r="BU24">
        <v>0</v>
      </c>
      <c r="BV24">
        <v>4</v>
      </c>
      <c r="BW24">
        <v>7</v>
      </c>
      <c r="BX24">
        <v>0</v>
      </c>
      <c r="BY24" s="130">
        <v>7</v>
      </c>
      <c r="BZ24">
        <v>14</v>
      </c>
      <c r="CA24">
        <v>4</v>
      </c>
      <c r="CB24">
        <v>14</v>
      </c>
      <c r="CC24">
        <v>0</v>
      </c>
      <c r="CD24" s="130"/>
      <c r="CE24" s="130"/>
      <c r="CF24" s="322"/>
      <c r="CG24">
        <v>349</v>
      </c>
      <c r="CH24">
        <v>306</v>
      </c>
      <c r="CI24">
        <v>354</v>
      </c>
      <c r="CJ24" s="130">
        <v>106</v>
      </c>
      <c r="CK24" s="130">
        <v>335</v>
      </c>
      <c r="CL24" s="130">
        <v>242</v>
      </c>
      <c r="CM24" s="130">
        <v>346</v>
      </c>
      <c r="CN24">
        <v>340</v>
      </c>
      <c r="CO24">
        <v>338</v>
      </c>
      <c r="CP24">
        <v>199</v>
      </c>
      <c r="CQ24">
        <v>11</v>
      </c>
      <c r="CR24">
        <v>11</v>
      </c>
      <c r="CS24">
        <v>11</v>
      </c>
      <c r="CT24" s="130">
        <v>1</v>
      </c>
      <c r="CU24" s="130">
        <v>9</v>
      </c>
      <c r="CV24" s="130">
        <v>3</v>
      </c>
      <c r="CW24" s="130">
        <v>6</v>
      </c>
      <c r="CX24">
        <v>5</v>
      </c>
      <c r="CY24">
        <v>6</v>
      </c>
      <c r="CZ24">
        <v>2</v>
      </c>
      <c r="DA24">
        <v>335</v>
      </c>
      <c r="DB24">
        <v>292</v>
      </c>
      <c r="DC24">
        <v>340</v>
      </c>
      <c r="DD24" s="130">
        <v>104</v>
      </c>
      <c r="DE24" s="130">
        <v>323</v>
      </c>
      <c r="DF24" s="130">
        <v>236</v>
      </c>
      <c r="DG24" s="130">
        <v>338</v>
      </c>
      <c r="DH24" s="130">
        <v>334</v>
      </c>
      <c r="DI24" s="130">
        <v>330</v>
      </c>
      <c r="DJ24" s="130">
        <v>196</v>
      </c>
      <c r="DK24" s="130"/>
      <c r="DL24">
        <v>364</v>
      </c>
      <c r="DM24">
        <v>361</v>
      </c>
      <c r="DN24">
        <v>3</v>
      </c>
      <c r="DO24">
        <v>364</v>
      </c>
      <c r="DP24">
        <v>12</v>
      </c>
      <c r="DQ24">
        <v>349</v>
      </c>
      <c r="DR24">
        <v>3</v>
      </c>
      <c r="DS24">
        <v>306</v>
      </c>
      <c r="DT24">
        <v>308</v>
      </c>
      <c r="DU24" s="130">
        <v>98</v>
      </c>
      <c r="DV24" s="130">
        <v>54</v>
      </c>
      <c r="DW24">
        <v>57</v>
      </c>
      <c r="DX24" s="130">
        <v>4</v>
      </c>
      <c r="DY24">
        <v>12</v>
      </c>
      <c r="DZ24">
        <v>139</v>
      </c>
      <c r="EA24">
        <v>0</v>
      </c>
      <c r="EB24">
        <v>298</v>
      </c>
      <c r="EC24" s="130">
        <v>0</v>
      </c>
      <c r="ED24" s="130">
        <v>299</v>
      </c>
      <c r="EE24" s="130">
        <v>1</v>
      </c>
      <c r="EF24" s="130">
        <v>3</v>
      </c>
      <c r="EG24" s="130">
        <v>19</v>
      </c>
      <c r="EH24" s="130">
        <v>221</v>
      </c>
      <c r="EI24" s="130">
        <v>121</v>
      </c>
      <c r="EJ24" s="130">
        <v>3</v>
      </c>
      <c r="EK24" s="130">
        <v>4</v>
      </c>
      <c r="EL24" s="130">
        <v>4</v>
      </c>
      <c r="EM24" s="130">
        <v>1</v>
      </c>
      <c r="EN24" s="130">
        <v>0</v>
      </c>
      <c r="EO24">
        <v>15</v>
      </c>
      <c r="EP24">
        <v>214</v>
      </c>
      <c r="EQ24">
        <v>120</v>
      </c>
      <c r="ER24">
        <v>6</v>
      </c>
      <c r="ES24" s="130">
        <v>41</v>
      </c>
      <c r="ET24">
        <v>7</v>
      </c>
      <c r="EU24" s="130">
        <v>175</v>
      </c>
      <c r="EV24">
        <v>23</v>
      </c>
      <c r="EW24" s="130">
        <v>3390</v>
      </c>
      <c r="EX24" s="130">
        <v>2</v>
      </c>
      <c r="EY24" s="130">
        <v>262</v>
      </c>
      <c r="EZ24" s="130">
        <v>107</v>
      </c>
      <c r="FA24" s="130">
        <v>10</v>
      </c>
      <c r="FB24" s="130">
        <v>50</v>
      </c>
      <c r="FC24" s="130">
        <v>1589</v>
      </c>
      <c r="FD24">
        <v>1573</v>
      </c>
      <c r="FE24">
        <v>426</v>
      </c>
      <c r="FF24" s="130">
        <v>3588</v>
      </c>
      <c r="FG24" s="130">
        <v>55</v>
      </c>
      <c r="FH24" s="130">
        <v>44</v>
      </c>
      <c r="FI24" s="130">
        <v>11</v>
      </c>
      <c r="FJ24" s="130">
        <v>6</v>
      </c>
      <c r="FK24" s="130">
        <v>0</v>
      </c>
      <c r="FL24" s="130">
        <v>53</v>
      </c>
      <c r="FM24" s="130">
        <v>2</v>
      </c>
      <c r="FN24" s="130">
        <v>3</v>
      </c>
      <c r="FO24" s="130">
        <v>2</v>
      </c>
      <c r="FP24" s="130">
        <v>0</v>
      </c>
      <c r="FQ24" s="130">
        <v>0</v>
      </c>
      <c r="FR24" s="130">
        <v>1</v>
      </c>
      <c r="FS24" s="130">
        <v>1</v>
      </c>
      <c r="FT24" s="130">
        <v>0</v>
      </c>
      <c r="FU24" s="130">
        <v>1</v>
      </c>
      <c r="FV24" s="130">
        <v>1</v>
      </c>
      <c r="FW24" s="130">
        <v>1</v>
      </c>
      <c r="FX24" s="130">
        <v>0</v>
      </c>
      <c r="FY24" s="130">
        <v>1</v>
      </c>
      <c r="FZ24" s="130">
        <v>0</v>
      </c>
      <c r="GA24" s="130">
        <v>4</v>
      </c>
      <c r="GB24" s="130">
        <v>2</v>
      </c>
      <c r="GC24" s="130">
        <v>216</v>
      </c>
      <c r="GD24" s="130">
        <v>44</v>
      </c>
      <c r="GE24" s="130">
        <v>260</v>
      </c>
      <c r="GF24" s="130">
        <v>3</v>
      </c>
      <c r="GG24" s="130">
        <v>1</v>
      </c>
      <c r="GH24" s="130">
        <v>4</v>
      </c>
      <c r="GI24" s="130">
        <v>210</v>
      </c>
      <c r="GJ24" s="130">
        <v>43</v>
      </c>
      <c r="GK24" s="130">
        <v>253</v>
      </c>
      <c r="GL24" s="130">
        <v>216</v>
      </c>
      <c r="GM24" s="130">
        <v>48</v>
      </c>
      <c r="GN24" s="130">
        <v>48</v>
      </c>
      <c r="GO24" s="130">
        <v>48</v>
      </c>
      <c r="GP24" s="130">
        <v>52</v>
      </c>
      <c r="GQ24" s="130">
        <v>6</v>
      </c>
      <c r="GR24" s="130">
        <v>5</v>
      </c>
      <c r="GS24" s="130">
        <v>5</v>
      </c>
      <c r="GT24" s="130" t="s">
        <v>118</v>
      </c>
      <c r="GU24" s="130" t="s">
        <v>1188</v>
      </c>
      <c r="GV24" s="130"/>
      <c r="GW24" s="130"/>
      <c r="GX24" s="130"/>
      <c r="GY24" s="130"/>
      <c r="GZ24" s="130"/>
      <c r="HA24" s="130"/>
      <c r="HH24" s="130"/>
      <c r="HI24" s="130"/>
      <c r="HN24" s="130"/>
      <c r="HO24" s="130"/>
      <c r="HP24" s="130"/>
    </row>
    <row r="25" spans="1:224" x14ac:dyDescent="0.3">
      <c r="A25" t="s">
        <v>133</v>
      </c>
      <c r="B25" t="s">
        <v>137</v>
      </c>
      <c r="C25" t="s">
        <v>734</v>
      </c>
      <c r="D25" t="s">
        <v>735</v>
      </c>
      <c r="E25" s="352">
        <v>44682</v>
      </c>
      <c r="F25" s="130">
        <v>10844</v>
      </c>
      <c r="G25">
        <v>821</v>
      </c>
      <c r="H25">
        <v>832</v>
      </c>
      <c r="I25">
        <v>835</v>
      </c>
      <c r="J25">
        <v>811</v>
      </c>
      <c r="K25">
        <v>838</v>
      </c>
      <c r="L25">
        <v>723</v>
      </c>
      <c r="M25">
        <v>735</v>
      </c>
      <c r="N25">
        <v>724</v>
      </c>
      <c r="O25">
        <v>857</v>
      </c>
      <c r="P25">
        <v>12</v>
      </c>
      <c r="Q25">
        <v>12</v>
      </c>
      <c r="R25">
        <v>13</v>
      </c>
      <c r="S25">
        <v>10</v>
      </c>
      <c r="T25">
        <v>12</v>
      </c>
      <c r="U25">
        <v>5</v>
      </c>
      <c r="V25">
        <v>4</v>
      </c>
      <c r="W25">
        <v>11</v>
      </c>
      <c r="X25">
        <v>17</v>
      </c>
      <c r="Y25">
        <v>804</v>
      </c>
      <c r="Z25">
        <v>817</v>
      </c>
      <c r="AA25">
        <v>819</v>
      </c>
      <c r="AB25">
        <v>796</v>
      </c>
      <c r="AC25">
        <v>822</v>
      </c>
      <c r="AD25">
        <v>717</v>
      </c>
      <c r="AE25">
        <v>729</v>
      </c>
      <c r="AF25">
        <v>711</v>
      </c>
      <c r="AG25">
        <v>835</v>
      </c>
      <c r="AH25">
        <v>76</v>
      </c>
      <c r="AI25">
        <v>74</v>
      </c>
      <c r="AJ25">
        <v>4</v>
      </c>
      <c r="AK25">
        <v>4</v>
      </c>
      <c r="AL25">
        <v>72</v>
      </c>
      <c r="AM25">
        <v>70</v>
      </c>
      <c r="AN25">
        <v>649</v>
      </c>
      <c r="AO25">
        <v>1</v>
      </c>
      <c r="AP25">
        <v>648</v>
      </c>
      <c r="AQ25">
        <v>0</v>
      </c>
      <c r="AR25">
        <v>0</v>
      </c>
      <c r="AS25">
        <v>0</v>
      </c>
      <c r="AT25">
        <v>586</v>
      </c>
      <c r="AU25">
        <v>0</v>
      </c>
      <c r="AV25">
        <v>586</v>
      </c>
      <c r="AW25" s="130">
        <v>735</v>
      </c>
      <c r="AX25" s="130">
        <v>2</v>
      </c>
      <c r="AY25" s="130">
        <v>32</v>
      </c>
      <c r="AZ25" s="130">
        <v>699</v>
      </c>
      <c r="BA25" s="130">
        <v>4</v>
      </c>
      <c r="BB25" s="130">
        <v>1</v>
      </c>
      <c r="BC25" s="130">
        <v>0</v>
      </c>
      <c r="BD25" s="130">
        <v>3</v>
      </c>
      <c r="BE25" s="130">
        <v>729</v>
      </c>
      <c r="BF25" s="130">
        <v>1</v>
      </c>
      <c r="BG25" s="130">
        <v>32</v>
      </c>
      <c r="BH25" s="130">
        <v>694</v>
      </c>
      <c r="BI25">
        <v>143</v>
      </c>
      <c r="BJ25" s="130">
        <v>11</v>
      </c>
      <c r="BK25">
        <v>123</v>
      </c>
      <c r="BL25">
        <v>49</v>
      </c>
      <c r="BM25" s="27">
        <v>23</v>
      </c>
      <c r="BN25">
        <v>3</v>
      </c>
      <c r="BO25" s="130">
        <v>40</v>
      </c>
      <c r="BP25" s="130">
        <v>25</v>
      </c>
      <c r="BQ25">
        <v>12</v>
      </c>
      <c r="BR25">
        <v>0</v>
      </c>
      <c r="BS25" s="130">
        <v>15</v>
      </c>
      <c r="BT25">
        <v>1</v>
      </c>
      <c r="BU25">
        <v>1</v>
      </c>
      <c r="BV25">
        <v>4</v>
      </c>
      <c r="BW25">
        <v>5</v>
      </c>
      <c r="BX25">
        <v>1</v>
      </c>
      <c r="BY25" s="130">
        <v>4</v>
      </c>
      <c r="BZ25">
        <v>10</v>
      </c>
      <c r="CA25">
        <v>2</v>
      </c>
      <c r="CB25">
        <v>7</v>
      </c>
      <c r="CC25">
        <v>3</v>
      </c>
      <c r="CD25" s="130"/>
      <c r="CE25" s="130"/>
      <c r="CF25" s="322"/>
      <c r="CG25">
        <v>821</v>
      </c>
      <c r="CH25">
        <v>632</v>
      </c>
      <c r="CI25">
        <v>835</v>
      </c>
      <c r="CJ25" s="130">
        <v>239</v>
      </c>
      <c r="CK25" s="130">
        <v>782</v>
      </c>
      <c r="CL25" s="130">
        <v>542</v>
      </c>
      <c r="CM25" s="130">
        <v>832</v>
      </c>
      <c r="CN25">
        <v>787</v>
      </c>
      <c r="CO25">
        <v>796</v>
      </c>
      <c r="CP25">
        <v>383</v>
      </c>
      <c r="CQ25">
        <v>12</v>
      </c>
      <c r="CR25">
        <v>8</v>
      </c>
      <c r="CS25">
        <v>13</v>
      </c>
      <c r="CT25" s="130">
        <v>1</v>
      </c>
      <c r="CU25" s="130">
        <v>10</v>
      </c>
      <c r="CV25" s="130">
        <v>9</v>
      </c>
      <c r="CW25" s="130">
        <v>12</v>
      </c>
      <c r="CX25">
        <v>8</v>
      </c>
      <c r="CY25">
        <v>9</v>
      </c>
      <c r="CZ25">
        <v>3</v>
      </c>
      <c r="DA25">
        <v>804</v>
      </c>
      <c r="DB25">
        <v>623</v>
      </c>
      <c r="DC25">
        <v>819</v>
      </c>
      <c r="DD25" s="130">
        <v>236</v>
      </c>
      <c r="DE25" s="130">
        <v>770</v>
      </c>
      <c r="DF25" s="130">
        <v>531</v>
      </c>
      <c r="DG25" s="130">
        <v>817</v>
      </c>
      <c r="DH25" s="130">
        <v>777</v>
      </c>
      <c r="DI25" s="130">
        <v>784</v>
      </c>
      <c r="DJ25" s="130">
        <v>380</v>
      </c>
      <c r="DK25" s="130"/>
      <c r="DL25">
        <v>874</v>
      </c>
      <c r="DM25">
        <v>869</v>
      </c>
      <c r="DN25">
        <v>5</v>
      </c>
      <c r="DO25">
        <v>874</v>
      </c>
      <c r="DP25">
        <v>19</v>
      </c>
      <c r="DQ25">
        <v>850</v>
      </c>
      <c r="DR25">
        <v>5</v>
      </c>
      <c r="DS25">
        <v>825</v>
      </c>
      <c r="DT25">
        <v>850</v>
      </c>
      <c r="DU25" s="130">
        <v>180</v>
      </c>
      <c r="DV25" s="130">
        <v>478</v>
      </c>
      <c r="DW25">
        <v>162</v>
      </c>
      <c r="DX25" s="130">
        <v>9</v>
      </c>
      <c r="DY25">
        <v>44</v>
      </c>
      <c r="DZ25">
        <v>0</v>
      </c>
      <c r="EA25">
        <v>1</v>
      </c>
      <c r="EB25">
        <v>0</v>
      </c>
      <c r="EC25" s="130">
        <v>27</v>
      </c>
      <c r="ED25" s="130">
        <v>4</v>
      </c>
      <c r="EE25" s="130">
        <v>53</v>
      </c>
      <c r="EF25" s="130">
        <v>2</v>
      </c>
      <c r="EG25" s="130">
        <v>61</v>
      </c>
      <c r="EH25" s="130">
        <v>513</v>
      </c>
      <c r="EI25" s="130">
        <v>298</v>
      </c>
      <c r="EJ25" s="130">
        <v>2</v>
      </c>
      <c r="EK25" s="130">
        <v>11</v>
      </c>
      <c r="EL25" s="130">
        <v>5</v>
      </c>
      <c r="EM25" s="130">
        <v>1</v>
      </c>
      <c r="EN25" s="130">
        <v>0</v>
      </c>
      <c r="EO25">
        <v>48</v>
      </c>
      <c r="EP25">
        <v>505</v>
      </c>
      <c r="EQ25">
        <v>297</v>
      </c>
      <c r="ER25">
        <v>7</v>
      </c>
      <c r="ES25" s="130">
        <v>156</v>
      </c>
      <c r="ET25">
        <v>37</v>
      </c>
      <c r="EU25" s="130">
        <v>145</v>
      </c>
      <c r="EV25">
        <v>617</v>
      </c>
      <c r="EW25" s="130">
        <v>6857</v>
      </c>
      <c r="EX25" s="130">
        <v>19</v>
      </c>
      <c r="EY25" s="130">
        <v>61</v>
      </c>
      <c r="EZ25" s="130">
        <v>56</v>
      </c>
      <c r="FA25" s="130">
        <v>31</v>
      </c>
      <c r="FB25" s="130">
        <v>83</v>
      </c>
      <c r="FC25" s="130">
        <v>4016</v>
      </c>
      <c r="FD25">
        <v>2964</v>
      </c>
      <c r="FE25">
        <v>639</v>
      </c>
      <c r="FF25" s="130">
        <v>7619</v>
      </c>
      <c r="FG25" s="130">
        <v>108</v>
      </c>
      <c r="FH25" s="130">
        <v>62</v>
      </c>
      <c r="FI25" s="130">
        <v>3</v>
      </c>
      <c r="FJ25" s="130">
        <v>25</v>
      </c>
      <c r="FK25" s="130">
        <v>1</v>
      </c>
      <c r="FL25" s="130">
        <v>104</v>
      </c>
      <c r="FM25" s="130">
        <v>3</v>
      </c>
      <c r="FN25" s="130">
        <v>2</v>
      </c>
      <c r="FO25" s="130">
        <v>1</v>
      </c>
      <c r="FP25" s="130">
        <v>1</v>
      </c>
      <c r="FQ25" s="130">
        <v>0</v>
      </c>
      <c r="FR25" s="130">
        <v>1</v>
      </c>
      <c r="FS25" s="130">
        <v>0</v>
      </c>
      <c r="FT25" s="130">
        <v>0</v>
      </c>
      <c r="FU25" s="130">
        <v>7</v>
      </c>
      <c r="FV25" s="130">
        <v>4</v>
      </c>
      <c r="FW25" s="130">
        <v>1</v>
      </c>
      <c r="FX25" s="130">
        <v>3</v>
      </c>
      <c r="FY25" s="130">
        <v>4</v>
      </c>
      <c r="FZ25" s="130">
        <v>3</v>
      </c>
      <c r="GA25" s="130">
        <v>9</v>
      </c>
      <c r="GB25" s="130">
        <v>4</v>
      </c>
      <c r="GC25" s="130">
        <v>514</v>
      </c>
      <c r="GD25" s="130">
        <v>117</v>
      </c>
      <c r="GE25" s="130">
        <v>631</v>
      </c>
      <c r="GF25" s="130">
        <v>4</v>
      </c>
      <c r="GG25" s="130">
        <v>1</v>
      </c>
      <c r="GH25" s="130">
        <v>5</v>
      </c>
      <c r="GI25" s="130">
        <v>510</v>
      </c>
      <c r="GJ25" s="130">
        <v>116</v>
      </c>
      <c r="GK25" s="130">
        <v>626</v>
      </c>
      <c r="GL25" s="130">
        <v>514</v>
      </c>
      <c r="GM25" s="130">
        <v>92</v>
      </c>
      <c r="GN25" s="130">
        <v>90</v>
      </c>
      <c r="GO25" s="130">
        <v>92</v>
      </c>
      <c r="GP25" s="130">
        <v>284</v>
      </c>
      <c r="GQ25" s="130">
        <v>17</v>
      </c>
      <c r="GR25" s="130">
        <v>4</v>
      </c>
      <c r="GS25" s="130">
        <v>4</v>
      </c>
      <c r="GT25" s="130" t="s">
        <v>118</v>
      </c>
      <c r="GU25" s="130" t="s">
        <v>1292</v>
      </c>
      <c r="GV25" s="130"/>
      <c r="GW25" s="130"/>
      <c r="GX25" s="130"/>
      <c r="GY25" s="130"/>
      <c r="GZ25" s="130"/>
      <c r="HA25" s="130"/>
      <c r="HH25" s="130"/>
      <c r="HI25" s="130"/>
      <c r="HN25" s="130"/>
      <c r="HO25" s="130"/>
      <c r="HP25" s="130"/>
    </row>
    <row r="26" spans="1:224" x14ac:dyDescent="0.3">
      <c r="A26" t="s">
        <v>116</v>
      </c>
      <c r="B26" t="s">
        <v>128</v>
      </c>
      <c r="C26" t="s">
        <v>633</v>
      </c>
      <c r="D26" t="s">
        <v>634</v>
      </c>
      <c r="E26" s="352">
        <v>44713</v>
      </c>
      <c r="F26" s="130">
        <v>5130</v>
      </c>
      <c r="G26">
        <v>347</v>
      </c>
      <c r="H26">
        <v>343</v>
      </c>
      <c r="I26">
        <v>353</v>
      </c>
      <c r="J26">
        <v>346</v>
      </c>
      <c r="K26">
        <v>348</v>
      </c>
      <c r="L26">
        <v>333</v>
      </c>
      <c r="M26">
        <v>340</v>
      </c>
      <c r="N26">
        <v>267</v>
      </c>
      <c r="O26">
        <v>358</v>
      </c>
      <c r="P26">
        <v>10</v>
      </c>
      <c r="Q26">
        <v>4</v>
      </c>
      <c r="R26">
        <v>10</v>
      </c>
      <c r="S26">
        <v>9</v>
      </c>
      <c r="T26">
        <v>7</v>
      </c>
      <c r="U26">
        <v>4</v>
      </c>
      <c r="V26">
        <v>9</v>
      </c>
      <c r="W26">
        <v>4</v>
      </c>
      <c r="X26">
        <v>10</v>
      </c>
      <c r="Y26">
        <v>334</v>
      </c>
      <c r="Z26">
        <v>337</v>
      </c>
      <c r="AA26">
        <v>340</v>
      </c>
      <c r="AB26">
        <v>334</v>
      </c>
      <c r="AC26">
        <v>338</v>
      </c>
      <c r="AD26">
        <v>328</v>
      </c>
      <c r="AE26">
        <v>328</v>
      </c>
      <c r="AF26">
        <v>261</v>
      </c>
      <c r="AG26">
        <v>345</v>
      </c>
      <c r="AH26">
        <v>58</v>
      </c>
      <c r="AI26">
        <v>58</v>
      </c>
      <c r="AJ26">
        <v>2</v>
      </c>
      <c r="AK26">
        <v>2</v>
      </c>
      <c r="AL26">
        <v>55</v>
      </c>
      <c r="AM26">
        <v>55</v>
      </c>
      <c r="AN26">
        <v>320</v>
      </c>
      <c r="AO26">
        <v>2</v>
      </c>
      <c r="AP26">
        <v>317</v>
      </c>
      <c r="AQ26">
        <v>1</v>
      </c>
      <c r="AR26">
        <v>1</v>
      </c>
      <c r="AS26">
        <v>0</v>
      </c>
      <c r="AT26">
        <v>248</v>
      </c>
      <c r="AU26">
        <v>0</v>
      </c>
      <c r="AV26">
        <v>248</v>
      </c>
      <c r="AW26" s="130">
        <v>340</v>
      </c>
      <c r="AX26" s="130">
        <v>2</v>
      </c>
      <c r="AY26" s="130">
        <v>4</v>
      </c>
      <c r="AZ26" s="130">
        <v>334</v>
      </c>
      <c r="BA26" s="130">
        <v>9</v>
      </c>
      <c r="BB26" s="130">
        <v>0</v>
      </c>
      <c r="BC26" s="130">
        <v>1</v>
      </c>
      <c r="BD26" s="130">
        <v>8</v>
      </c>
      <c r="BE26" s="130">
        <v>328</v>
      </c>
      <c r="BF26" s="130">
        <v>2</v>
      </c>
      <c r="BG26" s="130">
        <v>3</v>
      </c>
      <c r="BH26" s="130">
        <v>323</v>
      </c>
      <c r="BI26">
        <v>24</v>
      </c>
      <c r="BJ26" s="130">
        <v>7</v>
      </c>
      <c r="BK26">
        <v>42</v>
      </c>
      <c r="BL26">
        <v>28</v>
      </c>
      <c r="BM26" s="27">
        <v>12</v>
      </c>
      <c r="BN26">
        <v>2</v>
      </c>
      <c r="BO26" s="130">
        <v>19</v>
      </c>
      <c r="BP26" s="130">
        <v>3</v>
      </c>
      <c r="BQ26">
        <v>0</v>
      </c>
      <c r="BR26">
        <v>0</v>
      </c>
      <c r="BS26" s="130">
        <v>16</v>
      </c>
      <c r="BT26">
        <v>0</v>
      </c>
      <c r="BU26">
        <v>0</v>
      </c>
      <c r="BV26">
        <v>5</v>
      </c>
      <c r="BW26">
        <v>6</v>
      </c>
      <c r="BX26">
        <v>0</v>
      </c>
      <c r="BY26" s="130">
        <v>6</v>
      </c>
      <c r="BZ26">
        <v>14</v>
      </c>
      <c r="CA26">
        <v>5</v>
      </c>
      <c r="CB26">
        <v>14</v>
      </c>
      <c r="CC26">
        <v>0</v>
      </c>
      <c r="CD26" s="130"/>
      <c r="CE26" s="130"/>
      <c r="CF26" s="322"/>
      <c r="CG26">
        <v>347</v>
      </c>
      <c r="CH26">
        <v>305</v>
      </c>
      <c r="CI26">
        <v>353</v>
      </c>
      <c r="CJ26" s="130">
        <v>111</v>
      </c>
      <c r="CK26" s="130">
        <v>334</v>
      </c>
      <c r="CL26" s="130">
        <v>241</v>
      </c>
      <c r="CM26" s="130">
        <v>343</v>
      </c>
      <c r="CN26">
        <v>336</v>
      </c>
      <c r="CO26">
        <v>334</v>
      </c>
      <c r="CP26">
        <v>196</v>
      </c>
      <c r="CQ26">
        <v>10</v>
      </c>
      <c r="CR26">
        <v>10</v>
      </c>
      <c r="CS26">
        <v>10</v>
      </c>
      <c r="CT26" s="130">
        <v>1</v>
      </c>
      <c r="CU26" s="130">
        <v>8</v>
      </c>
      <c r="CV26" s="130">
        <v>2</v>
      </c>
      <c r="CW26" s="130">
        <v>4</v>
      </c>
      <c r="CX26">
        <v>3</v>
      </c>
      <c r="CY26">
        <v>4</v>
      </c>
      <c r="CZ26">
        <v>1</v>
      </c>
      <c r="DA26">
        <v>334</v>
      </c>
      <c r="DB26">
        <v>292</v>
      </c>
      <c r="DC26">
        <v>340</v>
      </c>
      <c r="DD26" s="130">
        <v>109</v>
      </c>
      <c r="DE26" s="130">
        <v>323</v>
      </c>
      <c r="DF26" s="130">
        <v>236</v>
      </c>
      <c r="DG26" s="130">
        <v>337</v>
      </c>
      <c r="DH26" s="130">
        <v>332</v>
      </c>
      <c r="DI26" s="130">
        <v>328</v>
      </c>
      <c r="DJ26" s="130">
        <v>194</v>
      </c>
      <c r="DK26" s="130"/>
      <c r="DL26">
        <v>363</v>
      </c>
      <c r="DM26">
        <v>360</v>
      </c>
      <c r="DN26">
        <v>3</v>
      </c>
      <c r="DO26">
        <v>363</v>
      </c>
      <c r="DP26">
        <v>11</v>
      </c>
      <c r="DQ26">
        <v>349</v>
      </c>
      <c r="DR26">
        <v>3</v>
      </c>
      <c r="DS26">
        <v>307</v>
      </c>
      <c r="DT26">
        <v>311</v>
      </c>
      <c r="DU26" s="130">
        <v>97</v>
      </c>
      <c r="DV26" s="130">
        <v>56</v>
      </c>
      <c r="DW26">
        <v>57</v>
      </c>
      <c r="DX26" s="130">
        <v>4</v>
      </c>
      <c r="DY26">
        <v>12</v>
      </c>
      <c r="DZ26">
        <v>137</v>
      </c>
      <c r="EA26">
        <v>0</v>
      </c>
      <c r="EB26">
        <v>285</v>
      </c>
      <c r="EC26" s="130">
        <v>0</v>
      </c>
      <c r="ED26" s="130">
        <v>288</v>
      </c>
      <c r="EE26" s="130">
        <v>1</v>
      </c>
      <c r="EF26" s="130">
        <v>3</v>
      </c>
      <c r="EG26" s="130">
        <v>18</v>
      </c>
      <c r="EH26" s="130">
        <v>223</v>
      </c>
      <c r="EI26" s="130">
        <v>119</v>
      </c>
      <c r="EJ26" s="130">
        <v>3</v>
      </c>
      <c r="EK26" s="130">
        <v>4</v>
      </c>
      <c r="EL26" s="130">
        <v>3</v>
      </c>
      <c r="EM26" s="130">
        <v>1</v>
      </c>
      <c r="EN26" s="130">
        <v>0</v>
      </c>
      <c r="EO26">
        <v>14</v>
      </c>
      <c r="EP26">
        <v>217</v>
      </c>
      <c r="EQ26">
        <v>118</v>
      </c>
      <c r="ER26">
        <v>6</v>
      </c>
      <c r="ES26" s="130">
        <v>42</v>
      </c>
      <c r="ET26">
        <v>8</v>
      </c>
      <c r="EU26" s="130">
        <v>175</v>
      </c>
      <c r="EV26">
        <v>24</v>
      </c>
      <c r="EW26" s="130">
        <v>3386</v>
      </c>
      <c r="EX26" s="130">
        <v>2</v>
      </c>
      <c r="EY26" s="130">
        <v>259</v>
      </c>
      <c r="EZ26" s="130">
        <v>106</v>
      </c>
      <c r="FA26" s="130">
        <v>10</v>
      </c>
      <c r="FB26" s="130">
        <v>50</v>
      </c>
      <c r="FC26" s="130">
        <v>1576</v>
      </c>
      <c r="FD26">
        <v>1580</v>
      </c>
      <c r="FE26">
        <v>429</v>
      </c>
      <c r="FF26" s="130">
        <v>3585</v>
      </c>
      <c r="FG26" s="130">
        <v>55</v>
      </c>
      <c r="FH26" s="130">
        <v>42</v>
      </c>
      <c r="FI26" s="130">
        <v>11</v>
      </c>
      <c r="FJ26" s="130">
        <v>7</v>
      </c>
      <c r="FK26" s="130">
        <v>0</v>
      </c>
      <c r="FL26" s="130">
        <v>53</v>
      </c>
      <c r="FM26" s="130">
        <v>2</v>
      </c>
      <c r="FN26" s="130">
        <v>3</v>
      </c>
      <c r="FO26" s="130">
        <v>2</v>
      </c>
      <c r="FP26" s="130">
        <v>0</v>
      </c>
      <c r="FQ26" s="130">
        <v>0</v>
      </c>
      <c r="FR26" s="130">
        <v>1</v>
      </c>
      <c r="FS26" s="130">
        <v>1</v>
      </c>
      <c r="FT26" s="130">
        <v>0</v>
      </c>
      <c r="FU26" s="130">
        <v>1</v>
      </c>
      <c r="FV26" s="130">
        <v>1</v>
      </c>
      <c r="FW26" s="130">
        <v>1</v>
      </c>
      <c r="FX26" s="130">
        <v>0</v>
      </c>
      <c r="FY26" s="130">
        <v>1</v>
      </c>
      <c r="FZ26" s="130">
        <v>0</v>
      </c>
      <c r="GA26" s="130">
        <v>4</v>
      </c>
      <c r="GB26" s="130">
        <v>2</v>
      </c>
      <c r="GC26" s="130">
        <v>217</v>
      </c>
      <c r="GD26" s="130">
        <v>41</v>
      </c>
      <c r="GE26" s="130">
        <v>258</v>
      </c>
      <c r="GF26" s="130">
        <v>3</v>
      </c>
      <c r="GG26" s="130">
        <v>0</v>
      </c>
      <c r="GH26" s="130">
        <v>3</v>
      </c>
      <c r="GI26" s="130">
        <v>211</v>
      </c>
      <c r="GJ26" s="130">
        <v>41</v>
      </c>
      <c r="GK26" s="130">
        <v>252</v>
      </c>
      <c r="GL26" s="130">
        <v>217</v>
      </c>
      <c r="GM26" s="130">
        <v>40</v>
      </c>
      <c r="GN26" s="130">
        <v>40</v>
      </c>
      <c r="GO26" s="130">
        <v>40</v>
      </c>
      <c r="GP26" s="130">
        <v>51</v>
      </c>
      <c r="GQ26" s="130">
        <v>5</v>
      </c>
      <c r="GR26" s="130">
        <v>4</v>
      </c>
      <c r="GS26" s="130">
        <v>4</v>
      </c>
      <c r="GT26" s="130" t="s">
        <v>121</v>
      </c>
      <c r="GU26" s="130" t="s">
        <v>1188</v>
      </c>
      <c r="GV26" s="130"/>
      <c r="GW26" s="130"/>
      <c r="GX26" s="130"/>
      <c r="GY26" s="130"/>
      <c r="GZ26" s="130"/>
      <c r="HA26" s="130"/>
      <c r="HH26" s="130"/>
      <c r="HI26" s="130"/>
      <c r="HN26" s="130"/>
      <c r="HO26" s="130"/>
      <c r="HP26" s="130"/>
    </row>
    <row r="27" spans="1:224" x14ac:dyDescent="0.3">
      <c r="A27" t="s">
        <v>116</v>
      </c>
      <c r="B27" t="s">
        <v>128</v>
      </c>
      <c r="C27" t="s">
        <v>603</v>
      </c>
      <c r="D27" t="s">
        <v>604</v>
      </c>
      <c r="E27" s="352">
        <v>44682</v>
      </c>
      <c r="F27" s="130">
        <v>5227</v>
      </c>
      <c r="G27">
        <v>280</v>
      </c>
      <c r="H27">
        <v>262</v>
      </c>
      <c r="I27">
        <v>280</v>
      </c>
      <c r="J27">
        <v>268</v>
      </c>
      <c r="K27">
        <v>277</v>
      </c>
      <c r="L27">
        <v>215</v>
      </c>
      <c r="M27">
        <v>273</v>
      </c>
      <c r="N27">
        <v>203</v>
      </c>
      <c r="O27">
        <v>310</v>
      </c>
      <c r="P27">
        <v>16</v>
      </c>
      <c r="Q27">
        <v>19</v>
      </c>
      <c r="R27">
        <v>20</v>
      </c>
      <c r="S27">
        <v>16</v>
      </c>
      <c r="T27">
        <v>20</v>
      </c>
      <c r="U27">
        <v>14</v>
      </c>
      <c r="V27">
        <v>16</v>
      </c>
      <c r="W27">
        <v>13</v>
      </c>
      <c r="X27">
        <v>21</v>
      </c>
      <c r="Y27">
        <v>256</v>
      </c>
      <c r="Z27">
        <v>236</v>
      </c>
      <c r="AA27">
        <v>253</v>
      </c>
      <c r="AB27">
        <v>244</v>
      </c>
      <c r="AC27">
        <v>250</v>
      </c>
      <c r="AD27">
        <v>197</v>
      </c>
      <c r="AE27">
        <v>250</v>
      </c>
      <c r="AF27">
        <v>186</v>
      </c>
      <c r="AG27">
        <v>281</v>
      </c>
      <c r="AH27">
        <v>34</v>
      </c>
      <c r="AI27">
        <v>34</v>
      </c>
      <c r="AJ27">
        <v>0</v>
      </c>
      <c r="AK27">
        <v>0</v>
      </c>
      <c r="AL27">
        <v>34</v>
      </c>
      <c r="AM27">
        <v>34</v>
      </c>
      <c r="AN27">
        <v>182</v>
      </c>
      <c r="AO27">
        <v>13</v>
      </c>
      <c r="AP27">
        <v>165</v>
      </c>
      <c r="AQ27">
        <v>0</v>
      </c>
      <c r="AR27">
        <v>0</v>
      </c>
      <c r="AS27">
        <v>0</v>
      </c>
      <c r="AT27">
        <v>118</v>
      </c>
      <c r="AU27">
        <v>8</v>
      </c>
      <c r="AV27">
        <v>108</v>
      </c>
      <c r="AW27" s="130">
        <v>273</v>
      </c>
      <c r="AX27" s="130">
        <v>2</v>
      </c>
      <c r="AY27" s="130">
        <v>9</v>
      </c>
      <c r="AZ27" s="130">
        <v>261</v>
      </c>
      <c r="BA27" s="130">
        <v>16</v>
      </c>
      <c r="BB27" s="130">
        <v>0</v>
      </c>
      <c r="BC27" s="130">
        <v>1</v>
      </c>
      <c r="BD27" s="130">
        <v>15</v>
      </c>
      <c r="BE27" s="130">
        <v>250</v>
      </c>
      <c r="BF27" s="130">
        <v>2</v>
      </c>
      <c r="BG27" s="130">
        <v>8</v>
      </c>
      <c r="BH27" s="130">
        <v>239</v>
      </c>
      <c r="BI27">
        <v>26</v>
      </c>
      <c r="BJ27" s="130">
        <v>6</v>
      </c>
      <c r="BK27">
        <v>39</v>
      </c>
      <c r="BL27">
        <v>22</v>
      </c>
      <c r="BM27" s="27">
        <v>4</v>
      </c>
      <c r="BN27">
        <v>0</v>
      </c>
      <c r="BO27" s="130">
        <v>21</v>
      </c>
      <c r="BP27" s="130">
        <v>6</v>
      </c>
      <c r="BQ27">
        <v>1</v>
      </c>
      <c r="BR27">
        <v>1</v>
      </c>
      <c r="BS27" s="130">
        <v>15</v>
      </c>
      <c r="BT27">
        <v>1</v>
      </c>
      <c r="BU27">
        <v>0</v>
      </c>
      <c r="BV27">
        <v>6</v>
      </c>
      <c r="BW27">
        <v>7</v>
      </c>
      <c r="BX27">
        <v>0</v>
      </c>
      <c r="BY27" s="130">
        <v>7</v>
      </c>
      <c r="BZ27">
        <v>14</v>
      </c>
      <c r="CA27">
        <v>2</v>
      </c>
      <c r="CB27">
        <v>10</v>
      </c>
      <c r="CC27">
        <v>4</v>
      </c>
      <c r="CD27" s="130"/>
      <c r="CE27" s="130"/>
      <c r="CF27" s="322"/>
      <c r="CG27">
        <v>280</v>
      </c>
      <c r="CH27">
        <v>157</v>
      </c>
      <c r="CI27">
        <v>280</v>
      </c>
      <c r="CJ27" s="130">
        <v>69</v>
      </c>
      <c r="CK27" s="130">
        <v>238</v>
      </c>
      <c r="CL27" s="130">
        <v>144</v>
      </c>
      <c r="CM27" s="130">
        <v>262</v>
      </c>
      <c r="CN27">
        <v>258</v>
      </c>
      <c r="CO27">
        <v>245</v>
      </c>
      <c r="CP27">
        <v>78</v>
      </c>
      <c r="CQ27">
        <v>16</v>
      </c>
      <c r="CR27">
        <v>9</v>
      </c>
      <c r="CS27">
        <v>20</v>
      </c>
      <c r="CT27" s="130">
        <v>2</v>
      </c>
      <c r="CU27" s="130">
        <v>14</v>
      </c>
      <c r="CV27" s="130">
        <v>7</v>
      </c>
      <c r="CW27" s="130">
        <v>19</v>
      </c>
      <c r="CX27">
        <v>19</v>
      </c>
      <c r="CY27">
        <v>16</v>
      </c>
      <c r="CZ27">
        <v>4</v>
      </c>
      <c r="DA27">
        <v>256</v>
      </c>
      <c r="DB27">
        <v>144</v>
      </c>
      <c r="DC27">
        <v>253</v>
      </c>
      <c r="DD27" s="130">
        <v>63</v>
      </c>
      <c r="DE27" s="130">
        <v>217</v>
      </c>
      <c r="DF27" s="130">
        <v>132</v>
      </c>
      <c r="DG27" s="130">
        <v>236</v>
      </c>
      <c r="DH27" s="130">
        <v>232</v>
      </c>
      <c r="DI27" s="130">
        <v>222</v>
      </c>
      <c r="DJ27" s="130">
        <v>72</v>
      </c>
      <c r="DK27" s="130"/>
      <c r="DL27">
        <v>320</v>
      </c>
      <c r="DM27">
        <v>312</v>
      </c>
      <c r="DN27">
        <v>8</v>
      </c>
      <c r="DO27">
        <v>320</v>
      </c>
      <c r="DP27">
        <v>21</v>
      </c>
      <c r="DQ27">
        <v>291</v>
      </c>
      <c r="DR27">
        <v>8</v>
      </c>
      <c r="DS27">
        <v>37</v>
      </c>
      <c r="DT27">
        <v>259</v>
      </c>
      <c r="DU27" s="130">
        <v>131</v>
      </c>
      <c r="DV27" s="130">
        <v>94</v>
      </c>
      <c r="DW27">
        <v>68</v>
      </c>
      <c r="DX27" s="130">
        <v>8</v>
      </c>
      <c r="DY27">
        <v>7</v>
      </c>
      <c r="DZ27">
        <v>7</v>
      </c>
      <c r="EA27">
        <v>5</v>
      </c>
      <c r="EB27">
        <v>35</v>
      </c>
      <c r="EC27" s="130">
        <v>0</v>
      </c>
      <c r="ED27" s="130">
        <v>243</v>
      </c>
      <c r="EE27" s="130">
        <v>11</v>
      </c>
      <c r="EF27" s="130">
        <v>0</v>
      </c>
      <c r="EG27" s="130">
        <v>33</v>
      </c>
      <c r="EH27" s="130">
        <v>193</v>
      </c>
      <c r="EI27" s="130">
        <v>94</v>
      </c>
      <c r="EJ27" s="130">
        <v>0</v>
      </c>
      <c r="EK27" s="130">
        <v>9</v>
      </c>
      <c r="EL27" s="130">
        <v>6</v>
      </c>
      <c r="EM27" s="130">
        <v>6</v>
      </c>
      <c r="EN27" s="130">
        <v>0</v>
      </c>
      <c r="EO27">
        <v>22</v>
      </c>
      <c r="EP27">
        <v>182</v>
      </c>
      <c r="EQ27">
        <v>87</v>
      </c>
      <c r="ER27">
        <v>3</v>
      </c>
      <c r="ES27" s="130">
        <v>45</v>
      </c>
      <c r="ET27">
        <v>13</v>
      </c>
      <c r="EU27" s="130">
        <v>163</v>
      </c>
      <c r="EV27">
        <v>52</v>
      </c>
      <c r="EW27" s="130">
        <v>3429</v>
      </c>
      <c r="EX27" s="130">
        <v>0</v>
      </c>
      <c r="EY27" s="130">
        <v>396</v>
      </c>
      <c r="EZ27" s="130">
        <v>9</v>
      </c>
      <c r="FA27" s="130">
        <v>18</v>
      </c>
      <c r="FB27" s="130">
        <v>39</v>
      </c>
      <c r="FC27" s="130">
        <v>1644</v>
      </c>
      <c r="FD27">
        <v>1561</v>
      </c>
      <c r="FE27">
        <v>439</v>
      </c>
      <c r="FF27" s="130">
        <v>3644</v>
      </c>
      <c r="FG27" s="130">
        <v>41</v>
      </c>
      <c r="FH27" s="130">
        <v>23</v>
      </c>
      <c r="FI27" s="130">
        <v>8</v>
      </c>
      <c r="FJ27" s="130">
        <v>1</v>
      </c>
      <c r="FK27" s="130">
        <v>0</v>
      </c>
      <c r="FL27" s="130">
        <v>38</v>
      </c>
      <c r="FM27" s="130">
        <v>3</v>
      </c>
      <c r="FN27" s="130">
        <v>0</v>
      </c>
      <c r="FO27" s="130">
        <v>0</v>
      </c>
      <c r="FP27" s="130">
        <v>0</v>
      </c>
      <c r="FQ27" s="130">
        <v>0</v>
      </c>
      <c r="FR27" s="130">
        <v>0</v>
      </c>
      <c r="FS27" s="130">
        <v>0</v>
      </c>
      <c r="FT27" s="130">
        <v>0</v>
      </c>
      <c r="FU27" s="130">
        <v>5</v>
      </c>
      <c r="FV27" s="130">
        <v>4</v>
      </c>
      <c r="FW27" s="130">
        <v>2</v>
      </c>
      <c r="FX27" s="130">
        <v>0</v>
      </c>
      <c r="FY27" s="130">
        <v>2</v>
      </c>
      <c r="FZ27" s="130">
        <v>3</v>
      </c>
      <c r="GA27" s="130">
        <v>5</v>
      </c>
      <c r="GB27" s="130">
        <v>2</v>
      </c>
      <c r="GC27" s="130">
        <v>175</v>
      </c>
      <c r="GD27" s="130">
        <v>37</v>
      </c>
      <c r="GE27" s="130">
        <v>212</v>
      </c>
      <c r="GF27" s="130">
        <v>9</v>
      </c>
      <c r="GG27" s="130">
        <v>1</v>
      </c>
      <c r="GH27" s="130">
        <v>10</v>
      </c>
      <c r="GI27" s="130">
        <v>162</v>
      </c>
      <c r="GJ27" s="130">
        <v>36</v>
      </c>
      <c r="GK27" s="130">
        <v>198</v>
      </c>
      <c r="GL27" s="130">
        <v>175</v>
      </c>
      <c r="GM27" s="130">
        <v>14</v>
      </c>
      <c r="GN27" s="130">
        <v>14</v>
      </c>
      <c r="GO27" s="130">
        <v>14</v>
      </c>
      <c r="GP27" s="130">
        <v>86</v>
      </c>
      <c r="GQ27" s="130">
        <v>1</v>
      </c>
      <c r="GR27" s="130">
        <v>1</v>
      </c>
      <c r="GS27" s="130">
        <v>1</v>
      </c>
      <c r="GT27" s="130" t="s">
        <v>118</v>
      </c>
      <c r="GU27" s="130" t="s">
        <v>1189</v>
      </c>
      <c r="GV27" s="130"/>
      <c r="GW27" s="130"/>
      <c r="GX27" s="130"/>
      <c r="GY27" s="130"/>
      <c r="GZ27" s="130"/>
      <c r="HA27" s="130"/>
      <c r="HH27" s="130"/>
      <c r="HI27" s="130"/>
      <c r="HN27" s="130"/>
      <c r="HO27" s="130"/>
      <c r="HP27" s="130"/>
    </row>
    <row r="28" spans="1:224" x14ac:dyDescent="0.3">
      <c r="A28" t="s">
        <v>116</v>
      </c>
      <c r="B28" t="s">
        <v>128</v>
      </c>
      <c r="C28" t="s">
        <v>603</v>
      </c>
      <c r="D28" t="s">
        <v>604</v>
      </c>
      <c r="E28" s="352">
        <v>44713</v>
      </c>
      <c r="F28" s="130">
        <v>5258</v>
      </c>
      <c r="G28">
        <v>280</v>
      </c>
      <c r="H28">
        <v>269</v>
      </c>
      <c r="I28">
        <v>287</v>
      </c>
      <c r="J28">
        <v>266</v>
      </c>
      <c r="K28">
        <v>284</v>
      </c>
      <c r="L28">
        <v>216</v>
      </c>
      <c r="M28">
        <v>270</v>
      </c>
      <c r="N28">
        <v>193</v>
      </c>
      <c r="O28">
        <v>311</v>
      </c>
      <c r="P28">
        <v>16</v>
      </c>
      <c r="Q28">
        <v>19</v>
      </c>
      <c r="R28">
        <v>20</v>
      </c>
      <c r="S28">
        <v>16</v>
      </c>
      <c r="T28">
        <v>20</v>
      </c>
      <c r="U28">
        <v>13</v>
      </c>
      <c r="V28">
        <v>16</v>
      </c>
      <c r="W28">
        <v>13</v>
      </c>
      <c r="X28">
        <v>21</v>
      </c>
      <c r="Y28">
        <v>257</v>
      </c>
      <c r="Z28">
        <v>243</v>
      </c>
      <c r="AA28">
        <v>260</v>
      </c>
      <c r="AB28">
        <v>243</v>
      </c>
      <c r="AC28">
        <v>257</v>
      </c>
      <c r="AD28">
        <v>200</v>
      </c>
      <c r="AE28">
        <v>248</v>
      </c>
      <c r="AF28">
        <v>177</v>
      </c>
      <c r="AG28">
        <v>282</v>
      </c>
      <c r="AH28">
        <v>33</v>
      </c>
      <c r="AI28">
        <v>32</v>
      </c>
      <c r="AJ28">
        <v>0</v>
      </c>
      <c r="AK28">
        <v>0</v>
      </c>
      <c r="AL28">
        <v>33</v>
      </c>
      <c r="AM28">
        <v>32</v>
      </c>
      <c r="AN28">
        <v>185</v>
      </c>
      <c r="AO28">
        <v>13</v>
      </c>
      <c r="AP28">
        <v>169</v>
      </c>
      <c r="AQ28">
        <v>0</v>
      </c>
      <c r="AR28">
        <v>0</v>
      </c>
      <c r="AS28">
        <v>0</v>
      </c>
      <c r="AT28">
        <v>116</v>
      </c>
      <c r="AU28">
        <v>8</v>
      </c>
      <c r="AV28">
        <v>108</v>
      </c>
      <c r="AW28" s="130">
        <v>270</v>
      </c>
      <c r="AX28" s="130">
        <v>2</v>
      </c>
      <c r="AY28" s="130">
        <v>8</v>
      </c>
      <c r="AZ28" s="130">
        <v>259</v>
      </c>
      <c r="BA28" s="130">
        <v>16</v>
      </c>
      <c r="BB28" s="130">
        <v>0</v>
      </c>
      <c r="BC28" s="130">
        <v>1</v>
      </c>
      <c r="BD28" s="130">
        <v>15</v>
      </c>
      <c r="BE28" s="130">
        <v>248</v>
      </c>
      <c r="BF28" s="130">
        <v>2</v>
      </c>
      <c r="BG28" s="130">
        <v>7</v>
      </c>
      <c r="BH28" s="130">
        <v>238</v>
      </c>
      <c r="BI28">
        <v>26</v>
      </c>
      <c r="BJ28" s="130">
        <v>6</v>
      </c>
      <c r="BK28">
        <v>39</v>
      </c>
      <c r="BL28">
        <v>22</v>
      </c>
      <c r="BM28" s="27">
        <v>4</v>
      </c>
      <c r="BN28">
        <v>0</v>
      </c>
      <c r="BO28" s="130">
        <v>21</v>
      </c>
      <c r="BP28" s="130">
        <v>6</v>
      </c>
      <c r="BQ28">
        <v>1</v>
      </c>
      <c r="BR28">
        <v>1</v>
      </c>
      <c r="BS28" s="130">
        <v>15</v>
      </c>
      <c r="BT28">
        <v>1</v>
      </c>
      <c r="BU28">
        <v>0</v>
      </c>
      <c r="BV28">
        <v>6</v>
      </c>
      <c r="BW28">
        <v>7</v>
      </c>
      <c r="BX28">
        <v>0</v>
      </c>
      <c r="BY28" s="130">
        <v>7</v>
      </c>
      <c r="BZ28">
        <v>14</v>
      </c>
      <c r="CA28">
        <v>2</v>
      </c>
      <c r="CB28">
        <v>10</v>
      </c>
      <c r="CC28">
        <v>4</v>
      </c>
      <c r="CD28" s="130"/>
      <c r="CE28" s="130"/>
      <c r="CF28" s="322"/>
      <c r="CG28">
        <v>280</v>
      </c>
      <c r="CH28">
        <v>159</v>
      </c>
      <c r="CI28">
        <v>287</v>
      </c>
      <c r="CJ28" s="130">
        <v>71</v>
      </c>
      <c r="CK28" s="130">
        <v>247</v>
      </c>
      <c r="CL28" s="130">
        <v>152</v>
      </c>
      <c r="CM28" s="130">
        <v>269</v>
      </c>
      <c r="CN28">
        <v>264</v>
      </c>
      <c r="CO28">
        <v>248</v>
      </c>
      <c r="CP28">
        <v>80</v>
      </c>
      <c r="CQ28">
        <v>16</v>
      </c>
      <c r="CR28">
        <v>10</v>
      </c>
      <c r="CS28">
        <v>20</v>
      </c>
      <c r="CT28" s="130">
        <v>2</v>
      </c>
      <c r="CU28" s="130">
        <v>14</v>
      </c>
      <c r="CV28" s="130">
        <v>7</v>
      </c>
      <c r="CW28" s="130">
        <v>19</v>
      </c>
      <c r="CX28">
        <v>19</v>
      </c>
      <c r="CY28">
        <v>16</v>
      </c>
      <c r="CZ28">
        <v>4</v>
      </c>
      <c r="DA28">
        <v>257</v>
      </c>
      <c r="DB28">
        <v>144</v>
      </c>
      <c r="DC28">
        <v>260</v>
      </c>
      <c r="DD28" s="130">
        <v>65</v>
      </c>
      <c r="DE28" s="130">
        <v>226</v>
      </c>
      <c r="DF28" s="130">
        <v>139</v>
      </c>
      <c r="DG28" s="130">
        <v>243</v>
      </c>
      <c r="DH28" s="130">
        <v>238</v>
      </c>
      <c r="DI28" s="130">
        <v>226</v>
      </c>
      <c r="DJ28" s="130">
        <v>73</v>
      </c>
      <c r="DK28" s="130"/>
      <c r="DL28">
        <v>323</v>
      </c>
      <c r="DM28">
        <v>315</v>
      </c>
      <c r="DN28">
        <v>8</v>
      </c>
      <c r="DO28">
        <v>323</v>
      </c>
      <c r="DP28">
        <v>21</v>
      </c>
      <c r="DQ28">
        <v>294</v>
      </c>
      <c r="DR28">
        <v>8</v>
      </c>
      <c r="DS28">
        <v>36</v>
      </c>
      <c r="DT28">
        <v>259</v>
      </c>
      <c r="DU28" s="130">
        <v>131</v>
      </c>
      <c r="DV28" s="130">
        <v>97</v>
      </c>
      <c r="DW28">
        <v>67</v>
      </c>
      <c r="DX28" s="130">
        <v>8</v>
      </c>
      <c r="DY28">
        <v>8</v>
      </c>
      <c r="DZ28">
        <v>7</v>
      </c>
      <c r="EA28">
        <v>5</v>
      </c>
      <c r="EB28">
        <v>34</v>
      </c>
      <c r="EC28" s="130">
        <v>0</v>
      </c>
      <c r="ED28" s="130">
        <v>243</v>
      </c>
      <c r="EE28" s="130">
        <v>11</v>
      </c>
      <c r="EF28" s="130">
        <v>0</v>
      </c>
      <c r="EG28" s="130">
        <v>33</v>
      </c>
      <c r="EH28" s="130">
        <v>193</v>
      </c>
      <c r="EI28" s="130">
        <v>97</v>
      </c>
      <c r="EJ28" s="130">
        <v>0</v>
      </c>
      <c r="EK28" s="130">
        <v>9</v>
      </c>
      <c r="EL28" s="130">
        <v>6</v>
      </c>
      <c r="EM28" s="130">
        <v>6</v>
      </c>
      <c r="EN28" s="130">
        <v>0</v>
      </c>
      <c r="EO28">
        <v>22</v>
      </c>
      <c r="EP28">
        <v>182</v>
      </c>
      <c r="EQ28">
        <v>90</v>
      </c>
      <c r="ER28">
        <v>3</v>
      </c>
      <c r="ES28" s="130">
        <v>46</v>
      </c>
      <c r="ET28">
        <v>13</v>
      </c>
      <c r="EU28" s="130">
        <v>163</v>
      </c>
      <c r="EV28">
        <v>51</v>
      </c>
      <c r="EW28" s="130">
        <v>3451</v>
      </c>
      <c r="EX28" s="130">
        <v>0</v>
      </c>
      <c r="EY28" s="130">
        <v>404</v>
      </c>
      <c r="EZ28" s="130">
        <v>8</v>
      </c>
      <c r="FA28" s="130">
        <v>18</v>
      </c>
      <c r="FB28" s="130">
        <v>39</v>
      </c>
      <c r="FC28" s="130">
        <v>1651</v>
      </c>
      <c r="FD28">
        <v>1570</v>
      </c>
      <c r="FE28">
        <v>444</v>
      </c>
      <c r="FF28" s="130">
        <v>3665</v>
      </c>
      <c r="FG28" s="130">
        <v>41</v>
      </c>
      <c r="FH28" s="130">
        <v>22</v>
      </c>
      <c r="FI28" s="130">
        <v>7</v>
      </c>
      <c r="FJ28" s="130">
        <v>1</v>
      </c>
      <c r="FK28" s="130">
        <v>0</v>
      </c>
      <c r="FL28" s="130">
        <v>38</v>
      </c>
      <c r="FM28" s="130">
        <v>3</v>
      </c>
      <c r="FN28" s="130">
        <v>0</v>
      </c>
      <c r="FO28" s="130">
        <v>0</v>
      </c>
      <c r="FP28" s="130">
        <v>0</v>
      </c>
      <c r="FQ28" s="130">
        <v>0</v>
      </c>
      <c r="FR28" s="130">
        <v>0</v>
      </c>
      <c r="FS28" s="130">
        <v>0</v>
      </c>
      <c r="FT28" s="130">
        <v>0</v>
      </c>
      <c r="FU28" s="130">
        <v>5</v>
      </c>
      <c r="FV28" s="130">
        <v>4</v>
      </c>
      <c r="FW28" s="130">
        <v>2</v>
      </c>
      <c r="FX28" s="130">
        <v>0</v>
      </c>
      <c r="FY28" s="130">
        <v>2</v>
      </c>
      <c r="FZ28" s="130">
        <v>3</v>
      </c>
      <c r="GA28" s="130">
        <v>5</v>
      </c>
      <c r="GB28" s="130">
        <v>2</v>
      </c>
      <c r="GC28" s="130">
        <v>174</v>
      </c>
      <c r="GD28" s="130">
        <v>37</v>
      </c>
      <c r="GE28" s="130">
        <v>211</v>
      </c>
      <c r="GF28" s="130">
        <v>9</v>
      </c>
      <c r="GG28" s="130">
        <v>1</v>
      </c>
      <c r="GH28" s="130">
        <v>10</v>
      </c>
      <c r="GI28" s="130">
        <v>161</v>
      </c>
      <c r="GJ28" s="130">
        <v>36</v>
      </c>
      <c r="GK28" s="130">
        <v>197</v>
      </c>
      <c r="GL28" s="130">
        <v>174</v>
      </c>
      <c r="GM28" s="130">
        <v>15</v>
      </c>
      <c r="GN28" s="130">
        <v>15</v>
      </c>
      <c r="GO28" s="130">
        <v>15</v>
      </c>
      <c r="GP28" s="130">
        <v>87</v>
      </c>
      <c r="GQ28" s="130">
        <v>1</v>
      </c>
      <c r="GR28" s="130">
        <v>1</v>
      </c>
      <c r="GS28" s="130">
        <v>1</v>
      </c>
      <c r="GT28" s="130" t="s">
        <v>121</v>
      </c>
      <c r="GU28" s="130" t="s">
        <v>1189</v>
      </c>
      <c r="GV28" s="130"/>
      <c r="GW28" s="130"/>
      <c r="GX28" s="130"/>
      <c r="GY28" s="130"/>
      <c r="GZ28" s="130"/>
      <c r="HA28" s="130"/>
      <c r="HH28" s="130"/>
      <c r="HI28" s="130"/>
      <c r="HN28" s="130"/>
      <c r="HO28" s="130"/>
      <c r="HP28" s="130"/>
    </row>
    <row r="29" spans="1:224" x14ac:dyDescent="0.3">
      <c r="A29" t="s">
        <v>116</v>
      </c>
      <c r="B29" t="s">
        <v>128</v>
      </c>
      <c r="C29" t="s">
        <v>623</v>
      </c>
      <c r="D29" t="s">
        <v>624</v>
      </c>
      <c r="E29" s="352">
        <v>44682</v>
      </c>
      <c r="F29" s="130">
        <v>8656</v>
      </c>
      <c r="G29">
        <v>581</v>
      </c>
      <c r="H29">
        <v>514</v>
      </c>
      <c r="I29">
        <v>552</v>
      </c>
      <c r="J29">
        <v>550</v>
      </c>
      <c r="K29">
        <v>551</v>
      </c>
      <c r="L29">
        <v>431</v>
      </c>
      <c r="M29">
        <v>559</v>
      </c>
      <c r="N29">
        <v>371</v>
      </c>
      <c r="O29">
        <v>607</v>
      </c>
      <c r="P29">
        <v>28</v>
      </c>
      <c r="Q29">
        <v>19</v>
      </c>
      <c r="R29">
        <v>26</v>
      </c>
      <c r="S29">
        <v>26</v>
      </c>
      <c r="T29">
        <v>24</v>
      </c>
      <c r="U29">
        <v>15</v>
      </c>
      <c r="V29">
        <v>26</v>
      </c>
      <c r="W29">
        <v>22</v>
      </c>
      <c r="X29">
        <v>30</v>
      </c>
      <c r="Y29">
        <v>538</v>
      </c>
      <c r="Z29">
        <v>481</v>
      </c>
      <c r="AA29">
        <v>512</v>
      </c>
      <c r="AB29">
        <v>510</v>
      </c>
      <c r="AC29">
        <v>513</v>
      </c>
      <c r="AD29">
        <v>405</v>
      </c>
      <c r="AE29">
        <v>519</v>
      </c>
      <c r="AF29">
        <v>342</v>
      </c>
      <c r="AG29">
        <v>561</v>
      </c>
      <c r="AH29">
        <v>94</v>
      </c>
      <c r="AI29">
        <v>85</v>
      </c>
      <c r="AJ29">
        <v>8</v>
      </c>
      <c r="AK29">
        <v>7</v>
      </c>
      <c r="AL29">
        <v>83</v>
      </c>
      <c r="AM29">
        <v>76</v>
      </c>
      <c r="AN29">
        <v>394</v>
      </c>
      <c r="AO29">
        <v>14</v>
      </c>
      <c r="AP29">
        <v>371</v>
      </c>
      <c r="AQ29">
        <v>1</v>
      </c>
      <c r="AR29">
        <v>1</v>
      </c>
      <c r="AS29">
        <v>0</v>
      </c>
      <c r="AT29">
        <v>262</v>
      </c>
      <c r="AU29">
        <v>10</v>
      </c>
      <c r="AV29">
        <v>246</v>
      </c>
      <c r="AW29" s="130">
        <v>559</v>
      </c>
      <c r="AX29" s="130">
        <v>1</v>
      </c>
      <c r="AY29" s="130">
        <v>21</v>
      </c>
      <c r="AZ29" s="130">
        <v>535</v>
      </c>
      <c r="BA29" s="130">
        <v>26</v>
      </c>
      <c r="BB29" s="130">
        <v>0</v>
      </c>
      <c r="BC29" s="130">
        <v>2</v>
      </c>
      <c r="BD29" s="130">
        <v>24</v>
      </c>
      <c r="BE29" s="130">
        <v>519</v>
      </c>
      <c r="BF29" s="130">
        <v>1</v>
      </c>
      <c r="BG29" s="130">
        <v>19</v>
      </c>
      <c r="BH29" s="130">
        <v>498</v>
      </c>
      <c r="BI29">
        <v>70</v>
      </c>
      <c r="BJ29" s="130">
        <v>8</v>
      </c>
      <c r="BK29">
        <v>95</v>
      </c>
      <c r="BL29">
        <v>63</v>
      </c>
      <c r="BM29" s="27">
        <v>13</v>
      </c>
      <c r="BN29">
        <v>5</v>
      </c>
      <c r="BO29" s="130">
        <v>41</v>
      </c>
      <c r="BP29" s="130">
        <v>9</v>
      </c>
      <c r="BQ29">
        <v>0</v>
      </c>
      <c r="BR29">
        <v>0</v>
      </c>
      <c r="BS29" s="130">
        <v>32</v>
      </c>
      <c r="BT29">
        <v>0</v>
      </c>
      <c r="BU29">
        <v>0</v>
      </c>
      <c r="BV29">
        <v>9</v>
      </c>
      <c r="BW29">
        <v>21</v>
      </c>
      <c r="BX29">
        <v>0</v>
      </c>
      <c r="BY29" s="130">
        <v>21</v>
      </c>
      <c r="BZ29">
        <v>30</v>
      </c>
      <c r="CA29">
        <v>6</v>
      </c>
      <c r="CB29">
        <v>23</v>
      </c>
      <c r="CC29">
        <v>7</v>
      </c>
      <c r="CD29" s="130"/>
      <c r="CE29" s="130"/>
      <c r="CF29" s="322"/>
      <c r="CG29">
        <v>581</v>
      </c>
      <c r="CH29">
        <v>445</v>
      </c>
      <c r="CI29">
        <v>552</v>
      </c>
      <c r="CJ29" s="130">
        <v>162</v>
      </c>
      <c r="CK29" s="130">
        <v>479</v>
      </c>
      <c r="CL29" s="130">
        <v>321</v>
      </c>
      <c r="CM29" s="130">
        <v>514</v>
      </c>
      <c r="CN29">
        <v>495</v>
      </c>
      <c r="CO29">
        <v>501</v>
      </c>
      <c r="CP29">
        <v>215</v>
      </c>
      <c r="CQ29">
        <v>28</v>
      </c>
      <c r="CR29">
        <v>23</v>
      </c>
      <c r="CS29">
        <v>26</v>
      </c>
      <c r="CT29" s="130">
        <v>2</v>
      </c>
      <c r="CU29" s="130">
        <v>15</v>
      </c>
      <c r="CV29" s="130">
        <v>5</v>
      </c>
      <c r="CW29" s="130">
        <v>19</v>
      </c>
      <c r="CX29">
        <v>17</v>
      </c>
      <c r="CY29">
        <v>19</v>
      </c>
      <c r="CZ29">
        <v>2</v>
      </c>
      <c r="DA29">
        <v>538</v>
      </c>
      <c r="DB29">
        <v>411</v>
      </c>
      <c r="DC29">
        <v>512</v>
      </c>
      <c r="DD29" s="130">
        <v>155</v>
      </c>
      <c r="DE29" s="130">
        <v>451</v>
      </c>
      <c r="DF29" s="130">
        <v>306</v>
      </c>
      <c r="DG29" s="130">
        <v>481</v>
      </c>
      <c r="DH29" s="130">
        <v>466</v>
      </c>
      <c r="DI29" s="130">
        <v>469</v>
      </c>
      <c r="DJ29" s="130">
        <v>207</v>
      </c>
      <c r="DK29" s="130"/>
      <c r="DL29">
        <v>620</v>
      </c>
      <c r="DM29">
        <v>601</v>
      </c>
      <c r="DN29">
        <v>19</v>
      </c>
      <c r="DO29">
        <v>620</v>
      </c>
      <c r="DP29">
        <v>33</v>
      </c>
      <c r="DQ29">
        <v>568</v>
      </c>
      <c r="DR29">
        <v>19</v>
      </c>
      <c r="DS29">
        <v>397</v>
      </c>
      <c r="DT29">
        <v>452</v>
      </c>
      <c r="DU29" s="130">
        <v>336</v>
      </c>
      <c r="DV29" s="130">
        <v>83</v>
      </c>
      <c r="DW29">
        <v>90</v>
      </c>
      <c r="DX29" s="130">
        <v>9</v>
      </c>
      <c r="DY29">
        <v>10</v>
      </c>
      <c r="DZ29">
        <v>92</v>
      </c>
      <c r="EA29">
        <v>0</v>
      </c>
      <c r="EB29">
        <v>395</v>
      </c>
      <c r="EC29" s="130">
        <v>0</v>
      </c>
      <c r="ED29" s="130">
        <v>448</v>
      </c>
      <c r="EE29" s="130">
        <v>1</v>
      </c>
      <c r="EF29" s="130">
        <v>7</v>
      </c>
      <c r="EG29" s="130">
        <v>37</v>
      </c>
      <c r="EH29" s="130">
        <v>328</v>
      </c>
      <c r="EI29" s="130">
        <v>248</v>
      </c>
      <c r="EJ29" s="130">
        <v>6</v>
      </c>
      <c r="EK29" s="130">
        <v>11</v>
      </c>
      <c r="EL29" s="130">
        <v>14</v>
      </c>
      <c r="EM29" s="130">
        <v>2</v>
      </c>
      <c r="EN29" s="130">
        <v>0</v>
      </c>
      <c r="EO29">
        <v>24</v>
      </c>
      <c r="EP29">
        <v>305</v>
      </c>
      <c r="EQ29">
        <v>239</v>
      </c>
      <c r="ER29">
        <v>0</v>
      </c>
      <c r="ES29" s="130">
        <v>66</v>
      </c>
      <c r="ET29">
        <v>21</v>
      </c>
      <c r="EU29" s="130">
        <v>64</v>
      </c>
      <c r="EV29">
        <v>12</v>
      </c>
      <c r="EW29" s="130">
        <v>6004</v>
      </c>
      <c r="EX29" s="130">
        <v>0</v>
      </c>
      <c r="EY29" s="130">
        <v>462</v>
      </c>
      <c r="EZ29" s="130">
        <v>5</v>
      </c>
      <c r="FA29" s="130">
        <v>36</v>
      </c>
      <c r="FB29" s="130">
        <v>71</v>
      </c>
      <c r="FC29" s="130">
        <v>2661</v>
      </c>
      <c r="FD29">
        <v>2595</v>
      </c>
      <c r="FE29">
        <v>824</v>
      </c>
      <c r="FF29" s="130">
        <v>6080</v>
      </c>
      <c r="FG29" s="130">
        <v>71</v>
      </c>
      <c r="FH29" s="130">
        <v>35</v>
      </c>
      <c r="FI29" s="130">
        <v>0</v>
      </c>
      <c r="FJ29" s="130">
        <v>22</v>
      </c>
      <c r="FK29" s="130">
        <v>3</v>
      </c>
      <c r="FL29" s="130">
        <v>63</v>
      </c>
      <c r="FM29" s="130">
        <v>5</v>
      </c>
      <c r="FN29" s="130">
        <v>7</v>
      </c>
      <c r="FO29" s="130">
        <v>4</v>
      </c>
      <c r="FP29" s="130">
        <v>2</v>
      </c>
      <c r="FQ29" s="130">
        <v>1</v>
      </c>
      <c r="FR29" s="130">
        <v>3</v>
      </c>
      <c r="FS29" s="130">
        <v>1</v>
      </c>
      <c r="FT29" s="130">
        <v>0</v>
      </c>
      <c r="FU29" s="130">
        <v>6</v>
      </c>
      <c r="FV29" s="130">
        <v>4</v>
      </c>
      <c r="FW29" s="130">
        <v>1</v>
      </c>
      <c r="FX29" s="130">
        <v>1</v>
      </c>
      <c r="FY29" s="130">
        <v>5</v>
      </c>
      <c r="FZ29" s="130">
        <v>1</v>
      </c>
      <c r="GA29" s="130">
        <v>13</v>
      </c>
      <c r="GB29" s="130">
        <v>7</v>
      </c>
      <c r="GC29" s="130">
        <v>394</v>
      </c>
      <c r="GD29" s="130">
        <v>90</v>
      </c>
      <c r="GE29" s="130">
        <v>484</v>
      </c>
      <c r="GF29" s="130">
        <v>13</v>
      </c>
      <c r="GG29" s="130">
        <v>1</v>
      </c>
      <c r="GH29" s="130">
        <v>14</v>
      </c>
      <c r="GI29" s="130">
        <v>376</v>
      </c>
      <c r="GJ29" s="130">
        <v>88</v>
      </c>
      <c r="GK29" s="130">
        <v>464</v>
      </c>
      <c r="GL29" s="130">
        <v>394</v>
      </c>
      <c r="GM29" s="130">
        <v>30</v>
      </c>
      <c r="GN29" s="130">
        <v>30</v>
      </c>
      <c r="GO29" s="130">
        <v>30</v>
      </c>
      <c r="GP29" s="130">
        <v>116</v>
      </c>
      <c r="GQ29" s="130">
        <v>2</v>
      </c>
      <c r="GR29" s="130">
        <v>2</v>
      </c>
      <c r="GS29" s="130">
        <v>2</v>
      </c>
      <c r="GT29" s="130" t="s">
        <v>118</v>
      </c>
      <c r="GU29" s="130" t="s">
        <v>1190</v>
      </c>
      <c r="GV29" s="130"/>
      <c r="GW29" s="130"/>
      <c r="GX29" s="130"/>
      <c r="GY29" s="130"/>
      <c r="GZ29" s="130"/>
      <c r="HA29" s="130"/>
      <c r="HH29" s="130"/>
      <c r="HI29" s="130"/>
      <c r="HN29" s="130"/>
      <c r="HO29" s="130"/>
      <c r="HP29" s="130"/>
    </row>
    <row r="30" spans="1:224" x14ac:dyDescent="0.3">
      <c r="A30" t="s">
        <v>116</v>
      </c>
      <c r="B30" t="s">
        <v>128</v>
      </c>
      <c r="C30" t="s">
        <v>623</v>
      </c>
      <c r="D30" t="s">
        <v>624</v>
      </c>
      <c r="E30" s="352">
        <v>44713</v>
      </c>
      <c r="F30" s="130">
        <v>8668</v>
      </c>
      <c r="G30">
        <v>581</v>
      </c>
      <c r="H30">
        <v>520</v>
      </c>
      <c r="I30">
        <v>557</v>
      </c>
      <c r="J30">
        <v>556</v>
      </c>
      <c r="K30">
        <v>554</v>
      </c>
      <c r="L30">
        <v>431</v>
      </c>
      <c r="M30">
        <v>559</v>
      </c>
      <c r="N30">
        <v>374</v>
      </c>
      <c r="O30">
        <v>610</v>
      </c>
      <c r="P30">
        <v>26</v>
      </c>
      <c r="Q30">
        <v>19</v>
      </c>
      <c r="R30">
        <v>26</v>
      </c>
      <c r="S30">
        <v>24</v>
      </c>
      <c r="T30">
        <v>24</v>
      </c>
      <c r="U30">
        <v>14</v>
      </c>
      <c r="V30">
        <v>24</v>
      </c>
      <c r="W30">
        <v>23</v>
      </c>
      <c r="X30">
        <v>30</v>
      </c>
      <c r="Y30">
        <v>539</v>
      </c>
      <c r="Z30">
        <v>487</v>
      </c>
      <c r="AA30">
        <v>517</v>
      </c>
      <c r="AB30">
        <v>516</v>
      </c>
      <c r="AC30">
        <v>516</v>
      </c>
      <c r="AD30">
        <v>406</v>
      </c>
      <c r="AE30">
        <v>521</v>
      </c>
      <c r="AF30">
        <v>344</v>
      </c>
      <c r="AG30">
        <v>563</v>
      </c>
      <c r="AH30">
        <v>86</v>
      </c>
      <c r="AI30">
        <v>77</v>
      </c>
      <c r="AJ30">
        <v>8</v>
      </c>
      <c r="AK30">
        <v>7</v>
      </c>
      <c r="AL30">
        <v>75</v>
      </c>
      <c r="AM30">
        <v>68</v>
      </c>
      <c r="AN30">
        <v>397</v>
      </c>
      <c r="AO30">
        <v>13</v>
      </c>
      <c r="AP30">
        <v>374</v>
      </c>
      <c r="AQ30">
        <v>1</v>
      </c>
      <c r="AR30">
        <v>1</v>
      </c>
      <c r="AS30">
        <v>0</v>
      </c>
      <c r="AT30">
        <v>270</v>
      </c>
      <c r="AU30">
        <v>10</v>
      </c>
      <c r="AV30">
        <v>254</v>
      </c>
      <c r="AW30" s="130">
        <v>559</v>
      </c>
      <c r="AX30" s="130">
        <v>1</v>
      </c>
      <c r="AY30" s="130">
        <v>21</v>
      </c>
      <c r="AZ30" s="130">
        <v>536</v>
      </c>
      <c r="BA30" s="130">
        <v>24</v>
      </c>
      <c r="BB30" s="130">
        <v>0</v>
      </c>
      <c r="BC30" s="130">
        <v>2</v>
      </c>
      <c r="BD30" s="130">
        <v>22</v>
      </c>
      <c r="BE30" s="130">
        <v>521</v>
      </c>
      <c r="BF30" s="130">
        <v>1</v>
      </c>
      <c r="BG30" s="130">
        <v>19</v>
      </c>
      <c r="BH30" s="130">
        <v>500</v>
      </c>
      <c r="BI30">
        <v>69</v>
      </c>
      <c r="BJ30" s="130">
        <v>9</v>
      </c>
      <c r="BK30">
        <v>94</v>
      </c>
      <c r="BL30">
        <v>63</v>
      </c>
      <c r="BM30" s="27">
        <v>13</v>
      </c>
      <c r="BN30">
        <v>5</v>
      </c>
      <c r="BO30" s="130">
        <v>40</v>
      </c>
      <c r="BP30" s="130">
        <v>9</v>
      </c>
      <c r="BQ30">
        <v>0</v>
      </c>
      <c r="BR30">
        <v>0</v>
      </c>
      <c r="BS30" s="130">
        <v>31</v>
      </c>
      <c r="BT30">
        <v>0</v>
      </c>
      <c r="BU30">
        <v>0</v>
      </c>
      <c r="BV30">
        <v>8</v>
      </c>
      <c r="BW30">
        <v>21</v>
      </c>
      <c r="BX30">
        <v>0</v>
      </c>
      <c r="BY30" s="130">
        <v>21</v>
      </c>
      <c r="BZ30">
        <v>30</v>
      </c>
      <c r="CA30">
        <v>6</v>
      </c>
      <c r="CB30">
        <v>24</v>
      </c>
      <c r="CC30">
        <v>6</v>
      </c>
      <c r="CD30" s="130"/>
      <c r="CE30" s="130"/>
      <c r="CF30" s="322"/>
      <c r="CG30">
        <v>581</v>
      </c>
      <c r="CH30">
        <v>440</v>
      </c>
      <c r="CI30">
        <v>557</v>
      </c>
      <c r="CJ30" s="130">
        <v>167</v>
      </c>
      <c r="CK30" s="130">
        <v>483</v>
      </c>
      <c r="CL30" s="130">
        <v>325</v>
      </c>
      <c r="CM30" s="130">
        <v>520</v>
      </c>
      <c r="CN30">
        <v>502</v>
      </c>
      <c r="CO30">
        <v>508</v>
      </c>
      <c r="CP30">
        <v>219</v>
      </c>
      <c r="CQ30">
        <v>26</v>
      </c>
      <c r="CR30">
        <v>20</v>
      </c>
      <c r="CS30">
        <v>26</v>
      </c>
      <c r="CT30" s="130">
        <v>2</v>
      </c>
      <c r="CU30" s="130">
        <v>15</v>
      </c>
      <c r="CV30" s="130">
        <v>5</v>
      </c>
      <c r="CW30" s="130">
        <v>19</v>
      </c>
      <c r="CX30">
        <v>17</v>
      </c>
      <c r="CY30">
        <v>19</v>
      </c>
      <c r="CZ30">
        <v>2</v>
      </c>
      <c r="DA30">
        <v>539</v>
      </c>
      <c r="DB30">
        <v>409</v>
      </c>
      <c r="DC30">
        <v>517</v>
      </c>
      <c r="DD30" s="130">
        <v>159</v>
      </c>
      <c r="DE30" s="130">
        <v>455</v>
      </c>
      <c r="DF30" s="130">
        <v>310</v>
      </c>
      <c r="DG30" s="130">
        <v>487</v>
      </c>
      <c r="DH30" s="130">
        <v>473</v>
      </c>
      <c r="DI30" s="130">
        <v>475</v>
      </c>
      <c r="DJ30" s="130">
        <v>211</v>
      </c>
      <c r="DK30" s="130"/>
      <c r="DL30">
        <v>623</v>
      </c>
      <c r="DM30">
        <v>604</v>
      </c>
      <c r="DN30">
        <v>19</v>
      </c>
      <c r="DO30">
        <v>623</v>
      </c>
      <c r="DP30">
        <v>33</v>
      </c>
      <c r="DQ30">
        <v>571</v>
      </c>
      <c r="DR30">
        <v>19</v>
      </c>
      <c r="DS30">
        <v>399</v>
      </c>
      <c r="DT30">
        <v>455</v>
      </c>
      <c r="DU30" s="130">
        <v>336</v>
      </c>
      <c r="DV30" s="130">
        <v>84</v>
      </c>
      <c r="DW30">
        <v>91</v>
      </c>
      <c r="DX30" s="130">
        <v>9</v>
      </c>
      <c r="DY30">
        <v>10</v>
      </c>
      <c r="DZ30">
        <v>93</v>
      </c>
      <c r="EA30">
        <v>0</v>
      </c>
      <c r="EB30">
        <v>397</v>
      </c>
      <c r="EC30" s="130">
        <v>0</v>
      </c>
      <c r="ED30" s="130">
        <v>451</v>
      </c>
      <c r="EE30" s="130">
        <v>1</v>
      </c>
      <c r="EF30" s="130">
        <v>7</v>
      </c>
      <c r="EG30" s="130">
        <v>37</v>
      </c>
      <c r="EH30" s="130">
        <v>329</v>
      </c>
      <c r="EI30" s="130">
        <v>250</v>
      </c>
      <c r="EJ30" s="130">
        <v>6</v>
      </c>
      <c r="EK30" s="130">
        <v>11</v>
      </c>
      <c r="EL30" s="130">
        <v>14</v>
      </c>
      <c r="EM30" s="130">
        <v>2</v>
      </c>
      <c r="EN30" s="130">
        <v>0</v>
      </c>
      <c r="EO30">
        <v>24</v>
      </c>
      <c r="EP30">
        <v>306</v>
      </c>
      <c r="EQ30">
        <v>241</v>
      </c>
      <c r="ER30">
        <v>1</v>
      </c>
      <c r="ES30" s="130">
        <v>66</v>
      </c>
      <c r="ET30">
        <v>22</v>
      </c>
      <c r="EU30" s="130">
        <v>63</v>
      </c>
      <c r="EV30">
        <v>12</v>
      </c>
      <c r="EW30" s="130">
        <v>6013</v>
      </c>
      <c r="EX30" s="130">
        <v>0</v>
      </c>
      <c r="EY30" s="130">
        <v>454</v>
      </c>
      <c r="EZ30" s="130">
        <v>4</v>
      </c>
      <c r="FA30" s="130">
        <v>36</v>
      </c>
      <c r="FB30" s="130">
        <v>70</v>
      </c>
      <c r="FC30" s="130">
        <v>2669</v>
      </c>
      <c r="FD30">
        <v>2592</v>
      </c>
      <c r="FE30">
        <v>827</v>
      </c>
      <c r="FF30" s="130">
        <v>6088</v>
      </c>
      <c r="FG30" s="130">
        <v>69</v>
      </c>
      <c r="FH30" s="130">
        <v>35</v>
      </c>
      <c r="FI30" s="130">
        <v>0</v>
      </c>
      <c r="FJ30" s="130">
        <v>23</v>
      </c>
      <c r="FK30" s="130">
        <v>3</v>
      </c>
      <c r="FL30" s="130">
        <v>61</v>
      </c>
      <c r="FM30" s="130">
        <v>5</v>
      </c>
      <c r="FN30" s="130">
        <v>7</v>
      </c>
      <c r="FO30" s="130">
        <v>4</v>
      </c>
      <c r="FP30" s="130">
        <v>2</v>
      </c>
      <c r="FQ30" s="130">
        <v>1</v>
      </c>
      <c r="FR30" s="130">
        <v>3</v>
      </c>
      <c r="FS30" s="130">
        <v>1</v>
      </c>
      <c r="FT30" s="130">
        <v>0</v>
      </c>
      <c r="FU30" s="130">
        <v>6</v>
      </c>
      <c r="FV30" s="130">
        <v>3</v>
      </c>
      <c r="FW30" s="130">
        <v>0</v>
      </c>
      <c r="FX30" s="130">
        <v>1</v>
      </c>
      <c r="FY30" s="130">
        <v>6</v>
      </c>
      <c r="FZ30" s="130">
        <v>0</v>
      </c>
      <c r="GA30" s="130">
        <v>13</v>
      </c>
      <c r="GB30" s="130">
        <v>7</v>
      </c>
      <c r="GC30" s="130">
        <v>394</v>
      </c>
      <c r="GD30" s="130">
        <v>89</v>
      </c>
      <c r="GE30" s="130">
        <v>483</v>
      </c>
      <c r="GF30" s="130">
        <v>13</v>
      </c>
      <c r="GG30" s="130">
        <v>1</v>
      </c>
      <c r="GH30" s="130">
        <v>14</v>
      </c>
      <c r="GI30" s="130">
        <v>375</v>
      </c>
      <c r="GJ30" s="130">
        <v>87</v>
      </c>
      <c r="GK30" s="130">
        <v>462</v>
      </c>
      <c r="GL30" s="130">
        <v>394</v>
      </c>
      <c r="GM30" s="130">
        <v>27</v>
      </c>
      <c r="GN30" s="130">
        <v>27</v>
      </c>
      <c r="GO30" s="130">
        <v>27</v>
      </c>
      <c r="GP30" s="130">
        <v>119</v>
      </c>
      <c r="GQ30" s="130">
        <v>2</v>
      </c>
      <c r="GR30" s="130">
        <v>2</v>
      </c>
      <c r="GS30" s="130">
        <v>2</v>
      </c>
      <c r="GT30" s="130" t="s">
        <v>121</v>
      </c>
      <c r="GU30" s="130" t="s">
        <v>1190</v>
      </c>
      <c r="GV30" s="130"/>
      <c r="GW30" s="130"/>
      <c r="GX30" s="130"/>
      <c r="GY30" s="130"/>
      <c r="GZ30" s="130"/>
      <c r="HA30" s="130"/>
      <c r="HH30" s="130"/>
      <c r="HI30" s="130"/>
      <c r="HN30" s="130"/>
      <c r="HO30" s="130"/>
      <c r="HP30" s="130"/>
    </row>
    <row r="31" spans="1:224" x14ac:dyDescent="0.3">
      <c r="A31" t="s">
        <v>116</v>
      </c>
      <c r="B31" t="s">
        <v>128</v>
      </c>
      <c r="C31" t="s">
        <v>625</v>
      </c>
      <c r="D31" t="s">
        <v>626</v>
      </c>
      <c r="E31" s="352">
        <v>44682</v>
      </c>
      <c r="F31" s="130">
        <v>4527</v>
      </c>
      <c r="G31">
        <v>307</v>
      </c>
      <c r="H31">
        <v>297</v>
      </c>
      <c r="I31">
        <v>303</v>
      </c>
      <c r="J31">
        <v>309</v>
      </c>
      <c r="K31">
        <v>304</v>
      </c>
      <c r="L31">
        <v>263</v>
      </c>
      <c r="M31">
        <v>293</v>
      </c>
      <c r="N31">
        <v>131</v>
      </c>
      <c r="O31">
        <v>330</v>
      </c>
      <c r="P31">
        <v>7</v>
      </c>
      <c r="Q31">
        <v>6</v>
      </c>
      <c r="R31">
        <v>7</v>
      </c>
      <c r="S31">
        <v>7</v>
      </c>
      <c r="T31">
        <v>7</v>
      </c>
      <c r="U31">
        <v>4</v>
      </c>
      <c r="V31">
        <v>7</v>
      </c>
      <c r="W31">
        <v>3</v>
      </c>
      <c r="X31">
        <v>7</v>
      </c>
      <c r="Y31">
        <v>275</v>
      </c>
      <c r="Z31">
        <v>268</v>
      </c>
      <c r="AA31">
        <v>273</v>
      </c>
      <c r="AB31">
        <v>277</v>
      </c>
      <c r="AC31">
        <v>275</v>
      </c>
      <c r="AD31">
        <v>240</v>
      </c>
      <c r="AE31">
        <v>265</v>
      </c>
      <c r="AF31">
        <v>117</v>
      </c>
      <c r="AG31">
        <v>298</v>
      </c>
      <c r="AH31">
        <v>38</v>
      </c>
      <c r="AI31">
        <v>35</v>
      </c>
      <c r="AJ31">
        <v>2</v>
      </c>
      <c r="AK31">
        <v>2</v>
      </c>
      <c r="AL31">
        <v>34</v>
      </c>
      <c r="AM31">
        <v>31</v>
      </c>
      <c r="AN31">
        <v>242</v>
      </c>
      <c r="AO31">
        <v>4</v>
      </c>
      <c r="AP31">
        <v>220</v>
      </c>
      <c r="AQ31">
        <v>0</v>
      </c>
      <c r="AR31">
        <v>0</v>
      </c>
      <c r="AS31">
        <v>0</v>
      </c>
      <c r="AT31">
        <v>101</v>
      </c>
      <c r="AU31">
        <v>2</v>
      </c>
      <c r="AV31">
        <v>90</v>
      </c>
      <c r="AW31" s="130">
        <v>293</v>
      </c>
      <c r="AX31" s="130">
        <v>2</v>
      </c>
      <c r="AY31" s="130">
        <v>13</v>
      </c>
      <c r="AZ31" s="130">
        <v>278</v>
      </c>
      <c r="BA31" s="130">
        <v>7</v>
      </c>
      <c r="BB31" s="130">
        <v>0</v>
      </c>
      <c r="BC31" s="130">
        <v>0</v>
      </c>
      <c r="BD31" s="130">
        <v>7</v>
      </c>
      <c r="BE31" s="130">
        <v>265</v>
      </c>
      <c r="BF31" s="130">
        <v>2</v>
      </c>
      <c r="BG31" s="130">
        <v>12</v>
      </c>
      <c r="BH31" s="130">
        <v>251</v>
      </c>
      <c r="BI31">
        <v>24</v>
      </c>
      <c r="BJ31" s="130">
        <v>8</v>
      </c>
      <c r="BK31">
        <v>42</v>
      </c>
      <c r="BL31">
        <v>37</v>
      </c>
      <c r="BM31" s="27">
        <v>10</v>
      </c>
      <c r="BN31">
        <v>2</v>
      </c>
      <c r="BO31" s="130">
        <v>21</v>
      </c>
      <c r="BP31" s="130">
        <v>6</v>
      </c>
      <c r="BQ31">
        <v>0</v>
      </c>
      <c r="BR31">
        <v>0</v>
      </c>
      <c r="BS31" s="130">
        <v>15</v>
      </c>
      <c r="BT31">
        <v>0</v>
      </c>
      <c r="BU31">
        <v>0</v>
      </c>
      <c r="BV31">
        <v>1</v>
      </c>
      <c r="BW31">
        <v>10</v>
      </c>
      <c r="BX31">
        <v>2</v>
      </c>
      <c r="BY31" s="130">
        <v>8</v>
      </c>
      <c r="BZ31">
        <v>15</v>
      </c>
      <c r="CA31">
        <v>7</v>
      </c>
      <c r="CB31">
        <v>11</v>
      </c>
      <c r="CC31">
        <v>4</v>
      </c>
      <c r="CD31" s="130"/>
      <c r="CE31" s="130"/>
      <c r="CF31" s="322"/>
      <c r="CG31">
        <v>307</v>
      </c>
      <c r="CH31">
        <v>205</v>
      </c>
      <c r="CI31">
        <v>303</v>
      </c>
      <c r="CJ31" s="130">
        <v>129</v>
      </c>
      <c r="CK31" s="130">
        <v>279</v>
      </c>
      <c r="CL31" s="130">
        <v>210</v>
      </c>
      <c r="CM31" s="130">
        <v>297</v>
      </c>
      <c r="CN31">
        <v>289</v>
      </c>
      <c r="CO31">
        <v>285</v>
      </c>
      <c r="CP31">
        <v>132</v>
      </c>
      <c r="CQ31">
        <v>7</v>
      </c>
      <c r="CR31">
        <v>6</v>
      </c>
      <c r="CS31">
        <v>7</v>
      </c>
      <c r="CT31" s="130">
        <v>2</v>
      </c>
      <c r="CU31" s="130">
        <v>5</v>
      </c>
      <c r="CV31" s="130">
        <v>2</v>
      </c>
      <c r="CW31" s="130">
        <v>6</v>
      </c>
      <c r="CX31">
        <v>6</v>
      </c>
      <c r="CY31">
        <v>6</v>
      </c>
      <c r="CZ31">
        <v>2</v>
      </c>
      <c r="DA31">
        <v>275</v>
      </c>
      <c r="DB31">
        <v>182</v>
      </c>
      <c r="DC31">
        <v>273</v>
      </c>
      <c r="DD31" s="130">
        <v>114</v>
      </c>
      <c r="DE31" s="130">
        <v>252</v>
      </c>
      <c r="DF31" s="130">
        <v>188</v>
      </c>
      <c r="DG31" s="130">
        <v>268</v>
      </c>
      <c r="DH31" s="130">
        <v>262</v>
      </c>
      <c r="DI31" s="130">
        <v>256</v>
      </c>
      <c r="DJ31" s="130">
        <v>116</v>
      </c>
      <c r="DK31" s="130"/>
      <c r="DL31">
        <v>339</v>
      </c>
      <c r="DM31">
        <v>314</v>
      </c>
      <c r="DN31">
        <v>25</v>
      </c>
      <c r="DO31">
        <v>339</v>
      </c>
      <c r="DP31">
        <v>8</v>
      </c>
      <c r="DQ31">
        <v>306</v>
      </c>
      <c r="DR31">
        <v>25</v>
      </c>
      <c r="DS31">
        <v>182</v>
      </c>
      <c r="DT31">
        <v>196</v>
      </c>
      <c r="DU31" s="130">
        <v>153</v>
      </c>
      <c r="DV31" s="130">
        <v>70</v>
      </c>
      <c r="DW31">
        <v>72</v>
      </c>
      <c r="DX31" s="130">
        <v>19</v>
      </c>
      <c r="DY31">
        <v>7</v>
      </c>
      <c r="DZ31">
        <v>18</v>
      </c>
      <c r="EA31">
        <v>0</v>
      </c>
      <c r="EB31">
        <v>182</v>
      </c>
      <c r="EC31" s="130">
        <v>0</v>
      </c>
      <c r="ED31" s="130">
        <v>195</v>
      </c>
      <c r="EE31" s="130">
        <v>0</v>
      </c>
      <c r="EF31" s="130">
        <v>1</v>
      </c>
      <c r="EG31" s="130">
        <v>25</v>
      </c>
      <c r="EH31" s="130">
        <v>186</v>
      </c>
      <c r="EI31" s="130">
        <v>127</v>
      </c>
      <c r="EJ31" s="130">
        <v>1</v>
      </c>
      <c r="EK31" s="130">
        <v>3</v>
      </c>
      <c r="EL31" s="130">
        <v>2</v>
      </c>
      <c r="EM31" s="130">
        <v>2</v>
      </c>
      <c r="EN31" s="130">
        <v>0</v>
      </c>
      <c r="EO31">
        <v>21</v>
      </c>
      <c r="EP31">
        <v>170</v>
      </c>
      <c r="EQ31">
        <v>115</v>
      </c>
      <c r="ER31">
        <v>8</v>
      </c>
      <c r="ES31" s="130">
        <v>32</v>
      </c>
      <c r="ET31">
        <v>9</v>
      </c>
      <c r="EU31" s="130">
        <v>28</v>
      </c>
      <c r="EV31">
        <v>6</v>
      </c>
      <c r="EW31" s="130">
        <v>3053</v>
      </c>
      <c r="EX31" s="130">
        <v>0</v>
      </c>
      <c r="EY31" s="130">
        <v>213</v>
      </c>
      <c r="EZ31" s="130">
        <v>13</v>
      </c>
      <c r="FA31" s="130">
        <v>17</v>
      </c>
      <c r="FB31" s="130">
        <v>32</v>
      </c>
      <c r="FC31" s="130">
        <v>1483</v>
      </c>
      <c r="FD31">
        <v>1250</v>
      </c>
      <c r="FE31">
        <v>354</v>
      </c>
      <c r="FF31" s="130">
        <v>3087</v>
      </c>
      <c r="FG31" s="130">
        <v>40</v>
      </c>
      <c r="FH31" s="130">
        <v>25</v>
      </c>
      <c r="FI31" s="130">
        <v>0</v>
      </c>
      <c r="FJ31" s="130">
        <v>2</v>
      </c>
      <c r="FK31" s="130">
        <v>0</v>
      </c>
      <c r="FL31" s="130">
        <v>38</v>
      </c>
      <c r="FM31" s="130">
        <v>2</v>
      </c>
      <c r="FN31" s="130">
        <v>1</v>
      </c>
      <c r="FO31" s="130">
        <v>0</v>
      </c>
      <c r="FP31" s="130">
        <v>0</v>
      </c>
      <c r="FQ31" s="130">
        <v>0</v>
      </c>
      <c r="FR31" s="130">
        <v>1</v>
      </c>
      <c r="FS31" s="130">
        <v>0</v>
      </c>
      <c r="FT31" s="130">
        <v>0</v>
      </c>
      <c r="FU31" s="130">
        <v>1</v>
      </c>
      <c r="FV31" s="130">
        <v>1</v>
      </c>
      <c r="FW31" s="130">
        <v>1</v>
      </c>
      <c r="FX31" s="130">
        <v>0</v>
      </c>
      <c r="FY31" s="130">
        <v>1</v>
      </c>
      <c r="FZ31" s="130">
        <v>0</v>
      </c>
      <c r="GA31" s="130">
        <v>2</v>
      </c>
      <c r="GB31" s="130">
        <v>1</v>
      </c>
      <c r="GC31" s="130">
        <v>225</v>
      </c>
      <c r="GD31" s="130">
        <v>41</v>
      </c>
      <c r="GE31" s="130">
        <v>266</v>
      </c>
      <c r="GF31" s="130">
        <v>3</v>
      </c>
      <c r="GG31" s="130">
        <v>1</v>
      </c>
      <c r="GH31" s="130">
        <v>4</v>
      </c>
      <c r="GI31" s="130">
        <v>201</v>
      </c>
      <c r="GJ31" s="130">
        <v>38</v>
      </c>
      <c r="GK31" s="130">
        <v>239</v>
      </c>
      <c r="GL31" s="130">
        <v>225</v>
      </c>
      <c r="GM31" s="130">
        <v>8</v>
      </c>
      <c r="GN31" s="130">
        <v>8</v>
      </c>
      <c r="GO31" s="130">
        <v>8</v>
      </c>
      <c r="GP31" s="130">
        <v>96</v>
      </c>
      <c r="GQ31" s="130">
        <v>1</v>
      </c>
      <c r="GR31" s="130">
        <v>0</v>
      </c>
      <c r="GS31" s="130">
        <v>0</v>
      </c>
      <c r="GT31" s="130" t="s">
        <v>118</v>
      </c>
      <c r="GU31" s="130" t="s">
        <v>1191</v>
      </c>
      <c r="GV31" s="130"/>
      <c r="GW31" s="130"/>
      <c r="GX31" s="130"/>
      <c r="GY31" s="130"/>
      <c r="GZ31" s="130"/>
      <c r="HA31" s="130"/>
      <c r="HH31" s="130"/>
      <c r="HI31" s="130"/>
      <c r="HN31" s="130"/>
      <c r="HO31" s="130"/>
      <c r="HP31" s="130"/>
    </row>
    <row r="32" spans="1:224" x14ac:dyDescent="0.3">
      <c r="A32" t="s">
        <v>116</v>
      </c>
      <c r="B32" t="s">
        <v>128</v>
      </c>
      <c r="C32" t="s">
        <v>625</v>
      </c>
      <c r="D32" t="s">
        <v>626</v>
      </c>
      <c r="E32" s="352">
        <v>44713</v>
      </c>
      <c r="F32" s="130">
        <v>4559</v>
      </c>
      <c r="G32">
        <v>305</v>
      </c>
      <c r="H32">
        <v>293</v>
      </c>
      <c r="I32">
        <v>295</v>
      </c>
      <c r="J32">
        <v>306</v>
      </c>
      <c r="K32">
        <v>299</v>
      </c>
      <c r="L32">
        <v>264</v>
      </c>
      <c r="M32">
        <v>289</v>
      </c>
      <c r="N32">
        <v>133</v>
      </c>
      <c r="O32">
        <v>325</v>
      </c>
      <c r="P32">
        <v>6</v>
      </c>
      <c r="Q32">
        <v>5</v>
      </c>
      <c r="R32">
        <v>5</v>
      </c>
      <c r="S32">
        <v>6</v>
      </c>
      <c r="T32">
        <v>6</v>
      </c>
      <c r="U32">
        <v>4</v>
      </c>
      <c r="V32">
        <v>6</v>
      </c>
      <c r="W32">
        <v>2</v>
      </c>
      <c r="X32">
        <v>6</v>
      </c>
      <c r="Y32">
        <v>274</v>
      </c>
      <c r="Z32">
        <v>265</v>
      </c>
      <c r="AA32">
        <v>267</v>
      </c>
      <c r="AB32">
        <v>275</v>
      </c>
      <c r="AC32">
        <v>271</v>
      </c>
      <c r="AD32">
        <v>242</v>
      </c>
      <c r="AE32">
        <v>263</v>
      </c>
      <c r="AF32">
        <v>122</v>
      </c>
      <c r="AG32">
        <v>294</v>
      </c>
      <c r="AH32">
        <v>36</v>
      </c>
      <c r="AI32">
        <v>33</v>
      </c>
      <c r="AJ32">
        <v>2</v>
      </c>
      <c r="AK32">
        <v>2</v>
      </c>
      <c r="AL32">
        <v>32</v>
      </c>
      <c r="AM32">
        <v>29</v>
      </c>
      <c r="AN32">
        <v>242</v>
      </c>
      <c r="AO32">
        <v>4</v>
      </c>
      <c r="AP32">
        <v>221</v>
      </c>
      <c r="AQ32">
        <v>0</v>
      </c>
      <c r="AR32">
        <v>0</v>
      </c>
      <c r="AS32">
        <v>0</v>
      </c>
      <c r="AT32">
        <v>101</v>
      </c>
      <c r="AU32">
        <v>2</v>
      </c>
      <c r="AV32">
        <v>92</v>
      </c>
      <c r="AW32" s="130">
        <v>289</v>
      </c>
      <c r="AX32" s="130">
        <v>2</v>
      </c>
      <c r="AY32" s="130">
        <v>13</v>
      </c>
      <c r="AZ32" s="130">
        <v>274</v>
      </c>
      <c r="BA32" s="130">
        <v>6</v>
      </c>
      <c r="BB32" s="130">
        <v>0</v>
      </c>
      <c r="BC32" s="130">
        <v>0</v>
      </c>
      <c r="BD32" s="130">
        <v>6</v>
      </c>
      <c r="BE32" s="130">
        <v>263</v>
      </c>
      <c r="BF32" s="130">
        <v>2</v>
      </c>
      <c r="BG32" s="130">
        <v>12</v>
      </c>
      <c r="BH32" s="130">
        <v>249</v>
      </c>
      <c r="BI32">
        <v>23</v>
      </c>
      <c r="BJ32" s="130">
        <v>7</v>
      </c>
      <c r="BK32">
        <v>42</v>
      </c>
      <c r="BL32">
        <v>38</v>
      </c>
      <c r="BM32" s="27">
        <v>10</v>
      </c>
      <c r="BN32">
        <v>2</v>
      </c>
      <c r="BO32" s="130">
        <v>21</v>
      </c>
      <c r="BP32" s="130">
        <v>6</v>
      </c>
      <c r="BQ32">
        <v>0</v>
      </c>
      <c r="BR32">
        <v>0</v>
      </c>
      <c r="BS32" s="130">
        <v>15</v>
      </c>
      <c r="BT32">
        <v>0</v>
      </c>
      <c r="BU32">
        <v>0</v>
      </c>
      <c r="BV32">
        <v>1</v>
      </c>
      <c r="BW32">
        <v>9</v>
      </c>
      <c r="BX32">
        <v>2</v>
      </c>
      <c r="BY32" s="130">
        <v>7</v>
      </c>
      <c r="BZ32">
        <v>15</v>
      </c>
      <c r="CA32">
        <v>7</v>
      </c>
      <c r="CB32">
        <v>11</v>
      </c>
      <c r="CC32">
        <v>4</v>
      </c>
      <c r="CD32" s="130"/>
      <c r="CE32" s="130"/>
      <c r="CF32" s="322"/>
      <c r="CG32">
        <v>305</v>
      </c>
      <c r="CH32">
        <v>208</v>
      </c>
      <c r="CI32">
        <v>295</v>
      </c>
      <c r="CJ32" s="130">
        <v>130</v>
      </c>
      <c r="CK32" s="130">
        <v>269</v>
      </c>
      <c r="CL32" s="130">
        <v>207</v>
      </c>
      <c r="CM32" s="130">
        <v>293</v>
      </c>
      <c r="CN32">
        <v>283</v>
      </c>
      <c r="CO32">
        <v>282</v>
      </c>
      <c r="CP32">
        <v>136</v>
      </c>
      <c r="CQ32">
        <v>6</v>
      </c>
      <c r="CR32">
        <v>6</v>
      </c>
      <c r="CS32">
        <v>5</v>
      </c>
      <c r="CT32" s="130">
        <v>1</v>
      </c>
      <c r="CU32" s="130">
        <v>4</v>
      </c>
      <c r="CV32" s="130">
        <v>1</v>
      </c>
      <c r="CW32" s="130">
        <v>5</v>
      </c>
      <c r="CX32">
        <v>5</v>
      </c>
      <c r="CY32">
        <v>5</v>
      </c>
      <c r="CZ32">
        <v>1</v>
      </c>
      <c r="DA32">
        <v>274</v>
      </c>
      <c r="DB32">
        <v>185</v>
      </c>
      <c r="DC32">
        <v>267</v>
      </c>
      <c r="DD32" s="130">
        <v>116</v>
      </c>
      <c r="DE32" s="130">
        <v>244</v>
      </c>
      <c r="DF32" s="130">
        <v>187</v>
      </c>
      <c r="DG32" s="130">
        <v>265</v>
      </c>
      <c r="DH32" s="130">
        <v>257</v>
      </c>
      <c r="DI32" s="130">
        <v>254</v>
      </c>
      <c r="DJ32" s="130">
        <v>122</v>
      </c>
      <c r="DK32" s="130"/>
      <c r="DL32">
        <v>335</v>
      </c>
      <c r="DM32">
        <v>310</v>
      </c>
      <c r="DN32">
        <v>25</v>
      </c>
      <c r="DO32">
        <v>335</v>
      </c>
      <c r="DP32">
        <v>7</v>
      </c>
      <c r="DQ32">
        <v>303</v>
      </c>
      <c r="DR32">
        <v>25</v>
      </c>
      <c r="DS32">
        <v>181</v>
      </c>
      <c r="DT32">
        <v>195</v>
      </c>
      <c r="DU32" s="130">
        <v>154</v>
      </c>
      <c r="DV32" s="130">
        <v>68</v>
      </c>
      <c r="DW32">
        <v>71</v>
      </c>
      <c r="DX32" s="130">
        <v>19</v>
      </c>
      <c r="DY32">
        <v>7</v>
      </c>
      <c r="DZ32">
        <v>16</v>
      </c>
      <c r="EA32">
        <v>0</v>
      </c>
      <c r="EB32">
        <v>181</v>
      </c>
      <c r="EC32" s="130">
        <v>0</v>
      </c>
      <c r="ED32" s="130">
        <v>194</v>
      </c>
      <c r="EE32" s="130">
        <v>0</v>
      </c>
      <c r="EF32" s="130">
        <v>1</v>
      </c>
      <c r="EG32" s="130">
        <v>24</v>
      </c>
      <c r="EH32" s="130">
        <v>184</v>
      </c>
      <c r="EI32" s="130">
        <v>126</v>
      </c>
      <c r="EJ32" s="130">
        <v>1</v>
      </c>
      <c r="EK32" s="130">
        <v>3</v>
      </c>
      <c r="EL32" s="130">
        <v>2</v>
      </c>
      <c r="EM32" s="130">
        <v>1</v>
      </c>
      <c r="EN32" s="130">
        <v>0</v>
      </c>
      <c r="EO32">
        <v>20</v>
      </c>
      <c r="EP32">
        <v>168</v>
      </c>
      <c r="EQ32">
        <v>115</v>
      </c>
      <c r="ER32">
        <v>7</v>
      </c>
      <c r="ES32" s="130">
        <v>33</v>
      </c>
      <c r="ET32">
        <v>9</v>
      </c>
      <c r="EU32" s="130">
        <v>27</v>
      </c>
      <c r="EV32">
        <v>6</v>
      </c>
      <c r="EW32" s="130">
        <v>3082</v>
      </c>
      <c r="EX32" s="130">
        <v>0</v>
      </c>
      <c r="EY32" s="130">
        <v>221</v>
      </c>
      <c r="EZ32" s="130">
        <v>13</v>
      </c>
      <c r="FA32" s="130">
        <v>17</v>
      </c>
      <c r="FB32" s="130">
        <v>34</v>
      </c>
      <c r="FC32" s="130">
        <v>1490</v>
      </c>
      <c r="FD32">
        <v>1271</v>
      </c>
      <c r="FE32">
        <v>354</v>
      </c>
      <c r="FF32" s="130">
        <v>3115</v>
      </c>
      <c r="FG32" s="130">
        <v>32</v>
      </c>
      <c r="FH32" s="130">
        <v>18</v>
      </c>
      <c r="FI32" s="130">
        <v>0</v>
      </c>
      <c r="FJ32" s="130">
        <v>2</v>
      </c>
      <c r="FK32" s="130">
        <v>0</v>
      </c>
      <c r="FL32" s="130">
        <v>29</v>
      </c>
      <c r="FM32" s="130">
        <v>3</v>
      </c>
      <c r="FN32" s="130">
        <v>1</v>
      </c>
      <c r="FO32" s="130">
        <v>0</v>
      </c>
      <c r="FP32" s="130">
        <v>0</v>
      </c>
      <c r="FQ32" s="130">
        <v>0</v>
      </c>
      <c r="FR32" s="130">
        <v>1</v>
      </c>
      <c r="FS32" s="130">
        <v>0</v>
      </c>
      <c r="FT32" s="130">
        <v>0</v>
      </c>
      <c r="FU32" s="130">
        <v>1</v>
      </c>
      <c r="FV32" s="130">
        <v>1</v>
      </c>
      <c r="FW32" s="130">
        <v>1</v>
      </c>
      <c r="FX32" s="130">
        <v>0</v>
      </c>
      <c r="FY32" s="130">
        <v>1</v>
      </c>
      <c r="FZ32" s="130">
        <v>0</v>
      </c>
      <c r="GA32" s="130">
        <v>2</v>
      </c>
      <c r="GB32" s="130">
        <v>1</v>
      </c>
      <c r="GC32" s="130">
        <v>224</v>
      </c>
      <c r="GD32" s="130">
        <v>41</v>
      </c>
      <c r="GE32" s="130">
        <v>265</v>
      </c>
      <c r="GF32" s="130">
        <v>2</v>
      </c>
      <c r="GG32" s="130">
        <v>1</v>
      </c>
      <c r="GH32" s="130">
        <v>3</v>
      </c>
      <c r="GI32" s="130">
        <v>201</v>
      </c>
      <c r="GJ32" s="130">
        <v>38</v>
      </c>
      <c r="GK32" s="130">
        <v>239</v>
      </c>
      <c r="GL32" s="130">
        <v>224</v>
      </c>
      <c r="GM32" s="130">
        <v>8</v>
      </c>
      <c r="GN32" s="130">
        <v>8</v>
      </c>
      <c r="GO32" s="130">
        <v>8</v>
      </c>
      <c r="GP32" s="130">
        <v>97</v>
      </c>
      <c r="GQ32" s="130">
        <v>1</v>
      </c>
      <c r="GR32" s="130">
        <v>0</v>
      </c>
      <c r="GS32" s="130">
        <v>0</v>
      </c>
      <c r="GT32" s="130" t="s">
        <v>121</v>
      </c>
      <c r="GU32" s="130" t="s">
        <v>1191</v>
      </c>
      <c r="GV32" s="130"/>
      <c r="GW32" s="130"/>
      <c r="GX32" s="130"/>
      <c r="GY32" s="130"/>
      <c r="GZ32" s="130"/>
      <c r="HA32" s="130"/>
      <c r="HH32" s="130"/>
      <c r="HI32" s="130"/>
      <c r="HN32" s="130"/>
      <c r="HO32" s="130"/>
      <c r="HP32" s="130"/>
    </row>
    <row r="33" spans="1:224" x14ac:dyDescent="0.3">
      <c r="A33" t="s">
        <v>116</v>
      </c>
      <c r="B33" t="s">
        <v>132</v>
      </c>
      <c r="C33" t="s">
        <v>1008</v>
      </c>
      <c r="D33" t="s">
        <v>1009</v>
      </c>
      <c r="E33" s="352">
        <v>44682</v>
      </c>
      <c r="F33" s="130">
        <v>2202</v>
      </c>
      <c r="G33">
        <v>92</v>
      </c>
      <c r="H33">
        <v>127</v>
      </c>
      <c r="I33">
        <v>137</v>
      </c>
      <c r="J33">
        <v>69</v>
      </c>
      <c r="K33">
        <v>151</v>
      </c>
      <c r="L33">
        <v>105</v>
      </c>
      <c r="M33">
        <v>46</v>
      </c>
      <c r="N33">
        <v>6</v>
      </c>
      <c r="O33">
        <v>147</v>
      </c>
      <c r="P33">
        <v>2</v>
      </c>
      <c r="Q33">
        <v>0</v>
      </c>
      <c r="R33">
        <v>3</v>
      </c>
      <c r="S33">
        <v>0</v>
      </c>
      <c r="T33">
        <v>3</v>
      </c>
      <c r="U33">
        <v>2</v>
      </c>
      <c r="V33">
        <v>0</v>
      </c>
      <c r="W33">
        <v>0</v>
      </c>
      <c r="X33">
        <v>4</v>
      </c>
      <c r="Y33">
        <v>86</v>
      </c>
      <c r="Z33">
        <v>115</v>
      </c>
      <c r="AA33">
        <v>121</v>
      </c>
      <c r="AB33">
        <v>65</v>
      </c>
      <c r="AC33">
        <v>134</v>
      </c>
      <c r="AD33">
        <v>95</v>
      </c>
      <c r="AE33">
        <v>44</v>
      </c>
      <c r="AF33">
        <v>6</v>
      </c>
      <c r="AG33">
        <v>132</v>
      </c>
      <c r="AH33">
        <v>3</v>
      </c>
      <c r="AI33">
        <v>1</v>
      </c>
      <c r="AJ33">
        <v>0</v>
      </c>
      <c r="AK33">
        <v>0</v>
      </c>
      <c r="AL33">
        <v>2</v>
      </c>
      <c r="AM33">
        <v>1</v>
      </c>
      <c r="AN33">
        <v>28</v>
      </c>
      <c r="AO33">
        <v>0</v>
      </c>
      <c r="AP33">
        <v>28</v>
      </c>
      <c r="AQ33">
        <v>0</v>
      </c>
      <c r="AR33">
        <v>0</v>
      </c>
      <c r="AS33">
        <v>0</v>
      </c>
      <c r="AT33">
        <v>0</v>
      </c>
      <c r="AU33">
        <v>0</v>
      </c>
      <c r="AV33">
        <v>0</v>
      </c>
      <c r="AW33" s="130">
        <v>46</v>
      </c>
      <c r="AX33" s="130">
        <v>0</v>
      </c>
      <c r="AY33" s="130">
        <v>0</v>
      </c>
      <c r="AZ33" s="130">
        <v>46</v>
      </c>
      <c r="BA33" s="130">
        <v>0</v>
      </c>
      <c r="BB33" s="130">
        <v>0</v>
      </c>
      <c r="BC33" s="130">
        <v>0</v>
      </c>
      <c r="BD33" s="130">
        <v>0</v>
      </c>
      <c r="BE33" s="130">
        <v>44</v>
      </c>
      <c r="BF33" s="130">
        <v>0</v>
      </c>
      <c r="BG33" s="130">
        <v>0</v>
      </c>
      <c r="BH33" s="130">
        <v>44</v>
      </c>
      <c r="BI33">
        <v>25</v>
      </c>
      <c r="BJ33" s="130">
        <v>1</v>
      </c>
      <c r="BK33">
        <v>34</v>
      </c>
      <c r="BL33">
        <v>19</v>
      </c>
      <c r="BM33" s="27">
        <v>6</v>
      </c>
      <c r="BN33">
        <v>3</v>
      </c>
      <c r="BO33" s="130">
        <v>8</v>
      </c>
      <c r="BP33" s="130">
        <v>0</v>
      </c>
      <c r="BQ33">
        <v>0</v>
      </c>
      <c r="BR33">
        <v>0</v>
      </c>
      <c r="BS33" s="130">
        <v>8</v>
      </c>
      <c r="BT33">
        <v>0</v>
      </c>
      <c r="BU33">
        <v>0</v>
      </c>
      <c r="BV33">
        <v>1</v>
      </c>
      <c r="BW33">
        <v>4</v>
      </c>
      <c r="BX33">
        <v>0</v>
      </c>
      <c r="BY33" s="130">
        <v>4</v>
      </c>
      <c r="BZ33">
        <v>6</v>
      </c>
      <c r="CA33">
        <v>0</v>
      </c>
      <c r="CB33">
        <v>6</v>
      </c>
      <c r="CC33">
        <v>0</v>
      </c>
      <c r="CD33" s="130"/>
      <c r="CE33" s="130"/>
      <c r="CF33" s="322"/>
      <c r="CG33">
        <v>92</v>
      </c>
      <c r="CH33">
        <v>46</v>
      </c>
      <c r="CI33">
        <v>137</v>
      </c>
      <c r="CJ33" s="130">
        <v>38</v>
      </c>
      <c r="CK33" s="130">
        <v>122</v>
      </c>
      <c r="CL33" s="130">
        <v>85</v>
      </c>
      <c r="CM33" s="130">
        <v>127</v>
      </c>
      <c r="CN33">
        <v>121</v>
      </c>
      <c r="CO33">
        <v>67</v>
      </c>
      <c r="CP33">
        <v>24</v>
      </c>
      <c r="CQ33">
        <v>2</v>
      </c>
      <c r="CR33">
        <v>0</v>
      </c>
      <c r="CS33">
        <v>3</v>
      </c>
      <c r="CT33" s="130">
        <v>0</v>
      </c>
      <c r="CU33" s="130">
        <v>2</v>
      </c>
      <c r="CV33" s="130">
        <v>0</v>
      </c>
      <c r="CW33" s="130">
        <v>0</v>
      </c>
      <c r="CX33">
        <v>0</v>
      </c>
      <c r="CY33">
        <v>0</v>
      </c>
      <c r="CZ33">
        <v>0</v>
      </c>
      <c r="DA33">
        <v>86</v>
      </c>
      <c r="DB33">
        <v>45</v>
      </c>
      <c r="DC33">
        <v>121</v>
      </c>
      <c r="DD33" s="130">
        <v>34</v>
      </c>
      <c r="DE33" s="130">
        <v>110</v>
      </c>
      <c r="DF33" s="130">
        <v>78</v>
      </c>
      <c r="DG33" s="130">
        <v>115</v>
      </c>
      <c r="DH33" s="130">
        <v>111</v>
      </c>
      <c r="DI33" s="130">
        <v>64</v>
      </c>
      <c r="DJ33" s="130">
        <v>23</v>
      </c>
      <c r="DK33" s="130"/>
      <c r="DL33">
        <v>197</v>
      </c>
      <c r="DM33">
        <v>178</v>
      </c>
      <c r="DN33">
        <v>19</v>
      </c>
      <c r="DO33">
        <v>197</v>
      </c>
      <c r="DP33">
        <v>5</v>
      </c>
      <c r="DQ33">
        <v>173</v>
      </c>
      <c r="DR33">
        <v>19</v>
      </c>
      <c r="DS33">
        <v>25</v>
      </c>
      <c r="DT33">
        <v>29</v>
      </c>
      <c r="DU33" s="130">
        <v>56</v>
      </c>
      <c r="DV33" s="130">
        <v>84</v>
      </c>
      <c r="DW33">
        <v>13</v>
      </c>
      <c r="DX33" s="130">
        <v>4</v>
      </c>
      <c r="DY33">
        <v>23</v>
      </c>
      <c r="DZ33">
        <v>17</v>
      </c>
      <c r="EA33">
        <v>0</v>
      </c>
      <c r="EB33">
        <v>22</v>
      </c>
      <c r="EC33" s="130">
        <v>0</v>
      </c>
      <c r="ED33" s="130">
        <v>26</v>
      </c>
      <c r="EE33" s="130">
        <v>0</v>
      </c>
      <c r="EF33" s="130">
        <v>0</v>
      </c>
      <c r="EG33" s="130">
        <v>5</v>
      </c>
      <c r="EH33" s="130">
        <v>102</v>
      </c>
      <c r="EI33" s="130">
        <v>90</v>
      </c>
      <c r="EJ33" s="130">
        <v>0</v>
      </c>
      <c r="EK33" s="130">
        <v>3</v>
      </c>
      <c r="EL33" s="130">
        <v>2</v>
      </c>
      <c r="EM33" s="130">
        <v>0</v>
      </c>
      <c r="EN33" s="130">
        <v>0</v>
      </c>
      <c r="EO33">
        <v>2</v>
      </c>
      <c r="EP33">
        <v>89</v>
      </c>
      <c r="EQ33">
        <v>82</v>
      </c>
      <c r="ER33">
        <v>0</v>
      </c>
      <c r="ES33" s="130">
        <v>14</v>
      </c>
      <c r="ET33">
        <v>4</v>
      </c>
      <c r="EU33" s="130">
        <v>6</v>
      </c>
      <c r="EV33">
        <v>1</v>
      </c>
      <c r="EW33" s="130">
        <v>1643</v>
      </c>
      <c r="EX33" s="130">
        <v>1</v>
      </c>
      <c r="EY33" s="130">
        <v>228</v>
      </c>
      <c r="EZ33" s="130">
        <v>6</v>
      </c>
      <c r="FA33" s="130">
        <v>11</v>
      </c>
      <c r="FB33" s="130">
        <v>14</v>
      </c>
      <c r="FC33" s="130">
        <v>634</v>
      </c>
      <c r="FD33">
        <v>679</v>
      </c>
      <c r="FE33">
        <v>337</v>
      </c>
      <c r="FF33" s="130">
        <v>1650</v>
      </c>
      <c r="FG33" s="130">
        <v>12</v>
      </c>
      <c r="FH33" s="130">
        <v>6</v>
      </c>
      <c r="FI33" s="130">
        <v>1</v>
      </c>
      <c r="FJ33" s="130">
        <v>0</v>
      </c>
      <c r="FK33" s="130">
        <v>1</v>
      </c>
      <c r="FL33" s="130">
        <v>11</v>
      </c>
      <c r="FM33" s="130">
        <v>0</v>
      </c>
      <c r="FN33" s="130"/>
      <c r="FO33" s="130"/>
      <c r="FP33" s="130"/>
      <c r="FQ33" s="130"/>
      <c r="FR33" s="130"/>
      <c r="FS33" s="130"/>
      <c r="FT33" s="130"/>
      <c r="FU33" s="130"/>
      <c r="FV33" s="130"/>
      <c r="FW33" s="130"/>
      <c r="FX33" s="130"/>
      <c r="FY33" s="130"/>
      <c r="FZ33" s="130"/>
      <c r="GA33" s="130"/>
      <c r="GB33" s="130"/>
      <c r="GC33" s="130">
        <v>88</v>
      </c>
      <c r="GD33" s="130">
        <v>28</v>
      </c>
      <c r="GE33" s="130">
        <v>116</v>
      </c>
      <c r="GF33" s="130">
        <v>1</v>
      </c>
      <c r="GG33" s="130">
        <v>0</v>
      </c>
      <c r="GH33" s="130">
        <v>1</v>
      </c>
      <c r="GI33" s="130">
        <v>78</v>
      </c>
      <c r="GJ33" s="130">
        <v>27</v>
      </c>
      <c r="GK33" s="130">
        <v>105</v>
      </c>
      <c r="GL33" s="130">
        <v>88</v>
      </c>
      <c r="GM33" s="130">
        <v>2</v>
      </c>
      <c r="GN33" s="130">
        <v>2</v>
      </c>
      <c r="GO33" s="130">
        <v>2</v>
      </c>
      <c r="GP33" s="130">
        <v>50</v>
      </c>
      <c r="GQ33" s="130">
        <v>0</v>
      </c>
      <c r="GR33" s="130">
        <v>0</v>
      </c>
      <c r="GS33" s="130">
        <v>0</v>
      </c>
      <c r="GT33" s="130" t="s">
        <v>118</v>
      </c>
      <c r="GU33" s="130" t="s">
        <v>1193</v>
      </c>
      <c r="GV33" s="130"/>
      <c r="GW33" s="130"/>
      <c r="GX33" s="130"/>
      <c r="GY33" s="130"/>
      <c r="GZ33" s="130"/>
      <c r="HA33" s="130"/>
      <c r="HH33" s="130"/>
      <c r="HI33" s="130"/>
      <c r="HN33" s="130"/>
      <c r="HO33" s="130"/>
      <c r="HP33" s="130"/>
    </row>
    <row r="34" spans="1:224" x14ac:dyDescent="0.3">
      <c r="A34" t="s">
        <v>116</v>
      </c>
      <c r="B34" t="s">
        <v>132</v>
      </c>
      <c r="C34" t="s">
        <v>1008</v>
      </c>
      <c r="D34" t="s">
        <v>1009</v>
      </c>
      <c r="E34" s="352">
        <v>44713</v>
      </c>
      <c r="F34" s="130">
        <v>2194</v>
      </c>
      <c r="G34">
        <v>117</v>
      </c>
      <c r="H34">
        <v>141</v>
      </c>
      <c r="I34">
        <v>148</v>
      </c>
      <c r="J34">
        <v>90</v>
      </c>
      <c r="K34">
        <v>162</v>
      </c>
      <c r="L34">
        <v>123</v>
      </c>
      <c r="M34">
        <v>78</v>
      </c>
      <c r="N34">
        <v>6</v>
      </c>
      <c r="O34">
        <v>154</v>
      </c>
      <c r="P34">
        <v>3</v>
      </c>
      <c r="Q34">
        <v>1</v>
      </c>
      <c r="R34">
        <v>3</v>
      </c>
      <c r="S34">
        <v>1</v>
      </c>
      <c r="T34">
        <v>3</v>
      </c>
      <c r="U34">
        <v>3</v>
      </c>
      <c r="V34">
        <v>1</v>
      </c>
      <c r="W34">
        <v>0</v>
      </c>
      <c r="X34">
        <v>4</v>
      </c>
      <c r="Y34">
        <v>105</v>
      </c>
      <c r="Z34">
        <v>127</v>
      </c>
      <c r="AA34">
        <v>131</v>
      </c>
      <c r="AB34">
        <v>82</v>
      </c>
      <c r="AC34">
        <v>145</v>
      </c>
      <c r="AD34">
        <v>110</v>
      </c>
      <c r="AE34">
        <v>71</v>
      </c>
      <c r="AF34">
        <v>6</v>
      </c>
      <c r="AG34">
        <v>138</v>
      </c>
      <c r="AH34">
        <v>4</v>
      </c>
      <c r="AI34">
        <v>2</v>
      </c>
      <c r="AJ34">
        <v>0</v>
      </c>
      <c r="AK34">
        <v>0</v>
      </c>
      <c r="AL34">
        <v>2</v>
      </c>
      <c r="AM34">
        <v>0</v>
      </c>
      <c r="AN34">
        <v>52</v>
      </c>
      <c r="AO34">
        <v>0</v>
      </c>
      <c r="AP34">
        <v>49</v>
      </c>
      <c r="AQ34">
        <v>0</v>
      </c>
      <c r="AR34">
        <v>0</v>
      </c>
      <c r="AS34">
        <v>0</v>
      </c>
      <c r="AT34">
        <v>3</v>
      </c>
      <c r="AU34">
        <v>0</v>
      </c>
      <c r="AV34">
        <v>3</v>
      </c>
      <c r="AW34" s="130">
        <v>78</v>
      </c>
      <c r="AX34" s="130">
        <v>0</v>
      </c>
      <c r="AY34" s="130">
        <v>3</v>
      </c>
      <c r="AZ34" s="130">
        <v>75</v>
      </c>
      <c r="BA34" s="130">
        <v>1</v>
      </c>
      <c r="BB34" s="130">
        <v>0</v>
      </c>
      <c r="BC34" s="130">
        <v>1</v>
      </c>
      <c r="BD34" s="130">
        <v>0</v>
      </c>
      <c r="BE34" s="130">
        <v>71</v>
      </c>
      <c r="BF34" s="130">
        <v>0</v>
      </c>
      <c r="BG34" s="130">
        <v>2</v>
      </c>
      <c r="BH34" s="130">
        <v>69</v>
      </c>
      <c r="BI34">
        <v>27</v>
      </c>
      <c r="BJ34" s="130">
        <v>1</v>
      </c>
      <c r="BK34">
        <v>34</v>
      </c>
      <c r="BL34">
        <v>19</v>
      </c>
      <c r="BM34" s="27">
        <v>6</v>
      </c>
      <c r="BN34">
        <v>3</v>
      </c>
      <c r="BO34" s="130">
        <v>8</v>
      </c>
      <c r="BP34" s="130">
        <v>0</v>
      </c>
      <c r="BQ34">
        <v>0</v>
      </c>
      <c r="BR34">
        <v>0</v>
      </c>
      <c r="BS34" s="130">
        <v>8</v>
      </c>
      <c r="BT34">
        <v>0</v>
      </c>
      <c r="BU34">
        <v>0</v>
      </c>
      <c r="BV34">
        <v>1</v>
      </c>
      <c r="BW34">
        <v>4</v>
      </c>
      <c r="BX34">
        <v>0</v>
      </c>
      <c r="BY34" s="130">
        <v>4</v>
      </c>
      <c r="BZ34">
        <v>5</v>
      </c>
      <c r="CA34">
        <v>0</v>
      </c>
      <c r="CB34">
        <v>5</v>
      </c>
      <c r="CC34">
        <v>0</v>
      </c>
      <c r="CD34" s="130"/>
      <c r="CE34" s="130"/>
      <c r="CF34" s="322"/>
      <c r="CG34">
        <v>117</v>
      </c>
      <c r="CH34">
        <v>68</v>
      </c>
      <c r="CI34">
        <v>148</v>
      </c>
      <c r="CJ34" s="130">
        <v>35</v>
      </c>
      <c r="CK34" s="130">
        <v>128</v>
      </c>
      <c r="CL34" s="130">
        <v>82</v>
      </c>
      <c r="CM34" s="130">
        <v>141</v>
      </c>
      <c r="CN34">
        <v>133</v>
      </c>
      <c r="CO34">
        <v>91</v>
      </c>
      <c r="CP34">
        <v>29</v>
      </c>
      <c r="CQ34">
        <v>3</v>
      </c>
      <c r="CR34">
        <v>2</v>
      </c>
      <c r="CS34">
        <v>3</v>
      </c>
      <c r="CT34" s="130">
        <v>0</v>
      </c>
      <c r="CU34" s="130">
        <v>2</v>
      </c>
      <c r="CV34" s="130">
        <v>0</v>
      </c>
      <c r="CW34" s="130">
        <v>1</v>
      </c>
      <c r="CX34">
        <v>1</v>
      </c>
      <c r="CY34">
        <v>0</v>
      </c>
      <c r="CZ34">
        <v>0</v>
      </c>
      <c r="DA34">
        <v>105</v>
      </c>
      <c r="DB34">
        <v>62</v>
      </c>
      <c r="DC34">
        <v>131</v>
      </c>
      <c r="DD34" s="130">
        <v>30</v>
      </c>
      <c r="DE34" s="130">
        <v>115</v>
      </c>
      <c r="DF34" s="130">
        <v>74</v>
      </c>
      <c r="DG34" s="130">
        <v>127</v>
      </c>
      <c r="DH34" s="130">
        <v>120</v>
      </c>
      <c r="DI34" s="130">
        <v>84</v>
      </c>
      <c r="DJ34" s="130">
        <v>26</v>
      </c>
      <c r="DK34" s="130"/>
      <c r="DL34">
        <v>199</v>
      </c>
      <c r="DM34">
        <v>181</v>
      </c>
      <c r="DN34">
        <v>18</v>
      </c>
      <c r="DO34">
        <v>199</v>
      </c>
      <c r="DP34">
        <v>5</v>
      </c>
      <c r="DQ34">
        <v>176</v>
      </c>
      <c r="DR34">
        <v>18</v>
      </c>
      <c r="DS34">
        <v>47</v>
      </c>
      <c r="DT34">
        <v>51</v>
      </c>
      <c r="DU34" s="130">
        <v>56</v>
      </c>
      <c r="DV34" s="130">
        <v>85</v>
      </c>
      <c r="DW34">
        <v>13</v>
      </c>
      <c r="DX34" s="130">
        <v>4</v>
      </c>
      <c r="DY34">
        <v>24</v>
      </c>
      <c r="DZ34">
        <v>17</v>
      </c>
      <c r="EA34">
        <v>0</v>
      </c>
      <c r="EB34">
        <v>32</v>
      </c>
      <c r="EC34" s="130">
        <v>2</v>
      </c>
      <c r="ED34" s="130">
        <v>36</v>
      </c>
      <c r="EE34" s="130">
        <v>2</v>
      </c>
      <c r="EF34" s="130">
        <v>0</v>
      </c>
      <c r="EG34" s="130">
        <v>5</v>
      </c>
      <c r="EH34" s="130">
        <v>103</v>
      </c>
      <c r="EI34" s="130">
        <v>91</v>
      </c>
      <c r="EJ34" s="130">
        <v>0</v>
      </c>
      <c r="EK34" s="130">
        <v>3</v>
      </c>
      <c r="EL34" s="130">
        <v>2</v>
      </c>
      <c r="EM34" s="130">
        <v>0</v>
      </c>
      <c r="EN34" s="130">
        <v>0</v>
      </c>
      <c r="EO34">
        <v>2</v>
      </c>
      <c r="EP34">
        <v>90</v>
      </c>
      <c r="EQ34">
        <v>84</v>
      </c>
      <c r="ER34">
        <v>0</v>
      </c>
      <c r="ES34" s="130">
        <v>14</v>
      </c>
      <c r="ET34">
        <v>4</v>
      </c>
      <c r="EU34" s="130">
        <v>7</v>
      </c>
      <c r="EV34">
        <v>1</v>
      </c>
      <c r="EW34" s="130">
        <v>1637</v>
      </c>
      <c r="EX34" s="130">
        <v>1</v>
      </c>
      <c r="EY34" s="130">
        <v>227</v>
      </c>
      <c r="EZ34" s="130">
        <v>7</v>
      </c>
      <c r="FA34" s="130">
        <v>11</v>
      </c>
      <c r="FB34" s="130">
        <v>14</v>
      </c>
      <c r="FC34" s="130">
        <v>631</v>
      </c>
      <c r="FD34">
        <v>680</v>
      </c>
      <c r="FE34">
        <v>334</v>
      </c>
      <c r="FF34" s="130">
        <v>1645</v>
      </c>
      <c r="FG34" s="130">
        <v>14</v>
      </c>
      <c r="FH34" s="130">
        <v>6</v>
      </c>
      <c r="FI34" s="130">
        <v>1</v>
      </c>
      <c r="FJ34" s="130">
        <v>0</v>
      </c>
      <c r="FK34" s="130">
        <v>1</v>
      </c>
      <c r="FL34" s="130">
        <v>13</v>
      </c>
      <c r="FM34" s="130">
        <v>0</v>
      </c>
      <c r="FN34" s="130"/>
      <c r="FO34" s="130"/>
      <c r="FP34" s="130"/>
      <c r="FQ34" s="130"/>
      <c r="FR34" s="130"/>
      <c r="FS34" s="130"/>
      <c r="FT34" s="130"/>
      <c r="FU34" s="130"/>
      <c r="FV34" s="130"/>
      <c r="FW34" s="130"/>
      <c r="FX34" s="130"/>
      <c r="FY34" s="130"/>
      <c r="FZ34" s="130"/>
      <c r="GA34" s="130"/>
      <c r="GB34" s="130"/>
      <c r="GC34" s="130">
        <v>89</v>
      </c>
      <c r="GD34" s="130">
        <v>27</v>
      </c>
      <c r="GE34" s="130">
        <v>116</v>
      </c>
      <c r="GF34" s="130">
        <v>1</v>
      </c>
      <c r="GG34" s="130">
        <v>0</v>
      </c>
      <c r="GH34" s="130">
        <v>1</v>
      </c>
      <c r="GI34" s="130">
        <v>79</v>
      </c>
      <c r="GJ34" s="130">
        <v>27</v>
      </c>
      <c r="GK34" s="130">
        <v>106</v>
      </c>
      <c r="GL34" s="130">
        <v>89</v>
      </c>
      <c r="GM34" s="130">
        <v>3</v>
      </c>
      <c r="GN34" s="130">
        <v>3</v>
      </c>
      <c r="GO34" s="130">
        <v>3</v>
      </c>
      <c r="GP34" s="130">
        <v>51</v>
      </c>
      <c r="GQ34" s="130">
        <v>0</v>
      </c>
      <c r="GR34" s="130">
        <v>0</v>
      </c>
      <c r="GS34" s="130">
        <v>0</v>
      </c>
      <c r="GT34" s="130" t="s">
        <v>121</v>
      </c>
      <c r="GU34" s="130" t="s">
        <v>1193</v>
      </c>
      <c r="GV34" s="130"/>
      <c r="GW34" s="130"/>
      <c r="GX34" s="130"/>
      <c r="GY34" s="130"/>
      <c r="GZ34" s="130"/>
      <c r="HA34" s="130"/>
      <c r="HH34" s="130"/>
      <c r="HI34" s="130"/>
      <c r="HN34" s="130"/>
      <c r="HO34" s="130"/>
      <c r="HP34" s="130"/>
    </row>
    <row r="35" spans="1:224" x14ac:dyDescent="0.3">
      <c r="A35" t="s">
        <v>116</v>
      </c>
      <c r="B35" t="s">
        <v>132</v>
      </c>
      <c r="C35" t="s">
        <v>639</v>
      </c>
      <c r="D35" t="s">
        <v>640</v>
      </c>
      <c r="E35" s="352">
        <v>44682</v>
      </c>
      <c r="F35" s="130">
        <v>3846</v>
      </c>
      <c r="G35">
        <v>234</v>
      </c>
      <c r="H35">
        <v>249</v>
      </c>
      <c r="I35">
        <v>262</v>
      </c>
      <c r="J35">
        <v>226</v>
      </c>
      <c r="K35">
        <v>259</v>
      </c>
      <c r="L35">
        <v>214</v>
      </c>
      <c r="M35">
        <v>193</v>
      </c>
      <c r="N35">
        <v>57</v>
      </c>
      <c r="O35">
        <v>287</v>
      </c>
      <c r="P35">
        <v>6</v>
      </c>
      <c r="Q35">
        <v>6</v>
      </c>
      <c r="R35">
        <v>7</v>
      </c>
      <c r="S35">
        <v>6</v>
      </c>
      <c r="T35">
        <v>6</v>
      </c>
      <c r="U35">
        <v>6</v>
      </c>
      <c r="V35">
        <v>6</v>
      </c>
      <c r="W35">
        <v>2</v>
      </c>
      <c r="X35">
        <v>10</v>
      </c>
      <c r="Y35">
        <v>228</v>
      </c>
      <c r="Z35">
        <v>243</v>
      </c>
      <c r="AA35">
        <v>255</v>
      </c>
      <c r="AB35">
        <v>219</v>
      </c>
      <c r="AC35">
        <v>253</v>
      </c>
      <c r="AD35">
        <v>208</v>
      </c>
      <c r="AE35">
        <v>187</v>
      </c>
      <c r="AF35">
        <v>55</v>
      </c>
      <c r="AG35">
        <v>276</v>
      </c>
      <c r="AH35">
        <v>39</v>
      </c>
      <c r="AI35">
        <v>36</v>
      </c>
      <c r="AJ35">
        <v>1</v>
      </c>
      <c r="AK35">
        <v>1</v>
      </c>
      <c r="AL35">
        <v>38</v>
      </c>
      <c r="AM35">
        <v>35</v>
      </c>
      <c r="AN35">
        <v>165</v>
      </c>
      <c r="AO35">
        <v>5</v>
      </c>
      <c r="AP35">
        <v>160</v>
      </c>
      <c r="AQ35">
        <v>0</v>
      </c>
      <c r="AR35">
        <v>0</v>
      </c>
      <c r="AS35">
        <v>0</v>
      </c>
      <c r="AT35">
        <v>37</v>
      </c>
      <c r="AU35">
        <v>1</v>
      </c>
      <c r="AV35">
        <v>36</v>
      </c>
      <c r="AW35" s="130">
        <v>193</v>
      </c>
      <c r="AX35" s="130">
        <v>2</v>
      </c>
      <c r="AY35" s="130">
        <v>5</v>
      </c>
      <c r="AZ35" s="130">
        <v>186</v>
      </c>
      <c r="BA35" s="130">
        <v>6</v>
      </c>
      <c r="BB35" s="130">
        <v>0</v>
      </c>
      <c r="BC35" s="130">
        <v>0</v>
      </c>
      <c r="BD35" s="130">
        <v>6</v>
      </c>
      <c r="BE35" s="130">
        <v>187</v>
      </c>
      <c r="BF35" s="130">
        <v>2</v>
      </c>
      <c r="BG35" s="130">
        <v>5</v>
      </c>
      <c r="BH35" s="130">
        <v>180</v>
      </c>
      <c r="BI35">
        <v>35</v>
      </c>
      <c r="BJ35" s="130">
        <v>5</v>
      </c>
      <c r="BK35">
        <v>44</v>
      </c>
      <c r="BL35">
        <v>25</v>
      </c>
      <c r="BM35" s="27">
        <v>10</v>
      </c>
      <c r="BN35">
        <v>4</v>
      </c>
      <c r="BO35" s="130">
        <v>12</v>
      </c>
      <c r="BP35" s="130">
        <v>5</v>
      </c>
      <c r="BQ35">
        <v>0</v>
      </c>
      <c r="BR35">
        <v>0</v>
      </c>
      <c r="BS35" s="130">
        <v>7</v>
      </c>
      <c r="BT35">
        <v>0</v>
      </c>
      <c r="BU35">
        <v>0</v>
      </c>
      <c r="BV35">
        <v>0</v>
      </c>
      <c r="BW35">
        <v>2</v>
      </c>
      <c r="BX35">
        <v>0</v>
      </c>
      <c r="BY35" s="130">
        <v>2</v>
      </c>
      <c r="BZ35">
        <v>6</v>
      </c>
      <c r="CA35">
        <v>1</v>
      </c>
      <c r="CB35">
        <v>6</v>
      </c>
      <c r="CC35">
        <v>0</v>
      </c>
      <c r="CD35" s="130"/>
      <c r="CE35" s="130"/>
      <c r="CF35" s="322"/>
      <c r="CG35">
        <v>234</v>
      </c>
      <c r="CH35">
        <v>150</v>
      </c>
      <c r="CI35">
        <v>262</v>
      </c>
      <c r="CJ35" s="130">
        <v>92</v>
      </c>
      <c r="CK35" s="130">
        <v>234</v>
      </c>
      <c r="CL35" s="130">
        <v>161</v>
      </c>
      <c r="CM35" s="130">
        <v>249</v>
      </c>
      <c r="CN35">
        <v>245</v>
      </c>
      <c r="CO35">
        <v>211</v>
      </c>
      <c r="CP35">
        <v>95</v>
      </c>
      <c r="CQ35">
        <v>6</v>
      </c>
      <c r="CR35">
        <v>6</v>
      </c>
      <c r="CS35">
        <v>7</v>
      </c>
      <c r="CT35" s="130">
        <v>0</v>
      </c>
      <c r="CU35" s="130">
        <v>7</v>
      </c>
      <c r="CV35" s="130">
        <v>2</v>
      </c>
      <c r="CW35" s="130">
        <v>6</v>
      </c>
      <c r="CX35">
        <v>6</v>
      </c>
      <c r="CY35">
        <v>5</v>
      </c>
      <c r="CZ35">
        <v>2</v>
      </c>
      <c r="DA35">
        <v>228</v>
      </c>
      <c r="DB35">
        <v>144</v>
      </c>
      <c r="DC35">
        <v>255</v>
      </c>
      <c r="DD35" s="130">
        <v>92</v>
      </c>
      <c r="DE35" s="130">
        <v>227</v>
      </c>
      <c r="DF35" s="130">
        <v>159</v>
      </c>
      <c r="DG35" s="130">
        <v>243</v>
      </c>
      <c r="DH35" s="130">
        <v>239</v>
      </c>
      <c r="DI35" s="130">
        <v>206</v>
      </c>
      <c r="DJ35" s="130">
        <v>93</v>
      </c>
      <c r="DK35" s="130"/>
      <c r="DL35">
        <v>312</v>
      </c>
      <c r="DM35">
        <v>311</v>
      </c>
      <c r="DN35">
        <v>1</v>
      </c>
      <c r="DO35">
        <v>312</v>
      </c>
      <c r="DP35">
        <v>10</v>
      </c>
      <c r="DQ35">
        <v>301</v>
      </c>
      <c r="DR35">
        <v>1</v>
      </c>
      <c r="DS35">
        <v>32</v>
      </c>
      <c r="DT35">
        <v>241</v>
      </c>
      <c r="DU35" s="130">
        <v>149</v>
      </c>
      <c r="DV35" s="130">
        <v>38</v>
      </c>
      <c r="DW35">
        <v>61</v>
      </c>
      <c r="DX35" s="130">
        <v>5</v>
      </c>
      <c r="DY35">
        <v>10</v>
      </c>
      <c r="DZ35">
        <v>49</v>
      </c>
      <c r="EA35">
        <v>0</v>
      </c>
      <c r="EB35">
        <v>20</v>
      </c>
      <c r="EC35" s="130">
        <v>0</v>
      </c>
      <c r="ED35" s="130">
        <v>228</v>
      </c>
      <c r="EE35" s="130">
        <v>1</v>
      </c>
      <c r="EF35" s="130">
        <v>1</v>
      </c>
      <c r="EG35" s="130">
        <v>21</v>
      </c>
      <c r="EH35" s="130">
        <v>151</v>
      </c>
      <c r="EI35" s="130">
        <v>139</v>
      </c>
      <c r="EJ35" s="130">
        <v>1</v>
      </c>
      <c r="EK35" s="130">
        <v>6</v>
      </c>
      <c r="EL35" s="130">
        <v>1</v>
      </c>
      <c r="EM35" s="130">
        <v>2</v>
      </c>
      <c r="EN35" s="130">
        <v>0</v>
      </c>
      <c r="EO35">
        <v>15</v>
      </c>
      <c r="EP35">
        <v>149</v>
      </c>
      <c r="EQ35">
        <v>137</v>
      </c>
      <c r="ER35">
        <v>1</v>
      </c>
      <c r="ES35" s="130">
        <v>19</v>
      </c>
      <c r="ET35">
        <v>2</v>
      </c>
      <c r="EU35" s="130">
        <v>28</v>
      </c>
      <c r="EV35">
        <v>6</v>
      </c>
      <c r="EW35" s="130">
        <v>2597</v>
      </c>
      <c r="EX35" s="130">
        <v>0</v>
      </c>
      <c r="EY35" s="130">
        <v>170</v>
      </c>
      <c r="EZ35" s="130">
        <v>6</v>
      </c>
      <c r="FA35" s="130">
        <v>17</v>
      </c>
      <c r="FB35" s="130">
        <v>24</v>
      </c>
      <c r="FC35" s="130">
        <v>1079</v>
      </c>
      <c r="FD35">
        <v>1116</v>
      </c>
      <c r="FE35">
        <v>436</v>
      </c>
      <c r="FF35" s="130">
        <v>2631</v>
      </c>
      <c r="FG35" s="130">
        <v>26</v>
      </c>
      <c r="FH35" s="130">
        <v>13</v>
      </c>
      <c r="FI35" s="130">
        <v>2</v>
      </c>
      <c r="FJ35" s="130">
        <v>2</v>
      </c>
      <c r="FK35" s="130">
        <v>0</v>
      </c>
      <c r="FL35" s="130">
        <v>25</v>
      </c>
      <c r="FM35" s="130">
        <v>1</v>
      </c>
      <c r="FN35" s="130">
        <v>1</v>
      </c>
      <c r="FO35" s="130">
        <v>0</v>
      </c>
      <c r="FP35" s="130">
        <v>0</v>
      </c>
      <c r="FQ35" s="130">
        <v>0</v>
      </c>
      <c r="FR35" s="130">
        <v>1</v>
      </c>
      <c r="FS35" s="130">
        <v>0</v>
      </c>
      <c r="FT35" s="130">
        <v>0</v>
      </c>
      <c r="FU35" s="130">
        <v>5</v>
      </c>
      <c r="FV35" s="130">
        <v>3</v>
      </c>
      <c r="FW35" s="130">
        <v>1</v>
      </c>
      <c r="FX35" s="130">
        <v>0</v>
      </c>
      <c r="FY35" s="130">
        <v>3</v>
      </c>
      <c r="FZ35" s="130">
        <v>2</v>
      </c>
      <c r="GA35" s="130">
        <v>6</v>
      </c>
      <c r="GB35" s="130">
        <v>1</v>
      </c>
      <c r="GC35" s="130">
        <v>156</v>
      </c>
      <c r="GD35" s="130">
        <v>43</v>
      </c>
      <c r="GE35" s="130">
        <v>199</v>
      </c>
      <c r="GF35" s="130">
        <v>3</v>
      </c>
      <c r="GG35" s="130">
        <v>0</v>
      </c>
      <c r="GH35" s="130">
        <v>3</v>
      </c>
      <c r="GI35" s="130">
        <v>153</v>
      </c>
      <c r="GJ35" s="130">
        <v>43</v>
      </c>
      <c r="GK35" s="130">
        <v>196</v>
      </c>
      <c r="GL35" s="130">
        <v>156</v>
      </c>
      <c r="GM35" s="130">
        <v>5</v>
      </c>
      <c r="GN35" s="130">
        <v>5</v>
      </c>
      <c r="GO35" s="130">
        <v>5</v>
      </c>
      <c r="GP35" s="130">
        <v>42</v>
      </c>
      <c r="GQ35" s="130">
        <v>0</v>
      </c>
      <c r="GR35" s="130">
        <v>0</v>
      </c>
      <c r="GS35" s="130">
        <v>0</v>
      </c>
      <c r="GT35" s="130" t="s">
        <v>118</v>
      </c>
      <c r="GU35" s="130" t="s">
        <v>1192</v>
      </c>
      <c r="GV35" s="130"/>
      <c r="GW35" s="130"/>
      <c r="GX35" s="130"/>
      <c r="GY35" s="130"/>
      <c r="GZ35" s="130"/>
      <c r="HA35" s="130"/>
      <c r="HH35" s="130"/>
      <c r="HI35" s="130"/>
      <c r="HN35" s="130"/>
      <c r="HO35" s="130"/>
      <c r="HP35" s="130"/>
    </row>
    <row r="36" spans="1:224" x14ac:dyDescent="0.3">
      <c r="A36" t="s">
        <v>133</v>
      </c>
      <c r="B36" t="s">
        <v>137</v>
      </c>
      <c r="C36" t="s">
        <v>734</v>
      </c>
      <c r="D36" t="s">
        <v>735</v>
      </c>
      <c r="E36" s="352">
        <v>44713</v>
      </c>
      <c r="F36" s="130">
        <v>10820</v>
      </c>
      <c r="G36">
        <v>815</v>
      </c>
      <c r="H36">
        <v>825</v>
      </c>
      <c r="I36">
        <v>829</v>
      </c>
      <c r="J36">
        <v>807</v>
      </c>
      <c r="K36">
        <v>832</v>
      </c>
      <c r="L36">
        <v>731</v>
      </c>
      <c r="M36">
        <v>736</v>
      </c>
      <c r="N36">
        <v>724</v>
      </c>
      <c r="O36">
        <v>853</v>
      </c>
      <c r="P36">
        <v>11</v>
      </c>
      <c r="Q36">
        <v>12</v>
      </c>
      <c r="R36">
        <v>14</v>
      </c>
      <c r="S36">
        <v>10</v>
      </c>
      <c r="T36">
        <v>12</v>
      </c>
      <c r="U36">
        <v>6</v>
      </c>
      <c r="V36">
        <v>4</v>
      </c>
      <c r="W36">
        <v>13</v>
      </c>
      <c r="X36">
        <v>17</v>
      </c>
      <c r="Y36">
        <v>799</v>
      </c>
      <c r="Z36">
        <v>810</v>
      </c>
      <c r="AA36">
        <v>812</v>
      </c>
      <c r="AB36">
        <v>792</v>
      </c>
      <c r="AC36">
        <v>816</v>
      </c>
      <c r="AD36">
        <v>724</v>
      </c>
      <c r="AE36">
        <v>730</v>
      </c>
      <c r="AF36">
        <v>709</v>
      </c>
      <c r="AG36">
        <v>831</v>
      </c>
      <c r="AH36">
        <v>76</v>
      </c>
      <c r="AI36">
        <v>76</v>
      </c>
      <c r="AJ36">
        <v>5</v>
      </c>
      <c r="AK36">
        <v>5</v>
      </c>
      <c r="AL36">
        <v>71</v>
      </c>
      <c r="AM36">
        <v>71</v>
      </c>
      <c r="AN36">
        <v>658</v>
      </c>
      <c r="AO36">
        <v>2</v>
      </c>
      <c r="AP36">
        <v>656</v>
      </c>
      <c r="AQ36">
        <v>0</v>
      </c>
      <c r="AR36">
        <v>0</v>
      </c>
      <c r="AS36">
        <v>0</v>
      </c>
      <c r="AT36">
        <v>595</v>
      </c>
      <c r="AU36">
        <v>1</v>
      </c>
      <c r="AV36">
        <v>594</v>
      </c>
      <c r="AW36" s="130">
        <v>736</v>
      </c>
      <c r="AX36" s="130">
        <v>2</v>
      </c>
      <c r="AY36" s="130">
        <v>30</v>
      </c>
      <c r="AZ36" s="130">
        <v>702</v>
      </c>
      <c r="BA36" s="130">
        <v>4</v>
      </c>
      <c r="BB36" s="130">
        <v>1</v>
      </c>
      <c r="BC36" s="130">
        <v>0</v>
      </c>
      <c r="BD36" s="130">
        <v>3</v>
      </c>
      <c r="BE36" s="130">
        <v>730</v>
      </c>
      <c r="BF36" s="130">
        <v>1</v>
      </c>
      <c r="BG36" s="130">
        <v>30</v>
      </c>
      <c r="BH36" s="130">
        <v>697</v>
      </c>
      <c r="BI36">
        <v>142</v>
      </c>
      <c r="BJ36" s="130">
        <v>12</v>
      </c>
      <c r="BK36">
        <v>123</v>
      </c>
      <c r="BL36">
        <v>51</v>
      </c>
      <c r="BM36" s="27">
        <v>24</v>
      </c>
      <c r="BN36">
        <v>3</v>
      </c>
      <c r="BO36" s="130">
        <v>39</v>
      </c>
      <c r="BP36" s="130">
        <v>24</v>
      </c>
      <c r="BQ36">
        <v>12</v>
      </c>
      <c r="BR36">
        <v>0</v>
      </c>
      <c r="BS36" s="130">
        <v>15</v>
      </c>
      <c r="BT36">
        <v>1</v>
      </c>
      <c r="BU36">
        <v>1</v>
      </c>
      <c r="BV36">
        <v>3</v>
      </c>
      <c r="BW36">
        <v>5</v>
      </c>
      <c r="BX36">
        <v>1</v>
      </c>
      <c r="BY36" s="130">
        <v>4</v>
      </c>
      <c r="BZ36">
        <v>10</v>
      </c>
      <c r="CA36">
        <v>4</v>
      </c>
      <c r="CB36">
        <v>7</v>
      </c>
      <c r="CC36">
        <v>3</v>
      </c>
      <c r="CD36" s="130"/>
      <c r="CE36" s="130"/>
      <c r="CF36" s="322"/>
      <c r="CG36">
        <v>815</v>
      </c>
      <c r="CH36">
        <v>617</v>
      </c>
      <c r="CI36">
        <v>829</v>
      </c>
      <c r="CJ36" s="130">
        <v>241</v>
      </c>
      <c r="CK36" s="130">
        <v>767</v>
      </c>
      <c r="CL36" s="130">
        <v>532</v>
      </c>
      <c r="CM36" s="130">
        <v>825</v>
      </c>
      <c r="CN36">
        <v>765</v>
      </c>
      <c r="CO36">
        <v>792</v>
      </c>
      <c r="CP36">
        <v>382</v>
      </c>
      <c r="CQ36">
        <v>11</v>
      </c>
      <c r="CR36">
        <v>7</v>
      </c>
      <c r="CS36">
        <v>14</v>
      </c>
      <c r="CT36" s="130">
        <v>2</v>
      </c>
      <c r="CU36" s="130">
        <v>12</v>
      </c>
      <c r="CV36" s="130">
        <v>10</v>
      </c>
      <c r="CW36" s="130">
        <v>12</v>
      </c>
      <c r="CX36">
        <v>8</v>
      </c>
      <c r="CY36">
        <v>9</v>
      </c>
      <c r="CZ36">
        <v>3</v>
      </c>
      <c r="DA36">
        <v>799</v>
      </c>
      <c r="DB36">
        <v>620</v>
      </c>
      <c r="DC36">
        <v>812</v>
      </c>
      <c r="DD36" s="130">
        <v>241</v>
      </c>
      <c r="DE36" s="130">
        <v>766</v>
      </c>
      <c r="DF36" s="130">
        <v>529</v>
      </c>
      <c r="DG36" s="130">
        <v>810</v>
      </c>
      <c r="DH36" s="130">
        <v>766</v>
      </c>
      <c r="DI36" s="130">
        <v>780</v>
      </c>
      <c r="DJ36" s="130">
        <v>384</v>
      </c>
      <c r="DK36" s="130"/>
      <c r="DL36">
        <v>865</v>
      </c>
      <c r="DM36">
        <v>860</v>
      </c>
      <c r="DN36">
        <v>5</v>
      </c>
      <c r="DO36">
        <v>865</v>
      </c>
      <c r="DP36">
        <v>18</v>
      </c>
      <c r="DQ36">
        <v>842</v>
      </c>
      <c r="DR36">
        <v>5</v>
      </c>
      <c r="DS36">
        <v>825</v>
      </c>
      <c r="DT36">
        <v>845</v>
      </c>
      <c r="DU36" s="130">
        <v>179</v>
      </c>
      <c r="DV36" s="130">
        <v>473</v>
      </c>
      <c r="DW36">
        <v>162</v>
      </c>
      <c r="DX36" s="130">
        <v>8</v>
      </c>
      <c r="DY36">
        <v>42</v>
      </c>
      <c r="DZ36">
        <v>0</v>
      </c>
      <c r="EA36">
        <v>1</v>
      </c>
      <c r="EB36">
        <v>1</v>
      </c>
      <c r="EC36" s="130">
        <v>31</v>
      </c>
      <c r="ED36" s="130">
        <v>3</v>
      </c>
      <c r="EE36" s="130">
        <v>53</v>
      </c>
      <c r="EF36" s="130">
        <v>2</v>
      </c>
      <c r="EG36" s="130">
        <v>58</v>
      </c>
      <c r="EH36" s="130">
        <v>510</v>
      </c>
      <c r="EI36" s="130">
        <v>295</v>
      </c>
      <c r="EJ36" s="130">
        <v>2</v>
      </c>
      <c r="EK36" s="130">
        <v>10</v>
      </c>
      <c r="EL36" s="130">
        <v>5</v>
      </c>
      <c r="EM36" s="130">
        <v>1</v>
      </c>
      <c r="EN36" s="130">
        <v>0</v>
      </c>
      <c r="EO36">
        <v>46</v>
      </c>
      <c r="EP36">
        <v>496</v>
      </c>
      <c r="EQ36">
        <v>291</v>
      </c>
      <c r="ER36">
        <v>8</v>
      </c>
      <c r="ES36" s="130">
        <v>154</v>
      </c>
      <c r="ET36">
        <v>37</v>
      </c>
      <c r="EU36" s="130">
        <v>161</v>
      </c>
      <c r="EV36">
        <v>633</v>
      </c>
      <c r="EW36" s="130">
        <v>6820</v>
      </c>
      <c r="EX36" s="130">
        <v>11</v>
      </c>
      <c r="EY36" s="130">
        <v>60</v>
      </c>
      <c r="EZ36" s="130">
        <v>66</v>
      </c>
      <c r="FA36" s="130">
        <v>30</v>
      </c>
      <c r="FB36" s="130">
        <v>84</v>
      </c>
      <c r="FC36" s="130">
        <v>3944</v>
      </c>
      <c r="FD36">
        <v>2948</v>
      </c>
      <c r="FE36">
        <v>639</v>
      </c>
      <c r="FF36" s="130">
        <v>7614</v>
      </c>
      <c r="FG36" s="130">
        <v>108</v>
      </c>
      <c r="FH36" s="130">
        <v>64</v>
      </c>
      <c r="FI36" s="130">
        <v>4</v>
      </c>
      <c r="FJ36" s="130">
        <v>28</v>
      </c>
      <c r="FK36" s="130">
        <v>1</v>
      </c>
      <c r="FL36" s="130">
        <v>104</v>
      </c>
      <c r="FM36" s="130">
        <v>3</v>
      </c>
      <c r="FN36" s="130">
        <v>2</v>
      </c>
      <c r="FO36" s="130">
        <v>1</v>
      </c>
      <c r="FP36" s="130">
        <v>1</v>
      </c>
      <c r="FQ36" s="130">
        <v>0</v>
      </c>
      <c r="FR36" s="130">
        <v>1</v>
      </c>
      <c r="FS36" s="130">
        <v>0</v>
      </c>
      <c r="FT36" s="130">
        <v>0</v>
      </c>
      <c r="FU36" s="130">
        <v>7</v>
      </c>
      <c r="FV36" s="130">
        <v>4</v>
      </c>
      <c r="FW36" s="130">
        <v>1</v>
      </c>
      <c r="FX36" s="130">
        <v>3</v>
      </c>
      <c r="FY36" s="130">
        <v>4</v>
      </c>
      <c r="FZ36" s="130">
        <v>3</v>
      </c>
      <c r="GA36" s="130">
        <v>9</v>
      </c>
      <c r="GB36" s="130">
        <v>4</v>
      </c>
      <c r="GC36" s="130">
        <v>512</v>
      </c>
      <c r="GD36" s="130">
        <v>118</v>
      </c>
      <c r="GE36" s="130">
        <v>630</v>
      </c>
      <c r="GF36" s="130">
        <v>4</v>
      </c>
      <c r="GG36" s="130">
        <v>1</v>
      </c>
      <c r="GH36" s="130">
        <v>5</v>
      </c>
      <c r="GI36" s="130">
        <v>508</v>
      </c>
      <c r="GJ36" s="130">
        <v>117</v>
      </c>
      <c r="GK36" s="130">
        <v>625</v>
      </c>
      <c r="GL36" s="130">
        <v>512</v>
      </c>
      <c r="GM36" s="130">
        <v>99</v>
      </c>
      <c r="GN36" s="130">
        <v>97</v>
      </c>
      <c r="GO36" s="130">
        <v>99</v>
      </c>
      <c r="GP36" s="130">
        <v>285</v>
      </c>
      <c r="GQ36" s="130">
        <v>19</v>
      </c>
      <c r="GR36" s="130">
        <v>5</v>
      </c>
      <c r="GS36" s="130">
        <v>5</v>
      </c>
      <c r="GT36" s="130" t="s">
        <v>121</v>
      </c>
      <c r="GU36" s="130" t="s">
        <v>1292</v>
      </c>
      <c r="GV36" s="130"/>
      <c r="GW36" s="130"/>
      <c r="GX36" s="130"/>
      <c r="GY36" s="130"/>
      <c r="GZ36" s="130"/>
      <c r="HA36" s="130"/>
      <c r="HH36" s="130"/>
      <c r="HI36" s="130"/>
      <c r="HN36" s="130"/>
      <c r="HO36" s="130"/>
      <c r="HP36" s="130"/>
    </row>
    <row r="37" spans="1:224" x14ac:dyDescent="0.3">
      <c r="A37" t="s">
        <v>116</v>
      </c>
      <c r="B37" t="s">
        <v>132</v>
      </c>
      <c r="C37" t="s">
        <v>639</v>
      </c>
      <c r="D37" t="s">
        <v>640</v>
      </c>
      <c r="E37" s="352">
        <v>44713</v>
      </c>
      <c r="F37" s="130">
        <v>3884</v>
      </c>
      <c r="G37">
        <v>232</v>
      </c>
      <c r="H37">
        <v>244</v>
      </c>
      <c r="I37">
        <v>256</v>
      </c>
      <c r="J37">
        <v>225</v>
      </c>
      <c r="K37">
        <v>256</v>
      </c>
      <c r="L37">
        <v>210</v>
      </c>
      <c r="M37">
        <v>192</v>
      </c>
      <c r="N37">
        <v>44</v>
      </c>
      <c r="O37">
        <v>286</v>
      </c>
      <c r="P37">
        <v>7</v>
      </c>
      <c r="Q37">
        <v>6</v>
      </c>
      <c r="R37">
        <v>7</v>
      </c>
      <c r="S37">
        <v>7</v>
      </c>
      <c r="T37">
        <v>6</v>
      </c>
      <c r="U37">
        <v>6</v>
      </c>
      <c r="V37">
        <v>7</v>
      </c>
      <c r="W37">
        <v>1</v>
      </c>
      <c r="X37">
        <v>10</v>
      </c>
      <c r="Y37">
        <v>225</v>
      </c>
      <c r="Z37">
        <v>238</v>
      </c>
      <c r="AA37">
        <v>249</v>
      </c>
      <c r="AB37">
        <v>217</v>
      </c>
      <c r="AC37">
        <v>250</v>
      </c>
      <c r="AD37">
        <v>204</v>
      </c>
      <c r="AE37">
        <v>185</v>
      </c>
      <c r="AF37">
        <v>43</v>
      </c>
      <c r="AG37">
        <v>275</v>
      </c>
      <c r="AH37">
        <v>37</v>
      </c>
      <c r="AI37">
        <v>34</v>
      </c>
      <c r="AJ37">
        <v>1</v>
      </c>
      <c r="AK37">
        <v>1</v>
      </c>
      <c r="AL37">
        <v>36</v>
      </c>
      <c r="AM37">
        <v>33</v>
      </c>
      <c r="AN37">
        <v>161</v>
      </c>
      <c r="AO37">
        <v>5</v>
      </c>
      <c r="AP37">
        <v>156</v>
      </c>
      <c r="AQ37">
        <v>0</v>
      </c>
      <c r="AR37">
        <v>0</v>
      </c>
      <c r="AS37">
        <v>0</v>
      </c>
      <c r="AT37">
        <v>27</v>
      </c>
      <c r="AU37">
        <v>1</v>
      </c>
      <c r="AV37">
        <v>26</v>
      </c>
      <c r="AW37" s="130">
        <v>192</v>
      </c>
      <c r="AX37" s="130">
        <v>2</v>
      </c>
      <c r="AY37" s="130">
        <v>4</v>
      </c>
      <c r="AZ37" s="130">
        <v>186</v>
      </c>
      <c r="BA37" s="130">
        <v>7</v>
      </c>
      <c r="BB37" s="130">
        <v>0</v>
      </c>
      <c r="BC37" s="130">
        <v>0</v>
      </c>
      <c r="BD37" s="130">
        <v>7</v>
      </c>
      <c r="BE37" s="130">
        <v>185</v>
      </c>
      <c r="BF37" s="130">
        <v>2</v>
      </c>
      <c r="BG37" s="130">
        <v>4</v>
      </c>
      <c r="BH37" s="130">
        <v>179</v>
      </c>
      <c r="BI37">
        <v>35</v>
      </c>
      <c r="BJ37" s="130">
        <v>5</v>
      </c>
      <c r="BK37">
        <v>43</v>
      </c>
      <c r="BL37">
        <v>24</v>
      </c>
      <c r="BM37" s="27">
        <v>10</v>
      </c>
      <c r="BN37">
        <v>4</v>
      </c>
      <c r="BO37" s="130">
        <v>12</v>
      </c>
      <c r="BP37" s="130">
        <v>3</v>
      </c>
      <c r="BQ37">
        <v>0</v>
      </c>
      <c r="BR37">
        <v>0</v>
      </c>
      <c r="BS37" s="130">
        <v>9</v>
      </c>
      <c r="BT37">
        <v>0</v>
      </c>
      <c r="BU37">
        <v>0</v>
      </c>
      <c r="BV37">
        <v>0</v>
      </c>
      <c r="BW37">
        <v>3</v>
      </c>
      <c r="BX37">
        <v>0</v>
      </c>
      <c r="BY37" s="130">
        <v>3</v>
      </c>
      <c r="BZ37">
        <v>6</v>
      </c>
      <c r="CA37">
        <v>1</v>
      </c>
      <c r="CB37">
        <v>6</v>
      </c>
      <c r="CC37">
        <v>0</v>
      </c>
      <c r="CD37" s="130"/>
      <c r="CE37" s="130"/>
      <c r="CF37" s="322"/>
      <c r="CG37">
        <v>232</v>
      </c>
      <c r="CH37">
        <v>151</v>
      </c>
      <c r="CI37">
        <v>256</v>
      </c>
      <c r="CJ37" s="130">
        <v>89</v>
      </c>
      <c r="CK37" s="130">
        <v>228</v>
      </c>
      <c r="CL37" s="130">
        <v>157</v>
      </c>
      <c r="CM37" s="130">
        <v>244</v>
      </c>
      <c r="CN37">
        <v>238</v>
      </c>
      <c r="CO37">
        <v>210</v>
      </c>
      <c r="CP37">
        <v>96</v>
      </c>
      <c r="CQ37">
        <v>7</v>
      </c>
      <c r="CR37">
        <v>6</v>
      </c>
      <c r="CS37">
        <v>7</v>
      </c>
      <c r="CT37" s="130">
        <v>0</v>
      </c>
      <c r="CU37" s="130">
        <v>7</v>
      </c>
      <c r="CV37" s="130">
        <v>2</v>
      </c>
      <c r="CW37" s="130">
        <v>6</v>
      </c>
      <c r="CX37">
        <v>6</v>
      </c>
      <c r="CY37">
        <v>6</v>
      </c>
      <c r="CZ37">
        <v>2</v>
      </c>
      <c r="DA37">
        <v>225</v>
      </c>
      <c r="DB37">
        <v>145</v>
      </c>
      <c r="DC37">
        <v>249</v>
      </c>
      <c r="DD37" s="130">
        <v>89</v>
      </c>
      <c r="DE37" s="130">
        <v>221</v>
      </c>
      <c r="DF37" s="130">
        <v>155</v>
      </c>
      <c r="DG37" s="130">
        <v>238</v>
      </c>
      <c r="DH37" s="130">
        <v>232</v>
      </c>
      <c r="DI37" s="130">
        <v>204</v>
      </c>
      <c r="DJ37" s="130">
        <v>94</v>
      </c>
      <c r="DK37" s="130"/>
      <c r="DL37">
        <v>310</v>
      </c>
      <c r="DM37">
        <v>309</v>
      </c>
      <c r="DN37">
        <v>1</v>
      </c>
      <c r="DO37">
        <v>310</v>
      </c>
      <c r="DP37">
        <v>10</v>
      </c>
      <c r="DQ37">
        <v>299</v>
      </c>
      <c r="DR37">
        <v>1</v>
      </c>
      <c r="DS37">
        <v>37</v>
      </c>
      <c r="DT37">
        <v>241</v>
      </c>
      <c r="DU37" s="130">
        <v>147</v>
      </c>
      <c r="DV37" s="130">
        <v>38</v>
      </c>
      <c r="DW37">
        <v>61</v>
      </c>
      <c r="DX37" s="130">
        <v>5</v>
      </c>
      <c r="DY37">
        <v>10</v>
      </c>
      <c r="DZ37">
        <v>49</v>
      </c>
      <c r="EA37">
        <v>0</v>
      </c>
      <c r="EB37">
        <v>19</v>
      </c>
      <c r="EC37" s="130">
        <v>0</v>
      </c>
      <c r="ED37" s="130">
        <v>222</v>
      </c>
      <c r="EE37" s="130">
        <v>1</v>
      </c>
      <c r="EF37" s="130">
        <v>1</v>
      </c>
      <c r="EG37" s="130">
        <v>19</v>
      </c>
      <c r="EH37" s="130">
        <v>152</v>
      </c>
      <c r="EI37" s="130">
        <v>138</v>
      </c>
      <c r="EJ37" s="130">
        <v>1</v>
      </c>
      <c r="EK37" s="130">
        <v>6</v>
      </c>
      <c r="EL37" s="130">
        <v>1</v>
      </c>
      <c r="EM37" s="130">
        <v>2</v>
      </c>
      <c r="EN37" s="130">
        <v>0</v>
      </c>
      <c r="EO37">
        <v>13</v>
      </c>
      <c r="EP37">
        <v>150</v>
      </c>
      <c r="EQ37">
        <v>136</v>
      </c>
      <c r="ER37">
        <v>2</v>
      </c>
      <c r="ES37" s="130">
        <v>20</v>
      </c>
      <c r="ET37">
        <v>2</v>
      </c>
      <c r="EU37" s="130">
        <v>29</v>
      </c>
      <c r="EV37">
        <v>6</v>
      </c>
      <c r="EW37" s="130">
        <v>2613</v>
      </c>
      <c r="EX37" s="130">
        <v>0</v>
      </c>
      <c r="EY37" s="130">
        <v>177</v>
      </c>
      <c r="EZ37" s="130">
        <v>5</v>
      </c>
      <c r="FA37" s="130">
        <v>17</v>
      </c>
      <c r="FB37" s="130">
        <v>25</v>
      </c>
      <c r="FC37" s="130">
        <v>1094</v>
      </c>
      <c r="FD37">
        <v>1122</v>
      </c>
      <c r="FE37">
        <v>432</v>
      </c>
      <c r="FF37" s="130">
        <v>2648</v>
      </c>
      <c r="FG37" s="130">
        <v>22</v>
      </c>
      <c r="FH37" s="130">
        <v>11</v>
      </c>
      <c r="FI37" s="130">
        <v>1</v>
      </c>
      <c r="FJ37" s="130">
        <v>1</v>
      </c>
      <c r="FK37" s="130">
        <v>0</v>
      </c>
      <c r="FL37" s="130">
        <v>21</v>
      </c>
      <c r="FM37" s="130">
        <v>1</v>
      </c>
      <c r="FN37" s="130">
        <v>1</v>
      </c>
      <c r="FO37" s="130">
        <v>0</v>
      </c>
      <c r="FP37" s="130">
        <v>0</v>
      </c>
      <c r="FQ37" s="130">
        <v>0</v>
      </c>
      <c r="FR37" s="130">
        <v>1</v>
      </c>
      <c r="FS37" s="130">
        <v>0</v>
      </c>
      <c r="FT37" s="130">
        <v>0</v>
      </c>
      <c r="FU37" s="130">
        <v>5</v>
      </c>
      <c r="FV37" s="130">
        <v>3</v>
      </c>
      <c r="FW37" s="130">
        <v>1</v>
      </c>
      <c r="FX37" s="130">
        <v>0</v>
      </c>
      <c r="FY37" s="130">
        <v>3</v>
      </c>
      <c r="FZ37" s="130">
        <v>2</v>
      </c>
      <c r="GA37" s="130">
        <v>6</v>
      </c>
      <c r="GB37" s="130">
        <v>2</v>
      </c>
      <c r="GC37" s="130">
        <v>158</v>
      </c>
      <c r="GD37" s="130">
        <v>42</v>
      </c>
      <c r="GE37" s="130">
        <v>200</v>
      </c>
      <c r="GF37" s="130">
        <v>3</v>
      </c>
      <c r="GG37" s="130">
        <v>0</v>
      </c>
      <c r="GH37" s="130">
        <v>3</v>
      </c>
      <c r="GI37" s="130">
        <v>155</v>
      </c>
      <c r="GJ37" s="130">
        <v>42</v>
      </c>
      <c r="GK37" s="130">
        <v>197</v>
      </c>
      <c r="GL37" s="130">
        <v>158</v>
      </c>
      <c r="GM37" s="130">
        <v>6</v>
      </c>
      <c r="GN37" s="130">
        <v>6</v>
      </c>
      <c r="GO37" s="130">
        <v>6</v>
      </c>
      <c r="GP37" s="130">
        <v>45</v>
      </c>
      <c r="GQ37" s="130">
        <v>0</v>
      </c>
      <c r="GR37" s="130">
        <v>0</v>
      </c>
      <c r="GS37" s="130">
        <v>0</v>
      </c>
      <c r="GT37" s="130" t="s">
        <v>121</v>
      </c>
      <c r="GU37" s="130" t="s">
        <v>1192</v>
      </c>
      <c r="GV37" s="130"/>
      <c r="GW37" s="130"/>
      <c r="GX37" s="130"/>
      <c r="GY37" s="130"/>
      <c r="GZ37" s="130"/>
      <c r="HA37" s="130"/>
      <c r="HH37" s="130"/>
      <c r="HI37" s="130"/>
      <c r="HN37" s="130"/>
      <c r="HO37" s="130"/>
      <c r="HP37" s="130"/>
    </row>
    <row r="38" spans="1:224" x14ac:dyDescent="0.3">
      <c r="A38" t="s">
        <v>116</v>
      </c>
      <c r="B38" t="s">
        <v>132</v>
      </c>
      <c r="C38" t="s">
        <v>627</v>
      </c>
      <c r="D38" t="s">
        <v>628</v>
      </c>
      <c r="E38" s="352">
        <v>44682</v>
      </c>
      <c r="F38" s="130">
        <v>6937</v>
      </c>
      <c r="G38">
        <v>322</v>
      </c>
      <c r="H38">
        <v>309</v>
      </c>
      <c r="I38">
        <v>341</v>
      </c>
      <c r="J38">
        <v>330</v>
      </c>
      <c r="K38">
        <v>353</v>
      </c>
      <c r="L38">
        <v>64</v>
      </c>
      <c r="M38">
        <v>244</v>
      </c>
      <c r="N38">
        <v>261</v>
      </c>
      <c r="O38">
        <v>394</v>
      </c>
      <c r="P38">
        <v>8</v>
      </c>
      <c r="Q38">
        <v>8</v>
      </c>
      <c r="R38">
        <v>9</v>
      </c>
      <c r="S38">
        <v>7</v>
      </c>
      <c r="T38">
        <v>10</v>
      </c>
      <c r="U38">
        <v>4</v>
      </c>
      <c r="V38">
        <v>5</v>
      </c>
      <c r="W38">
        <v>9</v>
      </c>
      <c r="X38">
        <v>12</v>
      </c>
      <c r="Y38">
        <v>304</v>
      </c>
      <c r="Z38">
        <v>292</v>
      </c>
      <c r="AA38">
        <v>321</v>
      </c>
      <c r="AB38">
        <v>315</v>
      </c>
      <c r="AC38">
        <v>333</v>
      </c>
      <c r="AD38">
        <v>58</v>
      </c>
      <c r="AE38">
        <v>230</v>
      </c>
      <c r="AF38">
        <v>246</v>
      </c>
      <c r="AG38">
        <v>369</v>
      </c>
      <c r="AH38">
        <v>49</v>
      </c>
      <c r="AI38">
        <v>49</v>
      </c>
      <c r="AJ38">
        <v>0</v>
      </c>
      <c r="AK38">
        <v>0</v>
      </c>
      <c r="AL38">
        <v>49</v>
      </c>
      <c r="AM38">
        <v>49</v>
      </c>
      <c r="AN38">
        <v>40</v>
      </c>
      <c r="AO38">
        <v>2</v>
      </c>
      <c r="AP38">
        <v>36</v>
      </c>
      <c r="AQ38">
        <v>0</v>
      </c>
      <c r="AR38">
        <v>0</v>
      </c>
      <c r="AS38">
        <v>0</v>
      </c>
      <c r="AT38">
        <v>27</v>
      </c>
      <c r="AU38">
        <v>2</v>
      </c>
      <c r="AV38">
        <v>23</v>
      </c>
      <c r="AW38" s="130">
        <v>244</v>
      </c>
      <c r="AX38" s="130">
        <v>2</v>
      </c>
      <c r="AY38" s="130">
        <v>8</v>
      </c>
      <c r="AZ38" s="130">
        <v>231</v>
      </c>
      <c r="BA38" s="130">
        <v>5</v>
      </c>
      <c r="BB38" s="130">
        <v>0</v>
      </c>
      <c r="BC38" s="130">
        <v>0</v>
      </c>
      <c r="BD38" s="130">
        <v>5</v>
      </c>
      <c r="BE38" s="130">
        <v>230</v>
      </c>
      <c r="BF38" s="130">
        <v>2</v>
      </c>
      <c r="BG38" s="130">
        <v>7</v>
      </c>
      <c r="BH38" s="130">
        <v>219</v>
      </c>
      <c r="BI38">
        <v>69</v>
      </c>
      <c r="BJ38" s="130">
        <v>6</v>
      </c>
      <c r="BK38">
        <v>77</v>
      </c>
      <c r="BL38">
        <v>81</v>
      </c>
      <c r="BM38" s="27">
        <v>9</v>
      </c>
      <c r="BN38">
        <v>5</v>
      </c>
      <c r="BO38" s="130">
        <v>28</v>
      </c>
      <c r="BP38" s="130">
        <v>8</v>
      </c>
      <c r="BQ38">
        <v>0</v>
      </c>
      <c r="BR38">
        <v>0</v>
      </c>
      <c r="BS38" s="130">
        <v>20</v>
      </c>
      <c r="BT38">
        <v>0</v>
      </c>
      <c r="BU38">
        <v>0</v>
      </c>
      <c r="BV38">
        <v>1</v>
      </c>
      <c r="BW38">
        <v>5</v>
      </c>
      <c r="BX38">
        <v>0</v>
      </c>
      <c r="BY38" s="130">
        <v>5</v>
      </c>
      <c r="BZ38">
        <v>15</v>
      </c>
      <c r="CA38">
        <v>2</v>
      </c>
      <c r="CB38">
        <v>14</v>
      </c>
      <c r="CC38">
        <v>1</v>
      </c>
      <c r="CD38" s="130"/>
      <c r="CE38" s="130"/>
      <c r="CF38" s="322"/>
      <c r="CG38">
        <v>322</v>
      </c>
      <c r="CH38">
        <v>182</v>
      </c>
      <c r="CI38">
        <v>341</v>
      </c>
      <c r="CJ38" s="130">
        <v>90</v>
      </c>
      <c r="CK38" s="130">
        <v>297</v>
      </c>
      <c r="CL38" s="130">
        <v>194</v>
      </c>
      <c r="CM38" s="130">
        <v>309</v>
      </c>
      <c r="CN38">
        <v>294</v>
      </c>
      <c r="CO38">
        <v>261</v>
      </c>
      <c r="CP38">
        <v>92</v>
      </c>
      <c r="CQ38">
        <v>8</v>
      </c>
      <c r="CR38">
        <v>3</v>
      </c>
      <c r="CS38">
        <v>9</v>
      </c>
      <c r="CT38" s="130">
        <v>1</v>
      </c>
      <c r="CU38" s="130">
        <v>8</v>
      </c>
      <c r="CV38" s="130">
        <v>1</v>
      </c>
      <c r="CW38" s="130">
        <v>8</v>
      </c>
      <c r="CX38">
        <v>7</v>
      </c>
      <c r="CY38">
        <v>6</v>
      </c>
      <c r="CZ38">
        <v>0</v>
      </c>
      <c r="DA38">
        <v>304</v>
      </c>
      <c r="DB38">
        <v>174</v>
      </c>
      <c r="DC38">
        <v>321</v>
      </c>
      <c r="DD38" s="130">
        <v>84</v>
      </c>
      <c r="DE38" s="130">
        <v>279</v>
      </c>
      <c r="DF38" s="130">
        <v>185</v>
      </c>
      <c r="DG38" s="130">
        <v>292</v>
      </c>
      <c r="DH38" s="130">
        <v>278</v>
      </c>
      <c r="DI38" s="130">
        <v>247</v>
      </c>
      <c r="DJ38" s="130">
        <v>89</v>
      </c>
      <c r="DK38" s="130"/>
      <c r="DL38">
        <v>433</v>
      </c>
      <c r="DM38">
        <v>417</v>
      </c>
      <c r="DN38">
        <v>16</v>
      </c>
      <c r="DO38">
        <v>433</v>
      </c>
      <c r="DP38">
        <v>16</v>
      </c>
      <c r="DQ38">
        <v>401</v>
      </c>
      <c r="DR38">
        <v>16</v>
      </c>
      <c r="DS38">
        <v>17</v>
      </c>
      <c r="DT38">
        <v>203</v>
      </c>
      <c r="DU38" s="130">
        <v>192</v>
      </c>
      <c r="DV38" s="130">
        <v>88</v>
      </c>
      <c r="DW38">
        <v>71</v>
      </c>
      <c r="DX38" s="130">
        <v>3</v>
      </c>
      <c r="DY38">
        <v>14</v>
      </c>
      <c r="DZ38">
        <v>63</v>
      </c>
      <c r="EA38">
        <v>2</v>
      </c>
      <c r="EB38">
        <v>10</v>
      </c>
      <c r="EC38" s="130">
        <v>0</v>
      </c>
      <c r="ED38" s="130">
        <v>194</v>
      </c>
      <c r="EE38" s="130">
        <v>0</v>
      </c>
      <c r="EF38" s="130">
        <v>4</v>
      </c>
      <c r="EG38" s="130">
        <v>23</v>
      </c>
      <c r="EH38" s="130">
        <v>241</v>
      </c>
      <c r="EI38" s="130">
        <v>165</v>
      </c>
      <c r="EJ38" s="130">
        <v>3</v>
      </c>
      <c r="EK38" s="130">
        <v>6</v>
      </c>
      <c r="EL38" s="130">
        <v>6</v>
      </c>
      <c r="EM38" s="130">
        <v>1</v>
      </c>
      <c r="EN38" s="130">
        <v>0</v>
      </c>
      <c r="EO38">
        <v>16</v>
      </c>
      <c r="EP38">
        <v>225</v>
      </c>
      <c r="EQ38">
        <v>160</v>
      </c>
      <c r="ER38">
        <v>1</v>
      </c>
      <c r="ES38" s="130">
        <v>49</v>
      </c>
      <c r="ET38">
        <v>14</v>
      </c>
      <c r="EU38" s="130">
        <v>73</v>
      </c>
      <c r="EV38">
        <v>16</v>
      </c>
      <c r="EW38" s="130">
        <v>4614</v>
      </c>
      <c r="EX38" s="130">
        <v>1</v>
      </c>
      <c r="EY38" s="130">
        <v>321</v>
      </c>
      <c r="EZ38" s="130">
        <v>12</v>
      </c>
      <c r="FA38" s="130">
        <v>27</v>
      </c>
      <c r="FB38" s="130">
        <v>65</v>
      </c>
      <c r="FC38" s="130">
        <v>2203</v>
      </c>
      <c r="FD38">
        <v>1958</v>
      </c>
      <c r="FE38">
        <v>542</v>
      </c>
      <c r="FF38" s="130">
        <v>4703</v>
      </c>
      <c r="FG38" s="130">
        <v>53</v>
      </c>
      <c r="FH38" s="130">
        <v>14</v>
      </c>
      <c r="FI38" s="130">
        <v>1</v>
      </c>
      <c r="FJ38" s="130">
        <v>2</v>
      </c>
      <c r="FK38" s="130">
        <v>0</v>
      </c>
      <c r="FL38" s="130">
        <v>52</v>
      </c>
      <c r="FM38" s="130">
        <v>1</v>
      </c>
      <c r="FN38" s="130">
        <v>4</v>
      </c>
      <c r="FO38" s="130">
        <v>1</v>
      </c>
      <c r="FP38" s="130">
        <v>0</v>
      </c>
      <c r="FQ38" s="130">
        <v>0</v>
      </c>
      <c r="FR38" s="130">
        <v>2</v>
      </c>
      <c r="FS38" s="130">
        <v>0</v>
      </c>
      <c r="FT38" s="130">
        <v>0</v>
      </c>
      <c r="FU38" s="130">
        <v>4</v>
      </c>
      <c r="FV38" s="130">
        <v>1</v>
      </c>
      <c r="FW38" s="130">
        <v>1</v>
      </c>
      <c r="FX38" s="130">
        <v>0</v>
      </c>
      <c r="FY38" s="130">
        <v>3</v>
      </c>
      <c r="FZ38" s="130">
        <v>0</v>
      </c>
      <c r="GA38" s="130">
        <v>8</v>
      </c>
      <c r="GB38" s="130">
        <v>0</v>
      </c>
      <c r="GC38" s="130">
        <v>223</v>
      </c>
      <c r="GD38" s="130">
        <v>72</v>
      </c>
      <c r="GE38" s="130">
        <v>295</v>
      </c>
      <c r="GF38" s="130">
        <v>3</v>
      </c>
      <c r="GG38" s="130">
        <v>3</v>
      </c>
      <c r="GH38" s="130">
        <v>6</v>
      </c>
      <c r="GI38" s="130">
        <v>216</v>
      </c>
      <c r="GJ38" s="130">
        <v>66</v>
      </c>
      <c r="GK38" s="130">
        <v>282</v>
      </c>
      <c r="GL38" s="130">
        <v>223</v>
      </c>
      <c r="GM38" s="130">
        <v>20</v>
      </c>
      <c r="GN38" s="130">
        <v>20</v>
      </c>
      <c r="GO38" s="130">
        <v>20</v>
      </c>
      <c r="GP38" s="130">
        <v>81</v>
      </c>
      <c r="GQ38" s="130">
        <v>1</v>
      </c>
      <c r="GR38" s="130">
        <v>1</v>
      </c>
      <c r="GS38" s="130">
        <v>1</v>
      </c>
      <c r="GT38" s="130" t="s">
        <v>118</v>
      </c>
      <c r="GU38" s="130" t="s">
        <v>1194</v>
      </c>
      <c r="GV38" s="130"/>
      <c r="GW38" s="130"/>
      <c r="GX38" s="130"/>
      <c r="GY38" s="130"/>
      <c r="GZ38" s="130"/>
      <c r="HA38" s="130"/>
      <c r="HH38" s="130"/>
      <c r="HI38" s="130"/>
      <c r="HN38" s="130"/>
      <c r="HO38" s="130"/>
      <c r="HP38" s="130"/>
    </row>
    <row r="39" spans="1:224" x14ac:dyDescent="0.3">
      <c r="A39" t="s">
        <v>116</v>
      </c>
      <c r="B39" t="s">
        <v>132</v>
      </c>
      <c r="C39" t="s">
        <v>627</v>
      </c>
      <c r="D39" t="s">
        <v>628</v>
      </c>
      <c r="E39" s="352">
        <v>44713</v>
      </c>
      <c r="F39" s="130">
        <v>6972</v>
      </c>
      <c r="G39">
        <v>328</v>
      </c>
      <c r="H39">
        <v>321</v>
      </c>
      <c r="I39">
        <v>353</v>
      </c>
      <c r="J39">
        <v>336</v>
      </c>
      <c r="K39">
        <v>364</v>
      </c>
      <c r="L39">
        <v>68</v>
      </c>
      <c r="M39">
        <v>243</v>
      </c>
      <c r="N39">
        <v>240</v>
      </c>
      <c r="O39">
        <v>400</v>
      </c>
      <c r="P39">
        <v>7</v>
      </c>
      <c r="Q39">
        <v>5</v>
      </c>
      <c r="R39">
        <v>7</v>
      </c>
      <c r="S39">
        <v>8</v>
      </c>
      <c r="T39">
        <v>8</v>
      </c>
      <c r="U39">
        <v>3</v>
      </c>
      <c r="V39">
        <v>5</v>
      </c>
      <c r="W39">
        <v>7</v>
      </c>
      <c r="X39">
        <v>11</v>
      </c>
      <c r="Y39">
        <v>312</v>
      </c>
      <c r="Z39">
        <v>308</v>
      </c>
      <c r="AA39">
        <v>336</v>
      </c>
      <c r="AB39">
        <v>320</v>
      </c>
      <c r="AC39">
        <v>347</v>
      </c>
      <c r="AD39">
        <v>63</v>
      </c>
      <c r="AE39">
        <v>232</v>
      </c>
      <c r="AF39">
        <v>229</v>
      </c>
      <c r="AG39">
        <v>376</v>
      </c>
      <c r="AH39">
        <v>51</v>
      </c>
      <c r="AI39">
        <v>51</v>
      </c>
      <c r="AJ39">
        <v>0</v>
      </c>
      <c r="AK39">
        <v>0</v>
      </c>
      <c r="AL39">
        <v>49</v>
      </c>
      <c r="AM39">
        <v>49</v>
      </c>
      <c r="AN39">
        <v>41</v>
      </c>
      <c r="AO39">
        <v>2</v>
      </c>
      <c r="AP39">
        <v>37</v>
      </c>
      <c r="AQ39">
        <v>0</v>
      </c>
      <c r="AR39">
        <v>0</v>
      </c>
      <c r="AS39">
        <v>0</v>
      </c>
      <c r="AT39">
        <v>26</v>
      </c>
      <c r="AU39">
        <v>2</v>
      </c>
      <c r="AV39">
        <v>23</v>
      </c>
      <c r="AW39" s="130">
        <v>243</v>
      </c>
      <c r="AX39" s="130">
        <v>2</v>
      </c>
      <c r="AY39" s="130">
        <v>5</v>
      </c>
      <c r="AZ39" s="130">
        <v>233</v>
      </c>
      <c r="BA39" s="130">
        <v>5</v>
      </c>
      <c r="BB39" s="130">
        <v>0</v>
      </c>
      <c r="BC39" s="130">
        <v>0</v>
      </c>
      <c r="BD39" s="130">
        <v>5</v>
      </c>
      <c r="BE39" s="130">
        <v>232</v>
      </c>
      <c r="BF39" s="130">
        <v>2</v>
      </c>
      <c r="BG39" s="130">
        <v>5</v>
      </c>
      <c r="BH39" s="130">
        <v>223</v>
      </c>
      <c r="BI39">
        <v>68</v>
      </c>
      <c r="BJ39" s="130">
        <v>7</v>
      </c>
      <c r="BK39">
        <v>77</v>
      </c>
      <c r="BL39">
        <v>85</v>
      </c>
      <c r="BM39" s="27">
        <v>9</v>
      </c>
      <c r="BN39">
        <v>5</v>
      </c>
      <c r="BO39" s="130">
        <v>29</v>
      </c>
      <c r="BP39" s="130">
        <v>8</v>
      </c>
      <c r="BQ39">
        <v>0</v>
      </c>
      <c r="BR39">
        <v>0</v>
      </c>
      <c r="BS39" s="130">
        <v>21</v>
      </c>
      <c r="BT39">
        <v>0</v>
      </c>
      <c r="BU39">
        <v>0</v>
      </c>
      <c r="BV39">
        <v>2</v>
      </c>
      <c r="BW39">
        <v>5</v>
      </c>
      <c r="BX39">
        <v>0</v>
      </c>
      <c r="BY39" s="130">
        <v>5</v>
      </c>
      <c r="BZ39">
        <v>16</v>
      </c>
      <c r="CA39">
        <v>3</v>
      </c>
      <c r="CB39">
        <v>15</v>
      </c>
      <c r="CC39">
        <v>1</v>
      </c>
      <c r="CD39" s="130"/>
      <c r="CE39" s="130"/>
      <c r="CF39" s="322"/>
      <c r="CG39">
        <v>327</v>
      </c>
      <c r="CH39">
        <v>190</v>
      </c>
      <c r="CI39">
        <v>352</v>
      </c>
      <c r="CJ39" s="130">
        <v>94</v>
      </c>
      <c r="CK39" s="130">
        <v>305</v>
      </c>
      <c r="CL39" s="130">
        <v>200</v>
      </c>
      <c r="CM39" s="130">
        <v>320</v>
      </c>
      <c r="CN39">
        <v>304</v>
      </c>
      <c r="CO39">
        <v>274</v>
      </c>
      <c r="CP39">
        <v>96</v>
      </c>
      <c r="CQ39">
        <v>7</v>
      </c>
      <c r="CR39">
        <v>2</v>
      </c>
      <c r="CS39">
        <v>7</v>
      </c>
      <c r="CT39" s="130">
        <v>1</v>
      </c>
      <c r="CU39" s="130">
        <v>5</v>
      </c>
      <c r="CV39" s="130">
        <v>1</v>
      </c>
      <c r="CW39" s="130">
        <v>5</v>
      </c>
      <c r="CX39">
        <v>5</v>
      </c>
      <c r="CY39">
        <v>4</v>
      </c>
      <c r="CZ39">
        <v>0</v>
      </c>
      <c r="DA39">
        <v>311</v>
      </c>
      <c r="DB39">
        <v>186</v>
      </c>
      <c r="DC39">
        <v>335</v>
      </c>
      <c r="DD39" s="130">
        <v>88</v>
      </c>
      <c r="DE39" s="130">
        <v>292</v>
      </c>
      <c r="DF39" s="130">
        <v>192</v>
      </c>
      <c r="DG39" s="130">
        <v>307</v>
      </c>
      <c r="DH39" s="130">
        <v>291</v>
      </c>
      <c r="DI39" s="130">
        <v>263</v>
      </c>
      <c r="DJ39" s="130">
        <v>95</v>
      </c>
      <c r="DK39" s="130"/>
      <c r="DL39">
        <v>440</v>
      </c>
      <c r="DM39">
        <v>424</v>
      </c>
      <c r="DN39">
        <v>16</v>
      </c>
      <c r="DO39">
        <v>440</v>
      </c>
      <c r="DP39">
        <v>15</v>
      </c>
      <c r="DQ39">
        <v>409</v>
      </c>
      <c r="DR39">
        <v>16</v>
      </c>
      <c r="DS39">
        <v>23</v>
      </c>
      <c r="DT39">
        <v>205</v>
      </c>
      <c r="DU39" s="130">
        <v>193</v>
      </c>
      <c r="DV39" s="130">
        <v>91</v>
      </c>
      <c r="DW39">
        <v>73</v>
      </c>
      <c r="DX39" s="130">
        <v>2</v>
      </c>
      <c r="DY39">
        <v>14</v>
      </c>
      <c r="DZ39">
        <v>65</v>
      </c>
      <c r="EA39">
        <v>2</v>
      </c>
      <c r="EB39">
        <v>10</v>
      </c>
      <c r="EC39" s="130">
        <v>0</v>
      </c>
      <c r="ED39" s="130">
        <v>190</v>
      </c>
      <c r="EE39" s="130">
        <v>0</v>
      </c>
      <c r="EF39" s="130">
        <v>4</v>
      </c>
      <c r="EG39" s="130">
        <v>24</v>
      </c>
      <c r="EH39" s="130">
        <v>245</v>
      </c>
      <c r="EI39" s="130">
        <v>167</v>
      </c>
      <c r="EJ39" s="130">
        <v>3</v>
      </c>
      <c r="EK39" s="130">
        <v>6</v>
      </c>
      <c r="EL39" s="130">
        <v>6</v>
      </c>
      <c r="EM39" s="130">
        <v>0</v>
      </c>
      <c r="EN39" s="130">
        <v>0</v>
      </c>
      <c r="EO39">
        <v>17</v>
      </c>
      <c r="EP39">
        <v>231</v>
      </c>
      <c r="EQ39">
        <v>161</v>
      </c>
      <c r="ER39">
        <v>1</v>
      </c>
      <c r="ES39" s="130">
        <v>49</v>
      </c>
      <c r="ET39">
        <v>14</v>
      </c>
      <c r="EU39" s="130">
        <v>77</v>
      </c>
      <c r="EV39">
        <v>16</v>
      </c>
      <c r="EW39" s="130">
        <v>4632</v>
      </c>
      <c r="EX39" s="130">
        <v>3</v>
      </c>
      <c r="EY39" s="130">
        <v>322</v>
      </c>
      <c r="EZ39" s="130">
        <v>15</v>
      </c>
      <c r="FA39" s="130">
        <v>28</v>
      </c>
      <c r="FB39" s="130">
        <v>64</v>
      </c>
      <c r="FC39" s="130">
        <v>2218</v>
      </c>
      <c r="FD39">
        <v>1960</v>
      </c>
      <c r="FE39">
        <v>547</v>
      </c>
      <c r="FF39" s="130">
        <v>4725</v>
      </c>
      <c r="FG39" s="130">
        <v>62</v>
      </c>
      <c r="FH39" s="130">
        <v>17</v>
      </c>
      <c r="FI39" s="130">
        <v>1</v>
      </c>
      <c r="FJ39" s="130">
        <v>2</v>
      </c>
      <c r="FK39" s="130">
        <v>0</v>
      </c>
      <c r="FL39" s="130">
        <v>58</v>
      </c>
      <c r="FM39" s="130">
        <v>4</v>
      </c>
      <c r="FN39" s="130">
        <v>4</v>
      </c>
      <c r="FO39" s="130">
        <v>1</v>
      </c>
      <c r="FP39" s="130">
        <v>0</v>
      </c>
      <c r="FQ39" s="130">
        <v>0</v>
      </c>
      <c r="FR39" s="130">
        <v>2</v>
      </c>
      <c r="FS39" s="130">
        <v>0</v>
      </c>
      <c r="FT39" s="130">
        <v>0</v>
      </c>
      <c r="FU39" s="130">
        <v>4</v>
      </c>
      <c r="FV39" s="130">
        <v>1</v>
      </c>
      <c r="FW39" s="130">
        <v>1</v>
      </c>
      <c r="FX39" s="130">
        <v>0</v>
      </c>
      <c r="FY39" s="130">
        <v>3</v>
      </c>
      <c r="FZ39" s="130">
        <v>0</v>
      </c>
      <c r="GA39" s="130">
        <v>8</v>
      </c>
      <c r="GB39" s="130">
        <v>0</v>
      </c>
      <c r="GC39" s="130">
        <v>223</v>
      </c>
      <c r="GD39" s="130">
        <v>72</v>
      </c>
      <c r="GE39" s="130">
        <v>295</v>
      </c>
      <c r="GF39" s="130">
        <v>3</v>
      </c>
      <c r="GG39" s="130">
        <v>2</v>
      </c>
      <c r="GH39" s="130">
        <v>5</v>
      </c>
      <c r="GI39" s="130">
        <v>217</v>
      </c>
      <c r="GJ39" s="130">
        <v>68</v>
      </c>
      <c r="GK39" s="130">
        <v>285</v>
      </c>
      <c r="GL39" s="130">
        <v>223</v>
      </c>
      <c r="GM39" s="130">
        <v>21</v>
      </c>
      <c r="GN39" s="130">
        <v>21</v>
      </c>
      <c r="GO39" s="130">
        <v>21</v>
      </c>
      <c r="GP39" s="130">
        <v>81</v>
      </c>
      <c r="GQ39" s="130">
        <v>1</v>
      </c>
      <c r="GR39" s="130">
        <v>1</v>
      </c>
      <c r="GS39" s="130">
        <v>1</v>
      </c>
      <c r="GT39" s="130" t="s">
        <v>121</v>
      </c>
      <c r="GU39" s="130" t="s">
        <v>1194</v>
      </c>
      <c r="GV39" s="130"/>
      <c r="GW39" s="130"/>
      <c r="GX39" s="130"/>
      <c r="GY39" s="130"/>
      <c r="GZ39" s="130"/>
      <c r="HA39" s="130"/>
      <c r="HH39" s="130"/>
      <c r="HI39" s="130"/>
      <c r="HN39" s="130"/>
      <c r="HO39" s="130"/>
      <c r="HP39" s="130"/>
    </row>
    <row r="40" spans="1:224" x14ac:dyDescent="0.3">
      <c r="A40" t="s">
        <v>116</v>
      </c>
      <c r="B40" t="s">
        <v>132</v>
      </c>
      <c r="C40" t="s">
        <v>641</v>
      </c>
      <c r="D40" t="s">
        <v>642</v>
      </c>
      <c r="E40" s="352">
        <v>44682</v>
      </c>
      <c r="F40" s="130">
        <v>3849</v>
      </c>
      <c r="G40">
        <v>127</v>
      </c>
      <c r="H40">
        <v>167</v>
      </c>
      <c r="I40">
        <v>168</v>
      </c>
      <c r="J40">
        <v>117</v>
      </c>
      <c r="K40">
        <v>176</v>
      </c>
      <c r="L40">
        <v>137</v>
      </c>
      <c r="M40">
        <v>100</v>
      </c>
      <c r="N40">
        <v>179</v>
      </c>
      <c r="O40">
        <v>204</v>
      </c>
      <c r="P40">
        <v>3</v>
      </c>
      <c r="Q40">
        <v>7</v>
      </c>
      <c r="R40">
        <v>7</v>
      </c>
      <c r="S40">
        <v>2</v>
      </c>
      <c r="T40">
        <v>7</v>
      </c>
      <c r="U40">
        <v>4</v>
      </c>
      <c r="V40">
        <v>2</v>
      </c>
      <c r="W40">
        <v>7</v>
      </c>
      <c r="X40">
        <v>10</v>
      </c>
      <c r="Y40">
        <v>124</v>
      </c>
      <c r="Z40">
        <v>160</v>
      </c>
      <c r="AA40">
        <v>161</v>
      </c>
      <c r="AB40">
        <v>115</v>
      </c>
      <c r="AC40">
        <v>169</v>
      </c>
      <c r="AD40">
        <v>133</v>
      </c>
      <c r="AE40">
        <v>98</v>
      </c>
      <c r="AF40">
        <v>172</v>
      </c>
      <c r="AG40">
        <v>194</v>
      </c>
      <c r="AH40">
        <v>17</v>
      </c>
      <c r="AI40">
        <v>16</v>
      </c>
      <c r="AJ40">
        <v>2</v>
      </c>
      <c r="AK40">
        <v>2</v>
      </c>
      <c r="AL40">
        <v>15</v>
      </c>
      <c r="AM40">
        <v>14</v>
      </c>
      <c r="AN40">
        <v>83</v>
      </c>
      <c r="AO40">
        <v>1</v>
      </c>
      <c r="AP40">
        <v>82</v>
      </c>
      <c r="AQ40">
        <v>0</v>
      </c>
      <c r="AR40">
        <v>0</v>
      </c>
      <c r="AS40">
        <v>0</v>
      </c>
      <c r="AT40">
        <v>79</v>
      </c>
      <c r="AU40">
        <v>1</v>
      </c>
      <c r="AV40">
        <v>78</v>
      </c>
      <c r="AW40" s="130">
        <v>100</v>
      </c>
      <c r="AX40" s="130">
        <v>0</v>
      </c>
      <c r="AY40" s="130">
        <v>0</v>
      </c>
      <c r="AZ40" s="130">
        <v>97</v>
      </c>
      <c r="BA40" s="130">
        <v>2</v>
      </c>
      <c r="BB40" s="130">
        <v>0</v>
      </c>
      <c r="BC40" s="130">
        <v>0</v>
      </c>
      <c r="BD40" s="130">
        <v>1</v>
      </c>
      <c r="BE40" s="130">
        <v>98</v>
      </c>
      <c r="BF40" s="130">
        <v>0</v>
      </c>
      <c r="BG40" s="130">
        <v>0</v>
      </c>
      <c r="BH40" s="130">
        <v>96</v>
      </c>
      <c r="BI40">
        <v>18</v>
      </c>
      <c r="BJ40" s="130">
        <v>2</v>
      </c>
      <c r="BK40">
        <v>21</v>
      </c>
      <c r="BL40">
        <v>16</v>
      </c>
      <c r="BM40" s="27">
        <v>6</v>
      </c>
      <c r="BN40">
        <v>0</v>
      </c>
      <c r="BO40" s="130">
        <v>15</v>
      </c>
      <c r="BP40" s="130">
        <v>3</v>
      </c>
      <c r="BQ40">
        <v>0</v>
      </c>
      <c r="BR40">
        <v>0</v>
      </c>
      <c r="BS40" s="130">
        <v>12</v>
      </c>
      <c r="BT40">
        <v>0</v>
      </c>
      <c r="BU40">
        <v>0</v>
      </c>
      <c r="BV40">
        <v>1</v>
      </c>
      <c r="BW40">
        <v>7</v>
      </c>
      <c r="BX40">
        <v>0</v>
      </c>
      <c r="BY40" s="130">
        <v>7</v>
      </c>
      <c r="BZ40">
        <v>10</v>
      </c>
      <c r="CA40">
        <v>5</v>
      </c>
      <c r="CB40">
        <v>8</v>
      </c>
      <c r="CC40">
        <v>2</v>
      </c>
      <c r="CD40" s="130"/>
      <c r="CE40" s="130"/>
      <c r="CF40" s="322"/>
      <c r="CG40">
        <v>127</v>
      </c>
      <c r="CH40">
        <v>62</v>
      </c>
      <c r="CI40">
        <v>168</v>
      </c>
      <c r="CJ40" s="130">
        <v>61</v>
      </c>
      <c r="CK40" s="130">
        <v>154</v>
      </c>
      <c r="CL40" s="130">
        <v>102</v>
      </c>
      <c r="CM40" s="130">
        <v>167</v>
      </c>
      <c r="CN40">
        <v>160</v>
      </c>
      <c r="CO40">
        <v>113</v>
      </c>
      <c r="CP40">
        <v>33</v>
      </c>
      <c r="CQ40">
        <v>3</v>
      </c>
      <c r="CR40">
        <v>3</v>
      </c>
      <c r="CS40">
        <v>7</v>
      </c>
      <c r="CT40" s="130">
        <v>2</v>
      </c>
      <c r="CU40" s="130">
        <v>6</v>
      </c>
      <c r="CV40" s="130">
        <v>4</v>
      </c>
      <c r="CW40" s="130">
        <v>7</v>
      </c>
      <c r="CX40">
        <v>6</v>
      </c>
      <c r="CY40">
        <v>2</v>
      </c>
      <c r="CZ40">
        <v>1</v>
      </c>
      <c r="DA40">
        <v>124</v>
      </c>
      <c r="DB40">
        <v>59</v>
      </c>
      <c r="DC40">
        <v>161</v>
      </c>
      <c r="DD40" s="130">
        <v>59</v>
      </c>
      <c r="DE40" s="130">
        <v>148</v>
      </c>
      <c r="DF40" s="130">
        <v>98</v>
      </c>
      <c r="DG40" s="130">
        <v>160</v>
      </c>
      <c r="DH40" s="130">
        <v>154</v>
      </c>
      <c r="DI40" s="130">
        <v>111</v>
      </c>
      <c r="DJ40" s="130">
        <v>32</v>
      </c>
      <c r="DK40" s="130"/>
      <c r="DL40">
        <v>213</v>
      </c>
      <c r="DM40">
        <v>213</v>
      </c>
      <c r="DN40">
        <v>0</v>
      </c>
      <c r="DO40">
        <v>213</v>
      </c>
      <c r="DP40">
        <v>10</v>
      </c>
      <c r="DQ40">
        <v>203</v>
      </c>
      <c r="DR40">
        <v>0</v>
      </c>
      <c r="DS40">
        <v>4</v>
      </c>
      <c r="DT40">
        <v>74</v>
      </c>
      <c r="DU40" s="130">
        <v>90</v>
      </c>
      <c r="DV40" s="130">
        <v>88</v>
      </c>
      <c r="DW40">
        <v>26</v>
      </c>
      <c r="DX40" s="130">
        <v>4</v>
      </c>
      <c r="DY40">
        <v>3</v>
      </c>
      <c r="DZ40">
        <v>2</v>
      </c>
      <c r="EA40">
        <v>0</v>
      </c>
      <c r="EB40">
        <v>3</v>
      </c>
      <c r="EC40" s="130">
        <v>0</v>
      </c>
      <c r="ED40" s="130">
        <v>73</v>
      </c>
      <c r="EE40" s="130">
        <v>0</v>
      </c>
      <c r="EF40" s="130">
        <v>0</v>
      </c>
      <c r="EG40" s="130">
        <v>21</v>
      </c>
      <c r="EH40" s="130">
        <v>116</v>
      </c>
      <c r="EI40" s="130">
        <v>76</v>
      </c>
      <c r="EJ40" s="130">
        <v>0</v>
      </c>
      <c r="EK40" s="130">
        <v>6</v>
      </c>
      <c r="EL40" s="130">
        <v>4</v>
      </c>
      <c r="EM40" s="130">
        <v>0</v>
      </c>
      <c r="EN40" s="130">
        <v>0</v>
      </c>
      <c r="EO40">
        <v>15</v>
      </c>
      <c r="EP40">
        <v>112</v>
      </c>
      <c r="EQ40">
        <v>76</v>
      </c>
      <c r="ER40">
        <v>1</v>
      </c>
      <c r="ES40" s="130">
        <v>38</v>
      </c>
      <c r="ET40">
        <v>3</v>
      </c>
      <c r="EU40" s="130">
        <v>9</v>
      </c>
      <c r="EV40">
        <v>9</v>
      </c>
      <c r="EW40" s="130">
        <v>2746</v>
      </c>
      <c r="EX40" s="130">
        <v>0</v>
      </c>
      <c r="EY40" s="130">
        <v>313</v>
      </c>
      <c r="EZ40" s="130">
        <v>0</v>
      </c>
      <c r="FA40" s="130">
        <v>9</v>
      </c>
      <c r="FB40" s="130">
        <v>18</v>
      </c>
      <c r="FC40" s="130">
        <v>1294</v>
      </c>
      <c r="FD40">
        <v>1203</v>
      </c>
      <c r="FE40">
        <v>267</v>
      </c>
      <c r="FF40" s="130">
        <v>2764</v>
      </c>
      <c r="FG40" s="130">
        <v>23</v>
      </c>
      <c r="FH40" s="130">
        <v>15</v>
      </c>
      <c r="FI40" s="130">
        <v>1</v>
      </c>
      <c r="FJ40" s="130">
        <v>3</v>
      </c>
      <c r="FK40" s="130">
        <v>2</v>
      </c>
      <c r="FL40" s="130">
        <v>21</v>
      </c>
      <c r="FM40" s="130">
        <v>0</v>
      </c>
      <c r="FN40" s="130">
        <v>0</v>
      </c>
      <c r="FO40" s="130">
        <v>0</v>
      </c>
      <c r="FP40" s="130">
        <v>0</v>
      </c>
      <c r="FQ40" s="130">
        <v>0</v>
      </c>
      <c r="FR40" s="130">
        <v>0</v>
      </c>
      <c r="FS40" s="130">
        <v>0</v>
      </c>
      <c r="FT40" s="130">
        <v>0</v>
      </c>
      <c r="FU40" s="130">
        <v>3</v>
      </c>
      <c r="FV40" s="130">
        <v>3</v>
      </c>
      <c r="FW40" s="130">
        <v>2</v>
      </c>
      <c r="FX40" s="130">
        <v>1</v>
      </c>
      <c r="FY40" s="130">
        <v>2</v>
      </c>
      <c r="FZ40" s="130">
        <v>1</v>
      </c>
      <c r="GA40" s="130">
        <v>3</v>
      </c>
      <c r="GB40" s="130">
        <v>1</v>
      </c>
      <c r="GC40" s="130">
        <v>110</v>
      </c>
      <c r="GD40" s="130">
        <v>19</v>
      </c>
      <c r="GE40" s="130">
        <v>129</v>
      </c>
      <c r="GF40" s="130">
        <v>3</v>
      </c>
      <c r="GG40" s="130">
        <v>0</v>
      </c>
      <c r="GH40" s="130">
        <v>3</v>
      </c>
      <c r="GI40" s="130">
        <v>107</v>
      </c>
      <c r="GJ40" s="130">
        <v>19</v>
      </c>
      <c r="GK40" s="130">
        <v>126</v>
      </c>
      <c r="GL40" s="130">
        <v>110</v>
      </c>
      <c r="GM40" s="130">
        <v>5</v>
      </c>
      <c r="GN40" s="130">
        <v>5</v>
      </c>
      <c r="GO40" s="130">
        <v>5</v>
      </c>
      <c r="GP40" s="130">
        <v>32</v>
      </c>
      <c r="GQ40" s="130">
        <v>0</v>
      </c>
      <c r="GR40" s="130">
        <v>0</v>
      </c>
      <c r="GS40" s="130">
        <v>0</v>
      </c>
      <c r="GT40" s="130" t="s">
        <v>118</v>
      </c>
      <c r="GU40" s="130" t="s">
        <v>1195</v>
      </c>
      <c r="GV40" s="130"/>
      <c r="GW40" s="130"/>
      <c r="GX40" s="130"/>
      <c r="GY40" s="130"/>
      <c r="GZ40" s="130"/>
      <c r="HA40" s="130"/>
      <c r="HH40" s="130"/>
      <c r="HI40" s="130"/>
      <c r="HN40" s="130"/>
      <c r="HO40" s="130"/>
      <c r="HP40" s="130"/>
    </row>
    <row r="41" spans="1:224" x14ac:dyDescent="0.3">
      <c r="A41" t="s">
        <v>116</v>
      </c>
      <c r="B41" t="s">
        <v>132</v>
      </c>
      <c r="C41" t="s">
        <v>641</v>
      </c>
      <c r="D41" t="s">
        <v>642</v>
      </c>
      <c r="E41" s="352">
        <v>44713</v>
      </c>
      <c r="F41" s="130">
        <v>3894</v>
      </c>
      <c r="G41">
        <v>135</v>
      </c>
      <c r="H41">
        <v>174</v>
      </c>
      <c r="I41">
        <v>175</v>
      </c>
      <c r="J41">
        <v>122</v>
      </c>
      <c r="K41">
        <v>181</v>
      </c>
      <c r="L41">
        <v>140</v>
      </c>
      <c r="M41">
        <v>106</v>
      </c>
      <c r="N41">
        <v>181</v>
      </c>
      <c r="O41">
        <v>207</v>
      </c>
      <c r="P41">
        <v>4</v>
      </c>
      <c r="Q41">
        <v>7</v>
      </c>
      <c r="R41">
        <v>7</v>
      </c>
      <c r="S41">
        <v>3</v>
      </c>
      <c r="T41">
        <v>7</v>
      </c>
      <c r="U41">
        <v>4</v>
      </c>
      <c r="V41">
        <v>3</v>
      </c>
      <c r="W41">
        <v>7</v>
      </c>
      <c r="X41">
        <v>11</v>
      </c>
      <c r="Y41">
        <v>131</v>
      </c>
      <c r="Z41">
        <v>167</v>
      </c>
      <c r="AA41">
        <v>168</v>
      </c>
      <c r="AB41">
        <v>119</v>
      </c>
      <c r="AC41">
        <v>174</v>
      </c>
      <c r="AD41">
        <v>136</v>
      </c>
      <c r="AE41">
        <v>103</v>
      </c>
      <c r="AF41">
        <v>174</v>
      </c>
      <c r="AG41">
        <v>196</v>
      </c>
      <c r="AH41">
        <v>19</v>
      </c>
      <c r="AI41">
        <v>18</v>
      </c>
      <c r="AJ41">
        <v>3</v>
      </c>
      <c r="AK41">
        <v>3</v>
      </c>
      <c r="AL41">
        <v>16</v>
      </c>
      <c r="AM41">
        <v>15</v>
      </c>
      <c r="AN41">
        <v>86</v>
      </c>
      <c r="AO41">
        <v>2</v>
      </c>
      <c r="AP41">
        <v>84</v>
      </c>
      <c r="AQ41">
        <v>0</v>
      </c>
      <c r="AR41">
        <v>0</v>
      </c>
      <c r="AS41">
        <v>0</v>
      </c>
      <c r="AT41">
        <v>82</v>
      </c>
      <c r="AU41">
        <v>2</v>
      </c>
      <c r="AV41">
        <v>80</v>
      </c>
      <c r="AW41" s="130">
        <v>106</v>
      </c>
      <c r="AX41" s="130">
        <v>0</v>
      </c>
      <c r="AY41" s="130">
        <v>1</v>
      </c>
      <c r="AZ41" s="130">
        <v>102</v>
      </c>
      <c r="BA41" s="130">
        <v>3</v>
      </c>
      <c r="BB41" s="130">
        <v>0</v>
      </c>
      <c r="BC41" s="130">
        <v>0</v>
      </c>
      <c r="BD41" s="130">
        <v>2</v>
      </c>
      <c r="BE41" s="130">
        <v>103</v>
      </c>
      <c r="BF41" s="130">
        <v>0</v>
      </c>
      <c r="BG41" s="130">
        <v>1</v>
      </c>
      <c r="BH41" s="130">
        <v>100</v>
      </c>
      <c r="BI41">
        <v>19</v>
      </c>
      <c r="BJ41" s="130">
        <v>2</v>
      </c>
      <c r="BK41">
        <v>22</v>
      </c>
      <c r="BL41">
        <v>15</v>
      </c>
      <c r="BM41" s="27">
        <v>6</v>
      </c>
      <c r="BN41">
        <v>0</v>
      </c>
      <c r="BO41" s="130">
        <v>15</v>
      </c>
      <c r="BP41" s="130">
        <v>3</v>
      </c>
      <c r="BQ41">
        <v>0</v>
      </c>
      <c r="BR41">
        <v>0</v>
      </c>
      <c r="BS41" s="130">
        <v>12</v>
      </c>
      <c r="BT41">
        <v>0</v>
      </c>
      <c r="BU41">
        <v>0</v>
      </c>
      <c r="BV41">
        <v>1</v>
      </c>
      <c r="BW41">
        <v>7</v>
      </c>
      <c r="BX41">
        <v>0</v>
      </c>
      <c r="BY41" s="130">
        <v>7</v>
      </c>
      <c r="BZ41">
        <v>10</v>
      </c>
      <c r="CA41">
        <v>5</v>
      </c>
      <c r="CB41">
        <v>8</v>
      </c>
      <c r="CC41">
        <v>2</v>
      </c>
      <c r="CD41" s="130"/>
      <c r="CE41" s="130"/>
      <c r="CF41" s="322"/>
      <c r="CG41">
        <v>135</v>
      </c>
      <c r="CH41">
        <v>65</v>
      </c>
      <c r="CI41">
        <v>175</v>
      </c>
      <c r="CJ41" s="130">
        <v>62</v>
      </c>
      <c r="CK41" s="130">
        <v>159</v>
      </c>
      <c r="CL41" s="130">
        <v>104</v>
      </c>
      <c r="CM41" s="130">
        <v>174</v>
      </c>
      <c r="CN41">
        <v>167</v>
      </c>
      <c r="CO41">
        <v>124</v>
      </c>
      <c r="CP41">
        <v>34</v>
      </c>
      <c r="CQ41">
        <v>4</v>
      </c>
      <c r="CR41">
        <v>4</v>
      </c>
      <c r="CS41">
        <v>7</v>
      </c>
      <c r="CT41" s="130">
        <v>2</v>
      </c>
      <c r="CU41" s="130">
        <v>6</v>
      </c>
      <c r="CV41" s="130">
        <v>4</v>
      </c>
      <c r="CW41" s="130">
        <v>7</v>
      </c>
      <c r="CX41">
        <v>6</v>
      </c>
      <c r="CY41">
        <v>3</v>
      </c>
      <c r="CZ41">
        <v>1</v>
      </c>
      <c r="DA41">
        <v>131</v>
      </c>
      <c r="DB41">
        <v>61</v>
      </c>
      <c r="DC41">
        <v>168</v>
      </c>
      <c r="DD41" s="130">
        <v>60</v>
      </c>
      <c r="DE41" s="130">
        <v>153</v>
      </c>
      <c r="DF41" s="130">
        <v>100</v>
      </c>
      <c r="DG41" s="130">
        <v>167</v>
      </c>
      <c r="DH41" s="130">
        <v>161</v>
      </c>
      <c r="DI41" s="130">
        <v>121</v>
      </c>
      <c r="DJ41" s="130">
        <v>33</v>
      </c>
      <c r="DK41" s="130"/>
      <c r="DL41">
        <v>216</v>
      </c>
      <c r="DM41">
        <v>216</v>
      </c>
      <c r="DN41">
        <v>0</v>
      </c>
      <c r="DO41">
        <v>216</v>
      </c>
      <c r="DP41">
        <v>11</v>
      </c>
      <c r="DQ41">
        <v>205</v>
      </c>
      <c r="DR41">
        <v>0</v>
      </c>
      <c r="DS41">
        <v>4</v>
      </c>
      <c r="DT41">
        <v>74</v>
      </c>
      <c r="DU41" s="130">
        <v>90</v>
      </c>
      <c r="DV41" s="130">
        <v>91</v>
      </c>
      <c r="DW41">
        <v>26</v>
      </c>
      <c r="DX41" s="130">
        <v>4</v>
      </c>
      <c r="DY41">
        <v>3</v>
      </c>
      <c r="DZ41">
        <v>2</v>
      </c>
      <c r="EA41">
        <v>0</v>
      </c>
      <c r="EB41">
        <v>3</v>
      </c>
      <c r="EC41" s="130">
        <v>0</v>
      </c>
      <c r="ED41" s="130">
        <v>73</v>
      </c>
      <c r="EE41" s="130">
        <v>0</v>
      </c>
      <c r="EF41" s="130">
        <v>0</v>
      </c>
      <c r="EG41" s="130">
        <v>21</v>
      </c>
      <c r="EH41" s="130">
        <v>116</v>
      </c>
      <c r="EI41" s="130">
        <v>79</v>
      </c>
      <c r="EJ41" s="130">
        <v>0</v>
      </c>
      <c r="EK41" s="130">
        <v>7</v>
      </c>
      <c r="EL41" s="130">
        <v>4</v>
      </c>
      <c r="EM41" s="130">
        <v>0</v>
      </c>
      <c r="EN41" s="130">
        <v>0</v>
      </c>
      <c r="EO41">
        <v>14</v>
      </c>
      <c r="EP41">
        <v>112</v>
      </c>
      <c r="EQ41">
        <v>79</v>
      </c>
      <c r="ER41">
        <v>1</v>
      </c>
      <c r="ES41" s="130">
        <v>38</v>
      </c>
      <c r="ET41">
        <v>3</v>
      </c>
      <c r="EU41" s="130">
        <v>9</v>
      </c>
      <c r="EV41">
        <v>9</v>
      </c>
      <c r="EW41" s="130">
        <v>2773</v>
      </c>
      <c r="EX41" s="130">
        <v>0</v>
      </c>
      <c r="EY41" s="130">
        <v>320</v>
      </c>
      <c r="EZ41" s="130">
        <v>0</v>
      </c>
      <c r="FA41" s="130">
        <v>11</v>
      </c>
      <c r="FB41" s="130">
        <v>18</v>
      </c>
      <c r="FC41" s="130">
        <v>1309</v>
      </c>
      <c r="FD41">
        <v>1212</v>
      </c>
      <c r="FE41">
        <v>270</v>
      </c>
      <c r="FF41" s="130">
        <v>2791</v>
      </c>
      <c r="FG41" s="130">
        <v>22</v>
      </c>
      <c r="FH41" s="130">
        <v>17</v>
      </c>
      <c r="FI41" s="130">
        <v>1</v>
      </c>
      <c r="FJ41" s="130">
        <v>1</v>
      </c>
      <c r="FK41" s="130">
        <v>2</v>
      </c>
      <c r="FL41" s="130">
        <v>20</v>
      </c>
      <c r="FM41" s="130">
        <v>0</v>
      </c>
      <c r="FN41" s="130">
        <v>0</v>
      </c>
      <c r="FO41" s="130">
        <v>0</v>
      </c>
      <c r="FP41" s="130">
        <v>0</v>
      </c>
      <c r="FQ41" s="130">
        <v>0</v>
      </c>
      <c r="FR41" s="130">
        <v>0</v>
      </c>
      <c r="FS41" s="130">
        <v>0</v>
      </c>
      <c r="FT41" s="130">
        <v>0</v>
      </c>
      <c r="FU41" s="130">
        <v>3</v>
      </c>
      <c r="FV41" s="130">
        <v>3</v>
      </c>
      <c r="FW41" s="130">
        <v>2</v>
      </c>
      <c r="FX41" s="130">
        <v>1</v>
      </c>
      <c r="FY41" s="130">
        <v>2</v>
      </c>
      <c r="FZ41" s="130">
        <v>1</v>
      </c>
      <c r="GA41" s="130">
        <v>3</v>
      </c>
      <c r="GB41" s="130">
        <v>1</v>
      </c>
      <c r="GC41" s="130">
        <v>111</v>
      </c>
      <c r="GD41" s="130">
        <v>20</v>
      </c>
      <c r="GE41" s="130">
        <v>131</v>
      </c>
      <c r="GF41" s="130">
        <v>3</v>
      </c>
      <c r="GG41" s="130">
        <v>0</v>
      </c>
      <c r="GH41" s="130">
        <v>3</v>
      </c>
      <c r="GI41" s="130">
        <v>108</v>
      </c>
      <c r="GJ41" s="130">
        <v>20</v>
      </c>
      <c r="GK41" s="130">
        <v>128</v>
      </c>
      <c r="GL41" s="130">
        <v>111</v>
      </c>
      <c r="GM41" s="130">
        <v>5</v>
      </c>
      <c r="GN41" s="130">
        <v>5</v>
      </c>
      <c r="GO41" s="130">
        <v>5</v>
      </c>
      <c r="GP41" s="130">
        <v>35</v>
      </c>
      <c r="GQ41" s="130">
        <v>0</v>
      </c>
      <c r="GR41" s="130">
        <v>0</v>
      </c>
      <c r="GS41" s="130">
        <v>0</v>
      </c>
      <c r="GT41" s="130" t="s">
        <v>121</v>
      </c>
      <c r="GU41" s="130" t="s">
        <v>1195</v>
      </c>
      <c r="GV41" s="130"/>
      <c r="GW41" s="130"/>
      <c r="GX41" s="130"/>
      <c r="GY41" s="130"/>
      <c r="GZ41" s="130"/>
      <c r="HA41" s="130"/>
      <c r="HH41" s="130"/>
      <c r="HI41" s="130"/>
      <c r="HN41" s="130"/>
      <c r="HO41" s="130"/>
      <c r="HP41" s="130"/>
    </row>
    <row r="42" spans="1:224" x14ac:dyDescent="0.3">
      <c r="A42" t="s">
        <v>116</v>
      </c>
      <c r="B42" t="s">
        <v>132</v>
      </c>
      <c r="C42" t="s">
        <v>643</v>
      </c>
      <c r="D42" t="s">
        <v>644</v>
      </c>
      <c r="E42" s="352">
        <v>44682</v>
      </c>
      <c r="F42" s="130">
        <v>5737</v>
      </c>
      <c r="G42">
        <v>260</v>
      </c>
      <c r="H42">
        <v>259</v>
      </c>
      <c r="I42">
        <v>267</v>
      </c>
      <c r="J42">
        <v>244</v>
      </c>
      <c r="K42">
        <v>269</v>
      </c>
      <c r="L42">
        <v>182</v>
      </c>
      <c r="M42">
        <v>229</v>
      </c>
      <c r="N42">
        <v>269</v>
      </c>
      <c r="O42">
        <v>310</v>
      </c>
      <c r="P42">
        <v>10</v>
      </c>
      <c r="Q42">
        <v>7</v>
      </c>
      <c r="R42">
        <v>9</v>
      </c>
      <c r="S42">
        <v>9</v>
      </c>
      <c r="T42">
        <v>9</v>
      </c>
      <c r="U42">
        <v>5</v>
      </c>
      <c r="V42">
        <v>9</v>
      </c>
      <c r="W42">
        <v>13</v>
      </c>
      <c r="X42">
        <v>13</v>
      </c>
      <c r="Y42">
        <v>240</v>
      </c>
      <c r="Z42">
        <v>240</v>
      </c>
      <c r="AA42">
        <v>246</v>
      </c>
      <c r="AB42">
        <v>225</v>
      </c>
      <c r="AC42">
        <v>248</v>
      </c>
      <c r="AD42">
        <v>168</v>
      </c>
      <c r="AE42">
        <v>210</v>
      </c>
      <c r="AF42">
        <v>246</v>
      </c>
      <c r="AG42">
        <v>286</v>
      </c>
      <c r="AH42">
        <v>33</v>
      </c>
      <c r="AI42">
        <v>33</v>
      </c>
      <c r="AJ42">
        <v>4</v>
      </c>
      <c r="AK42">
        <v>4</v>
      </c>
      <c r="AL42">
        <v>28</v>
      </c>
      <c r="AM42">
        <v>28</v>
      </c>
      <c r="AN42">
        <v>155</v>
      </c>
      <c r="AO42">
        <v>3</v>
      </c>
      <c r="AP42">
        <v>145</v>
      </c>
      <c r="AQ42">
        <v>0</v>
      </c>
      <c r="AR42">
        <v>0</v>
      </c>
      <c r="AS42">
        <v>0</v>
      </c>
      <c r="AT42">
        <v>135</v>
      </c>
      <c r="AU42">
        <v>3</v>
      </c>
      <c r="AV42">
        <v>125</v>
      </c>
      <c r="AW42" s="130">
        <v>229</v>
      </c>
      <c r="AX42" s="130">
        <v>1</v>
      </c>
      <c r="AY42" s="130">
        <v>5</v>
      </c>
      <c r="AZ42" s="130">
        <v>222</v>
      </c>
      <c r="BA42" s="130">
        <v>9</v>
      </c>
      <c r="BB42" s="130">
        <v>0</v>
      </c>
      <c r="BC42" s="130">
        <v>0</v>
      </c>
      <c r="BD42" s="130">
        <v>9</v>
      </c>
      <c r="BE42" s="130">
        <v>210</v>
      </c>
      <c r="BF42" s="130">
        <v>1</v>
      </c>
      <c r="BG42" s="130">
        <v>5</v>
      </c>
      <c r="BH42" s="130">
        <v>203</v>
      </c>
      <c r="BI42">
        <v>33</v>
      </c>
      <c r="BJ42" s="130">
        <v>4</v>
      </c>
      <c r="BK42">
        <v>47</v>
      </c>
      <c r="BL42">
        <v>35</v>
      </c>
      <c r="BM42" s="27">
        <v>5</v>
      </c>
      <c r="BN42">
        <v>4</v>
      </c>
      <c r="BO42" s="130">
        <v>21</v>
      </c>
      <c r="BP42" s="130">
        <v>9</v>
      </c>
      <c r="BQ42">
        <v>0</v>
      </c>
      <c r="BR42">
        <v>0</v>
      </c>
      <c r="BS42" s="130">
        <v>12</v>
      </c>
      <c r="BT42">
        <v>0</v>
      </c>
      <c r="BU42">
        <v>0</v>
      </c>
      <c r="BV42">
        <v>3</v>
      </c>
      <c r="BW42">
        <v>9</v>
      </c>
      <c r="BX42">
        <v>0</v>
      </c>
      <c r="BY42" s="130">
        <v>9</v>
      </c>
      <c r="BZ42">
        <v>9</v>
      </c>
      <c r="CA42">
        <v>1</v>
      </c>
      <c r="CB42">
        <v>8</v>
      </c>
      <c r="CC42">
        <v>1</v>
      </c>
      <c r="CD42" s="130"/>
      <c r="CE42" s="130"/>
      <c r="CF42" s="322"/>
      <c r="CG42">
        <v>260</v>
      </c>
      <c r="CH42">
        <v>146</v>
      </c>
      <c r="CI42">
        <v>267</v>
      </c>
      <c r="CJ42" s="130">
        <v>66</v>
      </c>
      <c r="CK42" s="130">
        <v>234</v>
      </c>
      <c r="CL42" s="130">
        <v>152</v>
      </c>
      <c r="CM42" s="130">
        <v>259</v>
      </c>
      <c r="CN42">
        <v>247</v>
      </c>
      <c r="CO42">
        <v>228</v>
      </c>
      <c r="CP42">
        <v>69</v>
      </c>
      <c r="CQ42">
        <v>10</v>
      </c>
      <c r="CR42">
        <v>5</v>
      </c>
      <c r="CS42">
        <v>9</v>
      </c>
      <c r="CT42" s="130">
        <v>0</v>
      </c>
      <c r="CU42" s="130">
        <v>7</v>
      </c>
      <c r="CV42" s="130">
        <v>3</v>
      </c>
      <c r="CW42" s="130">
        <v>7</v>
      </c>
      <c r="CX42">
        <v>7</v>
      </c>
      <c r="CY42">
        <v>6</v>
      </c>
      <c r="CZ42">
        <v>1</v>
      </c>
      <c r="DA42">
        <v>240</v>
      </c>
      <c r="DB42">
        <v>134</v>
      </c>
      <c r="DC42">
        <v>246</v>
      </c>
      <c r="DD42" s="130">
        <v>59</v>
      </c>
      <c r="DE42" s="130">
        <v>215</v>
      </c>
      <c r="DF42" s="130">
        <v>141</v>
      </c>
      <c r="DG42" s="130">
        <v>240</v>
      </c>
      <c r="DH42" s="130">
        <v>228</v>
      </c>
      <c r="DI42" s="130">
        <v>212</v>
      </c>
      <c r="DJ42" s="130">
        <v>64</v>
      </c>
      <c r="DK42" s="130"/>
      <c r="DL42">
        <v>336</v>
      </c>
      <c r="DM42">
        <v>323</v>
      </c>
      <c r="DN42">
        <v>13</v>
      </c>
      <c r="DO42">
        <v>336</v>
      </c>
      <c r="DP42">
        <v>14</v>
      </c>
      <c r="DQ42">
        <v>309</v>
      </c>
      <c r="DR42">
        <v>13</v>
      </c>
      <c r="DS42">
        <v>81</v>
      </c>
      <c r="DT42">
        <v>114</v>
      </c>
      <c r="DU42" s="130">
        <v>171</v>
      </c>
      <c r="DV42" s="130">
        <v>68</v>
      </c>
      <c r="DW42">
        <v>73</v>
      </c>
      <c r="DX42" s="130">
        <v>1</v>
      </c>
      <c r="DY42">
        <v>20</v>
      </c>
      <c r="DZ42">
        <v>3</v>
      </c>
      <c r="EA42">
        <v>0</v>
      </c>
      <c r="EB42">
        <v>79</v>
      </c>
      <c r="EC42" s="130">
        <v>0</v>
      </c>
      <c r="ED42" s="130">
        <v>111</v>
      </c>
      <c r="EE42" s="130">
        <v>1</v>
      </c>
      <c r="EF42" s="130">
        <v>1</v>
      </c>
      <c r="EG42" s="130">
        <v>24</v>
      </c>
      <c r="EH42" s="130">
        <v>200</v>
      </c>
      <c r="EI42" s="130">
        <v>111</v>
      </c>
      <c r="EJ42" s="130">
        <v>0</v>
      </c>
      <c r="EK42" s="130">
        <v>7</v>
      </c>
      <c r="EL42" s="130">
        <v>6</v>
      </c>
      <c r="EM42" s="130">
        <v>1</v>
      </c>
      <c r="EN42" s="130">
        <v>0</v>
      </c>
      <c r="EO42">
        <v>16</v>
      </c>
      <c r="EP42">
        <v>185</v>
      </c>
      <c r="EQ42">
        <v>108</v>
      </c>
      <c r="ER42">
        <v>4</v>
      </c>
      <c r="ES42" s="130">
        <v>53</v>
      </c>
      <c r="ET42">
        <v>6</v>
      </c>
      <c r="EU42" s="130">
        <v>15</v>
      </c>
      <c r="EV42">
        <v>6</v>
      </c>
      <c r="EW42" s="130">
        <v>3871</v>
      </c>
      <c r="EX42" s="130">
        <v>0</v>
      </c>
      <c r="EY42" s="130">
        <v>342</v>
      </c>
      <c r="EZ42" s="130">
        <v>0</v>
      </c>
      <c r="FA42" s="130">
        <v>17</v>
      </c>
      <c r="FB42" s="130">
        <v>31</v>
      </c>
      <c r="FC42" s="130">
        <v>1723</v>
      </c>
      <c r="FD42">
        <v>1725</v>
      </c>
      <c r="FE42">
        <v>444</v>
      </c>
      <c r="FF42" s="130">
        <v>3892</v>
      </c>
      <c r="FG42" s="130">
        <v>27</v>
      </c>
      <c r="FH42" s="130">
        <v>3</v>
      </c>
      <c r="FI42" s="130">
        <v>0</v>
      </c>
      <c r="FJ42" s="130">
        <v>1</v>
      </c>
      <c r="FK42" s="130">
        <v>0</v>
      </c>
      <c r="FL42" s="130">
        <v>26</v>
      </c>
      <c r="FM42" s="130">
        <v>1</v>
      </c>
      <c r="FN42" s="130">
        <v>1</v>
      </c>
      <c r="FO42" s="130">
        <v>0</v>
      </c>
      <c r="FP42" s="130">
        <v>0</v>
      </c>
      <c r="FQ42" s="130">
        <v>0</v>
      </c>
      <c r="FR42" s="130">
        <v>1</v>
      </c>
      <c r="FS42" s="130">
        <v>0</v>
      </c>
      <c r="FT42" s="130">
        <v>0</v>
      </c>
      <c r="FU42" s="130">
        <v>2</v>
      </c>
      <c r="FV42" s="130">
        <v>1</v>
      </c>
      <c r="FW42" s="130">
        <v>0</v>
      </c>
      <c r="FX42" s="130">
        <v>0</v>
      </c>
      <c r="FY42" s="130">
        <v>2</v>
      </c>
      <c r="FZ42" s="130">
        <v>0</v>
      </c>
      <c r="GA42" s="130">
        <v>3</v>
      </c>
      <c r="GB42" s="130">
        <v>1</v>
      </c>
      <c r="GC42" s="130">
        <v>222</v>
      </c>
      <c r="GD42" s="130">
        <v>42</v>
      </c>
      <c r="GE42" s="130">
        <v>264</v>
      </c>
      <c r="GF42" s="130">
        <v>5</v>
      </c>
      <c r="GG42" s="130">
        <v>2</v>
      </c>
      <c r="GH42" s="130">
        <v>7</v>
      </c>
      <c r="GI42" s="130">
        <v>208</v>
      </c>
      <c r="GJ42" s="130">
        <v>39</v>
      </c>
      <c r="GK42" s="130">
        <v>247</v>
      </c>
      <c r="GL42" s="130">
        <v>222</v>
      </c>
      <c r="GM42" s="130">
        <v>18</v>
      </c>
      <c r="GN42" s="130">
        <v>18</v>
      </c>
      <c r="GO42" s="130">
        <v>18</v>
      </c>
      <c r="GP42" s="130">
        <v>59</v>
      </c>
      <c r="GQ42" s="130">
        <v>0</v>
      </c>
      <c r="GR42" s="130">
        <v>0</v>
      </c>
      <c r="GS42" s="130">
        <v>0</v>
      </c>
      <c r="GT42" s="130" t="s">
        <v>118</v>
      </c>
      <c r="GU42" s="130" t="s">
        <v>1196</v>
      </c>
      <c r="GV42" s="130"/>
      <c r="GW42" s="130"/>
      <c r="GX42" s="130"/>
      <c r="GY42" s="130"/>
      <c r="GZ42" s="130"/>
      <c r="HA42" s="130"/>
      <c r="HH42" s="130"/>
      <c r="HI42" s="130"/>
      <c r="HN42" s="130"/>
      <c r="HO42" s="130"/>
      <c r="HP42" s="130"/>
    </row>
    <row r="43" spans="1:224" x14ac:dyDescent="0.3">
      <c r="A43" t="s">
        <v>116</v>
      </c>
      <c r="B43" t="s">
        <v>132</v>
      </c>
      <c r="C43" t="s">
        <v>643</v>
      </c>
      <c r="D43" t="s">
        <v>644</v>
      </c>
      <c r="E43" s="352">
        <v>44713</v>
      </c>
      <c r="F43" s="130">
        <v>5744</v>
      </c>
      <c r="G43">
        <v>270</v>
      </c>
      <c r="H43">
        <v>267</v>
      </c>
      <c r="I43">
        <v>275</v>
      </c>
      <c r="J43">
        <v>259</v>
      </c>
      <c r="K43">
        <v>276</v>
      </c>
      <c r="L43">
        <v>193</v>
      </c>
      <c r="M43">
        <v>249</v>
      </c>
      <c r="N43">
        <v>270</v>
      </c>
      <c r="O43">
        <v>316</v>
      </c>
      <c r="P43">
        <v>10</v>
      </c>
      <c r="Q43">
        <v>9</v>
      </c>
      <c r="R43">
        <v>11</v>
      </c>
      <c r="S43">
        <v>9</v>
      </c>
      <c r="T43">
        <v>11</v>
      </c>
      <c r="U43">
        <v>5</v>
      </c>
      <c r="V43">
        <v>9</v>
      </c>
      <c r="W43">
        <v>12</v>
      </c>
      <c r="X43">
        <v>12</v>
      </c>
      <c r="Y43">
        <v>250</v>
      </c>
      <c r="Z43">
        <v>246</v>
      </c>
      <c r="AA43">
        <v>252</v>
      </c>
      <c r="AB43">
        <v>240</v>
      </c>
      <c r="AC43">
        <v>253</v>
      </c>
      <c r="AD43">
        <v>179</v>
      </c>
      <c r="AE43">
        <v>230</v>
      </c>
      <c r="AF43">
        <v>249</v>
      </c>
      <c r="AG43">
        <v>293</v>
      </c>
      <c r="AH43">
        <v>38</v>
      </c>
      <c r="AI43">
        <v>38</v>
      </c>
      <c r="AJ43">
        <v>5</v>
      </c>
      <c r="AK43">
        <v>5</v>
      </c>
      <c r="AL43">
        <v>32</v>
      </c>
      <c r="AM43">
        <v>32</v>
      </c>
      <c r="AN43">
        <v>172</v>
      </c>
      <c r="AO43">
        <v>3</v>
      </c>
      <c r="AP43">
        <v>162</v>
      </c>
      <c r="AQ43">
        <v>0</v>
      </c>
      <c r="AR43">
        <v>0</v>
      </c>
      <c r="AS43">
        <v>0</v>
      </c>
      <c r="AT43">
        <v>145</v>
      </c>
      <c r="AU43">
        <v>3</v>
      </c>
      <c r="AV43">
        <v>136</v>
      </c>
      <c r="AW43" s="130">
        <v>249</v>
      </c>
      <c r="AX43" s="130">
        <v>1</v>
      </c>
      <c r="AY43" s="130">
        <v>5</v>
      </c>
      <c r="AZ43" s="130">
        <v>241</v>
      </c>
      <c r="BA43" s="130">
        <v>9</v>
      </c>
      <c r="BB43" s="130">
        <v>0</v>
      </c>
      <c r="BC43" s="130">
        <v>0</v>
      </c>
      <c r="BD43" s="130">
        <v>9</v>
      </c>
      <c r="BE43" s="130">
        <v>230</v>
      </c>
      <c r="BF43" s="130">
        <v>1</v>
      </c>
      <c r="BG43" s="130">
        <v>5</v>
      </c>
      <c r="BH43" s="130">
        <v>222</v>
      </c>
      <c r="BI43">
        <v>33</v>
      </c>
      <c r="BJ43" s="130">
        <v>4</v>
      </c>
      <c r="BK43">
        <v>48</v>
      </c>
      <c r="BL43">
        <v>36</v>
      </c>
      <c r="BM43" s="27">
        <v>5</v>
      </c>
      <c r="BN43">
        <v>4</v>
      </c>
      <c r="BO43" s="130">
        <v>22</v>
      </c>
      <c r="BP43" s="130">
        <v>9</v>
      </c>
      <c r="BQ43">
        <v>0</v>
      </c>
      <c r="BR43">
        <v>0</v>
      </c>
      <c r="BS43" s="130">
        <v>13</v>
      </c>
      <c r="BT43">
        <v>0</v>
      </c>
      <c r="BU43">
        <v>0</v>
      </c>
      <c r="BV43">
        <v>2</v>
      </c>
      <c r="BW43">
        <v>8</v>
      </c>
      <c r="BX43">
        <v>0</v>
      </c>
      <c r="BY43" s="130">
        <v>8</v>
      </c>
      <c r="BZ43">
        <v>9</v>
      </c>
      <c r="CA43">
        <v>1</v>
      </c>
      <c r="CB43">
        <v>8</v>
      </c>
      <c r="CC43">
        <v>1</v>
      </c>
      <c r="CD43" s="130"/>
      <c r="CE43" s="130"/>
      <c r="CF43" s="322"/>
      <c r="CG43">
        <v>270</v>
      </c>
      <c r="CH43">
        <v>156</v>
      </c>
      <c r="CI43">
        <v>275</v>
      </c>
      <c r="CJ43" s="130">
        <v>68</v>
      </c>
      <c r="CK43" s="130">
        <v>237</v>
      </c>
      <c r="CL43" s="130">
        <v>153</v>
      </c>
      <c r="CM43" s="130">
        <v>267</v>
      </c>
      <c r="CN43">
        <v>258</v>
      </c>
      <c r="CO43">
        <v>241</v>
      </c>
      <c r="CP43">
        <v>79</v>
      </c>
      <c r="CQ43">
        <v>10</v>
      </c>
      <c r="CR43">
        <v>4</v>
      </c>
      <c r="CS43">
        <v>11</v>
      </c>
      <c r="CT43" s="130">
        <v>0</v>
      </c>
      <c r="CU43" s="130">
        <v>9</v>
      </c>
      <c r="CV43" s="130">
        <v>2</v>
      </c>
      <c r="CW43" s="130">
        <v>9</v>
      </c>
      <c r="CX43">
        <v>9</v>
      </c>
      <c r="CY43">
        <v>8</v>
      </c>
      <c r="CZ43">
        <v>1</v>
      </c>
      <c r="DA43">
        <v>250</v>
      </c>
      <c r="DB43">
        <v>145</v>
      </c>
      <c r="DC43">
        <v>252</v>
      </c>
      <c r="DD43" s="130">
        <v>61</v>
      </c>
      <c r="DE43" s="130">
        <v>216</v>
      </c>
      <c r="DF43" s="130">
        <v>143</v>
      </c>
      <c r="DG43" s="130">
        <v>246</v>
      </c>
      <c r="DH43" s="130">
        <v>237</v>
      </c>
      <c r="DI43" s="130">
        <v>223</v>
      </c>
      <c r="DJ43" s="130">
        <v>74</v>
      </c>
      <c r="DK43" s="130"/>
      <c r="DL43">
        <v>338</v>
      </c>
      <c r="DM43">
        <v>325</v>
      </c>
      <c r="DN43">
        <v>13</v>
      </c>
      <c r="DO43">
        <v>338</v>
      </c>
      <c r="DP43">
        <v>13</v>
      </c>
      <c r="DQ43">
        <v>312</v>
      </c>
      <c r="DR43">
        <v>13</v>
      </c>
      <c r="DS43">
        <v>81</v>
      </c>
      <c r="DT43">
        <v>114</v>
      </c>
      <c r="DU43" s="130">
        <v>172</v>
      </c>
      <c r="DV43" s="130">
        <v>68</v>
      </c>
      <c r="DW43">
        <v>73</v>
      </c>
      <c r="DX43" s="130">
        <v>1</v>
      </c>
      <c r="DY43">
        <v>20</v>
      </c>
      <c r="DZ43">
        <v>4</v>
      </c>
      <c r="EA43">
        <v>0</v>
      </c>
      <c r="EB43">
        <v>79</v>
      </c>
      <c r="EC43" s="130">
        <v>0</v>
      </c>
      <c r="ED43" s="130">
        <v>111</v>
      </c>
      <c r="EE43" s="130">
        <v>1</v>
      </c>
      <c r="EF43" s="130">
        <v>1</v>
      </c>
      <c r="EG43" s="130">
        <v>24</v>
      </c>
      <c r="EH43" s="130">
        <v>199</v>
      </c>
      <c r="EI43" s="130">
        <v>114</v>
      </c>
      <c r="EJ43" s="130">
        <v>0</v>
      </c>
      <c r="EK43" s="130">
        <v>6</v>
      </c>
      <c r="EL43" s="130">
        <v>6</v>
      </c>
      <c r="EM43" s="130">
        <v>1</v>
      </c>
      <c r="EN43" s="130">
        <v>0</v>
      </c>
      <c r="EO43">
        <v>17</v>
      </c>
      <c r="EP43">
        <v>184</v>
      </c>
      <c r="EQ43">
        <v>111</v>
      </c>
      <c r="ER43">
        <v>3</v>
      </c>
      <c r="ES43" s="130">
        <v>54</v>
      </c>
      <c r="ET43">
        <v>6</v>
      </c>
      <c r="EU43" s="130">
        <v>15</v>
      </c>
      <c r="EV43">
        <v>6</v>
      </c>
      <c r="EW43" s="130">
        <v>3896</v>
      </c>
      <c r="EX43" s="130">
        <v>0</v>
      </c>
      <c r="EY43" s="130">
        <v>339</v>
      </c>
      <c r="EZ43" s="130">
        <v>0</v>
      </c>
      <c r="FA43" s="130">
        <v>18</v>
      </c>
      <c r="FB43" s="130">
        <v>31</v>
      </c>
      <c r="FC43" s="130">
        <v>1732</v>
      </c>
      <c r="FD43">
        <v>1740</v>
      </c>
      <c r="FE43">
        <v>445</v>
      </c>
      <c r="FF43" s="130">
        <v>3917</v>
      </c>
      <c r="FG43" s="130">
        <v>27</v>
      </c>
      <c r="FH43" s="130">
        <v>3</v>
      </c>
      <c r="FI43" s="130">
        <v>0</v>
      </c>
      <c r="FJ43" s="130">
        <v>4</v>
      </c>
      <c r="FK43" s="130">
        <v>0</v>
      </c>
      <c r="FL43" s="130">
        <v>26</v>
      </c>
      <c r="FM43" s="130">
        <v>1</v>
      </c>
      <c r="FN43" s="130">
        <v>1</v>
      </c>
      <c r="FO43" s="130">
        <v>0</v>
      </c>
      <c r="FP43" s="130">
        <v>0</v>
      </c>
      <c r="FQ43" s="130">
        <v>0</v>
      </c>
      <c r="FR43" s="130">
        <v>1</v>
      </c>
      <c r="FS43" s="130">
        <v>0</v>
      </c>
      <c r="FT43" s="130">
        <v>0</v>
      </c>
      <c r="FU43" s="130">
        <v>1</v>
      </c>
      <c r="FV43" s="130">
        <v>1</v>
      </c>
      <c r="FW43" s="130">
        <v>0</v>
      </c>
      <c r="FX43" s="130">
        <v>0</v>
      </c>
      <c r="FY43" s="130">
        <v>1</v>
      </c>
      <c r="FZ43" s="130">
        <v>0</v>
      </c>
      <c r="GA43" s="130">
        <v>2</v>
      </c>
      <c r="GB43" s="130">
        <v>1</v>
      </c>
      <c r="GC43" s="130">
        <v>224</v>
      </c>
      <c r="GD43" s="130">
        <v>43</v>
      </c>
      <c r="GE43" s="130">
        <v>267</v>
      </c>
      <c r="GF43" s="130">
        <v>5</v>
      </c>
      <c r="GG43" s="130">
        <v>2</v>
      </c>
      <c r="GH43" s="130">
        <v>7</v>
      </c>
      <c r="GI43" s="130">
        <v>210</v>
      </c>
      <c r="GJ43" s="130">
        <v>40</v>
      </c>
      <c r="GK43" s="130">
        <v>250</v>
      </c>
      <c r="GL43" s="130">
        <v>224</v>
      </c>
      <c r="GM43" s="130">
        <v>19</v>
      </c>
      <c r="GN43" s="130">
        <v>19</v>
      </c>
      <c r="GO43" s="130">
        <v>19</v>
      </c>
      <c r="GP43" s="130">
        <v>60</v>
      </c>
      <c r="GQ43" s="130">
        <v>0</v>
      </c>
      <c r="GR43" s="130">
        <v>0</v>
      </c>
      <c r="GS43" s="130">
        <v>0</v>
      </c>
      <c r="GT43" s="130" t="s">
        <v>121</v>
      </c>
      <c r="GU43" s="130" t="s">
        <v>1196</v>
      </c>
      <c r="GV43" s="130"/>
      <c r="GW43" s="130"/>
      <c r="GX43" s="130"/>
      <c r="GY43" s="130"/>
      <c r="GZ43" s="130"/>
      <c r="HA43" s="130"/>
      <c r="HH43" s="130"/>
      <c r="HI43" s="130"/>
      <c r="HN43" s="130"/>
      <c r="HO43" s="130"/>
      <c r="HP43" s="130"/>
    </row>
    <row r="44" spans="1:224" x14ac:dyDescent="0.3">
      <c r="A44" t="s">
        <v>116</v>
      </c>
      <c r="B44" t="s">
        <v>132</v>
      </c>
      <c r="C44" t="s">
        <v>605</v>
      </c>
      <c r="D44" t="s">
        <v>606</v>
      </c>
      <c r="E44" s="352">
        <v>44682</v>
      </c>
      <c r="F44" s="130">
        <v>9691</v>
      </c>
      <c r="G44">
        <v>431</v>
      </c>
      <c r="H44">
        <v>404</v>
      </c>
      <c r="I44">
        <v>443</v>
      </c>
      <c r="J44">
        <v>386</v>
      </c>
      <c r="K44">
        <v>452</v>
      </c>
      <c r="L44">
        <v>305</v>
      </c>
      <c r="M44">
        <v>373</v>
      </c>
      <c r="N44">
        <v>332</v>
      </c>
      <c r="O44">
        <v>559</v>
      </c>
      <c r="P44">
        <v>9</v>
      </c>
      <c r="Q44">
        <v>8</v>
      </c>
      <c r="R44">
        <v>11</v>
      </c>
      <c r="S44">
        <v>7</v>
      </c>
      <c r="T44">
        <v>10</v>
      </c>
      <c r="U44">
        <v>5</v>
      </c>
      <c r="V44">
        <v>6</v>
      </c>
      <c r="W44">
        <v>11</v>
      </c>
      <c r="X44">
        <v>18</v>
      </c>
      <c r="Y44">
        <v>412</v>
      </c>
      <c r="Z44">
        <v>386</v>
      </c>
      <c r="AA44">
        <v>421</v>
      </c>
      <c r="AB44">
        <v>370</v>
      </c>
      <c r="AC44">
        <v>431</v>
      </c>
      <c r="AD44">
        <v>294</v>
      </c>
      <c r="AE44">
        <v>359</v>
      </c>
      <c r="AF44">
        <v>312</v>
      </c>
      <c r="AG44">
        <v>522</v>
      </c>
      <c r="AH44">
        <v>61</v>
      </c>
      <c r="AI44">
        <v>54</v>
      </c>
      <c r="AJ44">
        <v>1</v>
      </c>
      <c r="AK44">
        <v>1</v>
      </c>
      <c r="AL44">
        <v>59</v>
      </c>
      <c r="AM44">
        <v>52</v>
      </c>
      <c r="AN44">
        <v>261</v>
      </c>
      <c r="AO44">
        <v>4</v>
      </c>
      <c r="AP44">
        <v>251</v>
      </c>
      <c r="AQ44">
        <v>0</v>
      </c>
      <c r="AR44">
        <v>0</v>
      </c>
      <c r="AS44">
        <v>0</v>
      </c>
      <c r="AT44">
        <v>151</v>
      </c>
      <c r="AU44">
        <v>1</v>
      </c>
      <c r="AV44">
        <v>147</v>
      </c>
      <c r="AW44" s="130">
        <v>373</v>
      </c>
      <c r="AX44" s="130">
        <v>5</v>
      </c>
      <c r="AY44" s="130">
        <v>14</v>
      </c>
      <c r="AZ44" s="130">
        <v>350</v>
      </c>
      <c r="BA44" s="130">
        <v>6</v>
      </c>
      <c r="BB44" s="130">
        <v>0</v>
      </c>
      <c r="BC44" s="130">
        <v>0</v>
      </c>
      <c r="BD44" s="130">
        <v>6</v>
      </c>
      <c r="BE44" s="130">
        <v>359</v>
      </c>
      <c r="BF44" s="130">
        <v>5</v>
      </c>
      <c r="BG44" s="130">
        <v>13</v>
      </c>
      <c r="BH44" s="130">
        <v>337</v>
      </c>
      <c r="BI44">
        <v>71</v>
      </c>
      <c r="BJ44" s="130">
        <v>8</v>
      </c>
      <c r="BK44">
        <v>87</v>
      </c>
      <c r="BL44">
        <v>121</v>
      </c>
      <c r="BM44" s="27">
        <v>23</v>
      </c>
      <c r="BN44">
        <v>8</v>
      </c>
      <c r="BO44" s="130">
        <v>44</v>
      </c>
      <c r="BP44" s="130">
        <v>10</v>
      </c>
      <c r="BQ44">
        <v>0</v>
      </c>
      <c r="BR44">
        <v>0</v>
      </c>
      <c r="BS44" s="130">
        <v>34</v>
      </c>
      <c r="BT44">
        <v>0</v>
      </c>
      <c r="BU44">
        <v>0</v>
      </c>
      <c r="BV44">
        <v>8</v>
      </c>
      <c r="BW44">
        <v>18</v>
      </c>
      <c r="BX44">
        <v>3</v>
      </c>
      <c r="BY44" s="130">
        <v>15</v>
      </c>
      <c r="BZ44">
        <v>21</v>
      </c>
      <c r="CA44">
        <v>5</v>
      </c>
      <c r="CB44">
        <v>14</v>
      </c>
      <c r="CC44">
        <v>7</v>
      </c>
      <c r="CD44" s="130"/>
      <c r="CE44" s="130"/>
      <c r="CF44" s="322"/>
      <c r="CG44">
        <v>431</v>
      </c>
      <c r="CH44">
        <v>325</v>
      </c>
      <c r="CI44">
        <v>443</v>
      </c>
      <c r="CJ44" s="130">
        <v>137</v>
      </c>
      <c r="CK44" s="130">
        <v>380</v>
      </c>
      <c r="CL44" s="130">
        <v>280</v>
      </c>
      <c r="CM44" s="130">
        <v>404</v>
      </c>
      <c r="CN44">
        <v>378</v>
      </c>
      <c r="CO44">
        <v>359</v>
      </c>
      <c r="CP44">
        <v>174</v>
      </c>
      <c r="CQ44">
        <v>9</v>
      </c>
      <c r="CR44">
        <v>6</v>
      </c>
      <c r="CS44">
        <v>11</v>
      </c>
      <c r="CT44" s="130">
        <v>1</v>
      </c>
      <c r="CU44" s="130">
        <v>8</v>
      </c>
      <c r="CV44" s="130">
        <v>5</v>
      </c>
      <c r="CW44" s="130">
        <v>8</v>
      </c>
      <c r="CX44">
        <v>8</v>
      </c>
      <c r="CY44">
        <v>6</v>
      </c>
      <c r="CZ44">
        <v>1</v>
      </c>
      <c r="DA44">
        <v>412</v>
      </c>
      <c r="DB44">
        <v>311</v>
      </c>
      <c r="DC44">
        <v>421</v>
      </c>
      <c r="DD44" s="130">
        <v>133</v>
      </c>
      <c r="DE44" s="130">
        <v>366</v>
      </c>
      <c r="DF44" s="130">
        <v>270</v>
      </c>
      <c r="DG44" s="130">
        <v>386</v>
      </c>
      <c r="DH44" s="130">
        <v>362</v>
      </c>
      <c r="DI44" s="130">
        <v>345</v>
      </c>
      <c r="DJ44" s="130">
        <v>170</v>
      </c>
      <c r="DK44" s="130"/>
      <c r="DL44">
        <v>633</v>
      </c>
      <c r="DM44">
        <v>612</v>
      </c>
      <c r="DN44">
        <v>21</v>
      </c>
      <c r="DO44">
        <v>633</v>
      </c>
      <c r="DP44">
        <v>24</v>
      </c>
      <c r="DQ44">
        <v>588</v>
      </c>
      <c r="DR44">
        <v>21</v>
      </c>
      <c r="DS44">
        <v>12</v>
      </c>
      <c r="DT44">
        <v>126</v>
      </c>
      <c r="DU44" s="130">
        <v>288</v>
      </c>
      <c r="DV44" s="130">
        <v>99</v>
      </c>
      <c r="DW44">
        <v>130</v>
      </c>
      <c r="DX44" s="130">
        <v>10</v>
      </c>
      <c r="DY44">
        <v>17</v>
      </c>
      <c r="DZ44">
        <v>88</v>
      </c>
      <c r="EA44">
        <v>1</v>
      </c>
      <c r="EB44">
        <v>10</v>
      </c>
      <c r="EC44" s="130">
        <v>0</v>
      </c>
      <c r="ED44" s="130">
        <v>118</v>
      </c>
      <c r="EE44" s="130">
        <v>1</v>
      </c>
      <c r="EF44" s="130">
        <v>3</v>
      </c>
      <c r="EG44" s="130">
        <v>52</v>
      </c>
      <c r="EH44" s="130">
        <v>349</v>
      </c>
      <c r="EI44" s="130">
        <v>229</v>
      </c>
      <c r="EJ44" s="130">
        <v>2</v>
      </c>
      <c r="EK44" s="130">
        <v>11</v>
      </c>
      <c r="EL44" s="130">
        <v>9</v>
      </c>
      <c r="EM44" s="130">
        <v>2</v>
      </c>
      <c r="EN44" s="130">
        <v>1</v>
      </c>
      <c r="EO44">
        <v>37</v>
      </c>
      <c r="EP44">
        <v>329</v>
      </c>
      <c r="EQ44">
        <v>221</v>
      </c>
      <c r="ER44">
        <v>3</v>
      </c>
      <c r="ES44" s="130">
        <v>84</v>
      </c>
      <c r="ET44">
        <v>17</v>
      </c>
      <c r="EU44" s="130">
        <v>118</v>
      </c>
      <c r="EV44">
        <v>67</v>
      </c>
      <c r="EW44" s="130">
        <v>6350</v>
      </c>
      <c r="EX44" s="130">
        <v>3</v>
      </c>
      <c r="EY44" s="130">
        <v>279</v>
      </c>
      <c r="EZ44" s="130">
        <v>14</v>
      </c>
      <c r="FA44" s="130">
        <v>31</v>
      </c>
      <c r="FB44" s="130">
        <v>102</v>
      </c>
      <c r="FC44" s="130">
        <v>2928</v>
      </c>
      <c r="FD44">
        <v>2707</v>
      </c>
      <c r="FE44">
        <v>900</v>
      </c>
      <c r="FF44" s="130">
        <v>6535</v>
      </c>
      <c r="FG44" s="130">
        <v>85</v>
      </c>
      <c r="FH44" s="130">
        <v>43</v>
      </c>
      <c r="FI44" s="130">
        <v>2</v>
      </c>
      <c r="FJ44" s="130">
        <v>6</v>
      </c>
      <c r="FK44" s="130">
        <v>3</v>
      </c>
      <c r="FL44" s="130">
        <v>79</v>
      </c>
      <c r="FM44" s="130">
        <v>3</v>
      </c>
      <c r="FN44" s="130">
        <v>3</v>
      </c>
      <c r="FO44" s="130">
        <v>0</v>
      </c>
      <c r="FP44" s="130">
        <v>0</v>
      </c>
      <c r="FQ44" s="130">
        <v>0</v>
      </c>
      <c r="FR44" s="130">
        <v>3</v>
      </c>
      <c r="FS44" s="130">
        <v>0</v>
      </c>
      <c r="FT44" s="130">
        <v>0</v>
      </c>
      <c r="FU44" s="130">
        <v>11</v>
      </c>
      <c r="FV44" s="130">
        <v>4</v>
      </c>
      <c r="FW44" s="130">
        <v>3</v>
      </c>
      <c r="FX44" s="130">
        <v>1</v>
      </c>
      <c r="FY44" s="130">
        <v>4</v>
      </c>
      <c r="FZ44" s="130">
        <v>4</v>
      </c>
      <c r="GA44" s="130">
        <v>14</v>
      </c>
      <c r="GB44" s="130">
        <v>3</v>
      </c>
      <c r="GC44" s="130">
        <v>359</v>
      </c>
      <c r="GD44" s="130">
        <v>86</v>
      </c>
      <c r="GE44" s="130">
        <v>445</v>
      </c>
      <c r="GF44" s="130">
        <v>7</v>
      </c>
      <c r="GG44" s="130">
        <v>1</v>
      </c>
      <c r="GH44" s="130">
        <v>8</v>
      </c>
      <c r="GI44" s="130">
        <v>339</v>
      </c>
      <c r="GJ44" s="130">
        <v>84</v>
      </c>
      <c r="GK44" s="130">
        <v>423</v>
      </c>
      <c r="GL44" s="130">
        <v>359</v>
      </c>
      <c r="GM44" s="130">
        <v>14</v>
      </c>
      <c r="GN44" s="130">
        <v>14</v>
      </c>
      <c r="GO44" s="130">
        <v>14</v>
      </c>
      <c r="GP44" s="130">
        <v>150</v>
      </c>
      <c r="GQ44" s="130">
        <v>11</v>
      </c>
      <c r="GR44" s="130">
        <v>5</v>
      </c>
      <c r="GS44" s="130">
        <v>5</v>
      </c>
      <c r="GT44" s="130" t="s">
        <v>118</v>
      </c>
      <c r="GU44" s="130" t="s">
        <v>1197</v>
      </c>
      <c r="GV44" s="130"/>
      <c r="GW44" s="130"/>
      <c r="GX44" s="130"/>
      <c r="GY44" s="130"/>
      <c r="GZ44" s="130"/>
      <c r="HA44" s="130"/>
      <c r="HH44" s="130"/>
      <c r="HI44" s="130"/>
      <c r="HN44" s="130"/>
      <c r="HO44" s="130"/>
      <c r="HP44" s="130"/>
    </row>
    <row r="45" spans="1:224" x14ac:dyDescent="0.3">
      <c r="A45" t="s">
        <v>116</v>
      </c>
      <c r="B45" t="s">
        <v>132</v>
      </c>
      <c r="C45" t="s">
        <v>605</v>
      </c>
      <c r="D45" t="s">
        <v>606</v>
      </c>
      <c r="E45" s="352">
        <v>44713</v>
      </c>
      <c r="F45" s="130">
        <v>9711</v>
      </c>
      <c r="G45">
        <v>458</v>
      </c>
      <c r="H45">
        <v>418</v>
      </c>
      <c r="I45">
        <v>454</v>
      </c>
      <c r="J45">
        <v>418</v>
      </c>
      <c r="K45">
        <v>464</v>
      </c>
      <c r="L45">
        <v>326</v>
      </c>
      <c r="M45">
        <v>408</v>
      </c>
      <c r="N45">
        <v>328</v>
      </c>
      <c r="O45">
        <v>576</v>
      </c>
      <c r="P45">
        <v>11</v>
      </c>
      <c r="Q45">
        <v>9</v>
      </c>
      <c r="R45">
        <v>12</v>
      </c>
      <c r="S45">
        <v>9</v>
      </c>
      <c r="T45">
        <v>11</v>
      </c>
      <c r="U45">
        <v>5</v>
      </c>
      <c r="V45">
        <v>9</v>
      </c>
      <c r="W45">
        <v>11</v>
      </c>
      <c r="X45">
        <v>19</v>
      </c>
      <c r="Y45">
        <v>436</v>
      </c>
      <c r="Z45">
        <v>399</v>
      </c>
      <c r="AA45">
        <v>430</v>
      </c>
      <c r="AB45">
        <v>399</v>
      </c>
      <c r="AC45">
        <v>441</v>
      </c>
      <c r="AD45">
        <v>315</v>
      </c>
      <c r="AE45">
        <v>390</v>
      </c>
      <c r="AF45">
        <v>310</v>
      </c>
      <c r="AG45">
        <v>537</v>
      </c>
      <c r="AH45">
        <v>68</v>
      </c>
      <c r="AI45">
        <v>61</v>
      </c>
      <c r="AJ45">
        <v>2</v>
      </c>
      <c r="AK45">
        <v>2</v>
      </c>
      <c r="AL45">
        <v>64</v>
      </c>
      <c r="AM45">
        <v>57</v>
      </c>
      <c r="AN45">
        <v>280</v>
      </c>
      <c r="AO45">
        <v>4</v>
      </c>
      <c r="AP45">
        <v>271</v>
      </c>
      <c r="AQ45">
        <v>0</v>
      </c>
      <c r="AR45">
        <v>0</v>
      </c>
      <c r="AS45">
        <v>0</v>
      </c>
      <c r="AT45">
        <v>154</v>
      </c>
      <c r="AU45">
        <v>1</v>
      </c>
      <c r="AV45">
        <v>152</v>
      </c>
      <c r="AW45" s="130">
        <v>408</v>
      </c>
      <c r="AX45" s="130">
        <v>4</v>
      </c>
      <c r="AY45" s="130">
        <v>14</v>
      </c>
      <c r="AZ45" s="130">
        <v>387</v>
      </c>
      <c r="BA45" s="130">
        <v>9</v>
      </c>
      <c r="BB45" s="130">
        <v>0</v>
      </c>
      <c r="BC45" s="130">
        <v>0</v>
      </c>
      <c r="BD45" s="130">
        <v>9</v>
      </c>
      <c r="BE45" s="130">
        <v>390</v>
      </c>
      <c r="BF45" s="130">
        <v>4</v>
      </c>
      <c r="BG45" s="130">
        <v>13</v>
      </c>
      <c r="BH45" s="130">
        <v>370</v>
      </c>
      <c r="BI45">
        <v>70</v>
      </c>
      <c r="BJ45" s="130">
        <v>8</v>
      </c>
      <c r="BK45">
        <v>87</v>
      </c>
      <c r="BL45">
        <v>125</v>
      </c>
      <c r="BM45" s="27">
        <v>23</v>
      </c>
      <c r="BN45">
        <v>8</v>
      </c>
      <c r="BO45" s="130">
        <v>44</v>
      </c>
      <c r="BP45" s="130">
        <v>10</v>
      </c>
      <c r="BQ45">
        <v>0</v>
      </c>
      <c r="BR45">
        <v>0</v>
      </c>
      <c r="BS45" s="130">
        <v>34</v>
      </c>
      <c r="BT45">
        <v>0</v>
      </c>
      <c r="BU45">
        <v>0</v>
      </c>
      <c r="BV45">
        <v>7</v>
      </c>
      <c r="BW45">
        <v>18</v>
      </c>
      <c r="BX45">
        <v>3</v>
      </c>
      <c r="BY45" s="130">
        <v>15</v>
      </c>
      <c r="BZ45">
        <v>21</v>
      </c>
      <c r="CA45">
        <v>4</v>
      </c>
      <c r="CB45">
        <v>14</v>
      </c>
      <c r="CC45">
        <v>7</v>
      </c>
      <c r="CD45" s="130"/>
      <c r="CE45" s="130"/>
      <c r="CF45" s="322"/>
      <c r="CG45">
        <v>458</v>
      </c>
      <c r="CH45">
        <v>350</v>
      </c>
      <c r="CI45">
        <v>454</v>
      </c>
      <c r="CJ45" s="130">
        <v>143</v>
      </c>
      <c r="CK45" s="130">
        <v>391</v>
      </c>
      <c r="CL45" s="130">
        <v>287</v>
      </c>
      <c r="CM45" s="130">
        <v>418</v>
      </c>
      <c r="CN45">
        <v>392</v>
      </c>
      <c r="CO45">
        <v>378</v>
      </c>
      <c r="CP45">
        <v>181</v>
      </c>
      <c r="CQ45">
        <v>11</v>
      </c>
      <c r="CR45">
        <v>8</v>
      </c>
      <c r="CS45">
        <v>12</v>
      </c>
      <c r="CT45" s="130">
        <v>1</v>
      </c>
      <c r="CU45" s="130">
        <v>9</v>
      </c>
      <c r="CV45" s="130">
        <v>5</v>
      </c>
      <c r="CW45" s="130">
        <v>9</v>
      </c>
      <c r="CX45">
        <v>9</v>
      </c>
      <c r="CY45">
        <v>8</v>
      </c>
      <c r="CZ45">
        <v>1</v>
      </c>
      <c r="DA45">
        <v>436</v>
      </c>
      <c r="DB45">
        <v>332</v>
      </c>
      <c r="DC45">
        <v>430</v>
      </c>
      <c r="DD45" s="130">
        <v>139</v>
      </c>
      <c r="DE45" s="130">
        <v>375</v>
      </c>
      <c r="DF45" s="130">
        <v>277</v>
      </c>
      <c r="DG45" s="130">
        <v>399</v>
      </c>
      <c r="DH45" s="130">
        <v>376</v>
      </c>
      <c r="DI45" s="130">
        <v>362</v>
      </c>
      <c r="DJ45" s="130">
        <v>177</v>
      </c>
      <c r="DK45" s="130"/>
      <c r="DL45">
        <v>643</v>
      </c>
      <c r="DM45">
        <v>622</v>
      </c>
      <c r="DN45">
        <v>21</v>
      </c>
      <c r="DO45">
        <v>643</v>
      </c>
      <c r="DP45">
        <v>25</v>
      </c>
      <c r="DQ45">
        <v>597</v>
      </c>
      <c r="DR45">
        <v>21</v>
      </c>
      <c r="DS45">
        <v>14</v>
      </c>
      <c r="DT45">
        <v>127</v>
      </c>
      <c r="DU45" s="130">
        <v>295</v>
      </c>
      <c r="DV45" s="130">
        <v>101</v>
      </c>
      <c r="DW45">
        <v>131</v>
      </c>
      <c r="DX45" s="130">
        <v>10</v>
      </c>
      <c r="DY45">
        <v>17</v>
      </c>
      <c r="DZ45">
        <v>88</v>
      </c>
      <c r="EA45">
        <v>1</v>
      </c>
      <c r="EB45">
        <v>11</v>
      </c>
      <c r="EC45" s="130">
        <v>0</v>
      </c>
      <c r="ED45" s="130">
        <v>118</v>
      </c>
      <c r="EE45" s="130">
        <v>1</v>
      </c>
      <c r="EF45" s="130">
        <v>3</v>
      </c>
      <c r="EG45" s="130">
        <v>51</v>
      </c>
      <c r="EH45" s="130">
        <v>356</v>
      </c>
      <c r="EI45" s="130">
        <v>233</v>
      </c>
      <c r="EJ45" s="130">
        <v>2</v>
      </c>
      <c r="EK45" s="130">
        <v>11</v>
      </c>
      <c r="EL45" s="130">
        <v>10</v>
      </c>
      <c r="EM45" s="130">
        <v>2</v>
      </c>
      <c r="EN45" s="130">
        <v>1</v>
      </c>
      <c r="EO45">
        <v>36</v>
      </c>
      <c r="EP45">
        <v>335</v>
      </c>
      <c r="EQ45">
        <v>225</v>
      </c>
      <c r="ER45">
        <v>4</v>
      </c>
      <c r="ES45" s="130">
        <v>84</v>
      </c>
      <c r="ET45">
        <v>18</v>
      </c>
      <c r="EU45" s="130">
        <v>116</v>
      </c>
      <c r="EV45">
        <v>69</v>
      </c>
      <c r="EW45" s="130">
        <v>6356</v>
      </c>
      <c r="EX45" s="130">
        <v>1</v>
      </c>
      <c r="EY45" s="130">
        <v>284</v>
      </c>
      <c r="EZ45" s="130">
        <v>13</v>
      </c>
      <c r="FA45" s="130">
        <v>29</v>
      </c>
      <c r="FB45" s="130">
        <v>106</v>
      </c>
      <c r="FC45" s="130">
        <v>2915</v>
      </c>
      <c r="FD45">
        <v>2710</v>
      </c>
      <c r="FE45">
        <v>916</v>
      </c>
      <c r="FF45" s="130">
        <v>6541</v>
      </c>
      <c r="FG45" s="130">
        <v>90</v>
      </c>
      <c r="FH45" s="130">
        <v>41</v>
      </c>
      <c r="FI45" s="130">
        <v>2</v>
      </c>
      <c r="FJ45" s="130">
        <v>5</v>
      </c>
      <c r="FK45" s="130">
        <v>3</v>
      </c>
      <c r="FL45" s="130">
        <v>84</v>
      </c>
      <c r="FM45" s="130">
        <v>3</v>
      </c>
      <c r="FN45" s="130">
        <v>3</v>
      </c>
      <c r="FO45" s="130">
        <v>0</v>
      </c>
      <c r="FP45" s="130">
        <v>0</v>
      </c>
      <c r="FQ45" s="130">
        <v>0</v>
      </c>
      <c r="FR45" s="130">
        <v>3</v>
      </c>
      <c r="FS45" s="130">
        <v>0</v>
      </c>
      <c r="FT45" s="130">
        <v>0</v>
      </c>
      <c r="FU45" s="130">
        <v>11</v>
      </c>
      <c r="FV45" s="130">
        <v>4</v>
      </c>
      <c r="FW45" s="130">
        <v>3</v>
      </c>
      <c r="FX45" s="130">
        <v>1</v>
      </c>
      <c r="FY45" s="130">
        <v>4</v>
      </c>
      <c r="FZ45" s="130">
        <v>4</v>
      </c>
      <c r="GA45" s="130">
        <v>14</v>
      </c>
      <c r="GB45" s="130">
        <v>3</v>
      </c>
      <c r="GC45" s="130">
        <v>367</v>
      </c>
      <c r="GD45" s="130">
        <v>86</v>
      </c>
      <c r="GE45" s="130">
        <v>453</v>
      </c>
      <c r="GF45" s="130">
        <v>7</v>
      </c>
      <c r="GG45" s="130">
        <v>2</v>
      </c>
      <c r="GH45" s="130">
        <v>9</v>
      </c>
      <c r="GI45" s="130">
        <v>347</v>
      </c>
      <c r="GJ45" s="130">
        <v>83</v>
      </c>
      <c r="GK45" s="130">
        <v>430</v>
      </c>
      <c r="GL45" s="130">
        <v>367</v>
      </c>
      <c r="GM45" s="130">
        <v>14</v>
      </c>
      <c r="GN45" s="130">
        <v>14</v>
      </c>
      <c r="GO45" s="130">
        <v>14</v>
      </c>
      <c r="GP45" s="130">
        <v>159</v>
      </c>
      <c r="GQ45" s="130">
        <v>14</v>
      </c>
      <c r="GR45" s="130">
        <v>6</v>
      </c>
      <c r="GS45" s="130">
        <v>6</v>
      </c>
      <c r="GT45" s="130" t="s">
        <v>121</v>
      </c>
      <c r="GU45" s="130" t="s">
        <v>1197</v>
      </c>
      <c r="GV45" s="130"/>
      <c r="GW45" s="130"/>
      <c r="GX45" s="130"/>
      <c r="GY45" s="130"/>
      <c r="GZ45" s="130"/>
      <c r="HA45" s="130"/>
      <c r="HH45" s="130"/>
      <c r="HI45" s="130"/>
      <c r="HN45" s="130"/>
      <c r="HO45" s="130"/>
      <c r="HP45" s="130"/>
    </row>
    <row r="46" spans="1:224" x14ac:dyDescent="0.3">
      <c r="A46" t="s">
        <v>116</v>
      </c>
      <c r="B46" t="s">
        <v>132</v>
      </c>
      <c r="C46" t="s">
        <v>629</v>
      </c>
      <c r="D46" t="s">
        <v>630</v>
      </c>
      <c r="E46" s="352">
        <v>44682</v>
      </c>
      <c r="F46" s="130">
        <v>4170</v>
      </c>
      <c r="G46">
        <v>244</v>
      </c>
      <c r="H46">
        <v>237</v>
      </c>
      <c r="I46">
        <v>242</v>
      </c>
      <c r="J46">
        <v>242</v>
      </c>
      <c r="K46">
        <v>242</v>
      </c>
      <c r="L46">
        <v>212</v>
      </c>
      <c r="M46">
        <v>237</v>
      </c>
      <c r="N46">
        <v>128</v>
      </c>
      <c r="O46">
        <v>250</v>
      </c>
      <c r="P46">
        <v>8</v>
      </c>
      <c r="Q46">
        <v>5</v>
      </c>
      <c r="R46">
        <v>8</v>
      </c>
      <c r="S46">
        <v>6</v>
      </c>
      <c r="T46">
        <v>7</v>
      </c>
      <c r="U46">
        <v>3</v>
      </c>
      <c r="V46">
        <v>7</v>
      </c>
      <c r="W46">
        <v>4</v>
      </c>
      <c r="X46">
        <v>10</v>
      </c>
      <c r="Y46">
        <v>233</v>
      </c>
      <c r="Z46">
        <v>230</v>
      </c>
      <c r="AA46">
        <v>232</v>
      </c>
      <c r="AB46">
        <v>233</v>
      </c>
      <c r="AC46">
        <v>233</v>
      </c>
      <c r="AD46">
        <v>208</v>
      </c>
      <c r="AE46">
        <v>227</v>
      </c>
      <c r="AF46">
        <v>123</v>
      </c>
      <c r="AG46">
        <v>236</v>
      </c>
      <c r="AH46">
        <v>33</v>
      </c>
      <c r="AI46">
        <v>33</v>
      </c>
      <c r="AJ46">
        <v>2</v>
      </c>
      <c r="AK46">
        <v>2</v>
      </c>
      <c r="AL46">
        <v>31</v>
      </c>
      <c r="AM46">
        <v>31</v>
      </c>
      <c r="AN46">
        <v>207</v>
      </c>
      <c r="AO46">
        <v>1</v>
      </c>
      <c r="AP46">
        <v>206</v>
      </c>
      <c r="AQ46">
        <v>1</v>
      </c>
      <c r="AR46">
        <v>1</v>
      </c>
      <c r="AS46">
        <v>0</v>
      </c>
      <c r="AT46">
        <v>117</v>
      </c>
      <c r="AU46">
        <v>1</v>
      </c>
      <c r="AV46">
        <v>116</v>
      </c>
      <c r="AW46" s="130">
        <v>237</v>
      </c>
      <c r="AX46" s="130">
        <v>0</v>
      </c>
      <c r="AY46" s="130">
        <v>9</v>
      </c>
      <c r="AZ46" s="130">
        <v>228</v>
      </c>
      <c r="BA46" s="130">
        <v>7</v>
      </c>
      <c r="BB46" s="130">
        <v>0</v>
      </c>
      <c r="BC46" s="130">
        <v>0</v>
      </c>
      <c r="BD46" s="130">
        <v>7</v>
      </c>
      <c r="BE46" s="130">
        <v>227</v>
      </c>
      <c r="BF46" s="130">
        <v>0</v>
      </c>
      <c r="BG46" s="130">
        <v>9</v>
      </c>
      <c r="BH46" s="130">
        <v>218</v>
      </c>
      <c r="BI46">
        <v>9</v>
      </c>
      <c r="BJ46" s="130">
        <v>3</v>
      </c>
      <c r="BK46">
        <v>32</v>
      </c>
      <c r="BL46">
        <v>42</v>
      </c>
      <c r="BM46" s="27">
        <v>4</v>
      </c>
      <c r="BN46">
        <v>2</v>
      </c>
      <c r="BO46" s="130">
        <v>18</v>
      </c>
      <c r="BP46" s="130">
        <v>4</v>
      </c>
      <c r="BQ46">
        <v>0</v>
      </c>
      <c r="BR46">
        <v>0</v>
      </c>
      <c r="BS46" s="130">
        <v>14</v>
      </c>
      <c r="BT46">
        <v>0</v>
      </c>
      <c r="BU46">
        <v>0</v>
      </c>
      <c r="BV46">
        <v>3</v>
      </c>
      <c r="BW46">
        <v>5</v>
      </c>
      <c r="BX46">
        <v>0</v>
      </c>
      <c r="BY46" s="130">
        <v>5</v>
      </c>
      <c r="BZ46">
        <v>13</v>
      </c>
      <c r="CA46">
        <v>4</v>
      </c>
      <c r="CB46">
        <v>10</v>
      </c>
      <c r="CC46">
        <v>3</v>
      </c>
      <c r="CD46" s="130"/>
      <c r="CE46" s="130"/>
      <c r="CF46" s="322"/>
      <c r="CG46">
        <v>244</v>
      </c>
      <c r="CH46">
        <v>211</v>
      </c>
      <c r="CI46">
        <v>242</v>
      </c>
      <c r="CJ46" s="130">
        <v>42</v>
      </c>
      <c r="CK46" s="130">
        <v>194</v>
      </c>
      <c r="CL46" s="130">
        <v>98</v>
      </c>
      <c r="CM46" s="130">
        <v>237</v>
      </c>
      <c r="CN46">
        <v>216</v>
      </c>
      <c r="CO46">
        <v>236</v>
      </c>
      <c r="CP46">
        <v>73</v>
      </c>
      <c r="CQ46">
        <v>8</v>
      </c>
      <c r="CR46">
        <v>7</v>
      </c>
      <c r="CS46">
        <v>8</v>
      </c>
      <c r="CT46" s="130">
        <v>0</v>
      </c>
      <c r="CU46" s="130">
        <v>7</v>
      </c>
      <c r="CV46" s="130">
        <v>1</v>
      </c>
      <c r="CW46" s="130">
        <v>5</v>
      </c>
      <c r="CX46">
        <v>5</v>
      </c>
      <c r="CY46">
        <v>5</v>
      </c>
      <c r="CZ46">
        <v>0</v>
      </c>
      <c r="DA46">
        <v>233</v>
      </c>
      <c r="DB46">
        <v>201</v>
      </c>
      <c r="DC46">
        <v>232</v>
      </c>
      <c r="DD46" s="130">
        <v>40</v>
      </c>
      <c r="DE46" s="130">
        <v>185</v>
      </c>
      <c r="DF46" s="130">
        <v>95</v>
      </c>
      <c r="DG46" s="130">
        <v>230</v>
      </c>
      <c r="DH46" s="130">
        <v>210</v>
      </c>
      <c r="DI46" s="130">
        <v>229</v>
      </c>
      <c r="DJ46" s="130">
        <v>72</v>
      </c>
      <c r="DK46" s="130"/>
      <c r="DL46">
        <v>253</v>
      </c>
      <c r="DM46">
        <v>249</v>
      </c>
      <c r="DN46">
        <v>4</v>
      </c>
      <c r="DO46">
        <v>253</v>
      </c>
      <c r="DP46">
        <v>12</v>
      </c>
      <c r="DQ46">
        <v>237</v>
      </c>
      <c r="DR46">
        <v>4</v>
      </c>
      <c r="DS46">
        <v>54</v>
      </c>
      <c r="DT46">
        <v>74</v>
      </c>
      <c r="DU46" s="130">
        <v>66</v>
      </c>
      <c r="DV46" s="130">
        <v>69</v>
      </c>
      <c r="DW46">
        <v>45</v>
      </c>
      <c r="DX46" s="130">
        <v>3</v>
      </c>
      <c r="DY46">
        <v>2</v>
      </c>
      <c r="DZ46">
        <v>68</v>
      </c>
      <c r="EA46">
        <v>0</v>
      </c>
      <c r="EB46">
        <v>47</v>
      </c>
      <c r="EC46" s="130">
        <v>0</v>
      </c>
      <c r="ED46" s="130">
        <v>66</v>
      </c>
      <c r="EE46" s="130">
        <v>1</v>
      </c>
      <c r="EF46" s="130">
        <v>3</v>
      </c>
      <c r="EG46" s="130">
        <v>24</v>
      </c>
      <c r="EH46" s="130">
        <v>146</v>
      </c>
      <c r="EI46" s="130">
        <v>80</v>
      </c>
      <c r="EJ46" s="130">
        <v>3</v>
      </c>
      <c r="EK46" s="130">
        <v>5</v>
      </c>
      <c r="EL46" s="130">
        <v>3</v>
      </c>
      <c r="EM46" s="130">
        <v>1</v>
      </c>
      <c r="EN46" s="130">
        <v>0</v>
      </c>
      <c r="EO46">
        <v>17</v>
      </c>
      <c r="EP46">
        <v>141</v>
      </c>
      <c r="EQ46">
        <v>79</v>
      </c>
      <c r="ER46">
        <v>17</v>
      </c>
      <c r="ES46" s="130">
        <v>36</v>
      </c>
      <c r="ET46">
        <v>8</v>
      </c>
      <c r="EU46" s="130">
        <v>9</v>
      </c>
      <c r="EV46">
        <v>204</v>
      </c>
      <c r="EW46" s="130">
        <v>2601</v>
      </c>
      <c r="EX46" s="130">
        <v>0</v>
      </c>
      <c r="EY46" s="130">
        <v>501</v>
      </c>
      <c r="EZ46" s="130">
        <v>0</v>
      </c>
      <c r="FA46" s="130">
        <v>6</v>
      </c>
      <c r="FB46" s="130">
        <v>30</v>
      </c>
      <c r="FC46" s="130">
        <v>1324</v>
      </c>
      <c r="FD46">
        <v>1174</v>
      </c>
      <c r="FE46">
        <v>316</v>
      </c>
      <c r="FF46" s="130">
        <v>2814</v>
      </c>
      <c r="FG46" s="130">
        <v>55</v>
      </c>
      <c r="FH46" s="130">
        <v>9</v>
      </c>
      <c r="FI46" s="130">
        <v>0</v>
      </c>
      <c r="FJ46" s="130">
        <v>31</v>
      </c>
      <c r="FK46" s="130">
        <v>1</v>
      </c>
      <c r="FL46" s="130">
        <v>53</v>
      </c>
      <c r="FM46" s="130">
        <v>1</v>
      </c>
      <c r="FN46" s="130">
        <v>3</v>
      </c>
      <c r="FO46" s="130">
        <v>1</v>
      </c>
      <c r="FP46" s="130">
        <v>0</v>
      </c>
      <c r="FQ46" s="130">
        <v>0</v>
      </c>
      <c r="FR46" s="130">
        <v>2</v>
      </c>
      <c r="FS46" s="130">
        <v>1</v>
      </c>
      <c r="FT46" s="130">
        <v>0</v>
      </c>
      <c r="FU46" s="130">
        <v>4</v>
      </c>
      <c r="FV46" s="130">
        <v>3</v>
      </c>
      <c r="FW46" s="130">
        <v>0</v>
      </c>
      <c r="FX46" s="130">
        <v>2</v>
      </c>
      <c r="FY46" s="130">
        <v>1</v>
      </c>
      <c r="FZ46" s="130">
        <v>2</v>
      </c>
      <c r="GA46" s="130">
        <v>7</v>
      </c>
      <c r="GB46" s="130">
        <v>3</v>
      </c>
      <c r="GC46" s="130">
        <v>137</v>
      </c>
      <c r="GD46" s="130">
        <v>29</v>
      </c>
      <c r="GE46" s="130">
        <v>166</v>
      </c>
      <c r="GF46" s="130">
        <v>2</v>
      </c>
      <c r="GG46" s="130">
        <v>1</v>
      </c>
      <c r="GH46" s="130">
        <v>3</v>
      </c>
      <c r="GI46" s="130">
        <v>133</v>
      </c>
      <c r="GJ46" s="130">
        <v>28</v>
      </c>
      <c r="GK46" s="130">
        <v>161</v>
      </c>
      <c r="GL46" s="130">
        <v>137</v>
      </c>
      <c r="GM46" s="130">
        <v>18</v>
      </c>
      <c r="GN46" s="130">
        <v>18</v>
      </c>
      <c r="GO46" s="130">
        <v>18</v>
      </c>
      <c r="GP46" s="130">
        <v>76</v>
      </c>
      <c r="GQ46" s="130">
        <v>4</v>
      </c>
      <c r="GR46" s="130">
        <v>3</v>
      </c>
      <c r="GS46" s="130">
        <v>3</v>
      </c>
      <c r="GT46" s="130" t="s">
        <v>118</v>
      </c>
      <c r="GU46" s="130" t="s">
        <v>1198</v>
      </c>
      <c r="GV46" s="130"/>
      <c r="GW46" s="130"/>
      <c r="GX46" s="130"/>
      <c r="GY46" s="130"/>
      <c r="GZ46" s="130"/>
      <c r="HA46" s="130"/>
      <c r="HH46" s="130"/>
      <c r="HI46" s="130"/>
      <c r="HN46" s="130"/>
      <c r="HO46" s="130"/>
      <c r="HP46" s="130"/>
    </row>
    <row r="47" spans="1:224" x14ac:dyDescent="0.3">
      <c r="A47" t="s">
        <v>133</v>
      </c>
      <c r="B47" t="s">
        <v>175</v>
      </c>
      <c r="C47" t="s">
        <v>745</v>
      </c>
      <c r="D47" t="s">
        <v>746</v>
      </c>
      <c r="E47" s="352">
        <v>44682</v>
      </c>
      <c r="F47" s="130">
        <v>10762</v>
      </c>
      <c r="G47">
        <v>698</v>
      </c>
      <c r="H47">
        <v>681</v>
      </c>
      <c r="I47">
        <v>697</v>
      </c>
      <c r="J47">
        <v>694</v>
      </c>
      <c r="K47">
        <v>700</v>
      </c>
      <c r="L47">
        <v>589</v>
      </c>
      <c r="M47">
        <v>664</v>
      </c>
      <c r="N47">
        <v>480</v>
      </c>
      <c r="O47">
        <v>719</v>
      </c>
      <c r="P47">
        <v>14</v>
      </c>
      <c r="Q47">
        <v>11</v>
      </c>
      <c r="R47">
        <v>16</v>
      </c>
      <c r="S47">
        <v>14</v>
      </c>
      <c r="T47">
        <v>15</v>
      </c>
      <c r="U47">
        <v>10</v>
      </c>
      <c r="V47">
        <v>13</v>
      </c>
      <c r="W47">
        <v>14</v>
      </c>
      <c r="X47">
        <v>18</v>
      </c>
      <c r="Y47">
        <v>678</v>
      </c>
      <c r="Z47">
        <v>664</v>
      </c>
      <c r="AA47">
        <v>676</v>
      </c>
      <c r="AB47">
        <v>674</v>
      </c>
      <c r="AC47">
        <v>679</v>
      </c>
      <c r="AD47">
        <v>576</v>
      </c>
      <c r="AE47">
        <v>645</v>
      </c>
      <c r="AF47">
        <v>462</v>
      </c>
      <c r="AG47">
        <v>694</v>
      </c>
      <c r="AH47">
        <v>109</v>
      </c>
      <c r="AI47">
        <v>108</v>
      </c>
      <c r="AJ47">
        <v>4</v>
      </c>
      <c r="AK47">
        <v>4</v>
      </c>
      <c r="AL47">
        <v>104</v>
      </c>
      <c r="AM47">
        <v>104</v>
      </c>
      <c r="AN47">
        <v>575</v>
      </c>
      <c r="AO47">
        <v>10</v>
      </c>
      <c r="AP47">
        <v>562</v>
      </c>
      <c r="AQ47">
        <v>1</v>
      </c>
      <c r="AR47">
        <v>1</v>
      </c>
      <c r="AS47">
        <v>0</v>
      </c>
      <c r="AT47">
        <v>405</v>
      </c>
      <c r="AU47">
        <v>8</v>
      </c>
      <c r="AV47">
        <v>396</v>
      </c>
      <c r="AW47" s="130">
        <v>664</v>
      </c>
      <c r="AX47" s="130">
        <v>3</v>
      </c>
      <c r="AY47" s="130">
        <v>7</v>
      </c>
      <c r="AZ47" s="130">
        <v>652</v>
      </c>
      <c r="BA47" s="130">
        <v>13</v>
      </c>
      <c r="BB47" s="130">
        <v>1</v>
      </c>
      <c r="BC47" s="130">
        <v>0</v>
      </c>
      <c r="BD47" s="130">
        <v>12</v>
      </c>
      <c r="BE47" s="130">
        <v>645</v>
      </c>
      <c r="BF47" s="130">
        <v>2</v>
      </c>
      <c r="BG47" s="130">
        <v>6</v>
      </c>
      <c r="BH47" s="130">
        <v>635</v>
      </c>
      <c r="BI47">
        <v>128</v>
      </c>
      <c r="BJ47" s="130">
        <v>7</v>
      </c>
      <c r="BK47">
        <v>108</v>
      </c>
      <c r="BL47">
        <v>74</v>
      </c>
      <c r="BM47" s="27">
        <v>26</v>
      </c>
      <c r="BN47">
        <v>9</v>
      </c>
      <c r="BO47" s="130">
        <v>48</v>
      </c>
      <c r="BP47" s="130">
        <v>16</v>
      </c>
      <c r="BQ47">
        <v>9</v>
      </c>
      <c r="BR47">
        <v>0</v>
      </c>
      <c r="BS47" s="130">
        <v>32</v>
      </c>
      <c r="BT47">
        <v>12</v>
      </c>
      <c r="BU47">
        <v>0</v>
      </c>
      <c r="BV47">
        <v>8</v>
      </c>
      <c r="BW47">
        <v>9</v>
      </c>
      <c r="BX47">
        <v>0</v>
      </c>
      <c r="BY47" s="130">
        <v>9</v>
      </c>
      <c r="BZ47">
        <v>29</v>
      </c>
      <c r="CA47">
        <v>10</v>
      </c>
      <c r="CB47">
        <v>26</v>
      </c>
      <c r="CC47">
        <v>3</v>
      </c>
      <c r="CD47" s="130"/>
      <c r="CE47" s="130"/>
      <c r="CF47" s="322"/>
      <c r="CG47">
        <v>698</v>
      </c>
      <c r="CH47">
        <v>598</v>
      </c>
      <c r="CI47">
        <v>697</v>
      </c>
      <c r="CJ47" s="130">
        <v>196</v>
      </c>
      <c r="CK47" s="130">
        <v>636</v>
      </c>
      <c r="CL47" s="130">
        <v>420</v>
      </c>
      <c r="CM47" s="130">
        <v>681</v>
      </c>
      <c r="CN47">
        <v>574</v>
      </c>
      <c r="CO47">
        <v>674</v>
      </c>
      <c r="CP47">
        <v>303</v>
      </c>
      <c r="CQ47">
        <v>14</v>
      </c>
      <c r="CR47">
        <v>11</v>
      </c>
      <c r="CS47">
        <v>16</v>
      </c>
      <c r="CT47" s="130">
        <v>2</v>
      </c>
      <c r="CU47" s="130">
        <v>15</v>
      </c>
      <c r="CV47" s="130">
        <v>5</v>
      </c>
      <c r="CW47" s="130">
        <v>11</v>
      </c>
      <c r="CX47">
        <v>11</v>
      </c>
      <c r="CY47">
        <v>11</v>
      </c>
      <c r="CZ47">
        <v>1</v>
      </c>
      <c r="DA47">
        <v>678</v>
      </c>
      <c r="DB47">
        <v>582</v>
      </c>
      <c r="DC47">
        <v>676</v>
      </c>
      <c r="DD47" s="130">
        <v>191</v>
      </c>
      <c r="DE47" s="130">
        <v>616</v>
      </c>
      <c r="DF47" s="130">
        <v>411</v>
      </c>
      <c r="DG47" s="130">
        <v>664</v>
      </c>
      <c r="DH47" s="130">
        <v>558</v>
      </c>
      <c r="DI47" s="130">
        <v>658</v>
      </c>
      <c r="DJ47" s="130">
        <v>299</v>
      </c>
      <c r="DK47" s="130"/>
      <c r="DL47">
        <v>730</v>
      </c>
      <c r="DM47">
        <v>723</v>
      </c>
      <c r="DN47">
        <v>7</v>
      </c>
      <c r="DO47">
        <v>730</v>
      </c>
      <c r="DP47">
        <v>20</v>
      </c>
      <c r="DQ47">
        <v>703</v>
      </c>
      <c r="DR47">
        <v>7</v>
      </c>
      <c r="DS47">
        <v>680</v>
      </c>
      <c r="DT47">
        <v>694</v>
      </c>
      <c r="DU47" s="130">
        <v>175</v>
      </c>
      <c r="DV47" s="130">
        <v>221</v>
      </c>
      <c r="DW47">
        <v>254</v>
      </c>
      <c r="DX47" s="130">
        <v>2</v>
      </c>
      <c r="DY47">
        <v>74</v>
      </c>
      <c r="DZ47">
        <v>2</v>
      </c>
      <c r="EA47">
        <v>2</v>
      </c>
      <c r="EB47">
        <v>1</v>
      </c>
      <c r="EC47" s="130">
        <v>15</v>
      </c>
      <c r="ED47" s="130">
        <v>3</v>
      </c>
      <c r="EE47" s="130">
        <v>31</v>
      </c>
      <c r="EF47" s="130">
        <v>3</v>
      </c>
      <c r="EG47" s="130">
        <v>51</v>
      </c>
      <c r="EH47" s="130">
        <v>443</v>
      </c>
      <c r="EI47" s="130">
        <v>233</v>
      </c>
      <c r="EJ47" s="130">
        <v>2</v>
      </c>
      <c r="EK47" s="130">
        <v>9</v>
      </c>
      <c r="EL47" s="130">
        <v>9</v>
      </c>
      <c r="EM47" s="130">
        <v>0</v>
      </c>
      <c r="EN47" s="130">
        <v>1</v>
      </c>
      <c r="EO47">
        <v>42</v>
      </c>
      <c r="EP47">
        <v>428</v>
      </c>
      <c r="EQ47">
        <v>232</v>
      </c>
      <c r="ER47">
        <v>9</v>
      </c>
      <c r="ES47" s="130">
        <v>87</v>
      </c>
      <c r="ET47">
        <v>25</v>
      </c>
      <c r="EU47" s="130">
        <v>134</v>
      </c>
      <c r="EV47">
        <v>391</v>
      </c>
      <c r="EW47" s="130">
        <v>7545</v>
      </c>
      <c r="EX47" s="130">
        <v>0</v>
      </c>
      <c r="EY47" s="130">
        <v>229</v>
      </c>
      <c r="EZ47" s="130">
        <v>11</v>
      </c>
      <c r="FA47" s="130">
        <v>28</v>
      </c>
      <c r="FB47" s="130">
        <v>104</v>
      </c>
      <c r="FC47" s="130">
        <v>4699</v>
      </c>
      <c r="FD47">
        <v>2894</v>
      </c>
      <c r="FE47">
        <v>477</v>
      </c>
      <c r="FF47" s="130">
        <v>8070</v>
      </c>
      <c r="FG47" s="130">
        <v>118</v>
      </c>
      <c r="FH47" s="130">
        <v>95</v>
      </c>
      <c r="FI47" s="130">
        <v>4</v>
      </c>
      <c r="FJ47" s="130">
        <v>7</v>
      </c>
      <c r="FK47" s="130">
        <v>0</v>
      </c>
      <c r="FL47" s="130">
        <v>116</v>
      </c>
      <c r="FM47" s="130">
        <v>2</v>
      </c>
      <c r="FN47" s="130">
        <v>3</v>
      </c>
      <c r="FO47" s="130">
        <v>1</v>
      </c>
      <c r="FP47" s="130">
        <v>1</v>
      </c>
      <c r="FQ47" s="130">
        <v>0</v>
      </c>
      <c r="FR47" s="130">
        <v>2</v>
      </c>
      <c r="FS47" s="130">
        <v>1</v>
      </c>
      <c r="FT47" s="130">
        <v>0</v>
      </c>
      <c r="FU47" s="130">
        <v>4</v>
      </c>
      <c r="FV47" s="130">
        <v>4</v>
      </c>
      <c r="FW47" s="130">
        <v>1</v>
      </c>
      <c r="FX47" s="130">
        <v>0</v>
      </c>
      <c r="FY47" s="130">
        <v>2</v>
      </c>
      <c r="FZ47" s="130">
        <v>2</v>
      </c>
      <c r="GA47" s="130">
        <v>7</v>
      </c>
      <c r="GB47" s="130">
        <v>2</v>
      </c>
      <c r="GC47" s="130">
        <v>357</v>
      </c>
      <c r="GD47" s="130">
        <v>103</v>
      </c>
      <c r="GE47" s="130">
        <v>460</v>
      </c>
      <c r="GF47" s="130">
        <v>6</v>
      </c>
      <c r="GG47" s="130">
        <v>0</v>
      </c>
      <c r="GH47" s="130">
        <v>6</v>
      </c>
      <c r="GI47" s="130">
        <v>347</v>
      </c>
      <c r="GJ47" s="130">
        <v>102</v>
      </c>
      <c r="GK47" s="130">
        <v>449</v>
      </c>
      <c r="GL47" s="130">
        <v>357</v>
      </c>
      <c r="GM47" s="130">
        <v>74</v>
      </c>
      <c r="GN47" s="130">
        <v>72</v>
      </c>
      <c r="GO47" s="130">
        <v>74</v>
      </c>
      <c r="GP47" s="130">
        <v>220</v>
      </c>
      <c r="GQ47" s="130">
        <v>21</v>
      </c>
      <c r="GR47" s="130">
        <v>9</v>
      </c>
      <c r="GS47" s="130">
        <v>9</v>
      </c>
      <c r="GT47" s="130" t="s">
        <v>118</v>
      </c>
      <c r="GU47" s="130" t="s">
        <v>1327</v>
      </c>
      <c r="GV47" s="130"/>
      <c r="GW47" s="130"/>
      <c r="GX47" s="130"/>
      <c r="GY47" s="130"/>
      <c r="GZ47" s="130"/>
      <c r="HA47" s="130"/>
      <c r="HH47" s="130"/>
      <c r="HI47" s="130"/>
      <c r="HN47" s="130"/>
      <c r="HO47" s="130"/>
      <c r="HP47" s="130"/>
    </row>
    <row r="48" spans="1:224" x14ac:dyDescent="0.3">
      <c r="A48" t="s">
        <v>116</v>
      </c>
      <c r="B48" t="s">
        <v>132</v>
      </c>
      <c r="C48" t="s">
        <v>629</v>
      </c>
      <c r="D48" t="s">
        <v>630</v>
      </c>
      <c r="E48" s="352">
        <v>44713</v>
      </c>
      <c r="F48" s="130">
        <v>4200</v>
      </c>
      <c r="G48">
        <v>255</v>
      </c>
      <c r="H48">
        <v>247</v>
      </c>
      <c r="I48">
        <v>254</v>
      </c>
      <c r="J48">
        <v>254</v>
      </c>
      <c r="K48">
        <v>254</v>
      </c>
      <c r="L48">
        <v>218</v>
      </c>
      <c r="M48">
        <v>243</v>
      </c>
      <c r="N48">
        <v>145</v>
      </c>
      <c r="O48">
        <v>259</v>
      </c>
      <c r="P48">
        <v>7</v>
      </c>
      <c r="Q48">
        <v>4</v>
      </c>
      <c r="R48">
        <v>9</v>
      </c>
      <c r="S48">
        <v>7</v>
      </c>
      <c r="T48">
        <v>8</v>
      </c>
      <c r="U48">
        <v>3</v>
      </c>
      <c r="V48">
        <v>6</v>
      </c>
      <c r="W48">
        <v>5</v>
      </c>
      <c r="X48">
        <v>10</v>
      </c>
      <c r="Y48">
        <v>245</v>
      </c>
      <c r="Z48">
        <v>241</v>
      </c>
      <c r="AA48">
        <v>243</v>
      </c>
      <c r="AB48">
        <v>244</v>
      </c>
      <c r="AC48">
        <v>244</v>
      </c>
      <c r="AD48">
        <v>214</v>
      </c>
      <c r="AE48">
        <v>234</v>
      </c>
      <c r="AF48">
        <v>139</v>
      </c>
      <c r="AG48">
        <v>245</v>
      </c>
      <c r="AH48">
        <v>30</v>
      </c>
      <c r="AI48">
        <v>30</v>
      </c>
      <c r="AJ48">
        <v>2</v>
      </c>
      <c r="AK48">
        <v>2</v>
      </c>
      <c r="AL48">
        <v>28</v>
      </c>
      <c r="AM48">
        <v>28</v>
      </c>
      <c r="AN48">
        <v>211</v>
      </c>
      <c r="AO48">
        <v>1</v>
      </c>
      <c r="AP48">
        <v>210</v>
      </c>
      <c r="AQ48">
        <v>1</v>
      </c>
      <c r="AR48">
        <v>1</v>
      </c>
      <c r="AS48">
        <v>0</v>
      </c>
      <c r="AT48">
        <v>132</v>
      </c>
      <c r="AU48">
        <v>1</v>
      </c>
      <c r="AV48">
        <v>131</v>
      </c>
      <c r="AW48" s="130">
        <v>243</v>
      </c>
      <c r="AX48" s="130">
        <v>0</v>
      </c>
      <c r="AY48" s="130">
        <v>9</v>
      </c>
      <c r="AZ48" s="130">
        <v>234</v>
      </c>
      <c r="BA48" s="130">
        <v>6</v>
      </c>
      <c r="BB48" s="130">
        <v>0</v>
      </c>
      <c r="BC48" s="130">
        <v>0</v>
      </c>
      <c r="BD48" s="130">
        <v>6</v>
      </c>
      <c r="BE48" s="130">
        <v>234</v>
      </c>
      <c r="BF48" s="130">
        <v>0</v>
      </c>
      <c r="BG48" s="130">
        <v>9</v>
      </c>
      <c r="BH48" s="130">
        <v>225</v>
      </c>
      <c r="BI48">
        <v>11</v>
      </c>
      <c r="BJ48" s="130">
        <v>3</v>
      </c>
      <c r="BK48">
        <v>32</v>
      </c>
      <c r="BL48">
        <v>46</v>
      </c>
      <c r="BM48" s="27">
        <v>5</v>
      </c>
      <c r="BN48">
        <v>2</v>
      </c>
      <c r="BO48" s="130">
        <v>21</v>
      </c>
      <c r="BP48" s="130">
        <v>3</v>
      </c>
      <c r="BQ48">
        <v>0</v>
      </c>
      <c r="BR48">
        <v>0</v>
      </c>
      <c r="BS48" s="130">
        <v>18</v>
      </c>
      <c r="BT48">
        <v>0</v>
      </c>
      <c r="BU48">
        <v>0</v>
      </c>
      <c r="BV48">
        <v>4</v>
      </c>
      <c r="BW48">
        <v>5</v>
      </c>
      <c r="BX48">
        <v>0</v>
      </c>
      <c r="BY48" s="130">
        <v>5</v>
      </c>
      <c r="BZ48">
        <v>17</v>
      </c>
      <c r="CA48">
        <v>3</v>
      </c>
      <c r="CB48">
        <v>13</v>
      </c>
      <c r="CC48">
        <v>4</v>
      </c>
      <c r="CD48" s="130"/>
      <c r="CE48" s="130"/>
      <c r="CF48" s="322"/>
      <c r="CG48">
        <v>255</v>
      </c>
      <c r="CH48">
        <v>218</v>
      </c>
      <c r="CI48">
        <v>254</v>
      </c>
      <c r="CJ48" s="130">
        <v>42</v>
      </c>
      <c r="CK48" s="130">
        <v>207</v>
      </c>
      <c r="CL48" s="130">
        <v>111</v>
      </c>
      <c r="CM48" s="130">
        <v>247</v>
      </c>
      <c r="CN48">
        <v>228</v>
      </c>
      <c r="CO48">
        <v>246</v>
      </c>
      <c r="CP48">
        <v>82</v>
      </c>
      <c r="CQ48">
        <v>7</v>
      </c>
      <c r="CR48">
        <v>7</v>
      </c>
      <c r="CS48">
        <v>9</v>
      </c>
      <c r="CT48" s="130">
        <v>0</v>
      </c>
      <c r="CU48" s="130">
        <v>8</v>
      </c>
      <c r="CV48" s="130">
        <v>2</v>
      </c>
      <c r="CW48" s="130">
        <v>4</v>
      </c>
      <c r="CX48">
        <v>4</v>
      </c>
      <c r="CY48">
        <v>4</v>
      </c>
      <c r="CZ48">
        <v>0</v>
      </c>
      <c r="DA48">
        <v>245</v>
      </c>
      <c r="DB48">
        <v>208</v>
      </c>
      <c r="DC48">
        <v>243</v>
      </c>
      <c r="DD48" s="130">
        <v>40</v>
      </c>
      <c r="DE48" s="130">
        <v>197</v>
      </c>
      <c r="DF48" s="130">
        <v>107</v>
      </c>
      <c r="DG48" s="130">
        <v>241</v>
      </c>
      <c r="DH48" s="130">
        <v>223</v>
      </c>
      <c r="DI48" s="130">
        <v>240</v>
      </c>
      <c r="DJ48" s="130">
        <v>81</v>
      </c>
      <c r="DK48" s="130"/>
      <c r="DL48">
        <v>264</v>
      </c>
      <c r="DM48">
        <v>260</v>
      </c>
      <c r="DN48">
        <v>4</v>
      </c>
      <c r="DO48">
        <v>264</v>
      </c>
      <c r="DP48">
        <v>11</v>
      </c>
      <c r="DQ48">
        <v>249</v>
      </c>
      <c r="DR48">
        <v>4</v>
      </c>
      <c r="DS48">
        <v>54</v>
      </c>
      <c r="DT48">
        <v>76</v>
      </c>
      <c r="DU48" s="130">
        <v>69</v>
      </c>
      <c r="DV48" s="130">
        <v>73</v>
      </c>
      <c r="DW48">
        <v>51</v>
      </c>
      <c r="DX48" s="130">
        <v>4</v>
      </c>
      <c r="DY48">
        <v>2</v>
      </c>
      <c r="DZ48">
        <v>65</v>
      </c>
      <c r="EA48">
        <v>0</v>
      </c>
      <c r="EB48">
        <v>47</v>
      </c>
      <c r="EC48" s="130">
        <v>0</v>
      </c>
      <c r="ED48" s="130">
        <v>67</v>
      </c>
      <c r="EE48" s="130">
        <v>1</v>
      </c>
      <c r="EF48" s="130">
        <v>3</v>
      </c>
      <c r="EG48" s="130">
        <v>23</v>
      </c>
      <c r="EH48" s="130">
        <v>152</v>
      </c>
      <c r="EI48" s="130">
        <v>86</v>
      </c>
      <c r="EJ48" s="130">
        <v>3</v>
      </c>
      <c r="EK48" s="130">
        <v>4</v>
      </c>
      <c r="EL48" s="130">
        <v>3</v>
      </c>
      <c r="EM48" s="130">
        <v>1</v>
      </c>
      <c r="EN48" s="130">
        <v>0</v>
      </c>
      <c r="EO48">
        <v>17</v>
      </c>
      <c r="EP48">
        <v>147</v>
      </c>
      <c r="EQ48">
        <v>85</v>
      </c>
      <c r="ER48">
        <v>17</v>
      </c>
      <c r="ES48" s="130">
        <v>40</v>
      </c>
      <c r="ET48">
        <v>8</v>
      </c>
      <c r="EU48" s="130">
        <v>12</v>
      </c>
      <c r="EV48">
        <v>201</v>
      </c>
      <c r="EW48" s="130">
        <v>2628</v>
      </c>
      <c r="EX48" s="130">
        <v>1</v>
      </c>
      <c r="EY48" s="130">
        <v>503</v>
      </c>
      <c r="EZ48" s="130">
        <v>1</v>
      </c>
      <c r="FA48" s="130">
        <v>6</v>
      </c>
      <c r="FB48" s="130">
        <v>30</v>
      </c>
      <c r="FC48" s="130">
        <v>1343</v>
      </c>
      <c r="FD48">
        <v>1186</v>
      </c>
      <c r="FE48">
        <v>312</v>
      </c>
      <c r="FF48" s="130">
        <v>2841</v>
      </c>
      <c r="FG48" s="130">
        <v>60</v>
      </c>
      <c r="FH48" s="130">
        <v>9</v>
      </c>
      <c r="FI48" s="130">
        <v>0</v>
      </c>
      <c r="FJ48" s="130">
        <v>32</v>
      </c>
      <c r="FK48" s="130">
        <v>1</v>
      </c>
      <c r="FL48" s="130">
        <v>58</v>
      </c>
      <c r="FM48" s="130">
        <v>1</v>
      </c>
      <c r="FN48" s="130">
        <v>3</v>
      </c>
      <c r="FO48" s="130">
        <v>3</v>
      </c>
      <c r="FP48" s="130">
        <v>1</v>
      </c>
      <c r="FQ48" s="130">
        <v>0</v>
      </c>
      <c r="FR48" s="130">
        <v>1</v>
      </c>
      <c r="FS48" s="130">
        <v>1</v>
      </c>
      <c r="FT48" s="130">
        <v>0</v>
      </c>
      <c r="FU48" s="130">
        <v>4</v>
      </c>
      <c r="FV48" s="130">
        <v>3</v>
      </c>
      <c r="FW48" s="130">
        <v>0</v>
      </c>
      <c r="FX48" s="130">
        <v>2</v>
      </c>
      <c r="FY48" s="130">
        <v>1</v>
      </c>
      <c r="FZ48" s="130">
        <v>2</v>
      </c>
      <c r="GA48" s="130">
        <v>7</v>
      </c>
      <c r="GB48" s="130">
        <v>2</v>
      </c>
      <c r="GC48" s="130">
        <v>150</v>
      </c>
      <c r="GD48" s="130">
        <v>30</v>
      </c>
      <c r="GE48" s="130">
        <v>180</v>
      </c>
      <c r="GF48" s="130">
        <v>2</v>
      </c>
      <c r="GG48" s="130">
        <v>1</v>
      </c>
      <c r="GH48" s="130">
        <v>3</v>
      </c>
      <c r="GI48" s="130">
        <v>146</v>
      </c>
      <c r="GJ48" s="130">
        <v>29</v>
      </c>
      <c r="GK48" s="130">
        <v>175</v>
      </c>
      <c r="GL48" s="130">
        <v>150</v>
      </c>
      <c r="GM48" s="130">
        <v>18</v>
      </c>
      <c r="GN48" s="130">
        <v>18</v>
      </c>
      <c r="GO48" s="130">
        <v>18</v>
      </c>
      <c r="GP48" s="130">
        <v>80</v>
      </c>
      <c r="GQ48" s="130">
        <v>4</v>
      </c>
      <c r="GR48" s="130">
        <v>3</v>
      </c>
      <c r="GS48" s="130">
        <v>3</v>
      </c>
      <c r="GT48" s="130" t="s">
        <v>121</v>
      </c>
      <c r="GU48" s="130" t="s">
        <v>1198</v>
      </c>
      <c r="GV48" s="130"/>
      <c r="GW48" s="130"/>
      <c r="GX48" s="130"/>
      <c r="GY48" s="130"/>
      <c r="GZ48" s="130"/>
      <c r="HA48" s="130"/>
      <c r="HH48" s="130"/>
      <c r="HI48" s="130"/>
      <c r="HN48" s="130"/>
      <c r="HO48" s="130"/>
      <c r="HP48" s="130"/>
    </row>
    <row r="49" spans="1:233" x14ac:dyDescent="0.3">
      <c r="A49" t="s">
        <v>116</v>
      </c>
      <c r="B49" t="s">
        <v>132</v>
      </c>
      <c r="C49" t="s">
        <v>645</v>
      </c>
      <c r="D49" t="s">
        <v>646</v>
      </c>
      <c r="E49" s="352">
        <v>44682</v>
      </c>
      <c r="F49" s="130">
        <v>5527</v>
      </c>
      <c r="G49">
        <v>180</v>
      </c>
      <c r="H49">
        <v>249</v>
      </c>
      <c r="I49">
        <v>279</v>
      </c>
      <c r="J49">
        <v>90</v>
      </c>
      <c r="K49">
        <v>280</v>
      </c>
      <c r="L49">
        <v>114</v>
      </c>
      <c r="M49">
        <v>229</v>
      </c>
      <c r="N49">
        <v>259</v>
      </c>
      <c r="O49">
        <v>353</v>
      </c>
      <c r="P49">
        <v>3</v>
      </c>
      <c r="Q49">
        <v>2</v>
      </c>
      <c r="R49">
        <v>5</v>
      </c>
      <c r="S49">
        <v>1</v>
      </c>
      <c r="T49">
        <v>3</v>
      </c>
      <c r="U49">
        <v>2</v>
      </c>
      <c r="V49">
        <v>4</v>
      </c>
      <c r="W49">
        <v>5</v>
      </c>
      <c r="X49">
        <v>7</v>
      </c>
      <c r="Y49">
        <v>177</v>
      </c>
      <c r="Z49">
        <v>247</v>
      </c>
      <c r="AA49">
        <v>274</v>
      </c>
      <c r="AB49">
        <v>89</v>
      </c>
      <c r="AC49">
        <v>277</v>
      </c>
      <c r="AD49">
        <v>112</v>
      </c>
      <c r="AE49">
        <v>225</v>
      </c>
      <c r="AF49">
        <v>254</v>
      </c>
      <c r="AG49">
        <v>344</v>
      </c>
      <c r="AH49">
        <v>23</v>
      </c>
      <c r="AI49">
        <v>20</v>
      </c>
      <c r="AJ49">
        <v>1</v>
      </c>
      <c r="AK49">
        <v>1</v>
      </c>
      <c r="AL49">
        <v>22</v>
      </c>
      <c r="AM49">
        <v>19</v>
      </c>
      <c r="AN49">
        <v>24</v>
      </c>
      <c r="AO49">
        <v>0</v>
      </c>
      <c r="AP49">
        <v>24</v>
      </c>
      <c r="AQ49">
        <v>0</v>
      </c>
      <c r="AR49">
        <v>0</v>
      </c>
      <c r="AS49">
        <v>0</v>
      </c>
      <c r="AT49">
        <v>14</v>
      </c>
      <c r="AU49">
        <v>0</v>
      </c>
      <c r="AV49">
        <v>14</v>
      </c>
      <c r="AW49" s="130">
        <v>229</v>
      </c>
      <c r="AX49" s="130">
        <v>2</v>
      </c>
      <c r="AY49" s="130">
        <v>2</v>
      </c>
      <c r="AZ49" s="130">
        <v>225</v>
      </c>
      <c r="BA49" s="130">
        <v>4</v>
      </c>
      <c r="BB49" s="130">
        <v>0</v>
      </c>
      <c r="BC49" s="130">
        <v>0</v>
      </c>
      <c r="BD49" s="130">
        <v>4</v>
      </c>
      <c r="BE49" s="130">
        <v>225</v>
      </c>
      <c r="BF49" s="130">
        <v>2</v>
      </c>
      <c r="BG49" s="130">
        <v>2</v>
      </c>
      <c r="BH49" s="130">
        <v>221</v>
      </c>
      <c r="BI49">
        <v>24</v>
      </c>
      <c r="BJ49" s="130">
        <v>5</v>
      </c>
      <c r="BK49">
        <v>56</v>
      </c>
      <c r="BL49">
        <v>30</v>
      </c>
      <c r="BM49" s="27">
        <v>9</v>
      </c>
      <c r="BN49">
        <v>3</v>
      </c>
      <c r="BO49" s="130">
        <v>30</v>
      </c>
      <c r="BP49" s="130">
        <v>4</v>
      </c>
      <c r="BQ49">
        <v>0</v>
      </c>
      <c r="BR49">
        <v>0</v>
      </c>
      <c r="BS49" s="130">
        <v>26</v>
      </c>
      <c r="BT49">
        <v>0</v>
      </c>
      <c r="BU49">
        <v>0</v>
      </c>
      <c r="BV49">
        <v>6</v>
      </c>
      <c r="BW49">
        <v>15</v>
      </c>
      <c r="BX49">
        <v>2</v>
      </c>
      <c r="BY49" s="130">
        <v>13</v>
      </c>
      <c r="BZ49">
        <v>20</v>
      </c>
      <c r="CA49">
        <v>4</v>
      </c>
      <c r="CB49">
        <v>18</v>
      </c>
      <c r="CC49">
        <v>2</v>
      </c>
      <c r="CD49" s="130"/>
      <c r="CE49" s="130"/>
      <c r="CF49" s="322"/>
      <c r="CG49">
        <v>180</v>
      </c>
      <c r="CH49">
        <v>131</v>
      </c>
      <c r="CI49">
        <v>279</v>
      </c>
      <c r="CJ49" s="130">
        <v>69</v>
      </c>
      <c r="CK49" s="130">
        <v>246</v>
      </c>
      <c r="CL49" s="130">
        <v>149</v>
      </c>
      <c r="CM49" s="130">
        <v>249</v>
      </c>
      <c r="CN49">
        <v>242</v>
      </c>
      <c r="CO49">
        <v>143</v>
      </c>
      <c r="CP49">
        <v>50</v>
      </c>
      <c r="CQ49">
        <v>3</v>
      </c>
      <c r="CR49">
        <v>2</v>
      </c>
      <c r="CS49">
        <v>5</v>
      </c>
      <c r="CT49" s="130">
        <v>1</v>
      </c>
      <c r="CU49" s="130">
        <v>4</v>
      </c>
      <c r="CV49" s="130">
        <v>2</v>
      </c>
      <c r="CW49" s="130">
        <v>2</v>
      </c>
      <c r="CX49">
        <v>2</v>
      </c>
      <c r="CY49">
        <v>1</v>
      </c>
      <c r="CZ49">
        <v>0</v>
      </c>
      <c r="DA49">
        <v>177</v>
      </c>
      <c r="DB49">
        <v>129</v>
      </c>
      <c r="DC49">
        <v>274</v>
      </c>
      <c r="DD49" s="130">
        <v>68</v>
      </c>
      <c r="DE49" s="130">
        <v>242</v>
      </c>
      <c r="DF49" s="130">
        <v>147</v>
      </c>
      <c r="DG49" s="130">
        <v>247</v>
      </c>
      <c r="DH49" s="130">
        <v>240</v>
      </c>
      <c r="DI49" s="130">
        <v>142</v>
      </c>
      <c r="DJ49" s="130">
        <v>50</v>
      </c>
      <c r="DK49" s="130"/>
      <c r="DL49">
        <v>386</v>
      </c>
      <c r="DM49">
        <v>384</v>
      </c>
      <c r="DN49">
        <v>2</v>
      </c>
      <c r="DO49">
        <v>386</v>
      </c>
      <c r="DP49">
        <v>9</v>
      </c>
      <c r="DQ49">
        <v>375</v>
      </c>
      <c r="DR49">
        <v>2</v>
      </c>
      <c r="DS49">
        <v>6</v>
      </c>
      <c r="DT49">
        <v>168</v>
      </c>
      <c r="DU49" s="130">
        <v>83</v>
      </c>
      <c r="DV49" s="130">
        <v>188</v>
      </c>
      <c r="DW49">
        <v>66</v>
      </c>
      <c r="DX49" s="130">
        <v>20</v>
      </c>
      <c r="DY49">
        <v>13</v>
      </c>
      <c r="DZ49">
        <v>15</v>
      </c>
      <c r="EA49">
        <v>1</v>
      </c>
      <c r="EB49">
        <v>4</v>
      </c>
      <c r="EC49" s="130">
        <v>0</v>
      </c>
      <c r="ED49" s="130">
        <v>160</v>
      </c>
      <c r="EE49" s="130">
        <v>6</v>
      </c>
      <c r="EF49" s="130">
        <v>3</v>
      </c>
      <c r="EG49" s="130">
        <v>33</v>
      </c>
      <c r="EH49" s="130">
        <v>235</v>
      </c>
      <c r="EI49" s="130">
        <v>115</v>
      </c>
      <c r="EJ49" s="130">
        <v>3</v>
      </c>
      <c r="EK49" s="130">
        <v>5</v>
      </c>
      <c r="EL49" s="130">
        <v>1</v>
      </c>
      <c r="EM49" s="130">
        <v>0</v>
      </c>
      <c r="EN49" s="130">
        <v>0</v>
      </c>
      <c r="EO49">
        <v>28</v>
      </c>
      <c r="EP49">
        <v>232</v>
      </c>
      <c r="EQ49">
        <v>115</v>
      </c>
      <c r="ER49">
        <v>8</v>
      </c>
      <c r="ES49" s="130">
        <v>45</v>
      </c>
      <c r="ET49">
        <v>7</v>
      </c>
      <c r="EU49" s="130">
        <v>44</v>
      </c>
      <c r="EV49">
        <v>6</v>
      </c>
      <c r="EW49" s="130">
        <v>3803</v>
      </c>
      <c r="EX49" s="130">
        <v>0</v>
      </c>
      <c r="EY49" s="130">
        <v>208</v>
      </c>
      <c r="EZ49" s="130">
        <v>1</v>
      </c>
      <c r="FA49" s="130">
        <v>12</v>
      </c>
      <c r="FB49" s="130">
        <v>40</v>
      </c>
      <c r="FC49" s="130">
        <v>1863</v>
      </c>
      <c r="FD49">
        <v>1666</v>
      </c>
      <c r="FE49">
        <v>324</v>
      </c>
      <c r="FF49" s="130">
        <v>3853</v>
      </c>
      <c r="FG49" s="130">
        <v>49</v>
      </c>
      <c r="FH49" s="130">
        <v>20</v>
      </c>
      <c r="FI49" s="130">
        <v>0</v>
      </c>
      <c r="FJ49" s="130">
        <v>22</v>
      </c>
      <c r="FK49" s="130">
        <v>0</v>
      </c>
      <c r="FL49" s="130">
        <v>49</v>
      </c>
      <c r="FM49" s="130">
        <v>0</v>
      </c>
      <c r="FN49" s="130">
        <v>3</v>
      </c>
      <c r="FO49" s="130">
        <v>2</v>
      </c>
      <c r="FP49" s="130">
        <v>1</v>
      </c>
      <c r="FQ49" s="130">
        <v>0</v>
      </c>
      <c r="FR49" s="130">
        <v>1</v>
      </c>
      <c r="FS49" s="130">
        <v>0</v>
      </c>
      <c r="FT49" s="130">
        <v>0</v>
      </c>
      <c r="FU49" s="130">
        <v>4</v>
      </c>
      <c r="FV49" s="130">
        <v>3</v>
      </c>
      <c r="FW49" s="130">
        <v>1</v>
      </c>
      <c r="FX49" s="130">
        <v>0</v>
      </c>
      <c r="FY49" s="130">
        <v>2</v>
      </c>
      <c r="FZ49" s="130">
        <v>2</v>
      </c>
      <c r="GA49" s="130">
        <v>7</v>
      </c>
      <c r="GB49" s="130">
        <v>5</v>
      </c>
      <c r="GC49" s="130">
        <v>210</v>
      </c>
      <c r="GD49" s="130">
        <v>51</v>
      </c>
      <c r="GE49" s="130">
        <v>261</v>
      </c>
      <c r="GF49" s="130">
        <v>1</v>
      </c>
      <c r="GG49" s="130">
        <v>0</v>
      </c>
      <c r="GH49" s="130">
        <v>1</v>
      </c>
      <c r="GI49" s="130">
        <v>209</v>
      </c>
      <c r="GJ49" s="130">
        <v>51</v>
      </c>
      <c r="GK49" s="130">
        <v>260</v>
      </c>
      <c r="GL49" s="130">
        <v>210</v>
      </c>
      <c r="GM49" s="130">
        <v>10</v>
      </c>
      <c r="GN49" s="130">
        <v>10</v>
      </c>
      <c r="GO49" s="130">
        <v>10</v>
      </c>
      <c r="GP49" s="130">
        <v>36</v>
      </c>
      <c r="GQ49" s="130">
        <v>1</v>
      </c>
      <c r="GR49" s="130">
        <v>1</v>
      </c>
      <c r="GS49" s="130">
        <v>1</v>
      </c>
      <c r="GT49" s="130" t="s">
        <v>118</v>
      </c>
      <c r="GU49" s="130" t="s">
        <v>1199</v>
      </c>
      <c r="GV49" s="130"/>
      <c r="GW49" s="130"/>
      <c r="GX49" s="130"/>
      <c r="GY49" s="130"/>
      <c r="GZ49" s="130"/>
      <c r="HA49" s="130"/>
      <c r="HH49" s="130"/>
      <c r="HI49" s="130"/>
      <c r="HN49" s="130"/>
      <c r="HO49" s="130"/>
      <c r="HP49" s="130"/>
    </row>
    <row r="50" spans="1:233" x14ac:dyDescent="0.3">
      <c r="A50" t="s">
        <v>116</v>
      </c>
      <c r="B50" t="s">
        <v>132</v>
      </c>
      <c r="C50" t="s">
        <v>645</v>
      </c>
      <c r="D50" t="s">
        <v>646</v>
      </c>
      <c r="E50" s="352">
        <v>44713</v>
      </c>
      <c r="F50" s="130">
        <v>5579</v>
      </c>
      <c r="G50">
        <v>197</v>
      </c>
      <c r="H50">
        <v>268</v>
      </c>
      <c r="I50">
        <v>294</v>
      </c>
      <c r="J50">
        <v>117</v>
      </c>
      <c r="K50">
        <v>292</v>
      </c>
      <c r="L50">
        <v>125</v>
      </c>
      <c r="M50">
        <v>252</v>
      </c>
      <c r="N50">
        <v>260</v>
      </c>
      <c r="O50">
        <v>364</v>
      </c>
      <c r="P50">
        <v>3</v>
      </c>
      <c r="Q50">
        <v>2</v>
      </c>
      <c r="R50">
        <v>5</v>
      </c>
      <c r="S50">
        <v>1</v>
      </c>
      <c r="T50">
        <v>3</v>
      </c>
      <c r="U50">
        <v>2</v>
      </c>
      <c r="V50">
        <v>4</v>
      </c>
      <c r="W50">
        <v>7</v>
      </c>
      <c r="X50">
        <v>7</v>
      </c>
      <c r="Y50">
        <v>194</v>
      </c>
      <c r="Z50">
        <v>266</v>
      </c>
      <c r="AA50">
        <v>289</v>
      </c>
      <c r="AB50">
        <v>116</v>
      </c>
      <c r="AC50">
        <v>289</v>
      </c>
      <c r="AD50">
        <v>123</v>
      </c>
      <c r="AE50">
        <v>248</v>
      </c>
      <c r="AF50">
        <v>253</v>
      </c>
      <c r="AG50">
        <v>355</v>
      </c>
      <c r="AH50">
        <v>27</v>
      </c>
      <c r="AI50">
        <v>23</v>
      </c>
      <c r="AJ50">
        <v>1</v>
      </c>
      <c r="AK50">
        <v>1</v>
      </c>
      <c r="AL50">
        <v>26</v>
      </c>
      <c r="AM50">
        <v>22</v>
      </c>
      <c r="AN50">
        <v>37</v>
      </c>
      <c r="AO50">
        <v>0</v>
      </c>
      <c r="AP50">
        <v>37</v>
      </c>
      <c r="AQ50">
        <v>0</v>
      </c>
      <c r="AR50">
        <v>0</v>
      </c>
      <c r="AS50">
        <v>0</v>
      </c>
      <c r="AT50">
        <v>23</v>
      </c>
      <c r="AU50">
        <v>0</v>
      </c>
      <c r="AV50">
        <v>23</v>
      </c>
      <c r="AW50" s="130">
        <v>252</v>
      </c>
      <c r="AX50" s="130">
        <v>1</v>
      </c>
      <c r="AY50" s="130">
        <v>2</v>
      </c>
      <c r="AZ50" s="130">
        <v>249</v>
      </c>
      <c r="BA50" s="130">
        <v>4</v>
      </c>
      <c r="BB50" s="130">
        <v>0</v>
      </c>
      <c r="BC50" s="130">
        <v>0</v>
      </c>
      <c r="BD50" s="130">
        <v>4</v>
      </c>
      <c r="BE50" s="130">
        <v>248</v>
      </c>
      <c r="BF50" s="130">
        <v>1</v>
      </c>
      <c r="BG50" s="130">
        <v>2</v>
      </c>
      <c r="BH50" s="130">
        <v>245</v>
      </c>
      <c r="BI50">
        <v>26</v>
      </c>
      <c r="BJ50" s="130">
        <v>5</v>
      </c>
      <c r="BK50">
        <v>56</v>
      </c>
      <c r="BL50">
        <v>31</v>
      </c>
      <c r="BM50" s="27">
        <v>9</v>
      </c>
      <c r="BN50">
        <v>3</v>
      </c>
      <c r="BO50" s="130">
        <v>32</v>
      </c>
      <c r="BP50" s="130">
        <v>6</v>
      </c>
      <c r="BQ50">
        <v>0</v>
      </c>
      <c r="BR50">
        <v>0</v>
      </c>
      <c r="BS50" s="130">
        <v>26</v>
      </c>
      <c r="BT50">
        <v>0</v>
      </c>
      <c r="BU50">
        <v>0</v>
      </c>
      <c r="BV50">
        <v>7</v>
      </c>
      <c r="BW50">
        <v>15</v>
      </c>
      <c r="BX50">
        <v>2</v>
      </c>
      <c r="BY50" s="130">
        <v>13</v>
      </c>
      <c r="BZ50">
        <v>20</v>
      </c>
      <c r="CA50">
        <v>4</v>
      </c>
      <c r="CB50">
        <v>18</v>
      </c>
      <c r="CC50">
        <v>2</v>
      </c>
      <c r="CD50" s="130"/>
      <c r="CE50" s="130"/>
      <c r="CF50" s="322"/>
      <c r="CG50">
        <v>197</v>
      </c>
      <c r="CH50">
        <v>137</v>
      </c>
      <c r="CI50">
        <v>294</v>
      </c>
      <c r="CJ50" s="130">
        <v>71</v>
      </c>
      <c r="CK50" s="130">
        <v>260</v>
      </c>
      <c r="CL50" s="130">
        <v>156</v>
      </c>
      <c r="CM50" s="130">
        <v>268</v>
      </c>
      <c r="CN50">
        <v>260</v>
      </c>
      <c r="CO50">
        <v>160</v>
      </c>
      <c r="CP50">
        <v>52</v>
      </c>
      <c r="CQ50">
        <v>3</v>
      </c>
      <c r="CR50">
        <v>2</v>
      </c>
      <c r="CS50">
        <v>5</v>
      </c>
      <c r="CT50" s="130">
        <v>1</v>
      </c>
      <c r="CU50" s="130">
        <v>4</v>
      </c>
      <c r="CV50" s="130">
        <v>2</v>
      </c>
      <c r="CW50" s="130">
        <v>2</v>
      </c>
      <c r="CX50">
        <v>2</v>
      </c>
      <c r="CY50">
        <v>1</v>
      </c>
      <c r="CZ50">
        <v>0</v>
      </c>
      <c r="DA50">
        <v>194</v>
      </c>
      <c r="DB50">
        <v>135</v>
      </c>
      <c r="DC50">
        <v>289</v>
      </c>
      <c r="DD50" s="130">
        <v>70</v>
      </c>
      <c r="DE50" s="130">
        <v>256</v>
      </c>
      <c r="DF50" s="130">
        <v>154</v>
      </c>
      <c r="DG50" s="130">
        <v>266</v>
      </c>
      <c r="DH50" s="130">
        <v>258</v>
      </c>
      <c r="DI50" s="130">
        <v>159</v>
      </c>
      <c r="DJ50" s="130">
        <v>52</v>
      </c>
      <c r="DK50" s="130"/>
      <c r="DL50">
        <v>396</v>
      </c>
      <c r="DM50">
        <v>394</v>
      </c>
      <c r="DN50">
        <v>2</v>
      </c>
      <c r="DO50">
        <v>396</v>
      </c>
      <c r="DP50">
        <v>9</v>
      </c>
      <c r="DQ50">
        <v>385</v>
      </c>
      <c r="DR50">
        <v>2</v>
      </c>
      <c r="DS50">
        <v>6</v>
      </c>
      <c r="DT50">
        <v>170</v>
      </c>
      <c r="DU50" s="130">
        <v>83</v>
      </c>
      <c r="DV50" s="130">
        <v>193</v>
      </c>
      <c r="DW50">
        <v>66</v>
      </c>
      <c r="DX50" s="130">
        <v>21</v>
      </c>
      <c r="DY50">
        <v>15</v>
      </c>
      <c r="DZ50">
        <v>17</v>
      </c>
      <c r="EA50">
        <v>1</v>
      </c>
      <c r="EB50">
        <v>4</v>
      </c>
      <c r="EC50" s="130">
        <v>0</v>
      </c>
      <c r="ED50" s="130">
        <v>162</v>
      </c>
      <c r="EE50" s="130">
        <v>6</v>
      </c>
      <c r="EF50" s="130">
        <v>3</v>
      </c>
      <c r="EG50" s="130">
        <v>34</v>
      </c>
      <c r="EH50" s="130">
        <v>241</v>
      </c>
      <c r="EI50" s="130">
        <v>118</v>
      </c>
      <c r="EJ50" s="130">
        <v>3</v>
      </c>
      <c r="EK50" s="130">
        <v>5</v>
      </c>
      <c r="EL50" s="130">
        <v>1</v>
      </c>
      <c r="EM50" s="130">
        <v>0</v>
      </c>
      <c r="EN50" s="130">
        <v>0</v>
      </c>
      <c r="EO50">
        <v>29</v>
      </c>
      <c r="EP50">
        <v>238</v>
      </c>
      <c r="EQ50">
        <v>118</v>
      </c>
      <c r="ER50">
        <v>9</v>
      </c>
      <c r="ES50" s="130">
        <v>46</v>
      </c>
      <c r="ET50">
        <v>7</v>
      </c>
      <c r="EU50" s="130">
        <v>47</v>
      </c>
      <c r="EV50">
        <v>6</v>
      </c>
      <c r="EW50" s="130">
        <v>3828</v>
      </c>
      <c r="EX50" s="130">
        <v>1</v>
      </c>
      <c r="EY50" s="130">
        <v>208</v>
      </c>
      <c r="EZ50" s="130">
        <v>2</v>
      </c>
      <c r="FA50" s="130">
        <v>12</v>
      </c>
      <c r="FB50" s="130">
        <v>38</v>
      </c>
      <c r="FC50" s="130">
        <v>1878</v>
      </c>
      <c r="FD50">
        <v>1680</v>
      </c>
      <c r="FE50">
        <v>323</v>
      </c>
      <c r="FF50" s="130">
        <v>3881</v>
      </c>
      <c r="FG50" s="130">
        <v>53</v>
      </c>
      <c r="FH50" s="130">
        <v>22</v>
      </c>
      <c r="FI50" s="130">
        <v>0</v>
      </c>
      <c r="FJ50" s="130">
        <v>25</v>
      </c>
      <c r="FK50" s="130">
        <v>0</v>
      </c>
      <c r="FL50" s="130">
        <v>53</v>
      </c>
      <c r="FM50" s="130">
        <v>0</v>
      </c>
      <c r="FN50" s="130">
        <v>3</v>
      </c>
      <c r="FO50" s="130">
        <v>2</v>
      </c>
      <c r="FP50" s="130">
        <v>1</v>
      </c>
      <c r="FQ50" s="130">
        <v>0</v>
      </c>
      <c r="FR50" s="130">
        <v>1</v>
      </c>
      <c r="FS50" s="130">
        <v>0</v>
      </c>
      <c r="FT50" s="130">
        <v>0</v>
      </c>
      <c r="FU50" s="130">
        <v>3</v>
      </c>
      <c r="FV50" s="130">
        <v>3</v>
      </c>
      <c r="FW50" s="130">
        <v>1</v>
      </c>
      <c r="FX50" s="130">
        <v>0</v>
      </c>
      <c r="FY50" s="130">
        <v>1</v>
      </c>
      <c r="FZ50" s="130">
        <v>2</v>
      </c>
      <c r="GA50" s="130">
        <v>6</v>
      </c>
      <c r="GB50" s="130">
        <v>4</v>
      </c>
      <c r="GC50" s="130">
        <v>212</v>
      </c>
      <c r="GD50" s="130">
        <v>52</v>
      </c>
      <c r="GE50" s="130">
        <v>264</v>
      </c>
      <c r="GF50" s="130">
        <v>1</v>
      </c>
      <c r="GG50" s="130">
        <v>0</v>
      </c>
      <c r="GH50" s="130">
        <v>1</v>
      </c>
      <c r="GI50" s="130">
        <v>211</v>
      </c>
      <c r="GJ50" s="130">
        <v>52</v>
      </c>
      <c r="GK50" s="130">
        <v>263</v>
      </c>
      <c r="GL50" s="130">
        <v>212</v>
      </c>
      <c r="GM50" s="130">
        <v>11</v>
      </c>
      <c r="GN50" s="130">
        <v>11</v>
      </c>
      <c r="GO50" s="130">
        <v>11</v>
      </c>
      <c r="GP50" s="130">
        <v>42</v>
      </c>
      <c r="GQ50" s="130">
        <v>1</v>
      </c>
      <c r="GR50" s="130">
        <v>1</v>
      </c>
      <c r="GS50" s="130">
        <v>1</v>
      </c>
      <c r="GT50" s="130" t="s">
        <v>121</v>
      </c>
      <c r="GU50" s="130" t="s">
        <v>1199</v>
      </c>
      <c r="GV50" s="130"/>
      <c r="GW50" s="130"/>
      <c r="GX50" s="130"/>
      <c r="GY50" s="130"/>
      <c r="GZ50" s="130"/>
      <c r="HA50" s="130"/>
      <c r="HH50" s="130"/>
      <c r="HI50" s="130"/>
      <c r="HN50" s="130"/>
      <c r="HO50" s="130"/>
      <c r="HP50" s="130"/>
    </row>
    <row r="51" spans="1:233" s="27" customFormat="1" x14ac:dyDescent="0.3">
      <c r="A51" t="s">
        <v>116</v>
      </c>
      <c r="B51" t="s">
        <v>132</v>
      </c>
      <c r="C51" t="s">
        <v>619</v>
      </c>
      <c r="D51" t="s">
        <v>620</v>
      </c>
      <c r="E51" s="352">
        <v>44682</v>
      </c>
      <c r="F51" s="130">
        <v>5389</v>
      </c>
      <c r="G51">
        <v>304</v>
      </c>
      <c r="H51">
        <v>310</v>
      </c>
      <c r="I51">
        <v>316</v>
      </c>
      <c r="J51">
        <v>283</v>
      </c>
      <c r="K51">
        <v>319</v>
      </c>
      <c r="L51">
        <v>215</v>
      </c>
      <c r="M51">
        <v>259</v>
      </c>
      <c r="N51">
        <v>221</v>
      </c>
      <c r="O51">
        <v>352</v>
      </c>
      <c r="P51">
        <v>12</v>
      </c>
      <c r="Q51">
        <v>12</v>
      </c>
      <c r="R51">
        <v>14</v>
      </c>
      <c r="S51">
        <v>12</v>
      </c>
      <c r="T51">
        <v>14</v>
      </c>
      <c r="U51">
        <v>8</v>
      </c>
      <c r="V51">
        <v>11</v>
      </c>
      <c r="W51">
        <v>11</v>
      </c>
      <c r="X51">
        <v>16</v>
      </c>
      <c r="Y51">
        <v>278</v>
      </c>
      <c r="Z51">
        <v>285</v>
      </c>
      <c r="AA51">
        <v>289</v>
      </c>
      <c r="AB51">
        <v>257</v>
      </c>
      <c r="AC51">
        <v>292</v>
      </c>
      <c r="AD51">
        <v>201</v>
      </c>
      <c r="AE51">
        <v>235</v>
      </c>
      <c r="AF51">
        <v>201</v>
      </c>
      <c r="AG51">
        <v>319</v>
      </c>
      <c r="AH51">
        <v>41</v>
      </c>
      <c r="AI51">
        <v>40</v>
      </c>
      <c r="AJ51">
        <v>2</v>
      </c>
      <c r="AK51">
        <v>2</v>
      </c>
      <c r="AL51">
        <v>38</v>
      </c>
      <c r="AM51">
        <v>37</v>
      </c>
      <c r="AN51">
        <v>187</v>
      </c>
      <c r="AO51">
        <v>6</v>
      </c>
      <c r="AP51">
        <v>175</v>
      </c>
      <c r="AQ51">
        <v>0</v>
      </c>
      <c r="AR51">
        <v>0</v>
      </c>
      <c r="AS51">
        <v>0</v>
      </c>
      <c r="AT51">
        <v>128</v>
      </c>
      <c r="AU51">
        <v>3</v>
      </c>
      <c r="AV51">
        <v>122</v>
      </c>
      <c r="AW51" s="130">
        <v>259</v>
      </c>
      <c r="AX51" s="130">
        <v>3</v>
      </c>
      <c r="AY51" s="130">
        <v>2</v>
      </c>
      <c r="AZ51" s="130">
        <v>254</v>
      </c>
      <c r="BA51" s="130">
        <v>11</v>
      </c>
      <c r="BB51" s="130">
        <v>0</v>
      </c>
      <c r="BC51" s="130">
        <v>0</v>
      </c>
      <c r="BD51" s="130">
        <v>11</v>
      </c>
      <c r="BE51" s="130">
        <v>235</v>
      </c>
      <c r="BF51" s="130">
        <v>2</v>
      </c>
      <c r="BG51" s="130">
        <v>2</v>
      </c>
      <c r="BH51" s="130">
        <v>231</v>
      </c>
      <c r="BI51">
        <v>18</v>
      </c>
      <c r="BJ51" s="130">
        <v>2</v>
      </c>
      <c r="BK51">
        <v>29</v>
      </c>
      <c r="BL51">
        <v>34</v>
      </c>
      <c r="BM51" s="27">
        <v>5</v>
      </c>
      <c r="BN51">
        <v>0</v>
      </c>
      <c r="BO51" s="130">
        <v>21</v>
      </c>
      <c r="BP51" s="130">
        <v>2</v>
      </c>
      <c r="BQ51">
        <v>0</v>
      </c>
      <c r="BR51">
        <v>0</v>
      </c>
      <c r="BS51" s="130">
        <v>19</v>
      </c>
      <c r="BT51">
        <v>0</v>
      </c>
      <c r="BU51">
        <v>0</v>
      </c>
      <c r="BV51">
        <v>1</v>
      </c>
      <c r="BW51">
        <v>8</v>
      </c>
      <c r="BX51">
        <v>0</v>
      </c>
      <c r="BY51" s="130">
        <v>8</v>
      </c>
      <c r="BZ51">
        <v>15</v>
      </c>
      <c r="CA51">
        <v>4</v>
      </c>
      <c r="CB51">
        <v>12</v>
      </c>
      <c r="CC51">
        <v>3</v>
      </c>
      <c r="CD51" s="130"/>
      <c r="CE51" s="130"/>
      <c r="CF51" s="322"/>
      <c r="CG51">
        <v>304</v>
      </c>
      <c r="CH51">
        <v>227</v>
      </c>
      <c r="CI51">
        <v>316</v>
      </c>
      <c r="CJ51" s="130">
        <v>75</v>
      </c>
      <c r="CK51" s="130">
        <v>269</v>
      </c>
      <c r="CL51" s="130">
        <v>165</v>
      </c>
      <c r="CM51" s="130">
        <v>310</v>
      </c>
      <c r="CN51">
        <v>298</v>
      </c>
      <c r="CO51">
        <v>273</v>
      </c>
      <c r="CP51">
        <v>103</v>
      </c>
      <c r="CQ51">
        <v>12</v>
      </c>
      <c r="CR51">
        <v>8</v>
      </c>
      <c r="CS51">
        <v>14</v>
      </c>
      <c r="CT51" s="130">
        <v>1</v>
      </c>
      <c r="CU51" s="130">
        <v>11</v>
      </c>
      <c r="CV51" s="130">
        <v>5</v>
      </c>
      <c r="CW51" s="130">
        <v>12</v>
      </c>
      <c r="CX51">
        <v>11</v>
      </c>
      <c r="CY51">
        <v>9</v>
      </c>
      <c r="CZ51">
        <v>3</v>
      </c>
      <c r="DA51">
        <v>278</v>
      </c>
      <c r="DB51">
        <v>207</v>
      </c>
      <c r="DC51">
        <v>289</v>
      </c>
      <c r="DD51" s="130">
        <v>70</v>
      </c>
      <c r="DE51" s="130">
        <v>247</v>
      </c>
      <c r="DF51" s="130">
        <v>153</v>
      </c>
      <c r="DG51" s="130">
        <v>285</v>
      </c>
      <c r="DH51" s="130">
        <v>275</v>
      </c>
      <c r="DI51" s="130">
        <v>251</v>
      </c>
      <c r="DJ51" s="130">
        <v>95</v>
      </c>
      <c r="DK51" s="130"/>
      <c r="DL51">
        <v>379</v>
      </c>
      <c r="DM51">
        <v>362</v>
      </c>
      <c r="DN51">
        <v>17</v>
      </c>
      <c r="DO51">
        <v>379</v>
      </c>
      <c r="DP51">
        <v>19</v>
      </c>
      <c r="DQ51">
        <v>343</v>
      </c>
      <c r="DR51">
        <v>17</v>
      </c>
      <c r="DS51">
        <v>111</v>
      </c>
      <c r="DT51">
        <v>119</v>
      </c>
      <c r="DU51" s="130">
        <v>85</v>
      </c>
      <c r="DV51" s="130">
        <v>97</v>
      </c>
      <c r="DW51">
        <v>49</v>
      </c>
      <c r="DX51" s="130">
        <v>2</v>
      </c>
      <c r="DY51">
        <v>54</v>
      </c>
      <c r="DZ51">
        <v>92</v>
      </c>
      <c r="EA51">
        <v>0</v>
      </c>
      <c r="EB51">
        <v>111</v>
      </c>
      <c r="EC51" s="130">
        <v>0</v>
      </c>
      <c r="ED51" s="130">
        <v>119</v>
      </c>
      <c r="EE51" s="130">
        <v>0</v>
      </c>
      <c r="EF51" s="130">
        <v>1</v>
      </c>
      <c r="EG51" s="130">
        <v>26</v>
      </c>
      <c r="EH51" s="130">
        <v>210</v>
      </c>
      <c r="EI51" s="130">
        <v>142</v>
      </c>
      <c r="EJ51" s="130">
        <v>1</v>
      </c>
      <c r="EK51" s="130">
        <v>8</v>
      </c>
      <c r="EL51" s="130">
        <v>7</v>
      </c>
      <c r="EM51" s="130">
        <v>3</v>
      </c>
      <c r="EN51" s="130">
        <v>0</v>
      </c>
      <c r="EO51">
        <v>16</v>
      </c>
      <c r="EP51">
        <v>193</v>
      </c>
      <c r="EQ51">
        <v>134</v>
      </c>
      <c r="ER51">
        <v>3</v>
      </c>
      <c r="ES51" s="130">
        <v>25</v>
      </c>
      <c r="ET51">
        <v>2</v>
      </c>
      <c r="EU51" s="130">
        <v>5</v>
      </c>
      <c r="EV51">
        <v>2</v>
      </c>
      <c r="EW51" s="130">
        <v>3660</v>
      </c>
      <c r="EX51" s="130">
        <v>0</v>
      </c>
      <c r="EY51" s="130">
        <v>607</v>
      </c>
      <c r="EZ51" s="130">
        <v>0</v>
      </c>
      <c r="FA51" s="130">
        <v>11</v>
      </c>
      <c r="FB51" s="130">
        <v>30</v>
      </c>
      <c r="FC51" s="130">
        <v>1600</v>
      </c>
      <c r="FD51">
        <v>1551</v>
      </c>
      <c r="FE51">
        <v>516</v>
      </c>
      <c r="FF51" s="130">
        <v>3667</v>
      </c>
      <c r="FG51" s="130">
        <v>41</v>
      </c>
      <c r="FH51" s="130">
        <v>17</v>
      </c>
      <c r="FI51" s="130">
        <v>0</v>
      </c>
      <c r="FJ51" s="130">
        <v>6</v>
      </c>
      <c r="FK51" s="130">
        <v>1</v>
      </c>
      <c r="FL51" s="130">
        <v>36</v>
      </c>
      <c r="FM51" s="130">
        <v>4</v>
      </c>
      <c r="FN51" s="130">
        <v>1</v>
      </c>
      <c r="FO51" s="130">
        <v>0</v>
      </c>
      <c r="FP51" s="130">
        <v>0</v>
      </c>
      <c r="FQ51" s="130">
        <v>0</v>
      </c>
      <c r="FR51" s="130">
        <v>0</v>
      </c>
      <c r="FS51" s="130">
        <v>0</v>
      </c>
      <c r="FT51" s="130">
        <v>0</v>
      </c>
      <c r="FU51" s="130">
        <v>3</v>
      </c>
      <c r="FV51" s="130">
        <v>2</v>
      </c>
      <c r="FW51" s="130">
        <v>1</v>
      </c>
      <c r="FX51" s="130">
        <v>0</v>
      </c>
      <c r="FY51" s="130">
        <v>3</v>
      </c>
      <c r="FZ51" s="130">
        <v>0</v>
      </c>
      <c r="GA51" s="130">
        <v>4</v>
      </c>
      <c r="GB51" s="130">
        <v>3</v>
      </c>
      <c r="GC51" s="130">
        <v>213</v>
      </c>
      <c r="GD51" s="130">
        <v>27</v>
      </c>
      <c r="GE51" s="130">
        <v>240</v>
      </c>
      <c r="GF51" s="130">
        <v>5</v>
      </c>
      <c r="GG51" s="130">
        <v>1</v>
      </c>
      <c r="GH51" s="130">
        <v>6</v>
      </c>
      <c r="GI51" s="130">
        <v>198</v>
      </c>
      <c r="GJ51" s="130">
        <v>26</v>
      </c>
      <c r="GK51" s="130">
        <v>224</v>
      </c>
      <c r="GL51" s="130">
        <v>213</v>
      </c>
      <c r="GM51" s="130">
        <v>25</v>
      </c>
      <c r="GN51" s="130">
        <v>25</v>
      </c>
      <c r="GO51" s="130">
        <v>25</v>
      </c>
      <c r="GP51" s="130">
        <v>64</v>
      </c>
      <c r="GQ51" s="130">
        <v>1</v>
      </c>
      <c r="GR51" s="130">
        <v>0</v>
      </c>
      <c r="GS51" s="130">
        <v>0</v>
      </c>
      <c r="GT51" s="130" t="s">
        <v>118</v>
      </c>
      <c r="GU51" s="130" t="s">
        <v>1200</v>
      </c>
      <c r="GV51" s="130"/>
      <c r="GW51" s="130"/>
      <c r="GX51" s="130"/>
      <c r="GY51" s="130"/>
      <c r="GZ51" s="130"/>
      <c r="HA51" s="130"/>
      <c r="HB51"/>
      <c r="HC51"/>
      <c r="HD51"/>
      <c r="HE51"/>
      <c r="HF51"/>
      <c r="HG51"/>
      <c r="HH51" s="130"/>
      <c r="HI51" s="130"/>
      <c r="HJ51"/>
      <c r="HK51"/>
      <c r="HL51"/>
      <c r="HM51"/>
      <c r="HN51" s="130"/>
      <c r="HO51" s="130"/>
      <c r="HP51" s="130"/>
      <c r="HQ51"/>
      <c r="HR51"/>
      <c r="HS51"/>
      <c r="HT51"/>
      <c r="HU51"/>
      <c r="HV51"/>
      <c r="HW51"/>
      <c r="HX51"/>
      <c r="HY51"/>
    </row>
    <row r="52" spans="1:233" x14ac:dyDescent="0.3">
      <c r="A52" t="s">
        <v>116</v>
      </c>
      <c r="B52" t="s">
        <v>132</v>
      </c>
      <c r="C52" t="s">
        <v>619</v>
      </c>
      <c r="D52" t="s">
        <v>620</v>
      </c>
      <c r="E52" s="352">
        <v>44713</v>
      </c>
      <c r="F52" s="130">
        <v>5378</v>
      </c>
      <c r="G52">
        <v>309</v>
      </c>
      <c r="H52">
        <v>315</v>
      </c>
      <c r="I52">
        <v>322</v>
      </c>
      <c r="J52">
        <v>288</v>
      </c>
      <c r="K52">
        <v>325</v>
      </c>
      <c r="L52">
        <v>223</v>
      </c>
      <c r="M52">
        <v>262</v>
      </c>
      <c r="N52">
        <v>217</v>
      </c>
      <c r="O52">
        <v>353</v>
      </c>
      <c r="P52">
        <v>13</v>
      </c>
      <c r="Q52">
        <v>12</v>
      </c>
      <c r="R52">
        <v>14</v>
      </c>
      <c r="S52">
        <v>12</v>
      </c>
      <c r="T52">
        <v>14</v>
      </c>
      <c r="U52">
        <v>8</v>
      </c>
      <c r="V52">
        <v>11</v>
      </c>
      <c r="W52">
        <v>11</v>
      </c>
      <c r="X52">
        <v>16</v>
      </c>
      <c r="Y52">
        <v>283</v>
      </c>
      <c r="Z52">
        <v>291</v>
      </c>
      <c r="AA52">
        <v>296</v>
      </c>
      <c r="AB52">
        <v>263</v>
      </c>
      <c r="AC52">
        <v>299</v>
      </c>
      <c r="AD52">
        <v>208</v>
      </c>
      <c r="AE52">
        <v>238</v>
      </c>
      <c r="AF52">
        <v>194</v>
      </c>
      <c r="AG52">
        <v>321</v>
      </c>
      <c r="AH52">
        <v>39</v>
      </c>
      <c r="AI52">
        <v>38</v>
      </c>
      <c r="AJ52">
        <v>2</v>
      </c>
      <c r="AK52">
        <v>2</v>
      </c>
      <c r="AL52">
        <v>37</v>
      </c>
      <c r="AM52">
        <v>36</v>
      </c>
      <c r="AN52">
        <v>193</v>
      </c>
      <c r="AO52">
        <v>6</v>
      </c>
      <c r="AP52">
        <v>180</v>
      </c>
      <c r="AQ52">
        <v>0</v>
      </c>
      <c r="AR52">
        <v>0</v>
      </c>
      <c r="AS52">
        <v>0</v>
      </c>
      <c r="AT52">
        <v>131</v>
      </c>
      <c r="AU52">
        <v>3</v>
      </c>
      <c r="AV52">
        <v>122</v>
      </c>
      <c r="AW52" s="130">
        <v>262</v>
      </c>
      <c r="AX52" s="130">
        <v>2</v>
      </c>
      <c r="AY52" s="130">
        <v>2</v>
      </c>
      <c r="AZ52" s="130">
        <v>258</v>
      </c>
      <c r="BA52" s="130">
        <v>11</v>
      </c>
      <c r="BB52" s="130">
        <v>0</v>
      </c>
      <c r="BC52" s="130">
        <v>0</v>
      </c>
      <c r="BD52" s="130">
        <v>11</v>
      </c>
      <c r="BE52" s="130">
        <v>238</v>
      </c>
      <c r="BF52" s="130">
        <v>1</v>
      </c>
      <c r="BG52" s="130">
        <v>2</v>
      </c>
      <c r="BH52" s="130">
        <v>235</v>
      </c>
      <c r="BI52">
        <v>18</v>
      </c>
      <c r="BJ52" s="130">
        <v>2</v>
      </c>
      <c r="BK52">
        <v>29</v>
      </c>
      <c r="BL52">
        <v>35</v>
      </c>
      <c r="BM52" s="27">
        <v>5</v>
      </c>
      <c r="BN52">
        <v>0</v>
      </c>
      <c r="BO52" s="130">
        <v>21</v>
      </c>
      <c r="BP52" s="130">
        <v>2</v>
      </c>
      <c r="BQ52">
        <v>0</v>
      </c>
      <c r="BR52">
        <v>0</v>
      </c>
      <c r="BS52" s="130">
        <v>19</v>
      </c>
      <c r="BT52">
        <v>0</v>
      </c>
      <c r="BU52">
        <v>0</v>
      </c>
      <c r="BV52">
        <v>1</v>
      </c>
      <c r="BW52">
        <v>8</v>
      </c>
      <c r="BX52">
        <v>0</v>
      </c>
      <c r="BY52" s="130">
        <v>8</v>
      </c>
      <c r="BZ52">
        <v>15</v>
      </c>
      <c r="CA52">
        <v>4</v>
      </c>
      <c r="CB52">
        <v>12</v>
      </c>
      <c r="CC52">
        <v>3</v>
      </c>
      <c r="CD52" s="130"/>
      <c r="CE52" s="130"/>
      <c r="CF52" s="322"/>
      <c r="CG52">
        <v>309</v>
      </c>
      <c r="CH52">
        <v>231</v>
      </c>
      <c r="CI52">
        <v>322</v>
      </c>
      <c r="CJ52" s="130">
        <v>83</v>
      </c>
      <c r="CK52" s="130">
        <v>274</v>
      </c>
      <c r="CL52" s="130">
        <v>169</v>
      </c>
      <c r="CM52" s="130">
        <v>315</v>
      </c>
      <c r="CN52">
        <v>300</v>
      </c>
      <c r="CO52">
        <v>278</v>
      </c>
      <c r="CP52">
        <v>108</v>
      </c>
      <c r="CQ52">
        <v>13</v>
      </c>
      <c r="CR52">
        <v>8</v>
      </c>
      <c r="CS52">
        <v>14</v>
      </c>
      <c r="CT52" s="130">
        <v>1</v>
      </c>
      <c r="CU52" s="130">
        <v>10</v>
      </c>
      <c r="CV52" s="130">
        <v>4</v>
      </c>
      <c r="CW52" s="130">
        <v>12</v>
      </c>
      <c r="CX52">
        <v>12</v>
      </c>
      <c r="CY52">
        <v>9</v>
      </c>
      <c r="CZ52">
        <v>3</v>
      </c>
      <c r="DA52">
        <v>283</v>
      </c>
      <c r="DB52">
        <v>211</v>
      </c>
      <c r="DC52">
        <v>296</v>
      </c>
      <c r="DD52" s="130">
        <v>77</v>
      </c>
      <c r="DE52" s="130">
        <v>253</v>
      </c>
      <c r="DF52" s="130">
        <v>158</v>
      </c>
      <c r="DG52" s="130">
        <v>291</v>
      </c>
      <c r="DH52" s="130">
        <v>276</v>
      </c>
      <c r="DI52" s="130">
        <v>257</v>
      </c>
      <c r="DJ52" s="130">
        <v>98</v>
      </c>
      <c r="DK52" s="130"/>
      <c r="DL52">
        <v>377</v>
      </c>
      <c r="DM52">
        <v>361</v>
      </c>
      <c r="DN52">
        <v>16</v>
      </c>
      <c r="DO52">
        <v>377</v>
      </c>
      <c r="DP52">
        <v>20</v>
      </c>
      <c r="DQ52">
        <v>341</v>
      </c>
      <c r="DR52">
        <v>16</v>
      </c>
      <c r="DS52">
        <v>110</v>
      </c>
      <c r="DT52">
        <v>118</v>
      </c>
      <c r="DU52" s="130">
        <v>84</v>
      </c>
      <c r="DV52" s="130">
        <v>101</v>
      </c>
      <c r="DW52">
        <v>49</v>
      </c>
      <c r="DX52" s="130">
        <v>2</v>
      </c>
      <c r="DY52">
        <v>51</v>
      </c>
      <c r="DZ52">
        <v>90</v>
      </c>
      <c r="EA52">
        <v>0</v>
      </c>
      <c r="EB52">
        <v>110</v>
      </c>
      <c r="EC52" s="130">
        <v>0</v>
      </c>
      <c r="ED52" s="130">
        <v>118</v>
      </c>
      <c r="EE52" s="130">
        <v>0</v>
      </c>
      <c r="EF52" s="130">
        <v>2</v>
      </c>
      <c r="EG52" s="130">
        <v>26</v>
      </c>
      <c r="EH52" s="130">
        <v>210</v>
      </c>
      <c r="EI52" s="130">
        <v>139</v>
      </c>
      <c r="EJ52" s="130">
        <v>2</v>
      </c>
      <c r="EK52" s="130">
        <v>8</v>
      </c>
      <c r="EL52" s="130">
        <v>7</v>
      </c>
      <c r="EM52" s="130">
        <v>3</v>
      </c>
      <c r="EN52" s="130">
        <v>0</v>
      </c>
      <c r="EO52">
        <v>16</v>
      </c>
      <c r="EP52">
        <v>194</v>
      </c>
      <c r="EQ52">
        <v>131</v>
      </c>
      <c r="ER52">
        <v>3</v>
      </c>
      <c r="ES52" s="130">
        <v>25</v>
      </c>
      <c r="ET52">
        <v>2</v>
      </c>
      <c r="EU52" s="130">
        <v>5</v>
      </c>
      <c r="EV52">
        <v>3</v>
      </c>
      <c r="EW52" s="130">
        <v>3644</v>
      </c>
      <c r="EX52" s="130">
        <v>0</v>
      </c>
      <c r="EY52" s="130">
        <v>609</v>
      </c>
      <c r="EZ52" s="130">
        <v>0</v>
      </c>
      <c r="FA52" s="130">
        <v>11</v>
      </c>
      <c r="FB52" s="130">
        <v>30</v>
      </c>
      <c r="FC52" s="130">
        <v>1592</v>
      </c>
      <c r="FD52">
        <v>1548</v>
      </c>
      <c r="FE52">
        <v>512</v>
      </c>
      <c r="FF52" s="130">
        <v>3652</v>
      </c>
      <c r="FG52" s="130">
        <v>40</v>
      </c>
      <c r="FH52" s="130">
        <v>16</v>
      </c>
      <c r="FI52" s="130">
        <v>0</v>
      </c>
      <c r="FJ52" s="130">
        <v>5</v>
      </c>
      <c r="FK52" s="130">
        <v>2</v>
      </c>
      <c r="FL52" s="130">
        <v>35</v>
      </c>
      <c r="FM52" s="130">
        <v>3</v>
      </c>
      <c r="FN52" s="130">
        <v>2</v>
      </c>
      <c r="FO52" s="130">
        <v>0</v>
      </c>
      <c r="FP52" s="130">
        <v>0</v>
      </c>
      <c r="FQ52" s="130">
        <v>0</v>
      </c>
      <c r="FR52" s="130">
        <v>0</v>
      </c>
      <c r="FS52" s="130">
        <v>0</v>
      </c>
      <c r="FT52" s="130">
        <v>0</v>
      </c>
      <c r="FU52" s="130">
        <v>3</v>
      </c>
      <c r="FV52" s="130">
        <v>2</v>
      </c>
      <c r="FW52" s="130">
        <v>1</v>
      </c>
      <c r="FX52" s="130">
        <v>0</v>
      </c>
      <c r="FY52" s="130">
        <v>3</v>
      </c>
      <c r="FZ52" s="130">
        <v>0</v>
      </c>
      <c r="GA52" s="130">
        <v>5</v>
      </c>
      <c r="GB52" s="130">
        <v>3</v>
      </c>
      <c r="GC52" s="130">
        <v>218</v>
      </c>
      <c r="GD52" s="130">
        <v>27</v>
      </c>
      <c r="GE52" s="130">
        <v>245</v>
      </c>
      <c r="GF52" s="130">
        <v>5</v>
      </c>
      <c r="GG52" s="130">
        <v>1</v>
      </c>
      <c r="GH52" s="130">
        <v>6</v>
      </c>
      <c r="GI52" s="130">
        <v>204</v>
      </c>
      <c r="GJ52" s="130">
        <v>26</v>
      </c>
      <c r="GK52" s="130">
        <v>230</v>
      </c>
      <c r="GL52" s="130">
        <v>218</v>
      </c>
      <c r="GM52" s="130">
        <v>28</v>
      </c>
      <c r="GN52" s="130">
        <v>28</v>
      </c>
      <c r="GO52" s="130">
        <v>28</v>
      </c>
      <c r="GP52" s="130">
        <v>67</v>
      </c>
      <c r="GQ52" s="130">
        <v>1</v>
      </c>
      <c r="GR52" s="130">
        <v>0</v>
      </c>
      <c r="GS52" s="130">
        <v>0</v>
      </c>
      <c r="GT52" s="130" t="s">
        <v>121</v>
      </c>
      <c r="GU52" s="130" t="s">
        <v>1200</v>
      </c>
      <c r="GV52" s="130"/>
      <c r="GW52" s="130"/>
      <c r="GX52" s="130"/>
      <c r="GY52" s="130"/>
      <c r="GZ52" s="130"/>
      <c r="HA52" s="130"/>
      <c r="HH52" s="130"/>
      <c r="HI52" s="130"/>
      <c r="HN52" s="130"/>
      <c r="HO52" s="130"/>
      <c r="HP52" s="130"/>
    </row>
    <row r="53" spans="1:233" x14ac:dyDescent="0.3">
      <c r="A53" t="s">
        <v>116</v>
      </c>
      <c r="B53" t="s">
        <v>129</v>
      </c>
      <c r="C53" t="s">
        <v>607</v>
      </c>
      <c r="D53" t="s">
        <v>608</v>
      </c>
      <c r="E53" s="352">
        <v>44682</v>
      </c>
      <c r="F53" s="130">
        <v>7572</v>
      </c>
      <c r="G53">
        <v>547</v>
      </c>
      <c r="H53">
        <v>534</v>
      </c>
      <c r="I53">
        <v>543</v>
      </c>
      <c r="J53">
        <v>540</v>
      </c>
      <c r="K53">
        <v>544</v>
      </c>
      <c r="L53">
        <v>474</v>
      </c>
      <c r="M53">
        <v>527</v>
      </c>
      <c r="N53">
        <v>22</v>
      </c>
      <c r="O53">
        <v>578</v>
      </c>
      <c r="P53">
        <v>15</v>
      </c>
      <c r="Q53">
        <v>11</v>
      </c>
      <c r="R53">
        <v>14</v>
      </c>
      <c r="S53">
        <v>14</v>
      </c>
      <c r="T53">
        <v>13</v>
      </c>
      <c r="U53">
        <v>10</v>
      </c>
      <c r="V53">
        <v>12</v>
      </c>
      <c r="W53">
        <v>0</v>
      </c>
      <c r="X53">
        <v>15</v>
      </c>
      <c r="Y53">
        <v>527</v>
      </c>
      <c r="Z53">
        <v>518</v>
      </c>
      <c r="AA53">
        <v>523</v>
      </c>
      <c r="AB53">
        <v>520</v>
      </c>
      <c r="AC53">
        <v>525</v>
      </c>
      <c r="AD53">
        <v>461</v>
      </c>
      <c r="AE53">
        <v>510</v>
      </c>
      <c r="AF53">
        <v>22</v>
      </c>
      <c r="AG53">
        <v>556</v>
      </c>
      <c r="AH53">
        <v>62</v>
      </c>
      <c r="AI53">
        <v>62</v>
      </c>
      <c r="AJ53">
        <v>2</v>
      </c>
      <c r="AK53">
        <v>2</v>
      </c>
      <c r="AL53">
        <v>60</v>
      </c>
      <c r="AM53">
        <v>60</v>
      </c>
      <c r="AN53">
        <v>456</v>
      </c>
      <c r="AO53">
        <v>9</v>
      </c>
      <c r="AP53">
        <v>444</v>
      </c>
      <c r="AQ53">
        <v>0</v>
      </c>
      <c r="AR53">
        <v>0</v>
      </c>
      <c r="AS53">
        <v>0</v>
      </c>
      <c r="AT53">
        <v>20</v>
      </c>
      <c r="AU53">
        <v>0</v>
      </c>
      <c r="AV53">
        <v>20</v>
      </c>
      <c r="AW53" s="130">
        <v>527</v>
      </c>
      <c r="AX53" s="130">
        <v>1</v>
      </c>
      <c r="AY53" s="130">
        <v>81</v>
      </c>
      <c r="AZ53" s="130">
        <v>444</v>
      </c>
      <c r="BA53" s="130">
        <v>12</v>
      </c>
      <c r="BB53" s="130">
        <v>0</v>
      </c>
      <c r="BC53" s="130">
        <v>3</v>
      </c>
      <c r="BD53" s="130">
        <v>9</v>
      </c>
      <c r="BE53" s="130">
        <v>510</v>
      </c>
      <c r="BF53" s="130">
        <v>1</v>
      </c>
      <c r="BG53" s="130">
        <v>78</v>
      </c>
      <c r="BH53" s="130">
        <v>430</v>
      </c>
      <c r="BI53">
        <v>58</v>
      </c>
      <c r="BJ53" s="130">
        <v>6</v>
      </c>
      <c r="BK53">
        <v>87</v>
      </c>
      <c r="BL53">
        <v>83</v>
      </c>
      <c r="BM53" s="27">
        <v>21</v>
      </c>
      <c r="BN53">
        <v>1</v>
      </c>
      <c r="BO53" s="130">
        <v>43</v>
      </c>
      <c r="BP53" s="130">
        <v>8</v>
      </c>
      <c r="BQ53">
        <v>2</v>
      </c>
      <c r="BR53">
        <v>0</v>
      </c>
      <c r="BS53" s="130">
        <v>35</v>
      </c>
      <c r="BT53">
        <v>5</v>
      </c>
      <c r="BU53">
        <v>0</v>
      </c>
      <c r="BV53">
        <v>5</v>
      </c>
      <c r="BW53">
        <v>12</v>
      </c>
      <c r="BX53">
        <v>0</v>
      </c>
      <c r="BY53" s="130">
        <v>12</v>
      </c>
      <c r="BZ53">
        <v>30</v>
      </c>
      <c r="CA53">
        <v>14</v>
      </c>
      <c r="CB53">
        <v>28</v>
      </c>
      <c r="CC53">
        <v>2</v>
      </c>
      <c r="CD53" s="130"/>
      <c r="CE53" s="130"/>
      <c r="CF53" s="322"/>
      <c r="CG53">
        <v>547</v>
      </c>
      <c r="CH53">
        <v>448</v>
      </c>
      <c r="CI53">
        <v>543</v>
      </c>
      <c r="CJ53" s="130">
        <v>141</v>
      </c>
      <c r="CK53" s="130">
        <v>479</v>
      </c>
      <c r="CL53" s="130">
        <v>315</v>
      </c>
      <c r="CM53" s="130">
        <v>534</v>
      </c>
      <c r="CN53">
        <v>514</v>
      </c>
      <c r="CO53">
        <v>520</v>
      </c>
      <c r="CP53">
        <v>238</v>
      </c>
      <c r="CQ53">
        <v>15</v>
      </c>
      <c r="CR53">
        <v>12</v>
      </c>
      <c r="CS53">
        <v>14</v>
      </c>
      <c r="CT53" s="130">
        <v>3</v>
      </c>
      <c r="CU53" s="130">
        <v>10</v>
      </c>
      <c r="CV53" s="130">
        <v>4</v>
      </c>
      <c r="CW53" s="130">
        <v>11</v>
      </c>
      <c r="CX53">
        <v>11</v>
      </c>
      <c r="CY53">
        <v>11</v>
      </c>
      <c r="CZ53">
        <v>2</v>
      </c>
      <c r="DA53">
        <v>527</v>
      </c>
      <c r="DB53">
        <v>432</v>
      </c>
      <c r="DC53">
        <v>523</v>
      </c>
      <c r="DD53" s="130">
        <v>134</v>
      </c>
      <c r="DE53" s="130">
        <v>464</v>
      </c>
      <c r="DF53" s="130">
        <v>307</v>
      </c>
      <c r="DG53" s="130">
        <v>518</v>
      </c>
      <c r="DH53" s="130">
        <v>498</v>
      </c>
      <c r="DI53" s="130">
        <v>504</v>
      </c>
      <c r="DJ53" s="130">
        <v>233</v>
      </c>
      <c r="DK53" s="130"/>
      <c r="DL53">
        <v>588</v>
      </c>
      <c r="DM53">
        <v>581</v>
      </c>
      <c r="DN53">
        <v>7</v>
      </c>
      <c r="DO53">
        <v>588</v>
      </c>
      <c r="DP53">
        <v>17</v>
      </c>
      <c r="DQ53">
        <v>564</v>
      </c>
      <c r="DR53">
        <v>7</v>
      </c>
      <c r="DS53">
        <v>7</v>
      </c>
      <c r="DT53">
        <v>128</v>
      </c>
      <c r="DU53" s="130">
        <v>77</v>
      </c>
      <c r="DV53" s="130">
        <v>372</v>
      </c>
      <c r="DW53">
        <v>66</v>
      </c>
      <c r="DX53" s="130">
        <v>7</v>
      </c>
      <c r="DY53">
        <v>7</v>
      </c>
      <c r="DZ53">
        <v>58</v>
      </c>
      <c r="EA53">
        <v>1</v>
      </c>
      <c r="EB53">
        <v>5</v>
      </c>
      <c r="EC53" s="130">
        <v>1</v>
      </c>
      <c r="ED53" s="130">
        <v>126</v>
      </c>
      <c r="EE53" s="130">
        <v>1</v>
      </c>
      <c r="EF53" s="130">
        <v>2</v>
      </c>
      <c r="EG53" s="130">
        <v>42</v>
      </c>
      <c r="EH53" s="130">
        <v>353</v>
      </c>
      <c r="EI53" s="130">
        <v>191</v>
      </c>
      <c r="EJ53" s="130">
        <v>2</v>
      </c>
      <c r="EK53" s="130">
        <v>10</v>
      </c>
      <c r="EL53" s="130">
        <v>5</v>
      </c>
      <c r="EM53" s="130">
        <v>0</v>
      </c>
      <c r="EN53" s="130">
        <v>0</v>
      </c>
      <c r="EO53">
        <v>31</v>
      </c>
      <c r="EP53">
        <v>344</v>
      </c>
      <c r="EQ53">
        <v>189</v>
      </c>
      <c r="ER53">
        <v>4</v>
      </c>
      <c r="ES53" s="130">
        <v>103</v>
      </c>
      <c r="ET53">
        <v>19</v>
      </c>
      <c r="EU53" s="130">
        <v>201</v>
      </c>
      <c r="EV53">
        <v>107</v>
      </c>
      <c r="EW53" s="130">
        <v>4932</v>
      </c>
      <c r="EX53" s="130">
        <v>13</v>
      </c>
      <c r="EY53" s="130">
        <v>238</v>
      </c>
      <c r="EZ53" s="130">
        <v>56</v>
      </c>
      <c r="FA53" s="130">
        <v>3</v>
      </c>
      <c r="FB53" s="130">
        <v>81</v>
      </c>
      <c r="FC53" s="130">
        <v>2738</v>
      </c>
      <c r="FD53">
        <v>2128</v>
      </c>
      <c r="FE53">
        <v>374</v>
      </c>
      <c r="FF53" s="130">
        <v>5240</v>
      </c>
      <c r="FG53" s="130">
        <v>71</v>
      </c>
      <c r="FH53" s="130">
        <v>39</v>
      </c>
      <c r="FI53" s="130">
        <v>8</v>
      </c>
      <c r="FJ53" s="130">
        <v>35</v>
      </c>
      <c r="FK53" s="130">
        <v>1</v>
      </c>
      <c r="FL53" s="130">
        <v>69</v>
      </c>
      <c r="FM53" s="130">
        <v>1</v>
      </c>
      <c r="FN53" s="130">
        <v>2</v>
      </c>
      <c r="FO53" s="130">
        <v>0</v>
      </c>
      <c r="FP53" s="130">
        <v>0</v>
      </c>
      <c r="FQ53" s="130">
        <v>0</v>
      </c>
      <c r="FR53" s="130">
        <v>1</v>
      </c>
      <c r="FS53" s="130">
        <v>0</v>
      </c>
      <c r="FT53" s="130">
        <v>0</v>
      </c>
      <c r="FU53" s="130">
        <v>3</v>
      </c>
      <c r="FV53" s="130">
        <v>2</v>
      </c>
      <c r="FW53" s="130">
        <v>2</v>
      </c>
      <c r="FX53" s="130">
        <v>0</v>
      </c>
      <c r="FY53" s="130">
        <v>0</v>
      </c>
      <c r="FZ53" s="130">
        <v>3</v>
      </c>
      <c r="GA53" s="130">
        <v>5</v>
      </c>
      <c r="GB53" s="130">
        <v>3</v>
      </c>
      <c r="GC53" s="130">
        <v>342</v>
      </c>
      <c r="GD53" s="130">
        <v>79</v>
      </c>
      <c r="GE53" s="130">
        <v>421</v>
      </c>
      <c r="GF53" s="130">
        <v>3</v>
      </c>
      <c r="GG53" s="130">
        <v>0</v>
      </c>
      <c r="GH53" s="130">
        <v>3</v>
      </c>
      <c r="GI53" s="130">
        <v>336</v>
      </c>
      <c r="GJ53" s="130">
        <v>79</v>
      </c>
      <c r="GK53" s="130">
        <v>415</v>
      </c>
      <c r="GL53" s="130">
        <v>342</v>
      </c>
      <c r="GM53" s="130">
        <v>32</v>
      </c>
      <c r="GN53" s="130">
        <v>32</v>
      </c>
      <c r="GO53" s="130">
        <v>32</v>
      </c>
      <c r="GP53" s="130">
        <v>185</v>
      </c>
      <c r="GQ53" s="130">
        <v>3</v>
      </c>
      <c r="GR53" s="130">
        <v>2</v>
      </c>
      <c r="GS53" s="130">
        <v>2</v>
      </c>
      <c r="GT53" s="130" t="s">
        <v>118</v>
      </c>
      <c r="GU53" s="130" t="s">
        <v>1201</v>
      </c>
      <c r="GV53" s="130"/>
      <c r="GW53" s="130"/>
      <c r="GX53" s="130"/>
      <c r="GY53" s="130"/>
      <c r="GZ53" s="130"/>
      <c r="HA53" s="130"/>
      <c r="HH53" s="130"/>
      <c r="HI53" s="130"/>
      <c r="HN53" s="130"/>
      <c r="HO53" s="130"/>
      <c r="HP53" s="130"/>
    </row>
    <row r="54" spans="1:233" x14ac:dyDescent="0.3">
      <c r="A54" t="s">
        <v>116</v>
      </c>
      <c r="B54" t="s">
        <v>129</v>
      </c>
      <c r="C54" t="s">
        <v>607</v>
      </c>
      <c r="D54" t="s">
        <v>608</v>
      </c>
      <c r="E54" s="352">
        <v>44713</v>
      </c>
      <c r="F54" s="130">
        <v>7565</v>
      </c>
      <c r="G54">
        <v>547</v>
      </c>
      <c r="H54">
        <v>540</v>
      </c>
      <c r="I54">
        <v>545</v>
      </c>
      <c r="J54">
        <v>544</v>
      </c>
      <c r="K54">
        <v>548</v>
      </c>
      <c r="L54">
        <v>479</v>
      </c>
      <c r="M54">
        <v>532</v>
      </c>
      <c r="N54">
        <v>37</v>
      </c>
      <c r="O54">
        <v>575</v>
      </c>
      <c r="P54">
        <v>15</v>
      </c>
      <c r="Q54">
        <v>10</v>
      </c>
      <c r="R54">
        <v>13</v>
      </c>
      <c r="S54">
        <v>14</v>
      </c>
      <c r="T54">
        <v>12</v>
      </c>
      <c r="U54">
        <v>9</v>
      </c>
      <c r="V54">
        <v>12</v>
      </c>
      <c r="W54">
        <v>1</v>
      </c>
      <c r="X54">
        <v>15</v>
      </c>
      <c r="Y54">
        <v>529</v>
      </c>
      <c r="Z54">
        <v>526</v>
      </c>
      <c r="AA54">
        <v>527</v>
      </c>
      <c r="AB54">
        <v>525</v>
      </c>
      <c r="AC54">
        <v>531</v>
      </c>
      <c r="AD54">
        <v>469</v>
      </c>
      <c r="AE54">
        <v>517</v>
      </c>
      <c r="AF54">
        <v>36</v>
      </c>
      <c r="AG54">
        <v>554</v>
      </c>
      <c r="AH54">
        <v>62</v>
      </c>
      <c r="AI54">
        <v>61</v>
      </c>
      <c r="AJ54">
        <v>2</v>
      </c>
      <c r="AK54">
        <v>2</v>
      </c>
      <c r="AL54">
        <v>60</v>
      </c>
      <c r="AM54">
        <v>59</v>
      </c>
      <c r="AN54">
        <v>465</v>
      </c>
      <c r="AO54">
        <v>8</v>
      </c>
      <c r="AP54">
        <v>456</v>
      </c>
      <c r="AQ54">
        <v>0</v>
      </c>
      <c r="AR54">
        <v>0</v>
      </c>
      <c r="AS54">
        <v>0</v>
      </c>
      <c r="AT54">
        <v>35</v>
      </c>
      <c r="AU54">
        <v>1</v>
      </c>
      <c r="AV54">
        <v>34</v>
      </c>
      <c r="AW54" s="130">
        <v>532</v>
      </c>
      <c r="AX54" s="130">
        <v>1</v>
      </c>
      <c r="AY54" s="130">
        <v>79</v>
      </c>
      <c r="AZ54" s="130">
        <v>451</v>
      </c>
      <c r="BA54" s="130">
        <v>12</v>
      </c>
      <c r="BB54" s="130">
        <v>0</v>
      </c>
      <c r="BC54" s="130">
        <v>3</v>
      </c>
      <c r="BD54" s="130">
        <v>9</v>
      </c>
      <c r="BE54" s="130">
        <v>517</v>
      </c>
      <c r="BF54" s="130">
        <v>1</v>
      </c>
      <c r="BG54" s="130">
        <v>76</v>
      </c>
      <c r="BH54" s="130">
        <v>439</v>
      </c>
      <c r="BI54">
        <v>72</v>
      </c>
      <c r="BJ54" s="130">
        <v>6</v>
      </c>
      <c r="BK54">
        <v>86</v>
      </c>
      <c r="BL54">
        <v>83</v>
      </c>
      <c r="BM54" s="27">
        <v>21</v>
      </c>
      <c r="BN54">
        <v>1</v>
      </c>
      <c r="BO54" s="130">
        <v>43</v>
      </c>
      <c r="BP54" s="130">
        <v>8</v>
      </c>
      <c r="BQ54">
        <v>2</v>
      </c>
      <c r="BR54">
        <v>0</v>
      </c>
      <c r="BS54" s="130">
        <v>35</v>
      </c>
      <c r="BT54">
        <v>5</v>
      </c>
      <c r="BU54">
        <v>0</v>
      </c>
      <c r="BV54">
        <v>6</v>
      </c>
      <c r="BW54">
        <v>11</v>
      </c>
      <c r="BX54">
        <v>0</v>
      </c>
      <c r="BY54" s="130">
        <v>11</v>
      </c>
      <c r="BZ54">
        <v>31</v>
      </c>
      <c r="CA54">
        <v>14</v>
      </c>
      <c r="CB54">
        <v>28</v>
      </c>
      <c r="CC54">
        <v>3</v>
      </c>
      <c r="CD54" s="130"/>
      <c r="CE54" s="130"/>
      <c r="CF54" s="322"/>
      <c r="CG54">
        <v>547</v>
      </c>
      <c r="CH54">
        <v>434</v>
      </c>
      <c r="CI54">
        <v>545</v>
      </c>
      <c r="CJ54" s="130">
        <v>138</v>
      </c>
      <c r="CK54" s="130">
        <v>484</v>
      </c>
      <c r="CL54" s="130">
        <v>313</v>
      </c>
      <c r="CM54" s="130">
        <v>540</v>
      </c>
      <c r="CN54">
        <v>522</v>
      </c>
      <c r="CO54">
        <v>525</v>
      </c>
      <c r="CP54">
        <v>233</v>
      </c>
      <c r="CQ54">
        <v>15</v>
      </c>
      <c r="CR54">
        <v>12</v>
      </c>
      <c r="CS54">
        <v>13</v>
      </c>
      <c r="CT54" s="130">
        <v>3</v>
      </c>
      <c r="CU54" s="130">
        <v>9</v>
      </c>
      <c r="CV54" s="130">
        <v>4</v>
      </c>
      <c r="CW54" s="130">
        <v>10</v>
      </c>
      <c r="CX54">
        <v>10</v>
      </c>
      <c r="CY54">
        <v>10</v>
      </c>
      <c r="CZ54">
        <v>2</v>
      </c>
      <c r="DA54">
        <v>529</v>
      </c>
      <c r="DB54">
        <v>420</v>
      </c>
      <c r="DC54">
        <v>527</v>
      </c>
      <c r="DD54" s="130">
        <v>132</v>
      </c>
      <c r="DE54" s="130">
        <v>471</v>
      </c>
      <c r="DF54" s="130">
        <v>305</v>
      </c>
      <c r="DG54" s="130">
        <v>526</v>
      </c>
      <c r="DH54" s="130">
        <v>508</v>
      </c>
      <c r="DI54" s="130">
        <v>512</v>
      </c>
      <c r="DJ54" s="130">
        <v>229</v>
      </c>
      <c r="DK54" s="130"/>
      <c r="DL54">
        <v>586</v>
      </c>
      <c r="DM54">
        <v>580</v>
      </c>
      <c r="DN54">
        <v>6</v>
      </c>
      <c r="DO54">
        <v>586</v>
      </c>
      <c r="DP54">
        <v>17</v>
      </c>
      <c r="DQ54">
        <v>563</v>
      </c>
      <c r="DR54">
        <v>6</v>
      </c>
      <c r="DS54">
        <v>10</v>
      </c>
      <c r="DT54">
        <v>130</v>
      </c>
      <c r="DU54" s="130">
        <v>77</v>
      </c>
      <c r="DV54" s="130">
        <v>370</v>
      </c>
      <c r="DW54">
        <v>67</v>
      </c>
      <c r="DX54" s="130">
        <v>7</v>
      </c>
      <c r="DY54">
        <v>7</v>
      </c>
      <c r="DZ54">
        <v>57</v>
      </c>
      <c r="EA54">
        <v>1</v>
      </c>
      <c r="EB54">
        <v>7</v>
      </c>
      <c r="EC54" s="130">
        <v>1</v>
      </c>
      <c r="ED54" s="130">
        <v>127</v>
      </c>
      <c r="EE54" s="130">
        <v>1</v>
      </c>
      <c r="EF54" s="130">
        <v>2</v>
      </c>
      <c r="EG54" s="130">
        <v>42</v>
      </c>
      <c r="EH54" s="130">
        <v>353</v>
      </c>
      <c r="EI54" s="130">
        <v>189</v>
      </c>
      <c r="EJ54" s="130">
        <v>2</v>
      </c>
      <c r="EK54" s="130">
        <v>10</v>
      </c>
      <c r="EL54" s="130">
        <v>5</v>
      </c>
      <c r="EM54" s="130">
        <v>0</v>
      </c>
      <c r="EN54" s="130">
        <v>0</v>
      </c>
      <c r="EO54">
        <v>30</v>
      </c>
      <c r="EP54">
        <v>345</v>
      </c>
      <c r="EQ54">
        <v>188</v>
      </c>
      <c r="ER54">
        <v>4</v>
      </c>
      <c r="ES54" s="130">
        <v>102</v>
      </c>
      <c r="ET54">
        <v>20</v>
      </c>
      <c r="EU54" s="130">
        <v>204</v>
      </c>
      <c r="EV54">
        <v>106</v>
      </c>
      <c r="EW54" s="130">
        <v>4939</v>
      </c>
      <c r="EX54" s="130">
        <v>5</v>
      </c>
      <c r="EY54" s="130">
        <v>242</v>
      </c>
      <c r="EZ54" s="130">
        <v>59</v>
      </c>
      <c r="FA54" s="130">
        <v>3</v>
      </c>
      <c r="FB54" s="130">
        <v>83</v>
      </c>
      <c r="FC54" s="130">
        <v>2747</v>
      </c>
      <c r="FD54">
        <v>2123</v>
      </c>
      <c r="FE54">
        <v>379</v>
      </c>
      <c r="FF54" s="130">
        <v>5249</v>
      </c>
      <c r="FG54" s="130">
        <v>70</v>
      </c>
      <c r="FH54" s="130">
        <v>37</v>
      </c>
      <c r="FI54" s="130">
        <v>8</v>
      </c>
      <c r="FJ54" s="130">
        <v>33</v>
      </c>
      <c r="FK54" s="130">
        <v>1</v>
      </c>
      <c r="FL54" s="130">
        <v>68</v>
      </c>
      <c r="FM54" s="130">
        <v>1</v>
      </c>
      <c r="FN54" s="130">
        <v>2</v>
      </c>
      <c r="FO54" s="130">
        <v>0</v>
      </c>
      <c r="FP54" s="130">
        <v>0</v>
      </c>
      <c r="FQ54" s="130">
        <v>0</v>
      </c>
      <c r="FR54" s="130">
        <v>1</v>
      </c>
      <c r="FS54" s="130">
        <v>0</v>
      </c>
      <c r="FT54" s="130">
        <v>0</v>
      </c>
      <c r="FU54" s="130">
        <v>3</v>
      </c>
      <c r="FV54" s="130">
        <v>2</v>
      </c>
      <c r="FW54" s="130">
        <v>2</v>
      </c>
      <c r="FX54" s="130">
        <v>0</v>
      </c>
      <c r="FY54" s="130">
        <v>0</v>
      </c>
      <c r="FZ54" s="130">
        <v>3</v>
      </c>
      <c r="GA54" s="130">
        <v>5</v>
      </c>
      <c r="GB54" s="130">
        <v>3</v>
      </c>
      <c r="GC54" s="130">
        <v>339</v>
      </c>
      <c r="GD54" s="130">
        <v>79</v>
      </c>
      <c r="GE54" s="130">
        <v>418</v>
      </c>
      <c r="GF54" s="130">
        <v>3</v>
      </c>
      <c r="GG54" s="130">
        <v>0</v>
      </c>
      <c r="GH54" s="130">
        <v>3</v>
      </c>
      <c r="GI54" s="130">
        <v>335</v>
      </c>
      <c r="GJ54" s="130">
        <v>79</v>
      </c>
      <c r="GK54" s="130">
        <v>414</v>
      </c>
      <c r="GL54" s="130">
        <v>339</v>
      </c>
      <c r="GM54" s="130">
        <v>34</v>
      </c>
      <c r="GN54" s="130">
        <v>34</v>
      </c>
      <c r="GO54" s="130">
        <v>34</v>
      </c>
      <c r="GP54" s="130">
        <v>190</v>
      </c>
      <c r="GQ54" s="130">
        <v>3</v>
      </c>
      <c r="GR54" s="130">
        <v>2</v>
      </c>
      <c r="GS54" s="130">
        <v>2</v>
      </c>
      <c r="GT54" s="130" t="s">
        <v>121</v>
      </c>
      <c r="GU54" s="130" t="s">
        <v>1201</v>
      </c>
      <c r="GV54" s="130"/>
      <c r="GW54" s="130"/>
      <c r="GX54" s="130"/>
      <c r="GY54" s="130"/>
      <c r="GZ54" s="130"/>
      <c r="HA54" s="130"/>
      <c r="HH54" s="130"/>
      <c r="HI54" s="130"/>
      <c r="HN54" s="130"/>
      <c r="HO54" s="130"/>
      <c r="HP54" s="130"/>
    </row>
    <row r="55" spans="1:233" x14ac:dyDescent="0.3">
      <c r="A55" t="s">
        <v>116</v>
      </c>
      <c r="B55" t="s">
        <v>129</v>
      </c>
      <c r="C55" t="s">
        <v>609</v>
      </c>
      <c r="D55" t="s">
        <v>610</v>
      </c>
      <c r="E55" s="352">
        <v>44682</v>
      </c>
      <c r="F55" s="130">
        <v>19488</v>
      </c>
      <c r="G55">
        <v>917</v>
      </c>
      <c r="H55">
        <v>928</v>
      </c>
      <c r="I55">
        <v>971</v>
      </c>
      <c r="J55">
        <v>887</v>
      </c>
      <c r="K55">
        <v>969</v>
      </c>
      <c r="L55">
        <v>789</v>
      </c>
      <c r="M55">
        <v>841</v>
      </c>
      <c r="N55">
        <v>840</v>
      </c>
      <c r="O55">
        <v>1065</v>
      </c>
      <c r="P55">
        <v>30</v>
      </c>
      <c r="Q55">
        <v>28</v>
      </c>
      <c r="R55">
        <v>35</v>
      </c>
      <c r="S55">
        <v>23</v>
      </c>
      <c r="T55">
        <v>33</v>
      </c>
      <c r="U55">
        <v>20</v>
      </c>
      <c r="V55">
        <v>23</v>
      </c>
      <c r="W55">
        <v>31</v>
      </c>
      <c r="X55">
        <v>41</v>
      </c>
      <c r="Y55">
        <v>863</v>
      </c>
      <c r="Z55">
        <v>876</v>
      </c>
      <c r="AA55">
        <v>910</v>
      </c>
      <c r="AB55">
        <v>842</v>
      </c>
      <c r="AC55">
        <v>911</v>
      </c>
      <c r="AD55">
        <v>751</v>
      </c>
      <c r="AE55">
        <v>797</v>
      </c>
      <c r="AF55">
        <v>788</v>
      </c>
      <c r="AG55">
        <v>994</v>
      </c>
      <c r="AH55">
        <v>121</v>
      </c>
      <c r="AI55">
        <v>120</v>
      </c>
      <c r="AJ55">
        <v>11</v>
      </c>
      <c r="AK55">
        <v>11</v>
      </c>
      <c r="AL55">
        <v>107</v>
      </c>
      <c r="AM55">
        <v>106</v>
      </c>
      <c r="AN55">
        <v>657</v>
      </c>
      <c r="AO55">
        <v>11</v>
      </c>
      <c r="AP55">
        <v>631</v>
      </c>
      <c r="AQ55">
        <v>1</v>
      </c>
      <c r="AR55">
        <v>1</v>
      </c>
      <c r="AS55">
        <v>0</v>
      </c>
      <c r="AT55">
        <v>533</v>
      </c>
      <c r="AU55">
        <v>9</v>
      </c>
      <c r="AV55">
        <v>512</v>
      </c>
      <c r="AW55" s="130">
        <v>841</v>
      </c>
      <c r="AX55" s="130">
        <v>5</v>
      </c>
      <c r="AY55" s="130">
        <v>23</v>
      </c>
      <c r="AZ55" s="130">
        <v>811</v>
      </c>
      <c r="BA55" s="130">
        <v>23</v>
      </c>
      <c r="BB55" s="130">
        <v>1</v>
      </c>
      <c r="BC55" s="130">
        <v>1</v>
      </c>
      <c r="BD55" s="130">
        <v>21</v>
      </c>
      <c r="BE55" s="130">
        <v>797</v>
      </c>
      <c r="BF55" s="130">
        <v>4</v>
      </c>
      <c r="BG55" s="130">
        <v>22</v>
      </c>
      <c r="BH55" s="130">
        <v>769</v>
      </c>
      <c r="BI55">
        <v>94</v>
      </c>
      <c r="BJ55" s="130">
        <v>11</v>
      </c>
      <c r="BK55">
        <v>127</v>
      </c>
      <c r="BL55">
        <v>142</v>
      </c>
      <c r="BM55" s="27">
        <v>20</v>
      </c>
      <c r="BN55">
        <v>6</v>
      </c>
      <c r="BO55" s="130">
        <v>112</v>
      </c>
      <c r="BP55" s="130">
        <v>26</v>
      </c>
      <c r="BQ55">
        <v>2</v>
      </c>
      <c r="BR55">
        <v>0</v>
      </c>
      <c r="BS55" s="130">
        <v>86</v>
      </c>
      <c r="BT55">
        <v>1</v>
      </c>
      <c r="BU55">
        <v>0</v>
      </c>
      <c r="BV55">
        <v>24</v>
      </c>
      <c r="BW55">
        <v>29</v>
      </c>
      <c r="BX55">
        <v>2</v>
      </c>
      <c r="BY55" s="130">
        <v>27</v>
      </c>
      <c r="BZ55">
        <v>68</v>
      </c>
      <c r="CA55">
        <v>13</v>
      </c>
      <c r="CB55">
        <v>61</v>
      </c>
      <c r="CC55">
        <v>7</v>
      </c>
      <c r="CD55" s="130"/>
      <c r="CE55" s="130"/>
      <c r="CF55" s="322"/>
      <c r="CG55">
        <v>917</v>
      </c>
      <c r="CH55">
        <v>735</v>
      </c>
      <c r="CI55">
        <v>971</v>
      </c>
      <c r="CJ55" s="130">
        <v>253</v>
      </c>
      <c r="CK55" s="130">
        <v>872</v>
      </c>
      <c r="CL55" s="130">
        <v>584</v>
      </c>
      <c r="CM55" s="130">
        <v>928</v>
      </c>
      <c r="CN55">
        <v>899</v>
      </c>
      <c r="CO55">
        <v>837</v>
      </c>
      <c r="CP55">
        <v>403</v>
      </c>
      <c r="CQ55">
        <v>30</v>
      </c>
      <c r="CR55">
        <v>28</v>
      </c>
      <c r="CS55">
        <v>35</v>
      </c>
      <c r="CT55" s="130">
        <v>1</v>
      </c>
      <c r="CU55" s="130">
        <v>28</v>
      </c>
      <c r="CV55" s="130">
        <v>8</v>
      </c>
      <c r="CW55" s="130">
        <v>28</v>
      </c>
      <c r="CX55">
        <v>28</v>
      </c>
      <c r="CY55">
        <v>25</v>
      </c>
      <c r="CZ55">
        <v>3</v>
      </c>
      <c r="DA55">
        <v>863</v>
      </c>
      <c r="DB55">
        <v>691</v>
      </c>
      <c r="DC55">
        <v>910</v>
      </c>
      <c r="DD55" s="130">
        <v>241</v>
      </c>
      <c r="DE55" s="130">
        <v>820</v>
      </c>
      <c r="DF55" s="130">
        <v>557</v>
      </c>
      <c r="DG55" s="130">
        <v>876</v>
      </c>
      <c r="DH55" s="130">
        <v>848</v>
      </c>
      <c r="DI55" s="130">
        <v>790</v>
      </c>
      <c r="DJ55" s="130">
        <v>389</v>
      </c>
      <c r="DK55" s="130"/>
      <c r="DL55">
        <v>1155</v>
      </c>
      <c r="DM55">
        <v>1120</v>
      </c>
      <c r="DN55">
        <v>35</v>
      </c>
      <c r="DO55">
        <v>1155</v>
      </c>
      <c r="DP55">
        <v>51</v>
      </c>
      <c r="DQ55">
        <v>1069</v>
      </c>
      <c r="DR55">
        <v>35</v>
      </c>
      <c r="DS55">
        <v>154</v>
      </c>
      <c r="DT55">
        <v>710</v>
      </c>
      <c r="DU55" s="130">
        <v>363</v>
      </c>
      <c r="DV55" s="130">
        <v>345</v>
      </c>
      <c r="DW55">
        <v>363</v>
      </c>
      <c r="DX55" s="130">
        <v>30</v>
      </c>
      <c r="DY55">
        <v>24</v>
      </c>
      <c r="DZ55">
        <v>30</v>
      </c>
      <c r="EA55">
        <v>0</v>
      </c>
      <c r="EB55">
        <v>135</v>
      </c>
      <c r="EC55" s="130">
        <v>5</v>
      </c>
      <c r="ED55" s="130">
        <v>652</v>
      </c>
      <c r="EE55" s="130">
        <v>36</v>
      </c>
      <c r="EF55" s="130">
        <v>10</v>
      </c>
      <c r="EG55" s="130">
        <v>117</v>
      </c>
      <c r="EH55" s="130">
        <v>739</v>
      </c>
      <c r="EI55" s="130">
        <v>289</v>
      </c>
      <c r="EJ55" s="130">
        <v>9</v>
      </c>
      <c r="EK55" s="130">
        <v>23</v>
      </c>
      <c r="EL55" s="130">
        <v>19</v>
      </c>
      <c r="EM55" s="130">
        <v>0</v>
      </c>
      <c r="EN55" s="130">
        <v>0</v>
      </c>
      <c r="EO55">
        <v>86</v>
      </c>
      <c r="EP55">
        <v>698</v>
      </c>
      <c r="EQ55">
        <v>285</v>
      </c>
      <c r="ER55">
        <v>27</v>
      </c>
      <c r="ES55" s="130">
        <v>225</v>
      </c>
      <c r="ET55">
        <v>38</v>
      </c>
      <c r="EU55" s="130">
        <v>817</v>
      </c>
      <c r="EV55">
        <v>196</v>
      </c>
      <c r="EW55" s="130">
        <v>12043</v>
      </c>
      <c r="EX55" s="130">
        <v>39</v>
      </c>
      <c r="EY55" s="130">
        <v>1194</v>
      </c>
      <c r="EZ55" s="130">
        <v>233</v>
      </c>
      <c r="FA55" s="130">
        <v>69</v>
      </c>
      <c r="FB55" s="130">
        <v>116</v>
      </c>
      <c r="FC55" s="130">
        <v>6646</v>
      </c>
      <c r="FD55">
        <v>5510</v>
      </c>
      <c r="FE55">
        <v>900</v>
      </c>
      <c r="FF55" s="130">
        <v>13056</v>
      </c>
      <c r="FG55" s="130">
        <v>152</v>
      </c>
      <c r="FH55" s="130">
        <v>98</v>
      </c>
      <c r="FI55" s="130">
        <v>8</v>
      </c>
      <c r="FJ55" s="130">
        <v>34</v>
      </c>
      <c r="FK55" s="130">
        <v>6</v>
      </c>
      <c r="FL55" s="130">
        <v>142</v>
      </c>
      <c r="FM55" s="130">
        <v>4</v>
      </c>
      <c r="FN55" s="130">
        <v>10</v>
      </c>
      <c r="FO55" s="130">
        <v>3</v>
      </c>
      <c r="FP55" s="130">
        <v>1</v>
      </c>
      <c r="FQ55" s="130">
        <v>0</v>
      </c>
      <c r="FR55" s="130">
        <v>6</v>
      </c>
      <c r="FS55" s="130">
        <v>1</v>
      </c>
      <c r="FT55" s="130">
        <v>1</v>
      </c>
      <c r="FU55" s="130">
        <v>18</v>
      </c>
      <c r="FV55" s="130">
        <v>13</v>
      </c>
      <c r="FW55" s="130">
        <v>9</v>
      </c>
      <c r="FX55" s="130">
        <v>1</v>
      </c>
      <c r="FY55" s="130">
        <v>10</v>
      </c>
      <c r="FZ55" s="130">
        <v>6</v>
      </c>
      <c r="GA55" s="130">
        <v>28</v>
      </c>
      <c r="GB55" s="130">
        <v>10</v>
      </c>
      <c r="GC55" s="130">
        <v>653</v>
      </c>
      <c r="GD55" s="130">
        <v>121</v>
      </c>
      <c r="GE55" s="130">
        <v>774</v>
      </c>
      <c r="GF55" s="130">
        <v>12</v>
      </c>
      <c r="GG55" s="130">
        <v>3</v>
      </c>
      <c r="GH55" s="130">
        <v>15</v>
      </c>
      <c r="GI55" s="130">
        <v>627</v>
      </c>
      <c r="GJ55" s="130">
        <v>117</v>
      </c>
      <c r="GK55" s="130">
        <v>744</v>
      </c>
      <c r="GL55" s="130">
        <v>653</v>
      </c>
      <c r="GM55" s="130">
        <v>65</v>
      </c>
      <c r="GN55" s="130">
        <v>65</v>
      </c>
      <c r="GO55" s="130">
        <v>65</v>
      </c>
      <c r="GP55" s="130">
        <v>276</v>
      </c>
      <c r="GQ55" s="130">
        <v>6</v>
      </c>
      <c r="GR55" s="130">
        <v>2</v>
      </c>
      <c r="GS55" s="130">
        <v>2</v>
      </c>
      <c r="GT55" s="130" t="s">
        <v>118</v>
      </c>
      <c r="GU55" s="130" t="s">
        <v>1202</v>
      </c>
      <c r="GV55" s="130"/>
      <c r="GW55" s="130"/>
      <c r="GX55" s="130"/>
      <c r="GY55" s="130"/>
      <c r="GZ55" s="130"/>
      <c r="HA55" s="130"/>
      <c r="HH55" s="130"/>
      <c r="HI55" s="130"/>
      <c r="HN55" s="130"/>
      <c r="HO55" s="130"/>
      <c r="HP55" s="130"/>
    </row>
    <row r="56" spans="1:233" x14ac:dyDescent="0.3">
      <c r="A56" t="s">
        <v>116</v>
      </c>
      <c r="B56" t="s">
        <v>129</v>
      </c>
      <c r="C56" t="s">
        <v>609</v>
      </c>
      <c r="D56" t="s">
        <v>610</v>
      </c>
      <c r="E56" s="352">
        <v>44713</v>
      </c>
      <c r="F56" s="130">
        <v>19515</v>
      </c>
      <c r="G56">
        <v>936</v>
      </c>
      <c r="H56">
        <v>933</v>
      </c>
      <c r="I56">
        <v>979</v>
      </c>
      <c r="J56">
        <v>908</v>
      </c>
      <c r="K56">
        <v>976</v>
      </c>
      <c r="L56">
        <v>800</v>
      </c>
      <c r="M56">
        <v>858</v>
      </c>
      <c r="N56">
        <v>837</v>
      </c>
      <c r="O56">
        <v>1073</v>
      </c>
      <c r="P56">
        <v>31</v>
      </c>
      <c r="Q56">
        <v>28</v>
      </c>
      <c r="R56">
        <v>35</v>
      </c>
      <c r="S56">
        <v>24</v>
      </c>
      <c r="T56">
        <v>34</v>
      </c>
      <c r="U56">
        <v>21</v>
      </c>
      <c r="V56">
        <v>24</v>
      </c>
      <c r="W56">
        <v>32</v>
      </c>
      <c r="X56">
        <v>43</v>
      </c>
      <c r="Y56">
        <v>883</v>
      </c>
      <c r="Z56">
        <v>883</v>
      </c>
      <c r="AA56">
        <v>920</v>
      </c>
      <c r="AB56">
        <v>864</v>
      </c>
      <c r="AC56">
        <v>919</v>
      </c>
      <c r="AD56">
        <v>762</v>
      </c>
      <c r="AE56">
        <v>815</v>
      </c>
      <c r="AF56">
        <v>785</v>
      </c>
      <c r="AG56">
        <v>1001</v>
      </c>
      <c r="AH56">
        <v>115</v>
      </c>
      <c r="AI56">
        <v>114</v>
      </c>
      <c r="AJ56">
        <v>11</v>
      </c>
      <c r="AK56">
        <v>11</v>
      </c>
      <c r="AL56">
        <v>102</v>
      </c>
      <c r="AM56">
        <v>101</v>
      </c>
      <c r="AN56">
        <v>666</v>
      </c>
      <c r="AO56">
        <v>12</v>
      </c>
      <c r="AP56">
        <v>641</v>
      </c>
      <c r="AQ56">
        <v>1</v>
      </c>
      <c r="AR56">
        <v>1</v>
      </c>
      <c r="AS56">
        <v>0</v>
      </c>
      <c r="AT56">
        <v>540</v>
      </c>
      <c r="AU56">
        <v>11</v>
      </c>
      <c r="AV56">
        <v>519</v>
      </c>
      <c r="AW56" s="130">
        <v>858</v>
      </c>
      <c r="AX56" s="130">
        <v>5</v>
      </c>
      <c r="AY56" s="130">
        <v>26</v>
      </c>
      <c r="AZ56" s="130">
        <v>825</v>
      </c>
      <c r="BA56" s="130">
        <v>24</v>
      </c>
      <c r="BB56" s="130">
        <v>1</v>
      </c>
      <c r="BC56" s="130">
        <v>2</v>
      </c>
      <c r="BD56" s="130">
        <v>21</v>
      </c>
      <c r="BE56" s="130">
        <v>815</v>
      </c>
      <c r="BF56" s="130">
        <v>4</v>
      </c>
      <c r="BG56" s="130">
        <v>24</v>
      </c>
      <c r="BH56" s="130">
        <v>785</v>
      </c>
      <c r="BI56">
        <v>95</v>
      </c>
      <c r="BJ56" s="130">
        <v>11</v>
      </c>
      <c r="BK56">
        <v>128</v>
      </c>
      <c r="BL56">
        <v>143</v>
      </c>
      <c r="BM56" s="27">
        <v>20</v>
      </c>
      <c r="BN56">
        <v>6</v>
      </c>
      <c r="BO56" s="130">
        <v>109</v>
      </c>
      <c r="BP56" s="130">
        <v>25</v>
      </c>
      <c r="BQ56">
        <v>2</v>
      </c>
      <c r="BR56">
        <v>0</v>
      </c>
      <c r="BS56" s="130">
        <v>84</v>
      </c>
      <c r="BT56">
        <v>1</v>
      </c>
      <c r="BU56">
        <v>0</v>
      </c>
      <c r="BV56">
        <v>21</v>
      </c>
      <c r="BW56">
        <v>27</v>
      </c>
      <c r="BX56">
        <v>2</v>
      </c>
      <c r="BY56" s="130">
        <v>25</v>
      </c>
      <c r="BZ56">
        <v>69</v>
      </c>
      <c r="CA56">
        <v>15</v>
      </c>
      <c r="CB56">
        <v>62</v>
      </c>
      <c r="CC56">
        <v>7</v>
      </c>
      <c r="CD56" s="130"/>
      <c r="CE56" s="130"/>
      <c r="CF56" s="322"/>
      <c r="CG56">
        <v>936</v>
      </c>
      <c r="CH56">
        <v>749</v>
      </c>
      <c r="CI56">
        <v>979</v>
      </c>
      <c r="CJ56" s="130">
        <v>260</v>
      </c>
      <c r="CK56" s="130">
        <v>882</v>
      </c>
      <c r="CL56" s="130">
        <v>585</v>
      </c>
      <c r="CM56" s="130">
        <v>933</v>
      </c>
      <c r="CN56">
        <v>902</v>
      </c>
      <c r="CO56">
        <v>850</v>
      </c>
      <c r="CP56">
        <v>409</v>
      </c>
      <c r="CQ56">
        <v>31</v>
      </c>
      <c r="CR56">
        <v>29</v>
      </c>
      <c r="CS56">
        <v>35</v>
      </c>
      <c r="CT56" s="130">
        <v>1</v>
      </c>
      <c r="CU56" s="130">
        <v>28</v>
      </c>
      <c r="CV56" s="130">
        <v>8</v>
      </c>
      <c r="CW56" s="130">
        <v>28</v>
      </c>
      <c r="CX56">
        <v>28</v>
      </c>
      <c r="CY56">
        <v>25</v>
      </c>
      <c r="CZ56">
        <v>4</v>
      </c>
      <c r="DA56">
        <v>883</v>
      </c>
      <c r="DB56">
        <v>705</v>
      </c>
      <c r="DC56">
        <v>920</v>
      </c>
      <c r="DD56" s="130">
        <v>250</v>
      </c>
      <c r="DE56" s="130">
        <v>831</v>
      </c>
      <c r="DF56" s="130">
        <v>559</v>
      </c>
      <c r="DG56" s="130">
        <v>883</v>
      </c>
      <c r="DH56" s="130">
        <v>853</v>
      </c>
      <c r="DI56" s="130">
        <v>805</v>
      </c>
      <c r="DJ56" s="130">
        <v>394</v>
      </c>
      <c r="DK56" s="130"/>
      <c r="DL56">
        <v>1162</v>
      </c>
      <c r="DM56">
        <v>1128</v>
      </c>
      <c r="DN56">
        <v>34</v>
      </c>
      <c r="DO56">
        <v>1162</v>
      </c>
      <c r="DP56">
        <v>52</v>
      </c>
      <c r="DQ56">
        <v>1076</v>
      </c>
      <c r="DR56">
        <v>34</v>
      </c>
      <c r="DS56">
        <v>143</v>
      </c>
      <c r="DT56">
        <v>706</v>
      </c>
      <c r="DU56" s="130">
        <v>366</v>
      </c>
      <c r="DV56" s="130">
        <v>349</v>
      </c>
      <c r="DW56">
        <v>364</v>
      </c>
      <c r="DX56" s="130">
        <v>29</v>
      </c>
      <c r="DY56">
        <v>24</v>
      </c>
      <c r="DZ56">
        <v>30</v>
      </c>
      <c r="EA56">
        <v>0</v>
      </c>
      <c r="EB56">
        <v>126</v>
      </c>
      <c r="EC56" s="130">
        <v>3</v>
      </c>
      <c r="ED56" s="130">
        <v>646</v>
      </c>
      <c r="EE56" s="130">
        <v>36</v>
      </c>
      <c r="EF56" s="130">
        <v>10</v>
      </c>
      <c r="EG56" s="130">
        <v>115</v>
      </c>
      <c r="EH56" s="130">
        <v>742</v>
      </c>
      <c r="EI56" s="130">
        <v>295</v>
      </c>
      <c r="EJ56" s="130">
        <v>9</v>
      </c>
      <c r="EK56" s="130">
        <v>23</v>
      </c>
      <c r="EL56" s="130">
        <v>20</v>
      </c>
      <c r="EM56" s="130">
        <v>0</v>
      </c>
      <c r="EN56" s="130">
        <v>0</v>
      </c>
      <c r="EO56">
        <v>84</v>
      </c>
      <c r="EP56">
        <v>701</v>
      </c>
      <c r="EQ56">
        <v>291</v>
      </c>
      <c r="ER56">
        <v>28</v>
      </c>
      <c r="ES56" s="130">
        <v>227</v>
      </c>
      <c r="ET56">
        <v>38</v>
      </c>
      <c r="EU56" s="130">
        <v>825</v>
      </c>
      <c r="EV56">
        <v>189</v>
      </c>
      <c r="EW56" s="130">
        <v>12036</v>
      </c>
      <c r="EX56" s="130">
        <v>16</v>
      </c>
      <c r="EY56" s="130">
        <v>1182</v>
      </c>
      <c r="EZ56" s="130">
        <v>245</v>
      </c>
      <c r="FA56" s="130">
        <v>71</v>
      </c>
      <c r="FB56" s="130">
        <v>118</v>
      </c>
      <c r="FC56" s="130">
        <v>6624</v>
      </c>
      <c r="FD56">
        <v>5528</v>
      </c>
      <c r="FE56">
        <v>898</v>
      </c>
      <c r="FF56" s="130">
        <v>13050</v>
      </c>
      <c r="FG56" s="130">
        <v>152</v>
      </c>
      <c r="FH56" s="130">
        <v>94</v>
      </c>
      <c r="FI56" s="130">
        <v>5</v>
      </c>
      <c r="FJ56" s="130">
        <v>34</v>
      </c>
      <c r="FK56" s="130">
        <v>6</v>
      </c>
      <c r="FL56" s="130">
        <v>142</v>
      </c>
      <c r="FM56" s="130">
        <v>4</v>
      </c>
      <c r="FN56" s="130">
        <v>10</v>
      </c>
      <c r="FO56" s="130">
        <v>2</v>
      </c>
      <c r="FP56" s="130">
        <v>1</v>
      </c>
      <c r="FQ56" s="130">
        <v>0</v>
      </c>
      <c r="FR56" s="130">
        <v>6</v>
      </c>
      <c r="FS56" s="130">
        <v>1</v>
      </c>
      <c r="FT56" s="130">
        <v>1</v>
      </c>
      <c r="FU56" s="130">
        <v>18</v>
      </c>
      <c r="FV56" s="130">
        <v>13</v>
      </c>
      <c r="FW56" s="130">
        <v>7</v>
      </c>
      <c r="FX56" s="130">
        <v>2</v>
      </c>
      <c r="FY56" s="130">
        <v>9</v>
      </c>
      <c r="FZ56" s="130">
        <v>7</v>
      </c>
      <c r="GA56" s="130">
        <v>28</v>
      </c>
      <c r="GB56" s="130">
        <v>9</v>
      </c>
      <c r="GC56" s="130">
        <v>655</v>
      </c>
      <c r="GD56" s="130">
        <v>122</v>
      </c>
      <c r="GE56" s="130">
        <v>777</v>
      </c>
      <c r="GF56" s="130">
        <v>13</v>
      </c>
      <c r="GG56" s="130">
        <v>3</v>
      </c>
      <c r="GH56" s="130">
        <v>16</v>
      </c>
      <c r="GI56" s="130">
        <v>628</v>
      </c>
      <c r="GJ56" s="130">
        <v>118</v>
      </c>
      <c r="GK56" s="130">
        <v>746</v>
      </c>
      <c r="GL56" s="130">
        <v>655</v>
      </c>
      <c r="GM56" s="130">
        <v>55</v>
      </c>
      <c r="GN56" s="130">
        <v>52</v>
      </c>
      <c r="GO56" s="130">
        <v>55</v>
      </c>
      <c r="GP56" s="130">
        <v>287</v>
      </c>
      <c r="GQ56" s="130">
        <v>7</v>
      </c>
      <c r="GR56" s="130">
        <v>4</v>
      </c>
      <c r="GS56" s="130">
        <v>4</v>
      </c>
      <c r="GT56" s="130" t="s">
        <v>121</v>
      </c>
      <c r="GU56" s="130" t="s">
        <v>1202</v>
      </c>
      <c r="GV56" s="130"/>
      <c r="GW56" s="130"/>
      <c r="GX56" s="130"/>
      <c r="GY56" s="130"/>
      <c r="GZ56" s="130"/>
      <c r="HA56" s="130"/>
      <c r="HH56" s="130"/>
      <c r="HI56" s="130"/>
      <c r="HN56" s="130"/>
      <c r="HO56" s="130"/>
      <c r="HP56" s="130"/>
    </row>
    <row r="57" spans="1:233" x14ac:dyDescent="0.3">
      <c r="A57" t="s">
        <v>116</v>
      </c>
      <c r="B57" t="s">
        <v>129</v>
      </c>
      <c r="C57" t="s">
        <v>635</v>
      </c>
      <c r="D57" t="s">
        <v>636</v>
      </c>
      <c r="E57" s="352">
        <v>44682</v>
      </c>
      <c r="F57" s="130">
        <v>2304</v>
      </c>
      <c r="G57">
        <v>70</v>
      </c>
      <c r="H57">
        <v>62</v>
      </c>
      <c r="I57">
        <v>60</v>
      </c>
      <c r="J57">
        <v>42</v>
      </c>
      <c r="K57">
        <v>65</v>
      </c>
      <c r="L57">
        <v>17</v>
      </c>
      <c r="M57">
        <v>37</v>
      </c>
      <c r="N57">
        <v>30</v>
      </c>
      <c r="O57">
        <v>107</v>
      </c>
      <c r="P57">
        <v>2</v>
      </c>
      <c r="Q57">
        <v>2</v>
      </c>
      <c r="R57">
        <v>2</v>
      </c>
      <c r="S57">
        <v>1</v>
      </c>
      <c r="T57">
        <v>2</v>
      </c>
      <c r="U57">
        <v>0</v>
      </c>
      <c r="V57">
        <v>2</v>
      </c>
      <c r="W57">
        <v>1</v>
      </c>
      <c r="X57">
        <v>3</v>
      </c>
      <c r="Y57">
        <v>68</v>
      </c>
      <c r="Z57">
        <v>60</v>
      </c>
      <c r="AA57">
        <v>58</v>
      </c>
      <c r="AB57">
        <v>41</v>
      </c>
      <c r="AC57">
        <v>63</v>
      </c>
      <c r="AD57">
        <v>17</v>
      </c>
      <c r="AE57">
        <v>35</v>
      </c>
      <c r="AF57">
        <v>29</v>
      </c>
      <c r="AG57">
        <v>104</v>
      </c>
      <c r="AH57">
        <v>11</v>
      </c>
      <c r="AI57">
        <v>11</v>
      </c>
      <c r="AJ57">
        <v>0</v>
      </c>
      <c r="AK57">
        <v>0</v>
      </c>
      <c r="AL57">
        <v>11</v>
      </c>
      <c r="AM57">
        <v>11</v>
      </c>
      <c r="AN57">
        <v>9</v>
      </c>
      <c r="AO57">
        <v>0</v>
      </c>
      <c r="AP57">
        <v>9</v>
      </c>
      <c r="AQ57">
        <v>0</v>
      </c>
      <c r="AR57">
        <v>0</v>
      </c>
      <c r="AS57">
        <v>0</v>
      </c>
      <c r="AT57">
        <v>2</v>
      </c>
      <c r="AU57">
        <v>0</v>
      </c>
      <c r="AV57">
        <v>2</v>
      </c>
      <c r="AW57" s="130">
        <v>37</v>
      </c>
      <c r="AX57" s="130">
        <v>2</v>
      </c>
      <c r="AY57" s="130">
        <v>1</v>
      </c>
      <c r="AZ57" s="130">
        <v>34</v>
      </c>
      <c r="BA57" s="130">
        <v>2</v>
      </c>
      <c r="BB57" s="130">
        <v>0</v>
      </c>
      <c r="BC57" s="130">
        <v>0</v>
      </c>
      <c r="BD57" s="130">
        <v>2</v>
      </c>
      <c r="BE57" s="130">
        <v>35</v>
      </c>
      <c r="BF57" s="130">
        <v>2</v>
      </c>
      <c r="BG57" s="130">
        <v>1</v>
      </c>
      <c r="BH57" s="130">
        <v>32</v>
      </c>
      <c r="BI57">
        <v>2</v>
      </c>
      <c r="BJ57" s="130">
        <v>0</v>
      </c>
      <c r="BK57">
        <v>17</v>
      </c>
      <c r="BL57">
        <v>5</v>
      </c>
      <c r="BM57" s="27">
        <v>1</v>
      </c>
      <c r="BN57">
        <v>0</v>
      </c>
      <c r="BO57" s="130">
        <v>2</v>
      </c>
      <c r="BP57" s="130">
        <v>0</v>
      </c>
      <c r="BQ57">
        <v>0</v>
      </c>
      <c r="BR57">
        <v>0</v>
      </c>
      <c r="BS57" s="130">
        <v>2</v>
      </c>
      <c r="BT57">
        <v>0</v>
      </c>
      <c r="BU57">
        <v>0</v>
      </c>
      <c r="BV57">
        <v>0</v>
      </c>
      <c r="BW57">
        <v>0</v>
      </c>
      <c r="BX57">
        <v>0</v>
      </c>
      <c r="BY57" s="130">
        <v>0</v>
      </c>
      <c r="BZ57">
        <v>1</v>
      </c>
      <c r="CA57">
        <v>0</v>
      </c>
      <c r="CB57">
        <v>0</v>
      </c>
      <c r="CC57">
        <v>1</v>
      </c>
      <c r="CD57" s="130"/>
      <c r="CE57" s="130"/>
      <c r="CF57" s="322"/>
      <c r="CG57">
        <v>70</v>
      </c>
      <c r="CH57">
        <v>64</v>
      </c>
      <c r="CI57">
        <v>60</v>
      </c>
      <c r="CJ57" s="130">
        <v>7</v>
      </c>
      <c r="CK57" s="130">
        <v>44</v>
      </c>
      <c r="CL57" s="130">
        <v>20</v>
      </c>
      <c r="CM57" s="130">
        <v>62</v>
      </c>
      <c r="CN57">
        <v>61</v>
      </c>
      <c r="CO57">
        <v>43</v>
      </c>
      <c r="CP57">
        <v>13</v>
      </c>
      <c r="CQ57">
        <v>2</v>
      </c>
      <c r="CR57">
        <v>2</v>
      </c>
      <c r="CS57">
        <v>2</v>
      </c>
      <c r="CT57" s="130">
        <v>0</v>
      </c>
      <c r="CU57" s="130">
        <v>1</v>
      </c>
      <c r="CV57" s="130">
        <v>1</v>
      </c>
      <c r="CW57" s="130">
        <v>2</v>
      </c>
      <c r="CX57">
        <v>2</v>
      </c>
      <c r="CY57">
        <v>2</v>
      </c>
      <c r="CZ57">
        <v>1</v>
      </c>
      <c r="DA57">
        <v>68</v>
      </c>
      <c r="DB57">
        <v>62</v>
      </c>
      <c r="DC57">
        <v>58</v>
      </c>
      <c r="DD57" s="130">
        <v>7</v>
      </c>
      <c r="DE57" s="130">
        <v>43</v>
      </c>
      <c r="DF57" s="130">
        <v>19</v>
      </c>
      <c r="DG57" s="130">
        <v>60</v>
      </c>
      <c r="DH57" s="130">
        <v>59</v>
      </c>
      <c r="DI57" s="130">
        <v>41</v>
      </c>
      <c r="DJ57" s="130">
        <v>12</v>
      </c>
      <c r="DK57" s="130"/>
      <c r="DL57">
        <v>117</v>
      </c>
      <c r="DM57">
        <v>117</v>
      </c>
      <c r="DN57">
        <v>0</v>
      </c>
      <c r="DO57">
        <v>117</v>
      </c>
      <c r="DP57">
        <v>4</v>
      </c>
      <c r="DQ57">
        <v>113</v>
      </c>
      <c r="DR57">
        <v>0</v>
      </c>
      <c r="DS57">
        <v>0</v>
      </c>
      <c r="DT57">
        <v>3</v>
      </c>
      <c r="DU57" s="130">
        <v>4</v>
      </c>
      <c r="DV57" s="130">
        <v>15</v>
      </c>
      <c r="DW57">
        <v>10</v>
      </c>
      <c r="DX57" s="130">
        <v>2</v>
      </c>
      <c r="DY57">
        <v>3</v>
      </c>
      <c r="DZ57">
        <v>83</v>
      </c>
      <c r="EA57">
        <v>0</v>
      </c>
      <c r="EB57">
        <v>0</v>
      </c>
      <c r="EC57" s="130">
        <v>0</v>
      </c>
      <c r="ED57" s="130">
        <v>2</v>
      </c>
      <c r="EE57" s="130">
        <v>0</v>
      </c>
      <c r="EF57" s="130">
        <v>1</v>
      </c>
      <c r="EG57" s="130">
        <v>8</v>
      </c>
      <c r="EH57" s="130">
        <v>68</v>
      </c>
      <c r="EI57" s="130">
        <v>40</v>
      </c>
      <c r="EJ57" s="130">
        <v>1</v>
      </c>
      <c r="EK57" s="130">
        <v>0</v>
      </c>
      <c r="EL57" s="130">
        <v>3</v>
      </c>
      <c r="EM57" s="130">
        <v>0</v>
      </c>
      <c r="EN57" s="130">
        <v>0</v>
      </c>
      <c r="EO57">
        <v>8</v>
      </c>
      <c r="EP57">
        <v>65</v>
      </c>
      <c r="EQ57">
        <v>40</v>
      </c>
      <c r="ER57">
        <v>0</v>
      </c>
      <c r="ES57" s="130">
        <v>3</v>
      </c>
      <c r="ET57">
        <v>2</v>
      </c>
      <c r="EU57" s="130">
        <v>2</v>
      </c>
      <c r="EV57">
        <v>0</v>
      </c>
      <c r="EW57" s="130">
        <v>1599</v>
      </c>
      <c r="EX57" s="130">
        <v>0</v>
      </c>
      <c r="EY57" s="130">
        <v>187</v>
      </c>
      <c r="EZ57" s="130">
        <v>0</v>
      </c>
      <c r="FA57" s="130">
        <v>5</v>
      </c>
      <c r="FB57" s="130">
        <v>12</v>
      </c>
      <c r="FC57" s="130">
        <v>775</v>
      </c>
      <c r="FD57">
        <v>726</v>
      </c>
      <c r="FE57">
        <v>100</v>
      </c>
      <c r="FF57" s="130">
        <v>1601</v>
      </c>
      <c r="FG57" s="130">
        <v>7</v>
      </c>
      <c r="FH57" s="130">
        <v>4</v>
      </c>
      <c r="FI57" s="130">
        <v>0</v>
      </c>
      <c r="FJ57" s="130">
        <v>0</v>
      </c>
      <c r="FK57" s="130">
        <v>0</v>
      </c>
      <c r="FL57" s="130">
        <v>7</v>
      </c>
      <c r="FM57" s="130">
        <v>0</v>
      </c>
      <c r="FN57" s="130">
        <v>1</v>
      </c>
      <c r="FO57" s="130">
        <v>0</v>
      </c>
      <c r="FP57" s="130">
        <v>0</v>
      </c>
      <c r="FQ57" s="130">
        <v>0</v>
      </c>
      <c r="FR57" s="130">
        <v>0</v>
      </c>
      <c r="FS57" s="130">
        <v>0</v>
      </c>
      <c r="FT57" s="130">
        <v>0</v>
      </c>
      <c r="FU57" s="130">
        <v>0</v>
      </c>
      <c r="FV57" s="130">
        <v>0</v>
      </c>
      <c r="FW57" s="130">
        <v>0</v>
      </c>
      <c r="FX57" s="130">
        <v>0</v>
      </c>
      <c r="FY57" s="130">
        <v>0</v>
      </c>
      <c r="FZ57" s="130">
        <v>0</v>
      </c>
      <c r="GA57" s="130">
        <v>1</v>
      </c>
      <c r="GB57" s="130">
        <v>0</v>
      </c>
      <c r="GC57" s="130">
        <v>59</v>
      </c>
      <c r="GD57" s="130">
        <v>17</v>
      </c>
      <c r="GE57" s="130">
        <v>76</v>
      </c>
      <c r="GF57" s="130">
        <v>0</v>
      </c>
      <c r="GG57" s="130">
        <v>2</v>
      </c>
      <c r="GH57" s="130">
        <v>2</v>
      </c>
      <c r="GI57" s="130">
        <v>59</v>
      </c>
      <c r="GJ57" s="130">
        <v>15</v>
      </c>
      <c r="GK57" s="130">
        <v>74</v>
      </c>
      <c r="GL57" s="130">
        <v>59</v>
      </c>
      <c r="GM57" s="130"/>
      <c r="GN57" s="130"/>
      <c r="GO57" s="130"/>
      <c r="GP57" s="130">
        <v>11</v>
      </c>
      <c r="GQ57" s="130">
        <v>0</v>
      </c>
      <c r="GR57" s="130">
        <v>0</v>
      </c>
      <c r="GS57" s="130">
        <v>0</v>
      </c>
      <c r="GT57" s="130" t="s">
        <v>118</v>
      </c>
      <c r="GU57" s="130" t="s">
        <v>1203</v>
      </c>
      <c r="GV57" s="130"/>
      <c r="GW57" s="130"/>
      <c r="GX57" s="130"/>
      <c r="GY57" s="130"/>
      <c r="GZ57" s="130"/>
      <c r="HA57" s="130"/>
      <c r="HH57" s="130"/>
      <c r="HI57" s="130"/>
      <c r="HN57" s="130"/>
      <c r="HO57" s="130"/>
      <c r="HP57" s="130"/>
    </row>
    <row r="58" spans="1:233" x14ac:dyDescent="0.3">
      <c r="A58" t="s">
        <v>133</v>
      </c>
      <c r="B58" t="s">
        <v>175</v>
      </c>
      <c r="C58" t="s">
        <v>745</v>
      </c>
      <c r="D58" t="s">
        <v>746</v>
      </c>
      <c r="E58" s="352">
        <v>44713</v>
      </c>
      <c r="F58" s="130">
        <v>10734</v>
      </c>
      <c r="G58">
        <v>701</v>
      </c>
      <c r="H58">
        <v>691</v>
      </c>
      <c r="I58">
        <v>698</v>
      </c>
      <c r="J58">
        <v>698</v>
      </c>
      <c r="K58">
        <v>701</v>
      </c>
      <c r="L58">
        <v>611</v>
      </c>
      <c r="M58">
        <v>679</v>
      </c>
      <c r="N58">
        <v>473</v>
      </c>
      <c r="O58">
        <v>720</v>
      </c>
      <c r="P58">
        <v>14</v>
      </c>
      <c r="Q58">
        <v>13</v>
      </c>
      <c r="R58">
        <v>17</v>
      </c>
      <c r="S58">
        <v>14</v>
      </c>
      <c r="T58">
        <v>16</v>
      </c>
      <c r="U58">
        <v>10</v>
      </c>
      <c r="V58">
        <v>13</v>
      </c>
      <c r="W58">
        <v>13</v>
      </c>
      <c r="X58">
        <v>18</v>
      </c>
      <c r="Y58">
        <v>681</v>
      </c>
      <c r="Z58">
        <v>672</v>
      </c>
      <c r="AA58">
        <v>676</v>
      </c>
      <c r="AB58">
        <v>678</v>
      </c>
      <c r="AC58">
        <v>679</v>
      </c>
      <c r="AD58">
        <v>597</v>
      </c>
      <c r="AE58">
        <v>660</v>
      </c>
      <c r="AF58">
        <v>456</v>
      </c>
      <c r="AG58">
        <v>695</v>
      </c>
      <c r="AH58">
        <v>108</v>
      </c>
      <c r="AI58">
        <v>107</v>
      </c>
      <c r="AJ58">
        <v>4</v>
      </c>
      <c r="AK58">
        <v>4</v>
      </c>
      <c r="AL58">
        <v>103</v>
      </c>
      <c r="AM58">
        <v>103</v>
      </c>
      <c r="AN58">
        <v>598</v>
      </c>
      <c r="AO58">
        <v>10</v>
      </c>
      <c r="AP58">
        <v>584</v>
      </c>
      <c r="AQ58">
        <v>1</v>
      </c>
      <c r="AR58">
        <v>1</v>
      </c>
      <c r="AS58">
        <v>0</v>
      </c>
      <c r="AT58">
        <v>420</v>
      </c>
      <c r="AU58">
        <v>8</v>
      </c>
      <c r="AV58">
        <v>410</v>
      </c>
      <c r="AW58" s="130">
        <v>679</v>
      </c>
      <c r="AX58" s="130">
        <v>3</v>
      </c>
      <c r="AY58" s="130">
        <v>10</v>
      </c>
      <c r="AZ58" s="130">
        <v>664</v>
      </c>
      <c r="BA58" s="130">
        <v>13</v>
      </c>
      <c r="BB58" s="130">
        <v>1</v>
      </c>
      <c r="BC58" s="130">
        <v>0</v>
      </c>
      <c r="BD58" s="130">
        <v>12</v>
      </c>
      <c r="BE58" s="130">
        <v>660</v>
      </c>
      <c r="BF58" s="130">
        <v>2</v>
      </c>
      <c r="BG58" s="130">
        <v>9</v>
      </c>
      <c r="BH58" s="130">
        <v>647</v>
      </c>
      <c r="BI58">
        <v>126</v>
      </c>
      <c r="BJ58" s="130">
        <v>6</v>
      </c>
      <c r="BK58">
        <v>108</v>
      </c>
      <c r="BL58">
        <v>75</v>
      </c>
      <c r="BM58" s="27">
        <v>26</v>
      </c>
      <c r="BN58">
        <v>9</v>
      </c>
      <c r="BO58" s="130">
        <v>47</v>
      </c>
      <c r="BP58" s="130">
        <v>16</v>
      </c>
      <c r="BQ58">
        <v>9</v>
      </c>
      <c r="BR58">
        <v>0</v>
      </c>
      <c r="BS58" s="130">
        <v>31</v>
      </c>
      <c r="BT58">
        <v>13</v>
      </c>
      <c r="BU58">
        <v>0</v>
      </c>
      <c r="BV58">
        <v>8</v>
      </c>
      <c r="BW58">
        <v>8</v>
      </c>
      <c r="BX58">
        <v>0</v>
      </c>
      <c r="BY58" s="130">
        <v>8</v>
      </c>
      <c r="BZ58">
        <v>29</v>
      </c>
      <c r="CA58">
        <v>13</v>
      </c>
      <c r="CB58">
        <v>26</v>
      </c>
      <c r="CC58">
        <v>3</v>
      </c>
      <c r="CD58" s="130"/>
      <c r="CE58" s="130"/>
      <c r="CF58" s="322"/>
      <c r="CG58">
        <v>701</v>
      </c>
      <c r="CH58">
        <v>588</v>
      </c>
      <c r="CI58">
        <v>698</v>
      </c>
      <c r="CJ58" s="130">
        <v>199</v>
      </c>
      <c r="CK58" s="130">
        <v>632</v>
      </c>
      <c r="CL58" s="130">
        <v>418</v>
      </c>
      <c r="CM58" s="130">
        <v>691</v>
      </c>
      <c r="CN58">
        <v>575</v>
      </c>
      <c r="CO58">
        <v>683</v>
      </c>
      <c r="CP58">
        <v>300</v>
      </c>
      <c r="CQ58">
        <v>14</v>
      </c>
      <c r="CR58">
        <v>10</v>
      </c>
      <c r="CS58">
        <v>17</v>
      </c>
      <c r="CT58" s="130">
        <v>3</v>
      </c>
      <c r="CU58" s="130">
        <v>14</v>
      </c>
      <c r="CV58" s="130">
        <v>5</v>
      </c>
      <c r="CW58" s="130">
        <v>13</v>
      </c>
      <c r="CX58">
        <v>12</v>
      </c>
      <c r="CY58">
        <v>12</v>
      </c>
      <c r="CZ58">
        <v>1</v>
      </c>
      <c r="DA58">
        <v>681</v>
      </c>
      <c r="DB58">
        <v>581</v>
      </c>
      <c r="DC58">
        <v>676</v>
      </c>
      <c r="DD58" s="130">
        <v>194</v>
      </c>
      <c r="DE58" s="130">
        <v>621</v>
      </c>
      <c r="DF58" s="130">
        <v>414</v>
      </c>
      <c r="DG58" s="130">
        <v>672</v>
      </c>
      <c r="DH58" s="130">
        <v>574</v>
      </c>
      <c r="DI58" s="130">
        <v>666</v>
      </c>
      <c r="DJ58" s="130">
        <v>303</v>
      </c>
      <c r="DK58" s="130"/>
      <c r="DL58">
        <v>729</v>
      </c>
      <c r="DM58">
        <v>722</v>
      </c>
      <c r="DN58">
        <v>7</v>
      </c>
      <c r="DO58">
        <v>729</v>
      </c>
      <c r="DP58">
        <v>20</v>
      </c>
      <c r="DQ58">
        <v>702</v>
      </c>
      <c r="DR58">
        <v>7</v>
      </c>
      <c r="DS58">
        <v>679</v>
      </c>
      <c r="DT58">
        <v>694</v>
      </c>
      <c r="DU58" s="130">
        <v>175</v>
      </c>
      <c r="DV58" s="130">
        <v>221</v>
      </c>
      <c r="DW58">
        <v>253</v>
      </c>
      <c r="DX58" s="130">
        <v>2</v>
      </c>
      <c r="DY58">
        <v>74</v>
      </c>
      <c r="DZ58">
        <v>2</v>
      </c>
      <c r="EA58">
        <v>2</v>
      </c>
      <c r="EB58">
        <v>1</v>
      </c>
      <c r="EC58" s="130">
        <v>15</v>
      </c>
      <c r="ED58" s="130">
        <v>3</v>
      </c>
      <c r="EE58" s="130">
        <v>31</v>
      </c>
      <c r="EF58" s="130">
        <v>3</v>
      </c>
      <c r="EG58" s="130">
        <v>50</v>
      </c>
      <c r="EH58" s="130">
        <v>443</v>
      </c>
      <c r="EI58" s="130">
        <v>233</v>
      </c>
      <c r="EJ58" s="130">
        <v>2</v>
      </c>
      <c r="EK58" s="130">
        <v>9</v>
      </c>
      <c r="EL58" s="130">
        <v>9</v>
      </c>
      <c r="EM58" s="130">
        <v>0</v>
      </c>
      <c r="EN58" s="130">
        <v>1</v>
      </c>
      <c r="EO58">
        <v>40</v>
      </c>
      <c r="EP58">
        <v>425</v>
      </c>
      <c r="EQ58">
        <v>231</v>
      </c>
      <c r="ER58">
        <v>9</v>
      </c>
      <c r="ES58" s="130">
        <v>86</v>
      </c>
      <c r="ET58">
        <v>25</v>
      </c>
      <c r="EU58" s="130">
        <v>135</v>
      </c>
      <c r="EV58">
        <v>393</v>
      </c>
      <c r="EW58" s="130">
        <v>7533</v>
      </c>
      <c r="EX58" s="130">
        <v>0</v>
      </c>
      <c r="EY58" s="130">
        <v>229</v>
      </c>
      <c r="EZ58" s="130">
        <v>11</v>
      </c>
      <c r="FA58" s="130">
        <v>28</v>
      </c>
      <c r="FB58" s="130">
        <v>106</v>
      </c>
      <c r="FC58" s="130">
        <v>4639</v>
      </c>
      <c r="FD58">
        <v>2877</v>
      </c>
      <c r="FE58">
        <v>480</v>
      </c>
      <c r="FF58" s="130">
        <v>8061</v>
      </c>
      <c r="FG58" s="130">
        <v>111</v>
      </c>
      <c r="FH58" s="130">
        <v>90</v>
      </c>
      <c r="FI58" s="130">
        <v>5</v>
      </c>
      <c r="FJ58" s="130">
        <v>6</v>
      </c>
      <c r="FK58" s="130">
        <v>0</v>
      </c>
      <c r="FL58" s="130">
        <v>109</v>
      </c>
      <c r="FM58" s="130">
        <v>2</v>
      </c>
      <c r="FN58" s="130">
        <v>3</v>
      </c>
      <c r="FO58" s="130">
        <v>1</v>
      </c>
      <c r="FP58" s="130">
        <v>1</v>
      </c>
      <c r="FQ58" s="130">
        <v>0</v>
      </c>
      <c r="FR58" s="130">
        <v>2</v>
      </c>
      <c r="FS58" s="130">
        <v>1</v>
      </c>
      <c r="FT58" s="130">
        <v>0</v>
      </c>
      <c r="FU58" s="130">
        <v>4</v>
      </c>
      <c r="FV58" s="130">
        <v>4</v>
      </c>
      <c r="FW58" s="130">
        <v>2</v>
      </c>
      <c r="FX58" s="130">
        <v>0</v>
      </c>
      <c r="FY58" s="130">
        <v>2</v>
      </c>
      <c r="FZ58" s="130">
        <v>2</v>
      </c>
      <c r="GA58" s="130">
        <v>7</v>
      </c>
      <c r="GB58" s="130">
        <v>2</v>
      </c>
      <c r="GC58" s="130">
        <v>357</v>
      </c>
      <c r="GD58" s="130">
        <v>104</v>
      </c>
      <c r="GE58" s="130">
        <v>461</v>
      </c>
      <c r="GF58" s="130">
        <v>6</v>
      </c>
      <c r="GG58" s="130">
        <v>0</v>
      </c>
      <c r="GH58" s="130">
        <v>6</v>
      </c>
      <c r="GI58" s="130">
        <v>347</v>
      </c>
      <c r="GJ58" s="130">
        <v>103</v>
      </c>
      <c r="GK58" s="130">
        <v>450</v>
      </c>
      <c r="GL58" s="130">
        <v>357</v>
      </c>
      <c r="GM58" s="130">
        <v>78</v>
      </c>
      <c r="GN58" s="130">
        <v>77</v>
      </c>
      <c r="GO58" s="130">
        <v>78</v>
      </c>
      <c r="GP58" s="130">
        <v>220</v>
      </c>
      <c r="GQ58" s="130">
        <v>21</v>
      </c>
      <c r="GR58" s="130">
        <v>11</v>
      </c>
      <c r="GS58" s="130">
        <v>10</v>
      </c>
      <c r="GT58" s="130" t="s">
        <v>121</v>
      </c>
      <c r="GU58" s="130" t="s">
        <v>1327</v>
      </c>
      <c r="GV58" s="130"/>
      <c r="GW58" s="130"/>
      <c r="GX58" s="130"/>
      <c r="GY58" s="130"/>
      <c r="GZ58" s="130"/>
      <c r="HA58" s="130"/>
      <c r="HH58" s="130"/>
      <c r="HI58" s="130"/>
      <c r="HN58" s="130"/>
      <c r="HO58" s="130"/>
      <c r="HP58" s="130"/>
    </row>
    <row r="59" spans="1:233" x14ac:dyDescent="0.3">
      <c r="A59" t="s">
        <v>116</v>
      </c>
      <c r="B59" t="s">
        <v>129</v>
      </c>
      <c r="C59" t="s">
        <v>635</v>
      </c>
      <c r="D59" t="s">
        <v>636</v>
      </c>
      <c r="E59" s="352">
        <v>44713</v>
      </c>
      <c r="F59" s="130">
        <v>2308</v>
      </c>
      <c r="G59">
        <v>71</v>
      </c>
      <c r="H59">
        <v>64</v>
      </c>
      <c r="I59">
        <v>61</v>
      </c>
      <c r="J59">
        <v>48</v>
      </c>
      <c r="K59">
        <v>67</v>
      </c>
      <c r="L59">
        <v>17</v>
      </c>
      <c r="M59">
        <v>38</v>
      </c>
      <c r="N59">
        <v>25</v>
      </c>
      <c r="O59">
        <v>108</v>
      </c>
      <c r="P59">
        <v>2</v>
      </c>
      <c r="Q59">
        <v>2</v>
      </c>
      <c r="R59">
        <v>2</v>
      </c>
      <c r="S59">
        <v>1</v>
      </c>
      <c r="T59">
        <v>2</v>
      </c>
      <c r="U59">
        <v>0</v>
      </c>
      <c r="V59">
        <v>2</v>
      </c>
      <c r="W59">
        <v>1</v>
      </c>
      <c r="X59">
        <v>3</v>
      </c>
      <c r="Y59">
        <v>69</v>
      </c>
      <c r="Z59">
        <v>62</v>
      </c>
      <c r="AA59">
        <v>59</v>
      </c>
      <c r="AB59">
        <v>47</v>
      </c>
      <c r="AC59">
        <v>65</v>
      </c>
      <c r="AD59">
        <v>17</v>
      </c>
      <c r="AE59">
        <v>36</v>
      </c>
      <c r="AF59">
        <v>24</v>
      </c>
      <c r="AG59">
        <v>105</v>
      </c>
      <c r="AH59">
        <v>10</v>
      </c>
      <c r="AI59">
        <v>10</v>
      </c>
      <c r="AJ59">
        <v>0</v>
      </c>
      <c r="AK59">
        <v>0</v>
      </c>
      <c r="AL59">
        <v>10</v>
      </c>
      <c r="AM59">
        <v>10</v>
      </c>
      <c r="AN59">
        <v>9</v>
      </c>
      <c r="AO59">
        <v>0</v>
      </c>
      <c r="AP59">
        <v>9</v>
      </c>
      <c r="AQ59">
        <v>0</v>
      </c>
      <c r="AR59">
        <v>0</v>
      </c>
      <c r="AS59">
        <v>0</v>
      </c>
      <c r="AT59">
        <v>1</v>
      </c>
      <c r="AU59">
        <v>0</v>
      </c>
      <c r="AV59">
        <v>1</v>
      </c>
      <c r="AW59" s="130">
        <v>38</v>
      </c>
      <c r="AX59" s="130">
        <v>2</v>
      </c>
      <c r="AY59" s="130">
        <v>1</v>
      </c>
      <c r="AZ59" s="130">
        <v>35</v>
      </c>
      <c r="BA59" s="130">
        <v>2</v>
      </c>
      <c r="BB59" s="130">
        <v>0</v>
      </c>
      <c r="BC59" s="130">
        <v>0</v>
      </c>
      <c r="BD59" s="130">
        <v>2</v>
      </c>
      <c r="BE59" s="130">
        <v>36</v>
      </c>
      <c r="BF59" s="130">
        <v>2</v>
      </c>
      <c r="BG59" s="130">
        <v>1</v>
      </c>
      <c r="BH59" s="130">
        <v>33</v>
      </c>
      <c r="BI59">
        <v>2</v>
      </c>
      <c r="BJ59" s="130">
        <v>0</v>
      </c>
      <c r="BK59">
        <v>16</v>
      </c>
      <c r="BL59">
        <v>5</v>
      </c>
      <c r="BM59" s="27">
        <v>1</v>
      </c>
      <c r="BN59">
        <v>0</v>
      </c>
      <c r="BO59" s="130">
        <v>2</v>
      </c>
      <c r="BP59" s="130">
        <v>0</v>
      </c>
      <c r="BQ59">
        <v>0</v>
      </c>
      <c r="BR59">
        <v>0</v>
      </c>
      <c r="BS59" s="130">
        <v>2</v>
      </c>
      <c r="BT59">
        <v>0</v>
      </c>
      <c r="BU59">
        <v>0</v>
      </c>
      <c r="BV59">
        <v>0</v>
      </c>
      <c r="BW59">
        <v>0</v>
      </c>
      <c r="BX59">
        <v>0</v>
      </c>
      <c r="BY59" s="130">
        <v>0</v>
      </c>
      <c r="BZ59">
        <v>1</v>
      </c>
      <c r="CA59">
        <v>0</v>
      </c>
      <c r="CB59">
        <v>0</v>
      </c>
      <c r="CC59">
        <v>1</v>
      </c>
      <c r="CD59" s="130"/>
      <c r="CE59" s="130"/>
      <c r="CF59" s="322"/>
      <c r="CG59">
        <v>71</v>
      </c>
      <c r="CH59">
        <v>66</v>
      </c>
      <c r="CI59">
        <v>61</v>
      </c>
      <c r="CJ59" s="130">
        <v>7</v>
      </c>
      <c r="CK59" s="130">
        <v>45</v>
      </c>
      <c r="CL59" s="130">
        <v>20</v>
      </c>
      <c r="CM59" s="130">
        <v>64</v>
      </c>
      <c r="CN59">
        <v>63</v>
      </c>
      <c r="CO59">
        <v>44</v>
      </c>
      <c r="CP59">
        <v>13</v>
      </c>
      <c r="CQ59">
        <v>2</v>
      </c>
      <c r="CR59">
        <v>2</v>
      </c>
      <c r="CS59">
        <v>2</v>
      </c>
      <c r="CT59" s="130">
        <v>0</v>
      </c>
      <c r="CU59" s="130">
        <v>1</v>
      </c>
      <c r="CV59" s="130">
        <v>1</v>
      </c>
      <c r="CW59" s="130">
        <v>2</v>
      </c>
      <c r="CX59">
        <v>2</v>
      </c>
      <c r="CY59">
        <v>2</v>
      </c>
      <c r="CZ59">
        <v>1</v>
      </c>
      <c r="DA59">
        <v>69</v>
      </c>
      <c r="DB59">
        <v>64</v>
      </c>
      <c r="DC59">
        <v>59</v>
      </c>
      <c r="DD59" s="130">
        <v>7</v>
      </c>
      <c r="DE59" s="130">
        <v>44</v>
      </c>
      <c r="DF59" s="130">
        <v>19</v>
      </c>
      <c r="DG59" s="130">
        <v>62</v>
      </c>
      <c r="DH59" s="130">
        <v>61</v>
      </c>
      <c r="DI59" s="130">
        <v>42</v>
      </c>
      <c r="DJ59" s="130">
        <v>12</v>
      </c>
      <c r="DK59" s="130"/>
      <c r="DL59">
        <v>117</v>
      </c>
      <c r="DM59">
        <v>117</v>
      </c>
      <c r="DN59">
        <v>0</v>
      </c>
      <c r="DO59">
        <v>117</v>
      </c>
      <c r="DP59">
        <v>4</v>
      </c>
      <c r="DQ59">
        <v>113</v>
      </c>
      <c r="DR59">
        <v>0</v>
      </c>
      <c r="DS59">
        <v>0</v>
      </c>
      <c r="DT59">
        <v>3</v>
      </c>
      <c r="DU59" s="130">
        <v>6</v>
      </c>
      <c r="DV59" s="130">
        <v>15</v>
      </c>
      <c r="DW59">
        <v>10</v>
      </c>
      <c r="DX59" s="130">
        <v>2</v>
      </c>
      <c r="DY59">
        <v>3</v>
      </c>
      <c r="DZ59">
        <v>81</v>
      </c>
      <c r="EA59">
        <v>0</v>
      </c>
      <c r="EB59">
        <v>0</v>
      </c>
      <c r="EC59" s="130">
        <v>0</v>
      </c>
      <c r="ED59" s="130">
        <v>2</v>
      </c>
      <c r="EE59" s="130">
        <v>0</v>
      </c>
      <c r="EF59" s="130">
        <v>1</v>
      </c>
      <c r="EG59" s="130">
        <v>8</v>
      </c>
      <c r="EH59" s="130">
        <v>67</v>
      </c>
      <c r="EI59" s="130">
        <v>41</v>
      </c>
      <c r="EJ59" s="130">
        <v>1</v>
      </c>
      <c r="EK59" s="130">
        <v>0</v>
      </c>
      <c r="EL59" s="130">
        <v>3</v>
      </c>
      <c r="EM59" s="130">
        <v>0</v>
      </c>
      <c r="EN59" s="130">
        <v>0</v>
      </c>
      <c r="EO59">
        <v>8</v>
      </c>
      <c r="EP59">
        <v>64</v>
      </c>
      <c r="EQ59">
        <v>41</v>
      </c>
      <c r="ER59">
        <v>0</v>
      </c>
      <c r="ES59" s="130">
        <v>3</v>
      </c>
      <c r="ET59">
        <v>2</v>
      </c>
      <c r="EU59" s="130">
        <v>2</v>
      </c>
      <c r="EV59">
        <v>0</v>
      </c>
      <c r="EW59" s="130">
        <v>1601</v>
      </c>
      <c r="EX59" s="130">
        <v>0</v>
      </c>
      <c r="EY59" s="130">
        <v>187</v>
      </c>
      <c r="EZ59" s="130">
        <v>0</v>
      </c>
      <c r="FA59" s="130">
        <v>5</v>
      </c>
      <c r="FB59" s="130">
        <v>12</v>
      </c>
      <c r="FC59" s="130">
        <v>775</v>
      </c>
      <c r="FD59">
        <v>725</v>
      </c>
      <c r="FE59">
        <v>103</v>
      </c>
      <c r="FF59" s="130">
        <v>1603</v>
      </c>
      <c r="FG59" s="130">
        <v>7</v>
      </c>
      <c r="FH59" s="130">
        <v>3</v>
      </c>
      <c r="FI59" s="130">
        <v>0</v>
      </c>
      <c r="FJ59" s="130">
        <v>0</v>
      </c>
      <c r="FK59" s="130">
        <v>0</v>
      </c>
      <c r="FL59" s="130">
        <v>7</v>
      </c>
      <c r="FM59" s="130">
        <v>0</v>
      </c>
      <c r="FN59" s="130">
        <v>1</v>
      </c>
      <c r="FO59" s="130">
        <v>0</v>
      </c>
      <c r="FP59" s="130">
        <v>0</v>
      </c>
      <c r="FQ59" s="130">
        <v>0</v>
      </c>
      <c r="FR59" s="130">
        <v>0</v>
      </c>
      <c r="FS59" s="130">
        <v>0</v>
      </c>
      <c r="FT59" s="130">
        <v>0</v>
      </c>
      <c r="FU59" s="130">
        <v>0</v>
      </c>
      <c r="FV59" s="130">
        <v>0</v>
      </c>
      <c r="FW59" s="130">
        <v>0</v>
      </c>
      <c r="FX59" s="130">
        <v>0</v>
      </c>
      <c r="FY59" s="130">
        <v>0</v>
      </c>
      <c r="FZ59" s="130">
        <v>0</v>
      </c>
      <c r="GA59" s="130">
        <v>1</v>
      </c>
      <c r="GB59" s="130">
        <v>0</v>
      </c>
      <c r="GC59" s="130">
        <v>60</v>
      </c>
      <c r="GD59" s="130">
        <v>16</v>
      </c>
      <c r="GE59" s="130">
        <v>76</v>
      </c>
      <c r="GF59" s="130">
        <v>0</v>
      </c>
      <c r="GG59" s="130">
        <v>2</v>
      </c>
      <c r="GH59" s="130">
        <v>2</v>
      </c>
      <c r="GI59" s="130">
        <v>60</v>
      </c>
      <c r="GJ59" s="130">
        <v>14</v>
      </c>
      <c r="GK59" s="130">
        <v>74</v>
      </c>
      <c r="GL59" s="130">
        <v>60</v>
      </c>
      <c r="GM59" s="130"/>
      <c r="GN59" s="130"/>
      <c r="GO59" s="130"/>
      <c r="GP59" s="130">
        <v>11</v>
      </c>
      <c r="GQ59" s="130">
        <v>0</v>
      </c>
      <c r="GR59" s="130">
        <v>0</v>
      </c>
      <c r="GS59" s="130">
        <v>0</v>
      </c>
      <c r="GT59" s="130" t="s">
        <v>121</v>
      </c>
      <c r="GU59" s="130" t="s">
        <v>1203</v>
      </c>
      <c r="GV59" s="130"/>
      <c r="GW59" s="130"/>
      <c r="GX59" s="130"/>
      <c r="GY59" s="130"/>
      <c r="GZ59" s="130"/>
      <c r="HA59" s="130"/>
      <c r="HH59" s="130"/>
      <c r="HI59" s="130"/>
      <c r="HN59" s="130"/>
      <c r="HO59" s="130"/>
      <c r="HP59" s="130"/>
    </row>
    <row r="60" spans="1:233" x14ac:dyDescent="0.3">
      <c r="A60" t="s">
        <v>116</v>
      </c>
      <c r="B60" t="s">
        <v>129</v>
      </c>
      <c r="C60" t="s">
        <v>647</v>
      </c>
      <c r="D60" t="s">
        <v>648</v>
      </c>
      <c r="E60" s="352">
        <v>44682</v>
      </c>
      <c r="F60" s="130">
        <v>4874</v>
      </c>
      <c r="G60">
        <v>266</v>
      </c>
      <c r="H60">
        <v>258</v>
      </c>
      <c r="I60">
        <v>256</v>
      </c>
      <c r="J60">
        <v>262</v>
      </c>
      <c r="K60">
        <v>264</v>
      </c>
      <c r="L60">
        <v>230</v>
      </c>
      <c r="M60">
        <v>253</v>
      </c>
      <c r="N60">
        <v>113</v>
      </c>
      <c r="O60">
        <v>279</v>
      </c>
      <c r="P60">
        <v>4</v>
      </c>
      <c r="Q60">
        <v>3</v>
      </c>
      <c r="R60">
        <v>4</v>
      </c>
      <c r="S60">
        <v>4</v>
      </c>
      <c r="T60">
        <v>4</v>
      </c>
      <c r="U60">
        <v>4</v>
      </c>
      <c r="V60">
        <v>4</v>
      </c>
      <c r="W60">
        <v>3</v>
      </c>
      <c r="X60">
        <v>5</v>
      </c>
      <c r="Y60">
        <v>258</v>
      </c>
      <c r="Z60">
        <v>251</v>
      </c>
      <c r="AA60">
        <v>248</v>
      </c>
      <c r="AB60">
        <v>254</v>
      </c>
      <c r="AC60">
        <v>256</v>
      </c>
      <c r="AD60">
        <v>223</v>
      </c>
      <c r="AE60">
        <v>245</v>
      </c>
      <c r="AF60">
        <v>109</v>
      </c>
      <c r="AG60">
        <v>269</v>
      </c>
      <c r="AH60">
        <v>32</v>
      </c>
      <c r="AI60">
        <v>27</v>
      </c>
      <c r="AJ60">
        <v>1</v>
      </c>
      <c r="AK60">
        <v>1</v>
      </c>
      <c r="AL60">
        <v>30</v>
      </c>
      <c r="AM60">
        <v>25</v>
      </c>
      <c r="AN60">
        <v>218</v>
      </c>
      <c r="AO60">
        <v>2</v>
      </c>
      <c r="AP60">
        <v>213</v>
      </c>
      <c r="AQ60">
        <v>1</v>
      </c>
      <c r="AR60">
        <v>1</v>
      </c>
      <c r="AS60">
        <v>0</v>
      </c>
      <c r="AT60">
        <v>97</v>
      </c>
      <c r="AU60">
        <v>2</v>
      </c>
      <c r="AV60">
        <v>94</v>
      </c>
      <c r="AW60" s="130">
        <v>253</v>
      </c>
      <c r="AX60" s="130">
        <v>0</v>
      </c>
      <c r="AY60" s="130">
        <v>1</v>
      </c>
      <c r="AZ60" s="130">
        <v>251</v>
      </c>
      <c r="BA60" s="130">
        <v>4</v>
      </c>
      <c r="BB60" s="130">
        <v>0</v>
      </c>
      <c r="BC60" s="130">
        <v>0</v>
      </c>
      <c r="BD60" s="130">
        <v>4</v>
      </c>
      <c r="BE60" s="130">
        <v>245</v>
      </c>
      <c r="BF60" s="130">
        <v>0</v>
      </c>
      <c r="BG60" s="130">
        <v>1</v>
      </c>
      <c r="BH60" s="130">
        <v>243</v>
      </c>
      <c r="BI60">
        <v>13</v>
      </c>
      <c r="BJ60" s="130">
        <v>1</v>
      </c>
      <c r="BK60">
        <v>29</v>
      </c>
      <c r="BL60">
        <v>12</v>
      </c>
      <c r="BM60" s="27">
        <v>5</v>
      </c>
      <c r="BN60">
        <v>1</v>
      </c>
      <c r="BO60" s="130">
        <v>18</v>
      </c>
      <c r="BP60" s="130">
        <v>5</v>
      </c>
      <c r="BQ60">
        <v>0</v>
      </c>
      <c r="BR60">
        <v>0</v>
      </c>
      <c r="BS60" s="130">
        <v>13</v>
      </c>
      <c r="BT60">
        <v>0</v>
      </c>
      <c r="BU60">
        <v>0</v>
      </c>
      <c r="BV60">
        <v>2</v>
      </c>
      <c r="BW60">
        <v>6</v>
      </c>
      <c r="BX60">
        <v>0</v>
      </c>
      <c r="BY60" s="130">
        <v>6</v>
      </c>
      <c r="BZ60">
        <v>10</v>
      </c>
      <c r="CA60">
        <v>5</v>
      </c>
      <c r="CB60">
        <v>9</v>
      </c>
      <c r="CC60">
        <v>1</v>
      </c>
      <c r="CD60" s="130"/>
      <c r="CE60" s="130"/>
      <c r="CF60" s="322"/>
      <c r="CG60">
        <v>266</v>
      </c>
      <c r="CH60">
        <v>178</v>
      </c>
      <c r="CI60">
        <v>256</v>
      </c>
      <c r="CJ60" s="130">
        <v>49</v>
      </c>
      <c r="CK60" s="130">
        <v>210</v>
      </c>
      <c r="CL60" s="130">
        <v>122</v>
      </c>
      <c r="CM60" s="130">
        <v>258</v>
      </c>
      <c r="CN60">
        <v>247</v>
      </c>
      <c r="CO60">
        <v>243</v>
      </c>
      <c r="CP60">
        <v>75</v>
      </c>
      <c r="CQ60">
        <v>4</v>
      </c>
      <c r="CR60">
        <v>1</v>
      </c>
      <c r="CS60">
        <v>4</v>
      </c>
      <c r="CT60" s="130">
        <v>0</v>
      </c>
      <c r="CU60" s="130">
        <v>3</v>
      </c>
      <c r="CV60" s="130">
        <v>1</v>
      </c>
      <c r="CW60" s="130">
        <v>3</v>
      </c>
      <c r="CX60">
        <v>2</v>
      </c>
      <c r="CY60">
        <v>2</v>
      </c>
      <c r="CZ60">
        <v>0</v>
      </c>
      <c r="DA60">
        <v>258</v>
      </c>
      <c r="DB60">
        <v>175</v>
      </c>
      <c r="DC60">
        <v>248</v>
      </c>
      <c r="DD60" s="130">
        <v>49</v>
      </c>
      <c r="DE60" s="130">
        <v>205</v>
      </c>
      <c r="DF60" s="130">
        <v>119</v>
      </c>
      <c r="DG60" s="130">
        <v>251</v>
      </c>
      <c r="DH60" s="130">
        <v>241</v>
      </c>
      <c r="DI60" s="130">
        <v>237</v>
      </c>
      <c r="DJ60" s="130">
        <v>74</v>
      </c>
      <c r="DK60" s="130"/>
      <c r="DL60">
        <v>284</v>
      </c>
      <c r="DM60">
        <v>278</v>
      </c>
      <c r="DN60">
        <v>6</v>
      </c>
      <c r="DO60">
        <v>284</v>
      </c>
      <c r="DP60">
        <v>6</v>
      </c>
      <c r="DQ60">
        <v>272</v>
      </c>
      <c r="DR60">
        <v>6</v>
      </c>
      <c r="DS60">
        <v>10</v>
      </c>
      <c r="DT60">
        <v>73</v>
      </c>
      <c r="DU60" s="130">
        <v>39</v>
      </c>
      <c r="DV60" s="130">
        <v>116</v>
      </c>
      <c r="DW60">
        <v>38</v>
      </c>
      <c r="DX60" s="130">
        <v>15</v>
      </c>
      <c r="DY60">
        <v>11</v>
      </c>
      <c r="DZ60">
        <v>59</v>
      </c>
      <c r="EA60">
        <v>6</v>
      </c>
      <c r="EB60">
        <v>7</v>
      </c>
      <c r="EC60" s="130">
        <v>0</v>
      </c>
      <c r="ED60" s="130">
        <v>66</v>
      </c>
      <c r="EE60" s="130">
        <v>1</v>
      </c>
      <c r="EF60" s="130">
        <v>2</v>
      </c>
      <c r="EG60" s="130">
        <v>21</v>
      </c>
      <c r="EH60" s="130">
        <v>203</v>
      </c>
      <c r="EI60" s="130">
        <v>58</v>
      </c>
      <c r="EJ60" s="130">
        <v>1</v>
      </c>
      <c r="EK60" s="130">
        <v>3</v>
      </c>
      <c r="EL60" s="130">
        <v>2</v>
      </c>
      <c r="EM60" s="130">
        <v>0</v>
      </c>
      <c r="EN60" s="130">
        <v>0</v>
      </c>
      <c r="EO60">
        <v>17</v>
      </c>
      <c r="EP60">
        <v>197</v>
      </c>
      <c r="EQ60">
        <v>58</v>
      </c>
      <c r="ER60">
        <v>9</v>
      </c>
      <c r="ES60" s="130">
        <v>34</v>
      </c>
      <c r="ET60">
        <v>7</v>
      </c>
      <c r="EU60" s="130">
        <v>13</v>
      </c>
      <c r="EV60">
        <v>5</v>
      </c>
      <c r="EW60" s="130">
        <v>3218</v>
      </c>
      <c r="EX60" s="130">
        <v>3</v>
      </c>
      <c r="EY60" s="130">
        <v>441</v>
      </c>
      <c r="EZ60" s="130">
        <v>6</v>
      </c>
      <c r="FA60" s="130">
        <v>9</v>
      </c>
      <c r="FB60" s="130">
        <v>31</v>
      </c>
      <c r="FC60" s="130">
        <v>1748</v>
      </c>
      <c r="FD60">
        <v>1293</v>
      </c>
      <c r="FE60">
        <v>195</v>
      </c>
      <c r="FF60" s="130">
        <v>3236</v>
      </c>
      <c r="FG60" s="130">
        <v>53</v>
      </c>
      <c r="FH60" s="130">
        <v>22</v>
      </c>
      <c r="FI60" s="130">
        <v>0</v>
      </c>
      <c r="FJ60" s="130">
        <v>15</v>
      </c>
      <c r="FK60" s="130">
        <v>1</v>
      </c>
      <c r="FL60" s="130">
        <v>49</v>
      </c>
      <c r="FM60" s="130">
        <v>3</v>
      </c>
      <c r="FN60" s="130">
        <v>2</v>
      </c>
      <c r="FO60" s="130">
        <v>1</v>
      </c>
      <c r="FP60" s="130">
        <v>0</v>
      </c>
      <c r="FQ60" s="130">
        <v>1</v>
      </c>
      <c r="FR60" s="130">
        <v>2</v>
      </c>
      <c r="FS60" s="130">
        <v>1</v>
      </c>
      <c r="FT60" s="130">
        <v>0</v>
      </c>
      <c r="FU60" s="130">
        <v>2</v>
      </c>
      <c r="FV60" s="130">
        <v>1</v>
      </c>
      <c r="FW60" s="130">
        <v>0</v>
      </c>
      <c r="FX60" s="130">
        <v>1</v>
      </c>
      <c r="FY60" s="130">
        <v>1</v>
      </c>
      <c r="FZ60" s="130">
        <v>1</v>
      </c>
      <c r="GA60" s="130">
        <v>4</v>
      </c>
      <c r="GB60" s="130">
        <v>1</v>
      </c>
      <c r="GC60" s="130">
        <v>172</v>
      </c>
      <c r="GD60" s="130">
        <v>28</v>
      </c>
      <c r="GE60" s="130">
        <v>200</v>
      </c>
      <c r="GF60" s="130">
        <v>0</v>
      </c>
      <c r="GG60" s="130">
        <v>0</v>
      </c>
      <c r="GH60" s="130">
        <v>0</v>
      </c>
      <c r="GI60" s="130">
        <v>168</v>
      </c>
      <c r="GJ60" s="130">
        <v>28</v>
      </c>
      <c r="GK60" s="130">
        <v>196</v>
      </c>
      <c r="GL60" s="130">
        <v>172</v>
      </c>
      <c r="GM60" s="130">
        <v>27</v>
      </c>
      <c r="GN60" s="130">
        <v>27</v>
      </c>
      <c r="GO60" s="130">
        <v>27</v>
      </c>
      <c r="GP60" s="130">
        <v>69</v>
      </c>
      <c r="GQ60" s="130">
        <v>0</v>
      </c>
      <c r="GR60" s="130">
        <v>0</v>
      </c>
      <c r="GS60" s="130">
        <v>0</v>
      </c>
      <c r="GT60" s="130" t="s">
        <v>118</v>
      </c>
      <c r="GU60" s="130" t="s">
        <v>1204</v>
      </c>
      <c r="GV60" s="130"/>
      <c r="GW60" s="130"/>
      <c r="GX60" s="130"/>
      <c r="GY60" s="130"/>
      <c r="GZ60" s="130"/>
      <c r="HA60" s="130"/>
      <c r="HH60" s="130"/>
      <c r="HI60" s="130"/>
      <c r="HN60" s="130"/>
      <c r="HO60" s="130"/>
      <c r="HP60" s="130"/>
    </row>
    <row r="61" spans="1:233" x14ac:dyDescent="0.3">
      <c r="A61" t="s">
        <v>116</v>
      </c>
      <c r="B61" t="s">
        <v>129</v>
      </c>
      <c r="C61" t="s">
        <v>647</v>
      </c>
      <c r="D61" t="s">
        <v>648</v>
      </c>
      <c r="E61" s="352">
        <v>44713</v>
      </c>
      <c r="F61" s="130">
        <v>4917</v>
      </c>
      <c r="G61">
        <v>266</v>
      </c>
      <c r="H61">
        <v>260</v>
      </c>
      <c r="I61">
        <v>261</v>
      </c>
      <c r="J61">
        <v>262</v>
      </c>
      <c r="K61">
        <v>267</v>
      </c>
      <c r="L61">
        <v>227</v>
      </c>
      <c r="M61">
        <v>250</v>
      </c>
      <c r="N61">
        <v>115</v>
      </c>
      <c r="O61">
        <v>279</v>
      </c>
      <c r="P61">
        <v>4</v>
      </c>
      <c r="Q61">
        <v>3</v>
      </c>
      <c r="R61">
        <v>4</v>
      </c>
      <c r="S61">
        <v>4</v>
      </c>
      <c r="T61">
        <v>4</v>
      </c>
      <c r="U61">
        <v>4</v>
      </c>
      <c r="V61">
        <v>4</v>
      </c>
      <c r="W61">
        <v>3</v>
      </c>
      <c r="X61">
        <v>5</v>
      </c>
      <c r="Y61">
        <v>259</v>
      </c>
      <c r="Z61">
        <v>254</v>
      </c>
      <c r="AA61">
        <v>254</v>
      </c>
      <c r="AB61">
        <v>255</v>
      </c>
      <c r="AC61">
        <v>260</v>
      </c>
      <c r="AD61">
        <v>221</v>
      </c>
      <c r="AE61">
        <v>243</v>
      </c>
      <c r="AF61">
        <v>111</v>
      </c>
      <c r="AG61">
        <v>271</v>
      </c>
      <c r="AH61">
        <v>30</v>
      </c>
      <c r="AI61">
        <v>26</v>
      </c>
      <c r="AJ61">
        <v>1</v>
      </c>
      <c r="AK61">
        <v>1</v>
      </c>
      <c r="AL61">
        <v>28</v>
      </c>
      <c r="AM61">
        <v>24</v>
      </c>
      <c r="AN61">
        <v>217</v>
      </c>
      <c r="AO61">
        <v>2</v>
      </c>
      <c r="AP61">
        <v>213</v>
      </c>
      <c r="AQ61">
        <v>1</v>
      </c>
      <c r="AR61">
        <v>1</v>
      </c>
      <c r="AS61">
        <v>0</v>
      </c>
      <c r="AT61">
        <v>101</v>
      </c>
      <c r="AU61">
        <v>2</v>
      </c>
      <c r="AV61">
        <v>98</v>
      </c>
      <c r="AW61" s="130">
        <v>250</v>
      </c>
      <c r="AX61" s="130">
        <v>0</v>
      </c>
      <c r="AY61" s="130">
        <v>1</v>
      </c>
      <c r="AZ61" s="130">
        <v>248</v>
      </c>
      <c r="BA61" s="130">
        <v>4</v>
      </c>
      <c r="BB61" s="130">
        <v>0</v>
      </c>
      <c r="BC61" s="130">
        <v>0</v>
      </c>
      <c r="BD61" s="130">
        <v>4</v>
      </c>
      <c r="BE61" s="130">
        <v>243</v>
      </c>
      <c r="BF61" s="130">
        <v>0</v>
      </c>
      <c r="BG61" s="130">
        <v>1</v>
      </c>
      <c r="BH61" s="130">
        <v>241</v>
      </c>
      <c r="BI61">
        <v>14</v>
      </c>
      <c r="BJ61" s="130">
        <v>1</v>
      </c>
      <c r="BK61">
        <v>27</v>
      </c>
      <c r="BL61">
        <v>12</v>
      </c>
      <c r="BM61" s="27">
        <v>5</v>
      </c>
      <c r="BN61">
        <v>2</v>
      </c>
      <c r="BO61" s="130">
        <v>19</v>
      </c>
      <c r="BP61" s="130">
        <v>5</v>
      </c>
      <c r="BQ61">
        <v>0</v>
      </c>
      <c r="BR61">
        <v>0</v>
      </c>
      <c r="BS61" s="130">
        <v>14</v>
      </c>
      <c r="BT61">
        <v>0</v>
      </c>
      <c r="BU61">
        <v>0</v>
      </c>
      <c r="BV61">
        <v>2</v>
      </c>
      <c r="BW61">
        <v>6</v>
      </c>
      <c r="BX61">
        <v>0</v>
      </c>
      <c r="BY61" s="130">
        <v>6</v>
      </c>
      <c r="BZ61">
        <v>11</v>
      </c>
      <c r="CA61">
        <v>5</v>
      </c>
      <c r="CB61">
        <v>9</v>
      </c>
      <c r="CC61">
        <v>2</v>
      </c>
      <c r="CD61" s="130"/>
      <c r="CE61" s="130"/>
      <c r="CF61" s="322"/>
      <c r="CG61">
        <v>266</v>
      </c>
      <c r="CH61">
        <v>180</v>
      </c>
      <c r="CI61">
        <v>261</v>
      </c>
      <c r="CJ61" s="130">
        <v>51</v>
      </c>
      <c r="CK61" s="130">
        <v>217</v>
      </c>
      <c r="CL61" s="130">
        <v>122</v>
      </c>
      <c r="CM61" s="130">
        <v>260</v>
      </c>
      <c r="CN61">
        <v>251</v>
      </c>
      <c r="CO61">
        <v>245</v>
      </c>
      <c r="CP61">
        <v>77</v>
      </c>
      <c r="CQ61">
        <v>4</v>
      </c>
      <c r="CR61">
        <v>2</v>
      </c>
      <c r="CS61">
        <v>4</v>
      </c>
      <c r="CT61" s="130">
        <v>0</v>
      </c>
      <c r="CU61" s="130">
        <v>3</v>
      </c>
      <c r="CV61" s="130">
        <v>1</v>
      </c>
      <c r="CW61" s="130">
        <v>3</v>
      </c>
      <c r="CX61">
        <v>2</v>
      </c>
      <c r="CY61">
        <v>2</v>
      </c>
      <c r="CZ61">
        <v>0</v>
      </c>
      <c r="DA61">
        <v>259</v>
      </c>
      <c r="DB61">
        <v>176</v>
      </c>
      <c r="DC61">
        <v>254</v>
      </c>
      <c r="DD61" s="130">
        <v>51</v>
      </c>
      <c r="DE61" s="130">
        <v>213</v>
      </c>
      <c r="DF61" s="130">
        <v>120</v>
      </c>
      <c r="DG61" s="130">
        <v>254</v>
      </c>
      <c r="DH61" s="130">
        <v>246</v>
      </c>
      <c r="DI61" s="130">
        <v>240</v>
      </c>
      <c r="DJ61" s="130">
        <v>76</v>
      </c>
      <c r="DK61" s="130"/>
      <c r="DL61">
        <v>287</v>
      </c>
      <c r="DM61">
        <v>282</v>
      </c>
      <c r="DN61">
        <v>5</v>
      </c>
      <c r="DO61">
        <v>287</v>
      </c>
      <c r="DP61">
        <v>6</v>
      </c>
      <c r="DQ61">
        <v>276</v>
      </c>
      <c r="DR61">
        <v>5</v>
      </c>
      <c r="DS61">
        <v>8</v>
      </c>
      <c r="DT61">
        <v>71</v>
      </c>
      <c r="DU61" s="130">
        <v>39</v>
      </c>
      <c r="DV61" s="130">
        <v>118</v>
      </c>
      <c r="DW61">
        <v>38</v>
      </c>
      <c r="DX61" s="130">
        <v>14</v>
      </c>
      <c r="DY61">
        <v>12</v>
      </c>
      <c r="DZ61">
        <v>60</v>
      </c>
      <c r="EA61">
        <v>6</v>
      </c>
      <c r="EB61">
        <v>6</v>
      </c>
      <c r="EC61" s="130">
        <v>0</v>
      </c>
      <c r="ED61" s="130">
        <v>65</v>
      </c>
      <c r="EE61" s="130">
        <v>1</v>
      </c>
      <c r="EF61" s="130">
        <v>2</v>
      </c>
      <c r="EG61" s="130">
        <v>23</v>
      </c>
      <c r="EH61" s="130">
        <v>206</v>
      </c>
      <c r="EI61" s="130">
        <v>56</v>
      </c>
      <c r="EJ61" s="130">
        <v>1</v>
      </c>
      <c r="EK61" s="130">
        <v>3</v>
      </c>
      <c r="EL61" s="130">
        <v>2</v>
      </c>
      <c r="EM61" s="130">
        <v>0</v>
      </c>
      <c r="EN61" s="130">
        <v>0</v>
      </c>
      <c r="EO61">
        <v>19</v>
      </c>
      <c r="EP61">
        <v>201</v>
      </c>
      <c r="EQ61">
        <v>56</v>
      </c>
      <c r="ER61">
        <v>9</v>
      </c>
      <c r="ES61" s="130">
        <v>36</v>
      </c>
      <c r="ET61">
        <v>7</v>
      </c>
      <c r="EU61" s="130">
        <v>13</v>
      </c>
      <c r="EV61">
        <v>6</v>
      </c>
      <c r="EW61" s="130">
        <v>3247</v>
      </c>
      <c r="EX61" s="130">
        <v>0</v>
      </c>
      <c r="EY61" s="130">
        <v>445</v>
      </c>
      <c r="EZ61" s="130">
        <v>6</v>
      </c>
      <c r="FA61" s="130">
        <v>9</v>
      </c>
      <c r="FB61" s="130">
        <v>32</v>
      </c>
      <c r="FC61" s="130">
        <v>1767</v>
      </c>
      <c r="FD61">
        <v>1308</v>
      </c>
      <c r="FE61">
        <v>191</v>
      </c>
      <c r="FF61" s="130">
        <v>3266</v>
      </c>
      <c r="FG61" s="130">
        <v>58</v>
      </c>
      <c r="FH61" s="130">
        <v>22</v>
      </c>
      <c r="FI61" s="130">
        <v>0</v>
      </c>
      <c r="FJ61" s="130">
        <v>14</v>
      </c>
      <c r="FK61" s="130">
        <v>1</v>
      </c>
      <c r="FL61" s="130">
        <v>55</v>
      </c>
      <c r="FM61" s="130">
        <v>2</v>
      </c>
      <c r="FN61" s="130">
        <v>2</v>
      </c>
      <c r="FO61" s="130">
        <v>1</v>
      </c>
      <c r="FP61" s="130">
        <v>0</v>
      </c>
      <c r="FQ61" s="130">
        <v>1</v>
      </c>
      <c r="FR61" s="130">
        <v>2</v>
      </c>
      <c r="FS61" s="130">
        <v>1</v>
      </c>
      <c r="FT61" s="130">
        <v>0</v>
      </c>
      <c r="FU61" s="130">
        <v>2</v>
      </c>
      <c r="FV61" s="130">
        <v>1</v>
      </c>
      <c r="FW61" s="130">
        <v>0</v>
      </c>
      <c r="FX61" s="130">
        <v>1</v>
      </c>
      <c r="FY61" s="130">
        <v>1</v>
      </c>
      <c r="FZ61" s="130">
        <v>1</v>
      </c>
      <c r="GA61" s="130">
        <v>4</v>
      </c>
      <c r="GB61" s="130">
        <v>1</v>
      </c>
      <c r="GC61" s="130">
        <v>172</v>
      </c>
      <c r="GD61" s="130">
        <v>26</v>
      </c>
      <c r="GE61" s="130">
        <v>198</v>
      </c>
      <c r="GF61" s="130">
        <v>0</v>
      </c>
      <c r="GG61" s="130">
        <v>0</v>
      </c>
      <c r="GH61" s="130">
        <v>0</v>
      </c>
      <c r="GI61" s="130">
        <v>169</v>
      </c>
      <c r="GJ61" s="130">
        <v>26</v>
      </c>
      <c r="GK61" s="130">
        <v>195</v>
      </c>
      <c r="GL61" s="130">
        <v>172</v>
      </c>
      <c r="GM61" s="130">
        <v>27</v>
      </c>
      <c r="GN61" s="130">
        <v>27</v>
      </c>
      <c r="GO61" s="130">
        <v>27</v>
      </c>
      <c r="GP61" s="130">
        <v>71</v>
      </c>
      <c r="GQ61" s="130">
        <v>0</v>
      </c>
      <c r="GR61" s="130">
        <v>0</v>
      </c>
      <c r="GS61" s="130">
        <v>0</v>
      </c>
      <c r="GT61" s="130" t="s">
        <v>121</v>
      </c>
      <c r="GU61" s="130" t="s">
        <v>1204</v>
      </c>
      <c r="GV61" s="130"/>
      <c r="GW61" s="130"/>
      <c r="GX61" s="130"/>
      <c r="GY61" s="130"/>
      <c r="GZ61" s="130"/>
      <c r="HA61" s="130"/>
      <c r="HH61" s="130"/>
      <c r="HI61" s="130"/>
      <c r="HN61" s="130"/>
      <c r="HO61" s="130"/>
      <c r="HP61" s="130"/>
    </row>
    <row r="62" spans="1:233" x14ac:dyDescent="0.3">
      <c r="A62" t="s">
        <v>116</v>
      </c>
      <c r="B62" t="s">
        <v>136</v>
      </c>
      <c r="C62" t="s">
        <v>611</v>
      </c>
      <c r="D62" t="s">
        <v>612</v>
      </c>
      <c r="E62" s="352">
        <v>44682</v>
      </c>
      <c r="F62" s="130">
        <v>11337</v>
      </c>
      <c r="G62">
        <v>859</v>
      </c>
      <c r="H62">
        <v>833</v>
      </c>
      <c r="I62">
        <v>853</v>
      </c>
      <c r="J62">
        <v>811</v>
      </c>
      <c r="K62">
        <v>857</v>
      </c>
      <c r="L62">
        <v>682</v>
      </c>
      <c r="M62">
        <v>784</v>
      </c>
      <c r="N62">
        <v>693</v>
      </c>
      <c r="O62">
        <v>889</v>
      </c>
      <c r="P62">
        <v>24</v>
      </c>
      <c r="Q62">
        <v>20</v>
      </c>
      <c r="R62">
        <v>20</v>
      </c>
      <c r="S62">
        <v>21</v>
      </c>
      <c r="T62">
        <v>20</v>
      </c>
      <c r="U62">
        <v>17</v>
      </c>
      <c r="V62">
        <v>20</v>
      </c>
      <c r="W62">
        <v>23</v>
      </c>
      <c r="X62">
        <v>28</v>
      </c>
      <c r="Y62">
        <v>828</v>
      </c>
      <c r="Z62">
        <v>808</v>
      </c>
      <c r="AA62">
        <v>828</v>
      </c>
      <c r="AB62">
        <v>783</v>
      </c>
      <c r="AC62">
        <v>832</v>
      </c>
      <c r="AD62">
        <v>662</v>
      </c>
      <c r="AE62">
        <v>760</v>
      </c>
      <c r="AF62">
        <v>667</v>
      </c>
      <c r="AG62">
        <v>854</v>
      </c>
      <c r="AH62">
        <v>89</v>
      </c>
      <c r="AI62">
        <v>84</v>
      </c>
      <c r="AJ62">
        <v>2</v>
      </c>
      <c r="AK62">
        <v>2</v>
      </c>
      <c r="AL62">
        <v>87</v>
      </c>
      <c r="AM62">
        <v>82</v>
      </c>
      <c r="AN62">
        <v>619</v>
      </c>
      <c r="AO62">
        <v>12</v>
      </c>
      <c r="AP62">
        <v>604</v>
      </c>
      <c r="AQ62">
        <v>0</v>
      </c>
      <c r="AR62">
        <v>0</v>
      </c>
      <c r="AS62">
        <v>0</v>
      </c>
      <c r="AT62">
        <v>519</v>
      </c>
      <c r="AU62">
        <v>8</v>
      </c>
      <c r="AV62">
        <v>509</v>
      </c>
      <c r="AW62" s="130">
        <v>784</v>
      </c>
      <c r="AX62" s="130">
        <v>2</v>
      </c>
      <c r="AY62" s="130">
        <v>29</v>
      </c>
      <c r="AZ62" s="130">
        <v>749</v>
      </c>
      <c r="BA62" s="130">
        <v>20</v>
      </c>
      <c r="BB62" s="130">
        <v>0</v>
      </c>
      <c r="BC62" s="130">
        <v>0</v>
      </c>
      <c r="BD62" s="130">
        <v>20</v>
      </c>
      <c r="BE62" s="130">
        <v>760</v>
      </c>
      <c r="BF62" s="130">
        <v>2</v>
      </c>
      <c r="BG62" s="130">
        <v>29</v>
      </c>
      <c r="BH62" s="130">
        <v>725</v>
      </c>
      <c r="BI62">
        <v>68</v>
      </c>
      <c r="BJ62" s="130">
        <v>11</v>
      </c>
      <c r="BK62">
        <v>162</v>
      </c>
      <c r="BL62">
        <v>92</v>
      </c>
      <c r="BM62" s="27">
        <v>22</v>
      </c>
      <c r="BN62">
        <v>7</v>
      </c>
      <c r="BO62" s="130">
        <v>59</v>
      </c>
      <c r="BP62" s="130">
        <v>15</v>
      </c>
      <c r="BQ62">
        <v>0</v>
      </c>
      <c r="BR62">
        <v>0</v>
      </c>
      <c r="BS62" s="130">
        <v>44</v>
      </c>
      <c r="BT62">
        <v>0</v>
      </c>
      <c r="BU62">
        <v>0</v>
      </c>
      <c r="BV62">
        <v>2</v>
      </c>
      <c r="BW62">
        <v>25</v>
      </c>
      <c r="BX62">
        <v>2</v>
      </c>
      <c r="BY62" s="130">
        <v>23</v>
      </c>
      <c r="BZ62">
        <v>39</v>
      </c>
      <c r="CA62">
        <v>5</v>
      </c>
      <c r="CB62">
        <v>34</v>
      </c>
      <c r="CC62">
        <v>5</v>
      </c>
      <c r="CD62" s="130"/>
      <c r="CE62" s="130"/>
      <c r="CF62" s="322"/>
      <c r="CG62">
        <v>859</v>
      </c>
      <c r="CH62">
        <v>707</v>
      </c>
      <c r="CI62">
        <v>853</v>
      </c>
      <c r="CJ62" s="130">
        <v>177</v>
      </c>
      <c r="CK62" s="130">
        <v>751</v>
      </c>
      <c r="CL62" s="130">
        <v>440</v>
      </c>
      <c r="CM62" s="130">
        <v>833</v>
      </c>
      <c r="CN62">
        <v>706</v>
      </c>
      <c r="CO62">
        <v>803</v>
      </c>
      <c r="CP62">
        <v>297</v>
      </c>
      <c r="CQ62">
        <v>24</v>
      </c>
      <c r="CR62">
        <v>19</v>
      </c>
      <c r="CS62">
        <v>20</v>
      </c>
      <c r="CT62" s="130">
        <v>1</v>
      </c>
      <c r="CU62" s="130">
        <v>17</v>
      </c>
      <c r="CV62" s="130">
        <v>6</v>
      </c>
      <c r="CW62" s="130">
        <v>20</v>
      </c>
      <c r="CX62">
        <v>19</v>
      </c>
      <c r="CY62">
        <v>18</v>
      </c>
      <c r="CZ62">
        <v>4</v>
      </c>
      <c r="DA62">
        <v>828</v>
      </c>
      <c r="DB62">
        <v>684</v>
      </c>
      <c r="DC62">
        <v>828</v>
      </c>
      <c r="DD62" s="130">
        <v>173</v>
      </c>
      <c r="DE62" s="130">
        <v>729</v>
      </c>
      <c r="DF62" s="130">
        <v>430</v>
      </c>
      <c r="DG62" s="130">
        <v>808</v>
      </c>
      <c r="DH62" s="130">
        <v>682</v>
      </c>
      <c r="DI62" s="130">
        <v>780</v>
      </c>
      <c r="DJ62" s="130">
        <v>291</v>
      </c>
      <c r="DK62" s="130"/>
      <c r="DL62">
        <v>931</v>
      </c>
      <c r="DM62">
        <v>923</v>
      </c>
      <c r="DN62">
        <v>8</v>
      </c>
      <c r="DO62">
        <v>931</v>
      </c>
      <c r="DP62">
        <v>33</v>
      </c>
      <c r="DQ62">
        <v>890</v>
      </c>
      <c r="DR62">
        <v>8</v>
      </c>
      <c r="DS62">
        <v>62</v>
      </c>
      <c r="DT62">
        <v>153</v>
      </c>
      <c r="DU62" s="130">
        <v>205</v>
      </c>
      <c r="DV62" s="130">
        <v>561</v>
      </c>
      <c r="DW62">
        <v>73</v>
      </c>
      <c r="DX62" s="130">
        <v>8</v>
      </c>
      <c r="DY62">
        <v>23</v>
      </c>
      <c r="DZ62">
        <v>48</v>
      </c>
      <c r="EA62">
        <v>13</v>
      </c>
      <c r="EB62">
        <v>60</v>
      </c>
      <c r="EC62" s="130">
        <v>0</v>
      </c>
      <c r="ED62" s="130">
        <v>147</v>
      </c>
      <c r="EE62" s="130">
        <v>1</v>
      </c>
      <c r="EF62" s="130">
        <v>4</v>
      </c>
      <c r="EG62" s="130">
        <v>59</v>
      </c>
      <c r="EH62" s="130">
        <v>529</v>
      </c>
      <c r="EI62" s="130">
        <v>339</v>
      </c>
      <c r="EJ62" s="130">
        <v>4</v>
      </c>
      <c r="EK62" s="130">
        <v>13</v>
      </c>
      <c r="EL62" s="130">
        <v>13</v>
      </c>
      <c r="EM62" s="130">
        <v>3</v>
      </c>
      <c r="EN62" s="130">
        <v>0</v>
      </c>
      <c r="EO62">
        <v>43</v>
      </c>
      <c r="EP62">
        <v>513</v>
      </c>
      <c r="EQ62">
        <v>334</v>
      </c>
      <c r="ER62">
        <v>18</v>
      </c>
      <c r="ES62" s="130">
        <v>167</v>
      </c>
      <c r="ET62">
        <v>34</v>
      </c>
      <c r="EU62" s="130">
        <v>441</v>
      </c>
      <c r="EV62">
        <v>143</v>
      </c>
      <c r="EW62" s="130">
        <v>7247</v>
      </c>
      <c r="EX62" s="130">
        <v>17</v>
      </c>
      <c r="EY62" s="130">
        <v>497</v>
      </c>
      <c r="EZ62" s="130">
        <v>132</v>
      </c>
      <c r="FA62" s="130">
        <v>51</v>
      </c>
      <c r="FB62" s="130">
        <v>78</v>
      </c>
      <c r="FC62" s="130">
        <v>3762</v>
      </c>
      <c r="FD62">
        <v>3166</v>
      </c>
      <c r="FE62">
        <v>903</v>
      </c>
      <c r="FF62" s="130">
        <v>7831</v>
      </c>
      <c r="FG62" s="130">
        <v>71</v>
      </c>
      <c r="FH62" s="130">
        <v>14</v>
      </c>
      <c r="FI62" s="130">
        <v>0</v>
      </c>
      <c r="FJ62" s="130">
        <v>10</v>
      </c>
      <c r="FK62" s="130">
        <v>1</v>
      </c>
      <c r="FL62" s="130">
        <v>67</v>
      </c>
      <c r="FM62" s="130">
        <v>3</v>
      </c>
      <c r="FN62" s="130">
        <v>4</v>
      </c>
      <c r="FO62" s="130">
        <v>0</v>
      </c>
      <c r="FP62" s="130">
        <v>0</v>
      </c>
      <c r="FQ62" s="130">
        <v>0</v>
      </c>
      <c r="FR62" s="130">
        <v>3</v>
      </c>
      <c r="FS62" s="130">
        <v>0</v>
      </c>
      <c r="FT62" s="130">
        <v>0</v>
      </c>
      <c r="FU62" s="130">
        <v>12</v>
      </c>
      <c r="FV62" s="130">
        <v>7</v>
      </c>
      <c r="FW62" s="130">
        <v>3</v>
      </c>
      <c r="FX62" s="130">
        <v>2</v>
      </c>
      <c r="FY62" s="130">
        <v>5</v>
      </c>
      <c r="FZ62" s="130">
        <v>7</v>
      </c>
      <c r="GA62" s="130">
        <v>16</v>
      </c>
      <c r="GB62" s="130">
        <v>6</v>
      </c>
      <c r="GC62" s="130">
        <v>489</v>
      </c>
      <c r="GD62" s="130">
        <v>151</v>
      </c>
      <c r="GE62" s="130">
        <v>640</v>
      </c>
      <c r="GF62" s="130">
        <v>9</v>
      </c>
      <c r="GG62" s="130">
        <v>2</v>
      </c>
      <c r="GH62" s="130">
        <v>11</v>
      </c>
      <c r="GI62" s="130">
        <v>477</v>
      </c>
      <c r="GJ62" s="130">
        <v>148</v>
      </c>
      <c r="GK62" s="130">
        <v>625</v>
      </c>
      <c r="GL62" s="130">
        <v>489</v>
      </c>
      <c r="GM62" s="130">
        <v>70</v>
      </c>
      <c r="GN62" s="130">
        <v>70</v>
      </c>
      <c r="GO62" s="130">
        <v>70</v>
      </c>
      <c r="GP62" s="130">
        <v>302</v>
      </c>
      <c r="GQ62" s="130">
        <v>1</v>
      </c>
      <c r="GR62" s="130">
        <v>0</v>
      </c>
      <c r="GS62" s="130">
        <v>0</v>
      </c>
      <c r="GT62" s="130" t="s">
        <v>118</v>
      </c>
      <c r="GU62" s="130" t="s">
        <v>1205</v>
      </c>
      <c r="GV62" s="130"/>
      <c r="GW62" s="130"/>
      <c r="GX62" s="130"/>
      <c r="GY62" s="130"/>
      <c r="GZ62" s="130"/>
      <c r="HA62" s="130"/>
      <c r="HH62" s="130"/>
      <c r="HI62" s="130"/>
      <c r="HN62" s="130"/>
      <c r="HO62" s="130"/>
      <c r="HP62" s="130"/>
    </row>
    <row r="63" spans="1:233" x14ac:dyDescent="0.3">
      <c r="A63" t="s">
        <v>116</v>
      </c>
      <c r="B63" t="s">
        <v>136</v>
      </c>
      <c r="C63" t="s">
        <v>611</v>
      </c>
      <c r="D63" t="s">
        <v>612</v>
      </c>
      <c r="E63" s="352">
        <v>44713</v>
      </c>
      <c r="F63" s="130">
        <v>11368</v>
      </c>
      <c r="G63">
        <v>874</v>
      </c>
      <c r="H63">
        <v>849</v>
      </c>
      <c r="I63">
        <v>865</v>
      </c>
      <c r="J63">
        <v>835</v>
      </c>
      <c r="K63">
        <v>872</v>
      </c>
      <c r="L63">
        <v>708</v>
      </c>
      <c r="M63">
        <v>808</v>
      </c>
      <c r="N63">
        <v>695</v>
      </c>
      <c r="O63">
        <v>903</v>
      </c>
      <c r="P63">
        <v>23</v>
      </c>
      <c r="Q63">
        <v>20</v>
      </c>
      <c r="R63">
        <v>20</v>
      </c>
      <c r="S63">
        <v>20</v>
      </c>
      <c r="T63">
        <v>20</v>
      </c>
      <c r="U63">
        <v>16</v>
      </c>
      <c r="V63">
        <v>19</v>
      </c>
      <c r="W63">
        <v>22</v>
      </c>
      <c r="X63">
        <v>28</v>
      </c>
      <c r="Y63">
        <v>844</v>
      </c>
      <c r="Z63">
        <v>821</v>
      </c>
      <c r="AA63">
        <v>837</v>
      </c>
      <c r="AB63">
        <v>809</v>
      </c>
      <c r="AC63">
        <v>844</v>
      </c>
      <c r="AD63">
        <v>687</v>
      </c>
      <c r="AE63">
        <v>784</v>
      </c>
      <c r="AF63">
        <v>669</v>
      </c>
      <c r="AG63">
        <v>868</v>
      </c>
      <c r="AH63">
        <v>83</v>
      </c>
      <c r="AI63">
        <v>80</v>
      </c>
      <c r="AJ63">
        <v>1</v>
      </c>
      <c r="AK63">
        <v>0</v>
      </c>
      <c r="AL63">
        <v>82</v>
      </c>
      <c r="AM63">
        <v>80</v>
      </c>
      <c r="AN63">
        <v>656</v>
      </c>
      <c r="AO63">
        <v>12</v>
      </c>
      <c r="AP63">
        <v>639</v>
      </c>
      <c r="AQ63">
        <v>0</v>
      </c>
      <c r="AR63">
        <v>0</v>
      </c>
      <c r="AS63">
        <v>0</v>
      </c>
      <c r="AT63">
        <v>543</v>
      </c>
      <c r="AU63">
        <v>7</v>
      </c>
      <c r="AV63">
        <v>533</v>
      </c>
      <c r="AW63" s="130">
        <v>808</v>
      </c>
      <c r="AX63" s="130">
        <v>5</v>
      </c>
      <c r="AY63" s="130">
        <v>30</v>
      </c>
      <c r="AZ63" s="130">
        <v>769</v>
      </c>
      <c r="BA63" s="130">
        <v>19</v>
      </c>
      <c r="BB63" s="130">
        <v>0</v>
      </c>
      <c r="BC63" s="130">
        <v>0</v>
      </c>
      <c r="BD63" s="130">
        <v>19</v>
      </c>
      <c r="BE63" s="130">
        <v>784</v>
      </c>
      <c r="BF63" s="130">
        <v>5</v>
      </c>
      <c r="BG63" s="130">
        <v>30</v>
      </c>
      <c r="BH63" s="130">
        <v>745</v>
      </c>
      <c r="BI63">
        <v>79</v>
      </c>
      <c r="BJ63" s="130">
        <v>10</v>
      </c>
      <c r="BK63">
        <v>161</v>
      </c>
      <c r="BL63">
        <v>93</v>
      </c>
      <c r="BM63" s="27">
        <v>22</v>
      </c>
      <c r="BN63">
        <v>7</v>
      </c>
      <c r="BO63" s="130">
        <v>59</v>
      </c>
      <c r="BP63" s="130">
        <v>15</v>
      </c>
      <c r="BQ63">
        <v>0</v>
      </c>
      <c r="BR63">
        <v>0</v>
      </c>
      <c r="BS63" s="130">
        <v>44</v>
      </c>
      <c r="BT63">
        <v>0</v>
      </c>
      <c r="BU63">
        <v>0</v>
      </c>
      <c r="BV63">
        <v>1</v>
      </c>
      <c r="BW63">
        <v>23</v>
      </c>
      <c r="BX63">
        <v>1</v>
      </c>
      <c r="BY63" s="130">
        <v>22</v>
      </c>
      <c r="BZ63">
        <v>38</v>
      </c>
      <c r="CA63">
        <v>6</v>
      </c>
      <c r="CB63">
        <v>34</v>
      </c>
      <c r="CC63">
        <v>4</v>
      </c>
      <c r="CD63" s="130"/>
      <c r="CE63" s="130"/>
      <c r="CF63" s="322"/>
      <c r="CG63">
        <v>874</v>
      </c>
      <c r="CH63">
        <v>728</v>
      </c>
      <c r="CI63">
        <v>865</v>
      </c>
      <c r="CJ63" s="130">
        <v>190</v>
      </c>
      <c r="CK63" s="130">
        <v>762</v>
      </c>
      <c r="CL63" s="130">
        <v>442</v>
      </c>
      <c r="CM63" s="130">
        <v>849</v>
      </c>
      <c r="CN63">
        <v>698</v>
      </c>
      <c r="CO63">
        <v>822</v>
      </c>
      <c r="CP63">
        <v>298</v>
      </c>
      <c r="CQ63">
        <v>23</v>
      </c>
      <c r="CR63">
        <v>18</v>
      </c>
      <c r="CS63">
        <v>20</v>
      </c>
      <c r="CT63" s="130">
        <v>1</v>
      </c>
      <c r="CU63" s="130">
        <v>16</v>
      </c>
      <c r="CV63" s="130">
        <v>6</v>
      </c>
      <c r="CW63" s="130">
        <v>20</v>
      </c>
      <c r="CX63">
        <v>18</v>
      </c>
      <c r="CY63">
        <v>18</v>
      </c>
      <c r="CZ63">
        <v>4</v>
      </c>
      <c r="DA63">
        <v>844</v>
      </c>
      <c r="DB63">
        <v>705</v>
      </c>
      <c r="DC63">
        <v>837</v>
      </c>
      <c r="DD63" s="130">
        <v>185</v>
      </c>
      <c r="DE63" s="130">
        <v>738</v>
      </c>
      <c r="DF63" s="130">
        <v>430</v>
      </c>
      <c r="DG63" s="130">
        <v>821</v>
      </c>
      <c r="DH63" s="130">
        <v>672</v>
      </c>
      <c r="DI63" s="130">
        <v>797</v>
      </c>
      <c r="DJ63" s="130">
        <v>290</v>
      </c>
      <c r="DK63" s="130"/>
      <c r="DL63">
        <v>941</v>
      </c>
      <c r="DM63">
        <v>932</v>
      </c>
      <c r="DN63">
        <v>9</v>
      </c>
      <c r="DO63">
        <v>941</v>
      </c>
      <c r="DP63">
        <v>32</v>
      </c>
      <c r="DQ63">
        <v>900</v>
      </c>
      <c r="DR63">
        <v>9</v>
      </c>
      <c r="DS63">
        <v>62</v>
      </c>
      <c r="DT63">
        <v>154</v>
      </c>
      <c r="DU63" s="130">
        <v>207</v>
      </c>
      <c r="DV63" s="130">
        <v>563</v>
      </c>
      <c r="DW63">
        <v>76</v>
      </c>
      <c r="DX63" s="130">
        <v>8</v>
      </c>
      <c r="DY63">
        <v>23</v>
      </c>
      <c r="DZ63">
        <v>51</v>
      </c>
      <c r="EA63">
        <v>13</v>
      </c>
      <c r="EB63">
        <v>60</v>
      </c>
      <c r="EC63" s="130">
        <v>0</v>
      </c>
      <c r="ED63" s="130">
        <v>148</v>
      </c>
      <c r="EE63" s="130">
        <v>1</v>
      </c>
      <c r="EF63" s="130">
        <v>4</v>
      </c>
      <c r="EG63" s="130">
        <v>60</v>
      </c>
      <c r="EH63" s="130">
        <v>533</v>
      </c>
      <c r="EI63" s="130">
        <v>344</v>
      </c>
      <c r="EJ63" s="130">
        <v>4</v>
      </c>
      <c r="EK63" s="130">
        <v>13</v>
      </c>
      <c r="EL63" s="130">
        <v>12</v>
      </c>
      <c r="EM63" s="130">
        <v>3</v>
      </c>
      <c r="EN63" s="130">
        <v>0</v>
      </c>
      <c r="EO63">
        <v>44</v>
      </c>
      <c r="EP63">
        <v>518</v>
      </c>
      <c r="EQ63">
        <v>338</v>
      </c>
      <c r="ER63">
        <v>16</v>
      </c>
      <c r="ES63" s="130">
        <v>168</v>
      </c>
      <c r="ET63">
        <v>35</v>
      </c>
      <c r="EU63" s="130">
        <v>469</v>
      </c>
      <c r="EV63">
        <v>139</v>
      </c>
      <c r="EW63" s="130">
        <v>7249</v>
      </c>
      <c r="EX63" s="130">
        <v>30</v>
      </c>
      <c r="EY63" s="130">
        <v>491</v>
      </c>
      <c r="EZ63" s="130">
        <v>156</v>
      </c>
      <c r="FA63" s="130">
        <v>53</v>
      </c>
      <c r="FB63" s="130">
        <v>77</v>
      </c>
      <c r="FC63" s="130">
        <v>3784</v>
      </c>
      <c r="FD63">
        <v>3175</v>
      </c>
      <c r="FE63">
        <v>898</v>
      </c>
      <c r="FF63" s="130">
        <v>7857</v>
      </c>
      <c r="FG63" s="130">
        <v>76</v>
      </c>
      <c r="FH63" s="130">
        <v>20</v>
      </c>
      <c r="FI63" s="130">
        <v>0</v>
      </c>
      <c r="FJ63" s="130">
        <v>8</v>
      </c>
      <c r="FK63" s="130">
        <v>1</v>
      </c>
      <c r="FL63" s="130">
        <v>71</v>
      </c>
      <c r="FM63" s="130">
        <v>4</v>
      </c>
      <c r="FN63" s="130">
        <v>4</v>
      </c>
      <c r="FO63" s="130">
        <v>0</v>
      </c>
      <c r="FP63" s="130">
        <v>0</v>
      </c>
      <c r="FQ63" s="130">
        <v>0</v>
      </c>
      <c r="FR63" s="130">
        <v>3</v>
      </c>
      <c r="FS63" s="130">
        <v>0</v>
      </c>
      <c r="FT63" s="130">
        <v>0</v>
      </c>
      <c r="FU63" s="130">
        <v>12</v>
      </c>
      <c r="FV63" s="130">
        <v>7</v>
      </c>
      <c r="FW63" s="130">
        <v>4</v>
      </c>
      <c r="FX63" s="130">
        <v>2</v>
      </c>
      <c r="FY63" s="130">
        <v>5</v>
      </c>
      <c r="FZ63" s="130">
        <v>7</v>
      </c>
      <c r="GA63" s="130">
        <v>16</v>
      </c>
      <c r="GB63" s="130">
        <v>6</v>
      </c>
      <c r="GC63" s="130">
        <v>493</v>
      </c>
      <c r="GD63" s="130">
        <v>150</v>
      </c>
      <c r="GE63" s="130">
        <v>643</v>
      </c>
      <c r="GF63" s="130">
        <v>8</v>
      </c>
      <c r="GG63" s="130">
        <v>2</v>
      </c>
      <c r="GH63" s="130">
        <v>10</v>
      </c>
      <c r="GI63" s="130">
        <v>482</v>
      </c>
      <c r="GJ63" s="130">
        <v>146</v>
      </c>
      <c r="GK63" s="130">
        <v>628</v>
      </c>
      <c r="GL63" s="130">
        <v>493</v>
      </c>
      <c r="GM63" s="130">
        <v>68</v>
      </c>
      <c r="GN63" s="130">
        <v>68</v>
      </c>
      <c r="GO63" s="130">
        <v>68</v>
      </c>
      <c r="GP63" s="130">
        <v>308</v>
      </c>
      <c r="GQ63" s="130">
        <v>1</v>
      </c>
      <c r="GR63" s="130">
        <v>0</v>
      </c>
      <c r="GS63" s="130">
        <v>0</v>
      </c>
      <c r="GT63" s="130" t="s">
        <v>121</v>
      </c>
      <c r="GU63" s="130" t="s">
        <v>1205</v>
      </c>
      <c r="GV63" s="130"/>
      <c r="GW63" s="130"/>
      <c r="GX63" s="130"/>
      <c r="GY63" s="130"/>
      <c r="GZ63" s="130"/>
      <c r="HA63" s="130"/>
      <c r="HH63" s="130"/>
      <c r="HI63" s="130"/>
      <c r="HN63" s="130"/>
      <c r="HO63" s="130"/>
      <c r="HP63" s="130"/>
    </row>
    <row r="64" spans="1:233" x14ac:dyDescent="0.3">
      <c r="A64" t="s">
        <v>116</v>
      </c>
      <c r="B64" t="s">
        <v>136</v>
      </c>
      <c r="C64" t="s">
        <v>637</v>
      </c>
      <c r="D64" t="s">
        <v>638</v>
      </c>
      <c r="E64" s="352">
        <v>44682</v>
      </c>
      <c r="F64" s="130">
        <v>4960</v>
      </c>
      <c r="G64">
        <v>263</v>
      </c>
      <c r="H64">
        <v>309</v>
      </c>
      <c r="I64">
        <v>333</v>
      </c>
      <c r="J64">
        <v>210</v>
      </c>
      <c r="K64">
        <v>329</v>
      </c>
      <c r="L64">
        <v>193</v>
      </c>
      <c r="M64">
        <v>197</v>
      </c>
      <c r="N64">
        <v>280</v>
      </c>
      <c r="O64">
        <v>407</v>
      </c>
      <c r="P64">
        <v>1</v>
      </c>
      <c r="Q64">
        <v>5</v>
      </c>
      <c r="R64">
        <v>5</v>
      </c>
      <c r="S64">
        <v>1</v>
      </c>
      <c r="T64">
        <v>5</v>
      </c>
      <c r="U64">
        <v>3</v>
      </c>
      <c r="V64">
        <v>1</v>
      </c>
      <c r="W64">
        <v>6</v>
      </c>
      <c r="X64">
        <v>5</v>
      </c>
      <c r="Y64">
        <v>261</v>
      </c>
      <c r="Z64">
        <v>302</v>
      </c>
      <c r="AA64">
        <v>326</v>
      </c>
      <c r="AB64">
        <v>207</v>
      </c>
      <c r="AC64">
        <v>322</v>
      </c>
      <c r="AD64">
        <v>189</v>
      </c>
      <c r="AE64">
        <v>196</v>
      </c>
      <c r="AF64">
        <v>274</v>
      </c>
      <c r="AG64">
        <v>397</v>
      </c>
      <c r="AH64">
        <v>24</v>
      </c>
      <c r="AI64">
        <v>22</v>
      </c>
      <c r="AJ64">
        <v>0</v>
      </c>
      <c r="AK64">
        <v>0</v>
      </c>
      <c r="AL64">
        <v>23</v>
      </c>
      <c r="AM64">
        <v>22</v>
      </c>
      <c r="AN64">
        <v>121</v>
      </c>
      <c r="AO64">
        <v>1</v>
      </c>
      <c r="AP64">
        <v>120</v>
      </c>
      <c r="AQ64">
        <v>0</v>
      </c>
      <c r="AR64">
        <v>0</v>
      </c>
      <c r="AS64">
        <v>0</v>
      </c>
      <c r="AT64">
        <v>89</v>
      </c>
      <c r="AU64">
        <v>1</v>
      </c>
      <c r="AV64">
        <v>88</v>
      </c>
      <c r="AW64" s="130">
        <v>197</v>
      </c>
      <c r="AX64" s="130">
        <v>0</v>
      </c>
      <c r="AY64" s="130">
        <v>6</v>
      </c>
      <c r="AZ64" s="130">
        <v>190</v>
      </c>
      <c r="BA64" s="130">
        <v>1</v>
      </c>
      <c r="BB64" s="130">
        <v>0</v>
      </c>
      <c r="BC64" s="130">
        <v>0</v>
      </c>
      <c r="BD64" s="130">
        <v>1</v>
      </c>
      <c r="BE64" s="130">
        <v>196</v>
      </c>
      <c r="BF64" s="130">
        <v>0</v>
      </c>
      <c r="BG64" s="130">
        <v>6</v>
      </c>
      <c r="BH64" s="130">
        <v>189</v>
      </c>
      <c r="BI64">
        <v>18</v>
      </c>
      <c r="BJ64" s="130">
        <v>0</v>
      </c>
      <c r="BK64">
        <v>58</v>
      </c>
      <c r="BL64">
        <v>41</v>
      </c>
      <c r="BM64" s="27">
        <v>6</v>
      </c>
      <c r="BN64">
        <v>0</v>
      </c>
      <c r="BO64" s="130">
        <v>14</v>
      </c>
      <c r="BP64" s="130">
        <v>2</v>
      </c>
      <c r="BQ64">
        <v>0</v>
      </c>
      <c r="BR64">
        <v>0</v>
      </c>
      <c r="BS64" s="130">
        <v>12</v>
      </c>
      <c r="BT64">
        <v>0</v>
      </c>
      <c r="BU64">
        <v>0</v>
      </c>
      <c r="BV64">
        <v>4</v>
      </c>
      <c r="BW64">
        <v>6</v>
      </c>
      <c r="BX64">
        <v>1</v>
      </c>
      <c r="BY64" s="130">
        <v>5</v>
      </c>
      <c r="BZ64">
        <v>8</v>
      </c>
      <c r="CA64">
        <v>1</v>
      </c>
      <c r="CB64">
        <v>7</v>
      </c>
      <c r="CC64">
        <v>1</v>
      </c>
      <c r="CD64" s="130"/>
      <c r="CE64" s="130"/>
      <c r="CF64" s="322"/>
      <c r="CG64">
        <v>263</v>
      </c>
      <c r="CH64">
        <v>172</v>
      </c>
      <c r="CI64">
        <v>333</v>
      </c>
      <c r="CJ64" s="130">
        <v>76</v>
      </c>
      <c r="CK64" s="130">
        <v>290</v>
      </c>
      <c r="CL64" s="130">
        <v>186</v>
      </c>
      <c r="CM64" s="130">
        <v>309</v>
      </c>
      <c r="CN64">
        <v>299</v>
      </c>
      <c r="CO64">
        <v>216</v>
      </c>
      <c r="CP64">
        <v>88</v>
      </c>
      <c r="CQ64">
        <v>1</v>
      </c>
      <c r="CR64">
        <v>0</v>
      </c>
      <c r="CS64">
        <v>5</v>
      </c>
      <c r="CT64" s="130">
        <v>1</v>
      </c>
      <c r="CU64" s="130">
        <v>5</v>
      </c>
      <c r="CV64" s="130">
        <v>2</v>
      </c>
      <c r="CW64" s="130">
        <v>5</v>
      </c>
      <c r="CX64">
        <v>5</v>
      </c>
      <c r="CY64">
        <v>1</v>
      </c>
      <c r="CZ64">
        <v>0</v>
      </c>
      <c r="DA64">
        <v>261</v>
      </c>
      <c r="DB64">
        <v>172</v>
      </c>
      <c r="DC64">
        <v>326</v>
      </c>
      <c r="DD64" s="130">
        <v>74</v>
      </c>
      <c r="DE64" s="130">
        <v>283</v>
      </c>
      <c r="DF64" s="130">
        <v>183</v>
      </c>
      <c r="DG64" s="130">
        <v>302</v>
      </c>
      <c r="DH64" s="130">
        <v>293</v>
      </c>
      <c r="DI64" s="130">
        <v>214</v>
      </c>
      <c r="DJ64" s="130">
        <v>88</v>
      </c>
      <c r="DK64" s="130"/>
      <c r="DL64">
        <v>446</v>
      </c>
      <c r="DM64">
        <v>440</v>
      </c>
      <c r="DN64">
        <v>6</v>
      </c>
      <c r="DO64">
        <v>446</v>
      </c>
      <c r="DP64">
        <v>10</v>
      </c>
      <c r="DQ64">
        <v>430</v>
      </c>
      <c r="DR64">
        <v>6</v>
      </c>
      <c r="DS64">
        <v>339</v>
      </c>
      <c r="DT64">
        <v>400</v>
      </c>
      <c r="DU64" s="130">
        <v>37</v>
      </c>
      <c r="DV64" s="130">
        <v>342</v>
      </c>
      <c r="DW64">
        <v>48</v>
      </c>
      <c r="DX64" s="130">
        <v>4</v>
      </c>
      <c r="DY64">
        <v>10</v>
      </c>
      <c r="DZ64">
        <v>5</v>
      </c>
      <c r="EA64">
        <v>0</v>
      </c>
      <c r="EB64">
        <v>312</v>
      </c>
      <c r="EC64" s="130">
        <v>2</v>
      </c>
      <c r="ED64" s="130">
        <v>373</v>
      </c>
      <c r="EE64" s="130">
        <v>2</v>
      </c>
      <c r="EF64" s="130">
        <v>0</v>
      </c>
      <c r="EG64" s="130">
        <v>30</v>
      </c>
      <c r="EH64" s="130">
        <v>264</v>
      </c>
      <c r="EI64" s="130">
        <v>152</v>
      </c>
      <c r="EJ64" s="130">
        <v>0</v>
      </c>
      <c r="EK64" s="130">
        <v>4</v>
      </c>
      <c r="EL64" s="130">
        <v>4</v>
      </c>
      <c r="EM64" s="130">
        <v>2</v>
      </c>
      <c r="EN64" s="130">
        <v>0</v>
      </c>
      <c r="EO64">
        <v>24</v>
      </c>
      <c r="EP64">
        <v>257</v>
      </c>
      <c r="EQ64">
        <v>149</v>
      </c>
      <c r="ER64">
        <v>8</v>
      </c>
      <c r="ES64" s="130">
        <v>27</v>
      </c>
      <c r="ET64">
        <v>4</v>
      </c>
      <c r="EU64" s="130">
        <v>288</v>
      </c>
      <c r="EV64">
        <v>5</v>
      </c>
      <c r="EW64" s="130">
        <v>3498</v>
      </c>
      <c r="EX64" s="130">
        <v>6</v>
      </c>
      <c r="EY64" s="130">
        <v>206</v>
      </c>
      <c r="EZ64" s="130">
        <v>51</v>
      </c>
      <c r="FA64" s="130">
        <v>17</v>
      </c>
      <c r="FB64" s="130">
        <v>30</v>
      </c>
      <c r="FC64" s="130">
        <v>2035</v>
      </c>
      <c r="FD64">
        <v>1498</v>
      </c>
      <c r="FE64">
        <v>258</v>
      </c>
      <c r="FF64" s="130">
        <v>3791</v>
      </c>
      <c r="FG64" s="130">
        <v>33</v>
      </c>
      <c r="FH64" s="130">
        <v>12</v>
      </c>
      <c r="FI64" s="130">
        <v>0</v>
      </c>
      <c r="FJ64" s="130">
        <v>0</v>
      </c>
      <c r="FK64" s="130">
        <v>1</v>
      </c>
      <c r="FL64" s="130">
        <v>28</v>
      </c>
      <c r="FM64" s="130">
        <v>4</v>
      </c>
      <c r="FN64" s="130">
        <v>0</v>
      </c>
      <c r="FO64" s="130">
        <v>0</v>
      </c>
      <c r="FP64" s="130">
        <v>0</v>
      </c>
      <c r="FQ64" s="130">
        <v>0</v>
      </c>
      <c r="FR64" s="130">
        <v>0</v>
      </c>
      <c r="FS64" s="130">
        <v>0</v>
      </c>
      <c r="FT64" s="130">
        <v>0</v>
      </c>
      <c r="FU64" s="130">
        <v>4</v>
      </c>
      <c r="FV64" s="130">
        <v>3</v>
      </c>
      <c r="FW64" s="130">
        <v>1</v>
      </c>
      <c r="FX64" s="130">
        <v>1</v>
      </c>
      <c r="FY64" s="130">
        <v>1</v>
      </c>
      <c r="FZ64" s="130">
        <v>2</v>
      </c>
      <c r="GA64" s="130">
        <v>4</v>
      </c>
      <c r="GB64" s="130">
        <v>1</v>
      </c>
      <c r="GC64" s="130">
        <v>273</v>
      </c>
      <c r="GD64" s="130">
        <v>56</v>
      </c>
      <c r="GE64" s="130">
        <v>329</v>
      </c>
      <c r="GF64" s="130">
        <v>6</v>
      </c>
      <c r="GG64" s="130">
        <v>0</v>
      </c>
      <c r="GH64" s="130">
        <v>6</v>
      </c>
      <c r="GI64" s="130">
        <v>266</v>
      </c>
      <c r="GJ64" s="130">
        <v>56</v>
      </c>
      <c r="GK64" s="130">
        <v>322</v>
      </c>
      <c r="GL64" s="130">
        <v>273</v>
      </c>
      <c r="GM64" s="130">
        <v>14</v>
      </c>
      <c r="GN64" s="130">
        <v>10</v>
      </c>
      <c r="GO64" s="130">
        <v>14</v>
      </c>
      <c r="GP64" s="130">
        <v>176</v>
      </c>
      <c r="GQ64" s="130">
        <v>5</v>
      </c>
      <c r="GR64" s="130">
        <v>2</v>
      </c>
      <c r="GS64" s="130">
        <v>2</v>
      </c>
      <c r="GT64" s="130" t="s">
        <v>118</v>
      </c>
      <c r="GU64" s="130" t="s">
        <v>1206</v>
      </c>
      <c r="GV64" s="130"/>
      <c r="GW64" s="130"/>
      <c r="GX64" s="130"/>
      <c r="GY64" s="130"/>
      <c r="GZ64" s="130"/>
      <c r="HA64" s="130"/>
      <c r="HH64" s="130"/>
      <c r="HI64" s="130"/>
      <c r="HN64" s="130"/>
      <c r="HO64" s="130"/>
      <c r="HP64" s="130"/>
    </row>
    <row r="65" spans="1:224" x14ac:dyDescent="0.3">
      <c r="A65" t="s">
        <v>116</v>
      </c>
      <c r="B65" t="s">
        <v>136</v>
      </c>
      <c r="C65" t="s">
        <v>637</v>
      </c>
      <c r="D65" t="s">
        <v>638</v>
      </c>
      <c r="E65" s="352">
        <v>44713</v>
      </c>
      <c r="F65" s="130">
        <v>4986</v>
      </c>
      <c r="G65">
        <v>265</v>
      </c>
      <c r="H65">
        <v>312</v>
      </c>
      <c r="I65">
        <v>341</v>
      </c>
      <c r="J65">
        <v>216</v>
      </c>
      <c r="K65">
        <v>335</v>
      </c>
      <c r="L65">
        <v>198</v>
      </c>
      <c r="M65">
        <v>203</v>
      </c>
      <c r="N65">
        <v>287</v>
      </c>
      <c r="O65">
        <v>407</v>
      </c>
      <c r="P65">
        <v>1</v>
      </c>
      <c r="Q65">
        <v>5</v>
      </c>
      <c r="R65">
        <v>5</v>
      </c>
      <c r="S65">
        <v>1</v>
      </c>
      <c r="T65">
        <v>5</v>
      </c>
      <c r="U65">
        <v>3</v>
      </c>
      <c r="V65">
        <v>1</v>
      </c>
      <c r="W65">
        <v>7</v>
      </c>
      <c r="X65">
        <v>5</v>
      </c>
      <c r="Y65">
        <v>262</v>
      </c>
      <c r="Z65">
        <v>303</v>
      </c>
      <c r="AA65">
        <v>332</v>
      </c>
      <c r="AB65">
        <v>212</v>
      </c>
      <c r="AC65">
        <v>326</v>
      </c>
      <c r="AD65">
        <v>194</v>
      </c>
      <c r="AE65">
        <v>202</v>
      </c>
      <c r="AF65">
        <v>280</v>
      </c>
      <c r="AG65">
        <v>396</v>
      </c>
      <c r="AH65">
        <v>21</v>
      </c>
      <c r="AI65">
        <v>19</v>
      </c>
      <c r="AJ65">
        <v>0</v>
      </c>
      <c r="AK65">
        <v>0</v>
      </c>
      <c r="AL65">
        <v>20</v>
      </c>
      <c r="AM65">
        <v>19</v>
      </c>
      <c r="AN65">
        <v>126</v>
      </c>
      <c r="AO65">
        <v>1</v>
      </c>
      <c r="AP65">
        <v>125</v>
      </c>
      <c r="AQ65">
        <v>0</v>
      </c>
      <c r="AR65">
        <v>0</v>
      </c>
      <c r="AS65">
        <v>0</v>
      </c>
      <c r="AT65">
        <v>94</v>
      </c>
      <c r="AU65">
        <v>1</v>
      </c>
      <c r="AV65">
        <v>93</v>
      </c>
      <c r="AW65" s="130">
        <v>203</v>
      </c>
      <c r="AX65" s="130">
        <v>1</v>
      </c>
      <c r="AY65" s="130">
        <v>6</v>
      </c>
      <c r="AZ65" s="130">
        <v>195</v>
      </c>
      <c r="BA65" s="130">
        <v>1</v>
      </c>
      <c r="BB65" s="130">
        <v>0</v>
      </c>
      <c r="BC65" s="130">
        <v>0</v>
      </c>
      <c r="BD65" s="130">
        <v>1</v>
      </c>
      <c r="BE65" s="130">
        <v>202</v>
      </c>
      <c r="BF65" s="130">
        <v>1</v>
      </c>
      <c r="BG65" s="130">
        <v>6</v>
      </c>
      <c r="BH65" s="130">
        <v>194</v>
      </c>
      <c r="BI65">
        <v>18</v>
      </c>
      <c r="BJ65" s="130">
        <v>0</v>
      </c>
      <c r="BK65">
        <v>57</v>
      </c>
      <c r="BL65">
        <v>42</v>
      </c>
      <c r="BM65" s="27">
        <v>6</v>
      </c>
      <c r="BN65">
        <v>0</v>
      </c>
      <c r="BO65" s="130">
        <v>14</v>
      </c>
      <c r="BP65" s="130">
        <v>2</v>
      </c>
      <c r="BQ65">
        <v>0</v>
      </c>
      <c r="BR65">
        <v>0</v>
      </c>
      <c r="BS65" s="130">
        <v>12</v>
      </c>
      <c r="BT65">
        <v>0</v>
      </c>
      <c r="BU65">
        <v>0</v>
      </c>
      <c r="BV65">
        <v>4</v>
      </c>
      <c r="BW65">
        <v>6</v>
      </c>
      <c r="BX65">
        <v>1</v>
      </c>
      <c r="BY65" s="130">
        <v>5</v>
      </c>
      <c r="BZ65">
        <v>8</v>
      </c>
      <c r="CA65">
        <v>2</v>
      </c>
      <c r="CB65">
        <v>7</v>
      </c>
      <c r="CC65">
        <v>1</v>
      </c>
      <c r="CD65" s="130"/>
      <c r="CE65" s="130"/>
      <c r="CF65" s="322"/>
      <c r="CG65">
        <v>265</v>
      </c>
      <c r="CH65">
        <v>177</v>
      </c>
      <c r="CI65">
        <v>341</v>
      </c>
      <c r="CJ65" s="130">
        <v>80</v>
      </c>
      <c r="CK65" s="130">
        <v>294</v>
      </c>
      <c r="CL65" s="130">
        <v>186</v>
      </c>
      <c r="CM65" s="130">
        <v>312</v>
      </c>
      <c r="CN65">
        <v>300</v>
      </c>
      <c r="CO65">
        <v>219</v>
      </c>
      <c r="CP65">
        <v>86</v>
      </c>
      <c r="CQ65">
        <v>1</v>
      </c>
      <c r="CR65">
        <v>0</v>
      </c>
      <c r="CS65">
        <v>5</v>
      </c>
      <c r="CT65" s="130">
        <v>1</v>
      </c>
      <c r="CU65" s="130">
        <v>5</v>
      </c>
      <c r="CV65" s="130">
        <v>2</v>
      </c>
      <c r="CW65" s="130">
        <v>5</v>
      </c>
      <c r="CX65">
        <v>5</v>
      </c>
      <c r="CY65">
        <v>1</v>
      </c>
      <c r="CZ65">
        <v>0</v>
      </c>
      <c r="DA65">
        <v>262</v>
      </c>
      <c r="DB65">
        <v>176</v>
      </c>
      <c r="DC65">
        <v>332</v>
      </c>
      <c r="DD65" s="130">
        <v>77</v>
      </c>
      <c r="DE65" s="130">
        <v>286</v>
      </c>
      <c r="DF65" s="130">
        <v>182</v>
      </c>
      <c r="DG65" s="130">
        <v>303</v>
      </c>
      <c r="DH65" s="130">
        <v>292</v>
      </c>
      <c r="DI65" s="130">
        <v>216</v>
      </c>
      <c r="DJ65" s="130">
        <v>86</v>
      </c>
      <c r="DK65" s="130"/>
      <c r="DL65">
        <v>447</v>
      </c>
      <c r="DM65">
        <v>440</v>
      </c>
      <c r="DN65">
        <v>7</v>
      </c>
      <c r="DO65">
        <v>447</v>
      </c>
      <c r="DP65">
        <v>10</v>
      </c>
      <c r="DQ65">
        <v>430</v>
      </c>
      <c r="DR65">
        <v>7</v>
      </c>
      <c r="DS65">
        <v>341</v>
      </c>
      <c r="DT65">
        <v>399</v>
      </c>
      <c r="DU65" s="130">
        <v>39</v>
      </c>
      <c r="DV65" s="130">
        <v>341</v>
      </c>
      <c r="DW65">
        <v>48</v>
      </c>
      <c r="DX65" s="130">
        <v>4</v>
      </c>
      <c r="DY65">
        <v>10</v>
      </c>
      <c r="DZ65">
        <v>5</v>
      </c>
      <c r="EA65">
        <v>0</v>
      </c>
      <c r="EB65">
        <v>293</v>
      </c>
      <c r="EC65" s="130">
        <v>2</v>
      </c>
      <c r="ED65" s="130">
        <v>351</v>
      </c>
      <c r="EE65" s="130">
        <v>2</v>
      </c>
      <c r="EF65" s="130">
        <v>0</v>
      </c>
      <c r="EG65" s="130">
        <v>30</v>
      </c>
      <c r="EH65" s="130">
        <v>265</v>
      </c>
      <c r="EI65" s="130">
        <v>152</v>
      </c>
      <c r="EJ65" s="130">
        <v>0</v>
      </c>
      <c r="EK65" s="130">
        <v>4</v>
      </c>
      <c r="EL65" s="130">
        <v>4</v>
      </c>
      <c r="EM65" s="130">
        <v>2</v>
      </c>
      <c r="EN65" s="130">
        <v>0</v>
      </c>
      <c r="EO65">
        <v>24</v>
      </c>
      <c r="EP65">
        <v>257</v>
      </c>
      <c r="EQ65">
        <v>149</v>
      </c>
      <c r="ER65">
        <v>8</v>
      </c>
      <c r="ES65" s="130">
        <v>28</v>
      </c>
      <c r="ET65">
        <v>4</v>
      </c>
      <c r="EU65" s="130">
        <v>293</v>
      </c>
      <c r="EV65">
        <v>5</v>
      </c>
      <c r="EW65" s="130">
        <v>3521</v>
      </c>
      <c r="EX65" s="130">
        <v>5</v>
      </c>
      <c r="EY65" s="130">
        <v>205</v>
      </c>
      <c r="EZ65" s="130">
        <v>53</v>
      </c>
      <c r="FA65" s="130">
        <v>17</v>
      </c>
      <c r="FB65" s="130">
        <v>30</v>
      </c>
      <c r="FC65" s="130">
        <v>2043</v>
      </c>
      <c r="FD65">
        <v>1517</v>
      </c>
      <c r="FE65">
        <v>259</v>
      </c>
      <c r="FF65" s="130">
        <v>3819</v>
      </c>
      <c r="FG65" s="130">
        <v>35</v>
      </c>
      <c r="FH65" s="130">
        <v>12</v>
      </c>
      <c r="FI65" s="130">
        <v>0</v>
      </c>
      <c r="FJ65" s="130">
        <v>0</v>
      </c>
      <c r="FK65" s="130">
        <v>1</v>
      </c>
      <c r="FL65" s="130">
        <v>29</v>
      </c>
      <c r="FM65" s="130">
        <v>5</v>
      </c>
      <c r="FN65" s="130">
        <v>0</v>
      </c>
      <c r="FO65" s="130">
        <v>0</v>
      </c>
      <c r="FP65" s="130">
        <v>0</v>
      </c>
      <c r="FQ65" s="130">
        <v>0</v>
      </c>
      <c r="FR65" s="130">
        <v>0</v>
      </c>
      <c r="FS65" s="130">
        <v>0</v>
      </c>
      <c r="FT65" s="130">
        <v>0</v>
      </c>
      <c r="FU65" s="130">
        <v>4</v>
      </c>
      <c r="FV65" s="130">
        <v>3</v>
      </c>
      <c r="FW65" s="130">
        <v>1</v>
      </c>
      <c r="FX65" s="130">
        <v>1</v>
      </c>
      <c r="FY65" s="130">
        <v>1</v>
      </c>
      <c r="FZ65" s="130">
        <v>2</v>
      </c>
      <c r="GA65" s="130">
        <v>4</v>
      </c>
      <c r="GB65" s="130">
        <v>1</v>
      </c>
      <c r="GC65" s="130">
        <v>278</v>
      </c>
      <c r="GD65" s="130">
        <v>56</v>
      </c>
      <c r="GE65" s="130">
        <v>334</v>
      </c>
      <c r="GF65" s="130">
        <v>6</v>
      </c>
      <c r="GG65" s="130">
        <v>0</v>
      </c>
      <c r="GH65" s="130">
        <v>6</v>
      </c>
      <c r="GI65" s="130">
        <v>271</v>
      </c>
      <c r="GJ65" s="130">
        <v>56</v>
      </c>
      <c r="GK65" s="130">
        <v>327</v>
      </c>
      <c r="GL65" s="130">
        <v>278</v>
      </c>
      <c r="GM65" s="130">
        <v>11</v>
      </c>
      <c r="GN65" s="130">
        <v>9</v>
      </c>
      <c r="GO65" s="130">
        <v>11</v>
      </c>
      <c r="GP65" s="130">
        <v>176</v>
      </c>
      <c r="GQ65" s="130">
        <v>5</v>
      </c>
      <c r="GR65" s="130">
        <v>2</v>
      </c>
      <c r="GS65" s="130">
        <v>2</v>
      </c>
      <c r="GT65" s="130" t="s">
        <v>121</v>
      </c>
      <c r="GU65" s="130" t="s">
        <v>1206</v>
      </c>
      <c r="GV65" s="130"/>
      <c r="GW65" s="130"/>
      <c r="GX65" s="130"/>
      <c r="GY65" s="130"/>
      <c r="GZ65" s="130"/>
      <c r="HA65" s="130"/>
      <c r="HH65" s="130"/>
      <c r="HI65" s="130"/>
      <c r="HN65" s="130"/>
      <c r="HO65" s="130"/>
      <c r="HP65" s="130"/>
    </row>
    <row r="66" spans="1:224" x14ac:dyDescent="0.3">
      <c r="A66" t="s">
        <v>116</v>
      </c>
      <c r="B66" t="s">
        <v>136</v>
      </c>
      <c r="C66" t="s">
        <v>649</v>
      </c>
      <c r="D66" t="s">
        <v>650</v>
      </c>
      <c r="E66" s="352">
        <v>44682</v>
      </c>
      <c r="F66" s="130">
        <v>3129</v>
      </c>
      <c r="G66">
        <v>164</v>
      </c>
      <c r="H66">
        <v>156</v>
      </c>
      <c r="I66">
        <v>160</v>
      </c>
      <c r="J66">
        <v>162</v>
      </c>
      <c r="K66">
        <v>160</v>
      </c>
      <c r="L66">
        <v>139</v>
      </c>
      <c r="M66">
        <v>155</v>
      </c>
      <c r="N66">
        <v>111</v>
      </c>
      <c r="O66">
        <v>174</v>
      </c>
      <c r="P66">
        <v>3</v>
      </c>
      <c r="Q66">
        <v>3</v>
      </c>
      <c r="R66">
        <v>3</v>
      </c>
      <c r="S66">
        <v>2</v>
      </c>
      <c r="T66">
        <v>3</v>
      </c>
      <c r="U66">
        <v>1</v>
      </c>
      <c r="V66">
        <v>3</v>
      </c>
      <c r="W66">
        <v>1</v>
      </c>
      <c r="X66">
        <v>3</v>
      </c>
      <c r="Y66">
        <v>150</v>
      </c>
      <c r="Z66">
        <v>142</v>
      </c>
      <c r="AA66">
        <v>146</v>
      </c>
      <c r="AB66">
        <v>150</v>
      </c>
      <c r="AC66">
        <v>146</v>
      </c>
      <c r="AD66">
        <v>128</v>
      </c>
      <c r="AE66">
        <v>142</v>
      </c>
      <c r="AF66">
        <v>106</v>
      </c>
      <c r="AG66">
        <v>159</v>
      </c>
      <c r="AH66">
        <v>27</v>
      </c>
      <c r="AI66">
        <v>27</v>
      </c>
      <c r="AJ66">
        <v>1</v>
      </c>
      <c r="AK66">
        <v>1</v>
      </c>
      <c r="AL66">
        <v>23</v>
      </c>
      <c r="AM66">
        <v>23</v>
      </c>
      <c r="AN66">
        <v>135</v>
      </c>
      <c r="AO66">
        <v>1</v>
      </c>
      <c r="AP66">
        <v>124</v>
      </c>
      <c r="AQ66">
        <v>0</v>
      </c>
      <c r="AR66">
        <v>0</v>
      </c>
      <c r="AS66">
        <v>0</v>
      </c>
      <c r="AT66">
        <v>95</v>
      </c>
      <c r="AU66">
        <v>0</v>
      </c>
      <c r="AV66">
        <v>91</v>
      </c>
      <c r="AW66" s="130">
        <v>155</v>
      </c>
      <c r="AX66" s="130">
        <v>0</v>
      </c>
      <c r="AY66" s="130">
        <v>9</v>
      </c>
      <c r="AZ66" s="130">
        <v>146</v>
      </c>
      <c r="BA66" s="130">
        <v>3</v>
      </c>
      <c r="BB66" s="130">
        <v>0</v>
      </c>
      <c r="BC66" s="130">
        <v>0</v>
      </c>
      <c r="BD66" s="130">
        <v>3</v>
      </c>
      <c r="BE66" s="130">
        <v>142</v>
      </c>
      <c r="BF66" s="130">
        <v>0</v>
      </c>
      <c r="BG66" s="130">
        <v>9</v>
      </c>
      <c r="BH66" s="130">
        <v>133</v>
      </c>
      <c r="BI66">
        <v>7</v>
      </c>
      <c r="BJ66" s="130">
        <v>1</v>
      </c>
      <c r="BK66">
        <v>25</v>
      </c>
      <c r="BL66">
        <v>15</v>
      </c>
      <c r="BM66" s="27">
        <v>5</v>
      </c>
      <c r="BN66">
        <v>2</v>
      </c>
      <c r="BO66" s="130">
        <v>10</v>
      </c>
      <c r="BP66" s="130">
        <v>3</v>
      </c>
      <c r="BQ66">
        <v>0</v>
      </c>
      <c r="BR66">
        <v>0</v>
      </c>
      <c r="BS66" s="130">
        <v>7</v>
      </c>
      <c r="BT66">
        <v>0</v>
      </c>
      <c r="BU66">
        <v>0</v>
      </c>
      <c r="BV66">
        <v>1</v>
      </c>
      <c r="BW66">
        <v>2</v>
      </c>
      <c r="BX66">
        <v>1</v>
      </c>
      <c r="BY66" s="130">
        <v>1</v>
      </c>
      <c r="BZ66">
        <v>7</v>
      </c>
      <c r="CA66">
        <v>2</v>
      </c>
      <c r="CB66">
        <v>6</v>
      </c>
      <c r="CC66">
        <v>1</v>
      </c>
      <c r="CD66" s="130"/>
      <c r="CE66" s="130"/>
      <c r="CF66" s="322"/>
      <c r="CG66">
        <v>164</v>
      </c>
      <c r="CH66">
        <v>101</v>
      </c>
      <c r="CI66">
        <v>160</v>
      </c>
      <c r="CJ66" s="130">
        <v>45</v>
      </c>
      <c r="CK66" s="130">
        <v>131</v>
      </c>
      <c r="CL66" s="130">
        <v>85</v>
      </c>
      <c r="CM66" s="130">
        <v>156</v>
      </c>
      <c r="CN66">
        <v>149</v>
      </c>
      <c r="CO66">
        <v>154</v>
      </c>
      <c r="CP66">
        <v>52</v>
      </c>
      <c r="CQ66">
        <v>3</v>
      </c>
      <c r="CR66">
        <v>1</v>
      </c>
      <c r="CS66">
        <v>3</v>
      </c>
      <c r="CT66" s="130">
        <v>0</v>
      </c>
      <c r="CU66" s="130">
        <v>2</v>
      </c>
      <c r="CV66" s="130">
        <v>0</v>
      </c>
      <c r="CW66" s="130">
        <v>3</v>
      </c>
      <c r="CX66">
        <v>3</v>
      </c>
      <c r="CY66">
        <v>3</v>
      </c>
      <c r="CZ66">
        <v>0</v>
      </c>
      <c r="DA66">
        <v>150</v>
      </c>
      <c r="DB66">
        <v>95</v>
      </c>
      <c r="DC66">
        <v>146</v>
      </c>
      <c r="DD66" s="130">
        <v>41</v>
      </c>
      <c r="DE66" s="130">
        <v>121</v>
      </c>
      <c r="DF66" s="130">
        <v>78</v>
      </c>
      <c r="DG66" s="130">
        <v>142</v>
      </c>
      <c r="DH66" s="130">
        <v>137</v>
      </c>
      <c r="DI66" s="130">
        <v>140</v>
      </c>
      <c r="DJ66" s="130">
        <v>49</v>
      </c>
      <c r="DK66" s="130"/>
      <c r="DL66">
        <v>177</v>
      </c>
      <c r="DM66">
        <v>165</v>
      </c>
      <c r="DN66">
        <v>12</v>
      </c>
      <c r="DO66">
        <v>177</v>
      </c>
      <c r="DP66">
        <v>4</v>
      </c>
      <c r="DQ66">
        <v>161</v>
      </c>
      <c r="DR66">
        <v>12</v>
      </c>
      <c r="DS66">
        <v>139</v>
      </c>
      <c r="DT66">
        <v>159</v>
      </c>
      <c r="DU66" s="130">
        <v>92</v>
      </c>
      <c r="DV66" s="130">
        <v>30</v>
      </c>
      <c r="DW66">
        <v>37</v>
      </c>
      <c r="DX66" s="130">
        <v>7</v>
      </c>
      <c r="DY66">
        <v>6</v>
      </c>
      <c r="DZ66">
        <v>1</v>
      </c>
      <c r="EA66">
        <v>4</v>
      </c>
      <c r="EB66">
        <v>137</v>
      </c>
      <c r="EC66" s="130">
        <v>0</v>
      </c>
      <c r="ED66" s="130">
        <v>156</v>
      </c>
      <c r="EE66" s="130">
        <v>0</v>
      </c>
      <c r="EF66" s="130">
        <v>1</v>
      </c>
      <c r="EG66" s="130">
        <v>16</v>
      </c>
      <c r="EH66" s="130">
        <v>97</v>
      </c>
      <c r="EI66" s="130">
        <v>63</v>
      </c>
      <c r="EJ66" s="130">
        <v>1</v>
      </c>
      <c r="EK66" s="130">
        <v>0</v>
      </c>
      <c r="EL66" s="130">
        <v>3</v>
      </c>
      <c r="EM66" s="130">
        <v>0</v>
      </c>
      <c r="EN66" s="130">
        <v>0</v>
      </c>
      <c r="EO66">
        <v>10</v>
      </c>
      <c r="EP66">
        <v>88</v>
      </c>
      <c r="EQ66">
        <v>63</v>
      </c>
      <c r="ER66">
        <v>2</v>
      </c>
      <c r="ES66" s="130">
        <v>22</v>
      </c>
      <c r="ET66">
        <v>5</v>
      </c>
      <c r="EU66" s="130">
        <v>1</v>
      </c>
      <c r="EV66">
        <v>5</v>
      </c>
      <c r="EW66" s="130">
        <v>2158</v>
      </c>
      <c r="EX66" s="130">
        <v>0</v>
      </c>
      <c r="EY66" s="130">
        <v>130</v>
      </c>
      <c r="EZ66" s="130">
        <v>0</v>
      </c>
      <c r="FA66" s="130">
        <v>8</v>
      </c>
      <c r="FB66" s="130">
        <v>29</v>
      </c>
      <c r="FC66" s="130">
        <v>1149</v>
      </c>
      <c r="FD66">
        <v>822</v>
      </c>
      <c r="FE66">
        <v>193</v>
      </c>
      <c r="FF66" s="130">
        <v>2164</v>
      </c>
      <c r="FG66" s="130">
        <v>23</v>
      </c>
      <c r="FH66" s="130">
        <v>13</v>
      </c>
      <c r="FI66" s="130">
        <v>0</v>
      </c>
      <c r="FJ66" s="130">
        <v>0</v>
      </c>
      <c r="FK66" s="130">
        <v>2</v>
      </c>
      <c r="FL66" s="130">
        <v>15</v>
      </c>
      <c r="FM66" s="130">
        <v>6</v>
      </c>
      <c r="FN66" s="130">
        <v>1</v>
      </c>
      <c r="FO66" s="130">
        <v>0</v>
      </c>
      <c r="FP66" s="130">
        <v>0</v>
      </c>
      <c r="FQ66" s="130">
        <v>0</v>
      </c>
      <c r="FR66" s="130">
        <v>1</v>
      </c>
      <c r="FS66" s="130">
        <v>0</v>
      </c>
      <c r="FT66" s="130">
        <v>0</v>
      </c>
      <c r="FU66" s="130">
        <v>0</v>
      </c>
      <c r="FV66" s="130">
        <v>0</v>
      </c>
      <c r="FW66" s="130">
        <v>0</v>
      </c>
      <c r="FX66" s="130">
        <v>0</v>
      </c>
      <c r="FY66" s="130">
        <v>0</v>
      </c>
      <c r="FZ66" s="130">
        <v>0</v>
      </c>
      <c r="GA66" s="130">
        <v>1</v>
      </c>
      <c r="GB66" s="130">
        <v>1</v>
      </c>
      <c r="GC66" s="130">
        <v>82</v>
      </c>
      <c r="GD66" s="130">
        <v>21</v>
      </c>
      <c r="GE66" s="130">
        <v>103</v>
      </c>
      <c r="GF66" s="130">
        <v>1</v>
      </c>
      <c r="GG66" s="130">
        <v>0</v>
      </c>
      <c r="GH66" s="130">
        <v>1</v>
      </c>
      <c r="GI66" s="130">
        <v>78</v>
      </c>
      <c r="GJ66" s="130">
        <v>21</v>
      </c>
      <c r="GK66" s="130">
        <v>99</v>
      </c>
      <c r="GL66" s="130">
        <v>82</v>
      </c>
      <c r="GM66" s="130">
        <v>11</v>
      </c>
      <c r="GN66" s="130">
        <v>11</v>
      </c>
      <c r="GO66" s="130">
        <v>11</v>
      </c>
      <c r="GP66" s="130">
        <v>31</v>
      </c>
      <c r="GQ66" s="130">
        <v>0</v>
      </c>
      <c r="GR66" s="130">
        <v>0</v>
      </c>
      <c r="GS66" s="130">
        <v>0</v>
      </c>
      <c r="GT66" s="130" t="s">
        <v>118</v>
      </c>
      <c r="GU66" s="130" t="s">
        <v>1207</v>
      </c>
      <c r="GV66" s="130"/>
      <c r="GW66" s="130"/>
      <c r="GX66" s="130"/>
      <c r="GY66" s="130"/>
      <c r="GZ66" s="130"/>
      <c r="HA66" s="130"/>
      <c r="HH66" s="130"/>
      <c r="HI66" s="130"/>
      <c r="HN66" s="130"/>
      <c r="HO66" s="130"/>
      <c r="HP66" s="130"/>
    </row>
    <row r="67" spans="1:224" x14ac:dyDescent="0.3">
      <c r="A67" t="s">
        <v>116</v>
      </c>
      <c r="B67" t="s">
        <v>136</v>
      </c>
      <c r="C67" t="s">
        <v>649</v>
      </c>
      <c r="D67" t="s">
        <v>650</v>
      </c>
      <c r="E67" s="352">
        <v>44713</v>
      </c>
      <c r="F67" s="130">
        <v>3147</v>
      </c>
      <c r="G67">
        <v>166</v>
      </c>
      <c r="H67">
        <v>159</v>
      </c>
      <c r="I67">
        <v>163</v>
      </c>
      <c r="J67">
        <v>164</v>
      </c>
      <c r="K67">
        <v>162</v>
      </c>
      <c r="L67">
        <v>141</v>
      </c>
      <c r="M67">
        <v>156</v>
      </c>
      <c r="N67">
        <v>112</v>
      </c>
      <c r="O67">
        <v>174</v>
      </c>
      <c r="P67">
        <v>3</v>
      </c>
      <c r="Q67">
        <v>3</v>
      </c>
      <c r="R67">
        <v>3</v>
      </c>
      <c r="S67">
        <v>2</v>
      </c>
      <c r="T67">
        <v>3</v>
      </c>
      <c r="U67">
        <v>1</v>
      </c>
      <c r="V67">
        <v>3</v>
      </c>
      <c r="W67">
        <v>1</v>
      </c>
      <c r="X67">
        <v>3</v>
      </c>
      <c r="Y67">
        <v>152</v>
      </c>
      <c r="Z67">
        <v>145</v>
      </c>
      <c r="AA67">
        <v>149</v>
      </c>
      <c r="AB67">
        <v>152</v>
      </c>
      <c r="AC67">
        <v>148</v>
      </c>
      <c r="AD67">
        <v>130</v>
      </c>
      <c r="AE67">
        <v>143</v>
      </c>
      <c r="AF67">
        <v>106</v>
      </c>
      <c r="AG67">
        <v>159</v>
      </c>
      <c r="AH67">
        <v>26</v>
      </c>
      <c r="AI67">
        <v>26</v>
      </c>
      <c r="AJ67">
        <v>1</v>
      </c>
      <c r="AK67">
        <v>1</v>
      </c>
      <c r="AL67">
        <v>22</v>
      </c>
      <c r="AM67">
        <v>22</v>
      </c>
      <c r="AN67">
        <v>136</v>
      </c>
      <c r="AO67">
        <v>1</v>
      </c>
      <c r="AP67">
        <v>125</v>
      </c>
      <c r="AQ67">
        <v>0</v>
      </c>
      <c r="AR67">
        <v>0</v>
      </c>
      <c r="AS67">
        <v>0</v>
      </c>
      <c r="AT67">
        <v>96</v>
      </c>
      <c r="AU67">
        <v>0</v>
      </c>
      <c r="AV67">
        <v>91</v>
      </c>
      <c r="AW67" s="130">
        <v>156</v>
      </c>
      <c r="AX67" s="130">
        <v>0</v>
      </c>
      <c r="AY67" s="130">
        <v>9</v>
      </c>
      <c r="AZ67" s="130">
        <v>147</v>
      </c>
      <c r="BA67" s="130">
        <v>3</v>
      </c>
      <c r="BB67" s="130">
        <v>0</v>
      </c>
      <c r="BC67" s="130">
        <v>0</v>
      </c>
      <c r="BD67" s="130">
        <v>3</v>
      </c>
      <c r="BE67" s="130">
        <v>143</v>
      </c>
      <c r="BF67" s="130">
        <v>0</v>
      </c>
      <c r="BG67" s="130">
        <v>9</v>
      </c>
      <c r="BH67" s="130">
        <v>134</v>
      </c>
      <c r="BI67">
        <v>8</v>
      </c>
      <c r="BJ67" s="130">
        <v>2</v>
      </c>
      <c r="BK67">
        <v>25</v>
      </c>
      <c r="BL67">
        <v>14</v>
      </c>
      <c r="BM67" s="27">
        <v>4</v>
      </c>
      <c r="BN67">
        <v>2</v>
      </c>
      <c r="BO67" s="130">
        <v>10</v>
      </c>
      <c r="BP67" s="130">
        <v>3</v>
      </c>
      <c r="BQ67">
        <v>0</v>
      </c>
      <c r="BR67">
        <v>0</v>
      </c>
      <c r="BS67" s="130">
        <v>7</v>
      </c>
      <c r="BT67">
        <v>0</v>
      </c>
      <c r="BU67">
        <v>0</v>
      </c>
      <c r="BV67">
        <v>1</v>
      </c>
      <c r="BW67">
        <v>2</v>
      </c>
      <c r="BX67">
        <v>1</v>
      </c>
      <c r="BY67" s="130">
        <v>1</v>
      </c>
      <c r="BZ67">
        <v>7</v>
      </c>
      <c r="CA67">
        <v>2</v>
      </c>
      <c r="CB67">
        <v>6</v>
      </c>
      <c r="CC67">
        <v>1</v>
      </c>
      <c r="CD67" s="130"/>
      <c r="CE67" s="130"/>
      <c r="CF67" s="322"/>
      <c r="CG67">
        <v>166</v>
      </c>
      <c r="CH67">
        <v>104</v>
      </c>
      <c r="CI67">
        <v>163</v>
      </c>
      <c r="CJ67" s="130">
        <v>48</v>
      </c>
      <c r="CK67" s="130">
        <v>135</v>
      </c>
      <c r="CL67" s="130">
        <v>87</v>
      </c>
      <c r="CM67" s="130">
        <v>159</v>
      </c>
      <c r="CN67">
        <v>153</v>
      </c>
      <c r="CO67">
        <v>157</v>
      </c>
      <c r="CP67">
        <v>52</v>
      </c>
      <c r="CQ67">
        <v>3</v>
      </c>
      <c r="CR67">
        <v>1</v>
      </c>
      <c r="CS67">
        <v>3</v>
      </c>
      <c r="CT67" s="130">
        <v>0</v>
      </c>
      <c r="CU67" s="130">
        <v>2</v>
      </c>
      <c r="CV67" s="130">
        <v>0</v>
      </c>
      <c r="CW67" s="130">
        <v>3</v>
      </c>
      <c r="CX67">
        <v>3</v>
      </c>
      <c r="CY67">
        <v>3</v>
      </c>
      <c r="CZ67">
        <v>0</v>
      </c>
      <c r="DA67">
        <v>152</v>
      </c>
      <c r="DB67">
        <v>98</v>
      </c>
      <c r="DC67">
        <v>149</v>
      </c>
      <c r="DD67" s="130">
        <v>43</v>
      </c>
      <c r="DE67" s="130">
        <v>125</v>
      </c>
      <c r="DF67" s="130">
        <v>80</v>
      </c>
      <c r="DG67" s="130">
        <v>145</v>
      </c>
      <c r="DH67" s="130">
        <v>141</v>
      </c>
      <c r="DI67" s="130">
        <v>143</v>
      </c>
      <c r="DJ67" s="130">
        <v>49</v>
      </c>
      <c r="DK67" s="130"/>
      <c r="DL67">
        <v>177</v>
      </c>
      <c r="DM67">
        <v>165</v>
      </c>
      <c r="DN67">
        <v>12</v>
      </c>
      <c r="DO67">
        <v>177</v>
      </c>
      <c r="DP67">
        <v>4</v>
      </c>
      <c r="DQ67">
        <v>161</v>
      </c>
      <c r="DR67">
        <v>12</v>
      </c>
      <c r="DS67">
        <v>143</v>
      </c>
      <c r="DT67">
        <v>160</v>
      </c>
      <c r="DU67" s="130">
        <v>91</v>
      </c>
      <c r="DV67" s="130">
        <v>30</v>
      </c>
      <c r="DW67">
        <v>37</v>
      </c>
      <c r="DX67" s="130">
        <v>8</v>
      </c>
      <c r="DY67">
        <v>6</v>
      </c>
      <c r="DZ67">
        <v>1</v>
      </c>
      <c r="EA67">
        <v>4</v>
      </c>
      <c r="EB67">
        <v>140</v>
      </c>
      <c r="EC67" s="130">
        <v>0</v>
      </c>
      <c r="ED67" s="130">
        <v>156</v>
      </c>
      <c r="EE67" s="130">
        <v>0</v>
      </c>
      <c r="EF67" s="130">
        <v>1</v>
      </c>
      <c r="EG67" s="130">
        <v>16</v>
      </c>
      <c r="EH67" s="130">
        <v>98</v>
      </c>
      <c r="EI67" s="130">
        <v>62</v>
      </c>
      <c r="EJ67" s="130">
        <v>1</v>
      </c>
      <c r="EK67" s="130">
        <v>0</v>
      </c>
      <c r="EL67" s="130">
        <v>3</v>
      </c>
      <c r="EM67" s="130">
        <v>0</v>
      </c>
      <c r="EN67" s="130">
        <v>0</v>
      </c>
      <c r="EO67">
        <v>10</v>
      </c>
      <c r="EP67">
        <v>89</v>
      </c>
      <c r="EQ67">
        <v>62</v>
      </c>
      <c r="ER67">
        <v>2</v>
      </c>
      <c r="ES67" s="130">
        <v>22</v>
      </c>
      <c r="ET67">
        <v>5</v>
      </c>
      <c r="EU67" s="130">
        <v>1</v>
      </c>
      <c r="EV67">
        <v>5</v>
      </c>
      <c r="EW67" s="130">
        <v>2185</v>
      </c>
      <c r="EX67" s="130">
        <v>0</v>
      </c>
      <c r="EY67" s="130">
        <v>125</v>
      </c>
      <c r="EZ67" s="130">
        <v>0</v>
      </c>
      <c r="FA67" s="130">
        <v>8</v>
      </c>
      <c r="FB67" s="130">
        <v>29</v>
      </c>
      <c r="FC67" s="130">
        <v>1171</v>
      </c>
      <c r="FD67">
        <v>825</v>
      </c>
      <c r="FE67">
        <v>195</v>
      </c>
      <c r="FF67" s="130">
        <v>2191</v>
      </c>
      <c r="FG67" s="130">
        <v>24</v>
      </c>
      <c r="FH67" s="130">
        <v>14</v>
      </c>
      <c r="FI67" s="130">
        <v>0</v>
      </c>
      <c r="FJ67" s="130">
        <v>0</v>
      </c>
      <c r="FK67" s="130">
        <v>2</v>
      </c>
      <c r="FL67" s="130">
        <v>16</v>
      </c>
      <c r="FM67" s="130">
        <v>6</v>
      </c>
      <c r="FN67" s="130">
        <v>1</v>
      </c>
      <c r="FO67" s="130">
        <v>0</v>
      </c>
      <c r="FP67" s="130">
        <v>0</v>
      </c>
      <c r="FQ67" s="130">
        <v>0</v>
      </c>
      <c r="FR67" s="130">
        <v>1</v>
      </c>
      <c r="FS67" s="130">
        <v>0</v>
      </c>
      <c r="FT67" s="130">
        <v>0</v>
      </c>
      <c r="FU67" s="130">
        <v>0</v>
      </c>
      <c r="FV67" s="130">
        <v>0</v>
      </c>
      <c r="FW67" s="130">
        <v>0</v>
      </c>
      <c r="FX67" s="130">
        <v>0</v>
      </c>
      <c r="FY67" s="130">
        <v>0</v>
      </c>
      <c r="FZ67" s="130">
        <v>0</v>
      </c>
      <c r="GA67" s="130">
        <v>1</v>
      </c>
      <c r="GB67" s="130">
        <v>1</v>
      </c>
      <c r="GC67" s="130">
        <v>82</v>
      </c>
      <c r="GD67" s="130">
        <v>21</v>
      </c>
      <c r="GE67" s="130">
        <v>103</v>
      </c>
      <c r="GF67" s="130">
        <v>1</v>
      </c>
      <c r="GG67" s="130">
        <v>0</v>
      </c>
      <c r="GH67" s="130">
        <v>1</v>
      </c>
      <c r="GI67" s="130">
        <v>78</v>
      </c>
      <c r="GJ67" s="130">
        <v>21</v>
      </c>
      <c r="GK67" s="130">
        <v>99</v>
      </c>
      <c r="GL67" s="130">
        <v>82</v>
      </c>
      <c r="GM67" s="130">
        <v>10</v>
      </c>
      <c r="GN67" s="130">
        <v>10</v>
      </c>
      <c r="GO67" s="130">
        <v>10</v>
      </c>
      <c r="GP67" s="130">
        <v>31</v>
      </c>
      <c r="GQ67" s="130">
        <v>0</v>
      </c>
      <c r="GR67" s="130">
        <v>0</v>
      </c>
      <c r="GS67" s="130">
        <v>0</v>
      </c>
      <c r="GT67" s="130" t="s">
        <v>121</v>
      </c>
      <c r="GU67" s="130" t="s">
        <v>1207</v>
      </c>
      <c r="GV67" s="130"/>
      <c r="GW67" s="130"/>
      <c r="GX67" s="130"/>
      <c r="GY67" s="130"/>
      <c r="GZ67" s="130"/>
      <c r="HA67" s="130"/>
      <c r="HH67" s="130"/>
      <c r="HI67" s="130"/>
      <c r="HN67" s="130"/>
      <c r="HO67" s="130"/>
      <c r="HP67" s="130"/>
    </row>
    <row r="68" spans="1:224" x14ac:dyDescent="0.3">
      <c r="A68" t="s">
        <v>116</v>
      </c>
      <c r="B68" t="s">
        <v>136</v>
      </c>
      <c r="C68" t="s">
        <v>613</v>
      </c>
      <c r="D68" t="s">
        <v>614</v>
      </c>
      <c r="E68" s="352">
        <v>44682</v>
      </c>
      <c r="F68" s="130">
        <v>9184</v>
      </c>
      <c r="G68">
        <v>580</v>
      </c>
      <c r="H68">
        <v>539</v>
      </c>
      <c r="I68">
        <v>547</v>
      </c>
      <c r="J68">
        <v>568</v>
      </c>
      <c r="K68">
        <v>554</v>
      </c>
      <c r="L68">
        <v>465</v>
      </c>
      <c r="M68">
        <v>552</v>
      </c>
      <c r="N68">
        <v>438</v>
      </c>
      <c r="O68">
        <v>615</v>
      </c>
      <c r="P68">
        <v>14</v>
      </c>
      <c r="Q68">
        <v>9</v>
      </c>
      <c r="R68">
        <v>11</v>
      </c>
      <c r="S68">
        <v>13</v>
      </c>
      <c r="T68">
        <v>13</v>
      </c>
      <c r="U68">
        <v>4</v>
      </c>
      <c r="V68">
        <v>10</v>
      </c>
      <c r="W68">
        <v>12</v>
      </c>
      <c r="X68">
        <v>16</v>
      </c>
      <c r="Y68">
        <v>562</v>
      </c>
      <c r="Z68">
        <v>526</v>
      </c>
      <c r="AA68">
        <v>532</v>
      </c>
      <c r="AB68">
        <v>551</v>
      </c>
      <c r="AC68">
        <v>537</v>
      </c>
      <c r="AD68">
        <v>459</v>
      </c>
      <c r="AE68">
        <v>538</v>
      </c>
      <c r="AF68">
        <v>423</v>
      </c>
      <c r="AG68">
        <v>593</v>
      </c>
      <c r="AH68">
        <v>93</v>
      </c>
      <c r="AI68">
        <v>85</v>
      </c>
      <c r="AJ68">
        <v>4</v>
      </c>
      <c r="AK68">
        <v>2</v>
      </c>
      <c r="AL68">
        <v>88</v>
      </c>
      <c r="AM68">
        <v>82</v>
      </c>
      <c r="AN68">
        <v>438</v>
      </c>
      <c r="AO68">
        <v>2</v>
      </c>
      <c r="AP68">
        <v>434</v>
      </c>
      <c r="AQ68">
        <v>0</v>
      </c>
      <c r="AR68">
        <v>0</v>
      </c>
      <c r="AS68">
        <v>0</v>
      </c>
      <c r="AT68">
        <v>339</v>
      </c>
      <c r="AU68">
        <v>1</v>
      </c>
      <c r="AV68">
        <v>336</v>
      </c>
      <c r="AW68" s="130">
        <v>552</v>
      </c>
      <c r="AX68" s="130">
        <v>1</v>
      </c>
      <c r="AY68" s="130">
        <v>11</v>
      </c>
      <c r="AZ68" s="130">
        <v>540</v>
      </c>
      <c r="BA68" s="130">
        <v>10</v>
      </c>
      <c r="BB68" s="130">
        <v>0</v>
      </c>
      <c r="BC68" s="130">
        <v>0</v>
      </c>
      <c r="BD68" s="130">
        <v>10</v>
      </c>
      <c r="BE68" s="130">
        <v>538</v>
      </c>
      <c r="BF68" s="130">
        <v>1</v>
      </c>
      <c r="BG68" s="130">
        <v>11</v>
      </c>
      <c r="BH68" s="130">
        <v>526</v>
      </c>
      <c r="BI68">
        <v>72</v>
      </c>
      <c r="BJ68" s="130">
        <v>10</v>
      </c>
      <c r="BK68">
        <v>89</v>
      </c>
      <c r="BL68">
        <v>40</v>
      </c>
      <c r="BM68" s="27">
        <v>13</v>
      </c>
      <c r="BN68">
        <v>1</v>
      </c>
      <c r="BO68" s="130">
        <v>50</v>
      </c>
      <c r="BP68" s="130">
        <v>4</v>
      </c>
      <c r="BQ68">
        <v>0</v>
      </c>
      <c r="BR68">
        <v>0</v>
      </c>
      <c r="BS68" s="130">
        <v>46</v>
      </c>
      <c r="BT68">
        <v>0</v>
      </c>
      <c r="BU68">
        <v>0</v>
      </c>
      <c r="BV68">
        <v>8</v>
      </c>
      <c r="BW68">
        <v>18</v>
      </c>
      <c r="BX68">
        <v>0</v>
      </c>
      <c r="BY68" s="130">
        <v>18</v>
      </c>
      <c r="BZ68">
        <v>37</v>
      </c>
      <c r="CA68">
        <v>4</v>
      </c>
      <c r="CB68">
        <v>35</v>
      </c>
      <c r="CC68">
        <v>2</v>
      </c>
      <c r="CD68" s="130"/>
      <c r="CE68" s="130"/>
      <c r="CF68" s="322"/>
      <c r="CG68">
        <v>580</v>
      </c>
      <c r="CH68">
        <v>446</v>
      </c>
      <c r="CI68">
        <v>547</v>
      </c>
      <c r="CJ68" s="130">
        <v>106</v>
      </c>
      <c r="CK68" s="130">
        <v>488</v>
      </c>
      <c r="CL68" s="130">
        <v>290</v>
      </c>
      <c r="CM68" s="130">
        <v>539</v>
      </c>
      <c r="CN68">
        <v>514</v>
      </c>
      <c r="CO68">
        <v>526</v>
      </c>
      <c r="CP68">
        <v>220</v>
      </c>
      <c r="CQ68">
        <v>14</v>
      </c>
      <c r="CR68">
        <v>13</v>
      </c>
      <c r="CS68">
        <v>11</v>
      </c>
      <c r="CT68" s="130">
        <v>0</v>
      </c>
      <c r="CU68" s="130">
        <v>6</v>
      </c>
      <c r="CV68" s="130">
        <v>2</v>
      </c>
      <c r="CW68" s="130">
        <v>9</v>
      </c>
      <c r="CX68">
        <v>7</v>
      </c>
      <c r="CY68">
        <v>8</v>
      </c>
      <c r="CZ68">
        <v>0</v>
      </c>
      <c r="DA68">
        <v>562</v>
      </c>
      <c r="DB68">
        <v>429</v>
      </c>
      <c r="DC68">
        <v>532</v>
      </c>
      <c r="DD68" s="130">
        <v>105</v>
      </c>
      <c r="DE68" s="130">
        <v>478</v>
      </c>
      <c r="DF68" s="130">
        <v>287</v>
      </c>
      <c r="DG68" s="130">
        <v>526</v>
      </c>
      <c r="DH68" s="130">
        <v>504</v>
      </c>
      <c r="DI68" s="130">
        <v>514</v>
      </c>
      <c r="DJ68" s="130">
        <v>220</v>
      </c>
      <c r="DK68" s="130"/>
      <c r="DL68">
        <v>635</v>
      </c>
      <c r="DM68">
        <v>626</v>
      </c>
      <c r="DN68">
        <v>9</v>
      </c>
      <c r="DO68">
        <v>635</v>
      </c>
      <c r="DP68">
        <v>27</v>
      </c>
      <c r="DQ68">
        <v>599</v>
      </c>
      <c r="DR68">
        <v>9</v>
      </c>
      <c r="DS68">
        <v>9</v>
      </c>
      <c r="DT68">
        <v>31</v>
      </c>
      <c r="DU68" s="130">
        <v>172</v>
      </c>
      <c r="DV68" s="130">
        <v>307</v>
      </c>
      <c r="DW68">
        <v>107</v>
      </c>
      <c r="DX68" s="130">
        <v>14</v>
      </c>
      <c r="DY68">
        <v>12</v>
      </c>
      <c r="DZ68">
        <v>23</v>
      </c>
      <c r="EA68">
        <v>0</v>
      </c>
      <c r="EB68">
        <v>3</v>
      </c>
      <c r="EC68" s="130">
        <v>0</v>
      </c>
      <c r="ED68" s="130">
        <v>24</v>
      </c>
      <c r="EE68" s="130">
        <v>0</v>
      </c>
      <c r="EF68" s="130">
        <v>12</v>
      </c>
      <c r="EG68" s="130">
        <v>61</v>
      </c>
      <c r="EH68" s="130">
        <v>368</v>
      </c>
      <c r="EI68" s="130">
        <v>194</v>
      </c>
      <c r="EJ68" s="130">
        <v>9</v>
      </c>
      <c r="EK68" s="130">
        <v>6</v>
      </c>
      <c r="EL68" s="130">
        <v>11</v>
      </c>
      <c r="EM68" s="130">
        <v>1</v>
      </c>
      <c r="EN68" s="130">
        <v>0</v>
      </c>
      <c r="EO68">
        <v>51</v>
      </c>
      <c r="EP68">
        <v>355</v>
      </c>
      <c r="EQ68">
        <v>193</v>
      </c>
      <c r="ER68">
        <v>17</v>
      </c>
      <c r="ES68" s="130">
        <v>118</v>
      </c>
      <c r="ET68">
        <v>20</v>
      </c>
      <c r="EU68" s="130">
        <v>73</v>
      </c>
      <c r="EV68">
        <v>8</v>
      </c>
      <c r="EW68" s="130">
        <v>6021</v>
      </c>
      <c r="EX68" s="130">
        <v>0</v>
      </c>
      <c r="EY68" s="130">
        <v>277</v>
      </c>
      <c r="EZ68" s="130">
        <v>25</v>
      </c>
      <c r="FA68" s="130">
        <v>17</v>
      </c>
      <c r="FB68" s="130">
        <v>52</v>
      </c>
      <c r="FC68" s="130">
        <v>3177</v>
      </c>
      <c r="FD68">
        <v>2532</v>
      </c>
      <c r="FE68">
        <v>393</v>
      </c>
      <c r="FF68" s="130">
        <v>6102</v>
      </c>
      <c r="FG68" s="130">
        <v>64</v>
      </c>
      <c r="FH68" s="130">
        <v>42</v>
      </c>
      <c r="FI68" s="130">
        <v>0</v>
      </c>
      <c r="FJ68" s="130">
        <v>1</v>
      </c>
      <c r="FK68" s="130">
        <v>2</v>
      </c>
      <c r="FL68" s="130">
        <v>60</v>
      </c>
      <c r="FM68" s="130">
        <v>2</v>
      </c>
      <c r="FN68" s="130">
        <v>12</v>
      </c>
      <c r="FO68" s="130">
        <v>1</v>
      </c>
      <c r="FP68" s="130">
        <v>0</v>
      </c>
      <c r="FQ68" s="130">
        <v>0</v>
      </c>
      <c r="FR68" s="130">
        <v>5</v>
      </c>
      <c r="FS68" s="130">
        <v>0</v>
      </c>
      <c r="FT68" s="130">
        <v>0</v>
      </c>
      <c r="FU68" s="130">
        <v>7</v>
      </c>
      <c r="FV68" s="130">
        <v>5</v>
      </c>
      <c r="FW68" s="130">
        <v>2</v>
      </c>
      <c r="FX68" s="130">
        <v>1</v>
      </c>
      <c r="FY68" s="130">
        <v>3</v>
      </c>
      <c r="FZ68" s="130">
        <v>4</v>
      </c>
      <c r="GA68" s="130">
        <v>19</v>
      </c>
      <c r="GB68" s="130">
        <v>5</v>
      </c>
      <c r="GC68" s="130">
        <v>355</v>
      </c>
      <c r="GD68" s="130">
        <v>82</v>
      </c>
      <c r="GE68" s="130">
        <v>437</v>
      </c>
      <c r="GF68" s="130">
        <v>9</v>
      </c>
      <c r="GG68" s="130">
        <v>0</v>
      </c>
      <c r="GH68" s="130">
        <v>9</v>
      </c>
      <c r="GI68" s="130">
        <v>345</v>
      </c>
      <c r="GJ68" s="130">
        <v>82</v>
      </c>
      <c r="GK68" s="130">
        <v>427</v>
      </c>
      <c r="GL68" s="130">
        <v>355</v>
      </c>
      <c r="GM68" s="130">
        <v>15</v>
      </c>
      <c r="GN68" s="130">
        <v>15</v>
      </c>
      <c r="GO68" s="130">
        <v>15</v>
      </c>
      <c r="GP68" s="130">
        <v>208</v>
      </c>
      <c r="GQ68" s="130">
        <v>0</v>
      </c>
      <c r="GR68" s="130">
        <v>0</v>
      </c>
      <c r="GS68" s="130">
        <v>0</v>
      </c>
      <c r="GT68" s="130" t="s">
        <v>118</v>
      </c>
      <c r="GU68" s="130" t="s">
        <v>1208</v>
      </c>
      <c r="GV68" s="130"/>
      <c r="GW68" s="130"/>
      <c r="GX68" s="130"/>
      <c r="GY68" s="130"/>
      <c r="GZ68" s="130"/>
      <c r="HA68" s="130"/>
      <c r="HH68" s="130"/>
      <c r="HI68" s="130"/>
      <c r="HN68" s="130"/>
      <c r="HO68" s="130"/>
      <c r="HP68" s="130"/>
    </row>
    <row r="69" spans="1:224" x14ac:dyDescent="0.3">
      <c r="A69" t="s">
        <v>116</v>
      </c>
      <c r="B69" t="s">
        <v>136</v>
      </c>
      <c r="C69" t="s">
        <v>613</v>
      </c>
      <c r="D69" t="s">
        <v>614</v>
      </c>
      <c r="E69" s="352">
        <v>44713</v>
      </c>
      <c r="F69" s="130">
        <v>9219</v>
      </c>
      <c r="G69">
        <v>585</v>
      </c>
      <c r="H69">
        <v>546</v>
      </c>
      <c r="I69">
        <v>554</v>
      </c>
      <c r="J69">
        <v>575</v>
      </c>
      <c r="K69">
        <v>562</v>
      </c>
      <c r="L69">
        <v>474</v>
      </c>
      <c r="M69">
        <v>560</v>
      </c>
      <c r="N69">
        <v>441</v>
      </c>
      <c r="O69">
        <v>620</v>
      </c>
      <c r="P69">
        <v>14</v>
      </c>
      <c r="Q69">
        <v>9</v>
      </c>
      <c r="R69">
        <v>12</v>
      </c>
      <c r="S69">
        <v>13</v>
      </c>
      <c r="T69">
        <v>14</v>
      </c>
      <c r="U69">
        <v>4</v>
      </c>
      <c r="V69">
        <v>10</v>
      </c>
      <c r="W69">
        <v>12</v>
      </c>
      <c r="X69">
        <v>17</v>
      </c>
      <c r="Y69">
        <v>567</v>
      </c>
      <c r="Z69">
        <v>533</v>
      </c>
      <c r="AA69">
        <v>538</v>
      </c>
      <c r="AB69">
        <v>558</v>
      </c>
      <c r="AC69">
        <v>544</v>
      </c>
      <c r="AD69">
        <v>468</v>
      </c>
      <c r="AE69">
        <v>546</v>
      </c>
      <c r="AF69">
        <v>426</v>
      </c>
      <c r="AG69">
        <v>597</v>
      </c>
      <c r="AH69">
        <v>93</v>
      </c>
      <c r="AI69">
        <v>85</v>
      </c>
      <c r="AJ69">
        <v>4</v>
      </c>
      <c r="AK69">
        <v>3</v>
      </c>
      <c r="AL69">
        <v>88</v>
      </c>
      <c r="AM69">
        <v>81</v>
      </c>
      <c r="AN69">
        <v>450</v>
      </c>
      <c r="AO69">
        <v>2</v>
      </c>
      <c r="AP69">
        <v>446</v>
      </c>
      <c r="AQ69">
        <v>0</v>
      </c>
      <c r="AR69">
        <v>0</v>
      </c>
      <c r="AS69">
        <v>0</v>
      </c>
      <c r="AT69">
        <v>344</v>
      </c>
      <c r="AU69">
        <v>1</v>
      </c>
      <c r="AV69">
        <v>341</v>
      </c>
      <c r="AW69" s="130">
        <v>560</v>
      </c>
      <c r="AX69" s="130">
        <v>1</v>
      </c>
      <c r="AY69" s="130">
        <v>13</v>
      </c>
      <c r="AZ69" s="130">
        <v>546</v>
      </c>
      <c r="BA69" s="130">
        <v>10</v>
      </c>
      <c r="BB69" s="130">
        <v>0</v>
      </c>
      <c r="BC69" s="130">
        <v>0</v>
      </c>
      <c r="BD69" s="130">
        <v>10</v>
      </c>
      <c r="BE69" s="130">
        <v>546</v>
      </c>
      <c r="BF69" s="130">
        <v>1</v>
      </c>
      <c r="BG69" s="130">
        <v>13</v>
      </c>
      <c r="BH69" s="130">
        <v>532</v>
      </c>
      <c r="BI69">
        <v>72</v>
      </c>
      <c r="BJ69" s="130">
        <v>10</v>
      </c>
      <c r="BK69">
        <v>90</v>
      </c>
      <c r="BL69">
        <v>39</v>
      </c>
      <c r="BM69" s="27">
        <v>12</v>
      </c>
      <c r="BN69">
        <v>1</v>
      </c>
      <c r="BO69" s="130">
        <v>51</v>
      </c>
      <c r="BP69" s="130">
        <v>4</v>
      </c>
      <c r="BQ69">
        <v>0</v>
      </c>
      <c r="BR69">
        <v>0</v>
      </c>
      <c r="BS69" s="130">
        <v>47</v>
      </c>
      <c r="BT69">
        <v>0</v>
      </c>
      <c r="BU69">
        <v>0</v>
      </c>
      <c r="BV69">
        <v>8</v>
      </c>
      <c r="BW69">
        <v>18</v>
      </c>
      <c r="BX69">
        <v>0</v>
      </c>
      <c r="BY69" s="130">
        <v>18</v>
      </c>
      <c r="BZ69">
        <v>38</v>
      </c>
      <c r="CA69">
        <v>5</v>
      </c>
      <c r="CB69">
        <v>36</v>
      </c>
      <c r="CC69">
        <v>2</v>
      </c>
      <c r="CD69" s="130"/>
      <c r="CE69" s="130"/>
      <c r="CF69" s="322"/>
      <c r="CG69">
        <v>585</v>
      </c>
      <c r="CH69">
        <v>455</v>
      </c>
      <c r="CI69">
        <v>554</v>
      </c>
      <c r="CJ69" s="130">
        <v>113</v>
      </c>
      <c r="CK69" s="130">
        <v>500</v>
      </c>
      <c r="CL69" s="130">
        <v>296</v>
      </c>
      <c r="CM69" s="130">
        <v>546</v>
      </c>
      <c r="CN69">
        <v>526</v>
      </c>
      <c r="CO69">
        <v>532</v>
      </c>
      <c r="CP69">
        <v>228</v>
      </c>
      <c r="CQ69">
        <v>14</v>
      </c>
      <c r="CR69">
        <v>11</v>
      </c>
      <c r="CS69">
        <v>12</v>
      </c>
      <c r="CT69" s="130">
        <v>0</v>
      </c>
      <c r="CU69" s="130">
        <v>7</v>
      </c>
      <c r="CV69" s="130">
        <v>2</v>
      </c>
      <c r="CW69" s="130">
        <v>9</v>
      </c>
      <c r="CX69">
        <v>7</v>
      </c>
      <c r="CY69">
        <v>8</v>
      </c>
      <c r="CZ69">
        <v>0</v>
      </c>
      <c r="DA69">
        <v>567</v>
      </c>
      <c r="DB69">
        <v>440</v>
      </c>
      <c r="DC69">
        <v>538</v>
      </c>
      <c r="DD69" s="130">
        <v>112</v>
      </c>
      <c r="DE69" s="130">
        <v>489</v>
      </c>
      <c r="DF69" s="130">
        <v>293</v>
      </c>
      <c r="DG69" s="130">
        <v>533</v>
      </c>
      <c r="DH69" s="130">
        <v>516</v>
      </c>
      <c r="DI69" s="130">
        <v>520</v>
      </c>
      <c r="DJ69" s="130">
        <v>228</v>
      </c>
      <c r="DK69" s="130"/>
      <c r="DL69">
        <v>638</v>
      </c>
      <c r="DM69">
        <v>629</v>
      </c>
      <c r="DN69">
        <v>9</v>
      </c>
      <c r="DO69">
        <v>638</v>
      </c>
      <c r="DP69">
        <v>27</v>
      </c>
      <c r="DQ69">
        <v>602</v>
      </c>
      <c r="DR69">
        <v>9</v>
      </c>
      <c r="DS69">
        <v>9</v>
      </c>
      <c r="DT69">
        <v>32</v>
      </c>
      <c r="DU69" s="130">
        <v>173</v>
      </c>
      <c r="DV69" s="130">
        <v>309</v>
      </c>
      <c r="DW69">
        <v>107</v>
      </c>
      <c r="DX69" s="130">
        <v>14</v>
      </c>
      <c r="DY69">
        <v>13</v>
      </c>
      <c r="DZ69">
        <v>22</v>
      </c>
      <c r="EA69">
        <v>0</v>
      </c>
      <c r="EB69">
        <v>3</v>
      </c>
      <c r="EC69" s="130">
        <v>0</v>
      </c>
      <c r="ED69" s="130">
        <v>24</v>
      </c>
      <c r="EE69" s="130">
        <v>0</v>
      </c>
      <c r="EF69" s="130">
        <v>11</v>
      </c>
      <c r="EG69" s="130">
        <v>61</v>
      </c>
      <c r="EH69" s="130">
        <v>373</v>
      </c>
      <c r="EI69" s="130">
        <v>193</v>
      </c>
      <c r="EJ69" s="130">
        <v>8</v>
      </c>
      <c r="EK69" s="130">
        <v>7</v>
      </c>
      <c r="EL69" s="130">
        <v>11</v>
      </c>
      <c r="EM69" s="130">
        <v>1</v>
      </c>
      <c r="EN69" s="130">
        <v>0</v>
      </c>
      <c r="EO69">
        <v>50</v>
      </c>
      <c r="EP69">
        <v>360</v>
      </c>
      <c r="EQ69">
        <v>192</v>
      </c>
      <c r="ER69">
        <v>17</v>
      </c>
      <c r="ES69" s="130">
        <v>119</v>
      </c>
      <c r="ET69">
        <v>20</v>
      </c>
      <c r="EU69" s="130">
        <v>77</v>
      </c>
      <c r="EV69">
        <v>8</v>
      </c>
      <c r="EW69" s="130">
        <v>6036</v>
      </c>
      <c r="EX69" s="130">
        <v>4</v>
      </c>
      <c r="EY69" s="130">
        <v>280</v>
      </c>
      <c r="EZ69" s="130">
        <v>27</v>
      </c>
      <c r="FA69" s="130">
        <v>17</v>
      </c>
      <c r="FB69" s="130">
        <v>53</v>
      </c>
      <c r="FC69" s="130">
        <v>3172</v>
      </c>
      <c r="FD69">
        <v>2550</v>
      </c>
      <c r="FE69">
        <v>399</v>
      </c>
      <c r="FF69" s="130">
        <v>6121</v>
      </c>
      <c r="FG69" s="130">
        <v>62</v>
      </c>
      <c r="FH69" s="130">
        <v>40</v>
      </c>
      <c r="FI69" s="130">
        <v>0</v>
      </c>
      <c r="FJ69" s="130">
        <v>0</v>
      </c>
      <c r="FK69" s="130">
        <v>2</v>
      </c>
      <c r="FL69" s="130">
        <v>58</v>
      </c>
      <c r="FM69" s="130">
        <v>2</v>
      </c>
      <c r="FN69" s="130">
        <v>11</v>
      </c>
      <c r="FO69" s="130">
        <v>1</v>
      </c>
      <c r="FP69" s="130">
        <v>0</v>
      </c>
      <c r="FQ69" s="130">
        <v>0</v>
      </c>
      <c r="FR69" s="130">
        <v>5</v>
      </c>
      <c r="FS69" s="130">
        <v>0</v>
      </c>
      <c r="FT69" s="130">
        <v>0</v>
      </c>
      <c r="FU69" s="130">
        <v>8</v>
      </c>
      <c r="FV69" s="130">
        <v>5</v>
      </c>
      <c r="FW69" s="130">
        <v>2</v>
      </c>
      <c r="FX69" s="130">
        <v>1</v>
      </c>
      <c r="FY69" s="130">
        <v>4</v>
      </c>
      <c r="FZ69" s="130">
        <v>4</v>
      </c>
      <c r="GA69" s="130">
        <v>19</v>
      </c>
      <c r="GB69" s="130">
        <v>5</v>
      </c>
      <c r="GC69" s="130">
        <v>357</v>
      </c>
      <c r="GD69" s="130">
        <v>83</v>
      </c>
      <c r="GE69" s="130">
        <v>440</v>
      </c>
      <c r="GF69" s="130">
        <v>9</v>
      </c>
      <c r="GG69" s="130">
        <v>0</v>
      </c>
      <c r="GH69" s="130">
        <v>9</v>
      </c>
      <c r="GI69" s="130">
        <v>347</v>
      </c>
      <c r="GJ69" s="130">
        <v>83</v>
      </c>
      <c r="GK69" s="130">
        <v>430</v>
      </c>
      <c r="GL69" s="130">
        <v>357</v>
      </c>
      <c r="GM69" s="130">
        <v>14</v>
      </c>
      <c r="GN69" s="130">
        <v>14</v>
      </c>
      <c r="GO69" s="130">
        <v>14</v>
      </c>
      <c r="GP69" s="130">
        <v>215</v>
      </c>
      <c r="GQ69" s="130">
        <v>1</v>
      </c>
      <c r="GR69" s="130">
        <v>1</v>
      </c>
      <c r="GS69" s="130">
        <v>1</v>
      </c>
      <c r="GT69" s="130" t="s">
        <v>121</v>
      </c>
      <c r="GU69" s="130" t="s">
        <v>1208</v>
      </c>
      <c r="GV69" s="130"/>
      <c r="GW69" s="130"/>
      <c r="GX69" s="130"/>
      <c r="GY69" s="130"/>
      <c r="GZ69" s="130"/>
      <c r="HA69" s="130"/>
      <c r="HH69" s="130"/>
      <c r="HI69" s="130"/>
      <c r="HN69" s="130"/>
      <c r="HO69" s="130"/>
      <c r="HP69" s="130"/>
    </row>
    <row r="70" spans="1:224" x14ac:dyDescent="0.3">
      <c r="A70" t="s">
        <v>116</v>
      </c>
      <c r="B70" t="s">
        <v>136</v>
      </c>
      <c r="C70" t="s">
        <v>615</v>
      </c>
      <c r="D70" t="s">
        <v>616</v>
      </c>
      <c r="E70" s="352">
        <v>44682</v>
      </c>
      <c r="F70" s="130">
        <v>5902</v>
      </c>
      <c r="G70">
        <v>511</v>
      </c>
      <c r="H70">
        <v>503</v>
      </c>
      <c r="I70">
        <v>507</v>
      </c>
      <c r="J70">
        <v>511</v>
      </c>
      <c r="K70">
        <v>508</v>
      </c>
      <c r="L70">
        <v>467</v>
      </c>
      <c r="M70">
        <v>489</v>
      </c>
      <c r="N70">
        <v>403</v>
      </c>
      <c r="O70">
        <v>532</v>
      </c>
      <c r="P70">
        <v>10</v>
      </c>
      <c r="Q70">
        <v>9</v>
      </c>
      <c r="R70">
        <v>10</v>
      </c>
      <c r="S70">
        <v>11</v>
      </c>
      <c r="T70">
        <v>9</v>
      </c>
      <c r="U70">
        <v>6</v>
      </c>
      <c r="V70">
        <v>8</v>
      </c>
      <c r="W70">
        <v>5</v>
      </c>
      <c r="X70">
        <v>10</v>
      </c>
      <c r="Y70">
        <v>497</v>
      </c>
      <c r="Z70">
        <v>491</v>
      </c>
      <c r="AA70">
        <v>494</v>
      </c>
      <c r="AB70">
        <v>496</v>
      </c>
      <c r="AC70">
        <v>496</v>
      </c>
      <c r="AD70">
        <v>460</v>
      </c>
      <c r="AE70">
        <v>478</v>
      </c>
      <c r="AF70">
        <v>396</v>
      </c>
      <c r="AG70">
        <v>519</v>
      </c>
      <c r="AH70">
        <v>64</v>
      </c>
      <c r="AI70">
        <v>62</v>
      </c>
      <c r="AJ70">
        <v>2</v>
      </c>
      <c r="AK70">
        <v>2</v>
      </c>
      <c r="AL70">
        <v>62</v>
      </c>
      <c r="AM70">
        <v>60</v>
      </c>
      <c r="AN70">
        <v>442</v>
      </c>
      <c r="AO70">
        <v>5</v>
      </c>
      <c r="AP70">
        <v>436</v>
      </c>
      <c r="AQ70">
        <v>0</v>
      </c>
      <c r="AR70">
        <v>0</v>
      </c>
      <c r="AS70">
        <v>0</v>
      </c>
      <c r="AT70">
        <v>347</v>
      </c>
      <c r="AU70">
        <v>2</v>
      </c>
      <c r="AV70">
        <v>344</v>
      </c>
      <c r="AW70" s="130">
        <v>489</v>
      </c>
      <c r="AX70" s="130">
        <v>3</v>
      </c>
      <c r="AY70" s="130">
        <v>7</v>
      </c>
      <c r="AZ70" s="130">
        <v>479</v>
      </c>
      <c r="BA70" s="130">
        <v>8</v>
      </c>
      <c r="BB70" s="130">
        <v>1</v>
      </c>
      <c r="BC70" s="130">
        <v>0</v>
      </c>
      <c r="BD70" s="130">
        <v>7</v>
      </c>
      <c r="BE70" s="130">
        <v>478</v>
      </c>
      <c r="BF70" s="130">
        <v>2</v>
      </c>
      <c r="BG70" s="130">
        <v>7</v>
      </c>
      <c r="BH70" s="130">
        <v>469</v>
      </c>
      <c r="BI70">
        <v>49</v>
      </c>
      <c r="BJ70" s="130">
        <v>13</v>
      </c>
      <c r="BK70">
        <v>83</v>
      </c>
      <c r="BL70">
        <v>52</v>
      </c>
      <c r="BM70" s="27">
        <v>9</v>
      </c>
      <c r="BN70">
        <v>2</v>
      </c>
      <c r="BO70" s="130">
        <v>35</v>
      </c>
      <c r="BP70" s="130">
        <v>5</v>
      </c>
      <c r="BQ70">
        <v>0</v>
      </c>
      <c r="BR70">
        <v>0</v>
      </c>
      <c r="BS70" s="130">
        <v>30</v>
      </c>
      <c r="BT70">
        <v>1</v>
      </c>
      <c r="BU70">
        <v>0</v>
      </c>
      <c r="BV70">
        <v>5</v>
      </c>
      <c r="BW70">
        <v>15</v>
      </c>
      <c r="BX70">
        <v>2</v>
      </c>
      <c r="BY70" s="130">
        <v>13</v>
      </c>
      <c r="BZ70">
        <v>27</v>
      </c>
      <c r="CA70">
        <v>8</v>
      </c>
      <c r="CB70">
        <v>22</v>
      </c>
      <c r="CC70">
        <v>5</v>
      </c>
      <c r="CD70" s="130"/>
      <c r="CE70" s="130"/>
      <c r="CF70" s="322"/>
      <c r="CG70">
        <v>511</v>
      </c>
      <c r="CH70">
        <v>382</v>
      </c>
      <c r="CI70">
        <v>507</v>
      </c>
      <c r="CJ70" s="130">
        <v>141</v>
      </c>
      <c r="CK70" s="130">
        <v>440</v>
      </c>
      <c r="CL70" s="130">
        <v>291</v>
      </c>
      <c r="CM70" s="130">
        <v>503</v>
      </c>
      <c r="CN70">
        <v>490</v>
      </c>
      <c r="CO70">
        <v>486</v>
      </c>
      <c r="CP70">
        <v>210</v>
      </c>
      <c r="CQ70">
        <v>10</v>
      </c>
      <c r="CR70">
        <v>9</v>
      </c>
      <c r="CS70">
        <v>10</v>
      </c>
      <c r="CT70" s="130">
        <v>3</v>
      </c>
      <c r="CU70" s="130">
        <v>9</v>
      </c>
      <c r="CV70" s="130">
        <v>4</v>
      </c>
      <c r="CW70" s="130">
        <v>9</v>
      </c>
      <c r="CX70">
        <v>9</v>
      </c>
      <c r="CY70">
        <v>9</v>
      </c>
      <c r="CZ70">
        <v>3</v>
      </c>
      <c r="DA70">
        <v>497</v>
      </c>
      <c r="DB70">
        <v>370</v>
      </c>
      <c r="DC70">
        <v>494</v>
      </c>
      <c r="DD70" s="130">
        <v>137</v>
      </c>
      <c r="DE70" s="130">
        <v>429</v>
      </c>
      <c r="DF70" s="130">
        <v>286</v>
      </c>
      <c r="DG70" s="130">
        <v>491</v>
      </c>
      <c r="DH70" s="130">
        <v>478</v>
      </c>
      <c r="DI70" s="130">
        <v>474</v>
      </c>
      <c r="DJ70" s="130">
        <v>206</v>
      </c>
      <c r="DK70" s="130"/>
      <c r="DL70">
        <v>553</v>
      </c>
      <c r="DM70">
        <v>548</v>
      </c>
      <c r="DN70">
        <v>5</v>
      </c>
      <c r="DO70">
        <v>553</v>
      </c>
      <c r="DP70">
        <v>12</v>
      </c>
      <c r="DQ70">
        <v>536</v>
      </c>
      <c r="DR70">
        <v>5</v>
      </c>
      <c r="DS70">
        <v>10</v>
      </c>
      <c r="DT70">
        <v>39</v>
      </c>
      <c r="DU70" s="130">
        <v>151</v>
      </c>
      <c r="DV70" s="130">
        <v>310</v>
      </c>
      <c r="DW70">
        <v>86</v>
      </c>
      <c r="DX70" s="130">
        <v>0</v>
      </c>
      <c r="DY70">
        <v>6</v>
      </c>
      <c r="DZ70">
        <v>0</v>
      </c>
      <c r="EA70">
        <v>0</v>
      </c>
      <c r="EB70">
        <v>4</v>
      </c>
      <c r="EC70" s="130">
        <v>0</v>
      </c>
      <c r="ED70" s="130">
        <v>33</v>
      </c>
      <c r="EE70" s="130">
        <v>0</v>
      </c>
      <c r="EF70" s="130">
        <v>2</v>
      </c>
      <c r="EG70" s="130">
        <v>31</v>
      </c>
      <c r="EH70" s="130">
        <v>324</v>
      </c>
      <c r="EI70" s="130">
        <v>196</v>
      </c>
      <c r="EJ70" s="130">
        <v>1</v>
      </c>
      <c r="EK70" s="130">
        <v>3</v>
      </c>
      <c r="EL70" s="130">
        <v>7</v>
      </c>
      <c r="EM70" s="130">
        <v>1</v>
      </c>
      <c r="EN70" s="130">
        <v>0</v>
      </c>
      <c r="EO70">
        <v>27</v>
      </c>
      <c r="EP70">
        <v>316</v>
      </c>
      <c r="EQ70">
        <v>193</v>
      </c>
      <c r="ER70">
        <v>7</v>
      </c>
      <c r="ES70" s="130">
        <v>95</v>
      </c>
      <c r="ET70">
        <v>17</v>
      </c>
      <c r="EU70" s="130">
        <v>153</v>
      </c>
      <c r="EV70">
        <v>121</v>
      </c>
      <c r="EW70" s="130">
        <v>3689</v>
      </c>
      <c r="EX70" s="130">
        <v>3</v>
      </c>
      <c r="EY70" s="130">
        <v>260</v>
      </c>
      <c r="EZ70" s="130">
        <v>41</v>
      </c>
      <c r="FA70" s="130">
        <v>24</v>
      </c>
      <c r="FB70" s="130">
        <v>41</v>
      </c>
      <c r="FC70" s="130">
        <v>1914</v>
      </c>
      <c r="FD70">
        <v>1575</v>
      </c>
      <c r="FE70">
        <v>474</v>
      </c>
      <c r="FF70" s="130">
        <v>3963</v>
      </c>
      <c r="FG70" s="130">
        <v>52</v>
      </c>
      <c r="FH70" s="130">
        <v>23</v>
      </c>
      <c r="FI70" s="130">
        <v>7</v>
      </c>
      <c r="FJ70" s="130">
        <v>2</v>
      </c>
      <c r="FK70" s="130">
        <v>0</v>
      </c>
      <c r="FL70" s="130">
        <v>51</v>
      </c>
      <c r="FM70" s="130">
        <v>1</v>
      </c>
      <c r="FN70" s="130">
        <v>2</v>
      </c>
      <c r="FO70" s="130">
        <v>0</v>
      </c>
      <c r="FP70" s="130">
        <v>0</v>
      </c>
      <c r="FQ70" s="130">
        <v>0</v>
      </c>
      <c r="FR70" s="130">
        <v>1</v>
      </c>
      <c r="FS70" s="130">
        <v>0</v>
      </c>
      <c r="FT70" s="130">
        <v>0</v>
      </c>
      <c r="FU70" s="130">
        <v>5</v>
      </c>
      <c r="FV70" s="130">
        <v>5</v>
      </c>
      <c r="FW70" s="130">
        <v>3</v>
      </c>
      <c r="FX70" s="130">
        <v>1</v>
      </c>
      <c r="FY70" s="130">
        <v>2</v>
      </c>
      <c r="FZ70" s="130">
        <v>3</v>
      </c>
      <c r="GA70" s="130">
        <v>7</v>
      </c>
      <c r="GB70" s="130">
        <v>2</v>
      </c>
      <c r="GC70" s="130">
        <v>336</v>
      </c>
      <c r="GD70" s="130">
        <v>78</v>
      </c>
      <c r="GE70" s="130">
        <v>414</v>
      </c>
      <c r="GF70" s="130">
        <v>5</v>
      </c>
      <c r="GG70" s="130">
        <v>0</v>
      </c>
      <c r="GH70" s="130">
        <v>5</v>
      </c>
      <c r="GI70" s="130">
        <v>330</v>
      </c>
      <c r="GJ70" s="130">
        <v>77</v>
      </c>
      <c r="GK70" s="130">
        <v>407</v>
      </c>
      <c r="GL70" s="130">
        <v>336</v>
      </c>
      <c r="GM70" s="130">
        <v>22</v>
      </c>
      <c r="GN70" s="130">
        <v>22</v>
      </c>
      <c r="GO70" s="130">
        <v>22</v>
      </c>
      <c r="GP70" s="130">
        <v>216</v>
      </c>
      <c r="GQ70" s="130">
        <v>2</v>
      </c>
      <c r="GR70" s="130">
        <v>2</v>
      </c>
      <c r="GS70" s="130">
        <v>2</v>
      </c>
      <c r="GT70" s="130" t="s">
        <v>118</v>
      </c>
      <c r="GU70" s="130" t="s">
        <v>1209</v>
      </c>
      <c r="GV70" s="130"/>
      <c r="GW70" s="130"/>
      <c r="GX70" s="130"/>
      <c r="GY70" s="130"/>
      <c r="GZ70" s="130"/>
      <c r="HA70" s="130"/>
      <c r="HH70" s="130"/>
      <c r="HI70" s="130"/>
      <c r="HN70" s="130"/>
      <c r="HO70" s="130"/>
      <c r="HP70" s="130"/>
    </row>
    <row r="71" spans="1:224" x14ac:dyDescent="0.3">
      <c r="A71" t="s">
        <v>116</v>
      </c>
      <c r="B71" t="s">
        <v>136</v>
      </c>
      <c r="C71" t="s">
        <v>615</v>
      </c>
      <c r="D71" t="s">
        <v>616</v>
      </c>
      <c r="E71" s="352">
        <v>44713</v>
      </c>
      <c r="F71" s="130">
        <v>5922</v>
      </c>
      <c r="G71">
        <v>516</v>
      </c>
      <c r="H71">
        <v>505</v>
      </c>
      <c r="I71">
        <v>515</v>
      </c>
      <c r="J71">
        <v>518</v>
      </c>
      <c r="K71">
        <v>514</v>
      </c>
      <c r="L71">
        <v>472</v>
      </c>
      <c r="M71">
        <v>493</v>
      </c>
      <c r="N71">
        <v>404</v>
      </c>
      <c r="O71">
        <v>533</v>
      </c>
      <c r="P71">
        <v>10</v>
      </c>
      <c r="Q71">
        <v>8</v>
      </c>
      <c r="R71">
        <v>10</v>
      </c>
      <c r="S71">
        <v>11</v>
      </c>
      <c r="T71">
        <v>9</v>
      </c>
      <c r="U71">
        <v>6</v>
      </c>
      <c r="V71">
        <v>8</v>
      </c>
      <c r="W71">
        <v>5</v>
      </c>
      <c r="X71">
        <v>10</v>
      </c>
      <c r="Y71">
        <v>502</v>
      </c>
      <c r="Z71">
        <v>494</v>
      </c>
      <c r="AA71">
        <v>502</v>
      </c>
      <c r="AB71">
        <v>503</v>
      </c>
      <c r="AC71">
        <v>502</v>
      </c>
      <c r="AD71">
        <v>465</v>
      </c>
      <c r="AE71">
        <v>482</v>
      </c>
      <c r="AF71">
        <v>397</v>
      </c>
      <c r="AG71">
        <v>520</v>
      </c>
      <c r="AH71">
        <v>62</v>
      </c>
      <c r="AI71">
        <v>61</v>
      </c>
      <c r="AJ71">
        <v>2</v>
      </c>
      <c r="AK71">
        <v>2</v>
      </c>
      <c r="AL71">
        <v>59</v>
      </c>
      <c r="AM71">
        <v>58</v>
      </c>
      <c r="AN71">
        <v>448</v>
      </c>
      <c r="AO71">
        <v>5</v>
      </c>
      <c r="AP71">
        <v>442</v>
      </c>
      <c r="AQ71">
        <v>0</v>
      </c>
      <c r="AR71">
        <v>0</v>
      </c>
      <c r="AS71">
        <v>0</v>
      </c>
      <c r="AT71">
        <v>355</v>
      </c>
      <c r="AU71">
        <v>2</v>
      </c>
      <c r="AV71">
        <v>352</v>
      </c>
      <c r="AW71" s="130">
        <v>493</v>
      </c>
      <c r="AX71" s="130">
        <v>3</v>
      </c>
      <c r="AY71" s="130">
        <v>7</v>
      </c>
      <c r="AZ71" s="130">
        <v>483</v>
      </c>
      <c r="BA71" s="130">
        <v>8</v>
      </c>
      <c r="BB71" s="130">
        <v>1</v>
      </c>
      <c r="BC71" s="130">
        <v>0</v>
      </c>
      <c r="BD71" s="130">
        <v>7</v>
      </c>
      <c r="BE71" s="130">
        <v>482</v>
      </c>
      <c r="BF71" s="130">
        <v>2</v>
      </c>
      <c r="BG71" s="130">
        <v>7</v>
      </c>
      <c r="BH71" s="130">
        <v>473</v>
      </c>
      <c r="BI71">
        <v>50</v>
      </c>
      <c r="BJ71" s="130">
        <v>13</v>
      </c>
      <c r="BK71">
        <v>84</v>
      </c>
      <c r="BL71">
        <v>53</v>
      </c>
      <c r="BM71" s="27">
        <v>9</v>
      </c>
      <c r="BN71">
        <v>2</v>
      </c>
      <c r="BO71" s="130">
        <v>34</v>
      </c>
      <c r="BP71" s="130">
        <v>5</v>
      </c>
      <c r="BQ71">
        <v>0</v>
      </c>
      <c r="BR71">
        <v>0</v>
      </c>
      <c r="BS71" s="130">
        <v>29</v>
      </c>
      <c r="BT71">
        <v>1</v>
      </c>
      <c r="BU71">
        <v>0</v>
      </c>
      <c r="BV71">
        <v>5</v>
      </c>
      <c r="BW71">
        <v>15</v>
      </c>
      <c r="BX71">
        <v>2</v>
      </c>
      <c r="BY71" s="130">
        <v>13</v>
      </c>
      <c r="BZ71">
        <v>26</v>
      </c>
      <c r="CA71">
        <v>8</v>
      </c>
      <c r="CB71">
        <v>22</v>
      </c>
      <c r="CC71">
        <v>4</v>
      </c>
      <c r="CD71" s="130"/>
      <c r="CE71" s="130"/>
      <c r="CF71" s="322"/>
      <c r="CG71">
        <v>516</v>
      </c>
      <c r="CH71">
        <v>380</v>
      </c>
      <c r="CI71">
        <v>515</v>
      </c>
      <c r="CJ71" s="130">
        <v>141</v>
      </c>
      <c r="CK71" s="130">
        <v>444</v>
      </c>
      <c r="CL71" s="130">
        <v>290</v>
      </c>
      <c r="CM71" s="130">
        <v>505</v>
      </c>
      <c r="CN71">
        <v>493</v>
      </c>
      <c r="CO71">
        <v>489</v>
      </c>
      <c r="CP71">
        <v>204</v>
      </c>
      <c r="CQ71">
        <v>10</v>
      </c>
      <c r="CR71">
        <v>9</v>
      </c>
      <c r="CS71">
        <v>10</v>
      </c>
      <c r="CT71" s="130">
        <v>3</v>
      </c>
      <c r="CU71" s="130">
        <v>9</v>
      </c>
      <c r="CV71" s="130">
        <v>4</v>
      </c>
      <c r="CW71" s="130">
        <v>8</v>
      </c>
      <c r="CX71">
        <v>8</v>
      </c>
      <c r="CY71">
        <v>8</v>
      </c>
      <c r="CZ71">
        <v>3</v>
      </c>
      <c r="DA71">
        <v>502</v>
      </c>
      <c r="DB71">
        <v>368</v>
      </c>
      <c r="DC71">
        <v>502</v>
      </c>
      <c r="DD71" s="130">
        <v>137</v>
      </c>
      <c r="DE71" s="130">
        <v>433</v>
      </c>
      <c r="DF71" s="130">
        <v>285</v>
      </c>
      <c r="DG71" s="130">
        <v>494</v>
      </c>
      <c r="DH71" s="130">
        <v>482</v>
      </c>
      <c r="DI71" s="130">
        <v>478</v>
      </c>
      <c r="DJ71" s="130">
        <v>200</v>
      </c>
      <c r="DK71" s="130"/>
      <c r="DL71">
        <v>554</v>
      </c>
      <c r="DM71">
        <v>549</v>
      </c>
      <c r="DN71">
        <v>5</v>
      </c>
      <c r="DO71">
        <v>554</v>
      </c>
      <c r="DP71">
        <v>11</v>
      </c>
      <c r="DQ71">
        <v>538</v>
      </c>
      <c r="DR71">
        <v>5</v>
      </c>
      <c r="DS71">
        <v>10</v>
      </c>
      <c r="DT71">
        <v>38</v>
      </c>
      <c r="DU71" s="130">
        <v>151</v>
      </c>
      <c r="DV71" s="130">
        <v>310</v>
      </c>
      <c r="DW71">
        <v>86</v>
      </c>
      <c r="DX71" s="130">
        <v>0</v>
      </c>
      <c r="DY71">
        <v>6</v>
      </c>
      <c r="DZ71">
        <v>0</v>
      </c>
      <c r="EA71">
        <v>1</v>
      </c>
      <c r="EB71">
        <v>4</v>
      </c>
      <c r="EC71" s="130">
        <v>0</v>
      </c>
      <c r="ED71" s="130">
        <v>32</v>
      </c>
      <c r="EE71" s="130">
        <v>0</v>
      </c>
      <c r="EF71" s="130">
        <v>2</v>
      </c>
      <c r="EG71" s="130">
        <v>30</v>
      </c>
      <c r="EH71" s="130">
        <v>326</v>
      </c>
      <c r="EI71" s="130">
        <v>196</v>
      </c>
      <c r="EJ71" s="130">
        <v>1</v>
      </c>
      <c r="EK71" s="130">
        <v>2</v>
      </c>
      <c r="EL71" s="130">
        <v>7</v>
      </c>
      <c r="EM71" s="130">
        <v>1</v>
      </c>
      <c r="EN71" s="130">
        <v>0</v>
      </c>
      <c r="EO71">
        <v>27</v>
      </c>
      <c r="EP71">
        <v>318</v>
      </c>
      <c r="EQ71">
        <v>193</v>
      </c>
      <c r="ER71">
        <v>7</v>
      </c>
      <c r="ES71" s="130">
        <v>97</v>
      </c>
      <c r="ET71">
        <v>18</v>
      </c>
      <c r="EU71" s="130">
        <v>156</v>
      </c>
      <c r="EV71">
        <v>123</v>
      </c>
      <c r="EW71" s="130">
        <v>3702</v>
      </c>
      <c r="EX71" s="130">
        <v>4</v>
      </c>
      <c r="EY71" s="130">
        <v>259</v>
      </c>
      <c r="EZ71" s="130">
        <v>41</v>
      </c>
      <c r="FA71" s="130">
        <v>24</v>
      </c>
      <c r="FB71" s="130">
        <v>41</v>
      </c>
      <c r="FC71" s="130">
        <v>1925</v>
      </c>
      <c r="FD71">
        <v>1579</v>
      </c>
      <c r="FE71">
        <v>477</v>
      </c>
      <c r="FF71" s="130">
        <v>3981</v>
      </c>
      <c r="FG71" s="130">
        <v>54</v>
      </c>
      <c r="FH71" s="130">
        <v>21</v>
      </c>
      <c r="FI71" s="130">
        <v>6</v>
      </c>
      <c r="FJ71" s="130">
        <v>2</v>
      </c>
      <c r="FK71" s="130">
        <v>0</v>
      </c>
      <c r="FL71" s="130">
        <v>53</v>
      </c>
      <c r="FM71" s="130">
        <v>1</v>
      </c>
      <c r="FN71" s="130">
        <v>2</v>
      </c>
      <c r="FO71" s="130">
        <v>0</v>
      </c>
      <c r="FP71" s="130">
        <v>0</v>
      </c>
      <c r="FQ71" s="130">
        <v>0</v>
      </c>
      <c r="FR71" s="130">
        <v>1</v>
      </c>
      <c r="FS71" s="130">
        <v>0</v>
      </c>
      <c r="FT71" s="130">
        <v>0</v>
      </c>
      <c r="FU71" s="130">
        <v>4</v>
      </c>
      <c r="FV71" s="130">
        <v>4</v>
      </c>
      <c r="FW71" s="130">
        <v>3</v>
      </c>
      <c r="FX71" s="130">
        <v>0</v>
      </c>
      <c r="FY71" s="130">
        <v>1</v>
      </c>
      <c r="FZ71" s="130">
        <v>3</v>
      </c>
      <c r="GA71" s="130">
        <v>6</v>
      </c>
      <c r="GB71" s="130">
        <v>1</v>
      </c>
      <c r="GC71" s="130">
        <v>338</v>
      </c>
      <c r="GD71" s="130">
        <v>79</v>
      </c>
      <c r="GE71" s="130">
        <v>417</v>
      </c>
      <c r="GF71" s="130">
        <v>5</v>
      </c>
      <c r="GG71" s="130">
        <v>0</v>
      </c>
      <c r="GH71" s="130">
        <v>5</v>
      </c>
      <c r="GI71" s="130">
        <v>332</v>
      </c>
      <c r="GJ71" s="130">
        <v>78</v>
      </c>
      <c r="GK71" s="130">
        <v>410</v>
      </c>
      <c r="GL71" s="130">
        <v>338</v>
      </c>
      <c r="GM71" s="130">
        <v>28</v>
      </c>
      <c r="GN71" s="130">
        <v>28</v>
      </c>
      <c r="GO71" s="130">
        <v>28</v>
      </c>
      <c r="GP71" s="130">
        <v>221</v>
      </c>
      <c r="GQ71" s="130">
        <v>3</v>
      </c>
      <c r="GR71" s="130">
        <v>3</v>
      </c>
      <c r="GS71" s="130">
        <v>3</v>
      </c>
      <c r="GT71" s="130" t="s">
        <v>121</v>
      </c>
      <c r="GU71" s="130" t="s">
        <v>1209</v>
      </c>
      <c r="GV71" s="130"/>
      <c r="GW71" s="130"/>
      <c r="GX71" s="130"/>
      <c r="GY71" s="130"/>
      <c r="GZ71" s="130"/>
      <c r="HA71" s="130"/>
      <c r="HH71" s="130"/>
      <c r="HI71" s="130"/>
      <c r="HN71" s="130"/>
      <c r="HO71" s="130"/>
      <c r="HP71" s="130"/>
    </row>
    <row r="72" spans="1:224" x14ac:dyDescent="0.3">
      <c r="A72" t="s">
        <v>133</v>
      </c>
      <c r="B72" t="s">
        <v>137</v>
      </c>
      <c r="C72" t="s">
        <v>732</v>
      </c>
      <c r="D72" t="s">
        <v>733</v>
      </c>
      <c r="E72" s="352">
        <v>44682</v>
      </c>
      <c r="F72" s="130">
        <v>10073</v>
      </c>
      <c r="G72">
        <v>879</v>
      </c>
      <c r="H72">
        <v>819</v>
      </c>
      <c r="I72">
        <v>860</v>
      </c>
      <c r="J72">
        <v>864</v>
      </c>
      <c r="K72">
        <v>855</v>
      </c>
      <c r="L72">
        <v>649</v>
      </c>
      <c r="M72">
        <v>817</v>
      </c>
      <c r="N72">
        <v>580</v>
      </c>
      <c r="O72">
        <v>931</v>
      </c>
      <c r="P72">
        <v>16</v>
      </c>
      <c r="Q72">
        <v>11</v>
      </c>
      <c r="R72">
        <v>14</v>
      </c>
      <c r="S72">
        <v>14</v>
      </c>
      <c r="T72">
        <v>11</v>
      </c>
      <c r="U72">
        <v>7</v>
      </c>
      <c r="V72">
        <v>14</v>
      </c>
      <c r="W72">
        <v>9</v>
      </c>
      <c r="X72">
        <v>18</v>
      </c>
      <c r="Y72">
        <v>856</v>
      </c>
      <c r="Z72">
        <v>801</v>
      </c>
      <c r="AA72">
        <v>839</v>
      </c>
      <c r="AB72">
        <v>844</v>
      </c>
      <c r="AC72">
        <v>837</v>
      </c>
      <c r="AD72">
        <v>637</v>
      </c>
      <c r="AE72">
        <v>798</v>
      </c>
      <c r="AF72">
        <v>570</v>
      </c>
      <c r="AG72">
        <v>905</v>
      </c>
      <c r="AH72">
        <v>93</v>
      </c>
      <c r="AI72">
        <v>92</v>
      </c>
      <c r="AJ72">
        <v>2</v>
      </c>
      <c r="AK72">
        <v>2</v>
      </c>
      <c r="AL72">
        <v>91</v>
      </c>
      <c r="AM72">
        <v>90</v>
      </c>
      <c r="AN72">
        <v>595</v>
      </c>
      <c r="AO72">
        <v>6</v>
      </c>
      <c r="AP72">
        <v>585</v>
      </c>
      <c r="AQ72">
        <v>1</v>
      </c>
      <c r="AR72">
        <v>1</v>
      </c>
      <c r="AS72">
        <v>0</v>
      </c>
      <c r="AT72">
        <v>421</v>
      </c>
      <c r="AU72">
        <v>4</v>
      </c>
      <c r="AV72">
        <v>416</v>
      </c>
      <c r="AW72" s="130">
        <v>817</v>
      </c>
      <c r="AX72" s="130">
        <v>2</v>
      </c>
      <c r="AY72" s="130">
        <v>16</v>
      </c>
      <c r="AZ72" s="130">
        <v>798</v>
      </c>
      <c r="BA72" s="130">
        <v>14</v>
      </c>
      <c r="BB72" s="130">
        <v>0</v>
      </c>
      <c r="BC72" s="130">
        <v>0</v>
      </c>
      <c r="BD72" s="130">
        <v>14</v>
      </c>
      <c r="BE72" s="130">
        <v>798</v>
      </c>
      <c r="BF72" s="130">
        <v>2</v>
      </c>
      <c r="BG72" s="130">
        <v>16</v>
      </c>
      <c r="BH72" s="130">
        <v>779</v>
      </c>
      <c r="BI72">
        <v>144</v>
      </c>
      <c r="BJ72" s="130">
        <v>19</v>
      </c>
      <c r="BK72">
        <v>149</v>
      </c>
      <c r="BL72">
        <v>59</v>
      </c>
      <c r="BM72" s="27">
        <v>18</v>
      </c>
      <c r="BN72">
        <v>4</v>
      </c>
      <c r="BO72" s="130">
        <v>54</v>
      </c>
      <c r="BP72" s="130">
        <v>17</v>
      </c>
      <c r="BQ72">
        <v>7</v>
      </c>
      <c r="BR72">
        <v>2</v>
      </c>
      <c r="BS72" s="130">
        <v>37</v>
      </c>
      <c r="BT72">
        <v>7</v>
      </c>
      <c r="BU72">
        <v>2</v>
      </c>
      <c r="BV72">
        <v>3</v>
      </c>
      <c r="BW72">
        <v>14</v>
      </c>
      <c r="BX72">
        <v>0</v>
      </c>
      <c r="BY72" s="130">
        <v>14</v>
      </c>
      <c r="BZ72">
        <v>34</v>
      </c>
      <c r="CA72">
        <v>8</v>
      </c>
      <c r="CB72">
        <v>31</v>
      </c>
      <c r="CC72">
        <v>3</v>
      </c>
      <c r="CD72" s="130"/>
      <c r="CE72" s="130"/>
      <c r="CF72" s="322"/>
      <c r="CG72">
        <v>879</v>
      </c>
      <c r="CH72">
        <v>660</v>
      </c>
      <c r="CI72">
        <v>860</v>
      </c>
      <c r="CJ72" s="130">
        <v>244</v>
      </c>
      <c r="CK72" s="130">
        <v>797</v>
      </c>
      <c r="CL72" s="130">
        <v>539</v>
      </c>
      <c r="CM72" s="130">
        <v>819</v>
      </c>
      <c r="CN72">
        <v>768</v>
      </c>
      <c r="CO72">
        <v>793</v>
      </c>
      <c r="CP72">
        <v>373</v>
      </c>
      <c r="CQ72">
        <v>16</v>
      </c>
      <c r="CR72">
        <v>13</v>
      </c>
      <c r="CS72">
        <v>14</v>
      </c>
      <c r="CT72" s="130">
        <v>1</v>
      </c>
      <c r="CU72" s="130">
        <v>13</v>
      </c>
      <c r="CV72" s="130">
        <v>6</v>
      </c>
      <c r="CW72" s="130">
        <v>11</v>
      </c>
      <c r="CX72">
        <v>11</v>
      </c>
      <c r="CY72">
        <v>10</v>
      </c>
      <c r="CZ72">
        <v>3</v>
      </c>
      <c r="DA72">
        <v>856</v>
      </c>
      <c r="DB72">
        <v>641</v>
      </c>
      <c r="DC72">
        <v>839</v>
      </c>
      <c r="DD72" s="130">
        <v>238</v>
      </c>
      <c r="DE72" s="130">
        <v>777</v>
      </c>
      <c r="DF72" s="130">
        <v>527</v>
      </c>
      <c r="DG72" s="130">
        <v>801</v>
      </c>
      <c r="DH72" s="130">
        <v>750</v>
      </c>
      <c r="DI72" s="130">
        <v>776</v>
      </c>
      <c r="DJ72" s="130">
        <v>364</v>
      </c>
      <c r="DK72" s="130"/>
      <c r="DL72">
        <v>961</v>
      </c>
      <c r="DM72">
        <v>953</v>
      </c>
      <c r="DN72">
        <v>8</v>
      </c>
      <c r="DO72">
        <v>961</v>
      </c>
      <c r="DP72">
        <v>22</v>
      </c>
      <c r="DQ72">
        <v>931</v>
      </c>
      <c r="DR72">
        <v>8</v>
      </c>
      <c r="DS72">
        <v>699</v>
      </c>
      <c r="DT72">
        <v>832</v>
      </c>
      <c r="DU72" s="130">
        <v>59</v>
      </c>
      <c r="DV72" s="130">
        <v>693</v>
      </c>
      <c r="DW72">
        <v>132</v>
      </c>
      <c r="DX72" s="130">
        <v>13</v>
      </c>
      <c r="DY72">
        <v>62</v>
      </c>
      <c r="DZ72">
        <v>2</v>
      </c>
      <c r="EA72">
        <v>0</v>
      </c>
      <c r="EB72">
        <v>90</v>
      </c>
      <c r="EC72" s="130">
        <v>17</v>
      </c>
      <c r="ED72" s="130">
        <v>146</v>
      </c>
      <c r="EE72" s="130">
        <v>46</v>
      </c>
      <c r="EF72" s="130">
        <v>5</v>
      </c>
      <c r="EG72" s="130">
        <v>79</v>
      </c>
      <c r="EH72" s="130">
        <v>567</v>
      </c>
      <c r="EI72" s="130">
        <v>310</v>
      </c>
      <c r="EJ72" s="130">
        <v>5</v>
      </c>
      <c r="EK72" s="130">
        <v>11</v>
      </c>
      <c r="EL72" s="130">
        <v>5</v>
      </c>
      <c r="EM72" s="130">
        <v>1</v>
      </c>
      <c r="EN72" s="130">
        <v>0</v>
      </c>
      <c r="EO72">
        <v>68</v>
      </c>
      <c r="EP72">
        <v>558</v>
      </c>
      <c r="EQ72">
        <v>305</v>
      </c>
      <c r="ER72">
        <v>17</v>
      </c>
      <c r="ES72" s="130">
        <v>158</v>
      </c>
      <c r="ET72">
        <v>36</v>
      </c>
      <c r="EU72" s="130">
        <v>131</v>
      </c>
      <c r="EV72">
        <v>72</v>
      </c>
      <c r="EW72" s="130">
        <v>6408</v>
      </c>
      <c r="EX72" s="130">
        <v>4</v>
      </c>
      <c r="EY72" s="130">
        <v>86</v>
      </c>
      <c r="EZ72" s="130">
        <v>73</v>
      </c>
      <c r="FA72" s="130">
        <v>30</v>
      </c>
      <c r="FB72" s="130">
        <v>92</v>
      </c>
      <c r="FC72" s="130">
        <v>3833</v>
      </c>
      <c r="FD72">
        <v>2372</v>
      </c>
      <c r="FE72">
        <v>406</v>
      </c>
      <c r="FF72" s="130">
        <v>6611</v>
      </c>
      <c r="FG72" s="130">
        <v>140</v>
      </c>
      <c r="FH72" s="130">
        <v>96</v>
      </c>
      <c r="FI72" s="130">
        <v>4</v>
      </c>
      <c r="FJ72" s="130">
        <v>7</v>
      </c>
      <c r="FK72" s="130">
        <v>3</v>
      </c>
      <c r="FL72" s="130">
        <v>133</v>
      </c>
      <c r="FM72" s="130">
        <v>4</v>
      </c>
      <c r="FN72" s="130">
        <v>5</v>
      </c>
      <c r="FO72" s="130">
        <v>1</v>
      </c>
      <c r="FP72" s="130">
        <v>1</v>
      </c>
      <c r="FQ72" s="130">
        <v>0</v>
      </c>
      <c r="FR72" s="130">
        <v>3</v>
      </c>
      <c r="FS72" s="130">
        <v>1</v>
      </c>
      <c r="FT72" s="130">
        <v>0</v>
      </c>
      <c r="FU72" s="130">
        <v>9</v>
      </c>
      <c r="FV72" s="130">
        <v>7</v>
      </c>
      <c r="FW72" s="130">
        <v>4</v>
      </c>
      <c r="FX72" s="130">
        <v>1</v>
      </c>
      <c r="FY72" s="130">
        <v>4</v>
      </c>
      <c r="FZ72" s="130">
        <v>5</v>
      </c>
      <c r="GA72" s="130">
        <v>14</v>
      </c>
      <c r="GB72" s="130">
        <v>1</v>
      </c>
      <c r="GC72" s="130">
        <v>558</v>
      </c>
      <c r="GD72" s="130">
        <v>144</v>
      </c>
      <c r="GE72" s="130">
        <v>702</v>
      </c>
      <c r="GF72" s="130">
        <v>3</v>
      </c>
      <c r="GG72" s="130">
        <v>3</v>
      </c>
      <c r="GH72" s="130">
        <v>6</v>
      </c>
      <c r="GI72" s="130">
        <v>553</v>
      </c>
      <c r="GJ72" s="130">
        <v>139</v>
      </c>
      <c r="GK72" s="130">
        <v>692</v>
      </c>
      <c r="GL72" s="130">
        <v>558</v>
      </c>
      <c r="GM72" s="130">
        <v>112</v>
      </c>
      <c r="GN72" s="130">
        <v>112</v>
      </c>
      <c r="GO72" s="130">
        <v>112</v>
      </c>
      <c r="GP72" s="130">
        <v>338</v>
      </c>
      <c r="GQ72" s="130">
        <v>6</v>
      </c>
      <c r="GR72" s="130">
        <v>5</v>
      </c>
      <c r="GS72" s="130">
        <v>5</v>
      </c>
      <c r="GT72" s="130" t="s">
        <v>118</v>
      </c>
      <c r="GU72" s="130" t="s">
        <v>1291</v>
      </c>
      <c r="GV72" s="130"/>
      <c r="GW72" s="130"/>
      <c r="GX72" s="130"/>
      <c r="GY72" s="130"/>
      <c r="GZ72" s="130"/>
      <c r="HA72" s="130"/>
      <c r="HH72" s="130"/>
      <c r="HI72" s="130"/>
      <c r="HN72" s="130"/>
      <c r="HO72" s="130"/>
      <c r="HP72" s="130"/>
    </row>
    <row r="73" spans="1:224" x14ac:dyDescent="0.3">
      <c r="A73" t="s">
        <v>138</v>
      </c>
      <c r="B73" t="s">
        <v>139</v>
      </c>
      <c r="C73" t="s">
        <v>140</v>
      </c>
      <c r="D73" t="s">
        <v>141</v>
      </c>
      <c r="E73" s="352">
        <v>44682</v>
      </c>
      <c r="F73" s="130">
        <v>6633</v>
      </c>
      <c r="G73">
        <v>221</v>
      </c>
      <c r="H73">
        <v>212</v>
      </c>
      <c r="I73">
        <v>221</v>
      </c>
      <c r="J73">
        <v>206</v>
      </c>
      <c r="K73">
        <v>220</v>
      </c>
      <c r="L73">
        <v>202</v>
      </c>
      <c r="M73">
        <v>215</v>
      </c>
      <c r="N73">
        <v>172</v>
      </c>
      <c r="O73">
        <v>229</v>
      </c>
      <c r="P73">
        <v>13</v>
      </c>
      <c r="Q73">
        <v>12</v>
      </c>
      <c r="R73">
        <v>13</v>
      </c>
      <c r="S73">
        <v>10</v>
      </c>
      <c r="T73">
        <v>12</v>
      </c>
      <c r="U73">
        <v>10</v>
      </c>
      <c r="V73">
        <v>11</v>
      </c>
      <c r="W73">
        <v>10</v>
      </c>
      <c r="X73">
        <v>14</v>
      </c>
      <c r="Y73">
        <v>208</v>
      </c>
      <c r="Z73">
        <v>200</v>
      </c>
      <c r="AA73">
        <v>208</v>
      </c>
      <c r="AB73">
        <v>196</v>
      </c>
      <c r="AC73">
        <v>208</v>
      </c>
      <c r="AD73">
        <v>192</v>
      </c>
      <c r="AE73">
        <v>204</v>
      </c>
      <c r="AF73">
        <v>162</v>
      </c>
      <c r="AG73">
        <v>215</v>
      </c>
      <c r="AH73">
        <v>28</v>
      </c>
      <c r="AI73">
        <v>27</v>
      </c>
      <c r="AJ73">
        <v>3</v>
      </c>
      <c r="AK73">
        <v>3</v>
      </c>
      <c r="AL73">
        <v>25</v>
      </c>
      <c r="AM73">
        <v>24</v>
      </c>
      <c r="AN73">
        <v>183</v>
      </c>
      <c r="AO73">
        <v>8</v>
      </c>
      <c r="AP73">
        <v>175</v>
      </c>
      <c r="AQ73">
        <v>0</v>
      </c>
      <c r="AR73">
        <v>0</v>
      </c>
      <c r="AS73">
        <v>0</v>
      </c>
      <c r="AT73">
        <v>149</v>
      </c>
      <c r="AU73">
        <v>6</v>
      </c>
      <c r="AV73">
        <v>143</v>
      </c>
      <c r="AW73" s="130">
        <v>215</v>
      </c>
      <c r="AX73" s="130">
        <v>5</v>
      </c>
      <c r="AY73" s="130">
        <v>9</v>
      </c>
      <c r="AZ73" s="130">
        <v>201</v>
      </c>
      <c r="BA73" s="130">
        <v>11</v>
      </c>
      <c r="BB73" s="130">
        <v>1</v>
      </c>
      <c r="BC73" s="130">
        <v>0</v>
      </c>
      <c r="BD73" s="130">
        <v>10</v>
      </c>
      <c r="BE73" s="130">
        <v>204</v>
      </c>
      <c r="BF73" s="130">
        <v>4</v>
      </c>
      <c r="BG73" s="130">
        <v>9</v>
      </c>
      <c r="BH73" s="130">
        <v>191</v>
      </c>
      <c r="BI73">
        <v>25</v>
      </c>
      <c r="BJ73" s="130">
        <v>4</v>
      </c>
      <c r="BK73">
        <v>37</v>
      </c>
      <c r="BL73">
        <v>20</v>
      </c>
      <c r="BM73" s="27">
        <v>11</v>
      </c>
      <c r="BN73">
        <v>3</v>
      </c>
      <c r="BO73" s="130">
        <v>4</v>
      </c>
      <c r="BP73" s="130">
        <v>0</v>
      </c>
      <c r="BQ73">
        <v>0</v>
      </c>
      <c r="BR73">
        <v>0</v>
      </c>
      <c r="BS73" s="130">
        <v>4</v>
      </c>
      <c r="BT73">
        <v>0</v>
      </c>
      <c r="BU73">
        <v>0</v>
      </c>
      <c r="BV73">
        <v>0</v>
      </c>
      <c r="BW73">
        <v>1</v>
      </c>
      <c r="BX73">
        <v>0</v>
      </c>
      <c r="BY73" s="130">
        <v>1</v>
      </c>
      <c r="BZ73">
        <v>3</v>
      </c>
      <c r="CA73">
        <v>0</v>
      </c>
      <c r="CB73">
        <v>1</v>
      </c>
      <c r="CC73">
        <v>2</v>
      </c>
      <c r="CD73" s="130"/>
      <c r="CE73" s="130"/>
      <c r="CF73" s="322"/>
      <c r="CG73">
        <v>221</v>
      </c>
      <c r="CH73">
        <v>180</v>
      </c>
      <c r="CI73">
        <v>221</v>
      </c>
      <c r="CJ73" s="130">
        <v>58</v>
      </c>
      <c r="CK73" s="130">
        <v>203</v>
      </c>
      <c r="CL73" s="130">
        <v>143</v>
      </c>
      <c r="CM73" s="130">
        <v>212</v>
      </c>
      <c r="CN73">
        <v>202</v>
      </c>
      <c r="CO73">
        <v>212</v>
      </c>
      <c r="CP73">
        <v>106</v>
      </c>
      <c r="CQ73">
        <v>13</v>
      </c>
      <c r="CR73">
        <v>9</v>
      </c>
      <c r="CS73">
        <v>13</v>
      </c>
      <c r="CT73" s="130">
        <v>4</v>
      </c>
      <c r="CU73" s="130">
        <v>10</v>
      </c>
      <c r="CV73" s="130">
        <v>8</v>
      </c>
      <c r="CW73" s="130">
        <v>12</v>
      </c>
      <c r="CX73">
        <v>10</v>
      </c>
      <c r="CY73">
        <v>12</v>
      </c>
      <c r="CZ73">
        <v>4</v>
      </c>
      <c r="DA73">
        <v>208</v>
      </c>
      <c r="DB73">
        <v>171</v>
      </c>
      <c r="DC73">
        <v>208</v>
      </c>
      <c r="DD73" s="130">
        <v>54</v>
      </c>
      <c r="DE73" s="130">
        <v>193</v>
      </c>
      <c r="DF73" s="130">
        <v>135</v>
      </c>
      <c r="DG73" s="130">
        <v>200</v>
      </c>
      <c r="DH73" s="130">
        <v>192</v>
      </c>
      <c r="DI73" s="130">
        <v>200</v>
      </c>
      <c r="DJ73" s="130">
        <v>102</v>
      </c>
      <c r="DK73" s="130"/>
      <c r="DL73">
        <v>232</v>
      </c>
      <c r="DM73">
        <v>232</v>
      </c>
      <c r="DN73">
        <v>0</v>
      </c>
      <c r="DO73">
        <v>232</v>
      </c>
      <c r="DP73">
        <v>16</v>
      </c>
      <c r="DQ73">
        <v>216</v>
      </c>
      <c r="DR73">
        <v>0</v>
      </c>
      <c r="DS73">
        <v>39</v>
      </c>
      <c r="DT73">
        <v>185</v>
      </c>
      <c r="DU73" s="130">
        <v>66</v>
      </c>
      <c r="DV73" s="130">
        <v>51</v>
      </c>
      <c r="DW73">
        <v>105</v>
      </c>
      <c r="DX73" s="130">
        <v>3</v>
      </c>
      <c r="DY73">
        <v>6</v>
      </c>
      <c r="DZ73">
        <v>1</v>
      </c>
      <c r="EA73">
        <v>0</v>
      </c>
      <c r="EB73">
        <v>32</v>
      </c>
      <c r="EC73" s="130">
        <v>7</v>
      </c>
      <c r="ED73" s="130">
        <v>174</v>
      </c>
      <c r="EE73" s="130">
        <v>11</v>
      </c>
      <c r="EF73" s="130">
        <v>1</v>
      </c>
      <c r="EG73" s="130">
        <v>19</v>
      </c>
      <c r="EH73" s="130">
        <v>109</v>
      </c>
      <c r="EI73" s="130">
        <v>103</v>
      </c>
      <c r="EJ73" s="130">
        <v>1</v>
      </c>
      <c r="EK73" s="130">
        <v>12</v>
      </c>
      <c r="EL73" s="130">
        <v>2</v>
      </c>
      <c r="EM73" s="130">
        <v>1</v>
      </c>
      <c r="EN73" s="130">
        <v>0</v>
      </c>
      <c r="EO73">
        <v>7</v>
      </c>
      <c r="EP73">
        <v>107</v>
      </c>
      <c r="EQ73">
        <v>102</v>
      </c>
      <c r="ER73">
        <v>5</v>
      </c>
      <c r="ES73" s="130">
        <v>14</v>
      </c>
      <c r="ET73">
        <v>2</v>
      </c>
      <c r="EU73" s="130">
        <v>33</v>
      </c>
      <c r="EV73">
        <v>17</v>
      </c>
      <c r="EW73" s="130">
        <v>5576</v>
      </c>
      <c r="EX73" s="130">
        <v>0</v>
      </c>
      <c r="EY73" s="130">
        <v>99</v>
      </c>
      <c r="EZ73" s="130">
        <v>1</v>
      </c>
      <c r="FA73" s="130">
        <v>10</v>
      </c>
      <c r="FB73" s="130">
        <v>75</v>
      </c>
      <c r="FC73" s="130">
        <v>3841</v>
      </c>
      <c r="FD73">
        <v>1541</v>
      </c>
      <c r="FE73">
        <v>244</v>
      </c>
      <c r="FF73" s="130">
        <v>5626</v>
      </c>
      <c r="FG73" s="130">
        <v>25</v>
      </c>
      <c r="FH73" s="130">
        <v>12</v>
      </c>
      <c r="FI73" s="130">
        <v>0</v>
      </c>
      <c r="FJ73" s="130">
        <v>11</v>
      </c>
      <c r="FK73" s="130">
        <v>1</v>
      </c>
      <c r="FL73" s="130">
        <v>24</v>
      </c>
      <c r="FM73" s="130">
        <v>0</v>
      </c>
      <c r="FN73" s="130">
        <v>1</v>
      </c>
      <c r="FO73" s="130">
        <v>1</v>
      </c>
      <c r="FP73" s="130">
        <v>1</v>
      </c>
      <c r="FQ73" s="130">
        <v>0</v>
      </c>
      <c r="FR73" s="130">
        <v>0</v>
      </c>
      <c r="FS73" s="130">
        <v>0</v>
      </c>
      <c r="FT73" s="130">
        <v>0</v>
      </c>
      <c r="FU73" s="130">
        <v>1</v>
      </c>
      <c r="FV73" s="130">
        <v>1</v>
      </c>
      <c r="FW73" s="130">
        <v>0</v>
      </c>
      <c r="FX73" s="130">
        <v>1</v>
      </c>
      <c r="FY73" s="130">
        <v>0</v>
      </c>
      <c r="FZ73" s="130">
        <v>1</v>
      </c>
      <c r="GA73" s="130">
        <v>2</v>
      </c>
      <c r="GB73" s="130">
        <v>1</v>
      </c>
      <c r="GC73" s="130">
        <v>109</v>
      </c>
      <c r="GD73" s="130">
        <v>36</v>
      </c>
      <c r="GE73" s="130">
        <v>145</v>
      </c>
      <c r="GF73" s="130">
        <v>1</v>
      </c>
      <c r="GG73" s="130">
        <v>0</v>
      </c>
      <c r="GH73" s="130">
        <v>1</v>
      </c>
      <c r="GI73" s="130">
        <v>108</v>
      </c>
      <c r="GJ73" s="130">
        <v>36</v>
      </c>
      <c r="GK73" s="130">
        <v>144</v>
      </c>
      <c r="GL73" s="130">
        <v>109</v>
      </c>
      <c r="GM73" s="130">
        <v>10</v>
      </c>
      <c r="GN73" s="130">
        <v>10</v>
      </c>
      <c r="GO73" s="130">
        <v>10</v>
      </c>
      <c r="GP73" s="130">
        <v>68</v>
      </c>
      <c r="GQ73" s="130">
        <v>6</v>
      </c>
      <c r="GR73" s="130">
        <v>4</v>
      </c>
      <c r="GS73" s="130">
        <v>4</v>
      </c>
      <c r="GT73" s="130" t="s">
        <v>118</v>
      </c>
      <c r="GU73" s="130" t="s">
        <v>1210</v>
      </c>
      <c r="GV73" s="130"/>
      <c r="GW73" s="130"/>
      <c r="GX73" s="130"/>
      <c r="GY73" s="130"/>
      <c r="GZ73" s="130"/>
      <c r="HA73" s="130"/>
      <c r="HH73" s="130"/>
      <c r="HI73" s="130"/>
      <c r="HN73" s="130"/>
      <c r="HO73" s="130"/>
      <c r="HP73" s="130"/>
    </row>
    <row r="74" spans="1:224" x14ac:dyDescent="0.3">
      <c r="A74" t="s">
        <v>138</v>
      </c>
      <c r="B74" t="s">
        <v>139</v>
      </c>
      <c r="C74" t="s">
        <v>140</v>
      </c>
      <c r="D74" t="s">
        <v>141</v>
      </c>
      <c r="E74" s="352">
        <v>44713</v>
      </c>
      <c r="F74" s="130">
        <v>6628</v>
      </c>
      <c r="G74">
        <v>221</v>
      </c>
      <c r="H74">
        <v>213</v>
      </c>
      <c r="I74">
        <v>220</v>
      </c>
      <c r="J74">
        <v>208</v>
      </c>
      <c r="K74">
        <v>218</v>
      </c>
      <c r="L74">
        <v>207</v>
      </c>
      <c r="M74">
        <v>215</v>
      </c>
      <c r="N74">
        <v>174</v>
      </c>
      <c r="O74">
        <v>227</v>
      </c>
      <c r="P74">
        <v>13</v>
      </c>
      <c r="Q74">
        <v>12</v>
      </c>
      <c r="R74">
        <v>13</v>
      </c>
      <c r="S74">
        <v>10</v>
      </c>
      <c r="T74">
        <v>12</v>
      </c>
      <c r="U74">
        <v>10</v>
      </c>
      <c r="V74">
        <v>11</v>
      </c>
      <c r="W74">
        <v>9</v>
      </c>
      <c r="X74">
        <v>14</v>
      </c>
      <c r="Y74">
        <v>208</v>
      </c>
      <c r="Z74">
        <v>201</v>
      </c>
      <c r="AA74">
        <v>207</v>
      </c>
      <c r="AB74">
        <v>198</v>
      </c>
      <c r="AC74">
        <v>206</v>
      </c>
      <c r="AD74">
        <v>197</v>
      </c>
      <c r="AE74">
        <v>204</v>
      </c>
      <c r="AF74">
        <v>165</v>
      </c>
      <c r="AG74">
        <v>213</v>
      </c>
      <c r="AH74">
        <v>28</v>
      </c>
      <c r="AI74">
        <v>26</v>
      </c>
      <c r="AJ74">
        <v>3</v>
      </c>
      <c r="AK74">
        <v>3</v>
      </c>
      <c r="AL74">
        <v>25</v>
      </c>
      <c r="AM74">
        <v>23</v>
      </c>
      <c r="AN74">
        <v>189</v>
      </c>
      <c r="AO74">
        <v>8</v>
      </c>
      <c r="AP74">
        <v>181</v>
      </c>
      <c r="AQ74">
        <v>0</v>
      </c>
      <c r="AR74">
        <v>0</v>
      </c>
      <c r="AS74">
        <v>0</v>
      </c>
      <c r="AT74">
        <v>157</v>
      </c>
      <c r="AU74">
        <v>6</v>
      </c>
      <c r="AV74">
        <v>151</v>
      </c>
      <c r="AW74" s="130">
        <v>215</v>
      </c>
      <c r="AX74" s="130">
        <v>5</v>
      </c>
      <c r="AY74" s="130">
        <v>9</v>
      </c>
      <c r="AZ74" s="130">
        <v>201</v>
      </c>
      <c r="BA74" s="130">
        <v>11</v>
      </c>
      <c r="BB74" s="130">
        <v>1</v>
      </c>
      <c r="BC74" s="130">
        <v>0</v>
      </c>
      <c r="BD74" s="130">
        <v>10</v>
      </c>
      <c r="BE74" s="130">
        <v>204</v>
      </c>
      <c r="BF74" s="130">
        <v>4</v>
      </c>
      <c r="BG74" s="130">
        <v>9</v>
      </c>
      <c r="BH74" s="130">
        <v>191</v>
      </c>
      <c r="BI74">
        <v>25</v>
      </c>
      <c r="BJ74" s="130">
        <v>3</v>
      </c>
      <c r="BK74">
        <v>38</v>
      </c>
      <c r="BL74">
        <v>19</v>
      </c>
      <c r="BM74" s="27">
        <v>11</v>
      </c>
      <c r="BN74">
        <v>3</v>
      </c>
      <c r="BO74" s="130">
        <v>4</v>
      </c>
      <c r="BP74" s="130">
        <v>0</v>
      </c>
      <c r="BQ74">
        <v>0</v>
      </c>
      <c r="BR74">
        <v>0</v>
      </c>
      <c r="BS74" s="130">
        <v>4</v>
      </c>
      <c r="BT74">
        <v>0</v>
      </c>
      <c r="BU74">
        <v>0</v>
      </c>
      <c r="BV74">
        <v>0</v>
      </c>
      <c r="BW74">
        <v>1</v>
      </c>
      <c r="BX74">
        <v>0</v>
      </c>
      <c r="BY74" s="130">
        <v>1</v>
      </c>
      <c r="BZ74">
        <v>3</v>
      </c>
      <c r="CA74">
        <v>0</v>
      </c>
      <c r="CB74">
        <v>1</v>
      </c>
      <c r="CC74">
        <v>2</v>
      </c>
      <c r="CD74" s="130"/>
      <c r="CE74" s="130"/>
      <c r="CF74" s="322"/>
      <c r="CG74">
        <v>221</v>
      </c>
      <c r="CH74">
        <v>178</v>
      </c>
      <c r="CI74">
        <v>220</v>
      </c>
      <c r="CJ74" s="130">
        <v>56</v>
      </c>
      <c r="CK74" s="130">
        <v>200</v>
      </c>
      <c r="CL74" s="130">
        <v>142</v>
      </c>
      <c r="CM74" s="130">
        <v>213</v>
      </c>
      <c r="CN74">
        <v>206</v>
      </c>
      <c r="CO74">
        <v>213</v>
      </c>
      <c r="CP74">
        <v>108</v>
      </c>
      <c r="CQ74">
        <v>13</v>
      </c>
      <c r="CR74">
        <v>9</v>
      </c>
      <c r="CS74">
        <v>13</v>
      </c>
      <c r="CT74" s="130">
        <v>4</v>
      </c>
      <c r="CU74" s="130">
        <v>10</v>
      </c>
      <c r="CV74" s="130">
        <v>8</v>
      </c>
      <c r="CW74" s="130">
        <v>12</v>
      </c>
      <c r="CX74">
        <v>10</v>
      </c>
      <c r="CY74">
        <v>12</v>
      </c>
      <c r="CZ74">
        <v>4</v>
      </c>
      <c r="DA74">
        <v>208</v>
      </c>
      <c r="DB74">
        <v>169</v>
      </c>
      <c r="DC74">
        <v>207</v>
      </c>
      <c r="DD74" s="130">
        <v>52</v>
      </c>
      <c r="DE74" s="130">
        <v>190</v>
      </c>
      <c r="DF74" s="130">
        <v>134</v>
      </c>
      <c r="DG74" s="130">
        <v>201</v>
      </c>
      <c r="DH74" s="130">
        <v>196</v>
      </c>
      <c r="DI74" s="130">
        <v>201</v>
      </c>
      <c r="DJ74" s="130">
        <v>104</v>
      </c>
      <c r="DK74" s="130"/>
      <c r="DL74">
        <v>229</v>
      </c>
      <c r="DM74">
        <v>229</v>
      </c>
      <c r="DN74">
        <v>0</v>
      </c>
      <c r="DO74">
        <v>229</v>
      </c>
      <c r="DP74">
        <v>16</v>
      </c>
      <c r="DQ74">
        <v>213</v>
      </c>
      <c r="DR74">
        <v>0</v>
      </c>
      <c r="DS74">
        <v>44</v>
      </c>
      <c r="DT74">
        <v>185</v>
      </c>
      <c r="DU74" s="130">
        <v>66</v>
      </c>
      <c r="DV74" s="130">
        <v>50</v>
      </c>
      <c r="DW74">
        <v>104</v>
      </c>
      <c r="DX74" s="130">
        <v>3</v>
      </c>
      <c r="DY74">
        <v>6</v>
      </c>
      <c r="DZ74">
        <v>0</v>
      </c>
      <c r="EA74">
        <v>0</v>
      </c>
      <c r="EB74">
        <v>37</v>
      </c>
      <c r="EC74" s="130">
        <v>7</v>
      </c>
      <c r="ED74" s="130">
        <v>174</v>
      </c>
      <c r="EE74" s="130">
        <v>11</v>
      </c>
      <c r="EF74" s="130">
        <v>1</v>
      </c>
      <c r="EG74" s="130">
        <v>19</v>
      </c>
      <c r="EH74" s="130">
        <v>108</v>
      </c>
      <c r="EI74" s="130">
        <v>101</v>
      </c>
      <c r="EJ74" s="130">
        <v>1</v>
      </c>
      <c r="EK74" s="130">
        <v>12</v>
      </c>
      <c r="EL74" s="130">
        <v>2</v>
      </c>
      <c r="EM74" s="130">
        <v>1</v>
      </c>
      <c r="EN74" s="130">
        <v>0</v>
      </c>
      <c r="EO74">
        <v>7</v>
      </c>
      <c r="EP74">
        <v>106</v>
      </c>
      <c r="EQ74">
        <v>100</v>
      </c>
      <c r="ER74">
        <v>4</v>
      </c>
      <c r="ES74" s="130">
        <v>14</v>
      </c>
      <c r="ET74">
        <v>2</v>
      </c>
      <c r="EU74" s="130">
        <v>32</v>
      </c>
      <c r="EV74">
        <v>17</v>
      </c>
      <c r="EW74" s="130">
        <v>5573</v>
      </c>
      <c r="EX74" s="130">
        <v>0</v>
      </c>
      <c r="EY74" s="130">
        <v>93</v>
      </c>
      <c r="EZ74" s="130">
        <v>1</v>
      </c>
      <c r="FA74" s="130">
        <v>10</v>
      </c>
      <c r="FB74" s="130">
        <v>72</v>
      </c>
      <c r="FC74" s="130">
        <v>3830</v>
      </c>
      <c r="FD74">
        <v>1553</v>
      </c>
      <c r="FE74">
        <v>239</v>
      </c>
      <c r="FF74" s="130">
        <v>5622</v>
      </c>
      <c r="FG74" s="130">
        <v>22</v>
      </c>
      <c r="FH74" s="130">
        <v>11</v>
      </c>
      <c r="FI74" s="130">
        <v>1</v>
      </c>
      <c r="FJ74" s="130">
        <v>10</v>
      </c>
      <c r="FK74" s="130">
        <v>1</v>
      </c>
      <c r="FL74" s="130">
        <v>21</v>
      </c>
      <c r="FM74" s="130">
        <v>0</v>
      </c>
      <c r="FN74" s="130">
        <v>1</v>
      </c>
      <c r="FO74" s="130">
        <v>1</v>
      </c>
      <c r="FP74" s="130">
        <v>1</v>
      </c>
      <c r="FQ74" s="130">
        <v>0</v>
      </c>
      <c r="FR74" s="130">
        <v>0</v>
      </c>
      <c r="FS74" s="130">
        <v>0</v>
      </c>
      <c r="FT74" s="130">
        <v>0</v>
      </c>
      <c r="FU74" s="130">
        <v>1</v>
      </c>
      <c r="FV74" s="130">
        <v>1</v>
      </c>
      <c r="FW74" s="130">
        <v>0</v>
      </c>
      <c r="FX74" s="130">
        <v>1</v>
      </c>
      <c r="FY74" s="130">
        <v>0</v>
      </c>
      <c r="FZ74" s="130">
        <v>1</v>
      </c>
      <c r="GA74" s="130">
        <v>2</v>
      </c>
      <c r="GB74" s="130">
        <v>1</v>
      </c>
      <c r="GC74" s="130">
        <v>108</v>
      </c>
      <c r="GD74" s="130">
        <v>37</v>
      </c>
      <c r="GE74" s="130">
        <v>145</v>
      </c>
      <c r="GF74" s="130">
        <v>2</v>
      </c>
      <c r="GG74" s="130">
        <v>0</v>
      </c>
      <c r="GH74" s="130">
        <v>2</v>
      </c>
      <c r="GI74" s="130">
        <v>106</v>
      </c>
      <c r="GJ74" s="130">
        <v>37</v>
      </c>
      <c r="GK74" s="130">
        <v>143</v>
      </c>
      <c r="GL74" s="130">
        <v>108</v>
      </c>
      <c r="GM74" s="130">
        <v>14</v>
      </c>
      <c r="GN74" s="130">
        <v>13</v>
      </c>
      <c r="GO74" s="130">
        <v>14</v>
      </c>
      <c r="GP74" s="130">
        <v>66</v>
      </c>
      <c r="GQ74" s="130">
        <v>7</v>
      </c>
      <c r="GR74" s="130">
        <v>5</v>
      </c>
      <c r="GS74" s="130">
        <v>4</v>
      </c>
      <c r="GT74" s="130" t="s">
        <v>121</v>
      </c>
      <c r="GU74" s="130" t="s">
        <v>1210</v>
      </c>
      <c r="GV74" s="130"/>
      <c r="GW74" s="130"/>
      <c r="GX74" s="130"/>
      <c r="GY74" s="130"/>
      <c r="GZ74" s="130"/>
      <c r="HA74" s="130"/>
      <c r="HH74" s="130"/>
      <c r="HI74" s="130"/>
      <c r="HN74" s="130"/>
      <c r="HO74" s="130"/>
      <c r="HP74" s="130"/>
    </row>
    <row r="75" spans="1:224" x14ac:dyDescent="0.3">
      <c r="A75" t="s">
        <v>138</v>
      </c>
      <c r="B75" t="s">
        <v>139</v>
      </c>
      <c r="C75" t="s">
        <v>142</v>
      </c>
      <c r="D75" t="s">
        <v>143</v>
      </c>
      <c r="E75" s="352">
        <v>44682</v>
      </c>
      <c r="F75" s="130">
        <v>12208</v>
      </c>
      <c r="G75">
        <v>600</v>
      </c>
      <c r="H75">
        <v>578</v>
      </c>
      <c r="I75">
        <v>600</v>
      </c>
      <c r="J75">
        <v>548</v>
      </c>
      <c r="K75">
        <v>592</v>
      </c>
      <c r="L75">
        <v>485</v>
      </c>
      <c r="M75">
        <v>550</v>
      </c>
      <c r="N75">
        <v>484</v>
      </c>
      <c r="O75">
        <v>617</v>
      </c>
      <c r="P75">
        <v>31</v>
      </c>
      <c r="Q75">
        <v>26</v>
      </c>
      <c r="R75">
        <v>30</v>
      </c>
      <c r="S75">
        <v>29</v>
      </c>
      <c r="T75">
        <v>26</v>
      </c>
      <c r="U75">
        <v>18</v>
      </c>
      <c r="V75">
        <v>26</v>
      </c>
      <c r="W75">
        <v>28</v>
      </c>
      <c r="X75">
        <v>35</v>
      </c>
      <c r="Y75">
        <v>567</v>
      </c>
      <c r="Z75">
        <v>551</v>
      </c>
      <c r="AA75">
        <v>568</v>
      </c>
      <c r="AB75">
        <v>518</v>
      </c>
      <c r="AC75">
        <v>564</v>
      </c>
      <c r="AD75">
        <v>467</v>
      </c>
      <c r="AE75">
        <v>524</v>
      </c>
      <c r="AF75">
        <v>455</v>
      </c>
      <c r="AG75">
        <v>579</v>
      </c>
      <c r="AH75">
        <v>96</v>
      </c>
      <c r="AI75">
        <v>96</v>
      </c>
      <c r="AJ75">
        <v>4</v>
      </c>
      <c r="AK75">
        <v>4</v>
      </c>
      <c r="AL75">
        <v>91</v>
      </c>
      <c r="AM75">
        <v>91</v>
      </c>
      <c r="AN75">
        <v>431</v>
      </c>
      <c r="AO75">
        <v>16</v>
      </c>
      <c r="AP75">
        <v>415</v>
      </c>
      <c r="AQ75">
        <v>0</v>
      </c>
      <c r="AR75">
        <v>0</v>
      </c>
      <c r="AS75">
        <v>0</v>
      </c>
      <c r="AT75">
        <v>364</v>
      </c>
      <c r="AU75">
        <v>13</v>
      </c>
      <c r="AV75">
        <v>351</v>
      </c>
      <c r="AW75" s="130">
        <v>550</v>
      </c>
      <c r="AX75" s="130">
        <v>8</v>
      </c>
      <c r="AY75" s="130">
        <v>35</v>
      </c>
      <c r="AZ75" s="130">
        <v>506</v>
      </c>
      <c r="BA75" s="130">
        <v>26</v>
      </c>
      <c r="BB75" s="130">
        <v>0</v>
      </c>
      <c r="BC75" s="130">
        <v>2</v>
      </c>
      <c r="BD75" s="130">
        <v>24</v>
      </c>
      <c r="BE75" s="130">
        <v>524</v>
      </c>
      <c r="BF75" s="130">
        <v>8</v>
      </c>
      <c r="BG75" s="130">
        <v>33</v>
      </c>
      <c r="BH75" s="130">
        <v>482</v>
      </c>
      <c r="BI75">
        <v>96</v>
      </c>
      <c r="BJ75" s="130">
        <v>12</v>
      </c>
      <c r="BK75">
        <v>123</v>
      </c>
      <c r="BL75">
        <v>106</v>
      </c>
      <c r="BM75" s="27">
        <v>31</v>
      </c>
      <c r="BN75">
        <v>10</v>
      </c>
      <c r="BO75" s="130">
        <v>25</v>
      </c>
      <c r="BP75" s="130">
        <v>10</v>
      </c>
      <c r="BQ75">
        <v>1</v>
      </c>
      <c r="BR75">
        <v>0</v>
      </c>
      <c r="BS75" s="130">
        <v>15</v>
      </c>
      <c r="BT75">
        <v>1</v>
      </c>
      <c r="BU75">
        <v>0</v>
      </c>
      <c r="BV75">
        <v>1</v>
      </c>
      <c r="BW75">
        <v>1</v>
      </c>
      <c r="BX75">
        <v>0</v>
      </c>
      <c r="BY75" s="130">
        <v>1</v>
      </c>
      <c r="BZ75">
        <v>12</v>
      </c>
      <c r="CA75">
        <v>2</v>
      </c>
      <c r="CB75">
        <v>10</v>
      </c>
      <c r="CC75">
        <v>2</v>
      </c>
      <c r="CD75" s="130"/>
      <c r="CE75" s="130"/>
      <c r="CF75" s="322"/>
      <c r="CG75">
        <v>600</v>
      </c>
      <c r="CH75">
        <v>366</v>
      </c>
      <c r="CI75">
        <v>600</v>
      </c>
      <c r="CJ75" s="130">
        <v>175</v>
      </c>
      <c r="CK75" s="130">
        <v>548</v>
      </c>
      <c r="CL75" s="130">
        <v>361</v>
      </c>
      <c r="CM75" s="130">
        <v>578</v>
      </c>
      <c r="CN75">
        <v>514</v>
      </c>
      <c r="CO75">
        <v>567</v>
      </c>
      <c r="CP75">
        <v>191</v>
      </c>
      <c r="CQ75">
        <v>31</v>
      </c>
      <c r="CR75">
        <v>25</v>
      </c>
      <c r="CS75">
        <v>30</v>
      </c>
      <c r="CT75" s="130">
        <v>2</v>
      </c>
      <c r="CU75" s="130">
        <v>27</v>
      </c>
      <c r="CV75" s="130">
        <v>11</v>
      </c>
      <c r="CW75" s="130">
        <v>26</v>
      </c>
      <c r="CX75">
        <v>23</v>
      </c>
      <c r="CY75">
        <v>26</v>
      </c>
      <c r="CZ75">
        <v>6</v>
      </c>
      <c r="DA75">
        <v>567</v>
      </c>
      <c r="DB75">
        <v>339</v>
      </c>
      <c r="DC75">
        <v>568</v>
      </c>
      <c r="DD75" s="130">
        <v>171</v>
      </c>
      <c r="DE75" s="130">
        <v>519</v>
      </c>
      <c r="DF75" s="130">
        <v>348</v>
      </c>
      <c r="DG75" s="130">
        <v>551</v>
      </c>
      <c r="DH75" s="130">
        <v>490</v>
      </c>
      <c r="DI75" s="130">
        <v>540</v>
      </c>
      <c r="DJ75" s="130">
        <v>184</v>
      </c>
      <c r="DK75" s="130"/>
      <c r="DL75">
        <v>634</v>
      </c>
      <c r="DM75">
        <v>631</v>
      </c>
      <c r="DN75">
        <v>3</v>
      </c>
      <c r="DO75">
        <v>634</v>
      </c>
      <c r="DP75">
        <v>37</v>
      </c>
      <c r="DQ75">
        <v>594</v>
      </c>
      <c r="DR75">
        <v>3</v>
      </c>
      <c r="DS75">
        <v>444</v>
      </c>
      <c r="DT75">
        <v>595</v>
      </c>
      <c r="DU75" s="130">
        <v>290</v>
      </c>
      <c r="DV75" s="130">
        <v>102</v>
      </c>
      <c r="DW75">
        <v>190</v>
      </c>
      <c r="DX75" s="130">
        <v>20</v>
      </c>
      <c r="DY75">
        <v>24</v>
      </c>
      <c r="DZ75">
        <v>6</v>
      </c>
      <c r="EA75">
        <v>2</v>
      </c>
      <c r="EB75">
        <v>430</v>
      </c>
      <c r="EC75" s="130">
        <v>14</v>
      </c>
      <c r="ED75" s="130">
        <v>564</v>
      </c>
      <c r="EE75" s="130">
        <v>30</v>
      </c>
      <c r="EF75" s="130">
        <v>1</v>
      </c>
      <c r="EG75" s="130">
        <v>33</v>
      </c>
      <c r="EH75" s="130">
        <v>284</v>
      </c>
      <c r="EI75" s="130">
        <v>316</v>
      </c>
      <c r="EJ75" s="130">
        <v>1</v>
      </c>
      <c r="EK75" s="130">
        <v>16</v>
      </c>
      <c r="EL75" s="130">
        <v>16</v>
      </c>
      <c r="EM75" s="130">
        <v>4</v>
      </c>
      <c r="EN75" s="130">
        <v>0</v>
      </c>
      <c r="EO75">
        <v>17</v>
      </c>
      <c r="EP75">
        <v>266</v>
      </c>
      <c r="EQ75">
        <v>311</v>
      </c>
      <c r="ER75">
        <v>6</v>
      </c>
      <c r="ES75" s="130">
        <v>55</v>
      </c>
      <c r="ET75">
        <v>14</v>
      </c>
      <c r="EU75" s="130">
        <v>224</v>
      </c>
      <c r="EV75">
        <v>86</v>
      </c>
      <c r="EW75" s="130">
        <v>9033</v>
      </c>
      <c r="EX75" s="130">
        <v>0</v>
      </c>
      <c r="EY75" s="130">
        <v>414</v>
      </c>
      <c r="EZ75" s="130">
        <v>30</v>
      </c>
      <c r="FA75" s="130">
        <v>43</v>
      </c>
      <c r="FB75" s="130">
        <v>201</v>
      </c>
      <c r="FC75" s="130">
        <v>3789</v>
      </c>
      <c r="FD75">
        <v>4410</v>
      </c>
      <c r="FE75">
        <v>1144</v>
      </c>
      <c r="FF75" s="130">
        <v>9343</v>
      </c>
      <c r="FG75" s="130">
        <v>49</v>
      </c>
      <c r="FH75" s="130">
        <v>43</v>
      </c>
      <c r="FI75" s="130">
        <v>3</v>
      </c>
      <c r="FJ75" s="130">
        <v>3</v>
      </c>
      <c r="FK75" s="130">
        <v>2</v>
      </c>
      <c r="FL75" s="130">
        <v>46</v>
      </c>
      <c r="FM75" s="130">
        <v>1</v>
      </c>
      <c r="FN75" s="130">
        <v>1</v>
      </c>
      <c r="FO75" s="130">
        <v>1</v>
      </c>
      <c r="FP75" s="130">
        <v>0</v>
      </c>
      <c r="FQ75" s="130">
        <v>0</v>
      </c>
      <c r="FR75" s="130">
        <v>0</v>
      </c>
      <c r="FS75" s="130">
        <v>0</v>
      </c>
      <c r="FT75" s="130">
        <v>0</v>
      </c>
      <c r="FU75" s="130">
        <v>9</v>
      </c>
      <c r="FV75" s="130">
        <v>7</v>
      </c>
      <c r="FW75" s="130">
        <v>5</v>
      </c>
      <c r="FX75" s="130">
        <v>0</v>
      </c>
      <c r="FY75" s="130">
        <v>7</v>
      </c>
      <c r="FZ75" s="130">
        <v>2</v>
      </c>
      <c r="GA75" s="130">
        <v>10</v>
      </c>
      <c r="GB75" s="130">
        <v>4</v>
      </c>
      <c r="GC75" s="130">
        <v>328</v>
      </c>
      <c r="GD75" s="130">
        <v>110</v>
      </c>
      <c r="GE75" s="130">
        <v>438</v>
      </c>
      <c r="GF75" s="130">
        <v>10</v>
      </c>
      <c r="GG75" s="130">
        <v>0</v>
      </c>
      <c r="GH75" s="130">
        <v>10</v>
      </c>
      <c r="GI75" s="130">
        <v>317</v>
      </c>
      <c r="GJ75" s="130">
        <v>109</v>
      </c>
      <c r="GK75" s="130">
        <v>426</v>
      </c>
      <c r="GL75" s="130">
        <v>328</v>
      </c>
      <c r="GM75" s="130">
        <v>30</v>
      </c>
      <c r="GN75" s="130">
        <v>30</v>
      </c>
      <c r="GO75" s="130">
        <v>30</v>
      </c>
      <c r="GP75" s="130">
        <v>139</v>
      </c>
      <c r="GQ75" s="130">
        <v>1</v>
      </c>
      <c r="GR75" s="130">
        <v>0</v>
      </c>
      <c r="GS75" s="130">
        <v>0</v>
      </c>
      <c r="GT75" s="130" t="s">
        <v>118</v>
      </c>
      <c r="GU75" s="130" t="s">
        <v>1211</v>
      </c>
      <c r="GV75" s="130"/>
      <c r="GW75" s="130"/>
      <c r="GX75" s="130"/>
      <c r="GY75" s="130"/>
      <c r="GZ75" s="130"/>
      <c r="HA75" s="130"/>
      <c r="HH75" s="130"/>
      <c r="HI75" s="130"/>
      <c r="HN75" s="130"/>
      <c r="HO75" s="130"/>
      <c r="HP75" s="130"/>
    </row>
    <row r="76" spans="1:224" x14ac:dyDescent="0.3">
      <c r="A76" t="s">
        <v>138</v>
      </c>
      <c r="B76" t="s">
        <v>139</v>
      </c>
      <c r="C76" t="s">
        <v>142</v>
      </c>
      <c r="D76" t="s">
        <v>143</v>
      </c>
      <c r="E76" s="352">
        <v>44713</v>
      </c>
      <c r="F76" s="130">
        <v>12198</v>
      </c>
      <c r="G76">
        <v>608</v>
      </c>
      <c r="H76">
        <v>585</v>
      </c>
      <c r="I76">
        <v>606</v>
      </c>
      <c r="J76">
        <v>561</v>
      </c>
      <c r="K76">
        <v>597</v>
      </c>
      <c r="L76">
        <v>494</v>
      </c>
      <c r="M76">
        <v>559</v>
      </c>
      <c r="N76">
        <v>489</v>
      </c>
      <c r="O76">
        <v>624</v>
      </c>
      <c r="P76">
        <v>30</v>
      </c>
      <c r="Q76">
        <v>24</v>
      </c>
      <c r="R76">
        <v>28</v>
      </c>
      <c r="S76">
        <v>29</v>
      </c>
      <c r="T76">
        <v>24</v>
      </c>
      <c r="U76">
        <v>16</v>
      </c>
      <c r="V76">
        <v>24</v>
      </c>
      <c r="W76">
        <v>28</v>
      </c>
      <c r="X76">
        <v>34</v>
      </c>
      <c r="Y76">
        <v>576</v>
      </c>
      <c r="Z76">
        <v>559</v>
      </c>
      <c r="AA76">
        <v>576</v>
      </c>
      <c r="AB76">
        <v>530</v>
      </c>
      <c r="AC76">
        <v>571</v>
      </c>
      <c r="AD76">
        <v>478</v>
      </c>
      <c r="AE76">
        <v>535</v>
      </c>
      <c r="AF76">
        <v>460</v>
      </c>
      <c r="AG76">
        <v>586</v>
      </c>
      <c r="AH76">
        <v>90</v>
      </c>
      <c r="AI76">
        <v>89</v>
      </c>
      <c r="AJ76">
        <v>3</v>
      </c>
      <c r="AK76">
        <v>3</v>
      </c>
      <c r="AL76">
        <v>86</v>
      </c>
      <c r="AM76">
        <v>85</v>
      </c>
      <c r="AN76">
        <v>444</v>
      </c>
      <c r="AO76">
        <v>14</v>
      </c>
      <c r="AP76">
        <v>430</v>
      </c>
      <c r="AQ76">
        <v>0</v>
      </c>
      <c r="AR76">
        <v>0</v>
      </c>
      <c r="AS76">
        <v>0</v>
      </c>
      <c r="AT76">
        <v>380</v>
      </c>
      <c r="AU76">
        <v>11</v>
      </c>
      <c r="AV76">
        <v>369</v>
      </c>
      <c r="AW76" s="130">
        <v>559</v>
      </c>
      <c r="AX76" s="130">
        <v>7</v>
      </c>
      <c r="AY76" s="130">
        <v>43</v>
      </c>
      <c r="AZ76" s="130">
        <v>508</v>
      </c>
      <c r="BA76" s="130">
        <v>24</v>
      </c>
      <c r="BB76" s="130">
        <v>0</v>
      </c>
      <c r="BC76" s="130">
        <v>2</v>
      </c>
      <c r="BD76" s="130">
        <v>22</v>
      </c>
      <c r="BE76" s="130">
        <v>535</v>
      </c>
      <c r="BF76" s="130">
        <v>7</v>
      </c>
      <c r="BG76" s="130">
        <v>41</v>
      </c>
      <c r="BH76" s="130">
        <v>486</v>
      </c>
      <c r="BI76">
        <v>97</v>
      </c>
      <c r="BJ76" s="130">
        <v>14</v>
      </c>
      <c r="BK76">
        <v>123</v>
      </c>
      <c r="BL76">
        <v>107</v>
      </c>
      <c r="BM76" s="27">
        <v>31</v>
      </c>
      <c r="BN76">
        <v>10</v>
      </c>
      <c r="BO76" s="130">
        <v>26</v>
      </c>
      <c r="BP76" s="130">
        <v>10</v>
      </c>
      <c r="BQ76">
        <v>1</v>
      </c>
      <c r="BR76">
        <v>0</v>
      </c>
      <c r="BS76" s="130">
        <v>16</v>
      </c>
      <c r="BT76">
        <v>1</v>
      </c>
      <c r="BU76">
        <v>0</v>
      </c>
      <c r="BV76">
        <v>1</v>
      </c>
      <c r="BW76">
        <v>1</v>
      </c>
      <c r="BX76">
        <v>0</v>
      </c>
      <c r="BY76" s="130">
        <v>1</v>
      </c>
      <c r="BZ76">
        <v>12</v>
      </c>
      <c r="CA76">
        <v>2</v>
      </c>
      <c r="CB76">
        <v>10</v>
      </c>
      <c r="CC76">
        <v>2</v>
      </c>
      <c r="CD76" s="130"/>
      <c r="CE76" s="130"/>
      <c r="CF76" s="322"/>
      <c r="CG76">
        <v>608</v>
      </c>
      <c r="CH76">
        <v>369</v>
      </c>
      <c r="CI76">
        <v>606</v>
      </c>
      <c r="CJ76" s="130">
        <v>165</v>
      </c>
      <c r="CK76" s="130">
        <v>551</v>
      </c>
      <c r="CL76" s="130">
        <v>357</v>
      </c>
      <c r="CM76" s="130">
        <v>585</v>
      </c>
      <c r="CN76">
        <v>526</v>
      </c>
      <c r="CO76">
        <v>574</v>
      </c>
      <c r="CP76">
        <v>188</v>
      </c>
      <c r="CQ76">
        <v>30</v>
      </c>
      <c r="CR76">
        <v>23</v>
      </c>
      <c r="CS76">
        <v>28</v>
      </c>
      <c r="CT76" s="130">
        <v>1</v>
      </c>
      <c r="CU76" s="130">
        <v>26</v>
      </c>
      <c r="CV76" s="130">
        <v>10</v>
      </c>
      <c r="CW76" s="130">
        <v>24</v>
      </c>
      <c r="CX76">
        <v>21</v>
      </c>
      <c r="CY76">
        <v>24</v>
      </c>
      <c r="CZ76">
        <v>5</v>
      </c>
      <c r="DA76">
        <v>576</v>
      </c>
      <c r="DB76">
        <v>345</v>
      </c>
      <c r="DC76">
        <v>576</v>
      </c>
      <c r="DD76" s="130">
        <v>162</v>
      </c>
      <c r="DE76" s="130">
        <v>523</v>
      </c>
      <c r="DF76" s="130">
        <v>345</v>
      </c>
      <c r="DG76" s="130">
        <v>559</v>
      </c>
      <c r="DH76" s="130">
        <v>504</v>
      </c>
      <c r="DI76" s="130">
        <v>548</v>
      </c>
      <c r="DJ76" s="130">
        <v>183</v>
      </c>
      <c r="DK76" s="130"/>
      <c r="DL76">
        <v>640</v>
      </c>
      <c r="DM76">
        <v>636</v>
      </c>
      <c r="DN76">
        <v>4</v>
      </c>
      <c r="DO76">
        <v>640</v>
      </c>
      <c r="DP76">
        <v>36</v>
      </c>
      <c r="DQ76">
        <v>600</v>
      </c>
      <c r="DR76">
        <v>4</v>
      </c>
      <c r="DS76">
        <v>444</v>
      </c>
      <c r="DT76">
        <v>600</v>
      </c>
      <c r="DU76" s="130">
        <v>296</v>
      </c>
      <c r="DV76" s="130">
        <v>103</v>
      </c>
      <c r="DW76">
        <v>191</v>
      </c>
      <c r="DX76" s="130">
        <v>19</v>
      </c>
      <c r="DY76">
        <v>25</v>
      </c>
      <c r="DZ76">
        <v>4</v>
      </c>
      <c r="EA76">
        <v>2</v>
      </c>
      <c r="EB76">
        <v>431</v>
      </c>
      <c r="EC76" s="130">
        <v>13</v>
      </c>
      <c r="ED76" s="130">
        <v>569</v>
      </c>
      <c r="EE76" s="130">
        <v>30</v>
      </c>
      <c r="EF76" s="130">
        <v>1</v>
      </c>
      <c r="EG76" s="130">
        <v>34</v>
      </c>
      <c r="EH76" s="130">
        <v>286</v>
      </c>
      <c r="EI76" s="130">
        <v>319</v>
      </c>
      <c r="EJ76" s="130">
        <v>1</v>
      </c>
      <c r="EK76" s="130">
        <v>16</v>
      </c>
      <c r="EL76" s="130">
        <v>15</v>
      </c>
      <c r="EM76" s="130">
        <v>4</v>
      </c>
      <c r="EN76" s="130">
        <v>0</v>
      </c>
      <c r="EO76">
        <v>17</v>
      </c>
      <c r="EP76">
        <v>269</v>
      </c>
      <c r="EQ76">
        <v>314</v>
      </c>
      <c r="ER76">
        <v>7</v>
      </c>
      <c r="ES76" s="130">
        <v>54</v>
      </c>
      <c r="ET76">
        <v>14</v>
      </c>
      <c r="EU76" s="130">
        <v>225</v>
      </c>
      <c r="EV76">
        <v>87</v>
      </c>
      <c r="EW76" s="130">
        <v>9012</v>
      </c>
      <c r="EX76" s="130">
        <v>2</v>
      </c>
      <c r="EY76" s="130">
        <v>406</v>
      </c>
      <c r="EZ76" s="130">
        <v>29</v>
      </c>
      <c r="FA76" s="130">
        <v>43</v>
      </c>
      <c r="FB76" s="130">
        <v>203</v>
      </c>
      <c r="FC76" s="130">
        <v>3757</v>
      </c>
      <c r="FD76">
        <v>4418</v>
      </c>
      <c r="FE76">
        <v>1149</v>
      </c>
      <c r="FF76" s="130">
        <v>9324</v>
      </c>
      <c r="FG76" s="130">
        <v>48</v>
      </c>
      <c r="FH76" s="130">
        <v>41</v>
      </c>
      <c r="FI76" s="130">
        <v>3</v>
      </c>
      <c r="FJ76" s="130">
        <v>2</v>
      </c>
      <c r="FK76" s="130">
        <v>2</v>
      </c>
      <c r="FL76" s="130">
        <v>44</v>
      </c>
      <c r="FM76" s="130">
        <v>2</v>
      </c>
      <c r="FN76" s="130">
        <v>1</v>
      </c>
      <c r="FO76" s="130">
        <v>1</v>
      </c>
      <c r="FP76" s="130">
        <v>0</v>
      </c>
      <c r="FQ76" s="130">
        <v>0</v>
      </c>
      <c r="FR76" s="130">
        <v>0</v>
      </c>
      <c r="FS76" s="130">
        <v>0</v>
      </c>
      <c r="FT76" s="130">
        <v>0</v>
      </c>
      <c r="FU76" s="130">
        <v>9</v>
      </c>
      <c r="FV76" s="130">
        <v>7</v>
      </c>
      <c r="FW76" s="130">
        <v>5</v>
      </c>
      <c r="FX76" s="130">
        <v>0</v>
      </c>
      <c r="FY76" s="130">
        <v>7</v>
      </c>
      <c r="FZ76" s="130">
        <v>2</v>
      </c>
      <c r="GA76" s="130">
        <v>10</v>
      </c>
      <c r="GB76" s="130">
        <v>5</v>
      </c>
      <c r="GC76" s="130">
        <v>325</v>
      </c>
      <c r="GD76" s="130">
        <v>111</v>
      </c>
      <c r="GE76" s="130">
        <v>436</v>
      </c>
      <c r="GF76" s="130">
        <v>10</v>
      </c>
      <c r="GG76" s="130">
        <v>0</v>
      </c>
      <c r="GH76" s="130">
        <v>10</v>
      </c>
      <c r="GI76" s="130">
        <v>314</v>
      </c>
      <c r="GJ76" s="130">
        <v>110</v>
      </c>
      <c r="GK76" s="130">
        <v>424</v>
      </c>
      <c r="GL76" s="130">
        <v>325</v>
      </c>
      <c r="GM76" s="130">
        <v>30</v>
      </c>
      <c r="GN76" s="130">
        <v>30</v>
      </c>
      <c r="GO76" s="130">
        <v>30</v>
      </c>
      <c r="GP76" s="130">
        <v>141</v>
      </c>
      <c r="GQ76" s="130">
        <v>3</v>
      </c>
      <c r="GR76" s="130">
        <v>1</v>
      </c>
      <c r="GS76" s="130">
        <v>1</v>
      </c>
      <c r="GT76" s="130" t="s">
        <v>121</v>
      </c>
      <c r="GU76" s="130" t="s">
        <v>1211</v>
      </c>
      <c r="GV76" s="130"/>
      <c r="GW76" s="130"/>
      <c r="GX76" s="130"/>
      <c r="GY76" s="130"/>
      <c r="GZ76" s="130"/>
      <c r="HA76" s="130"/>
      <c r="HH76" s="130"/>
      <c r="HI76" s="130"/>
      <c r="HN76" s="130"/>
      <c r="HO76" s="130"/>
      <c r="HP76" s="130"/>
    </row>
    <row r="77" spans="1:224" x14ac:dyDescent="0.3">
      <c r="A77" t="s">
        <v>138</v>
      </c>
      <c r="B77" t="s">
        <v>139</v>
      </c>
      <c r="C77" t="s">
        <v>145</v>
      </c>
      <c r="D77" t="s">
        <v>146</v>
      </c>
      <c r="E77" s="352">
        <v>44682</v>
      </c>
      <c r="F77" s="130">
        <v>4610</v>
      </c>
      <c r="G77">
        <v>176</v>
      </c>
      <c r="H77">
        <v>164</v>
      </c>
      <c r="I77">
        <v>177</v>
      </c>
      <c r="J77">
        <v>173</v>
      </c>
      <c r="K77">
        <v>169</v>
      </c>
      <c r="L77">
        <v>125</v>
      </c>
      <c r="M77">
        <v>175</v>
      </c>
      <c r="N77">
        <v>135</v>
      </c>
      <c r="O77">
        <v>200</v>
      </c>
      <c r="P77">
        <v>13</v>
      </c>
      <c r="Q77">
        <v>9</v>
      </c>
      <c r="R77">
        <v>13</v>
      </c>
      <c r="S77">
        <v>12</v>
      </c>
      <c r="T77">
        <v>9</v>
      </c>
      <c r="U77">
        <v>5</v>
      </c>
      <c r="V77">
        <v>11</v>
      </c>
      <c r="W77">
        <v>9</v>
      </c>
      <c r="X77">
        <v>15</v>
      </c>
      <c r="Y77">
        <v>163</v>
      </c>
      <c r="Z77">
        <v>155</v>
      </c>
      <c r="AA77">
        <v>164</v>
      </c>
      <c r="AB77">
        <v>161</v>
      </c>
      <c r="AC77">
        <v>160</v>
      </c>
      <c r="AD77">
        <v>120</v>
      </c>
      <c r="AE77">
        <v>164</v>
      </c>
      <c r="AF77">
        <v>126</v>
      </c>
      <c r="AG77">
        <v>185</v>
      </c>
      <c r="AH77">
        <v>32</v>
      </c>
      <c r="AI77">
        <v>28</v>
      </c>
      <c r="AJ77">
        <v>3</v>
      </c>
      <c r="AK77">
        <v>3</v>
      </c>
      <c r="AL77">
        <v>29</v>
      </c>
      <c r="AM77">
        <v>25</v>
      </c>
      <c r="AN77">
        <v>117</v>
      </c>
      <c r="AO77">
        <v>5</v>
      </c>
      <c r="AP77">
        <v>112</v>
      </c>
      <c r="AQ77">
        <v>0</v>
      </c>
      <c r="AR77">
        <v>0</v>
      </c>
      <c r="AS77">
        <v>0</v>
      </c>
      <c r="AT77">
        <v>91</v>
      </c>
      <c r="AU77">
        <v>4</v>
      </c>
      <c r="AV77">
        <v>87</v>
      </c>
      <c r="AW77" s="130">
        <v>175</v>
      </c>
      <c r="AX77" s="130">
        <v>1</v>
      </c>
      <c r="AY77" s="130">
        <v>4</v>
      </c>
      <c r="AZ77" s="130">
        <v>169</v>
      </c>
      <c r="BA77" s="130">
        <v>11</v>
      </c>
      <c r="BB77" s="130">
        <v>0</v>
      </c>
      <c r="BC77" s="130">
        <v>0</v>
      </c>
      <c r="BD77" s="130">
        <v>11</v>
      </c>
      <c r="BE77" s="130">
        <v>164</v>
      </c>
      <c r="BF77" s="130">
        <v>1</v>
      </c>
      <c r="BG77" s="130">
        <v>4</v>
      </c>
      <c r="BH77" s="130">
        <v>158</v>
      </c>
      <c r="BI77">
        <v>24</v>
      </c>
      <c r="BJ77" s="130">
        <v>2</v>
      </c>
      <c r="BK77">
        <v>30</v>
      </c>
      <c r="BL77">
        <v>24</v>
      </c>
      <c r="BM77" s="27">
        <v>6</v>
      </c>
      <c r="BN77">
        <v>5</v>
      </c>
      <c r="BO77" s="130">
        <v>8</v>
      </c>
      <c r="BP77" s="130">
        <v>2</v>
      </c>
      <c r="BQ77">
        <v>2</v>
      </c>
      <c r="BR77">
        <v>0</v>
      </c>
      <c r="BS77" s="130">
        <v>6</v>
      </c>
      <c r="BT77">
        <v>2</v>
      </c>
      <c r="BU77">
        <v>0</v>
      </c>
      <c r="BV77">
        <v>0</v>
      </c>
      <c r="BW77">
        <v>1</v>
      </c>
      <c r="BX77">
        <v>0</v>
      </c>
      <c r="BY77" s="130">
        <v>1</v>
      </c>
      <c r="BZ77">
        <v>4</v>
      </c>
      <c r="CA77">
        <v>1</v>
      </c>
      <c r="CB77">
        <v>4</v>
      </c>
      <c r="CC77">
        <v>0</v>
      </c>
      <c r="CD77" s="130"/>
      <c r="CE77" s="130"/>
      <c r="CF77" s="322"/>
      <c r="CG77">
        <v>176</v>
      </c>
      <c r="CH77">
        <v>138</v>
      </c>
      <c r="CI77">
        <v>177</v>
      </c>
      <c r="CJ77" s="130">
        <v>48</v>
      </c>
      <c r="CK77" s="130">
        <v>163</v>
      </c>
      <c r="CL77" s="130">
        <v>104</v>
      </c>
      <c r="CM77" s="130">
        <v>164</v>
      </c>
      <c r="CN77">
        <v>148</v>
      </c>
      <c r="CO77">
        <v>159</v>
      </c>
      <c r="CP77">
        <v>72</v>
      </c>
      <c r="CQ77">
        <v>13</v>
      </c>
      <c r="CR77">
        <v>11</v>
      </c>
      <c r="CS77">
        <v>13</v>
      </c>
      <c r="CT77" s="130">
        <v>4</v>
      </c>
      <c r="CU77" s="130">
        <v>12</v>
      </c>
      <c r="CV77" s="130">
        <v>8</v>
      </c>
      <c r="CW77" s="130">
        <v>9</v>
      </c>
      <c r="CX77">
        <v>8</v>
      </c>
      <c r="CY77">
        <v>9</v>
      </c>
      <c r="CZ77">
        <v>4</v>
      </c>
      <c r="DA77">
        <v>163</v>
      </c>
      <c r="DB77">
        <v>127</v>
      </c>
      <c r="DC77">
        <v>164</v>
      </c>
      <c r="DD77" s="130">
        <v>44</v>
      </c>
      <c r="DE77" s="130">
        <v>151</v>
      </c>
      <c r="DF77" s="130">
        <v>96</v>
      </c>
      <c r="DG77" s="130">
        <v>155</v>
      </c>
      <c r="DH77" s="130">
        <v>140</v>
      </c>
      <c r="DI77" s="130">
        <v>150</v>
      </c>
      <c r="DJ77" s="130">
        <v>68</v>
      </c>
      <c r="DK77" s="130"/>
      <c r="DL77">
        <v>207</v>
      </c>
      <c r="DM77">
        <v>207</v>
      </c>
      <c r="DN77">
        <v>0</v>
      </c>
      <c r="DO77">
        <v>207</v>
      </c>
      <c r="DP77">
        <v>16</v>
      </c>
      <c r="DQ77">
        <v>191</v>
      </c>
      <c r="DR77">
        <v>0</v>
      </c>
      <c r="DS77">
        <v>185</v>
      </c>
      <c r="DT77">
        <v>197</v>
      </c>
      <c r="DU77" s="130">
        <v>31</v>
      </c>
      <c r="DV77" s="130">
        <v>73</v>
      </c>
      <c r="DW77">
        <v>92</v>
      </c>
      <c r="DX77" s="130">
        <v>3</v>
      </c>
      <c r="DY77">
        <v>8</v>
      </c>
      <c r="DZ77">
        <v>0</v>
      </c>
      <c r="EA77">
        <v>0</v>
      </c>
      <c r="EB77">
        <v>176</v>
      </c>
      <c r="EC77" s="130">
        <v>9</v>
      </c>
      <c r="ED77" s="130">
        <v>185</v>
      </c>
      <c r="EE77" s="130">
        <v>12</v>
      </c>
      <c r="EF77" s="130">
        <v>2</v>
      </c>
      <c r="EG77" s="130">
        <v>20</v>
      </c>
      <c r="EH77" s="130">
        <v>99</v>
      </c>
      <c r="EI77" s="130">
        <v>86</v>
      </c>
      <c r="EJ77" s="130">
        <v>2</v>
      </c>
      <c r="EK77" s="130">
        <v>11</v>
      </c>
      <c r="EL77" s="130">
        <v>3</v>
      </c>
      <c r="EM77" s="130">
        <v>0</v>
      </c>
      <c r="EN77" s="130">
        <v>0</v>
      </c>
      <c r="EO77">
        <v>9</v>
      </c>
      <c r="EP77">
        <v>96</v>
      </c>
      <c r="EQ77">
        <v>86</v>
      </c>
      <c r="ER77">
        <v>1</v>
      </c>
      <c r="ES77" s="130">
        <v>18</v>
      </c>
      <c r="ET77">
        <v>2</v>
      </c>
      <c r="EU77" s="130">
        <v>65</v>
      </c>
      <c r="EV77">
        <v>24</v>
      </c>
      <c r="EW77" s="130">
        <v>3769</v>
      </c>
      <c r="EX77" s="130">
        <v>1</v>
      </c>
      <c r="EY77" s="130">
        <v>131</v>
      </c>
      <c r="EZ77" s="130">
        <v>8</v>
      </c>
      <c r="FA77" s="130">
        <v>10</v>
      </c>
      <c r="FB77" s="130">
        <v>47</v>
      </c>
      <c r="FC77" s="130">
        <v>2514</v>
      </c>
      <c r="FD77">
        <v>1148</v>
      </c>
      <c r="FE77">
        <v>196</v>
      </c>
      <c r="FF77" s="130">
        <v>3858</v>
      </c>
      <c r="FG77" s="130">
        <v>17</v>
      </c>
      <c r="FH77" s="130">
        <v>12</v>
      </c>
      <c r="FI77" s="130">
        <v>0</v>
      </c>
      <c r="FJ77" s="130">
        <v>1</v>
      </c>
      <c r="FK77" s="130">
        <v>3</v>
      </c>
      <c r="FL77" s="130">
        <v>14</v>
      </c>
      <c r="FM77" s="130">
        <v>0</v>
      </c>
      <c r="FN77" s="130">
        <v>2</v>
      </c>
      <c r="FO77" s="130">
        <v>2</v>
      </c>
      <c r="FP77" s="130">
        <v>0</v>
      </c>
      <c r="FQ77" s="130">
        <v>0</v>
      </c>
      <c r="FR77" s="130">
        <v>0</v>
      </c>
      <c r="FS77" s="130">
        <v>0</v>
      </c>
      <c r="FT77" s="130">
        <v>0</v>
      </c>
      <c r="FU77" s="130">
        <v>2</v>
      </c>
      <c r="FV77" s="130">
        <v>2</v>
      </c>
      <c r="FW77" s="130">
        <v>1</v>
      </c>
      <c r="FX77" s="130">
        <v>0</v>
      </c>
      <c r="FY77" s="130">
        <v>2</v>
      </c>
      <c r="FZ77" s="130">
        <v>0</v>
      </c>
      <c r="GA77" s="130">
        <v>4</v>
      </c>
      <c r="GB77" s="130">
        <v>3</v>
      </c>
      <c r="GC77" s="130">
        <v>119</v>
      </c>
      <c r="GD77" s="130">
        <v>30</v>
      </c>
      <c r="GE77" s="130">
        <v>149</v>
      </c>
      <c r="GF77" s="130">
        <v>3</v>
      </c>
      <c r="GG77" s="130">
        <v>0</v>
      </c>
      <c r="GH77" s="130">
        <v>3</v>
      </c>
      <c r="GI77" s="130">
        <v>116</v>
      </c>
      <c r="GJ77" s="130">
        <v>30</v>
      </c>
      <c r="GK77" s="130">
        <v>146</v>
      </c>
      <c r="GL77" s="130">
        <v>119</v>
      </c>
      <c r="GM77" s="130">
        <v>4</v>
      </c>
      <c r="GN77" s="130">
        <v>2</v>
      </c>
      <c r="GO77" s="130">
        <v>4</v>
      </c>
      <c r="GP77" s="130">
        <v>53</v>
      </c>
      <c r="GQ77" s="130">
        <v>2</v>
      </c>
      <c r="GR77" s="130">
        <v>2</v>
      </c>
      <c r="GS77" s="130">
        <v>2</v>
      </c>
      <c r="GT77" s="130" t="s">
        <v>118</v>
      </c>
      <c r="GU77" s="130" t="s">
        <v>1212</v>
      </c>
      <c r="GV77" s="130"/>
      <c r="GW77" s="130"/>
      <c r="GX77" s="130"/>
      <c r="GY77" s="130"/>
      <c r="GZ77" s="130"/>
      <c r="HA77" s="130"/>
      <c r="HH77" s="130"/>
      <c r="HI77" s="130"/>
      <c r="HN77" s="130"/>
      <c r="HO77" s="130"/>
      <c r="HP77" s="130"/>
    </row>
    <row r="78" spans="1:224" x14ac:dyDescent="0.3">
      <c r="A78" t="s">
        <v>138</v>
      </c>
      <c r="B78" t="s">
        <v>139</v>
      </c>
      <c r="C78" t="s">
        <v>145</v>
      </c>
      <c r="D78" t="s">
        <v>146</v>
      </c>
      <c r="E78" s="352">
        <v>44713</v>
      </c>
      <c r="F78" s="130">
        <v>4635</v>
      </c>
      <c r="G78">
        <v>178</v>
      </c>
      <c r="H78">
        <v>165</v>
      </c>
      <c r="I78">
        <v>177</v>
      </c>
      <c r="J78">
        <v>175</v>
      </c>
      <c r="K78">
        <v>171</v>
      </c>
      <c r="L78">
        <v>132</v>
      </c>
      <c r="M78">
        <v>178</v>
      </c>
      <c r="N78">
        <v>129</v>
      </c>
      <c r="O78">
        <v>200</v>
      </c>
      <c r="P78">
        <v>13</v>
      </c>
      <c r="Q78">
        <v>9</v>
      </c>
      <c r="R78">
        <v>13</v>
      </c>
      <c r="S78">
        <v>12</v>
      </c>
      <c r="T78">
        <v>9</v>
      </c>
      <c r="U78">
        <v>5</v>
      </c>
      <c r="V78">
        <v>11</v>
      </c>
      <c r="W78">
        <v>8</v>
      </c>
      <c r="X78">
        <v>15</v>
      </c>
      <c r="Y78">
        <v>165</v>
      </c>
      <c r="Z78">
        <v>156</v>
      </c>
      <c r="AA78">
        <v>164</v>
      </c>
      <c r="AB78">
        <v>163</v>
      </c>
      <c r="AC78">
        <v>162</v>
      </c>
      <c r="AD78">
        <v>127</v>
      </c>
      <c r="AE78">
        <v>167</v>
      </c>
      <c r="AF78">
        <v>121</v>
      </c>
      <c r="AG78">
        <v>185</v>
      </c>
      <c r="AH78">
        <v>29</v>
      </c>
      <c r="AI78">
        <v>25</v>
      </c>
      <c r="AJ78">
        <v>3</v>
      </c>
      <c r="AK78">
        <v>3</v>
      </c>
      <c r="AL78">
        <v>26</v>
      </c>
      <c r="AM78">
        <v>22</v>
      </c>
      <c r="AN78">
        <v>124</v>
      </c>
      <c r="AO78">
        <v>5</v>
      </c>
      <c r="AP78">
        <v>119</v>
      </c>
      <c r="AQ78">
        <v>0</v>
      </c>
      <c r="AR78">
        <v>0</v>
      </c>
      <c r="AS78">
        <v>0</v>
      </c>
      <c r="AT78">
        <v>91</v>
      </c>
      <c r="AU78">
        <v>4</v>
      </c>
      <c r="AV78">
        <v>87</v>
      </c>
      <c r="AW78" s="130">
        <v>178</v>
      </c>
      <c r="AX78" s="130">
        <v>2</v>
      </c>
      <c r="AY78" s="130">
        <v>4</v>
      </c>
      <c r="AZ78" s="130">
        <v>171</v>
      </c>
      <c r="BA78" s="130">
        <v>11</v>
      </c>
      <c r="BB78" s="130">
        <v>0</v>
      </c>
      <c r="BC78" s="130">
        <v>0</v>
      </c>
      <c r="BD78" s="130">
        <v>11</v>
      </c>
      <c r="BE78" s="130">
        <v>167</v>
      </c>
      <c r="BF78" s="130">
        <v>2</v>
      </c>
      <c r="BG78" s="130">
        <v>4</v>
      </c>
      <c r="BH78" s="130">
        <v>160</v>
      </c>
      <c r="BI78">
        <v>25</v>
      </c>
      <c r="BJ78" s="130">
        <v>2</v>
      </c>
      <c r="BK78">
        <v>29</v>
      </c>
      <c r="BL78">
        <v>24</v>
      </c>
      <c r="BM78" s="27">
        <v>6</v>
      </c>
      <c r="BN78">
        <v>5</v>
      </c>
      <c r="BO78" s="130">
        <v>8</v>
      </c>
      <c r="BP78" s="130">
        <v>3</v>
      </c>
      <c r="BQ78">
        <v>3</v>
      </c>
      <c r="BR78">
        <v>0</v>
      </c>
      <c r="BS78" s="130">
        <v>5</v>
      </c>
      <c r="BT78">
        <v>1</v>
      </c>
      <c r="BU78">
        <v>0</v>
      </c>
      <c r="BV78">
        <v>0</v>
      </c>
      <c r="BW78">
        <v>1</v>
      </c>
      <c r="BX78">
        <v>0</v>
      </c>
      <c r="BY78" s="130">
        <v>1</v>
      </c>
      <c r="BZ78">
        <v>4</v>
      </c>
      <c r="CA78">
        <v>0</v>
      </c>
      <c r="CB78">
        <v>4</v>
      </c>
      <c r="CC78">
        <v>0</v>
      </c>
      <c r="CD78" s="130"/>
      <c r="CE78" s="130"/>
      <c r="CF78" s="322"/>
      <c r="CG78">
        <v>178</v>
      </c>
      <c r="CH78">
        <v>139</v>
      </c>
      <c r="CI78">
        <v>177</v>
      </c>
      <c r="CJ78" s="130">
        <v>51</v>
      </c>
      <c r="CK78" s="130">
        <v>162</v>
      </c>
      <c r="CL78" s="130">
        <v>104</v>
      </c>
      <c r="CM78" s="130">
        <v>165</v>
      </c>
      <c r="CN78">
        <v>150</v>
      </c>
      <c r="CO78">
        <v>161</v>
      </c>
      <c r="CP78">
        <v>70</v>
      </c>
      <c r="CQ78">
        <v>13</v>
      </c>
      <c r="CR78">
        <v>11</v>
      </c>
      <c r="CS78">
        <v>13</v>
      </c>
      <c r="CT78" s="130">
        <v>4</v>
      </c>
      <c r="CU78" s="130">
        <v>12</v>
      </c>
      <c r="CV78" s="130">
        <v>9</v>
      </c>
      <c r="CW78" s="130">
        <v>9</v>
      </c>
      <c r="CX78">
        <v>8</v>
      </c>
      <c r="CY78">
        <v>9</v>
      </c>
      <c r="CZ78">
        <v>4</v>
      </c>
      <c r="DA78">
        <v>165</v>
      </c>
      <c r="DB78">
        <v>128</v>
      </c>
      <c r="DC78">
        <v>164</v>
      </c>
      <c r="DD78" s="130">
        <v>47</v>
      </c>
      <c r="DE78" s="130">
        <v>150</v>
      </c>
      <c r="DF78" s="130">
        <v>95</v>
      </c>
      <c r="DG78" s="130">
        <v>156</v>
      </c>
      <c r="DH78" s="130">
        <v>142</v>
      </c>
      <c r="DI78" s="130">
        <v>152</v>
      </c>
      <c r="DJ78" s="130">
        <v>66</v>
      </c>
      <c r="DK78" s="130"/>
      <c r="DL78">
        <v>206</v>
      </c>
      <c r="DM78">
        <v>206</v>
      </c>
      <c r="DN78">
        <v>0</v>
      </c>
      <c r="DO78">
        <v>206</v>
      </c>
      <c r="DP78">
        <v>16</v>
      </c>
      <c r="DQ78">
        <v>190</v>
      </c>
      <c r="DR78">
        <v>0</v>
      </c>
      <c r="DS78">
        <v>185</v>
      </c>
      <c r="DT78">
        <v>198</v>
      </c>
      <c r="DU78" s="130">
        <v>31</v>
      </c>
      <c r="DV78" s="130">
        <v>73</v>
      </c>
      <c r="DW78">
        <v>91</v>
      </c>
      <c r="DX78" s="130">
        <v>3</v>
      </c>
      <c r="DY78">
        <v>8</v>
      </c>
      <c r="DZ78">
        <v>0</v>
      </c>
      <c r="EA78">
        <v>0</v>
      </c>
      <c r="EB78">
        <v>176</v>
      </c>
      <c r="EC78" s="130">
        <v>9</v>
      </c>
      <c r="ED78" s="130">
        <v>186</v>
      </c>
      <c r="EE78" s="130">
        <v>12</v>
      </c>
      <c r="EF78" s="130">
        <v>2</v>
      </c>
      <c r="EG78" s="130">
        <v>20</v>
      </c>
      <c r="EH78" s="130">
        <v>99</v>
      </c>
      <c r="EI78" s="130">
        <v>85</v>
      </c>
      <c r="EJ78" s="130">
        <v>2</v>
      </c>
      <c r="EK78" s="130">
        <v>11</v>
      </c>
      <c r="EL78" s="130">
        <v>3</v>
      </c>
      <c r="EM78" s="130">
        <v>0</v>
      </c>
      <c r="EN78" s="130">
        <v>0</v>
      </c>
      <c r="EO78">
        <v>9</v>
      </c>
      <c r="EP78">
        <v>96</v>
      </c>
      <c r="EQ78">
        <v>85</v>
      </c>
      <c r="ER78">
        <v>2</v>
      </c>
      <c r="ES78" s="130">
        <v>18</v>
      </c>
      <c r="ET78">
        <v>2</v>
      </c>
      <c r="EU78" s="130">
        <v>67</v>
      </c>
      <c r="EV78">
        <v>24</v>
      </c>
      <c r="EW78" s="130">
        <v>3787</v>
      </c>
      <c r="EX78" s="130">
        <v>1</v>
      </c>
      <c r="EY78" s="130">
        <v>141</v>
      </c>
      <c r="EZ78" s="130">
        <v>9</v>
      </c>
      <c r="FA78" s="130">
        <v>10</v>
      </c>
      <c r="FB78" s="130">
        <v>51</v>
      </c>
      <c r="FC78" s="130">
        <v>2514</v>
      </c>
      <c r="FD78">
        <v>1168</v>
      </c>
      <c r="FE78">
        <v>196</v>
      </c>
      <c r="FF78" s="130">
        <v>3878</v>
      </c>
      <c r="FG78" s="130">
        <v>16</v>
      </c>
      <c r="FH78" s="130">
        <v>13</v>
      </c>
      <c r="FI78" s="130">
        <v>0</v>
      </c>
      <c r="FJ78" s="130">
        <v>1</v>
      </c>
      <c r="FK78" s="130">
        <v>3</v>
      </c>
      <c r="FL78" s="130">
        <v>13</v>
      </c>
      <c r="FM78" s="130">
        <v>0</v>
      </c>
      <c r="FN78" s="130">
        <v>2</v>
      </c>
      <c r="FO78" s="130">
        <v>2</v>
      </c>
      <c r="FP78" s="130">
        <v>1</v>
      </c>
      <c r="FQ78" s="130">
        <v>0</v>
      </c>
      <c r="FR78" s="130">
        <v>0</v>
      </c>
      <c r="FS78" s="130">
        <v>0</v>
      </c>
      <c r="FT78" s="130">
        <v>0</v>
      </c>
      <c r="FU78" s="130">
        <v>2</v>
      </c>
      <c r="FV78" s="130">
        <v>2</v>
      </c>
      <c r="FW78" s="130">
        <v>1</v>
      </c>
      <c r="FX78" s="130">
        <v>0</v>
      </c>
      <c r="FY78" s="130">
        <v>2</v>
      </c>
      <c r="FZ78" s="130">
        <v>0</v>
      </c>
      <c r="GA78" s="130">
        <v>4</v>
      </c>
      <c r="GB78" s="130">
        <v>3</v>
      </c>
      <c r="GC78" s="130">
        <v>118</v>
      </c>
      <c r="GD78" s="130">
        <v>29</v>
      </c>
      <c r="GE78" s="130">
        <v>147</v>
      </c>
      <c r="GF78" s="130">
        <v>3</v>
      </c>
      <c r="GG78" s="130">
        <v>0</v>
      </c>
      <c r="GH78" s="130">
        <v>3</v>
      </c>
      <c r="GI78" s="130">
        <v>115</v>
      </c>
      <c r="GJ78" s="130">
        <v>29</v>
      </c>
      <c r="GK78" s="130">
        <v>144</v>
      </c>
      <c r="GL78" s="130">
        <v>118</v>
      </c>
      <c r="GM78" s="130">
        <v>5</v>
      </c>
      <c r="GN78" s="130">
        <v>3</v>
      </c>
      <c r="GO78" s="130">
        <v>5</v>
      </c>
      <c r="GP78" s="130">
        <v>54</v>
      </c>
      <c r="GQ78" s="130">
        <v>2</v>
      </c>
      <c r="GR78" s="130">
        <v>2</v>
      </c>
      <c r="GS78" s="130">
        <v>2</v>
      </c>
      <c r="GT78" s="130" t="s">
        <v>121</v>
      </c>
      <c r="GU78" s="130" t="s">
        <v>1212</v>
      </c>
      <c r="GV78" s="130"/>
      <c r="GW78" s="130"/>
      <c r="GX78" s="130"/>
      <c r="GY78" s="130"/>
      <c r="GZ78" s="130"/>
      <c r="HA78" s="130"/>
      <c r="HH78" s="130"/>
      <c r="HI78" s="130"/>
      <c r="HN78" s="130"/>
      <c r="HO78" s="130"/>
      <c r="HP78" s="130"/>
    </row>
    <row r="79" spans="1:224" x14ac:dyDescent="0.3">
      <c r="A79" t="s">
        <v>138</v>
      </c>
      <c r="B79" t="s">
        <v>139</v>
      </c>
      <c r="C79" t="s">
        <v>149</v>
      </c>
      <c r="D79" t="s">
        <v>150</v>
      </c>
      <c r="E79" s="352">
        <v>44682</v>
      </c>
      <c r="F79" s="130">
        <v>11956</v>
      </c>
      <c r="G79">
        <v>619</v>
      </c>
      <c r="H79">
        <v>590</v>
      </c>
      <c r="I79">
        <v>604</v>
      </c>
      <c r="J79">
        <v>579</v>
      </c>
      <c r="K79">
        <v>602</v>
      </c>
      <c r="L79">
        <v>508</v>
      </c>
      <c r="M79">
        <v>569</v>
      </c>
      <c r="N79">
        <v>497</v>
      </c>
      <c r="O79">
        <v>663</v>
      </c>
      <c r="P79">
        <v>38</v>
      </c>
      <c r="Q79">
        <v>28</v>
      </c>
      <c r="R79">
        <v>32</v>
      </c>
      <c r="S79">
        <v>33</v>
      </c>
      <c r="T79">
        <v>29</v>
      </c>
      <c r="U79">
        <v>16</v>
      </c>
      <c r="V79">
        <v>27</v>
      </c>
      <c r="W79">
        <v>30</v>
      </c>
      <c r="X79">
        <v>42</v>
      </c>
      <c r="Y79">
        <v>578</v>
      </c>
      <c r="Z79">
        <v>559</v>
      </c>
      <c r="AA79">
        <v>569</v>
      </c>
      <c r="AB79">
        <v>543</v>
      </c>
      <c r="AC79">
        <v>570</v>
      </c>
      <c r="AD79">
        <v>489</v>
      </c>
      <c r="AE79">
        <v>539</v>
      </c>
      <c r="AF79">
        <v>465</v>
      </c>
      <c r="AG79">
        <v>618</v>
      </c>
      <c r="AH79">
        <v>109</v>
      </c>
      <c r="AI79">
        <v>105</v>
      </c>
      <c r="AJ79">
        <v>7</v>
      </c>
      <c r="AK79">
        <v>6</v>
      </c>
      <c r="AL79">
        <v>102</v>
      </c>
      <c r="AM79">
        <v>99</v>
      </c>
      <c r="AN79">
        <v>470</v>
      </c>
      <c r="AO79">
        <v>14</v>
      </c>
      <c r="AP79">
        <v>453</v>
      </c>
      <c r="AQ79">
        <v>0</v>
      </c>
      <c r="AR79">
        <v>0</v>
      </c>
      <c r="AS79">
        <v>0</v>
      </c>
      <c r="AT79">
        <v>393</v>
      </c>
      <c r="AU79">
        <v>11</v>
      </c>
      <c r="AV79">
        <v>380</v>
      </c>
      <c r="AW79" s="130">
        <v>569</v>
      </c>
      <c r="AX79" s="130">
        <v>5</v>
      </c>
      <c r="AY79" s="130">
        <v>40</v>
      </c>
      <c r="AZ79" s="130">
        <v>522</v>
      </c>
      <c r="BA79" s="130">
        <v>27</v>
      </c>
      <c r="BB79" s="130">
        <v>0</v>
      </c>
      <c r="BC79" s="130">
        <v>0</v>
      </c>
      <c r="BD79" s="130">
        <v>26</v>
      </c>
      <c r="BE79" s="130">
        <v>539</v>
      </c>
      <c r="BF79" s="130">
        <v>5</v>
      </c>
      <c r="BG79" s="130">
        <v>40</v>
      </c>
      <c r="BH79" s="130">
        <v>493</v>
      </c>
      <c r="BI79">
        <v>99</v>
      </c>
      <c r="BJ79" s="130">
        <v>20</v>
      </c>
      <c r="BK79">
        <v>130</v>
      </c>
      <c r="BL79">
        <v>153</v>
      </c>
      <c r="BM79" s="27">
        <v>26</v>
      </c>
      <c r="BN79">
        <v>7</v>
      </c>
      <c r="BO79" s="130">
        <v>23</v>
      </c>
      <c r="BP79" s="130">
        <v>12</v>
      </c>
      <c r="BQ79">
        <v>4</v>
      </c>
      <c r="BR79">
        <v>0</v>
      </c>
      <c r="BS79" s="130">
        <v>11</v>
      </c>
      <c r="BT79">
        <v>3</v>
      </c>
      <c r="BU79">
        <v>0</v>
      </c>
      <c r="BV79">
        <v>3</v>
      </c>
      <c r="BW79">
        <v>2</v>
      </c>
      <c r="BX79">
        <v>1</v>
      </c>
      <c r="BY79" s="130">
        <v>1</v>
      </c>
      <c r="BZ79">
        <v>9</v>
      </c>
      <c r="CA79">
        <v>1</v>
      </c>
      <c r="CB79">
        <v>7</v>
      </c>
      <c r="CC79">
        <v>2</v>
      </c>
      <c r="CD79" s="130"/>
      <c r="CE79" s="130"/>
      <c r="CF79" s="322"/>
      <c r="CG79">
        <v>619</v>
      </c>
      <c r="CH79">
        <v>449</v>
      </c>
      <c r="CI79">
        <v>604</v>
      </c>
      <c r="CJ79" s="130">
        <v>157</v>
      </c>
      <c r="CK79" s="130">
        <v>543</v>
      </c>
      <c r="CL79" s="130">
        <v>350</v>
      </c>
      <c r="CM79" s="130">
        <v>590</v>
      </c>
      <c r="CN79">
        <v>530</v>
      </c>
      <c r="CO79">
        <v>578</v>
      </c>
      <c r="CP79">
        <v>237</v>
      </c>
      <c r="CQ79">
        <v>38</v>
      </c>
      <c r="CR79">
        <v>30</v>
      </c>
      <c r="CS79">
        <v>32</v>
      </c>
      <c r="CT79" s="130">
        <v>9</v>
      </c>
      <c r="CU79" s="130">
        <v>26</v>
      </c>
      <c r="CV79" s="130">
        <v>16</v>
      </c>
      <c r="CW79" s="130">
        <v>28</v>
      </c>
      <c r="CX79">
        <v>28</v>
      </c>
      <c r="CY79">
        <v>27</v>
      </c>
      <c r="CZ79">
        <v>11</v>
      </c>
      <c r="DA79">
        <v>578</v>
      </c>
      <c r="DB79">
        <v>417</v>
      </c>
      <c r="DC79">
        <v>569</v>
      </c>
      <c r="DD79" s="130">
        <v>146</v>
      </c>
      <c r="DE79" s="130">
        <v>514</v>
      </c>
      <c r="DF79" s="130">
        <v>331</v>
      </c>
      <c r="DG79" s="130">
        <v>559</v>
      </c>
      <c r="DH79" s="130">
        <v>501</v>
      </c>
      <c r="DI79" s="130">
        <v>548</v>
      </c>
      <c r="DJ79" s="130">
        <v>225</v>
      </c>
      <c r="DK79" s="130"/>
      <c r="DL79">
        <v>673</v>
      </c>
      <c r="DM79">
        <v>670</v>
      </c>
      <c r="DN79">
        <v>3</v>
      </c>
      <c r="DO79">
        <v>673</v>
      </c>
      <c r="DP79">
        <v>46</v>
      </c>
      <c r="DQ79">
        <v>624</v>
      </c>
      <c r="DR79">
        <v>3</v>
      </c>
      <c r="DS79">
        <v>545</v>
      </c>
      <c r="DT79">
        <v>621</v>
      </c>
      <c r="DU79" s="130">
        <v>261</v>
      </c>
      <c r="DV79" s="130">
        <v>115</v>
      </c>
      <c r="DW79">
        <v>215</v>
      </c>
      <c r="DX79" s="130">
        <v>8</v>
      </c>
      <c r="DY79">
        <v>51</v>
      </c>
      <c r="DZ79">
        <v>3</v>
      </c>
      <c r="EA79">
        <v>20</v>
      </c>
      <c r="EB79">
        <v>525</v>
      </c>
      <c r="EC79" s="130">
        <v>20</v>
      </c>
      <c r="ED79" s="130">
        <v>593</v>
      </c>
      <c r="EE79" s="130">
        <v>28</v>
      </c>
      <c r="EF79" s="130">
        <v>7</v>
      </c>
      <c r="EG79" s="130">
        <v>52</v>
      </c>
      <c r="EH79" s="130">
        <v>327</v>
      </c>
      <c r="EI79" s="130">
        <v>287</v>
      </c>
      <c r="EJ79" s="130">
        <v>7</v>
      </c>
      <c r="EK79" s="130">
        <v>23</v>
      </c>
      <c r="EL79" s="130">
        <v>16</v>
      </c>
      <c r="EM79" s="130">
        <v>0</v>
      </c>
      <c r="EN79" s="130">
        <v>0</v>
      </c>
      <c r="EO79">
        <v>29</v>
      </c>
      <c r="EP79">
        <v>309</v>
      </c>
      <c r="EQ79">
        <v>286</v>
      </c>
      <c r="ER79">
        <v>6</v>
      </c>
      <c r="ES79" s="130">
        <v>68</v>
      </c>
      <c r="ET79">
        <v>19</v>
      </c>
      <c r="EU79" s="130">
        <v>159</v>
      </c>
      <c r="EV79">
        <v>72</v>
      </c>
      <c r="EW79" s="130">
        <v>9082</v>
      </c>
      <c r="EX79" s="130">
        <v>10</v>
      </c>
      <c r="EY79" s="130">
        <v>301</v>
      </c>
      <c r="EZ79" s="130">
        <v>46</v>
      </c>
      <c r="FA79" s="130">
        <v>53</v>
      </c>
      <c r="FB79" s="130">
        <v>154</v>
      </c>
      <c r="FC79" s="130">
        <v>4626</v>
      </c>
      <c r="FD79">
        <v>3891</v>
      </c>
      <c r="FE79">
        <v>796</v>
      </c>
      <c r="FF79" s="130">
        <v>9313</v>
      </c>
      <c r="FG79" s="130">
        <v>55</v>
      </c>
      <c r="FH79" s="130">
        <v>38</v>
      </c>
      <c r="FI79" s="130">
        <v>0</v>
      </c>
      <c r="FJ79" s="130">
        <v>5</v>
      </c>
      <c r="FK79" s="130">
        <v>5</v>
      </c>
      <c r="FL79" s="130">
        <v>50</v>
      </c>
      <c r="FM79" s="130">
        <v>0</v>
      </c>
      <c r="FN79" s="130">
        <v>7</v>
      </c>
      <c r="FO79" s="130">
        <v>4</v>
      </c>
      <c r="FP79" s="130">
        <v>3</v>
      </c>
      <c r="FQ79" s="130">
        <v>0</v>
      </c>
      <c r="FR79" s="130">
        <v>1</v>
      </c>
      <c r="FS79" s="130">
        <v>0</v>
      </c>
      <c r="FT79" s="130">
        <v>0</v>
      </c>
      <c r="FU79" s="130">
        <v>5</v>
      </c>
      <c r="FV79" s="130">
        <v>4</v>
      </c>
      <c r="FW79" s="130">
        <v>1</v>
      </c>
      <c r="FX79" s="130">
        <v>1</v>
      </c>
      <c r="FY79" s="130">
        <v>4</v>
      </c>
      <c r="FZ79" s="130">
        <v>1</v>
      </c>
      <c r="GA79" s="130">
        <v>12</v>
      </c>
      <c r="GB79" s="130">
        <v>6</v>
      </c>
      <c r="GC79" s="130">
        <v>319</v>
      </c>
      <c r="GD79" s="130">
        <v>124</v>
      </c>
      <c r="GE79" s="130">
        <v>443</v>
      </c>
      <c r="GF79" s="130">
        <v>8</v>
      </c>
      <c r="GG79" s="130">
        <v>1</v>
      </c>
      <c r="GH79" s="130">
        <v>9</v>
      </c>
      <c r="GI79" s="130">
        <v>310</v>
      </c>
      <c r="GJ79" s="130">
        <v>123</v>
      </c>
      <c r="GK79" s="130">
        <v>433</v>
      </c>
      <c r="GL79" s="130">
        <v>319</v>
      </c>
      <c r="GM79" s="130">
        <v>25</v>
      </c>
      <c r="GN79" s="130">
        <v>20</v>
      </c>
      <c r="GO79" s="130">
        <v>23</v>
      </c>
      <c r="GP79" s="130">
        <v>173</v>
      </c>
      <c r="GQ79" s="130">
        <v>5</v>
      </c>
      <c r="GR79" s="130">
        <v>4</v>
      </c>
      <c r="GS79" s="130">
        <v>4</v>
      </c>
      <c r="GT79" s="130" t="s">
        <v>118</v>
      </c>
      <c r="GU79" s="130" t="s">
        <v>1213</v>
      </c>
      <c r="GV79" s="130"/>
      <c r="GW79" s="130"/>
      <c r="GX79" s="130"/>
      <c r="GY79" s="130"/>
      <c r="GZ79" s="130"/>
      <c r="HA79" s="130"/>
      <c r="HH79" s="130"/>
      <c r="HI79" s="130"/>
      <c r="HN79" s="130"/>
      <c r="HO79" s="130"/>
      <c r="HP79" s="130"/>
    </row>
    <row r="80" spans="1:224" x14ac:dyDescent="0.3">
      <c r="A80" t="s">
        <v>138</v>
      </c>
      <c r="B80" t="s">
        <v>139</v>
      </c>
      <c r="C80" t="s">
        <v>149</v>
      </c>
      <c r="D80" t="s">
        <v>150</v>
      </c>
      <c r="E80" s="352">
        <v>44713</v>
      </c>
      <c r="F80" s="130">
        <v>11935</v>
      </c>
      <c r="G80">
        <v>617</v>
      </c>
      <c r="H80">
        <v>591</v>
      </c>
      <c r="I80">
        <v>604</v>
      </c>
      <c r="J80">
        <v>582</v>
      </c>
      <c r="K80">
        <v>601</v>
      </c>
      <c r="L80">
        <v>513</v>
      </c>
      <c r="M80">
        <v>570</v>
      </c>
      <c r="N80">
        <v>496</v>
      </c>
      <c r="O80">
        <v>663</v>
      </c>
      <c r="P80">
        <v>38</v>
      </c>
      <c r="Q80">
        <v>30</v>
      </c>
      <c r="R80">
        <v>34</v>
      </c>
      <c r="S80">
        <v>34</v>
      </c>
      <c r="T80">
        <v>31</v>
      </c>
      <c r="U80">
        <v>19</v>
      </c>
      <c r="V80">
        <v>29</v>
      </c>
      <c r="W80">
        <v>31</v>
      </c>
      <c r="X80">
        <v>43</v>
      </c>
      <c r="Y80">
        <v>576</v>
      </c>
      <c r="Z80">
        <v>558</v>
      </c>
      <c r="AA80">
        <v>567</v>
      </c>
      <c r="AB80">
        <v>545</v>
      </c>
      <c r="AC80">
        <v>567</v>
      </c>
      <c r="AD80">
        <v>491</v>
      </c>
      <c r="AE80">
        <v>538</v>
      </c>
      <c r="AF80">
        <v>463</v>
      </c>
      <c r="AG80">
        <v>617</v>
      </c>
      <c r="AH80">
        <v>100</v>
      </c>
      <c r="AI80">
        <v>96</v>
      </c>
      <c r="AJ80">
        <v>8</v>
      </c>
      <c r="AK80">
        <v>7</v>
      </c>
      <c r="AL80">
        <v>92</v>
      </c>
      <c r="AM80">
        <v>89</v>
      </c>
      <c r="AN80">
        <v>479</v>
      </c>
      <c r="AO80">
        <v>16</v>
      </c>
      <c r="AP80">
        <v>460</v>
      </c>
      <c r="AQ80">
        <v>0</v>
      </c>
      <c r="AR80">
        <v>0</v>
      </c>
      <c r="AS80">
        <v>0</v>
      </c>
      <c r="AT80">
        <v>400</v>
      </c>
      <c r="AU80">
        <v>12</v>
      </c>
      <c r="AV80">
        <v>386</v>
      </c>
      <c r="AW80" s="130">
        <v>570</v>
      </c>
      <c r="AX80" s="130">
        <v>5</v>
      </c>
      <c r="AY80" s="130">
        <v>35</v>
      </c>
      <c r="AZ80" s="130">
        <v>528</v>
      </c>
      <c r="BA80" s="130">
        <v>29</v>
      </c>
      <c r="BB80" s="130">
        <v>0</v>
      </c>
      <c r="BC80" s="130">
        <v>0</v>
      </c>
      <c r="BD80" s="130">
        <v>28</v>
      </c>
      <c r="BE80" s="130">
        <v>538</v>
      </c>
      <c r="BF80" s="130">
        <v>5</v>
      </c>
      <c r="BG80" s="130">
        <v>35</v>
      </c>
      <c r="BH80" s="130">
        <v>497</v>
      </c>
      <c r="BI80">
        <v>99</v>
      </c>
      <c r="BJ80" s="130">
        <v>20</v>
      </c>
      <c r="BK80">
        <v>132</v>
      </c>
      <c r="BL80">
        <v>155</v>
      </c>
      <c r="BM80" s="27">
        <v>26</v>
      </c>
      <c r="BN80">
        <v>7</v>
      </c>
      <c r="BO80" s="130">
        <v>24</v>
      </c>
      <c r="BP80" s="130">
        <v>12</v>
      </c>
      <c r="BQ80">
        <v>4</v>
      </c>
      <c r="BR80">
        <v>0</v>
      </c>
      <c r="BS80" s="130">
        <v>12</v>
      </c>
      <c r="BT80">
        <v>3</v>
      </c>
      <c r="BU80">
        <v>0</v>
      </c>
      <c r="BV80">
        <v>4</v>
      </c>
      <c r="BW80">
        <v>2</v>
      </c>
      <c r="BX80">
        <v>1</v>
      </c>
      <c r="BY80" s="130">
        <v>1</v>
      </c>
      <c r="BZ80">
        <v>9</v>
      </c>
      <c r="CA80">
        <v>2</v>
      </c>
      <c r="CB80">
        <v>7</v>
      </c>
      <c r="CC80">
        <v>2</v>
      </c>
      <c r="CD80" s="130"/>
      <c r="CE80" s="130"/>
      <c r="CF80" s="322"/>
      <c r="CG80">
        <v>617</v>
      </c>
      <c r="CH80">
        <v>439</v>
      </c>
      <c r="CI80">
        <v>604</v>
      </c>
      <c r="CJ80" s="130">
        <v>168</v>
      </c>
      <c r="CK80" s="130">
        <v>545</v>
      </c>
      <c r="CL80" s="130">
        <v>354</v>
      </c>
      <c r="CM80" s="130">
        <v>591</v>
      </c>
      <c r="CN80">
        <v>523</v>
      </c>
      <c r="CO80">
        <v>581</v>
      </c>
      <c r="CP80">
        <v>231</v>
      </c>
      <c r="CQ80">
        <v>38</v>
      </c>
      <c r="CR80">
        <v>30</v>
      </c>
      <c r="CS80">
        <v>34</v>
      </c>
      <c r="CT80" s="130">
        <v>9</v>
      </c>
      <c r="CU80" s="130">
        <v>28</v>
      </c>
      <c r="CV80" s="130">
        <v>18</v>
      </c>
      <c r="CW80" s="130">
        <v>30</v>
      </c>
      <c r="CX80">
        <v>30</v>
      </c>
      <c r="CY80">
        <v>29</v>
      </c>
      <c r="CZ80">
        <v>12</v>
      </c>
      <c r="DA80">
        <v>576</v>
      </c>
      <c r="DB80">
        <v>407</v>
      </c>
      <c r="DC80">
        <v>567</v>
      </c>
      <c r="DD80" s="130">
        <v>157</v>
      </c>
      <c r="DE80" s="130">
        <v>514</v>
      </c>
      <c r="DF80" s="130">
        <v>333</v>
      </c>
      <c r="DG80" s="130">
        <v>558</v>
      </c>
      <c r="DH80" s="130">
        <v>492</v>
      </c>
      <c r="DI80" s="130">
        <v>549</v>
      </c>
      <c r="DJ80" s="130">
        <v>218</v>
      </c>
      <c r="DK80" s="130"/>
      <c r="DL80">
        <v>676</v>
      </c>
      <c r="DM80">
        <v>673</v>
      </c>
      <c r="DN80">
        <v>3</v>
      </c>
      <c r="DO80">
        <v>676</v>
      </c>
      <c r="DP80">
        <v>47</v>
      </c>
      <c r="DQ80">
        <v>626</v>
      </c>
      <c r="DR80">
        <v>3</v>
      </c>
      <c r="DS80">
        <v>558</v>
      </c>
      <c r="DT80">
        <v>630</v>
      </c>
      <c r="DU80" s="130">
        <v>263</v>
      </c>
      <c r="DV80" s="130">
        <v>115</v>
      </c>
      <c r="DW80">
        <v>216</v>
      </c>
      <c r="DX80" s="130">
        <v>9</v>
      </c>
      <c r="DY80">
        <v>50</v>
      </c>
      <c r="DZ80">
        <v>3</v>
      </c>
      <c r="EA80">
        <v>20</v>
      </c>
      <c r="EB80">
        <v>536</v>
      </c>
      <c r="EC80" s="130">
        <v>22</v>
      </c>
      <c r="ED80" s="130">
        <v>601</v>
      </c>
      <c r="EE80" s="130">
        <v>29</v>
      </c>
      <c r="EF80" s="130">
        <v>7</v>
      </c>
      <c r="EG80" s="130">
        <v>52</v>
      </c>
      <c r="EH80" s="130">
        <v>326</v>
      </c>
      <c r="EI80" s="130">
        <v>291</v>
      </c>
      <c r="EJ80" s="130">
        <v>7</v>
      </c>
      <c r="EK80" s="130">
        <v>24</v>
      </c>
      <c r="EL80" s="130">
        <v>16</v>
      </c>
      <c r="EM80" s="130">
        <v>0</v>
      </c>
      <c r="EN80" s="130">
        <v>0</v>
      </c>
      <c r="EO80">
        <v>28</v>
      </c>
      <c r="EP80">
        <v>308</v>
      </c>
      <c r="EQ80">
        <v>290</v>
      </c>
      <c r="ER80">
        <v>3</v>
      </c>
      <c r="ES80" s="130">
        <v>70</v>
      </c>
      <c r="ET80">
        <v>19</v>
      </c>
      <c r="EU80" s="130">
        <v>162</v>
      </c>
      <c r="EV80">
        <v>73</v>
      </c>
      <c r="EW80" s="130">
        <v>9076</v>
      </c>
      <c r="EX80" s="130">
        <v>3</v>
      </c>
      <c r="EY80" s="130">
        <v>293</v>
      </c>
      <c r="EZ80" s="130">
        <v>40</v>
      </c>
      <c r="FA80" s="130">
        <v>53</v>
      </c>
      <c r="FB80" s="130">
        <v>151</v>
      </c>
      <c r="FC80" s="130">
        <v>4603</v>
      </c>
      <c r="FD80">
        <v>3909</v>
      </c>
      <c r="FE80">
        <v>799</v>
      </c>
      <c r="FF80" s="130">
        <v>9311</v>
      </c>
      <c r="FG80" s="130">
        <v>53</v>
      </c>
      <c r="FH80" s="130">
        <v>35</v>
      </c>
      <c r="FI80" s="130">
        <v>0</v>
      </c>
      <c r="FJ80" s="130">
        <v>5</v>
      </c>
      <c r="FK80" s="130">
        <v>5</v>
      </c>
      <c r="FL80" s="130">
        <v>48</v>
      </c>
      <c r="FM80" s="130">
        <v>0</v>
      </c>
      <c r="FN80" s="130">
        <v>7</v>
      </c>
      <c r="FO80" s="130">
        <v>4</v>
      </c>
      <c r="FP80" s="130">
        <v>3</v>
      </c>
      <c r="FQ80" s="130">
        <v>0</v>
      </c>
      <c r="FR80" s="130">
        <v>1</v>
      </c>
      <c r="FS80" s="130">
        <v>0</v>
      </c>
      <c r="FT80" s="130">
        <v>0</v>
      </c>
      <c r="FU80" s="130">
        <v>5</v>
      </c>
      <c r="FV80" s="130">
        <v>4</v>
      </c>
      <c r="FW80" s="130">
        <v>1</v>
      </c>
      <c r="FX80" s="130">
        <v>1</v>
      </c>
      <c r="FY80" s="130">
        <v>4</v>
      </c>
      <c r="FZ80" s="130">
        <v>1</v>
      </c>
      <c r="GA80" s="130">
        <v>12</v>
      </c>
      <c r="GB80" s="130">
        <v>6</v>
      </c>
      <c r="GC80" s="130">
        <v>321</v>
      </c>
      <c r="GD80" s="130">
        <v>127</v>
      </c>
      <c r="GE80" s="130">
        <v>448</v>
      </c>
      <c r="GF80" s="130">
        <v>8</v>
      </c>
      <c r="GG80" s="130">
        <v>1</v>
      </c>
      <c r="GH80" s="130">
        <v>9</v>
      </c>
      <c r="GI80" s="130">
        <v>312</v>
      </c>
      <c r="GJ80" s="130">
        <v>126</v>
      </c>
      <c r="GK80" s="130">
        <v>438</v>
      </c>
      <c r="GL80" s="130">
        <v>321</v>
      </c>
      <c r="GM80" s="130">
        <v>23</v>
      </c>
      <c r="GN80" s="130">
        <v>18</v>
      </c>
      <c r="GO80" s="130">
        <v>21</v>
      </c>
      <c r="GP80" s="130">
        <v>169</v>
      </c>
      <c r="GQ80" s="130">
        <v>7</v>
      </c>
      <c r="GR80" s="130">
        <v>4</v>
      </c>
      <c r="GS80" s="130">
        <v>4</v>
      </c>
      <c r="GT80" s="130" t="s">
        <v>121</v>
      </c>
      <c r="GU80" s="130" t="s">
        <v>1213</v>
      </c>
      <c r="GV80" s="130"/>
      <c r="GW80" s="130"/>
      <c r="GX80" s="130"/>
      <c r="GY80" s="130"/>
      <c r="GZ80" s="130"/>
      <c r="HA80" s="130"/>
      <c r="HH80" s="130"/>
      <c r="HI80" s="130"/>
      <c r="HN80" s="130"/>
      <c r="HO80" s="130"/>
      <c r="HP80" s="130"/>
    </row>
    <row r="81" spans="1:224" x14ac:dyDescent="0.3">
      <c r="A81" t="s">
        <v>138</v>
      </c>
      <c r="B81" t="s">
        <v>151</v>
      </c>
      <c r="C81" t="s">
        <v>152</v>
      </c>
      <c r="D81" t="s">
        <v>153</v>
      </c>
      <c r="E81" s="352">
        <v>44682</v>
      </c>
      <c r="F81" s="130">
        <v>6362</v>
      </c>
      <c r="G81">
        <v>282</v>
      </c>
      <c r="H81">
        <v>272</v>
      </c>
      <c r="I81">
        <v>274</v>
      </c>
      <c r="J81">
        <v>273</v>
      </c>
      <c r="K81">
        <v>277</v>
      </c>
      <c r="L81">
        <v>232</v>
      </c>
      <c r="M81">
        <v>270</v>
      </c>
      <c r="N81">
        <v>198</v>
      </c>
      <c r="O81">
        <v>298</v>
      </c>
      <c r="P81">
        <v>9</v>
      </c>
      <c r="Q81">
        <v>6</v>
      </c>
      <c r="R81">
        <v>8</v>
      </c>
      <c r="S81">
        <v>10</v>
      </c>
      <c r="T81">
        <v>8</v>
      </c>
      <c r="U81">
        <v>4</v>
      </c>
      <c r="V81">
        <v>7</v>
      </c>
      <c r="W81">
        <v>12</v>
      </c>
      <c r="X81">
        <v>11</v>
      </c>
      <c r="Y81">
        <v>273</v>
      </c>
      <c r="Z81">
        <v>266</v>
      </c>
      <c r="AA81">
        <v>266</v>
      </c>
      <c r="AB81">
        <v>263</v>
      </c>
      <c r="AC81">
        <v>269</v>
      </c>
      <c r="AD81">
        <v>228</v>
      </c>
      <c r="AE81">
        <v>263</v>
      </c>
      <c r="AF81">
        <v>186</v>
      </c>
      <c r="AG81">
        <v>287</v>
      </c>
      <c r="AH81">
        <v>40</v>
      </c>
      <c r="AI81">
        <v>38</v>
      </c>
      <c r="AJ81">
        <v>2</v>
      </c>
      <c r="AK81">
        <v>2</v>
      </c>
      <c r="AL81">
        <v>38</v>
      </c>
      <c r="AM81">
        <v>36</v>
      </c>
      <c r="AN81">
        <v>221</v>
      </c>
      <c r="AO81">
        <v>4</v>
      </c>
      <c r="AP81">
        <v>217</v>
      </c>
      <c r="AQ81">
        <v>0</v>
      </c>
      <c r="AR81">
        <v>0</v>
      </c>
      <c r="AS81">
        <v>0</v>
      </c>
      <c r="AT81">
        <v>151</v>
      </c>
      <c r="AU81">
        <v>4</v>
      </c>
      <c r="AV81">
        <v>147</v>
      </c>
      <c r="AW81" s="130">
        <v>270</v>
      </c>
      <c r="AX81" s="130">
        <v>1</v>
      </c>
      <c r="AY81" s="130">
        <v>14</v>
      </c>
      <c r="AZ81" s="130">
        <v>255</v>
      </c>
      <c r="BA81" s="130">
        <v>7</v>
      </c>
      <c r="BB81" s="130">
        <v>0</v>
      </c>
      <c r="BC81" s="130">
        <v>0</v>
      </c>
      <c r="BD81" s="130">
        <v>7</v>
      </c>
      <c r="BE81" s="130">
        <v>263</v>
      </c>
      <c r="BF81" s="130">
        <v>1</v>
      </c>
      <c r="BG81" s="130">
        <v>14</v>
      </c>
      <c r="BH81" s="130">
        <v>248</v>
      </c>
      <c r="BI81">
        <v>46</v>
      </c>
      <c r="BJ81" s="130">
        <v>9</v>
      </c>
      <c r="BK81">
        <v>36</v>
      </c>
      <c r="BL81">
        <v>25</v>
      </c>
      <c r="BM81" s="27">
        <v>6</v>
      </c>
      <c r="BN81">
        <v>2</v>
      </c>
      <c r="BO81" s="130">
        <v>2</v>
      </c>
      <c r="BP81" s="130">
        <v>0</v>
      </c>
      <c r="BQ81">
        <v>0</v>
      </c>
      <c r="BR81">
        <v>0</v>
      </c>
      <c r="BS81" s="130">
        <v>2</v>
      </c>
      <c r="BT81">
        <v>0</v>
      </c>
      <c r="BU81">
        <v>0</v>
      </c>
      <c r="BV81">
        <v>0</v>
      </c>
      <c r="BW81">
        <v>1</v>
      </c>
      <c r="BX81">
        <v>1</v>
      </c>
      <c r="BY81" s="130">
        <v>0</v>
      </c>
      <c r="BZ81">
        <v>1</v>
      </c>
      <c r="CA81">
        <v>0</v>
      </c>
      <c r="CB81">
        <v>1</v>
      </c>
      <c r="CC81">
        <v>0</v>
      </c>
      <c r="CD81" s="130"/>
      <c r="CE81" s="130"/>
      <c r="CF81" s="322"/>
      <c r="CG81">
        <v>282</v>
      </c>
      <c r="CH81">
        <v>225</v>
      </c>
      <c r="CI81">
        <v>274</v>
      </c>
      <c r="CJ81" s="130">
        <v>87</v>
      </c>
      <c r="CK81" s="130">
        <v>250</v>
      </c>
      <c r="CL81" s="130">
        <v>158</v>
      </c>
      <c r="CM81" s="130">
        <v>272</v>
      </c>
      <c r="CN81">
        <v>234</v>
      </c>
      <c r="CO81">
        <v>267</v>
      </c>
      <c r="CP81">
        <v>112</v>
      </c>
      <c r="CQ81">
        <v>9</v>
      </c>
      <c r="CR81">
        <v>8</v>
      </c>
      <c r="CS81">
        <v>8</v>
      </c>
      <c r="CT81" s="130">
        <v>0</v>
      </c>
      <c r="CU81" s="130">
        <v>8</v>
      </c>
      <c r="CV81" s="130">
        <v>4</v>
      </c>
      <c r="CW81" s="130">
        <v>6</v>
      </c>
      <c r="CX81">
        <v>5</v>
      </c>
      <c r="CY81">
        <v>6</v>
      </c>
      <c r="CZ81">
        <v>2</v>
      </c>
      <c r="DA81">
        <v>273</v>
      </c>
      <c r="DB81">
        <v>217</v>
      </c>
      <c r="DC81">
        <v>266</v>
      </c>
      <c r="DD81" s="130">
        <v>87</v>
      </c>
      <c r="DE81" s="130">
        <v>242</v>
      </c>
      <c r="DF81" s="130">
        <v>154</v>
      </c>
      <c r="DG81" s="130">
        <v>266</v>
      </c>
      <c r="DH81" s="130">
        <v>229</v>
      </c>
      <c r="DI81" s="130">
        <v>261</v>
      </c>
      <c r="DJ81" s="130">
        <v>110</v>
      </c>
      <c r="DK81" s="130"/>
      <c r="DL81">
        <v>305</v>
      </c>
      <c r="DM81">
        <v>305</v>
      </c>
      <c r="DN81">
        <v>0</v>
      </c>
      <c r="DO81">
        <v>305</v>
      </c>
      <c r="DP81">
        <v>16</v>
      </c>
      <c r="DQ81">
        <v>289</v>
      </c>
      <c r="DR81">
        <v>0</v>
      </c>
      <c r="DS81">
        <v>265</v>
      </c>
      <c r="DT81">
        <v>296</v>
      </c>
      <c r="DU81" s="130">
        <v>59</v>
      </c>
      <c r="DV81" s="130">
        <v>32</v>
      </c>
      <c r="DW81">
        <v>100</v>
      </c>
      <c r="DX81" s="130">
        <v>2</v>
      </c>
      <c r="DY81">
        <v>111</v>
      </c>
      <c r="DZ81">
        <v>1</v>
      </c>
      <c r="EA81">
        <v>0</v>
      </c>
      <c r="EB81">
        <v>260</v>
      </c>
      <c r="EC81" s="130">
        <v>5</v>
      </c>
      <c r="ED81" s="130">
        <v>283</v>
      </c>
      <c r="EE81" s="130">
        <v>13</v>
      </c>
      <c r="EF81" s="130">
        <v>5</v>
      </c>
      <c r="EG81" s="130">
        <v>15</v>
      </c>
      <c r="EH81" s="130">
        <v>177</v>
      </c>
      <c r="EI81" s="130">
        <v>108</v>
      </c>
      <c r="EJ81" s="130">
        <v>5</v>
      </c>
      <c r="EK81" s="130">
        <v>6</v>
      </c>
      <c r="EL81" s="130">
        <v>5</v>
      </c>
      <c r="EM81" s="130">
        <v>0</v>
      </c>
      <c r="EN81" s="130">
        <v>0</v>
      </c>
      <c r="EO81">
        <v>9</v>
      </c>
      <c r="EP81">
        <v>172</v>
      </c>
      <c r="EQ81">
        <v>108</v>
      </c>
      <c r="ER81">
        <v>4</v>
      </c>
      <c r="ES81" s="130">
        <v>25</v>
      </c>
      <c r="ET81">
        <v>8</v>
      </c>
      <c r="EU81" s="130">
        <v>20</v>
      </c>
      <c r="EV81">
        <v>45</v>
      </c>
      <c r="EW81" s="130">
        <v>3722</v>
      </c>
      <c r="EX81" s="130">
        <v>0</v>
      </c>
      <c r="EY81" s="130">
        <v>189</v>
      </c>
      <c r="EZ81" s="130">
        <v>1</v>
      </c>
      <c r="FA81" s="130">
        <v>22</v>
      </c>
      <c r="FB81" s="130">
        <v>56</v>
      </c>
      <c r="FC81" s="130">
        <v>2228</v>
      </c>
      <c r="FD81">
        <v>1281</v>
      </c>
      <c r="FE81">
        <v>278</v>
      </c>
      <c r="FF81" s="130">
        <v>3787</v>
      </c>
      <c r="FG81" s="130">
        <v>15</v>
      </c>
      <c r="FH81" s="130">
        <v>12</v>
      </c>
      <c r="FI81" s="130">
        <v>0</v>
      </c>
      <c r="FJ81" s="130">
        <v>0</v>
      </c>
      <c r="FK81" s="130">
        <v>1</v>
      </c>
      <c r="FL81" s="130">
        <v>14</v>
      </c>
      <c r="FM81" s="130">
        <v>0</v>
      </c>
      <c r="FN81" s="130">
        <v>5</v>
      </c>
      <c r="FO81" s="130">
        <v>0</v>
      </c>
      <c r="FP81" s="130">
        <v>0</v>
      </c>
      <c r="FQ81" s="130">
        <v>0</v>
      </c>
      <c r="FR81" s="130">
        <v>1</v>
      </c>
      <c r="FS81" s="130">
        <v>0</v>
      </c>
      <c r="FT81" s="130">
        <v>0</v>
      </c>
      <c r="FU81" s="130">
        <v>6</v>
      </c>
      <c r="FV81" s="130">
        <v>2</v>
      </c>
      <c r="FW81" s="130">
        <v>1</v>
      </c>
      <c r="FX81" s="130">
        <v>0</v>
      </c>
      <c r="FY81" s="130">
        <v>5</v>
      </c>
      <c r="FZ81" s="130">
        <v>1</v>
      </c>
      <c r="GA81" s="130">
        <v>11</v>
      </c>
      <c r="GB81" s="130">
        <v>5</v>
      </c>
      <c r="GC81" s="130">
        <v>195</v>
      </c>
      <c r="GD81" s="130">
        <v>34</v>
      </c>
      <c r="GE81" s="130">
        <v>229</v>
      </c>
      <c r="GF81" s="130">
        <v>5</v>
      </c>
      <c r="GG81" s="130">
        <v>0</v>
      </c>
      <c r="GH81" s="130">
        <v>5</v>
      </c>
      <c r="GI81" s="130">
        <v>190</v>
      </c>
      <c r="GJ81" s="130">
        <v>34</v>
      </c>
      <c r="GK81" s="130">
        <v>224</v>
      </c>
      <c r="GL81" s="130">
        <v>195</v>
      </c>
      <c r="GM81" s="130">
        <v>14</v>
      </c>
      <c r="GN81" s="130">
        <v>14</v>
      </c>
      <c r="GO81" s="130">
        <v>14</v>
      </c>
      <c r="GP81" s="130">
        <v>44</v>
      </c>
      <c r="GQ81" s="130">
        <v>0</v>
      </c>
      <c r="GR81" s="130">
        <v>0</v>
      </c>
      <c r="GS81" s="130">
        <v>0</v>
      </c>
      <c r="GT81" s="130" t="s">
        <v>118</v>
      </c>
      <c r="GU81" s="130" t="s">
        <v>1214</v>
      </c>
      <c r="GV81" s="130"/>
      <c r="GW81" s="130"/>
      <c r="GX81" s="130"/>
      <c r="GY81" s="130"/>
      <c r="GZ81" s="130"/>
      <c r="HA81" s="130"/>
      <c r="HH81" s="130"/>
      <c r="HI81" s="130"/>
      <c r="HN81" s="130"/>
      <c r="HO81" s="130"/>
      <c r="HP81" s="130"/>
    </row>
    <row r="82" spans="1:224" x14ac:dyDescent="0.3">
      <c r="A82" t="s">
        <v>138</v>
      </c>
      <c r="B82" t="s">
        <v>151</v>
      </c>
      <c r="C82" t="s">
        <v>152</v>
      </c>
      <c r="D82" t="s">
        <v>153</v>
      </c>
      <c r="E82" s="352">
        <v>44713</v>
      </c>
      <c r="F82" s="130">
        <v>6347</v>
      </c>
      <c r="G82">
        <v>281</v>
      </c>
      <c r="H82">
        <v>271</v>
      </c>
      <c r="I82">
        <v>271</v>
      </c>
      <c r="J82">
        <v>273</v>
      </c>
      <c r="K82">
        <v>274</v>
      </c>
      <c r="L82">
        <v>233</v>
      </c>
      <c r="M82">
        <v>267</v>
      </c>
      <c r="N82">
        <v>201</v>
      </c>
      <c r="O82">
        <v>297</v>
      </c>
      <c r="P82">
        <v>10</v>
      </c>
      <c r="Q82">
        <v>7</v>
      </c>
      <c r="R82">
        <v>8</v>
      </c>
      <c r="S82">
        <v>11</v>
      </c>
      <c r="T82">
        <v>8</v>
      </c>
      <c r="U82">
        <v>4</v>
      </c>
      <c r="V82">
        <v>7</v>
      </c>
      <c r="W82">
        <v>12</v>
      </c>
      <c r="X82">
        <v>12</v>
      </c>
      <c r="Y82">
        <v>271</v>
      </c>
      <c r="Z82">
        <v>264</v>
      </c>
      <c r="AA82">
        <v>263</v>
      </c>
      <c r="AB82">
        <v>262</v>
      </c>
      <c r="AC82">
        <v>266</v>
      </c>
      <c r="AD82">
        <v>229</v>
      </c>
      <c r="AE82">
        <v>260</v>
      </c>
      <c r="AF82">
        <v>189</v>
      </c>
      <c r="AG82">
        <v>285</v>
      </c>
      <c r="AH82">
        <v>42</v>
      </c>
      <c r="AI82">
        <v>40</v>
      </c>
      <c r="AJ82">
        <v>1</v>
      </c>
      <c r="AK82">
        <v>1</v>
      </c>
      <c r="AL82">
        <v>41</v>
      </c>
      <c r="AM82">
        <v>39</v>
      </c>
      <c r="AN82">
        <v>222</v>
      </c>
      <c r="AO82">
        <v>4</v>
      </c>
      <c r="AP82">
        <v>218</v>
      </c>
      <c r="AQ82">
        <v>0</v>
      </c>
      <c r="AR82">
        <v>0</v>
      </c>
      <c r="AS82">
        <v>0</v>
      </c>
      <c r="AT82">
        <v>154</v>
      </c>
      <c r="AU82">
        <v>4</v>
      </c>
      <c r="AV82">
        <v>150</v>
      </c>
      <c r="AW82" s="130">
        <v>267</v>
      </c>
      <c r="AX82" s="130">
        <v>1</v>
      </c>
      <c r="AY82" s="130">
        <v>14</v>
      </c>
      <c r="AZ82" s="130">
        <v>252</v>
      </c>
      <c r="BA82" s="130">
        <v>7</v>
      </c>
      <c r="BB82" s="130">
        <v>0</v>
      </c>
      <c r="BC82" s="130">
        <v>0</v>
      </c>
      <c r="BD82" s="130">
        <v>7</v>
      </c>
      <c r="BE82" s="130">
        <v>260</v>
      </c>
      <c r="BF82" s="130">
        <v>1</v>
      </c>
      <c r="BG82" s="130">
        <v>14</v>
      </c>
      <c r="BH82" s="130">
        <v>245</v>
      </c>
      <c r="BI82">
        <v>44</v>
      </c>
      <c r="BJ82" s="130">
        <v>9</v>
      </c>
      <c r="BK82">
        <v>34</v>
      </c>
      <c r="BL82">
        <v>25</v>
      </c>
      <c r="BM82" s="27">
        <v>6</v>
      </c>
      <c r="BN82">
        <v>2</v>
      </c>
      <c r="BO82" s="130">
        <v>2</v>
      </c>
      <c r="BP82" s="130">
        <v>0</v>
      </c>
      <c r="BQ82">
        <v>0</v>
      </c>
      <c r="BR82">
        <v>0</v>
      </c>
      <c r="BS82" s="130">
        <v>2</v>
      </c>
      <c r="BT82">
        <v>0</v>
      </c>
      <c r="BU82">
        <v>0</v>
      </c>
      <c r="BV82">
        <v>0</v>
      </c>
      <c r="BW82">
        <v>1</v>
      </c>
      <c r="BX82">
        <v>1</v>
      </c>
      <c r="BY82" s="130">
        <v>0</v>
      </c>
      <c r="BZ82">
        <v>2</v>
      </c>
      <c r="CA82">
        <v>0</v>
      </c>
      <c r="CB82">
        <v>1</v>
      </c>
      <c r="CC82">
        <v>1</v>
      </c>
      <c r="CD82" s="130"/>
      <c r="CE82" s="130"/>
      <c r="CF82" s="322"/>
      <c r="CG82">
        <v>281</v>
      </c>
      <c r="CH82">
        <v>210</v>
      </c>
      <c r="CI82">
        <v>271</v>
      </c>
      <c r="CJ82" s="130">
        <v>85</v>
      </c>
      <c r="CK82" s="130">
        <v>245</v>
      </c>
      <c r="CL82" s="130">
        <v>154</v>
      </c>
      <c r="CM82" s="130">
        <v>271</v>
      </c>
      <c r="CN82">
        <v>224</v>
      </c>
      <c r="CO82">
        <v>267</v>
      </c>
      <c r="CP82">
        <v>94</v>
      </c>
      <c r="CQ82">
        <v>10</v>
      </c>
      <c r="CR82">
        <v>9</v>
      </c>
      <c r="CS82">
        <v>8</v>
      </c>
      <c r="CT82" s="130">
        <v>0</v>
      </c>
      <c r="CU82" s="130">
        <v>7</v>
      </c>
      <c r="CV82" s="130">
        <v>4</v>
      </c>
      <c r="CW82" s="130">
        <v>7</v>
      </c>
      <c r="CX82">
        <v>6</v>
      </c>
      <c r="CY82">
        <v>7</v>
      </c>
      <c r="CZ82">
        <v>2</v>
      </c>
      <c r="DA82">
        <v>271</v>
      </c>
      <c r="DB82">
        <v>201</v>
      </c>
      <c r="DC82">
        <v>263</v>
      </c>
      <c r="DD82" s="130">
        <v>85</v>
      </c>
      <c r="DE82" s="130">
        <v>238</v>
      </c>
      <c r="DF82" s="130">
        <v>150</v>
      </c>
      <c r="DG82" s="130">
        <v>264</v>
      </c>
      <c r="DH82" s="130">
        <v>218</v>
      </c>
      <c r="DI82" s="130">
        <v>260</v>
      </c>
      <c r="DJ82" s="130">
        <v>92</v>
      </c>
      <c r="DK82" s="130"/>
      <c r="DL82">
        <v>303</v>
      </c>
      <c r="DM82">
        <v>303</v>
      </c>
      <c r="DN82">
        <v>0</v>
      </c>
      <c r="DO82">
        <v>303</v>
      </c>
      <c r="DP82">
        <v>16</v>
      </c>
      <c r="DQ82">
        <v>287</v>
      </c>
      <c r="DR82">
        <v>0</v>
      </c>
      <c r="DS82">
        <v>265</v>
      </c>
      <c r="DT82">
        <v>295</v>
      </c>
      <c r="DU82" s="130">
        <v>59</v>
      </c>
      <c r="DV82" s="130">
        <v>32</v>
      </c>
      <c r="DW82">
        <v>100</v>
      </c>
      <c r="DX82" s="130">
        <v>2</v>
      </c>
      <c r="DY82">
        <v>110</v>
      </c>
      <c r="DZ82">
        <v>0</v>
      </c>
      <c r="EA82">
        <v>0</v>
      </c>
      <c r="EB82">
        <v>260</v>
      </c>
      <c r="EC82" s="130">
        <v>5</v>
      </c>
      <c r="ED82" s="130">
        <v>282</v>
      </c>
      <c r="EE82" s="130">
        <v>13</v>
      </c>
      <c r="EF82" s="130">
        <v>3</v>
      </c>
      <c r="EG82" s="130">
        <v>17</v>
      </c>
      <c r="EH82" s="130">
        <v>177</v>
      </c>
      <c r="EI82" s="130">
        <v>106</v>
      </c>
      <c r="EJ82" s="130">
        <v>3</v>
      </c>
      <c r="EK82" s="130">
        <v>8</v>
      </c>
      <c r="EL82" s="130">
        <v>5</v>
      </c>
      <c r="EM82" s="130">
        <v>0</v>
      </c>
      <c r="EN82" s="130">
        <v>0</v>
      </c>
      <c r="EO82">
        <v>9</v>
      </c>
      <c r="EP82">
        <v>172</v>
      </c>
      <c r="EQ82">
        <v>106</v>
      </c>
      <c r="ER82">
        <v>6</v>
      </c>
      <c r="ES82" s="130">
        <v>25</v>
      </c>
      <c r="ET82">
        <v>8</v>
      </c>
      <c r="EU82" s="130">
        <v>20</v>
      </c>
      <c r="EV82">
        <v>45</v>
      </c>
      <c r="EW82" s="130">
        <v>3729</v>
      </c>
      <c r="EX82" s="130">
        <v>0</v>
      </c>
      <c r="EY82" s="130">
        <v>182</v>
      </c>
      <c r="EZ82" s="130">
        <v>1</v>
      </c>
      <c r="FA82" s="130">
        <v>22</v>
      </c>
      <c r="FB82" s="130">
        <v>56</v>
      </c>
      <c r="FC82" s="130">
        <v>2229</v>
      </c>
      <c r="FD82">
        <v>1288</v>
      </c>
      <c r="FE82">
        <v>277</v>
      </c>
      <c r="FF82" s="130">
        <v>3794</v>
      </c>
      <c r="FG82" s="130">
        <v>13</v>
      </c>
      <c r="FH82" s="130">
        <v>10</v>
      </c>
      <c r="FI82" s="130">
        <v>0</v>
      </c>
      <c r="FJ82" s="130">
        <v>0</v>
      </c>
      <c r="FK82" s="130">
        <v>1</v>
      </c>
      <c r="FL82" s="130">
        <v>12</v>
      </c>
      <c r="FM82" s="130">
        <v>0</v>
      </c>
      <c r="FN82" s="130">
        <v>3</v>
      </c>
      <c r="FO82" s="130">
        <v>0</v>
      </c>
      <c r="FP82" s="130">
        <v>0</v>
      </c>
      <c r="FQ82" s="130">
        <v>0</v>
      </c>
      <c r="FR82" s="130">
        <v>1</v>
      </c>
      <c r="FS82" s="130">
        <v>0</v>
      </c>
      <c r="FT82" s="130">
        <v>0</v>
      </c>
      <c r="FU82" s="130">
        <v>8</v>
      </c>
      <c r="FV82" s="130">
        <v>3</v>
      </c>
      <c r="FW82" s="130">
        <v>1</v>
      </c>
      <c r="FX82" s="130">
        <v>1</v>
      </c>
      <c r="FY82" s="130">
        <v>7</v>
      </c>
      <c r="FZ82" s="130">
        <v>1</v>
      </c>
      <c r="GA82" s="130">
        <v>11</v>
      </c>
      <c r="GB82" s="130">
        <v>5</v>
      </c>
      <c r="GC82" s="130">
        <v>195</v>
      </c>
      <c r="GD82" s="130">
        <v>32</v>
      </c>
      <c r="GE82" s="130">
        <v>227</v>
      </c>
      <c r="GF82" s="130">
        <v>5</v>
      </c>
      <c r="GG82" s="130">
        <v>0</v>
      </c>
      <c r="GH82" s="130">
        <v>5</v>
      </c>
      <c r="GI82" s="130">
        <v>190</v>
      </c>
      <c r="GJ82" s="130">
        <v>32</v>
      </c>
      <c r="GK82" s="130">
        <v>222</v>
      </c>
      <c r="GL82" s="130">
        <v>195</v>
      </c>
      <c r="GM82" s="130">
        <v>14</v>
      </c>
      <c r="GN82" s="130">
        <v>14</v>
      </c>
      <c r="GO82" s="130">
        <v>14</v>
      </c>
      <c r="GP82" s="130">
        <v>44</v>
      </c>
      <c r="GQ82" s="130">
        <v>0</v>
      </c>
      <c r="GR82" s="130">
        <v>0</v>
      </c>
      <c r="GS82" s="130">
        <v>0</v>
      </c>
      <c r="GT82" s="130" t="s">
        <v>121</v>
      </c>
      <c r="GU82" s="130" t="s">
        <v>1214</v>
      </c>
      <c r="GV82" s="130"/>
      <c r="GW82" s="130"/>
      <c r="GX82" s="130"/>
      <c r="GY82" s="130"/>
      <c r="GZ82" s="130"/>
      <c r="HA82" s="130"/>
      <c r="HH82" s="130"/>
      <c r="HI82" s="130"/>
      <c r="HN82" s="130"/>
      <c r="HO82" s="130"/>
      <c r="HP82" s="130"/>
    </row>
    <row r="83" spans="1:224" x14ac:dyDescent="0.3">
      <c r="A83" t="s">
        <v>138</v>
      </c>
      <c r="B83" t="s">
        <v>151</v>
      </c>
      <c r="C83" t="s">
        <v>154</v>
      </c>
      <c r="D83" t="s">
        <v>155</v>
      </c>
      <c r="E83" s="352">
        <v>44682</v>
      </c>
      <c r="F83" s="130">
        <v>3025</v>
      </c>
      <c r="G83">
        <v>138</v>
      </c>
      <c r="H83">
        <v>135</v>
      </c>
      <c r="I83">
        <v>142</v>
      </c>
      <c r="J83">
        <v>128</v>
      </c>
      <c r="K83">
        <v>142</v>
      </c>
      <c r="L83">
        <v>111</v>
      </c>
      <c r="M83">
        <v>118</v>
      </c>
      <c r="N83">
        <v>92</v>
      </c>
      <c r="O83">
        <v>147</v>
      </c>
      <c r="P83">
        <v>7</v>
      </c>
      <c r="Q83">
        <v>7</v>
      </c>
      <c r="R83">
        <v>6</v>
      </c>
      <c r="S83">
        <v>7</v>
      </c>
      <c r="T83">
        <v>8</v>
      </c>
      <c r="U83">
        <v>4</v>
      </c>
      <c r="V83">
        <v>3</v>
      </c>
      <c r="W83">
        <v>7</v>
      </c>
      <c r="X83">
        <v>8</v>
      </c>
      <c r="Y83">
        <v>130</v>
      </c>
      <c r="Z83">
        <v>127</v>
      </c>
      <c r="AA83">
        <v>135</v>
      </c>
      <c r="AB83">
        <v>120</v>
      </c>
      <c r="AC83">
        <v>133</v>
      </c>
      <c r="AD83">
        <v>106</v>
      </c>
      <c r="AE83">
        <v>114</v>
      </c>
      <c r="AF83">
        <v>85</v>
      </c>
      <c r="AG83">
        <v>138</v>
      </c>
      <c r="AH83">
        <v>16</v>
      </c>
      <c r="AI83">
        <v>16</v>
      </c>
      <c r="AJ83">
        <v>1</v>
      </c>
      <c r="AK83">
        <v>1</v>
      </c>
      <c r="AL83">
        <v>15</v>
      </c>
      <c r="AM83">
        <v>15</v>
      </c>
      <c r="AN83">
        <v>96</v>
      </c>
      <c r="AO83">
        <v>1</v>
      </c>
      <c r="AP83">
        <v>94</v>
      </c>
      <c r="AQ83">
        <v>0</v>
      </c>
      <c r="AR83">
        <v>0</v>
      </c>
      <c r="AS83">
        <v>0</v>
      </c>
      <c r="AT83">
        <v>66</v>
      </c>
      <c r="AU83">
        <v>1</v>
      </c>
      <c r="AV83">
        <v>65</v>
      </c>
      <c r="AW83" s="130">
        <v>118</v>
      </c>
      <c r="AX83" s="130">
        <v>0</v>
      </c>
      <c r="AY83" s="130">
        <v>9</v>
      </c>
      <c r="AZ83" s="130">
        <v>109</v>
      </c>
      <c r="BA83" s="130">
        <v>3</v>
      </c>
      <c r="BB83" s="130">
        <v>0</v>
      </c>
      <c r="BC83" s="130">
        <v>0</v>
      </c>
      <c r="BD83" s="130">
        <v>3</v>
      </c>
      <c r="BE83" s="130">
        <v>114</v>
      </c>
      <c r="BF83" s="130">
        <v>0</v>
      </c>
      <c r="BG83" s="130">
        <v>9</v>
      </c>
      <c r="BH83" s="130">
        <v>105</v>
      </c>
      <c r="BI83">
        <v>19</v>
      </c>
      <c r="BJ83" s="130">
        <v>2</v>
      </c>
      <c r="BK83">
        <v>23</v>
      </c>
      <c r="BL83">
        <v>22</v>
      </c>
      <c r="BM83" s="27">
        <v>5</v>
      </c>
      <c r="BN83">
        <v>0</v>
      </c>
      <c r="BO83" s="130">
        <v>5</v>
      </c>
      <c r="BP83" s="130">
        <v>1</v>
      </c>
      <c r="BQ83">
        <v>1</v>
      </c>
      <c r="BR83">
        <v>0</v>
      </c>
      <c r="BS83" s="130">
        <v>4</v>
      </c>
      <c r="BT83">
        <v>1</v>
      </c>
      <c r="BU83">
        <v>0</v>
      </c>
      <c r="BV83">
        <v>1</v>
      </c>
      <c r="BW83">
        <v>2</v>
      </c>
      <c r="BX83">
        <v>1</v>
      </c>
      <c r="BY83" s="130">
        <v>1</v>
      </c>
      <c r="BZ83">
        <v>4</v>
      </c>
      <c r="CA83">
        <v>2</v>
      </c>
      <c r="CB83">
        <v>4</v>
      </c>
      <c r="CC83">
        <v>0</v>
      </c>
      <c r="CD83" s="130"/>
      <c r="CE83" s="130"/>
      <c r="CF83" s="322"/>
      <c r="CG83">
        <v>138</v>
      </c>
      <c r="CH83">
        <v>112</v>
      </c>
      <c r="CI83">
        <v>142</v>
      </c>
      <c r="CJ83" s="130">
        <v>49</v>
      </c>
      <c r="CK83" s="130">
        <v>137</v>
      </c>
      <c r="CL83" s="130">
        <v>97</v>
      </c>
      <c r="CM83" s="130">
        <v>135</v>
      </c>
      <c r="CN83">
        <v>123</v>
      </c>
      <c r="CO83">
        <v>127</v>
      </c>
      <c r="CP83">
        <v>66</v>
      </c>
      <c r="CQ83">
        <v>7</v>
      </c>
      <c r="CR83">
        <v>6</v>
      </c>
      <c r="CS83">
        <v>6</v>
      </c>
      <c r="CT83" s="130">
        <v>1</v>
      </c>
      <c r="CU83" s="130">
        <v>6</v>
      </c>
      <c r="CV83" s="130">
        <v>3</v>
      </c>
      <c r="CW83" s="130">
        <v>7</v>
      </c>
      <c r="CX83">
        <v>6</v>
      </c>
      <c r="CY83">
        <v>4</v>
      </c>
      <c r="CZ83">
        <v>1</v>
      </c>
      <c r="DA83">
        <v>130</v>
      </c>
      <c r="DB83">
        <v>105</v>
      </c>
      <c r="DC83">
        <v>135</v>
      </c>
      <c r="DD83" s="130">
        <v>48</v>
      </c>
      <c r="DE83" s="130">
        <v>130</v>
      </c>
      <c r="DF83" s="130">
        <v>94</v>
      </c>
      <c r="DG83" s="130">
        <v>127</v>
      </c>
      <c r="DH83" s="130">
        <v>116</v>
      </c>
      <c r="DI83" s="130">
        <v>122</v>
      </c>
      <c r="DJ83" s="130">
        <v>65</v>
      </c>
      <c r="DK83" s="130"/>
      <c r="DL83">
        <v>157</v>
      </c>
      <c r="DM83">
        <v>156</v>
      </c>
      <c r="DN83">
        <v>1</v>
      </c>
      <c r="DO83">
        <v>157</v>
      </c>
      <c r="DP83">
        <v>10</v>
      </c>
      <c r="DQ83">
        <v>146</v>
      </c>
      <c r="DR83">
        <v>1</v>
      </c>
      <c r="DS83">
        <v>132</v>
      </c>
      <c r="DT83">
        <v>152</v>
      </c>
      <c r="DU83" s="130">
        <v>70</v>
      </c>
      <c r="DV83" s="130">
        <v>15</v>
      </c>
      <c r="DW83">
        <v>50</v>
      </c>
      <c r="DX83" s="130">
        <v>2</v>
      </c>
      <c r="DY83">
        <v>18</v>
      </c>
      <c r="DZ83">
        <v>2</v>
      </c>
      <c r="EA83">
        <v>0</v>
      </c>
      <c r="EB83">
        <v>126</v>
      </c>
      <c r="EC83" s="130">
        <v>6</v>
      </c>
      <c r="ED83" s="130">
        <v>144</v>
      </c>
      <c r="EE83" s="130">
        <v>8</v>
      </c>
      <c r="EF83" s="130">
        <v>0</v>
      </c>
      <c r="EG83" s="130">
        <v>8</v>
      </c>
      <c r="EH83" s="130">
        <v>72</v>
      </c>
      <c r="EI83" s="130">
        <v>77</v>
      </c>
      <c r="EJ83" s="130">
        <v>0</v>
      </c>
      <c r="EK83" s="130">
        <v>3</v>
      </c>
      <c r="EL83" s="130">
        <v>4</v>
      </c>
      <c r="EM83" s="130">
        <v>3</v>
      </c>
      <c r="EN83" s="130">
        <v>0</v>
      </c>
      <c r="EO83">
        <v>5</v>
      </c>
      <c r="EP83">
        <v>68</v>
      </c>
      <c r="EQ83">
        <v>73</v>
      </c>
      <c r="ER83">
        <v>2</v>
      </c>
      <c r="ES83" s="130">
        <v>13</v>
      </c>
      <c r="ET83">
        <v>6</v>
      </c>
      <c r="EU83" s="130">
        <v>94</v>
      </c>
      <c r="EV83">
        <v>19</v>
      </c>
      <c r="EW83" s="130">
        <v>2010</v>
      </c>
      <c r="EX83" s="130">
        <v>0</v>
      </c>
      <c r="EY83" s="130">
        <v>48</v>
      </c>
      <c r="EZ83" s="130">
        <v>9</v>
      </c>
      <c r="FA83" s="130">
        <v>13</v>
      </c>
      <c r="FB83" s="130">
        <v>34</v>
      </c>
      <c r="FC83" s="130">
        <v>932</v>
      </c>
      <c r="FD83">
        <v>954</v>
      </c>
      <c r="FE83">
        <v>237</v>
      </c>
      <c r="FF83" s="130">
        <v>2123</v>
      </c>
      <c r="FG83" s="130">
        <v>12</v>
      </c>
      <c r="FH83" s="130">
        <v>11</v>
      </c>
      <c r="FI83" s="130">
        <v>1</v>
      </c>
      <c r="FJ83" s="130">
        <v>1</v>
      </c>
      <c r="FK83" s="130">
        <v>0</v>
      </c>
      <c r="FL83" s="130">
        <v>12</v>
      </c>
      <c r="FM83" s="130">
        <v>0</v>
      </c>
      <c r="FN83" s="130">
        <v>0</v>
      </c>
      <c r="FO83" s="130">
        <v>0</v>
      </c>
      <c r="FP83" s="130">
        <v>0</v>
      </c>
      <c r="FQ83" s="130">
        <v>0</v>
      </c>
      <c r="FR83" s="130">
        <v>0</v>
      </c>
      <c r="FS83" s="130">
        <v>0</v>
      </c>
      <c r="FT83" s="130">
        <v>0</v>
      </c>
      <c r="FU83" s="130">
        <v>1</v>
      </c>
      <c r="FV83" s="130">
        <v>1</v>
      </c>
      <c r="FW83" s="130">
        <v>0</v>
      </c>
      <c r="FX83" s="130">
        <v>0</v>
      </c>
      <c r="FY83" s="130">
        <v>1</v>
      </c>
      <c r="FZ83" s="130">
        <v>0</v>
      </c>
      <c r="GA83" s="130">
        <v>1</v>
      </c>
      <c r="GB83" s="130">
        <v>0</v>
      </c>
      <c r="GC83" s="130">
        <v>76</v>
      </c>
      <c r="GD83" s="130">
        <v>21</v>
      </c>
      <c r="GE83" s="130">
        <v>97</v>
      </c>
      <c r="GF83" s="130">
        <v>4</v>
      </c>
      <c r="GG83" s="130">
        <v>0</v>
      </c>
      <c r="GH83" s="130">
        <v>4</v>
      </c>
      <c r="GI83" s="130">
        <v>72</v>
      </c>
      <c r="GJ83" s="130">
        <v>21</v>
      </c>
      <c r="GK83" s="130">
        <v>93</v>
      </c>
      <c r="GL83" s="130">
        <v>76</v>
      </c>
      <c r="GM83" s="130">
        <v>4</v>
      </c>
      <c r="GN83" s="130">
        <v>4</v>
      </c>
      <c r="GO83" s="130">
        <v>4</v>
      </c>
      <c r="GP83" s="130">
        <v>37</v>
      </c>
      <c r="GQ83" s="130">
        <v>1</v>
      </c>
      <c r="GR83" s="130">
        <v>0</v>
      </c>
      <c r="GS83" s="130">
        <v>0</v>
      </c>
      <c r="GT83" s="130" t="s">
        <v>118</v>
      </c>
      <c r="GU83" s="130" t="s">
        <v>1215</v>
      </c>
      <c r="GV83" s="130"/>
      <c r="GW83" s="130"/>
      <c r="GX83" s="130"/>
      <c r="GY83" s="130"/>
      <c r="GZ83" s="130"/>
      <c r="HA83" s="130"/>
      <c r="HH83" s="130"/>
      <c r="HI83" s="130"/>
      <c r="HN83" s="130"/>
      <c r="HO83" s="130"/>
      <c r="HP83" s="130"/>
    </row>
    <row r="84" spans="1:224" x14ac:dyDescent="0.3">
      <c r="A84" t="s">
        <v>133</v>
      </c>
      <c r="B84" t="s">
        <v>137</v>
      </c>
      <c r="C84" t="s">
        <v>732</v>
      </c>
      <c r="D84" t="s">
        <v>733</v>
      </c>
      <c r="E84" s="352">
        <v>44713</v>
      </c>
      <c r="F84" s="130">
        <v>10087</v>
      </c>
      <c r="G84">
        <v>886</v>
      </c>
      <c r="H84">
        <v>827</v>
      </c>
      <c r="I84">
        <v>869</v>
      </c>
      <c r="J84">
        <v>875</v>
      </c>
      <c r="K84">
        <v>855</v>
      </c>
      <c r="L84">
        <v>668</v>
      </c>
      <c r="M84">
        <v>833</v>
      </c>
      <c r="N84">
        <v>591</v>
      </c>
      <c r="O84">
        <v>933</v>
      </c>
      <c r="P84">
        <v>17</v>
      </c>
      <c r="Q84">
        <v>11</v>
      </c>
      <c r="R84">
        <v>16</v>
      </c>
      <c r="S84">
        <v>15</v>
      </c>
      <c r="T84">
        <v>11</v>
      </c>
      <c r="U84">
        <v>7</v>
      </c>
      <c r="V84">
        <v>14</v>
      </c>
      <c r="W84">
        <v>7</v>
      </c>
      <c r="X84">
        <v>18</v>
      </c>
      <c r="Y84">
        <v>862</v>
      </c>
      <c r="Z84">
        <v>809</v>
      </c>
      <c r="AA84">
        <v>846</v>
      </c>
      <c r="AB84">
        <v>854</v>
      </c>
      <c r="AC84">
        <v>837</v>
      </c>
      <c r="AD84">
        <v>656</v>
      </c>
      <c r="AE84">
        <v>814</v>
      </c>
      <c r="AF84">
        <v>583</v>
      </c>
      <c r="AG84">
        <v>907</v>
      </c>
      <c r="AH84">
        <v>93</v>
      </c>
      <c r="AI84">
        <v>92</v>
      </c>
      <c r="AJ84">
        <v>2</v>
      </c>
      <c r="AK84">
        <v>2</v>
      </c>
      <c r="AL84">
        <v>91</v>
      </c>
      <c r="AM84">
        <v>90</v>
      </c>
      <c r="AN84">
        <v>621</v>
      </c>
      <c r="AO84">
        <v>6</v>
      </c>
      <c r="AP84">
        <v>611</v>
      </c>
      <c r="AQ84">
        <v>3</v>
      </c>
      <c r="AR84">
        <v>3</v>
      </c>
      <c r="AS84">
        <v>0</v>
      </c>
      <c r="AT84">
        <v>441</v>
      </c>
      <c r="AU84">
        <v>3</v>
      </c>
      <c r="AV84">
        <v>437</v>
      </c>
      <c r="AW84" s="130">
        <v>833</v>
      </c>
      <c r="AX84" s="130">
        <v>2</v>
      </c>
      <c r="AY84" s="130">
        <v>16</v>
      </c>
      <c r="AZ84" s="130">
        <v>814</v>
      </c>
      <c r="BA84" s="130">
        <v>14</v>
      </c>
      <c r="BB84" s="130">
        <v>0</v>
      </c>
      <c r="BC84" s="130">
        <v>0</v>
      </c>
      <c r="BD84" s="130">
        <v>14</v>
      </c>
      <c r="BE84" s="130">
        <v>814</v>
      </c>
      <c r="BF84" s="130">
        <v>2</v>
      </c>
      <c r="BG84" s="130">
        <v>16</v>
      </c>
      <c r="BH84" s="130">
        <v>795</v>
      </c>
      <c r="BI84">
        <v>142</v>
      </c>
      <c r="BJ84" s="130">
        <v>18</v>
      </c>
      <c r="BK84">
        <v>150</v>
      </c>
      <c r="BL84">
        <v>55</v>
      </c>
      <c r="BM84" s="27">
        <v>19</v>
      </c>
      <c r="BN84">
        <v>4</v>
      </c>
      <c r="BO84" s="130">
        <v>55</v>
      </c>
      <c r="BP84" s="130">
        <v>18</v>
      </c>
      <c r="BQ84">
        <v>7</v>
      </c>
      <c r="BR84">
        <v>2</v>
      </c>
      <c r="BS84" s="130">
        <v>37</v>
      </c>
      <c r="BT84">
        <v>6</v>
      </c>
      <c r="BU84">
        <v>2</v>
      </c>
      <c r="BV84">
        <v>3</v>
      </c>
      <c r="BW84">
        <v>14</v>
      </c>
      <c r="BX84">
        <v>0</v>
      </c>
      <c r="BY84" s="130">
        <v>14</v>
      </c>
      <c r="BZ84">
        <v>34</v>
      </c>
      <c r="CA84">
        <v>8</v>
      </c>
      <c r="CB84">
        <v>31</v>
      </c>
      <c r="CC84">
        <v>3</v>
      </c>
      <c r="CD84" s="130"/>
      <c r="CE84" s="130"/>
      <c r="CF84" s="322"/>
      <c r="CG84">
        <v>886</v>
      </c>
      <c r="CH84">
        <v>666</v>
      </c>
      <c r="CI84">
        <v>869</v>
      </c>
      <c r="CJ84" s="130">
        <v>244</v>
      </c>
      <c r="CK84" s="130">
        <v>780</v>
      </c>
      <c r="CL84" s="130">
        <v>537</v>
      </c>
      <c r="CM84" s="130">
        <v>827</v>
      </c>
      <c r="CN84">
        <v>752</v>
      </c>
      <c r="CO84">
        <v>799</v>
      </c>
      <c r="CP84">
        <v>378</v>
      </c>
      <c r="CQ84">
        <v>17</v>
      </c>
      <c r="CR84">
        <v>13</v>
      </c>
      <c r="CS84">
        <v>16</v>
      </c>
      <c r="CT84" s="130">
        <v>1</v>
      </c>
      <c r="CU84" s="130">
        <v>15</v>
      </c>
      <c r="CV84" s="130">
        <v>6</v>
      </c>
      <c r="CW84" s="130">
        <v>11</v>
      </c>
      <c r="CX84">
        <v>11</v>
      </c>
      <c r="CY84">
        <v>10</v>
      </c>
      <c r="CZ84">
        <v>3</v>
      </c>
      <c r="DA84">
        <v>862</v>
      </c>
      <c r="DB84">
        <v>662</v>
      </c>
      <c r="DC84">
        <v>846</v>
      </c>
      <c r="DD84" s="130">
        <v>240</v>
      </c>
      <c r="DE84" s="130">
        <v>783</v>
      </c>
      <c r="DF84" s="130">
        <v>538</v>
      </c>
      <c r="DG84" s="130">
        <v>809</v>
      </c>
      <c r="DH84" s="130">
        <v>758</v>
      </c>
      <c r="DI84" s="130">
        <v>782</v>
      </c>
      <c r="DJ84" s="130">
        <v>379</v>
      </c>
      <c r="DK84" s="130"/>
      <c r="DL84">
        <v>962</v>
      </c>
      <c r="DM84">
        <v>954</v>
      </c>
      <c r="DN84">
        <v>8</v>
      </c>
      <c r="DO84">
        <v>962</v>
      </c>
      <c r="DP84">
        <v>22</v>
      </c>
      <c r="DQ84">
        <v>932</v>
      </c>
      <c r="DR84">
        <v>8</v>
      </c>
      <c r="DS84">
        <v>716</v>
      </c>
      <c r="DT84">
        <v>844</v>
      </c>
      <c r="DU84" s="130">
        <v>60</v>
      </c>
      <c r="DV84" s="130">
        <v>691</v>
      </c>
      <c r="DW84">
        <v>135</v>
      </c>
      <c r="DX84" s="130">
        <v>13</v>
      </c>
      <c r="DY84">
        <v>62</v>
      </c>
      <c r="DZ84">
        <v>1</v>
      </c>
      <c r="EA84">
        <v>0</v>
      </c>
      <c r="EB84">
        <v>83</v>
      </c>
      <c r="EC84" s="130">
        <v>16</v>
      </c>
      <c r="ED84" s="130">
        <v>139</v>
      </c>
      <c r="EE84" s="130">
        <v>45</v>
      </c>
      <c r="EF84" s="130">
        <v>5</v>
      </c>
      <c r="EG84" s="130">
        <v>80</v>
      </c>
      <c r="EH84" s="130">
        <v>566</v>
      </c>
      <c r="EI84" s="130">
        <v>311</v>
      </c>
      <c r="EJ84" s="130">
        <v>5</v>
      </c>
      <c r="EK84" s="130">
        <v>11</v>
      </c>
      <c r="EL84" s="130">
        <v>5</v>
      </c>
      <c r="EM84" s="130">
        <v>1</v>
      </c>
      <c r="EN84" s="130">
        <v>0</v>
      </c>
      <c r="EO84">
        <v>68</v>
      </c>
      <c r="EP84">
        <v>551</v>
      </c>
      <c r="EQ84">
        <v>301</v>
      </c>
      <c r="ER84">
        <v>22</v>
      </c>
      <c r="ES84" s="130">
        <v>159</v>
      </c>
      <c r="ET84">
        <v>36</v>
      </c>
      <c r="EU84" s="130">
        <v>138</v>
      </c>
      <c r="EV84">
        <v>79</v>
      </c>
      <c r="EW84" s="130">
        <v>6397</v>
      </c>
      <c r="EX84" s="130">
        <v>5</v>
      </c>
      <c r="EY84" s="130">
        <v>92</v>
      </c>
      <c r="EZ84" s="130">
        <v>77</v>
      </c>
      <c r="FA84" s="130">
        <v>29</v>
      </c>
      <c r="FB84" s="130">
        <v>93</v>
      </c>
      <c r="FC84" s="130">
        <v>3795</v>
      </c>
      <c r="FD84">
        <v>2358</v>
      </c>
      <c r="FE84">
        <v>408</v>
      </c>
      <c r="FF84" s="130">
        <v>6614</v>
      </c>
      <c r="FG84" s="130">
        <v>131</v>
      </c>
      <c r="FH84" s="130">
        <v>89</v>
      </c>
      <c r="FI84" s="130">
        <v>3</v>
      </c>
      <c r="FJ84" s="130">
        <v>7</v>
      </c>
      <c r="FK84" s="130">
        <v>3</v>
      </c>
      <c r="FL84" s="130">
        <v>124</v>
      </c>
      <c r="FM84" s="130">
        <v>4</v>
      </c>
      <c r="FN84" s="130">
        <v>5</v>
      </c>
      <c r="FO84" s="130">
        <v>3</v>
      </c>
      <c r="FP84" s="130">
        <v>1</v>
      </c>
      <c r="FQ84" s="130">
        <v>0</v>
      </c>
      <c r="FR84" s="130">
        <v>3</v>
      </c>
      <c r="FS84" s="130">
        <v>3</v>
      </c>
      <c r="FT84" s="130">
        <v>0</v>
      </c>
      <c r="FU84" s="130">
        <v>9</v>
      </c>
      <c r="FV84" s="130">
        <v>8</v>
      </c>
      <c r="FW84" s="130">
        <v>4</v>
      </c>
      <c r="FX84" s="130">
        <v>1</v>
      </c>
      <c r="FY84" s="130">
        <v>4</v>
      </c>
      <c r="FZ84" s="130">
        <v>5</v>
      </c>
      <c r="GA84" s="130">
        <v>14</v>
      </c>
      <c r="GB84" s="130">
        <v>2</v>
      </c>
      <c r="GC84" s="130">
        <v>556</v>
      </c>
      <c r="GD84" s="130">
        <v>145</v>
      </c>
      <c r="GE84" s="130">
        <v>701</v>
      </c>
      <c r="GF84" s="130">
        <v>3</v>
      </c>
      <c r="GG84" s="130">
        <v>3</v>
      </c>
      <c r="GH84" s="130">
        <v>6</v>
      </c>
      <c r="GI84" s="130">
        <v>551</v>
      </c>
      <c r="GJ84" s="130">
        <v>140</v>
      </c>
      <c r="GK84" s="130">
        <v>691</v>
      </c>
      <c r="GL84" s="130">
        <v>556</v>
      </c>
      <c r="GM84" s="130">
        <v>105</v>
      </c>
      <c r="GN84" s="130">
        <v>105</v>
      </c>
      <c r="GO84" s="130">
        <v>105</v>
      </c>
      <c r="GP84" s="130">
        <v>344</v>
      </c>
      <c r="GQ84" s="130">
        <v>13</v>
      </c>
      <c r="GR84" s="130">
        <v>8</v>
      </c>
      <c r="GS84" s="130">
        <v>8</v>
      </c>
      <c r="GT84" s="130" t="s">
        <v>121</v>
      </c>
      <c r="GU84" s="130" t="s">
        <v>1291</v>
      </c>
      <c r="GV84" s="130"/>
      <c r="GW84" s="130"/>
      <c r="GX84" s="130"/>
      <c r="GY84" s="130"/>
      <c r="GZ84" s="130"/>
      <c r="HA84" s="130"/>
      <c r="HH84" s="130"/>
      <c r="HI84" s="130"/>
      <c r="HN84" s="130"/>
      <c r="HO84" s="130"/>
      <c r="HP84" s="130"/>
    </row>
    <row r="85" spans="1:224" x14ac:dyDescent="0.3">
      <c r="A85" t="s">
        <v>138</v>
      </c>
      <c r="B85" t="s">
        <v>151</v>
      </c>
      <c r="C85" t="s">
        <v>154</v>
      </c>
      <c r="D85" t="s">
        <v>155</v>
      </c>
      <c r="E85" s="352">
        <v>44713</v>
      </c>
      <c r="F85" s="130">
        <v>3034</v>
      </c>
      <c r="G85">
        <v>140</v>
      </c>
      <c r="H85">
        <v>138</v>
      </c>
      <c r="I85">
        <v>143</v>
      </c>
      <c r="J85">
        <v>130</v>
      </c>
      <c r="K85">
        <v>143</v>
      </c>
      <c r="L85">
        <v>111</v>
      </c>
      <c r="M85">
        <v>119</v>
      </c>
      <c r="N85">
        <v>96</v>
      </c>
      <c r="O85">
        <v>149</v>
      </c>
      <c r="P85">
        <v>7</v>
      </c>
      <c r="Q85">
        <v>7</v>
      </c>
      <c r="R85">
        <v>6</v>
      </c>
      <c r="S85">
        <v>7</v>
      </c>
      <c r="T85">
        <v>8</v>
      </c>
      <c r="U85">
        <v>4</v>
      </c>
      <c r="V85">
        <v>3</v>
      </c>
      <c r="W85">
        <v>7</v>
      </c>
      <c r="X85">
        <v>8</v>
      </c>
      <c r="Y85">
        <v>132</v>
      </c>
      <c r="Z85">
        <v>130</v>
      </c>
      <c r="AA85">
        <v>136</v>
      </c>
      <c r="AB85">
        <v>122</v>
      </c>
      <c r="AC85">
        <v>134</v>
      </c>
      <c r="AD85">
        <v>106</v>
      </c>
      <c r="AE85">
        <v>115</v>
      </c>
      <c r="AF85">
        <v>89</v>
      </c>
      <c r="AG85">
        <v>140</v>
      </c>
      <c r="AH85">
        <v>16</v>
      </c>
      <c r="AI85">
        <v>16</v>
      </c>
      <c r="AJ85">
        <v>1</v>
      </c>
      <c r="AK85">
        <v>1</v>
      </c>
      <c r="AL85">
        <v>15</v>
      </c>
      <c r="AM85">
        <v>15</v>
      </c>
      <c r="AN85">
        <v>98</v>
      </c>
      <c r="AO85">
        <v>1</v>
      </c>
      <c r="AP85">
        <v>96</v>
      </c>
      <c r="AQ85">
        <v>0</v>
      </c>
      <c r="AR85">
        <v>0</v>
      </c>
      <c r="AS85">
        <v>0</v>
      </c>
      <c r="AT85">
        <v>73</v>
      </c>
      <c r="AU85">
        <v>1</v>
      </c>
      <c r="AV85">
        <v>72</v>
      </c>
      <c r="AW85" s="130">
        <v>119</v>
      </c>
      <c r="AX85" s="130">
        <v>0</v>
      </c>
      <c r="AY85" s="130">
        <v>10</v>
      </c>
      <c r="AZ85" s="130">
        <v>109</v>
      </c>
      <c r="BA85" s="130">
        <v>3</v>
      </c>
      <c r="BB85" s="130">
        <v>0</v>
      </c>
      <c r="BC85" s="130">
        <v>0</v>
      </c>
      <c r="BD85" s="130">
        <v>3</v>
      </c>
      <c r="BE85" s="130">
        <v>115</v>
      </c>
      <c r="BF85" s="130">
        <v>0</v>
      </c>
      <c r="BG85" s="130">
        <v>10</v>
      </c>
      <c r="BH85" s="130">
        <v>105</v>
      </c>
      <c r="BI85">
        <v>19</v>
      </c>
      <c r="BJ85" s="130">
        <v>2</v>
      </c>
      <c r="BK85">
        <v>24</v>
      </c>
      <c r="BL85">
        <v>22</v>
      </c>
      <c r="BM85" s="27">
        <v>5</v>
      </c>
      <c r="BN85">
        <v>0</v>
      </c>
      <c r="BO85" s="130">
        <v>5</v>
      </c>
      <c r="BP85" s="130">
        <v>1</v>
      </c>
      <c r="BQ85">
        <v>1</v>
      </c>
      <c r="BR85">
        <v>0</v>
      </c>
      <c r="BS85" s="130">
        <v>4</v>
      </c>
      <c r="BT85">
        <v>2</v>
      </c>
      <c r="BU85">
        <v>0</v>
      </c>
      <c r="BV85">
        <v>1</v>
      </c>
      <c r="BW85">
        <v>2</v>
      </c>
      <c r="BX85">
        <v>1</v>
      </c>
      <c r="BY85" s="130">
        <v>1</v>
      </c>
      <c r="BZ85">
        <v>4</v>
      </c>
      <c r="CA85">
        <v>2</v>
      </c>
      <c r="CB85">
        <v>4</v>
      </c>
      <c r="CC85">
        <v>0</v>
      </c>
      <c r="CD85" s="130"/>
      <c r="CE85" s="130"/>
      <c r="CF85" s="322"/>
      <c r="CG85">
        <v>140</v>
      </c>
      <c r="CH85">
        <v>116</v>
      </c>
      <c r="CI85">
        <v>143</v>
      </c>
      <c r="CJ85" s="130">
        <v>48</v>
      </c>
      <c r="CK85" s="130">
        <v>137</v>
      </c>
      <c r="CL85" s="130">
        <v>97</v>
      </c>
      <c r="CM85" s="130">
        <v>138</v>
      </c>
      <c r="CN85">
        <v>122</v>
      </c>
      <c r="CO85">
        <v>129</v>
      </c>
      <c r="CP85">
        <v>66</v>
      </c>
      <c r="CQ85">
        <v>7</v>
      </c>
      <c r="CR85">
        <v>6</v>
      </c>
      <c r="CS85">
        <v>6</v>
      </c>
      <c r="CT85" s="130">
        <v>1</v>
      </c>
      <c r="CU85" s="130">
        <v>6</v>
      </c>
      <c r="CV85" s="130">
        <v>3</v>
      </c>
      <c r="CW85" s="130">
        <v>7</v>
      </c>
      <c r="CX85">
        <v>6</v>
      </c>
      <c r="CY85">
        <v>4</v>
      </c>
      <c r="CZ85">
        <v>1</v>
      </c>
      <c r="DA85">
        <v>132</v>
      </c>
      <c r="DB85">
        <v>109</v>
      </c>
      <c r="DC85">
        <v>136</v>
      </c>
      <c r="DD85" s="130">
        <v>47</v>
      </c>
      <c r="DE85" s="130">
        <v>130</v>
      </c>
      <c r="DF85" s="130">
        <v>94</v>
      </c>
      <c r="DG85" s="130">
        <v>130</v>
      </c>
      <c r="DH85" s="130">
        <v>115</v>
      </c>
      <c r="DI85" s="130">
        <v>124</v>
      </c>
      <c r="DJ85" s="130">
        <v>65</v>
      </c>
      <c r="DK85" s="130"/>
      <c r="DL85">
        <v>159</v>
      </c>
      <c r="DM85">
        <v>158</v>
      </c>
      <c r="DN85">
        <v>1</v>
      </c>
      <c r="DO85">
        <v>159</v>
      </c>
      <c r="DP85">
        <v>9</v>
      </c>
      <c r="DQ85">
        <v>149</v>
      </c>
      <c r="DR85">
        <v>1</v>
      </c>
      <c r="DS85">
        <v>134</v>
      </c>
      <c r="DT85">
        <v>153</v>
      </c>
      <c r="DU85" s="130">
        <v>70</v>
      </c>
      <c r="DV85" s="130">
        <v>16</v>
      </c>
      <c r="DW85">
        <v>51</v>
      </c>
      <c r="DX85" s="130">
        <v>2</v>
      </c>
      <c r="DY85">
        <v>18</v>
      </c>
      <c r="DZ85">
        <v>2</v>
      </c>
      <c r="EA85">
        <v>0</v>
      </c>
      <c r="EB85">
        <v>128</v>
      </c>
      <c r="EC85" s="130">
        <v>6</v>
      </c>
      <c r="ED85" s="130">
        <v>145</v>
      </c>
      <c r="EE85" s="130">
        <v>8</v>
      </c>
      <c r="EF85" s="130">
        <v>0</v>
      </c>
      <c r="EG85" s="130">
        <v>8</v>
      </c>
      <c r="EH85" s="130">
        <v>73</v>
      </c>
      <c r="EI85" s="130">
        <v>78</v>
      </c>
      <c r="EJ85" s="130">
        <v>0</v>
      </c>
      <c r="EK85" s="130">
        <v>3</v>
      </c>
      <c r="EL85" s="130">
        <v>4</v>
      </c>
      <c r="EM85" s="130">
        <v>2</v>
      </c>
      <c r="EN85" s="130">
        <v>0</v>
      </c>
      <c r="EO85">
        <v>5</v>
      </c>
      <c r="EP85">
        <v>69</v>
      </c>
      <c r="EQ85">
        <v>75</v>
      </c>
      <c r="ER85">
        <v>1</v>
      </c>
      <c r="ES85" s="130">
        <v>14</v>
      </c>
      <c r="ET85">
        <v>6</v>
      </c>
      <c r="EU85" s="130">
        <v>97</v>
      </c>
      <c r="EV85">
        <v>19</v>
      </c>
      <c r="EW85" s="130">
        <v>2005</v>
      </c>
      <c r="EX85" s="130">
        <v>3</v>
      </c>
      <c r="EY85" s="130">
        <v>47</v>
      </c>
      <c r="EZ85" s="130">
        <v>9</v>
      </c>
      <c r="FA85" s="130">
        <v>13</v>
      </c>
      <c r="FB85" s="130">
        <v>34</v>
      </c>
      <c r="FC85" s="130">
        <v>929</v>
      </c>
      <c r="FD85">
        <v>955</v>
      </c>
      <c r="FE85">
        <v>237</v>
      </c>
      <c r="FF85" s="130">
        <v>2121</v>
      </c>
      <c r="FG85" s="130">
        <v>13</v>
      </c>
      <c r="FH85" s="130">
        <v>11</v>
      </c>
      <c r="FI85" s="130">
        <v>1</v>
      </c>
      <c r="FJ85" s="130">
        <v>0</v>
      </c>
      <c r="FK85" s="130">
        <v>0</v>
      </c>
      <c r="FL85" s="130">
        <v>13</v>
      </c>
      <c r="FM85" s="130">
        <v>0</v>
      </c>
      <c r="FN85" s="130">
        <v>0</v>
      </c>
      <c r="FO85" s="130">
        <v>0</v>
      </c>
      <c r="FP85" s="130">
        <v>0</v>
      </c>
      <c r="FQ85" s="130">
        <v>0</v>
      </c>
      <c r="FR85" s="130">
        <v>0</v>
      </c>
      <c r="FS85" s="130">
        <v>0</v>
      </c>
      <c r="FT85" s="130">
        <v>0</v>
      </c>
      <c r="FU85" s="130">
        <v>1</v>
      </c>
      <c r="FV85" s="130">
        <v>1</v>
      </c>
      <c r="FW85" s="130">
        <v>0</v>
      </c>
      <c r="FX85" s="130">
        <v>0</v>
      </c>
      <c r="FY85" s="130">
        <v>1</v>
      </c>
      <c r="FZ85" s="130">
        <v>0</v>
      </c>
      <c r="GA85" s="130">
        <v>1</v>
      </c>
      <c r="GB85" s="130">
        <v>0</v>
      </c>
      <c r="GC85" s="130">
        <v>78</v>
      </c>
      <c r="GD85" s="130">
        <v>22</v>
      </c>
      <c r="GE85" s="130">
        <v>100</v>
      </c>
      <c r="GF85" s="130">
        <v>4</v>
      </c>
      <c r="GG85" s="130">
        <v>0</v>
      </c>
      <c r="GH85" s="130">
        <v>4</v>
      </c>
      <c r="GI85" s="130">
        <v>74</v>
      </c>
      <c r="GJ85" s="130">
        <v>22</v>
      </c>
      <c r="GK85" s="130">
        <v>96</v>
      </c>
      <c r="GL85" s="130">
        <v>78</v>
      </c>
      <c r="GM85" s="130">
        <v>5</v>
      </c>
      <c r="GN85" s="130">
        <v>5</v>
      </c>
      <c r="GO85" s="130">
        <v>5</v>
      </c>
      <c r="GP85" s="130">
        <v>37</v>
      </c>
      <c r="GQ85" s="130">
        <v>1</v>
      </c>
      <c r="GR85" s="130">
        <v>0</v>
      </c>
      <c r="GS85" s="130">
        <v>0</v>
      </c>
      <c r="GT85" s="130" t="s">
        <v>121</v>
      </c>
      <c r="GU85" s="130" t="s">
        <v>1215</v>
      </c>
      <c r="GV85" s="130"/>
      <c r="GW85" s="130"/>
      <c r="GX85" s="130"/>
      <c r="GY85" s="130"/>
      <c r="GZ85" s="130"/>
      <c r="HA85" s="130"/>
      <c r="HH85" s="130"/>
      <c r="HI85" s="130"/>
      <c r="HN85" s="130"/>
      <c r="HO85" s="130"/>
      <c r="HP85" s="130"/>
    </row>
    <row r="86" spans="1:224" x14ac:dyDescent="0.3">
      <c r="A86" t="s">
        <v>138</v>
      </c>
      <c r="B86" t="s">
        <v>151</v>
      </c>
      <c r="C86" t="s">
        <v>156</v>
      </c>
      <c r="D86" t="s">
        <v>157</v>
      </c>
      <c r="E86" s="352">
        <v>44682</v>
      </c>
      <c r="F86" s="130">
        <v>5719</v>
      </c>
      <c r="G86">
        <v>377</v>
      </c>
      <c r="H86">
        <v>360</v>
      </c>
      <c r="I86">
        <v>381</v>
      </c>
      <c r="J86">
        <v>336</v>
      </c>
      <c r="K86">
        <v>378</v>
      </c>
      <c r="L86">
        <v>229</v>
      </c>
      <c r="M86">
        <v>325</v>
      </c>
      <c r="N86">
        <v>276</v>
      </c>
      <c r="O86">
        <v>388</v>
      </c>
      <c r="P86">
        <v>15</v>
      </c>
      <c r="Q86">
        <v>12</v>
      </c>
      <c r="R86">
        <v>15</v>
      </c>
      <c r="S86">
        <v>14</v>
      </c>
      <c r="T86">
        <v>13</v>
      </c>
      <c r="U86">
        <v>8</v>
      </c>
      <c r="V86">
        <v>12</v>
      </c>
      <c r="W86">
        <v>10</v>
      </c>
      <c r="X86">
        <v>16</v>
      </c>
      <c r="Y86">
        <v>362</v>
      </c>
      <c r="Z86">
        <v>348</v>
      </c>
      <c r="AA86">
        <v>366</v>
      </c>
      <c r="AB86">
        <v>322</v>
      </c>
      <c r="AC86">
        <v>365</v>
      </c>
      <c r="AD86">
        <v>221</v>
      </c>
      <c r="AE86">
        <v>313</v>
      </c>
      <c r="AF86">
        <v>266</v>
      </c>
      <c r="AG86">
        <v>372</v>
      </c>
      <c r="AH86">
        <v>67</v>
      </c>
      <c r="AI86">
        <v>65</v>
      </c>
      <c r="AJ86">
        <v>4</v>
      </c>
      <c r="AK86">
        <v>4</v>
      </c>
      <c r="AL86">
        <v>63</v>
      </c>
      <c r="AM86">
        <v>61</v>
      </c>
      <c r="AN86">
        <v>208</v>
      </c>
      <c r="AO86">
        <v>6</v>
      </c>
      <c r="AP86">
        <v>202</v>
      </c>
      <c r="AQ86">
        <v>1</v>
      </c>
      <c r="AR86">
        <v>1</v>
      </c>
      <c r="AS86">
        <v>0</v>
      </c>
      <c r="AT86">
        <v>160</v>
      </c>
      <c r="AU86">
        <v>2</v>
      </c>
      <c r="AV86">
        <v>158</v>
      </c>
      <c r="AW86" s="130">
        <v>325</v>
      </c>
      <c r="AX86" s="130">
        <v>1</v>
      </c>
      <c r="AY86" s="130">
        <v>5</v>
      </c>
      <c r="AZ86" s="130">
        <v>318</v>
      </c>
      <c r="BA86" s="130">
        <v>12</v>
      </c>
      <c r="BB86" s="130">
        <v>0</v>
      </c>
      <c r="BC86" s="130">
        <v>0</v>
      </c>
      <c r="BD86" s="130">
        <v>12</v>
      </c>
      <c r="BE86" s="130">
        <v>313</v>
      </c>
      <c r="BF86" s="130">
        <v>1</v>
      </c>
      <c r="BG86" s="130">
        <v>5</v>
      </c>
      <c r="BH86" s="130">
        <v>306</v>
      </c>
      <c r="BI86">
        <v>46</v>
      </c>
      <c r="BJ86" s="130">
        <v>6</v>
      </c>
      <c r="BK86">
        <v>90</v>
      </c>
      <c r="BL86">
        <v>53</v>
      </c>
      <c r="BM86" s="27">
        <v>25</v>
      </c>
      <c r="BN86">
        <v>2</v>
      </c>
      <c r="BO86" s="130">
        <v>13</v>
      </c>
      <c r="BP86" s="130">
        <v>2</v>
      </c>
      <c r="BQ86">
        <v>1</v>
      </c>
      <c r="BR86">
        <v>0</v>
      </c>
      <c r="BS86" s="130">
        <v>11</v>
      </c>
      <c r="BT86">
        <v>0</v>
      </c>
      <c r="BU86">
        <v>0</v>
      </c>
      <c r="BV86">
        <v>1</v>
      </c>
      <c r="BW86">
        <v>3</v>
      </c>
      <c r="BX86">
        <v>0</v>
      </c>
      <c r="BY86" s="130">
        <v>3</v>
      </c>
      <c r="BZ86">
        <v>10</v>
      </c>
      <c r="CA86">
        <v>1</v>
      </c>
      <c r="CB86">
        <v>6</v>
      </c>
      <c r="CC86">
        <v>4</v>
      </c>
      <c r="CD86" s="130"/>
      <c r="CE86" s="130"/>
      <c r="CF86" s="322"/>
      <c r="CG86">
        <v>377</v>
      </c>
      <c r="CH86">
        <v>317</v>
      </c>
      <c r="CI86">
        <v>381</v>
      </c>
      <c r="CJ86" s="130">
        <v>95</v>
      </c>
      <c r="CK86" s="130">
        <v>319</v>
      </c>
      <c r="CL86" s="130">
        <v>212</v>
      </c>
      <c r="CM86" s="130">
        <v>360</v>
      </c>
      <c r="CN86">
        <v>338</v>
      </c>
      <c r="CO86">
        <v>350</v>
      </c>
      <c r="CP86">
        <v>160</v>
      </c>
      <c r="CQ86">
        <v>15</v>
      </c>
      <c r="CR86">
        <v>12</v>
      </c>
      <c r="CS86">
        <v>15</v>
      </c>
      <c r="CT86" s="130">
        <v>3</v>
      </c>
      <c r="CU86" s="130">
        <v>11</v>
      </c>
      <c r="CV86" s="130">
        <v>7</v>
      </c>
      <c r="CW86" s="130">
        <v>12</v>
      </c>
      <c r="CX86">
        <v>11</v>
      </c>
      <c r="CY86">
        <v>11</v>
      </c>
      <c r="CZ86">
        <v>6</v>
      </c>
      <c r="DA86">
        <v>362</v>
      </c>
      <c r="DB86">
        <v>305</v>
      </c>
      <c r="DC86">
        <v>366</v>
      </c>
      <c r="DD86" s="130">
        <v>92</v>
      </c>
      <c r="DE86" s="130">
        <v>308</v>
      </c>
      <c r="DF86" s="130">
        <v>205</v>
      </c>
      <c r="DG86" s="130">
        <v>348</v>
      </c>
      <c r="DH86" s="130">
        <v>327</v>
      </c>
      <c r="DI86" s="130">
        <v>339</v>
      </c>
      <c r="DJ86" s="130">
        <v>154</v>
      </c>
      <c r="DK86" s="130"/>
      <c r="DL86">
        <v>411</v>
      </c>
      <c r="DM86">
        <v>411</v>
      </c>
      <c r="DN86">
        <v>0</v>
      </c>
      <c r="DO86">
        <v>411</v>
      </c>
      <c r="DP86">
        <v>21</v>
      </c>
      <c r="DQ86">
        <v>390</v>
      </c>
      <c r="DR86">
        <v>0</v>
      </c>
      <c r="DS86">
        <v>353</v>
      </c>
      <c r="DT86">
        <v>380</v>
      </c>
      <c r="DU86" s="130">
        <v>117</v>
      </c>
      <c r="DV86" s="130">
        <v>103</v>
      </c>
      <c r="DW86">
        <v>144</v>
      </c>
      <c r="DX86" s="130">
        <v>7</v>
      </c>
      <c r="DY86">
        <v>39</v>
      </c>
      <c r="DZ86">
        <v>1</v>
      </c>
      <c r="EA86">
        <v>0</v>
      </c>
      <c r="EB86">
        <v>341</v>
      </c>
      <c r="EC86" s="130">
        <v>12</v>
      </c>
      <c r="ED86" s="130">
        <v>363</v>
      </c>
      <c r="EE86" s="130">
        <v>17</v>
      </c>
      <c r="EF86" s="130">
        <v>2</v>
      </c>
      <c r="EG86" s="130">
        <v>28</v>
      </c>
      <c r="EH86" s="130">
        <v>203</v>
      </c>
      <c r="EI86" s="130">
        <v>178</v>
      </c>
      <c r="EJ86" s="130">
        <v>2</v>
      </c>
      <c r="EK86" s="130">
        <v>9</v>
      </c>
      <c r="EL86" s="130">
        <v>9</v>
      </c>
      <c r="EM86" s="130">
        <v>1</v>
      </c>
      <c r="EN86" s="130">
        <v>0</v>
      </c>
      <c r="EO86">
        <v>19</v>
      </c>
      <c r="EP86">
        <v>194</v>
      </c>
      <c r="EQ86">
        <v>177</v>
      </c>
      <c r="ER86">
        <v>5</v>
      </c>
      <c r="ES86" s="130">
        <v>23</v>
      </c>
      <c r="ET86">
        <v>6</v>
      </c>
      <c r="EU86" s="130">
        <v>85</v>
      </c>
      <c r="EV86">
        <v>7</v>
      </c>
      <c r="EW86" s="130">
        <v>3974</v>
      </c>
      <c r="EX86" s="130">
        <v>0</v>
      </c>
      <c r="EY86" s="130">
        <v>350</v>
      </c>
      <c r="EZ86" s="130">
        <v>0</v>
      </c>
      <c r="FA86" s="130">
        <v>23</v>
      </c>
      <c r="FB86" s="130">
        <v>92</v>
      </c>
      <c r="FC86" s="130">
        <v>1866</v>
      </c>
      <c r="FD86">
        <v>1658</v>
      </c>
      <c r="FE86">
        <v>542</v>
      </c>
      <c r="FF86" s="130">
        <v>4066</v>
      </c>
      <c r="FG86" s="130">
        <v>40</v>
      </c>
      <c r="FH86" s="130">
        <v>20</v>
      </c>
      <c r="FI86" s="130">
        <v>1</v>
      </c>
      <c r="FJ86" s="130">
        <v>0</v>
      </c>
      <c r="FK86" s="130">
        <v>2</v>
      </c>
      <c r="FL86" s="130">
        <v>38</v>
      </c>
      <c r="FM86" s="130">
        <v>0</v>
      </c>
      <c r="FN86" s="130">
        <v>2</v>
      </c>
      <c r="FO86" s="130">
        <v>2</v>
      </c>
      <c r="FP86" s="130">
        <v>0</v>
      </c>
      <c r="FQ86" s="130">
        <v>2</v>
      </c>
      <c r="FR86" s="130">
        <v>1</v>
      </c>
      <c r="FS86" s="130">
        <v>1</v>
      </c>
      <c r="FT86" s="130">
        <v>0</v>
      </c>
      <c r="FU86" s="130">
        <v>6</v>
      </c>
      <c r="FV86" s="130">
        <v>4</v>
      </c>
      <c r="FW86" s="130">
        <v>2</v>
      </c>
      <c r="FX86" s="130">
        <v>1</v>
      </c>
      <c r="FY86" s="130">
        <v>4</v>
      </c>
      <c r="FZ86" s="130">
        <v>2</v>
      </c>
      <c r="GA86" s="130">
        <v>8</v>
      </c>
      <c r="GB86" s="130">
        <v>3</v>
      </c>
      <c r="GC86" s="130">
        <v>229</v>
      </c>
      <c r="GD86" s="130">
        <v>83</v>
      </c>
      <c r="GE86" s="130">
        <v>312</v>
      </c>
      <c r="GF86" s="130">
        <v>5</v>
      </c>
      <c r="GG86" s="130">
        <v>1</v>
      </c>
      <c r="GH86" s="130">
        <v>6</v>
      </c>
      <c r="GI86" s="130">
        <v>224</v>
      </c>
      <c r="GJ86" s="130">
        <v>82</v>
      </c>
      <c r="GK86" s="130">
        <v>306</v>
      </c>
      <c r="GL86" s="130">
        <v>229</v>
      </c>
      <c r="GM86" s="130">
        <v>24</v>
      </c>
      <c r="GN86" s="130">
        <v>24</v>
      </c>
      <c r="GO86" s="130">
        <v>24</v>
      </c>
      <c r="GP86" s="130">
        <v>102</v>
      </c>
      <c r="GQ86" s="130">
        <v>2</v>
      </c>
      <c r="GR86" s="130">
        <v>1</v>
      </c>
      <c r="GS86" s="130">
        <v>1</v>
      </c>
      <c r="GT86" s="130" t="s">
        <v>118</v>
      </c>
      <c r="GU86" s="130" t="s">
        <v>1216</v>
      </c>
      <c r="GV86" s="130"/>
      <c r="GW86" s="130"/>
      <c r="GX86" s="130"/>
      <c r="GY86" s="130"/>
      <c r="GZ86" s="130"/>
      <c r="HA86" s="130"/>
      <c r="HH86" s="130"/>
      <c r="HI86" s="130"/>
      <c r="HN86" s="130"/>
      <c r="HO86" s="130"/>
      <c r="HP86" s="130"/>
    </row>
    <row r="87" spans="1:224" x14ac:dyDescent="0.3">
      <c r="A87" t="s">
        <v>138</v>
      </c>
      <c r="B87" t="s">
        <v>151</v>
      </c>
      <c r="C87" t="s">
        <v>156</v>
      </c>
      <c r="D87" t="s">
        <v>157</v>
      </c>
      <c r="E87" s="352">
        <v>44713</v>
      </c>
      <c r="F87" s="130">
        <v>5719</v>
      </c>
      <c r="G87">
        <v>377</v>
      </c>
      <c r="H87">
        <v>362</v>
      </c>
      <c r="I87">
        <v>382</v>
      </c>
      <c r="J87">
        <v>340</v>
      </c>
      <c r="K87">
        <v>378</v>
      </c>
      <c r="L87">
        <v>227</v>
      </c>
      <c r="M87">
        <v>329</v>
      </c>
      <c r="N87">
        <v>281</v>
      </c>
      <c r="O87">
        <v>390</v>
      </c>
      <c r="P87">
        <v>15</v>
      </c>
      <c r="Q87">
        <v>13</v>
      </c>
      <c r="R87">
        <v>15</v>
      </c>
      <c r="S87">
        <v>15</v>
      </c>
      <c r="T87">
        <v>13</v>
      </c>
      <c r="U87">
        <v>7</v>
      </c>
      <c r="V87">
        <v>13</v>
      </c>
      <c r="W87">
        <v>10</v>
      </c>
      <c r="X87">
        <v>17</v>
      </c>
      <c r="Y87">
        <v>362</v>
      </c>
      <c r="Z87">
        <v>349</v>
      </c>
      <c r="AA87">
        <v>367</v>
      </c>
      <c r="AB87">
        <v>325</v>
      </c>
      <c r="AC87">
        <v>365</v>
      </c>
      <c r="AD87">
        <v>220</v>
      </c>
      <c r="AE87">
        <v>316</v>
      </c>
      <c r="AF87">
        <v>271</v>
      </c>
      <c r="AG87">
        <v>373</v>
      </c>
      <c r="AH87">
        <v>66</v>
      </c>
      <c r="AI87">
        <v>64</v>
      </c>
      <c r="AJ87">
        <v>5</v>
      </c>
      <c r="AK87">
        <v>5</v>
      </c>
      <c r="AL87">
        <v>61</v>
      </c>
      <c r="AM87">
        <v>59</v>
      </c>
      <c r="AN87">
        <v>206</v>
      </c>
      <c r="AO87">
        <v>6</v>
      </c>
      <c r="AP87">
        <v>200</v>
      </c>
      <c r="AQ87">
        <v>1</v>
      </c>
      <c r="AR87">
        <v>1</v>
      </c>
      <c r="AS87">
        <v>0</v>
      </c>
      <c r="AT87">
        <v>158</v>
      </c>
      <c r="AU87">
        <v>2</v>
      </c>
      <c r="AV87">
        <v>156</v>
      </c>
      <c r="AW87" s="130">
        <v>329</v>
      </c>
      <c r="AX87" s="130">
        <v>1</v>
      </c>
      <c r="AY87" s="130">
        <v>5</v>
      </c>
      <c r="AZ87" s="130">
        <v>321</v>
      </c>
      <c r="BA87" s="130">
        <v>13</v>
      </c>
      <c r="BB87" s="130">
        <v>0</v>
      </c>
      <c r="BC87" s="130">
        <v>0</v>
      </c>
      <c r="BD87" s="130">
        <v>12</v>
      </c>
      <c r="BE87" s="130">
        <v>316</v>
      </c>
      <c r="BF87" s="130">
        <v>1</v>
      </c>
      <c r="BG87" s="130">
        <v>5</v>
      </c>
      <c r="BH87" s="130">
        <v>309</v>
      </c>
      <c r="BI87">
        <v>46</v>
      </c>
      <c r="BJ87" s="130">
        <v>7</v>
      </c>
      <c r="BK87">
        <v>89</v>
      </c>
      <c r="BL87">
        <v>54</v>
      </c>
      <c r="BM87" s="27">
        <v>25</v>
      </c>
      <c r="BN87">
        <v>2</v>
      </c>
      <c r="BO87" s="130">
        <v>13</v>
      </c>
      <c r="BP87" s="130">
        <v>2</v>
      </c>
      <c r="BQ87">
        <v>1</v>
      </c>
      <c r="BR87">
        <v>0</v>
      </c>
      <c r="BS87" s="130">
        <v>11</v>
      </c>
      <c r="BT87">
        <v>0</v>
      </c>
      <c r="BU87">
        <v>0</v>
      </c>
      <c r="BV87">
        <v>1</v>
      </c>
      <c r="BW87">
        <v>3</v>
      </c>
      <c r="BX87">
        <v>0</v>
      </c>
      <c r="BY87" s="130">
        <v>3</v>
      </c>
      <c r="BZ87">
        <v>10</v>
      </c>
      <c r="CA87">
        <v>1</v>
      </c>
      <c r="CB87">
        <v>6</v>
      </c>
      <c r="CC87">
        <v>4</v>
      </c>
      <c r="CD87" s="130"/>
      <c r="CE87" s="130"/>
      <c r="CF87" s="322"/>
      <c r="CG87">
        <v>377</v>
      </c>
      <c r="CH87">
        <v>311</v>
      </c>
      <c r="CI87">
        <v>382</v>
      </c>
      <c r="CJ87" s="130">
        <v>93</v>
      </c>
      <c r="CK87" s="130">
        <v>320</v>
      </c>
      <c r="CL87" s="130">
        <v>213</v>
      </c>
      <c r="CM87" s="130">
        <v>362</v>
      </c>
      <c r="CN87">
        <v>339</v>
      </c>
      <c r="CO87">
        <v>350</v>
      </c>
      <c r="CP87">
        <v>160</v>
      </c>
      <c r="CQ87">
        <v>15</v>
      </c>
      <c r="CR87">
        <v>12</v>
      </c>
      <c r="CS87">
        <v>15</v>
      </c>
      <c r="CT87" s="130">
        <v>3</v>
      </c>
      <c r="CU87" s="130">
        <v>10</v>
      </c>
      <c r="CV87" s="130">
        <v>7</v>
      </c>
      <c r="CW87" s="130">
        <v>13</v>
      </c>
      <c r="CX87">
        <v>12</v>
      </c>
      <c r="CY87">
        <v>12</v>
      </c>
      <c r="CZ87">
        <v>6</v>
      </c>
      <c r="DA87">
        <v>362</v>
      </c>
      <c r="DB87">
        <v>299</v>
      </c>
      <c r="DC87">
        <v>367</v>
      </c>
      <c r="DD87" s="130">
        <v>90</v>
      </c>
      <c r="DE87" s="130">
        <v>310</v>
      </c>
      <c r="DF87" s="130">
        <v>206</v>
      </c>
      <c r="DG87" s="130">
        <v>349</v>
      </c>
      <c r="DH87" s="130">
        <v>327</v>
      </c>
      <c r="DI87" s="130">
        <v>338</v>
      </c>
      <c r="DJ87" s="130">
        <v>154</v>
      </c>
      <c r="DK87" s="130"/>
      <c r="DL87">
        <v>411</v>
      </c>
      <c r="DM87">
        <v>411</v>
      </c>
      <c r="DN87">
        <v>0</v>
      </c>
      <c r="DO87">
        <v>411</v>
      </c>
      <c r="DP87">
        <v>21</v>
      </c>
      <c r="DQ87">
        <v>390</v>
      </c>
      <c r="DR87">
        <v>0</v>
      </c>
      <c r="DS87">
        <v>354</v>
      </c>
      <c r="DT87">
        <v>379</v>
      </c>
      <c r="DU87" s="130">
        <v>117</v>
      </c>
      <c r="DV87" s="130">
        <v>102</v>
      </c>
      <c r="DW87">
        <v>146</v>
      </c>
      <c r="DX87" s="130">
        <v>6</v>
      </c>
      <c r="DY87">
        <v>39</v>
      </c>
      <c r="DZ87">
        <v>1</v>
      </c>
      <c r="EA87">
        <v>0</v>
      </c>
      <c r="EB87">
        <v>341</v>
      </c>
      <c r="EC87" s="130">
        <v>13</v>
      </c>
      <c r="ED87" s="130">
        <v>362</v>
      </c>
      <c r="EE87" s="130">
        <v>17</v>
      </c>
      <c r="EF87" s="130">
        <v>2</v>
      </c>
      <c r="EG87" s="130">
        <v>28</v>
      </c>
      <c r="EH87" s="130">
        <v>200</v>
      </c>
      <c r="EI87" s="130">
        <v>181</v>
      </c>
      <c r="EJ87" s="130">
        <v>2</v>
      </c>
      <c r="EK87" s="130">
        <v>9</v>
      </c>
      <c r="EL87" s="130">
        <v>9</v>
      </c>
      <c r="EM87" s="130">
        <v>1</v>
      </c>
      <c r="EN87" s="130">
        <v>0</v>
      </c>
      <c r="EO87">
        <v>19</v>
      </c>
      <c r="EP87">
        <v>191</v>
      </c>
      <c r="EQ87">
        <v>180</v>
      </c>
      <c r="ER87">
        <v>3</v>
      </c>
      <c r="ES87" s="130">
        <v>24</v>
      </c>
      <c r="ET87">
        <v>6</v>
      </c>
      <c r="EU87" s="130">
        <v>85</v>
      </c>
      <c r="EV87">
        <v>7</v>
      </c>
      <c r="EW87" s="130">
        <v>3968</v>
      </c>
      <c r="EX87" s="130">
        <v>0</v>
      </c>
      <c r="EY87" s="130">
        <v>341</v>
      </c>
      <c r="EZ87" s="130">
        <v>0</v>
      </c>
      <c r="FA87" s="130">
        <v>23</v>
      </c>
      <c r="FB87" s="130">
        <v>92</v>
      </c>
      <c r="FC87" s="130">
        <v>1856</v>
      </c>
      <c r="FD87">
        <v>1658</v>
      </c>
      <c r="FE87">
        <v>546</v>
      </c>
      <c r="FF87" s="130">
        <v>4060</v>
      </c>
      <c r="FG87" s="130">
        <v>38</v>
      </c>
      <c r="FH87" s="130">
        <v>19</v>
      </c>
      <c r="FI87" s="130">
        <v>1</v>
      </c>
      <c r="FJ87" s="130">
        <v>0</v>
      </c>
      <c r="FK87" s="130">
        <v>2</v>
      </c>
      <c r="FL87" s="130">
        <v>36</v>
      </c>
      <c r="FM87" s="130">
        <v>0</v>
      </c>
      <c r="FN87" s="130">
        <v>2</v>
      </c>
      <c r="FO87" s="130">
        <v>2</v>
      </c>
      <c r="FP87" s="130">
        <v>0</v>
      </c>
      <c r="FQ87" s="130">
        <v>2</v>
      </c>
      <c r="FR87" s="130">
        <v>1</v>
      </c>
      <c r="FS87" s="130">
        <v>1</v>
      </c>
      <c r="FT87" s="130">
        <v>0</v>
      </c>
      <c r="FU87" s="130">
        <v>6</v>
      </c>
      <c r="FV87" s="130">
        <v>4</v>
      </c>
      <c r="FW87" s="130">
        <v>2</v>
      </c>
      <c r="FX87" s="130">
        <v>1</v>
      </c>
      <c r="FY87" s="130">
        <v>4</v>
      </c>
      <c r="FZ87" s="130">
        <v>2</v>
      </c>
      <c r="GA87" s="130">
        <v>8</v>
      </c>
      <c r="GB87" s="130">
        <v>3</v>
      </c>
      <c r="GC87" s="130">
        <v>230</v>
      </c>
      <c r="GD87" s="130">
        <v>82</v>
      </c>
      <c r="GE87" s="130">
        <v>312</v>
      </c>
      <c r="GF87" s="130">
        <v>5</v>
      </c>
      <c r="GG87" s="130">
        <v>1</v>
      </c>
      <c r="GH87" s="130">
        <v>6</v>
      </c>
      <c r="GI87" s="130">
        <v>225</v>
      </c>
      <c r="GJ87" s="130">
        <v>81</v>
      </c>
      <c r="GK87" s="130">
        <v>306</v>
      </c>
      <c r="GL87" s="130">
        <v>230</v>
      </c>
      <c r="GM87" s="130">
        <v>18</v>
      </c>
      <c r="GN87" s="130">
        <v>18</v>
      </c>
      <c r="GO87" s="130">
        <v>18</v>
      </c>
      <c r="GP87" s="130">
        <v>105</v>
      </c>
      <c r="GQ87" s="130">
        <v>2</v>
      </c>
      <c r="GR87" s="130">
        <v>1</v>
      </c>
      <c r="GS87" s="130">
        <v>1</v>
      </c>
      <c r="GT87" s="130" t="s">
        <v>121</v>
      </c>
      <c r="GU87" s="130" t="s">
        <v>1216</v>
      </c>
      <c r="GV87" s="130"/>
      <c r="GW87" s="130"/>
      <c r="GX87" s="130"/>
      <c r="GY87" s="130"/>
      <c r="GZ87" s="130"/>
      <c r="HA87" s="130"/>
      <c r="HH87" s="130"/>
      <c r="HI87" s="130"/>
      <c r="HN87" s="130"/>
      <c r="HO87" s="130"/>
      <c r="HP87" s="130"/>
    </row>
    <row r="88" spans="1:224" x14ac:dyDescent="0.3">
      <c r="A88" t="s">
        <v>138</v>
      </c>
      <c r="B88" t="s">
        <v>151</v>
      </c>
      <c r="C88" t="s">
        <v>158</v>
      </c>
      <c r="D88" t="s">
        <v>159</v>
      </c>
      <c r="E88" s="352">
        <v>44682</v>
      </c>
      <c r="F88" s="130">
        <v>1842</v>
      </c>
      <c r="G88">
        <v>161</v>
      </c>
      <c r="H88">
        <v>145</v>
      </c>
      <c r="I88">
        <v>160</v>
      </c>
      <c r="J88">
        <v>158</v>
      </c>
      <c r="K88">
        <v>160</v>
      </c>
      <c r="L88">
        <v>145</v>
      </c>
      <c r="M88">
        <v>158</v>
      </c>
      <c r="N88">
        <v>120</v>
      </c>
      <c r="O88">
        <v>164</v>
      </c>
      <c r="P88">
        <v>5</v>
      </c>
      <c r="Q88">
        <v>4</v>
      </c>
      <c r="R88">
        <v>5</v>
      </c>
      <c r="S88">
        <v>5</v>
      </c>
      <c r="T88">
        <v>5</v>
      </c>
      <c r="U88">
        <v>4</v>
      </c>
      <c r="V88">
        <v>4</v>
      </c>
      <c r="W88">
        <v>4</v>
      </c>
      <c r="X88">
        <v>6</v>
      </c>
      <c r="Y88">
        <v>156</v>
      </c>
      <c r="Z88">
        <v>141</v>
      </c>
      <c r="AA88">
        <v>155</v>
      </c>
      <c r="AB88">
        <v>153</v>
      </c>
      <c r="AC88">
        <v>155</v>
      </c>
      <c r="AD88">
        <v>141</v>
      </c>
      <c r="AE88">
        <v>154</v>
      </c>
      <c r="AF88">
        <v>116</v>
      </c>
      <c r="AG88">
        <v>158</v>
      </c>
      <c r="AH88">
        <v>17</v>
      </c>
      <c r="AI88">
        <v>17</v>
      </c>
      <c r="AJ88">
        <v>0</v>
      </c>
      <c r="AK88">
        <v>0</v>
      </c>
      <c r="AL88">
        <v>17</v>
      </c>
      <c r="AM88">
        <v>17</v>
      </c>
      <c r="AN88">
        <v>131</v>
      </c>
      <c r="AO88">
        <v>4</v>
      </c>
      <c r="AP88">
        <v>127</v>
      </c>
      <c r="AQ88">
        <v>0</v>
      </c>
      <c r="AR88">
        <v>0</v>
      </c>
      <c r="AS88">
        <v>0</v>
      </c>
      <c r="AT88">
        <v>104</v>
      </c>
      <c r="AU88">
        <v>4</v>
      </c>
      <c r="AV88">
        <v>100</v>
      </c>
      <c r="AW88" s="130">
        <v>158</v>
      </c>
      <c r="AX88" s="130">
        <v>8</v>
      </c>
      <c r="AY88" s="130">
        <v>34</v>
      </c>
      <c r="AZ88" s="130">
        <v>116</v>
      </c>
      <c r="BA88" s="130">
        <v>4</v>
      </c>
      <c r="BB88" s="130">
        <v>0</v>
      </c>
      <c r="BC88" s="130">
        <v>1</v>
      </c>
      <c r="BD88" s="130">
        <v>3</v>
      </c>
      <c r="BE88" s="130">
        <v>154</v>
      </c>
      <c r="BF88" s="130">
        <v>8</v>
      </c>
      <c r="BG88" s="130">
        <v>33</v>
      </c>
      <c r="BH88" s="130">
        <v>113</v>
      </c>
      <c r="BI88">
        <v>24</v>
      </c>
      <c r="BJ88" s="130">
        <v>1</v>
      </c>
      <c r="BK88">
        <v>24</v>
      </c>
      <c r="BL88">
        <v>22</v>
      </c>
      <c r="BM88" s="27">
        <v>9</v>
      </c>
      <c r="BN88">
        <v>3</v>
      </c>
      <c r="BO88" s="130">
        <v>1</v>
      </c>
      <c r="BP88" s="130">
        <v>0</v>
      </c>
      <c r="BQ88">
        <v>0</v>
      </c>
      <c r="BR88">
        <v>0</v>
      </c>
      <c r="BS88" s="130">
        <v>1</v>
      </c>
      <c r="BT88">
        <v>1</v>
      </c>
      <c r="BU88">
        <v>0</v>
      </c>
      <c r="BV88">
        <v>1</v>
      </c>
      <c r="BW88">
        <v>0</v>
      </c>
      <c r="BX88">
        <v>0</v>
      </c>
      <c r="BY88" s="130">
        <v>0</v>
      </c>
      <c r="BZ88">
        <v>1</v>
      </c>
      <c r="CA88">
        <v>0</v>
      </c>
      <c r="CB88">
        <v>1</v>
      </c>
      <c r="CC88">
        <v>0</v>
      </c>
      <c r="CD88" s="130"/>
      <c r="CE88" s="130"/>
      <c r="CF88" s="322"/>
      <c r="CG88">
        <v>161</v>
      </c>
      <c r="CH88">
        <v>120</v>
      </c>
      <c r="CI88">
        <v>160</v>
      </c>
      <c r="CJ88" s="130">
        <v>35</v>
      </c>
      <c r="CK88" s="130">
        <v>144</v>
      </c>
      <c r="CL88" s="130">
        <v>98</v>
      </c>
      <c r="CM88" s="130">
        <v>145</v>
      </c>
      <c r="CN88">
        <v>127</v>
      </c>
      <c r="CO88">
        <v>144</v>
      </c>
      <c r="CP88">
        <v>64</v>
      </c>
      <c r="CQ88">
        <v>5</v>
      </c>
      <c r="CR88">
        <v>4</v>
      </c>
      <c r="CS88">
        <v>5</v>
      </c>
      <c r="CT88" s="130">
        <v>1</v>
      </c>
      <c r="CU88" s="130">
        <v>5</v>
      </c>
      <c r="CV88" s="130">
        <v>1</v>
      </c>
      <c r="CW88" s="130">
        <v>4</v>
      </c>
      <c r="CX88">
        <v>4</v>
      </c>
      <c r="CY88">
        <v>4</v>
      </c>
      <c r="CZ88">
        <v>1</v>
      </c>
      <c r="DA88">
        <v>156</v>
      </c>
      <c r="DB88">
        <v>116</v>
      </c>
      <c r="DC88">
        <v>155</v>
      </c>
      <c r="DD88" s="130">
        <v>34</v>
      </c>
      <c r="DE88" s="130">
        <v>139</v>
      </c>
      <c r="DF88" s="130">
        <v>97</v>
      </c>
      <c r="DG88" s="130">
        <v>141</v>
      </c>
      <c r="DH88" s="130">
        <v>123</v>
      </c>
      <c r="DI88" s="130">
        <v>140</v>
      </c>
      <c r="DJ88" s="130">
        <v>63</v>
      </c>
      <c r="DK88" s="130"/>
      <c r="DL88">
        <v>164</v>
      </c>
      <c r="DM88">
        <v>164</v>
      </c>
      <c r="DN88">
        <v>0</v>
      </c>
      <c r="DO88">
        <v>164</v>
      </c>
      <c r="DP88">
        <v>6</v>
      </c>
      <c r="DQ88">
        <v>158</v>
      </c>
      <c r="DR88">
        <v>0</v>
      </c>
      <c r="DS88">
        <v>160</v>
      </c>
      <c r="DT88">
        <v>162</v>
      </c>
      <c r="DU88" s="130">
        <v>21</v>
      </c>
      <c r="DV88" s="130">
        <v>56</v>
      </c>
      <c r="DW88">
        <v>53</v>
      </c>
      <c r="DX88" s="130">
        <v>28</v>
      </c>
      <c r="DY88">
        <v>5</v>
      </c>
      <c r="DZ88">
        <v>1</v>
      </c>
      <c r="EA88">
        <v>0</v>
      </c>
      <c r="EB88">
        <v>157</v>
      </c>
      <c r="EC88" s="130">
        <v>3</v>
      </c>
      <c r="ED88" s="130">
        <v>159</v>
      </c>
      <c r="EE88" s="130">
        <v>3</v>
      </c>
      <c r="EF88" s="130">
        <v>1</v>
      </c>
      <c r="EG88" s="130">
        <v>5</v>
      </c>
      <c r="EH88" s="130">
        <v>89</v>
      </c>
      <c r="EI88" s="130">
        <v>69</v>
      </c>
      <c r="EJ88" s="130">
        <v>1</v>
      </c>
      <c r="EK88" s="130">
        <v>3</v>
      </c>
      <c r="EL88" s="130">
        <v>2</v>
      </c>
      <c r="EM88" s="130">
        <v>0</v>
      </c>
      <c r="EN88" s="130">
        <v>0</v>
      </c>
      <c r="EO88">
        <v>2</v>
      </c>
      <c r="EP88">
        <v>87</v>
      </c>
      <c r="EQ88">
        <v>69</v>
      </c>
      <c r="ER88">
        <v>0</v>
      </c>
      <c r="ES88" s="130">
        <v>13</v>
      </c>
      <c r="ET88">
        <v>5</v>
      </c>
      <c r="EU88" s="130">
        <v>38</v>
      </c>
      <c r="EV88">
        <v>7</v>
      </c>
      <c r="EW88" s="130">
        <v>1374</v>
      </c>
      <c r="EX88" s="130">
        <v>0</v>
      </c>
      <c r="EY88" s="130">
        <v>131</v>
      </c>
      <c r="EZ88" s="130">
        <v>13</v>
      </c>
      <c r="FA88" s="130">
        <v>7</v>
      </c>
      <c r="FB88" s="130">
        <v>18</v>
      </c>
      <c r="FC88" s="130">
        <v>717</v>
      </c>
      <c r="FD88">
        <v>553</v>
      </c>
      <c r="FE88">
        <v>149</v>
      </c>
      <c r="FF88" s="130">
        <v>1419</v>
      </c>
      <c r="FG88" s="130">
        <v>9</v>
      </c>
      <c r="FH88" s="130">
        <v>7</v>
      </c>
      <c r="FI88" s="130">
        <v>0</v>
      </c>
      <c r="FJ88" s="130">
        <v>2</v>
      </c>
      <c r="FK88" s="130">
        <v>1</v>
      </c>
      <c r="FL88" s="130">
        <v>8</v>
      </c>
      <c r="FM88" s="130">
        <v>0</v>
      </c>
      <c r="FN88" s="130">
        <v>1</v>
      </c>
      <c r="FO88" s="130">
        <v>0</v>
      </c>
      <c r="FP88" s="130">
        <v>0</v>
      </c>
      <c r="FQ88" s="130">
        <v>0</v>
      </c>
      <c r="FR88" s="130">
        <v>0</v>
      </c>
      <c r="FS88" s="130">
        <v>0</v>
      </c>
      <c r="FT88" s="130">
        <v>0</v>
      </c>
      <c r="FU88" s="130">
        <v>1</v>
      </c>
      <c r="FV88" s="130">
        <v>1</v>
      </c>
      <c r="FW88" s="130">
        <v>0</v>
      </c>
      <c r="FX88" s="130">
        <v>0</v>
      </c>
      <c r="FY88" s="130">
        <v>1</v>
      </c>
      <c r="FZ88" s="130">
        <v>0</v>
      </c>
      <c r="GA88" s="130">
        <v>2</v>
      </c>
      <c r="GB88" s="130">
        <v>0</v>
      </c>
      <c r="GC88" s="130">
        <v>112</v>
      </c>
      <c r="GD88" s="130">
        <v>23</v>
      </c>
      <c r="GE88" s="130">
        <v>135</v>
      </c>
      <c r="GF88" s="130">
        <v>1</v>
      </c>
      <c r="GG88" s="130">
        <v>1</v>
      </c>
      <c r="GH88" s="130">
        <v>2</v>
      </c>
      <c r="GI88" s="130">
        <v>111</v>
      </c>
      <c r="GJ88" s="130">
        <v>22</v>
      </c>
      <c r="GK88" s="130">
        <v>133</v>
      </c>
      <c r="GL88" s="130">
        <v>112</v>
      </c>
      <c r="GM88" s="130">
        <v>5</v>
      </c>
      <c r="GN88" s="130">
        <v>5</v>
      </c>
      <c r="GO88" s="130">
        <v>5</v>
      </c>
      <c r="GP88" s="130">
        <v>36</v>
      </c>
      <c r="GQ88" s="130">
        <v>4</v>
      </c>
      <c r="GR88" s="130">
        <v>2</v>
      </c>
      <c r="GS88" s="130">
        <v>2</v>
      </c>
      <c r="GT88" s="130" t="s">
        <v>118</v>
      </c>
      <c r="GU88" s="130" t="s">
        <v>1217</v>
      </c>
      <c r="GV88" s="130"/>
      <c r="GW88" s="130"/>
      <c r="GX88" s="130"/>
      <c r="GY88" s="130"/>
      <c r="GZ88" s="130"/>
      <c r="HA88" s="130"/>
      <c r="HH88" s="130"/>
      <c r="HI88" s="130"/>
      <c r="HN88" s="130"/>
      <c r="HO88" s="130"/>
      <c r="HP88" s="130"/>
    </row>
    <row r="89" spans="1:224" x14ac:dyDescent="0.3">
      <c r="A89" t="s">
        <v>138</v>
      </c>
      <c r="B89" t="s">
        <v>151</v>
      </c>
      <c r="C89" t="s">
        <v>158</v>
      </c>
      <c r="D89" t="s">
        <v>159</v>
      </c>
      <c r="E89" s="352">
        <v>44713</v>
      </c>
      <c r="F89" s="130">
        <v>1840</v>
      </c>
      <c r="G89">
        <v>160</v>
      </c>
      <c r="H89">
        <v>147</v>
      </c>
      <c r="I89">
        <v>159</v>
      </c>
      <c r="J89">
        <v>159</v>
      </c>
      <c r="K89">
        <v>159</v>
      </c>
      <c r="L89">
        <v>146</v>
      </c>
      <c r="M89">
        <v>159</v>
      </c>
      <c r="N89">
        <v>120</v>
      </c>
      <c r="O89">
        <v>163</v>
      </c>
      <c r="P89">
        <v>4</v>
      </c>
      <c r="Q89">
        <v>3</v>
      </c>
      <c r="R89">
        <v>4</v>
      </c>
      <c r="S89">
        <v>4</v>
      </c>
      <c r="T89">
        <v>4</v>
      </c>
      <c r="U89">
        <v>3</v>
      </c>
      <c r="V89">
        <v>3</v>
      </c>
      <c r="W89">
        <v>3</v>
      </c>
      <c r="X89">
        <v>5</v>
      </c>
      <c r="Y89">
        <v>156</v>
      </c>
      <c r="Z89">
        <v>144</v>
      </c>
      <c r="AA89">
        <v>155</v>
      </c>
      <c r="AB89">
        <v>155</v>
      </c>
      <c r="AC89">
        <v>155</v>
      </c>
      <c r="AD89">
        <v>143</v>
      </c>
      <c r="AE89">
        <v>156</v>
      </c>
      <c r="AF89">
        <v>117</v>
      </c>
      <c r="AG89">
        <v>158</v>
      </c>
      <c r="AH89">
        <v>18</v>
      </c>
      <c r="AI89">
        <v>18</v>
      </c>
      <c r="AJ89">
        <v>0</v>
      </c>
      <c r="AK89">
        <v>0</v>
      </c>
      <c r="AL89">
        <v>18</v>
      </c>
      <c r="AM89">
        <v>18</v>
      </c>
      <c r="AN89">
        <v>135</v>
      </c>
      <c r="AO89">
        <v>3</v>
      </c>
      <c r="AP89">
        <v>132</v>
      </c>
      <c r="AQ89">
        <v>0</v>
      </c>
      <c r="AR89">
        <v>0</v>
      </c>
      <c r="AS89">
        <v>0</v>
      </c>
      <c r="AT89">
        <v>105</v>
      </c>
      <c r="AU89">
        <v>3</v>
      </c>
      <c r="AV89">
        <v>102</v>
      </c>
      <c r="AW89" s="130">
        <v>159</v>
      </c>
      <c r="AX89" s="130">
        <v>9</v>
      </c>
      <c r="AY89" s="130">
        <v>38</v>
      </c>
      <c r="AZ89" s="130">
        <v>112</v>
      </c>
      <c r="BA89" s="130">
        <v>3</v>
      </c>
      <c r="BB89" s="130">
        <v>0</v>
      </c>
      <c r="BC89" s="130">
        <v>2</v>
      </c>
      <c r="BD89" s="130">
        <v>1</v>
      </c>
      <c r="BE89" s="130">
        <v>156</v>
      </c>
      <c r="BF89" s="130">
        <v>9</v>
      </c>
      <c r="BG89" s="130">
        <v>36</v>
      </c>
      <c r="BH89" s="130">
        <v>111</v>
      </c>
      <c r="BI89">
        <v>26</v>
      </c>
      <c r="BJ89" s="130">
        <v>1</v>
      </c>
      <c r="BK89">
        <v>24</v>
      </c>
      <c r="BL89">
        <v>22</v>
      </c>
      <c r="BM89" s="27">
        <v>8</v>
      </c>
      <c r="BN89">
        <v>2</v>
      </c>
      <c r="BO89" s="130">
        <v>1</v>
      </c>
      <c r="BP89" s="130">
        <v>0</v>
      </c>
      <c r="BQ89">
        <v>0</v>
      </c>
      <c r="BR89">
        <v>0</v>
      </c>
      <c r="BS89" s="130">
        <v>1</v>
      </c>
      <c r="BT89">
        <v>1</v>
      </c>
      <c r="BU89">
        <v>0</v>
      </c>
      <c r="BV89">
        <v>1</v>
      </c>
      <c r="BW89">
        <v>0</v>
      </c>
      <c r="BX89">
        <v>0</v>
      </c>
      <c r="BY89" s="130">
        <v>0</v>
      </c>
      <c r="BZ89">
        <v>1</v>
      </c>
      <c r="CA89">
        <v>0</v>
      </c>
      <c r="CB89">
        <v>1</v>
      </c>
      <c r="CC89">
        <v>0</v>
      </c>
      <c r="CD89" s="130"/>
      <c r="CE89" s="130"/>
      <c r="CF89" s="322"/>
      <c r="CG89">
        <v>160</v>
      </c>
      <c r="CH89">
        <v>119</v>
      </c>
      <c r="CI89">
        <v>159</v>
      </c>
      <c r="CJ89" s="130">
        <v>35</v>
      </c>
      <c r="CK89" s="130">
        <v>142</v>
      </c>
      <c r="CL89" s="130">
        <v>95</v>
      </c>
      <c r="CM89" s="130">
        <v>147</v>
      </c>
      <c r="CN89">
        <v>126</v>
      </c>
      <c r="CO89">
        <v>146</v>
      </c>
      <c r="CP89">
        <v>63</v>
      </c>
      <c r="CQ89">
        <v>4</v>
      </c>
      <c r="CR89">
        <v>3</v>
      </c>
      <c r="CS89">
        <v>4</v>
      </c>
      <c r="CT89" s="130">
        <v>1</v>
      </c>
      <c r="CU89" s="130">
        <v>4</v>
      </c>
      <c r="CV89" s="130">
        <v>1</v>
      </c>
      <c r="CW89" s="130">
        <v>3</v>
      </c>
      <c r="CX89">
        <v>3</v>
      </c>
      <c r="CY89">
        <v>3</v>
      </c>
      <c r="CZ89">
        <v>1</v>
      </c>
      <c r="DA89">
        <v>156</v>
      </c>
      <c r="DB89">
        <v>116</v>
      </c>
      <c r="DC89">
        <v>155</v>
      </c>
      <c r="DD89" s="130">
        <v>34</v>
      </c>
      <c r="DE89" s="130">
        <v>138</v>
      </c>
      <c r="DF89" s="130">
        <v>94</v>
      </c>
      <c r="DG89" s="130">
        <v>144</v>
      </c>
      <c r="DH89" s="130">
        <v>123</v>
      </c>
      <c r="DI89" s="130">
        <v>143</v>
      </c>
      <c r="DJ89" s="130">
        <v>62</v>
      </c>
      <c r="DK89" s="130"/>
      <c r="DL89">
        <v>163</v>
      </c>
      <c r="DM89">
        <v>163</v>
      </c>
      <c r="DN89">
        <v>0</v>
      </c>
      <c r="DO89">
        <v>163</v>
      </c>
      <c r="DP89">
        <v>5</v>
      </c>
      <c r="DQ89">
        <v>158</v>
      </c>
      <c r="DR89">
        <v>0</v>
      </c>
      <c r="DS89">
        <v>161</v>
      </c>
      <c r="DT89">
        <v>162</v>
      </c>
      <c r="DU89" s="130">
        <v>22</v>
      </c>
      <c r="DV89" s="130">
        <v>56</v>
      </c>
      <c r="DW89">
        <v>52</v>
      </c>
      <c r="DX89" s="130">
        <v>27</v>
      </c>
      <c r="DY89">
        <v>5</v>
      </c>
      <c r="DZ89">
        <v>1</v>
      </c>
      <c r="EA89">
        <v>0</v>
      </c>
      <c r="EB89">
        <v>157</v>
      </c>
      <c r="EC89" s="130">
        <v>4</v>
      </c>
      <c r="ED89" s="130">
        <v>158</v>
      </c>
      <c r="EE89" s="130">
        <v>4</v>
      </c>
      <c r="EF89" s="130">
        <v>1</v>
      </c>
      <c r="EG89" s="130">
        <v>5</v>
      </c>
      <c r="EH89" s="130">
        <v>90</v>
      </c>
      <c r="EI89" s="130">
        <v>67</v>
      </c>
      <c r="EJ89" s="130">
        <v>1</v>
      </c>
      <c r="EK89" s="130">
        <v>3</v>
      </c>
      <c r="EL89" s="130">
        <v>1</v>
      </c>
      <c r="EM89" s="130">
        <v>0</v>
      </c>
      <c r="EN89" s="130">
        <v>0</v>
      </c>
      <c r="EO89">
        <v>2</v>
      </c>
      <c r="EP89">
        <v>89</v>
      </c>
      <c r="EQ89">
        <v>67</v>
      </c>
      <c r="ER89">
        <v>0</v>
      </c>
      <c r="ES89" s="130">
        <v>13</v>
      </c>
      <c r="ET89">
        <v>5</v>
      </c>
      <c r="EU89" s="130">
        <v>38</v>
      </c>
      <c r="EV89">
        <v>7</v>
      </c>
      <c r="EW89" s="130">
        <v>1372</v>
      </c>
      <c r="EX89" s="130">
        <v>0</v>
      </c>
      <c r="EY89" s="130">
        <v>130</v>
      </c>
      <c r="EZ89" s="130">
        <v>12</v>
      </c>
      <c r="FA89" s="130">
        <v>7</v>
      </c>
      <c r="FB89" s="130">
        <v>18</v>
      </c>
      <c r="FC89" s="130">
        <v>712</v>
      </c>
      <c r="FD89">
        <v>557</v>
      </c>
      <c r="FE89">
        <v>148</v>
      </c>
      <c r="FF89" s="130">
        <v>1417</v>
      </c>
      <c r="FG89" s="130">
        <v>8</v>
      </c>
      <c r="FH89" s="130">
        <v>6</v>
      </c>
      <c r="FI89" s="130">
        <v>0</v>
      </c>
      <c r="FJ89" s="130">
        <v>3</v>
      </c>
      <c r="FK89" s="130">
        <v>1</v>
      </c>
      <c r="FL89" s="130">
        <v>7</v>
      </c>
      <c r="FM89" s="130">
        <v>0</v>
      </c>
      <c r="FN89" s="130">
        <v>1</v>
      </c>
      <c r="FO89" s="130">
        <v>0</v>
      </c>
      <c r="FP89" s="130">
        <v>0</v>
      </c>
      <c r="FQ89" s="130">
        <v>0</v>
      </c>
      <c r="FR89" s="130">
        <v>0</v>
      </c>
      <c r="FS89" s="130">
        <v>0</v>
      </c>
      <c r="FT89" s="130">
        <v>0</v>
      </c>
      <c r="FU89" s="130">
        <v>1</v>
      </c>
      <c r="FV89" s="130">
        <v>1</v>
      </c>
      <c r="FW89" s="130">
        <v>0</v>
      </c>
      <c r="FX89" s="130">
        <v>0</v>
      </c>
      <c r="FY89" s="130">
        <v>1</v>
      </c>
      <c r="FZ89" s="130">
        <v>0</v>
      </c>
      <c r="GA89" s="130">
        <v>2</v>
      </c>
      <c r="GB89" s="130">
        <v>1</v>
      </c>
      <c r="GC89" s="130">
        <v>112</v>
      </c>
      <c r="GD89" s="130">
        <v>23</v>
      </c>
      <c r="GE89" s="130">
        <v>135</v>
      </c>
      <c r="GF89" s="130">
        <v>1</v>
      </c>
      <c r="GG89" s="130">
        <v>0</v>
      </c>
      <c r="GH89" s="130">
        <v>1</v>
      </c>
      <c r="GI89" s="130">
        <v>111</v>
      </c>
      <c r="GJ89" s="130">
        <v>23</v>
      </c>
      <c r="GK89" s="130">
        <v>134</v>
      </c>
      <c r="GL89" s="130">
        <v>112</v>
      </c>
      <c r="GM89" s="130">
        <v>5</v>
      </c>
      <c r="GN89" s="130">
        <v>5</v>
      </c>
      <c r="GO89" s="130">
        <v>5</v>
      </c>
      <c r="GP89" s="130">
        <v>35</v>
      </c>
      <c r="GQ89" s="130">
        <v>5</v>
      </c>
      <c r="GR89" s="130">
        <v>3</v>
      </c>
      <c r="GS89" s="130">
        <v>3</v>
      </c>
      <c r="GT89" s="130" t="s">
        <v>121</v>
      </c>
      <c r="GU89" s="130" t="s">
        <v>1217</v>
      </c>
      <c r="GV89" s="130"/>
      <c r="GW89" s="130"/>
      <c r="GX89" s="130"/>
      <c r="GY89" s="130"/>
      <c r="GZ89" s="130"/>
      <c r="HA89" s="130"/>
      <c r="HH89" s="130"/>
      <c r="HI89" s="130"/>
      <c r="HN89" s="130"/>
      <c r="HO89" s="130"/>
      <c r="HP89" s="130"/>
    </row>
    <row r="90" spans="1:224" x14ac:dyDescent="0.3">
      <c r="A90" t="s">
        <v>138</v>
      </c>
      <c r="B90" t="s">
        <v>151</v>
      </c>
      <c r="C90" t="s">
        <v>160</v>
      </c>
      <c r="D90" t="s">
        <v>161</v>
      </c>
      <c r="E90" s="352">
        <v>44682</v>
      </c>
      <c r="F90" s="130">
        <v>5185</v>
      </c>
      <c r="G90">
        <v>325</v>
      </c>
      <c r="H90">
        <v>302</v>
      </c>
      <c r="I90">
        <v>328</v>
      </c>
      <c r="J90">
        <v>164</v>
      </c>
      <c r="K90">
        <v>320</v>
      </c>
      <c r="L90">
        <v>178</v>
      </c>
      <c r="M90">
        <v>277</v>
      </c>
      <c r="N90">
        <v>262</v>
      </c>
      <c r="O90">
        <v>340</v>
      </c>
      <c r="P90">
        <v>11</v>
      </c>
      <c r="Q90">
        <v>6</v>
      </c>
      <c r="R90">
        <v>11</v>
      </c>
      <c r="S90">
        <v>6</v>
      </c>
      <c r="T90">
        <v>10</v>
      </c>
      <c r="U90">
        <v>3</v>
      </c>
      <c r="V90">
        <v>8</v>
      </c>
      <c r="W90">
        <v>9</v>
      </c>
      <c r="X90">
        <v>12</v>
      </c>
      <c r="Y90">
        <v>314</v>
      </c>
      <c r="Z90">
        <v>296</v>
      </c>
      <c r="AA90">
        <v>317</v>
      </c>
      <c r="AB90">
        <v>158</v>
      </c>
      <c r="AC90">
        <v>310</v>
      </c>
      <c r="AD90">
        <v>175</v>
      </c>
      <c r="AE90">
        <v>269</v>
      </c>
      <c r="AF90">
        <v>253</v>
      </c>
      <c r="AG90">
        <v>328</v>
      </c>
      <c r="AH90">
        <v>38</v>
      </c>
      <c r="AI90">
        <v>38</v>
      </c>
      <c r="AJ90">
        <v>2</v>
      </c>
      <c r="AK90">
        <v>2</v>
      </c>
      <c r="AL90">
        <v>36</v>
      </c>
      <c r="AM90">
        <v>36</v>
      </c>
      <c r="AN90">
        <v>73</v>
      </c>
      <c r="AO90">
        <v>1</v>
      </c>
      <c r="AP90">
        <v>72</v>
      </c>
      <c r="AQ90">
        <v>0</v>
      </c>
      <c r="AR90">
        <v>0</v>
      </c>
      <c r="AS90">
        <v>0</v>
      </c>
      <c r="AT90">
        <v>63</v>
      </c>
      <c r="AU90">
        <v>1</v>
      </c>
      <c r="AV90">
        <v>62</v>
      </c>
      <c r="AW90" s="130">
        <v>277</v>
      </c>
      <c r="AX90" s="130">
        <v>0</v>
      </c>
      <c r="AY90" s="130">
        <v>0</v>
      </c>
      <c r="AZ90" s="130">
        <v>277</v>
      </c>
      <c r="BA90" s="130">
        <v>8</v>
      </c>
      <c r="BB90" s="130">
        <v>0</v>
      </c>
      <c r="BC90" s="130">
        <v>0</v>
      </c>
      <c r="BD90" s="130">
        <v>8</v>
      </c>
      <c r="BE90" s="130">
        <v>269</v>
      </c>
      <c r="BF90" s="130">
        <v>0</v>
      </c>
      <c r="BG90" s="130">
        <v>0</v>
      </c>
      <c r="BH90" s="130">
        <v>269</v>
      </c>
      <c r="BI90">
        <v>53</v>
      </c>
      <c r="BJ90" s="130">
        <v>9</v>
      </c>
      <c r="BK90">
        <v>67</v>
      </c>
      <c r="BL90">
        <v>36</v>
      </c>
      <c r="BM90" s="27">
        <v>8</v>
      </c>
      <c r="BN90">
        <v>0</v>
      </c>
      <c r="BO90" s="130">
        <v>12</v>
      </c>
      <c r="BP90" s="130">
        <v>3</v>
      </c>
      <c r="BQ90">
        <v>1</v>
      </c>
      <c r="BR90">
        <v>0</v>
      </c>
      <c r="BS90" s="130">
        <v>9</v>
      </c>
      <c r="BT90">
        <v>2</v>
      </c>
      <c r="BU90">
        <v>0</v>
      </c>
      <c r="BV90">
        <v>1</v>
      </c>
      <c r="BW90">
        <v>4</v>
      </c>
      <c r="BX90">
        <v>2</v>
      </c>
      <c r="BY90" s="130">
        <v>2</v>
      </c>
      <c r="BZ90">
        <v>7</v>
      </c>
      <c r="CA90">
        <v>3</v>
      </c>
      <c r="CB90">
        <v>5</v>
      </c>
      <c r="CC90">
        <v>2</v>
      </c>
      <c r="CD90" s="130"/>
      <c r="CE90" s="130"/>
      <c r="CF90" s="322"/>
      <c r="CG90">
        <v>325</v>
      </c>
      <c r="CH90">
        <v>281</v>
      </c>
      <c r="CI90">
        <v>328</v>
      </c>
      <c r="CJ90" s="130">
        <v>65</v>
      </c>
      <c r="CK90" s="130">
        <v>284</v>
      </c>
      <c r="CL90" s="130">
        <v>167</v>
      </c>
      <c r="CM90" s="130">
        <v>302</v>
      </c>
      <c r="CN90">
        <v>261</v>
      </c>
      <c r="CO90">
        <v>295</v>
      </c>
      <c r="CP90">
        <v>117</v>
      </c>
      <c r="CQ90">
        <v>11</v>
      </c>
      <c r="CR90">
        <v>9</v>
      </c>
      <c r="CS90">
        <v>11</v>
      </c>
      <c r="CT90" s="130">
        <v>1</v>
      </c>
      <c r="CU90" s="130">
        <v>10</v>
      </c>
      <c r="CV90" s="130">
        <v>3</v>
      </c>
      <c r="CW90" s="130">
        <v>6</v>
      </c>
      <c r="CX90">
        <v>6</v>
      </c>
      <c r="CY90">
        <v>6</v>
      </c>
      <c r="CZ90">
        <v>1</v>
      </c>
      <c r="DA90">
        <v>314</v>
      </c>
      <c r="DB90">
        <v>272</v>
      </c>
      <c r="DC90">
        <v>317</v>
      </c>
      <c r="DD90" s="130">
        <v>64</v>
      </c>
      <c r="DE90" s="130">
        <v>274</v>
      </c>
      <c r="DF90" s="130">
        <v>164</v>
      </c>
      <c r="DG90" s="130">
        <v>296</v>
      </c>
      <c r="DH90" s="130">
        <v>255</v>
      </c>
      <c r="DI90" s="130">
        <v>289</v>
      </c>
      <c r="DJ90" s="130">
        <v>116</v>
      </c>
      <c r="DK90" s="130"/>
      <c r="DL90">
        <v>374</v>
      </c>
      <c r="DM90">
        <v>374</v>
      </c>
      <c r="DN90">
        <v>0</v>
      </c>
      <c r="DO90">
        <v>374</v>
      </c>
      <c r="DP90">
        <v>15</v>
      </c>
      <c r="DQ90">
        <v>359</v>
      </c>
      <c r="DR90">
        <v>0</v>
      </c>
      <c r="DS90">
        <v>116</v>
      </c>
      <c r="DT90">
        <v>354</v>
      </c>
      <c r="DU90" s="130">
        <v>91</v>
      </c>
      <c r="DV90" s="130">
        <v>124</v>
      </c>
      <c r="DW90">
        <v>116</v>
      </c>
      <c r="DX90" s="130">
        <v>7</v>
      </c>
      <c r="DY90">
        <v>31</v>
      </c>
      <c r="DZ90">
        <v>3</v>
      </c>
      <c r="EA90">
        <v>2</v>
      </c>
      <c r="EB90">
        <v>114</v>
      </c>
      <c r="EC90" s="130">
        <v>2</v>
      </c>
      <c r="ED90" s="130">
        <v>344</v>
      </c>
      <c r="EE90" s="130">
        <v>9</v>
      </c>
      <c r="EF90" s="130">
        <v>1</v>
      </c>
      <c r="EG90" s="130">
        <v>14</v>
      </c>
      <c r="EH90" s="130">
        <v>157</v>
      </c>
      <c r="EI90" s="130">
        <v>202</v>
      </c>
      <c r="EJ90" s="130">
        <v>1</v>
      </c>
      <c r="EK90" s="130">
        <v>3</v>
      </c>
      <c r="EL90" s="130">
        <v>8</v>
      </c>
      <c r="EM90" s="130">
        <v>3</v>
      </c>
      <c r="EN90" s="130">
        <v>0</v>
      </c>
      <c r="EO90">
        <v>11</v>
      </c>
      <c r="EP90">
        <v>149</v>
      </c>
      <c r="EQ90">
        <v>199</v>
      </c>
      <c r="ER90">
        <v>3</v>
      </c>
      <c r="ES90" s="130">
        <v>25</v>
      </c>
      <c r="ET90">
        <v>5</v>
      </c>
      <c r="EU90" s="130">
        <v>52</v>
      </c>
      <c r="EV90">
        <v>22</v>
      </c>
      <c r="EW90" s="130">
        <v>3488</v>
      </c>
      <c r="EX90" s="130">
        <v>0</v>
      </c>
      <c r="EY90" s="130">
        <v>305</v>
      </c>
      <c r="EZ90" s="130">
        <v>8</v>
      </c>
      <c r="FA90" s="130">
        <v>17</v>
      </c>
      <c r="FB90" s="130">
        <v>52</v>
      </c>
      <c r="FC90" s="130">
        <v>1528</v>
      </c>
      <c r="FD90">
        <v>1501</v>
      </c>
      <c r="FE90">
        <v>533</v>
      </c>
      <c r="FF90" s="130">
        <v>3562</v>
      </c>
      <c r="FG90" s="130">
        <v>24</v>
      </c>
      <c r="FH90" s="130">
        <v>4</v>
      </c>
      <c r="FI90" s="130">
        <v>0</v>
      </c>
      <c r="FJ90" s="130">
        <v>17</v>
      </c>
      <c r="FK90" s="130">
        <v>1</v>
      </c>
      <c r="FL90" s="130">
        <v>23</v>
      </c>
      <c r="FM90" s="130">
        <v>0</v>
      </c>
      <c r="FN90" s="130">
        <v>1</v>
      </c>
      <c r="FO90" s="130">
        <v>1</v>
      </c>
      <c r="FP90" s="130">
        <v>1</v>
      </c>
      <c r="FQ90" s="130">
        <v>0</v>
      </c>
      <c r="FR90" s="130">
        <v>0</v>
      </c>
      <c r="FS90" s="130">
        <v>0</v>
      </c>
      <c r="FT90" s="130">
        <v>0</v>
      </c>
      <c r="FU90" s="130">
        <v>3</v>
      </c>
      <c r="FV90" s="130">
        <v>1</v>
      </c>
      <c r="FW90" s="130">
        <v>0</v>
      </c>
      <c r="FX90" s="130">
        <v>1</v>
      </c>
      <c r="FY90" s="130">
        <v>1</v>
      </c>
      <c r="FZ90" s="130">
        <v>2</v>
      </c>
      <c r="GA90" s="130">
        <v>4</v>
      </c>
      <c r="GB90" s="130">
        <v>1</v>
      </c>
      <c r="GC90" s="130">
        <v>192</v>
      </c>
      <c r="GD90" s="130">
        <v>63</v>
      </c>
      <c r="GE90" s="130">
        <v>255</v>
      </c>
      <c r="GF90" s="130">
        <v>7</v>
      </c>
      <c r="GG90" s="130">
        <v>2</v>
      </c>
      <c r="GH90" s="130">
        <v>9</v>
      </c>
      <c r="GI90" s="130">
        <v>185</v>
      </c>
      <c r="GJ90" s="130">
        <v>61</v>
      </c>
      <c r="GK90" s="130">
        <v>246</v>
      </c>
      <c r="GL90" s="130">
        <v>192</v>
      </c>
      <c r="GM90" s="130">
        <v>9</v>
      </c>
      <c r="GN90" s="130">
        <v>9</v>
      </c>
      <c r="GO90" s="130">
        <v>9</v>
      </c>
      <c r="GP90" s="130">
        <v>73</v>
      </c>
      <c r="GQ90" s="130">
        <v>2</v>
      </c>
      <c r="GR90" s="130">
        <v>1</v>
      </c>
      <c r="GS90" s="130">
        <v>1</v>
      </c>
      <c r="GT90" s="130" t="s">
        <v>118</v>
      </c>
      <c r="GU90" s="130" t="s">
        <v>1218</v>
      </c>
      <c r="GV90" s="130"/>
      <c r="GW90" s="130"/>
      <c r="GX90" s="130"/>
      <c r="GY90" s="130"/>
      <c r="GZ90" s="130"/>
      <c r="HA90" s="130"/>
      <c r="HH90" s="130"/>
      <c r="HI90" s="130"/>
      <c r="HN90" s="130"/>
      <c r="HO90" s="130"/>
      <c r="HP90" s="130"/>
    </row>
    <row r="91" spans="1:224" x14ac:dyDescent="0.3">
      <c r="A91" t="s">
        <v>138</v>
      </c>
      <c r="B91" t="s">
        <v>151</v>
      </c>
      <c r="C91" t="s">
        <v>160</v>
      </c>
      <c r="D91" t="s">
        <v>161</v>
      </c>
      <c r="E91" s="352">
        <v>44713</v>
      </c>
      <c r="F91" s="130">
        <v>5182</v>
      </c>
      <c r="G91">
        <v>330</v>
      </c>
      <c r="H91">
        <v>303</v>
      </c>
      <c r="I91">
        <v>329</v>
      </c>
      <c r="J91">
        <v>167</v>
      </c>
      <c r="K91">
        <v>323</v>
      </c>
      <c r="L91">
        <v>181</v>
      </c>
      <c r="M91">
        <v>276</v>
      </c>
      <c r="N91">
        <v>254</v>
      </c>
      <c r="O91">
        <v>341</v>
      </c>
      <c r="P91">
        <v>13</v>
      </c>
      <c r="Q91">
        <v>6</v>
      </c>
      <c r="R91">
        <v>11</v>
      </c>
      <c r="S91">
        <v>6</v>
      </c>
      <c r="T91">
        <v>10</v>
      </c>
      <c r="U91">
        <v>4</v>
      </c>
      <c r="V91">
        <v>9</v>
      </c>
      <c r="W91">
        <v>9</v>
      </c>
      <c r="X91">
        <v>12</v>
      </c>
      <c r="Y91">
        <v>317</v>
      </c>
      <c r="Z91">
        <v>297</v>
      </c>
      <c r="AA91">
        <v>318</v>
      </c>
      <c r="AB91">
        <v>161</v>
      </c>
      <c r="AC91">
        <v>313</v>
      </c>
      <c r="AD91">
        <v>177</v>
      </c>
      <c r="AE91">
        <v>267</v>
      </c>
      <c r="AF91">
        <v>245</v>
      </c>
      <c r="AG91">
        <v>329</v>
      </c>
      <c r="AH91">
        <v>36</v>
      </c>
      <c r="AI91">
        <v>36</v>
      </c>
      <c r="AJ91">
        <v>2</v>
      </c>
      <c r="AK91">
        <v>2</v>
      </c>
      <c r="AL91">
        <v>34</v>
      </c>
      <c r="AM91">
        <v>34</v>
      </c>
      <c r="AN91">
        <v>75</v>
      </c>
      <c r="AO91">
        <v>1</v>
      </c>
      <c r="AP91">
        <v>74</v>
      </c>
      <c r="AQ91">
        <v>0</v>
      </c>
      <c r="AR91">
        <v>0</v>
      </c>
      <c r="AS91">
        <v>0</v>
      </c>
      <c r="AT91">
        <v>61</v>
      </c>
      <c r="AU91">
        <v>1</v>
      </c>
      <c r="AV91">
        <v>60</v>
      </c>
      <c r="AW91" s="130">
        <v>276</v>
      </c>
      <c r="AX91" s="130">
        <v>0</v>
      </c>
      <c r="AY91" s="130">
        <v>0</v>
      </c>
      <c r="AZ91" s="130">
        <v>276</v>
      </c>
      <c r="BA91" s="130">
        <v>9</v>
      </c>
      <c r="BB91" s="130">
        <v>0</v>
      </c>
      <c r="BC91" s="130">
        <v>0</v>
      </c>
      <c r="BD91" s="130">
        <v>9</v>
      </c>
      <c r="BE91" s="130">
        <v>267</v>
      </c>
      <c r="BF91" s="130">
        <v>0</v>
      </c>
      <c r="BG91" s="130">
        <v>0</v>
      </c>
      <c r="BH91" s="130">
        <v>267</v>
      </c>
      <c r="BI91">
        <v>53</v>
      </c>
      <c r="BJ91" s="130">
        <v>9</v>
      </c>
      <c r="BK91">
        <v>66</v>
      </c>
      <c r="BL91">
        <v>38</v>
      </c>
      <c r="BM91" s="27">
        <v>8</v>
      </c>
      <c r="BN91">
        <v>0</v>
      </c>
      <c r="BO91" s="130">
        <v>12</v>
      </c>
      <c r="BP91" s="130">
        <v>3</v>
      </c>
      <c r="BQ91">
        <v>1</v>
      </c>
      <c r="BR91">
        <v>0</v>
      </c>
      <c r="BS91" s="130">
        <v>9</v>
      </c>
      <c r="BT91">
        <v>2</v>
      </c>
      <c r="BU91">
        <v>0</v>
      </c>
      <c r="BV91">
        <v>1</v>
      </c>
      <c r="BW91">
        <v>4</v>
      </c>
      <c r="BX91">
        <v>2</v>
      </c>
      <c r="BY91" s="130">
        <v>2</v>
      </c>
      <c r="BZ91">
        <v>7</v>
      </c>
      <c r="CA91">
        <v>3</v>
      </c>
      <c r="CB91">
        <v>5</v>
      </c>
      <c r="CC91">
        <v>2</v>
      </c>
      <c r="CD91" s="130"/>
      <c r="CE91" s="130"/>
      <c r="CF91" s="322"/>
      <c r="CG91">
        <v>330</v>
      </c>
      <c r="CH91">
        <v>283</v>
      </c>
      <c r="CI91">
        <v>329</v>
      </c>
      <c r="CJ91" s="130">
        <v>67</v>
      </c>
      <c r="CK91" s="130">
        <v>281</v>
      </c>
      <c r="CL91" s="130">
        <v>164</v>
      </c>
      <c r="CM91" s="130">
        <v>303</v>
      </c>
      <c r="CN91">
        <v>255</v>
      </c>
      <c r="CO91">
        <v>297</v>
      </c>
      <c r="CP91">
        <v>109</v>
      </c>
      <c r="CQ91">
        <v>13</v>
      </c>
      <c r="CR91">
        <v>9</v>
      </c>
      <c r="CS91">
        <v>11</v>
      </c>
      <c r="CT91" s="130">
        <v>1</v>
      </c>
      <c r="CU91" s="130">
        <v>10</v>
      </c>
      <c r="CV91" s="130">
        <v>3</v>
      </c>
      <c r="CW91" s="130">
        <v>6</v>
      </c>
      <c r="CX91">
        <v>6</v>
      </c>
      <c r="CY91">
        <v>6</v>
      </c>
      <c r="CZ91">
        <v>1</v>
      </c>
      <c r="DA91">
        <v>317</v>
      </c>
      <c r="DB91">
        <v>274</v>
      </c>
      <c r="DC91">
        <v>318</v>
      </c>
      <c r="DD91" s="130">
        <v>66</v>
      </c>
      <c r="DE91" s="130">
        <v>271</v>
      </c>
      <c r="DF91" s="130">
        <v>161</v>
      </c>
      <c r="DG91" s="130">
        <v>297</v>
      </c>
      <c r="DH91" s="130">
        <v>249</v>
      </c>
      <c r="DI91" s="130">
        <v>291</v>
      </c>
      <c r="DJ91" s="130">
        <v>108</v>
      </c>
      <c r="DK91" s="130"/>
      <c r="DL91">
        <v>374</v>
      </c>
      <c r="DM91">
        <v>374</v>
      </c>
      <c r="DN91">
        <v>0</v>
      </c>
      <c r="DO91">
        <v>374</v>
      </c>
      <c r="DP91">
        <v>15</v>
      </c>
      <c r="DQ91">
        <v>359</v>
      </c>
      <c r="DR91">
        <v>0</v>
      </c>
      <c r="DS91">
        <v>111</v>
      </c>
      <c r="DT91">
        <v>352</v>
      </c>
      <c r="DU91" s="130">
        <v>90</v>
      </c>
      <c r="DV91" s="130">
        <v>123</v>
      </c>
      <c r="DW91">
        <v>117</v>
      </c>
      <c r="DX91" s="130">
        <v>7</v>
      </c>
      <c r="DY91">
        <v>31</v>
      </c>
      <c r="DZ91">
        <v>4</v>
      </c>
      <c r="EA91">
        <v>2</v>
      </c>
      <c r="EB91">
        <v>109</v>
      </c>
      <c r="EC91" s="130">
        <v>2</v>
      </c>
      <c r="ED91" s="130">
        <v>342</v>
      </c>
      <c r="EE91" s="130">
        <v>9</v>
      </c>
      <c r="EF91" s="130">
        <v>1</v>
      </c>
      <c r="EG91" s="130">
        <v>14</v>
      </c>
      <c r="EH91" s="130">
        <v>157</v>
      </c>
      <c r="EI91" s="130">
        <v>202</v>
      </c>
      <c r="EJ91" s="130">
        <v>1</v>
      </c>
      <c r="EK91" s="130">
        <v>3</v>
      </c>
      <c r="EL91" s="130">
        <v>8</v>
      </c>
      <c r="EM91" s="130">
        <v>3</v>
      </c>
      <c r="EN91" s="130">
        <v>0</v>
      </c>
      <c r="EO91">
        <v>11</v>
      </c>
      <c r="EP91">
        <v>149</v>
      </c>
      <c r="EQ91">
        <v>199</v>
      </c>
      <c r="ER91">
        <v>3</v>
      </c>
      <c r="ES91" s="130">
        <v>25</v>
      </c>
      <c r="ET91">
        <v>6</v>
      </c>
      <c r="EU91" s="130">
        <v>52</v>
      </c>
      <c r="EV91">
        <v>22</v>
      </c>
      <c r="EW91" s="130">
        <v>3485</v>
      </c>
      <c r="EX91" s="130">
        <v>0</v>
      </c>
      <c r="EY91" s="130">
        <v>299</v>
      </c>
      <c r="EZ91" s="130">
        <v>8</v>
      </c>
      <c r="FA91" s="130">
        <v>17</v>
      </c>
      <c r="FB91" s="130">
        <v>51</v>
      </c>
      <c r="FC91" s="130">
        <v>1530</v>
      </c>
      <c r="FD91">
        <v>1491</v>
      </c>
      <c r="FE91">
        <v>538</v>
      </c>
      <c r="FF91" s="130">
        <v>3559</v>
      </c>
      <c r="FG91" s="130">
        <v>25</v>
      </c>
      <c r="FH91" s="130">
        <v>4</v>
      </c>
      <c r="FI91" s="130">
        <v>0</v>
      </c>
      <c r="FJ91" s="130">
        <v>16</v>
      </c>
      <c r="FK91" s="130">
        <v>0</v>
      </c>
      <c r="FL91" s="130">
        <v>25</v>
      </c>
      <c r="FM91" s="130">
        <v>0</v>
      </c>
      <c r="FN91" s="130">
        <v>1</v>
      </c>
      <c r="FO91" s="130">
        <v>1</v>
      </c>
      <c r="FP91" s="130">
        <v>1</v>
      </c>
      <c r="FQ91" s="130">
        <v>0</v>
      </c>
      <c r="FR91" s="130">
        <v>0</v>
      </c>
      <c r="FS91" s="130">
        <v>0</v>
      </c>
      <c r="FT91" s="130">
        <v>0</v>
      </c>
      <c r="FU91" s="130">
        <v>3</v>
      </c>
      <c r="FV91" s="130">
        <v>1</v>
      </c>
      <c r="FW91" s="130">
        <v>0</v>
      </c>
      <c r="FX91" s="130">
        <v>1</v>
      </c>
      <c r="FY91" s="130">
        <v>1</v>
      </c>
      <c r="FZ91" s="130">
        <v>2</v>
      </c>
      <c r="GA91" s="130">
        <v>4</v>
      </c>
      <c r="GB91" s="130">
        <v>1</v>
      </c>
      <c r="GC91" s="130">
        <v>193</v>
      </c>
      <c r="GD91" s="130">
        <v>62</v>
      </c>
      <c r="GE91" s="130">
        <v>255</v>
      </c>
      <c r="GF91" s="130">
        <v>7</v>
      </c>
      <c r="GG91" s="130">
        <v>2</v>
      </c>
      <c r="GH91" s="130">
        <v>9</v>
      </c>
      <c r="GI91" s="130">
        <v>186</v>
      </c>
      <c r="GJ91" s="130">
        <v>60</v>
      </c>
      <c r="GK91" s="130">
        <v>246</v>
      </c>
      <c r="GL91" s="130">
        <v>193</v>
      </c>
      <c r="GM91" s="130">
        <v>9</v>
      </c>
      <c r="GN91" s="130">
        <v>9</v>
      </c>
      <c r="GO91" s="130">
        <v>9</v>
      </c>
      <c r="GP91" s="130">
        <v>73</v>
      </c>
      <c r="GQ91" s="130">
        <v>2</v>
      </c>
      <c r="GR91" s="130">
        <v>1</v>
      </c>
      <c r="GS91" s="130">
        <v>1</v>
      </c>
      <c r="GT91" s="130" t="s">
        <v>121</v>
      </c>
      <c r="GU91" s="130" t="s">
        <v>1218</v>
      </c>
      <c r="GV91" s="130"/>
      <c r="GW91" s="130"/>
      <c r="GX91" s="130"/>
      <c r="GY91" s="130"/>
      <c r="GZ91" s="130"/>
      <c r="HA91" s="130"/>
      <c r="HH91" s="130"/>
      <c r="HI91" s="130"/>
      <c r="HN91" s="130"/>
      <c r="HO91" s="130"/>
      <c r="HP91" s="130"/>
    </row>
    <row r="92" spans="1:224" x14ac:dyDescent="0.3">
      <c r="A92" t="s">
        <v>138</v>
      </c>
      <c r="B92" t="s">
        <v>151</v>
      </c>
      <c r="C92" t="s">
        <v>162</v>
      </c>
      <c r="D92" t="s">
        <v>163</v>
      </c>
      <c r="E92" s="352">
        <v>44682</v>
      </c>
      <c r="F92" s="130">
        <v>12018</v>
      </c>
      <c r="G92">
        <v>625</v>
      </c>
      <c r="H92">
        <v>598</v>
      </c>
      <c r="I92">
        <v>620</v>
      </c>
      <c r="J92">
        <v>611</v>
      </c>
      <c r="K92">
        <v>612</v>
      </c>
      <c r="L92">
        <v>543</v>
      </c>
      <c r="M92">
        <v>580</v>
      </c>
      <c r="N92">
        <v>476</v>
      </c>
      <c r="O92">
        <v>645</v>
      </c>
      <c r="P92">
        <v>35</v>
      </c>
      <c r="Q92">
        <v>30</v>
      </c>
      <c r="R92">
        <v>33</v>
      </c>
      <c r="S92">
        <v>34</v>
      </c>
      <c r="T92">
        <v>31</v>
      </c>
      <c r="U92">
        <v>25</v>
      </c>
      <c r="V92">
        <v>28</v>
      </c>
      <c r="W92">
        <v>28</v>
      </c>
      <c r="X92">
        <v>36</v>
      </c>
      <c r="Y92">
        <v>589</v>
      </c>
      <c r="Z92">
        <v>568</v>
      </c>
      <c r="AA92">
        <v>586</v>
      </c>
      <c r="AB92">
        <v>575</v>
      </c>
      <c r="AC92">
        <v>581</v>
      </c>
      <c r="AD92">
        <v>518</v>
      </c>
      <c r="AE92">
        <v>552</v>
      </c>
      <c r="AF92">
        <v>446</v>
      </c>
      <c r="AG92">
        <v>607</v>
      </c>
      <c r="AH92">
        <v>109</v>
      </c>
      <c r="AI92">
        <v>109</v>
      </c>
      <c r="AJ92">
        <v>5</v>
      </c>
      <c r="AK92">
        <v>5</v>
      </c>
      <c r="AL92">
        <v>104</v>
      </c>
      <c r="AM92">
        <v>104</v>
      </c>
      <c r="AN92">
        <v>510</v>
      </c>
      <c r="AO92">
        <v>21</v>
      </c>
      <c r="AP92">
        <v>489</v>
      </c>
      <c r="AQ92">
        <v>1</v>
      </c>
      <c r="AR92">
        <v>1</v>
      </c>
      <c r="AS92">
        <v>0</v>
      </c>
      <c r="AT92">
        <v>394</v>
      </c>
      <c r="AU92">
        <v>16</v>
      </c>
      <c r="AV92">
        <v>378</v>
      </c>
      <c r="AW92" s="130">
        <v>580</v>
      </c>
      <c r="AX92" s="130">
        <v>14</v>
      </c>
      <c r="AY92" s="130">
        <v>42</v>
      </c>
      <c r="AZ92" s="130">
        <v>524</v>
      </c>
      <c r="BA92" s="130">
        <v>28</v>
      </c>
      <c r="BB92" s="130">
        <v>1</v>
      </c>
      <c r="BC92" s="130">
        <v>1</v>
      </c>
      <c r="BD92" s="130">
        <v>26</v>
      </c>
      <c r="BE92" s="130">
        <v>552</v>
      </c>
      <c r="BF92" s="130">
        <v>13</v>
      </c>
      <c r="BG92" s="130">
        <v>41</v>
      </c>
      <c r="BH92" s="130">
        <v>498</v>
      </c>
      <c r="BI92">
        <v>90</v>
      </c>
      <c r="BJ92" s="130">
        <v>13</v>
      </c>
      <c r="BK92">
        <v>116</v>
      </c>
      <c r="BL92">
        <v>115</v>
      </c>
      <c r="BM92" s="27">
        <v>35</v>
      </c>
      <c r="BN92">
        <v>3</v>
      </c>
      <c r="BO92" s="130">
        <v>30</v>
      </c>
      <c r="BP92" s="130">
        <v>11</v>
      </c>
      <c r="BQ92">
        <v>1</v>
      </c>
      <c r="BR92">
        <v>1</v>
      </c>
      <c r="BS92" s="130">
        <v>19</v>
      </c>
      <c r="BT92">
        <v>1</v>
      </c>
      <c r="BU92">
        <v>0</v>
      </c>
      <c r="BV92">
        <v>5</v>
      </c>
      <c r="BW92">
        <v>2</v>
      </c>
      <c r="BX92">
        <v>0</v>
      </c>
      <c r="BY92" s="130">
        <v>2</v>
      </c>
      <c r="BZ92">
        <v>13</v>
      </c>
      <c r="CA92">
        <v>2</v>
      </c>
      <c r="CB92">
        <v>9</v>
      </c>
      <c r="CC92">
        <v>4</v>
      </c>
      <c r="CD92" s="130"/>
      <c r="CE92" s="130"/>
      <c r="CF92" s="322"/>
      <c r="CG92">
        <v>625</v>
      </c>
      <c r="CH92">
        <v>365</v>
      </c>
      <c r="CI92">
        <v>620</v>
      </c>
      <c r="CJ92" s="130">
        <v>160</v>
      </c>
      <c r="CK92" s="130">
        <v>525</v>
      </c>
      <c r="CL92" s="130">
        <v>331</v>
      </c>
      <c r="CM92" s="130">
        <v>598</v>
      </c>
      <c r="CN92">
        <v>524</v>
      </c>
      <c r="CO92">
        <v>588</v>
      </c>
      <c r="CP92">
        <v>194</v>
      </c>
      <c r="CQ92">
        <v>35</v>
      </c>
      <c r="CR92">
        <v>25</v>
      </c>
      <c r="CS92">
        <v>33</v>
      </c>
      <c r="CT92" s="130">
        <v>3</v>
      </c>
      <c r="CU92" s="130">
        <v>26</v>
      </c>
      <c r="CV92" s="130">
        <v>14</v>
      </c>
      <c r="CW92" s="130">
        <v>30</v>
      </c>
      <c r="CX92">
        <v>27</v>
      </c>
      <c r="CY92">
        <v>28</v>
      </c>
      <c r="CZ92">
        <v>11</v>
      </c>
      <c r="DA92">
        <v>589</v>
      </c>
      <c r="DB92">
        <v>339</v>
      </c>
      <c r="DC92">
        <v>586</v>
      </c>
      <c r="DD92" s="130">
        <v>156</v>
      </c>
      <c r="DE92" s="130">
        <v>498</v>
      </c>
      <c r="DF92" s="130">
        <v>316</v>
      </c>
      <c r="DG92" s="130">
        <v>568</v>
      </c>
      <c r="DH92" s="130">
        <v>497</v>
      </c>
      <c r="DI92" s="130">
        <v>560</v>
      </c>
      <c r="DJ92" s="130">
        <v>183</v>
      </c>
      <c r="DK92" s="130"/>
      <c r="DL92">
        <v>674</v>
      </c>
      <c r="DM92">
        <v>672</v>
      </c>
      <c r="DN92">
        <v>2</v>
      </c>
      <c r="DO92">
        <v>674</v>
      </c>
      <c r="DP92">
        <v>41</v>
      </c>
      <c r="DQ92">
        <v>631</v>
      </c>
      <c r="DR92">
        <v>2</v>
      </c>
      <c r="DS92">
        <v>323</v>
      </c>
      <c r="DT92">
        <v>601</v>
      </c>
      <c r="DU92" s="130">
        <v>219</v>
      </c>
      <c r="DV92" s="130">
        <v>102</v>
      </c>
      <c r="DW92">
        <v>239</v>
      </c>
      <c r="DX92" s="130">
        <v>70</v>
      </c>
      <c r="DY92">
        <v>29</v>
      </c>
      <c r="DZ92">
        <v>4</v>
      </c>
      <c r="EA92">
        <v>11</v>
      </c>
      <c r="EB92">
        <v>300</v>
      </c>
      <c r="EC92" s="130">
        <v>23</v>
      </c>
      <c r="ED92" s="130">
        <v>565</v>
      </c>
      <c r="EE92" s="130">
        <v>35</v>
      </c>
      <c r="EF92" s="130">
        <v>4</v>
      </c>
      <c r="EG92" s="130">
        <v>51</v>
      </c>
      <c r="EH92" s="130">
        <v>342</v>
      </c>
      <c r="EI92" s="130">
        <v>277</v>
      </c>
      <c r="EJ92" s="130">
        <v>3</v>
      </c>
      <c r="EK92" s="130">
        <v>21</v>
      </c>
      <c r="EL92" s="130">
        <v>16</v>
      </c>
      <c r="EM92" s="130">
        <v>1</v>
      </c>
      <c r="EN92" s="130">
        <v>0</v>
      </c>
      <c r="EO92">
        <v>29</v>
      </c>
      <c r="EP92">
        <v>326</v>
      </c>
      <c r="EQ92">
        <v>276</v>
      </c>
      <c r="ER92">
        <v>4</v>
      </c>
      <c r="ES92" s="130">
        <v>72</v>
      </c>
      <c r="ET92">
        <v>20</v>
      </c>
      <c r="EU92" s="130">
        <v>231</v>
      </c>
      <c r="EV92">
        <v>104</v>
      </c>
      <c r="EW92" s="130">
        <v>8621</v>
      </c>
      <c r="EX92" s="130">
        <v>0</v>
      </c>
      <c r="EY92" s="130">
        <v>339</v>
      </c>
      <c r="EZ92" s="130">
        <v>51</v>
      </c>
      <c r="FA92" s="130">
        <v>54</v>
      </c>
      <c r="FB92" s="130">
        <v>171</v>
      </c>
      <c r="FC92" s="130">
        <v>4799</v>
      </c>
      <c r="FD92">
        <v>3479</v>
      </c>
      <c r="FE92">
        <v>678</v>
      </c>
      <c r="FF92" s="130">
        <v>8956</v>
      </c>
      <c r="FG92" s="130">
        <v>57</v>
      </c>
      <c r="FH92" s="130">
        <v>41</v>
      </c>
      <c r="FI92" s="130">
        <v>2</v>
      </c>
      <c r="FJ92" s="130">
        <v>8</v>
      </c>
      <c r="FK92" s="130">
        <v>6</v>
      </c>
      <c r="FL92" s="130">
        <v>50</v>
      </c>
      <c r="FM92" s="130">
        <v>1</v>
      </c>
      <c r="FN92" s="130">
        <v>4</v>
      </c>
      <c r="FO92" s="130">
        <v>3</v>
      </c>
      <c r="FP92" s="130">
        <v>2</v>
      </c>
      <c r="FQ92" s="130">
        <v>0</v>
      </c>
      <c r="FR92" s="130">
        <v>2</v>
      </c>
      <c r="FS92" s="130">
        <v>1</v>
      </c>
      <c r="FT92" s="130">
        <v>0</v>
      </c>
      <c r="FU92" s="130">
        <v>9</v>
      </c>
      <c r="FV92" s="130">
        <v>6</v>
      </c>
      <c r="FW92" s="130">
        <v>2</v>
      </c>
      <c r="FX92" s="130">
        <v>1</v>
      </c>
      <c r="FY92" s="130">
        <v>7</v>
      </c>
      <c r="FZ92" s="130">
        <v>1</v>
      </c>
      <c r="GA92" s="130">
        <v>13</v>
      </c>
      <c r="GB92" s="130">
        <v>5</v>
      </c>
      <c r="GC92" s="130">
        <v>357</v>
      </c>
      <c r="GD92" s="130">
        <v>108</v>
      </c>
      <c r="GE92" s="130">
        <v>465</v>
      </c>
      <c r="GF92" s="130">
        <v>7</v>
      </c>
      <c r="GG92" s="130">
        <v>2</v>
      </c>
      <c r="GH92" s="130">
        <v>9</v>
      </c>
      <c r="GI92" s="130">
        <v>350</v>
      </c>
      <c r="GJ92" s="130">
        <v>106</v>
      </c>
      <c r="GK92" s="130">
        <v>456</v>
      </c>
      <c r="GL92" s="130">
        <v>357</v>
      </c>
      <c r="GM92" s="130">
        <v>23</v>
      </c>
      <c r="GN92" s="130">
        <v>23</v>
      </c>
      <c r="GO92" s="130">
        <v>23</v>
      </c>
      <c r="GP92" s="130">
        <v>145</v>
      </c>
      <c r="GQ92" s="130">
        <v>4</v>
      </c>
      <c r="GR92" s="130">
        <v>2</v>
      </c>
      <c r="GS92" s="130">
        <v>2</v>
      </c>
      <c r="GT92" s="130" t="s">
        <v>118</v>
      </c>
      <c r="GU92" s="130" t="s">
        <v>1219</v>
      </c>
      <c r="GV92" s="130"/>
      <c r="GW92" s="130"/>
      <c r="GX92" s="130"/>
      <c r="GY92" s="130"/>
      <c r="GZ92" s="130"/>
      <c r="HA92" s="130"/>
      <c r="HH92" s="130"/>
      <c r="HI92" s="130"/>
      <c r="HN92" s="130"/>
      <c r="HO92" s="130"/>
      <c r="HP92" s="130"/>
    </row>
    <row r="93" spans="1:224" x14ac:dyDescent="0.3">
      <c r="A93" t="s">
        <v>138</v>
      </c>
      <c r="B93" t="s">
        <v>151</v>
      </c>
      <c r="C93" t="s">
        <v>162</v>
      </c>
      <c r="D93" t="s">
        <v>163</v>
      </c>
      <c r="E93" s="352">
        <v>44713</v>
      </c>
      <c r="F93" s="130">
        <v>12052</v>
      </c>
      <c r="G93">
        <v>628</v>
      </c>
      <c r="H93">
        <v>608</v>
      </c>
      <c r="I93">
        <v>624</v>
      </c>
      <c r="J93">
        <v>617</v>
      </c>
      <c r="K93">
        <v>622</v>
      </c>
      <c r="L93">
        <v>557</v>
      </c>
      <c r="M93">
        <v>591</v>
      </c>
      <c r="N93">
        <v>481</v>
      </c>
      <c r="O93">
        <v>648</v>
      </c>
      <c r="P93">
        <v>35</v>
      </c>
      <c r="Q93">
        <v>32</v>
      </c>
      <c r="R93">
        <v>36</v>
      </c>
      <c r="S93">
        <v>36</v>
      </c>
      <c r="T93">
        <v>33</v>
      </c>
      <c r="U93">
        <v>27</v>
      </c>
      <c r="V93">
        <v>30</v>
      </c>
      <c r="W93">
        <v>29</v>
      </c>
      <c r="X93">
        <v>37</v>
      </c>
      <c r="Y93">
        <v>592</v>
      </c>
      <c r="Z93">
        <v>576</v>
      </c>
      <c r="AA93">
        <v>587</v>
      </c>
      <c r="AB93">
        <v>579</v>
      </c>
      <c r="AC93">
        <v>589</v>
      </c>
      <c r="AD93">
        <v>530</v>
      </c>
      <c r="AE93">
        <v>561</v>
      </c>
      <c r="AF93">
        <v>450</v>
      </c>
      <c r="AG93">
        <v>609</v>
      </c>
      <c r="AH93">
        <v>100</v>
      </c>
      <c r="AI93">
        <v>100</v>
      </c>
      <c r="AJ93">
        <v>5</v>
      </c>
      <c r="AK93">
        <v>5</v>
      </c>
      <c r="AL93">
        <v>95</v>
      </c>
      <c r="AM93">
        <v>95</v>
      </c>
      <c r="AN93">
        <v>524</v>
      </c>
      <c r="AO93">
        <v>23</v>
      </c>
      <c r="AP93">
        <v>501</v>
      </c>
      <c r="AQ93">
        <v>1</v>
      </c>
      <c r="AR93">
        <v>1</v>
      </c>
      <c r="AS93">
        <v>0</v>
      </c>
      <c r="AT93">
        <v>408</v>
      </c>
      <c r="AU93">
        <v>18</v>
      </c>
      <c r="AV93">
        <v>390</v>
      </c>
      <c r="AW93" s="130">
        <v>591</v>
      </c>
      <c r="AX93" s="130">
        <v>13</v>
      </c>
      <c r="AY93" s="130">
        <v>46</v>
      </c>
      <c r="AZ93" s="130">
        <v>532</v>
      </c>
      <c r="BA93" s="130">
        <v>30</v>
      </c>
      <c r="BB93" s="130">
        <v>1</v>
      </c>
      <c r="BC93" s="130">
        <v>1</v>
      </c>
      <c r="BD93" s="130">
        <v>28</v>
      </c>
      <c r="BE93" s="130">
        <v>561</v>
      </c>
      <c r="BF93" s="130">
        <v>12</v>
      </c>
      <c r="BG93" s="130">
        <v>45</v>
      </c>
      <c r="BH93" s="130">
        <v>504</v>
      </c>
      <c r="BI93">
        <v>91</v>
      </c>
      <c r="BJ93" s="130">
        <v>13</v>
      </c>
      <c r="BK93">
        <v>118</v>
      </c>
      <c r="BL93">
        <v>116</v>
      </c>
      <c r="BM93" s="27">
        <v>35</v>
      </c>
      <c r="BN93">
        <v>3</v>
      </c>
      <c r="BO93" s="130">
        <v>30</v>
      </c>
      <c r="BP93" s="130">
        <v>11</v>
      </c>
      <c r="BQ93">
        <v>2</v>
      </c>
      <c r="BR93">
        <v>1</v>
      </c>
      <c r="BS93" s="130">
        <v>19</v>
      </c>
      <c r="BT93">
        <v>1</v>
      </c>
      <c r="BU93">
        <v>0</v>
      </c>
      <c r="BV93">
        <v>6</v>
      </c>
      <c r="BW93">
        <v>2</v>
      </c>
      <c r="BX93">
        <v>0</v>
      </c>
      <c r="BY93" s="130">
        <v>2</v>
      </c>
      <c r="BZ93">
        <v>13</v>
      </c>
      <c r="CA93">
        <v>1</v>
      </c>
      <c r="CB93">
        <v>9</v>
      </c>
      <c r="CC93">
        <v>4</v>
      </c>
      <c r="CD93" s="130"/>
      <c r="CE93" s="130"/>
      <c r="CF93" s="322"/>
      <c r="CG93">
        <v>628</v>
      </c>
      <c r="CH93">
        <v>366</v>
      </c>
      <c r="CI93">
        <v>624</v>
      </c>
      <c r="CJ93" s="130">
        <v>162</v>
      </c>
      <c r="CK93" s="130">
        <v>529</v>
      </c>
      <c r="CL93" s="130">
        <v>332</v>
      </c>
      <c r="CM93" s="130">
        <v>608</v>
      </c>
      <c r="CN93">
        <v>538</v>
      </c>
      <c r="CO93">
        <v>597</v>
      </c>
      <c r="CP93">
        <v>195</v>
      </c>
      <c r="CQ93">
        <v>35</v>
      </c>
      <c r="CR93">
        <v>24</v>
      </c>
      <c r="CS93">
        <v>36</v>
      </c>
      <c r="CT93" s="130">
        <v>3</v>
      </c>
      <c r="CU93" s="130">
        <v>28</v>
      </c>
      <c r="CV93" s="130">
        <v>13</v>
      </c>
      <c r="CW93" s="130">
        <v>32</v>
      </c>
      <c r="CX93">
        <v>29</v>
      </c>
      <c r="CY93">
        <v>31</v>
      </c>
      <c r="CZ93">
        <v>10</v>
      </c>
      <c r="DA93">
        <v>592</v>
      </c>
      <c r="DB93">
        <v>341</v>
      </c>
      <c r="DC93">
        <v>587</v>
      </c>
      <c r="DD93" s="130">
        <v>158</v>
      </c>
      <c r="DE93" s="130">
        <v>500</v>
      </c>
      <c r="DF93" s="130">
        <v>318</v>
      </c>
      <c r="DG93" s="130">
        <v>576</v>
      </c>
      <c r="DH93" s="130">
        <v>509</v>
      </c>
      <c r="DI93" s="130">
        <v>566</v>
      </c>
      <c r="DJ93" s="130">
        <v>185</v>
      </c>
      <c r="DK93" s="130"/>
      <c r="DL93">
        <v>676</v>
      </c>
      <c r="DM93">
        <v>674</v>
      </c>
      <c r="DN93">
        <v>2</v>
      </c>
      <c r="DO93">
        <v>676</v>
      </c>
      <c r="DP93">
        <v>41</v>
      </c>
      <c r="DQ93">
        <v>633</v>
      </c>
      <c r="DR93">
        <v>2</v>
      </c>
      <c r="DS93">
        <v>327</v>
      </c>
      <c r="DT93">
        <v>602</v>
      </c>
      <c r="DU93" s="130">
        <v>220</v>
      </c>
      <c r="DV93" s="130">
        <v>103</v>
      </c>
      <c r="DW93">
        <v>238</v>
      </c>
      <c r="DX93" s="130">
        <v>71</v>
      </c>
      <c r="DY93">
        <v>29</v>
      </c>
      <c r="DZ93">
        <v>4</v>
      </c>
      <c r="EA93">
        <v>11</v>
      </c>
      <c r="EB93">
        <v>304</v>
      </c>
      <c r="EC93" s="130">
        <v>23</v>
      </c>
      <c r="ED93" s="130">
        <v>566</v>
      </c>
      <c r="EE93" s="130">
        <v>35</v>
      </c>
      <c r="EF93" s="130">
        <v>4</v>
      </c>
      <c r="EG93" s="130">
        <v>50</v>
      </c>
      <c r="EH93" s="130">
        <v>342</v>
      </c>
      <c r="EI93" s="130">
        <v>280</v>
      </c>
      <c r="EJ93" s="130">
        <v>3</v>
      </c>
      <c r="EK93" s="130">
        <v>21</v>
      </c>
      <c r="EL93" s="130">
        <v>16</v>
      </c>
      <c r="EM93" s="130">
        <v>1</v>
      </c>
      <c r="EN93" s="130">
        <v>0</v>
      </c>
      <c r="EO93">
        <v>28</v>
      </c>
      <c r="EP93">
        <v>326</v>
      </c>
      <c r="EQ93">
        <v>279</v>
      </c>
      <c r="ER93">
        <v>6</v>
      </c>
      <c r="ES93" s="130">
        <v>73</v>
      </c>
      <c r="ET93">
        <v>20</v>
      </c>
      <c r="EU93" s="130">
        <v>232</v>
      </c>
      <c r="EV93">
        <v>103</v>
      </c>
      <c r="EW93" s="130">
        <v>8649</v>
      </c>
      <c r="EX93" s="130">
        <v>4</v>
      </c>
      <c r="EY93" s="130">
        <v>328</v>
      </c>
      <c r="EZ93" s="130">
        <v>51</v>
      </c>
      <c r="FA93" s="130">
        <v>54</v>
      </c>
      <c r="FB93" s="130">
        <v>173</v>
      </c>
      <c r="FC93" s="130">
        <v>4827</v>
      </c>
      <c r="FD93">
        <v>3483</v>
      </c>
      <c r="FE93">
        <v>674</v>
      </c>
      <c r="FF93" s="130">
        <v>8984</v>
      </c>
      <c r="FG93" s="130">
        <v>54</v>
      </c>
      <c r="FH93" s="130">
        <v>38</v>
      </c>
      <c r="FI93" s="130">
        <v>3</v>
      </c>
      <c r="FJ93" s="130">
        <v>10</v>
      </c>
      <c r="FK93" s="130">
        <v>4</v>
      </c>
      <c r="FL93" s="130">
        <v>49</v>
      </c>
      <c r="FM93" s="130">
        <v>1</v>
      </c>
      <c r="FN93" s="130">
        <v>4</v>
      </c>
      <c r="FO93" s="130">
        <v>3</v>
      </c>
      <c r="FP93" s="130">
        <v>2</v>
      </c>
      <c r="FQ93" s="130">
        <v>0</v>
      </c>
      <c r="FR93" s="130">
        <v>2</v>
      </c>
      <c r="FS93" s="130">
        <v>1</v>
      </c>
      <c r="FT93" s="130">
        <v>0</v>
      </c>
      <c r="FU93" s="130">
        <v>9</v>
      </c>
      <c r="FV93" s="130">
        <v>7</v>
      </c>
      <c r="FW93" s="130">
        <v>2</v>
      </c>
      <c r="FX93" s="130">
        <v>1</v>
      </c>
      <c r="FY93" s="130">
        <v>7</v>
      </c>
      <c r="FZ93" s="130">
        <v>1</v>
      </c>
      <c r="GA93" s="130">
        <v>13</v>
      </c>
      <c r="GB93" s="130">
        <v>5</v>
      </c>
      <c r="GC93" s="130">
        <v>356</v>
      </c>
      <c r="GD93" s="130">
        <v>108</v>
      </c>
      <c r="GE93" s="130">
        <v>464</v>
      </c>
      <c r="GF93" s="130">
        <v>7</v>
      </c>
      <c r="GG93" s="130">
        <v>2</v>
      </c>
      <c r="GH93" s="130">
        <v>9</v>
      </c>
      <c r="GI93" s="130">
        <v>349</v>
      </c>
      <c r="GJ93" s="130">
        <v>106</v>
      </c>
      <c r="GK93" s="130">
        <v>455</v>
      </c>
      <c r="GL93" s="130">
        <v>356</v>
      </c>
      <c r="GM93" s="130">
        <v>22</v>
      </c>
      <c r="GN93" s="130">
        <v>22</v>
      </c>
      <c r="GO93" s="130">
        <v>22</v>
      </c>
      <c r="GP93" s="130">
        <v>149</v>
      </c>
      <c r="GQ93" s="130">
        <v>5</v>
      </c>
      <c r="GR93" s="130">
        <v>3</v>
      </c>
      <c r="GS93" s="130">
        <v>3</v>
      </c>
      <c r="GT93" s="130" t="s">
        <v>121</v>
      </c>
      <c r="GU93" s="130" t="s">
        <v>1219</v>
      </c>
      <c r="GV93" s="130"/>
      <c r="GW93" s="130"/>
      <c r="GX93" s="130"/>
      <c r="GY93" s="130"/>
      <c r="GZ93" s="130"/>
      <c r="HA93" s="130"/>
      <c r="HH93" s="130"/>
      <c r="HI93" s="130"/>
      <c r="HN93" s="130"/>
      <c r="HO93" s="130"/>
      <c r="HP93" s="130"/>
    </row>
    <row r="94" spans="1:224" x14ac:dyDescent="0.3">
      <c r="A94" t="s">
        <v>138</v>
      </c>
      <c r="B94" t="s">
        <v>151</v>
      </c>
      <c r="C94" t="s">
        <v>165</v>
      </c>
      <c r="D94" t="s">
        <v>166</v>
      </c>
      <c r="E94" s="352">
        <v>44682</v>
      </c>
      <c r="F94" s="130">
        <v>4874</v>
      </c>
      <c r="G94">
        <v>235</v>
      </c>
      <c r="H94">
        <v>207</v>
      </c>
      <c r="I94">
        <v>221</v>
      </c>
      <c r="J94">
        <v>215</v>
      </c>
      <c r="K94">
        <v>220</v>
      </c>
      <c r="L94">
        <v>193</v>
      </c>
      <c r="M94">
        <v>218</v>
      </c>
      <c r="N94">
        <v>210</v>
      </c>
      <c r="O94">
        <v>249</v>
      </c>
      <c r="P94">
        <v>15</v>
      </c>
      <c r="Q94">
        <v>11</v>
      </c>
      <c r="R94">
        <v>11</v>
      </c>
      <c r="S94">
        <v>13</v>
      </c>
      <c r="T94">
        <v>11</v>
      </c>
      <c r="U94">
        <v>8</v>
      </c>
      <c r="V94">
        <v>11</v>
      </c>
      <c r="W94">
        <v>9</v>
      </c>
      <c r="X94">
        <v>15</v>
      </c>
      <c r="Y94">
        <v>220</v>
      </c>
      <c r="Z94">
        <v>196</v>
      </c>
      <c r="AA94">
        <v>210</v>
      </c>
      <c r="AB94">
        <v>202</v>
      </c>
      <c r="AC94">
        <v>209</v>
      </c>
      <c r="AD94">
        <v>185</v>
      </c>
      <c r="AE94">
        <v>207</v>
      </c>
      <c r="AF94">
        <v>201</v>
      </c>
      <c r="AG94">
        <v>234</v>
      </c>
      <c r="AH94">
        <v>32</v>
      </c>
      <c r="AI94">
        <v>30</v>
      </c>
      <c r="AJ94">
        <v>4</v>
      </c>
      <c r="AK94">
        <v>4</v>
      </c>
      <c r="AL94">
        <v>28</v>
      </c>
      <c r="AM94">
        <v>26</v>
      </c>
      <c r="AN94">
        <v>162</v>
      </c>
      <c r="AO94">
        <v>5</v>
      </c>
      <c r="AP94">
        <v>157</v>
      </c>
      <c r="AQ94">
        <v>0</v>
      </c>
      <c r="AR94">
        <v>0</v>
      </c>
      <c r="AS94">
        <v>0</v>
      </c>
      <c r="AT94">
        <v>145</v>
      </c>
      <c r="AU94">
        <v>4</v>
      </c>
      <c r="AV94">
        <v>141</v>
      </c>
      <c r="AW94" s="130">
        <v>218</v>
      </c>
      <c r="AX94" s="130">
        <v>0</v>
      </c>
      <c r="AY94" s="130">
        <v>6</v>
      </c>
      <c r="AZ94" s="130">
        <v>212</v>
      </c>
      <c r="BA94" s="130">
        <v>11</v>
      </c>
      <c r="BB94" s="130">
        <v>0</v>
      </c>
      <c r="BC94" s="130">
        <v>0</v>
      </c>
      <c r="BD94" s="130">
        <v>11</v>
      </c>
      <c r="BE94" s="130">
        <v>207</v>
      </c>
      <c r="BF94" s="130">
        <v>0</v>
      </c>
      <c r="BG94" s="130">
        <v>6</v>
      </c>
      <c r="BH94" s="130">
        <v>201</v>
      </c>
      <c r="BI94">
        <v>46</v>
      </c>
      <c r="BJ94" s="130">
        <v>5</v>
      </c>
      <c r="BK94">
        <v>49</v>
      </c>
      <c r="BL94">
        <v>24</v>
      </c>
      <c r="BM94" s="27">
        <v>13</v>
      </c>
      <c r="BN94">
        <v>1</v>
      </c>
      <c r="BO94" s="130">
        <v>11</v>
      </c>
      <c r="BP94" s="130">
        <v>2</v>
      </c>
      <c r="BQ94">
        <v>0</v>
      </c>
      <c r="BR94">
        <v>0</v>
      </c>
      <c r="BS94" s="130">
        <v>9</v>
      </c>
      <c r="BT94">
        <v>1</v>
      </c>
      <c r="BU94">
        <v>0</v>
      </c>
      <c r="BV94">
        <v>2</v>
      </c>
      <c r="BW94">
        <v>7</v>
      </c>
      <c r="BX94">
        <v>0</v>
      </c>
      <c r="BY94" s="130">
        <v>7</v>
      </c>
      <c r="BZ94">
        <v>7</v>
      </c>
      <c r="CA94">
        <v>1</v>
      </c>
      <c r="CB94">
        <v>7</v>
      </c>
      <c r="CC94">
        <v>0</v>
      </c>
      <c r="CD94" s="130"/>
      <c r="CE94" s="130"/>
      <c r="CF94" s="322"/>
      <c r="CG94">
        <v>235</v>
      </c>
      <c r="CH94">
        <v>190</v>
      </c>
      <c r="CI94">
        <v>221</v>
      </c>
      <c r="CJ94" s="130">
        <v>58</v>
      </c>
      <c r="CK94" s="130">
        <v>204</v>
      </c>
      <c r="CL94" s="130">
        <v>135</v>
      </c>
      <c r="CM94" s="130">
        <v>207</v>
      </c>
      <c r="CN94">
        <v>200</v>
      </c>
      <c r="CO94">
        <v>201</v>
      </c>
      <c r="CP94">
        <v>99</v>
      </c>
      <c r="CQ94">
        <v>15</v>
      </c>
      <c r="CR94">
        <v>11</v>
      </c>
      <c r="CS94">
        <v>11</v>
      </c>
      <c r="CT94" s="130">
        <v>0</v>
      </c>
      <c r="CU94" s="130">
        <v>9</v>
      </c>
      <c r="CV94" s="130">
        <v>1</v>
      </c>
      <c r="CW94" s="130">
        <v>11</v>
      </c>
      <c r="CX94">
        <v>10</v>
      </c>
      <c r="CY94">
        <v>11</v>
      </c>
      <c r="CZ94">
        <v>1</v>
      </c>
      <c r="DA94">
        <v>220</v>
      </c>
      <c r="DB94">
        <v>179</v>
      </c>
      <c r="DC94">
        <v>210</v>
      </c>
      <c r="DD94" s="130">
        <v>58</v>
      </c>
      <c r="DE94" s="130">
        <v>195</v>
      </c>
      <c r="DF94" s="130">
        <v>134</v>
      </c>
      <c r="DG94" s="130">
        <v>196</v>
      </c>
      <c r="DH94" s="130">
        <v>190</v>
      </c>
      <c r="DI94" s="130">
        <v>190</v>
      </c>
      <c r="DJ94" s="130">
        <v>98</v>
      </c>
      <c r="DK94" s="130"/>
      <c r="DL94">
        <v>256</v>
      </c>
      <c r="DM94">
        <v>256</v>
      </c>
      <c r="DN94">
        <v>0</v>
      </c>
      <c r="DO94">
        <v>256</v>
      </c>
      <c r="DP94">
        <v>16</v>
      </c>
      <c r="DQ94">
        <v>240</v>
      </c>
      <c r="DR94">
        <v>0</v>
      </c>
      <c r="DS94">
        <v>214</v>
      </c>
      <c r="DT94">
        <v>240</v>
      </c>
      <c r="DU94" s="130">
        <v>87</v>
      </c>
      <c r="DV94" s="130">
        <v>38</v>
      </c>
      <c r="DW94">
        <v>119</v>
      </c>
      <c r="DX94" s="130">
        <v>5</v>
      </c>
      <c r="DY94">
        <v>7</v>
      </c>
      <c r="DZ94">
        <v>0</v>
      </c>
      <c r="EA94">
        <v>0</v>
      </c>
      <c r="EB94">
        <v>208</v>
      </c>
      <c r="EC94" s="130">
        <v>6</v>
      </c>
      <c r="ED94" s="130">
        <v>231</v>
      </c>
      <c r="EE94" s="130">
        <v>9</v>
      </c>
      <c r="EF94" s="130">
        <v>0</v>
      </c>
      <c r="EG94" s="130">
        <v>17</v>
      </c>
      <c r="EH94" s="130">
        <v>130</v>
      </c>
      <c r="EI94" s="130">
        <v>109</v>
      </c>
      <c r="EJ94" s="130">
        <v>0</v>
      </c>
      <c r="EK94" s="130">
        <v>9</v>
      </c>
      <c r="EL94" s="130">
        <v>7</v>
      </c>
      <c r="EM94" s="130">
        <v>0</v>
      </c>
      <c r="EN94" s="130">
        <v>0</v>
      </c>
      <c r="EO94">
        <v>8</v>
      </c>
      <c r="EP94">
        <v>123</v>
      </c>
      <c r="EQ94">
        <v>109</v>
      </c>
      <c r="ER94">
        <v>1</v>
      </c>
      <c r="ES94" s="130">
        <v>28</v>
      </c>
      <c r="ET94">
        <v>5</v>
      </c>
      <c r="EU94" s="130">
        <v>139</v>
      </c>
      <c r="EV94">
        <v>24</v>
      </c>
      <c r="EW94" s="130">
        <v>3520</v>
      </c>
      <c r="EX94" s="130">
        <v>2</v>
      </c>
      <c r="EY94" s="130">
        <v>174</v>
      </c>
      <c r="EZ94" s="130">
        <v>22</v>
      </c>
      <c r="FA94" s="130">
        <v>15</v>
      </c>
      <c r="FB94" s="130">
        <v>55</v>
      </c>
      <c r="FC94" s="130">
        <v>1982</v>
      </c>
      <c r="FD94">
        <v>1417</v>
      </c>
      <c r="FE94">
        <v>284</v>
      </c>
      <c r="FF94" s="130">
        <v>3683</v>
      </c>
      <c r="FG94" s="130">
        <v>15</v>
      </c>
      <c r="FH94" s="130">
        <v>15</v>
      </c>
      <c r="FI94" s="130">
        <v>0</v>
      </c>
      <c r="FJ94" s="130">
        <v>0</v>
      </c>
      <c r="FK94" s="130">
        <v>0</v>
      </c>
      <c r="FL94" s="130">
        <v>15</v>
      </c>
      <c r="FM94" s="130">
        <v>0</v>
      </c>
      <c r="FN94" s="130">
        <v>0</v>
      </c>
      <c r="FO94" s="130">
        <v>0</v>
      </c>
      <c r="FP94" s="130">
        <v>0</v>
      </c>
      <c r="FQ94" s="130">
        <v>0</v>
      </c>
      <c r="FR94" s="130">
        <v>0</v>
      </c>
      <c r="FS94" s="130">
        <v>0</v>
      </c>
      <c r="FT94" s="130">
        <v>0</v>
      </c>
      <c r="FU94" s="130">
        <v>5</v>
      </c>
      <c r="FV94" s="130">
        <v>2</v>
      </c>
      <c r="FW94" s="130">
        <v>0</v>
      </c>
      <c r="FX94" s="130">
        <v>2</v>
      </c>
      <c r="FY94" s="130">
        <v>5</v>
      </c>
      <c r="FZ94" s="130">
        <v>0</v>
      </c>
      <c r="GA94" s="130">
        <v>5</v>
      </c>
      <c r="GB94" s="130">
        <v>1</v>
      </c>
      <c r="GC94" s="130">
        <v>159</v>
      </c>
      <c r="GD94" s="130">
        <v>48</v>
      </c>
      <c r="GE94" s="130">
        <v>207</v>
      </c>
      <c r="GF94" s="130">
        <v>7</v>
      </c>
      <c r="GG94" s="130">
        <v>0</v>
      </c>
      <c r="GH94" s="130">
        <v>7</v>
      </c>
      <c r="GI94" s="130">
        <v>152</v>
      </c>
      <c r="GJ94" s="130">
        <v>48</v>
      </c>
      <c r="GK94" s="130">
        <v>200</v>
      </c>
      <c r="GL94" s="130">
        <v>159</v>
      </c>
      <c r="GM94" s="130">
        <v>12</v>
      </c>
      <c r="GN94" s="130">
        <v>12</v>
      </c>
      <c r="GO94" s="130">
        <v>12</v>
      </c>
      <c r="GP94" s="130">
        <v>69</v>
      </c>
      <c r="GQ94" s="130">
        <v>6</v>
      </c>
      <c r="GR94" s="130">
        <v>3</v>
      </c>
      <c r="GS94" s="130">
        <v>3</v>
      </c>
      <c r="GT94" s="130" t="s">
        <v>118</v>
      </c>
      <c r="GU94" s="130" t="s">
        <v>1220</v>
      </c>
      <c r="GV94" s="130"/>
      <c r="GW94" s="130"/>
      <c r="GX94" s="130"/>
      <c r="GY94" s="130"/>
      <c r="GZ94" s="130"/>
      <c r="HA94" s="130"/>
      <c r="HH94" s="130"/>
      <c r="HI94" s="130"/>
      <c r="HN94" s="130"/>
      <c r="HO94" s="130"/>
      <c r="HP94" s="130"/>
    </row>
    <row r="95" spans="1:224" x14ac:dyDescent="0.3">
      <c r="A95" t="s">
        <v>130</v>
      </c>
      <c r="B95" t="s">
        <v>238</v>
      </c>
      <c r="C95" t="s">
        <v>912</v>
      </c>
      <c r="D95" t="s">
        <v>913</v>
      </c>
      <c r="E95" s="352">
        <v>44682</v>
      </c>
      <c r="F95" s="130">
        <v>16355</v>
      </c>
      <c r="G95">
        <v>888</v>
      </c>
      <c r="H95">
        <v>891</v>
      </c>
      <c r="I95">
        <v>951</v>
      </c>
      <c r="J95">
        <v>800</v>
      </c>
      <c r="K95">
        <v>944</v>
      </c>
      <c r="L95">
        <v>747</v>
      </c>
      <c r="M95">
        <v>766</v>
      </c>
      <c r="N95">
        <v>736</v>
      </c>
      <c r="O95">
        <v>999</v>
      </c>
      <c r="P95">
        <v>17</v>
      </c>
      <c r="Q95">
        <v>17</v>
      </c>
      <c r="R95">
        <v>22</v>
      </c>
      <c r="S95">
        <v>13</v>
      </c>
      <c r="T95">
        <v>20</v>
      </c>
      <c r="U95">
        <v>9</v>
      </c>
      <c r="V95">
        <v>12</v>
      </c>
      <c r="W95">
        <v>20</v>
      </c>
      <c r="X95">
        <v>25</v>
      </c>
      <c r="Y95">
        <v>865</v>
      </c>
      <c r="Z95">
        <v>869</v>
      </c>
      <c r="AA95">
        <v>922</v>
      </c>
      <c r="AB95">
        <v>784</v>
      </c>
      <c r="AC95">
        <v>918</v>
      </c>
      <c r="AD95">
        <v>734</v>
      </c>
      <c r="AE95">
        <v>751</v>
      </c>
      <c r="AF95">
        <v>712</v>
      </c>
      <c r="AG95">
        <v>968</v>
      </c>
      <c r="AH95">
        <v>143</v>
      </c>
      <c r="AI95">
        <v>139</v>
      </c>
      <c r="AJ95">
        <v>5</v>
      </c>
      <c r="AK95">
        <v>5</v>
      </c>
      <c r="AL95">
        <v>137</v>
      </c>
      <c r="AM95">
        <v>133</v>
      </c>
      <c r="AN95">
        <v>636</v>
      </c>
      <c r="AO95">
        <v>6</v>
      </c>
      <c r="AP95">
        <v>627</v>
      </c>
      <c r="AQ95">
        <v>1</v>
      </c>
      <c r="AR95">
        <v>1</v>
      </c>
      <c r="AS95">
        <v>0</v>
      </c>
      <c r="AT95">
        <v>487</v>
      </c>
      <c r="AU95">
        <v>6</v>
      </c>
      <c r="AV95">
        <v>478</v>
      </c>
      <c r="AW95" s="130">
        <v>766</v>
      </c>
      <c r="AX95" s="130">
        <v>2</v>
      </c>
      <c r="AY95" s="130">
        <v>11</v>
      </c>
      <c r="AZ95" s="130">
        <v>751</v>
      </c>
      <c r="BA95" s="130">
        <v>12</v>
      </c>
      <c r="BB95" s="130">
        <v>0</v>
      </c>
      <c r="BC95" s="130">
        <v>0</v>
      </c>
      <c r="BD95" s="130">
        <v>11</v>
      </c>
      <c r="BE95" s="130">
        <v>751</v>
      </c>
      <c r="BF95" s="130">
        <v>2</v>
      </c>
      <c r="BG95" s="130">
        <v>11</v>
      </c>
      <c r="BH95" s="130">
        <v>737</v>
      </c>
      <c r="BI95">
        <v>148</v>
      </c>
      <c r="BJ95" s="130">
        <v>24</v>
      </c>
      <c r="BK95">
        <v>158</v>
      </c>
      <c r="BL95">
        <v>190</v>
      </c>
      <c r="BM95" s="27">
        <v>55</v>
      </c>
      <c r="BN95">
        <v>7</v>
      </c>
      <c r="BO95" s="130">
        <v>88</v>
      </c>
      <c r="BP95" s="130">
        <v>44</v>
      </c>
      <c r="BQ95">
        <v>6</v>
      </c>
      <c r="BR95">
        <v>2</v>
      </c>
      <c r="BS95" s="130">
        <v>44</v>
      </c>
      <c r="BT95">
        <v>0</v>
      </c>
      <c r="BU95">
        <v>1</v>
      </c>
      <c r="BV95">
        <v>3</v>
      </c>
      <c r="BW95">
        <v>18</v>
      </c>
      <c r="BX95">
        <v>1</v>
      </c>
      <c r="BY95" s="130">
        <v>17</v>
      </c>
      <c r="BZ95">
        <v>37</v>
      </c>
      <c r="CA95">
        <v>10</v>
      </c>
      <c r="CB95">
        <v>34</v>
      </c>
      <c r="CC95">
        <v>3</v>
      </c>
      <c r="CD95" s="130"/>
      <c r="CE95" s="130"/>
      <c r="CF95" s="322"/>
      <c r="CG95">
        <v>888</v>
      </c>
      <c r="CH95">
        <v>661</v>
      </c>
      <c r="CI95">
        <v>951</v>
      </c>
      <c r="CJ95" s="130">
        <v>224</v>
      </c>
      <c r="CK95" s="130">
        <v>847</v>
      </c>
      <c r="CL95" s="130">
        <v>501</v>
      </c>
      <c r="CM95" s="130">
        <v>891</v>
      </c>
      <c r="CN95">
        <v>849</v>
      </c>
      <c r="CO95">
        <v>823</v>
      </c>
      <c r="CP95">
        <v>310</v>
      </c>
      <c r="CQ95">
        <v>17</v>
      </c>
      <c r="CR95">
        <v>11</v>
      </c>
      <c r="CS95">
        <v>22</v>
      </c>
      <c r="CT95" s="130">
        <v>1</v>
      </c>
      <c r="CU95" s="130">
        <v>15</v>
      </c>
      <c r="CV95" s="130">
        <v>8</v>
      </c>
      <c r="CW95" s="130">
        <v>17</v>
      </c>
      <c r="CX95">
        <v>14</v>
      </c>
      <c r="CY95">
        <v>15</v>
      </c>
      <c r="CZ95">
        <v>4</v>
      </c>
      <c r="DA95">
        <v>865</v>
      </c>
      <c r="DB95">
        <v>646</v>
      </c>
      <c r="DC95">
        <v>922</v>
      </c>
      <c r="DD95" s="130">
        <v>218</v>
      </c>
      <c r="DE95" s="130">
        <v>827</v>
      </c>
      <c r="DF95" s="130">
        <v>488</v>
      </c>
      <c r="DG95" s="130">
        <v>869</v>
      </c>
      <c r="DH95" s="130">
        <v>831</v>
      </c>
      <c r="DI95" s="130">
        <v>804</v>
      </c>
      <c r="DJ95" s="130">
        <v>303</v>
      </c>
      <c r="DK95" s="130"/>
      <c r="DL95">
        <v>1061</v>
      </c>
      <c r="DM95">
        <v>1054</v>
      </c>
      <c r="DN95">
        <v>7</v>
      </c>
      <c r="DO95">
        <v>1061</v>
      </c>
      <c r="DP95">
        <v>36</v>
      </c>
      <c r="DQ95">
        <v>1018</v>
      </c>
      <c r="DR95">
        <v>7</v>
      </c>
      <c r="DS95">
        <v>6</v>
      </c>
      <c r="DT95">
        <v>417</v>
      </c>
      <c r="DU95" s="130">
        <v>117</v>
      </c>
      <c r="DV95" s="130">
        <v>785</v>
      </c>
      <c r="DW95">
        <v>100</v>
      </c>
      <c r="DX95" s="130">
        <v>5</v>
      </c>
      <c r="DY95">
        <v>29</v>
      </c>
      <c r="DZ95">
        <v>24</v>
      </c>
      <c r="EA95">
        <v>1</v>
      </c>
      <c r="EB95">
        <v>1</v>
      </c>
      <c r="EC95" s="130">
        <v>1</v>
      </c>
      <c r="ED95" s="130">
        <v>401</v>
      </c>
      <c r="EE95" s="130">
        <v>7</v>
      </c>
      <c r="EF95" s="130">
        <v>3</v>
      </c>
      <c r="EG95" s="130">
        <v>129</v>
      </c>
      <c r="EH95" s="130">
        <v>671</v>
      </c>
      <c r="EI95" s="130">
        <v>258</v>
      </c>
      <c r="EJ95" s="130">
        <v>3</v>
      </c>
      <c r="EK95" s="130">
        <v>24</v>
      </c>
      <c r="EL95" s="130">
        <v>9</v>
      </c>
      <c r="EM95" s="130">
        <v>0</v>
      </c>
      <c r="EN95" s="130">
        <v>0</v>
      </c>
      <c r="EO95">
        <v>102</v>
      </c>
      <c r="EP95">
        <v>659</v>
      </c>
      <c r="EQ95">
        <v>257</v>
      </c>
      <c r="ER95">
        <v>41</v>
      </c>
      <c r="ES95" s="130">
        <v>336</v>
      </c>
      <c r="ET95">
        <v>60</v>
      </c>
      <c r="EU95" s="130">
        <v>221</v>
      </c>
      <c r="EV95">
        <v>27</v>
      </c>
      <c r="EW95" s="130">
        <v>11529</v>
      </c>
      <c r="EX95" s="130">
        <v>1</v>
      </c>
      <c r="EY95" s="130">
        <v>324</v>
      </c>
      <c r="EZ95" s="130">
        <v>28</v>
      </c>
      <c r="FA95" s="130">
        <v>46</v>
      </c>
      <c r="FB95" s="130">
        <v>180</v>
      </c>
      <c r="FC95" s="130">
        <v>7996</v>
      </c>
      <c r="FD95">
        <v>3266</v>
      </c>
      <c r="FE95">
        <v>515</v>
      </c>
      <c r="FF95" s="130">
        <v>11777</v>
      </c>
      <c r="FG95" s="130">
        <v>129</v>
      </c>
      <c r="FH95" s="130">
        <v>73</v>
      </c>
      <c r="FI95" s="130">
        <v>8</v>
      </c>
      <c r="FJ95" s="130">
        <v>24</v>
      </c>
      <c r="FK95" s="130">
        <v>6</v>
      </c>
      <c r="FL95" s="130">
        <v>120</v>
      </c>
      <c r="FM95" s="130">
        <v>3</v>
      </c>
      <c r="FN95" s="130">
        <v>3</v>
      </c>
      <c r="FO95" s="130">
        <v>2</v>
      </c>
      <c r="FP95" s="130">
        <v>0</v>
      </c>
      <c r="FQ95" s="130">
        <v>1</v>
      </c>
      <c r="FR95" s="130">
        <v>2</v>
      </c>
      <c r="FS95" s="130">
        <v>1</v>
      </c>
      <c r="FT95" s="130">
        <v>0</v>
      </c>
      <c r="FU95" s="130">
        <v>15</v>
      </c>
      <c r="FV95" s="130">
        <v>11</v>
      </c>
      <c r="FW95" s="130">
        <v>8</v>
      </c>
      <c r="FX95" s="130">
        <v>2</v>
      </c>
      <c r="FY95" s="130">
        <v>5</v>
      </c>
      <c r="FZ95" s="130">
        <v>10</v>
      </c>
      <c r="GA95" s="130">
        <v>18</v>
      </c>
      <c r="GB95" s="130">
        <v>6</v>
      </c>
      <c r="GC95" s="130">
        <v>637</v>
      </c>
      <c r="GD95" s="130">
        <v>152</v>
      </c>
      <c r="GE95" s="130">
        <v>789</v>
      </c>
      <c r="GF95" s="130">
        <v>3</v>
      </c>
      <c r="GG95" s="130">
        <v>4</v>
      </c>
      <c r="GH95" s="130">
        <v>7</v>
      </c>
      <c r="GI95" s="130">
        <v>634</v>
      </c>
      <c r="GJ95" s="130">
        <v>148</v>
      </c>
      <c r="GK95" s="130">
        <v>782</v>
      </c>
      <c r="GL95" s="130">
        <v>637</v>
      </c>
      <c r="GM95" s="130">
        <v>91</v>
      </c>
      <c r="GN95" s="130">
        <v>91</v>
      </c>
      <c r="GO95" s="130">
        <v>91</v>
      </c>
      <c r="GP95" s="130">
        <v>388</v>
      </c>
      <c r="GQ95" s="130">
        <v>1</v>
      </c>
      <c r="GR95" s="130">
        <v>0</v>
      </c>
      <c r="GS95" s="130">
        <v>0</v>
      </c>
      <c r="GT95" s="130" t="s">
        <v>118</v>
      </c>
      <c r="GU95" s="130" t="s">
        <v>1385</v>
      </c>
      <c r="GV95" s="130"/>
      <c r="GW95" s="130"/>
      <c r="GX95" s="130"/>
      <c r="GY95" s="130"/>
      <c r="GZ95" s="130"/>
      <c r="HA95" s="130"/>
      <c r="HH95" s="130"/>
      <c r="HI95" s="130"/>
      <c r="HN95" s="130"/>
      <c r="HO95" s="130"/>
      <c r="HP95" s="130"/>
    </row>
    <row r="96" spans="1:224" x14ac:dyDescent="0.3">
      <c r="A96" t="s">
        <v>138</v>
      </c>
      <c r="B96" t="s">
        <v>151</v>
      </c>
      <c r="C96" t="s">
        <v>165</v>
      </c>
      <c r="D96" t="s">
        <v>166</v>
      </c>
      <c r="E96" s="352">
        <v>44713</v>
      </c>
      <c r="F96" s="130">
        <v>4870</v>
      </c>
      <c r="G96">
        <v>239</v>
      </c>
      <c r="H96">
        <v>216</v>
      </c>
      <c r="I96">
        <v>225</v>
      </c>
      <c r="J96">
        <v>219</v>
      </c>
      <c r="K96">
        <v>225</v>
      </c>
      <c r="L96">
        <v>198</v>
      </c>
      <c r="M96">
        <v>223</v>
      </c>
      <c r="N96">
        <v>206</v>
      </c>
      <c r="O96">
        <v>251</v>
      </c>
      <c r="P96">
        <v>15</v>
      </c>
      <c r="Q96">
        <v>11</v>
      </c>
      <c r="R96">
        <v>11</v>
      </c>
      <c r="S96">
        <v>13</v>
      </c>
      <c r="T96">
        <v>11</v>
      </c>
      <c r="U96">
        <v>7</v>
      </c>
      <c r="V96">
        <v>10</v>
      </c>
      <c r="W96">
        <v>9</v>
      </c>
      <c r="X96">
        <v>15</v>
      </c>
      <c r="Y96">
        <v>224</v>
      </c>
      <c r="Z96">
        <v>205</v>
      </c>
      <c r="AA96">
        <v>214</v>
      </c>
      <c r="AB96">
        <v>206</v>
      </c>
      <c r="AC96">
        <v>214</v>
      </c>
      <c r="AD96">
        <v>191</v>
      </c>
      <c r="AE96">
        <v>213</v>
      </c>
      <c r="AF96">
        <v>197</v>
      </c>
      <c r="AG96">
        <v>236</v>
      </c>
      <c r="AH96">
        <v>32</v>
      </c>
      <c r="AI96">
        <v>29</v>
      </c>
      <c r="AJ96">
        <v>4</v>
      </c>
      <c r="AK96">
        <v>4</v>
      </c>
      <c r="AL96">
        <v>28</v>
      </c>
      <c r="AM96">
        <v>25</v>
      </c>
      <c r="AN96">
        <v>172</v>
      </c>
      <c r="AO96">
        <v>5</v>
      </c>
      <c r="AP96">
        <v>167</v>
      </c>
      <c r="AQ96">
        <v>0</v>
      </c>
      <c r="AR96">
        <v>0</v>
      </c>
      <c r="AS96">
        <v>0</v>
      </c>
      <c r="AT96">
        <v>152</v>
      </c>
      <c r="AU96">
        <v>4</v>
      </c>
      <c r="AV96">
        <v>148</v>
      </c>
      <c r="AW96" s="130">
        <v>223</v>
      </c>
      <c r="AX96" s="130">
        <v>0</v>
      </c>
      <c r="AY96" s="130">
        <v>7</v>
      </c>
      <c r="AZ96" s="130">
        <v>216</v>
      </c>
      <c r="BA96" s="130">
        <v>10</v>
      </c>
      <c r="BB96" s="130">
        <v>0</v>
      </c>
      <c r="BC96" s="130">
        <v>0</v>
      </c>
      <c r="BD96" s="130">
        <v>10</v>
      </c>
      <c r="BE96" s="130">
        <v>213</v>
      </c>
      <c r="BF96" s="130">
        <v>0</v>
      </c>
      <c r="BG96" s="130">
        <v>7</v>
      </c>
      <c r="BH96" s="130">
        <v>206</v>
      </c>
      <c r="BI96">
        <v>47</v>
      </c>
      <c r="BJ96" s="130">
        <v>6</v>
      </c>
      <c r="BK96">
        <v>50</v>
      </c>
      <c r="BL96">
        <v>24</v>
      </c>
      <c r="BM96" s="27">
        <v>13</v>
      </c>
      <c r="BN96">
        <v>1</v>
      </c>
      <c r="BO96" s="130">
        <v>11</v>
      </c>
      <c r="BP96" s="130">
        <v>2</v>
      </c>
      <c r="BQ96">
        <v>0</v>
      </c>
      <c r="BR96">
        <v>0</v>
      </c>
      <c r="BS96" s="130">
        <v>9</v>
      </c>
      <c r="BT96">
        <v>1</v>
      </c>
      <c r="BU96">
        <v>0</v>
      </c>
      <c r="BV96">
        <v>2</v>
      </c>
      <c r="BW96">
        <v>7</v>
      </c>
      <c r="BX96">
        <v>0</v>
      </c>
      <c r="BY96" s="130">
        <v>7</v>
      </c>
      <c r="BZ96">
        <v>7</v>
      </c>
      <c r="CA96">
        <v>1</v>
      </c>
      <c r="CB96">
        <v>7</v>
      </c>
      <c r="CC96">
        <v>0</v>
      </c>
      <c r="CD96" s="130"/>
      <c r="CE96" s="130"/>
      <c r="CF96" s="322"/>
      <c r="CG96">
        <v>239</v>
      </c>
      <c r="CH96">
        <v>200</v>
      </c>
      <c r="CI96">
        <v>225</v>
      </c>
      <c r="CJ96" s="130">
        <v>59</v>
      </c>
      <c r="CK96" s="130">
        <v>205</v>
      </c>
      <c r="CL96" s="130">
        <v>139</v>
      </c>
      <c r="CM96" s="130">
        <v>216</v>
      </c>
      <c r="CN96">
        <v>207</v>
      </c>
      <c r="CO96">
        <v>211</v>
      </c>
      <c r="CP96">
        <v>109</v>
      </c>
      <c r="CQ96">
        <v>15</v>
      </c>
      <c r="CR96">
        <v>9</v>
      </c>
      <c r="CS96">
        <v>11</v>
      </c>
      <c r="CT96" s="130">
        <v>0</v>
      </c>
      <c r="CU96" s="130">
        <v>9</v>
      </c>
      <c r="CV96" s="130">
        <v>1</v>
      </c>
      <c r="CW96" s="130">
        <v>11</v>
      </c>
      <c r="CX96">
        <v>10</v>
      </c>
      <c r="CY96">
        <v>11</v>
      </c>
      <c r="CZ96">
        <v>1</v>
      </c>
      <c r="DA96">
        <v>224</v>
      </c>
      <c r="DB96">
        <v>191</v>
      </c>
      <c r="DC96">
        <v>214</v>
      </c>
      <c r="DD96" s="130">
        <v>59</v>
      </c>
      <c r="DE96" s="130">
        <v>196</v>
      </c>
      <c r="DF96" s="130">
        <v>138</v>
      </c>
      <c r="DG96" s="130">
        <v>205</v>
      </c>
      <c r="DH96" s="130">
        <v>197</v>
      </c>
      <c r="DI96" s="130">
        <v>200</v>
      </c>
      <c r="DJ96" s="130">
        <v>108</v>
      </c>
      <c r="DK96" s="130"/>
      <c r="DL96">
        <v>258</v>
      </c>
      <c r="DM96">
        <v>258</v>
      </c>
      <c r="DN96">
        <v>0</v>
      </c>
      <c r="DO96">
        <v>258</v>
      </c>
      <c r="DP96">
        <v>16</v>
      </c>
      <c r="DQ96">
        <v>242</v>
      </c>
      <c r="DR96">
        <v>0</v>
      </c>
      <c r="DS96">
        <v>215</v>
      </c>
      <c r="DT96">
        <v>241</v>
      </c>
      <c r="DU96" s="130">
        <v>87</v>
      </c>
      <c r="DV96" s="130">
        <v>38</v>
      </c>
      <c r="DW96">
        <v>121</v>
      </c>
      <c r="DX96" s="130">
        <v>5</v>
      </c>
      <c r="DY96">
        <v>7</v>
      </c>
      <c r="DZ96">
        <v>0</v>
      </c>
      <c r="EA96">
        <v>0</v>
      </c>
      <c r="EB96">
        <v>210</v>
      </c>
      <c r="EC96" s="130">
        <v>5</v>
      </c>
      <c r="ED96" s="130">
        <v>232</v>
      </c>
      <c r="EE96" s="130">
        <v>9</v>
      </c>
      <c r="EF96" s="130">
        <v>0</v>
      </c>
      <c r="EG96" s="130">
        <v>16</v>
      </c>
      <c r="EH96" s="130">
        <v>130</v>
      </c>
      <c r="EI96" s="130">
        <v>112</v>
      </c>
      <c r="EJ96" s="130">
        <v>0</v>
      </c>
      <c r="EK96" s="130">
        <v>9</v>
      </c>
      <c r="EL96" s="130">
        <v>6</v>
      </c>
      <c r="EM96" s="130">
        <v>1</v>
      </c>
      <c r="EN96" s="130">
        <v>0</v>
      </c>
      <c r="EO96">
        <v>7</v>
      </c>
      <c r="EP96">
        <v>124</v>
      </c>
      <c r="EQ96">
        <v>111</v>
      </c>
      <c r="ER96">
        <v>1</v>
      </c>
      <c r="ES96" s="130">
        <v>28</v>
      </c>
      <c r="ET96">
        <v>6</v>
      </c>
      <c r="EU96" s="130">
        <v>141</v>
      </c>
      <c r="EV96">
        <v>24</v>
      </c>
      <c r="EW96" s="130">
        <v>3529</v>
      </c>
      <c r="EX96" s="130">
        <v>4</v>
      </c>
      <c r="EY96" s="130">
        <v>171</v>
      </c>
      <c r="EZ96" s="130">
        <v>26</v>
      </c>
      <c r="FA96" s="130">
        <v>14</v>
      </c>
      <c r="FB96" s="130">
        <v>55</v>
      </c>
      <c r="FC96" s="130">
        <v>1980</v>
      </c>
      <c r="FD96">
        <v>1425</v>
      </c>
      <c r="FE96">
        <v>289</v>
      </c>
      <c r="FF96" s="130">
        <v>3694</v>
      </c>
      <c r="FG96" s="130">
        <v>15</v>
      </c>
      <c r="FH96" s="130">
        <v>15</v>
      </c>
      <c r="FI96" s="130">
        <v>1</v>
      </c>
      <c r="FJ96" s="130">
        <v>0</v>
      </c>
      <c r="FK96" s="130">
        <v>0</v>
      </c>
      <c r="FL96" s="130">
        <v>15</v>
      </c>
      <c r="FM96" s="130">
        <v>0</v>
      </c>
      <c r="FN96" s="130">
        <v>0</v>
      </c>
      <c r="FO96" s="130">
        <v>0</v>
      </c>
      <c r="FP96" s="130">
        <v>0</v>
      </c>
      <c r="FQ96" s="130">
        <v>0</v>
      </c>
      <c r="FR96" s="130">
        <v>0</v>
      </c>
      <c r="FS96" s="130">
        <v>0</v>
      </c>
      <c r="FT96" s="130">
        <v>0</v>
      </c>
      <c r="FU96" s="130">
        <v>5</v>
      </c>
      <c r="FV96" s="130">
        <v>2</v>
      </c>
      <c r="FW96" s="130">
        <v>0</v>
      </c>
      <c r="FX96" s="130">
        <v>2</v>
      </c>
      <c r="FY96" s="130">
        <v>5</v>
      </c>
      <c r="FZ96" s="130">
        <v>0</v>
      </c>
      <c r="GA96" s="130">
        <v>5</v>
      </c>
      <c r="GB96" s="130">
        <v>1</v>
      </c>
      <c r="GC96" s="130">
        <v>160</v>
      </c>
      <c r="GD96" s="130">
        <v>49</v>
      </c>
      <c r="GE96" s="130">
        <v>209</v>
      </c>
      <c r="GF96" s="130">
        <v>7</v>
      </c>
      <c r="GG96" s="130">
        <v>0</v>
      </c>
      <c r="GH96" s="130">
        <v>7</v>
      </c>
      <c r="GI96" s="130">
        <v>153</v>
      </c>
      <c r="GJ96" s="130">
        <v>49</v>
      </c>
      <c r="GK96" s="130">
        <v>202</v>
      </c>
      <c r="GL96" s="130">
        <v>160</v>
      </c>
      <c r="GM96" s="130">
        <v>9</v>
      </c>
      <c r="GN96" s="130">
        <v>9</v>
      </c>
      <c r="GO96" s="130">
        <v>9</v>
      </c>
      <c r="GP96" s="130">
        <v>65</v>
      </c>
      <c r="GQ96" s="130">
        <v>7</v>
      </c>
      <c r="GR96" s="130">
        <v>3</v>
      </c>
      <c r="GS96" s="130">
        <v>3</v>
      </c>
      <c r="GT96" s="130" t="s">
        <v>121</v>
      </c>
      <c r="GU96" s="130" t="s">
        <v>1220</v>
      </c>
      <c r="GV96" s="130"/>
      <c r="GW96" s="130"/>
      <c r="GX96" s="130"/>
      <c r="GY96" s="130"/>
      <c r="GZ96" s="130"/>
      <c r="HA96" s="130"/>
      <c r="HH96" s="130"/>
      <c r="HI96" s="130"/>
      <c r="HN96" s="130"/>
      <c r="HO96" s="130"/>
      <c r="HP96" s="130"/>
    </row>
    <row r="97" spans="1:224" x14ac:dyDescent="0.3">
      <c r="A97" t="s">
        <v>138</v>
      </c>
      <c r="B97" t="s">
        <v>168</v>
      </c>
      <c r="C97" t="s">
        <v>169</v>
      </c>
      <c r="D97" t="s">
        <v>170</v>
      </c>
      <c r="E97" s="352">
        <v>44682</v>
      </c>
      <c r="F97" s="130">
        <v>4858</v>
      </c>
      <c r="G97">
        <v>287</v>
      </c>
      <c r="H97">
        <v>249</v>
      </c>
      <c r="I97">
        <v>282</v>
      </c>
      <c r="J97">
        <v>220</v>
      </c>
      <c r="K97">
        <v>277</v>
      </c>
      <c r="L97">
        <v>176</v>
      </c>
      <c r="M97">
        <v>237</v>
      </c>
      <c r="N97">
        <v>183</v>
      </c>
      <c r="O97">
        <v>309</v>
      </c>
      <c r="P97">
        <v>12</v>
      </c>
      <c r="Q97">
        <v>7</v>
      </c>
      <c r="R97">
        <v>8</v>
      </c>
      <c r="S97">
        <v>6</v>
      </c>
      <c r="T97">
        <v>6</v>
      </c>
      <c r="U97">
        <v>4</v>
      </c>
      <c r="V97">
        <v>9</v>
      </c>
      <c r="W97">
        <v>6</v>
      </c>
      <c r="X97">
        <v>11</v>
      </c>
      <c r="Y97">
        <v>275</v>
      </c>
      <c r="Z97">
        <v>242</v>
      </c>
      <c r="AA97">
        <v>274</v>
      </c>
      <c r="AB97">
        <v>214</v>
      </c>
      <c r="AC97">
        <v>271</v>
      </c>
      <c r="AD97">
        <v>172</v>
      </c>
      <c r="AE97">
        <v>228</v>
      </c>
      <c r="AF97">
        <v>177</v>
      </c>
      <c r="AG97">
        <v>298</v>
      </c>
      <c r="AH97">
        <v>22</v>
      </c>
      <c r="AI97">
        <v>22</v>
      </c>
      <c r="AJ97">
        <v>2</v>
      </c>
      <c r="AK97">
        <v>2</v>
      </c>
      <c r="AL97">
        <v>20</v>
      </c>
      <c r="AM97">
        <v>20</v>
      </c>
      <c r="AN97">
        <v>113</v>
      </c>
      <c r="AO97">
        <v>3</v>
      </c>
      <c r="AP97">
        <v>110</v>
      </c>
      <c r="AQ97">
        <v>0</v>
      </c>
      <c r="AR97">
        <v>0</v>
      </c>
      <c r="AS97">
        <v>0</v>
      </c>
      <c r="AT97">
        <v>73</v>
      </c>
      <c r="AU97">
        <v>1</v>
      </c>
      <c r="AV97">
        <v>72</v>
      </c>
      <c r="AW97" s="130">
        <v>237</v>
      </c>
      <c r="AX97" s="130">
        <v>2</v>
      </c>
      <c r="AY97" s="130">
        <v>6</v>
      </c>
      <c r="AZ97" s="130">
        <v>225</v>
      </c>
      <c r="BA97" s="130">
        <v>9</v>
      </c>
      <c r="BB97" s="130">
        <v>0</v>
      </c>
      <c r="BC97" s="130">
        <v>0</v>
      </c>
      <c r="BD97" s="130">
        <v>8</v>
      </c>
      <c r="BE97" s="130">
        <v>228</v>
      </c>
      <c r="BF97" s="130">
        <v>2</v>
      </c>
      <c r="BG97" s="130">
        <v>6</v>
      </c>
      <c r="BH97" s="130">
        <v>217</v>
      </c>
      <c r="BI97">
        <v>56</v>
      </c>
      <c r="BJ97" s="130">
        <v>8</v>
      </c>
      <c r="BK97">
        <v>42</v>
      </c>
      <c r="BL97">
        <v>31</v>
      </c>
      <c r="BM97" s="27">
        <v>10</v>
      </c>
      <c r="BN97">
        <v>2</v>
      </c>
      <c r="BO97" s="130">
        <v>15</v>
      </c>
      <c r="BP97" s="130">
        <v>6</v>
      </c>
      <c r="BQ97">
        <v>1</v>
      </c>
      <c r="BR97">
        <v>0</v>
      </c>
      <c r="BS97" s="130">
        <v>9</v>
      </c>
      <c r="BT97">
        <v>0</v>
      </c>
      <c r="BU97">
        <v>0</v>
      </c>
      <c r="BV97">
        <v>0</v>
      </c>
      <c r="BW97">
        <v>3</v>
      </c>
      <c r="BX97">
        <v>0</v>
      </c>
      <c r="BY97" s="130">
        <v>3</v>
      </c>
      <c r="BZ97">
        <v>6</v>
      </c>
      <c r="CA97">
        <v>1</v>
      </c>
      <c r="CB97">
        <v>4</v>
      </c>
      <c r="CC97">
        <v>2</v>
      </c>
      <c r="CD97" s="130"/>
      <c r="CE97" s="130"/>
      <c r="CF97" s="322"/>
      <c r="CG97">
        <v>287</v>
      </c>
      <c r="CH97">
        <v>173</v>
      </c>
      <c r="CI97">
        <v>282</v>
      </c>
      <c r="CJ97" s="130">
        <v>66</v>
      </c>
      <c r="CK97" s="130">
        <v>249</v>
      </c>
      <c r="CL97" s="130">
        <v>153</v>
      </c>
      <c r="CM97" s="130">
        <v>249</v>
      </c>
      <c r="CN97">
        <v>204</v>
      </c>
      <c r="CO97">
        <v>229</v>
      </c>
      <c r="CP97">
        <v>70</v>
      </c>
      <c r="CQ97">
        <v>12</v>
      </c>
      <c r="CR97">
        <v>7</v>
      </c>
      <c r="CS97">
        <v>8</v>
      </c>
      <c r="CT97" s="130">
        <v>3</v>
      </c>
      <c r="CU97" s="130">
        <v>7</v>
      </c>
      <c r="CV97" s="130">
        <v>4</v>
      </c>
      <c r="CW97" s="130">
        <v>7</v>
      </c>
      <c r="CX97">
        <v>5</v>
      </c>
      <c r="CY97">
        <v>7</v>
      </c>
      <c r="CZ97">
        <v>2</v>
      </c>
      <c r="DA97">
        <v>275</v>
      </c>
      <c r="DB97">
        <v>166</v>
      </c>
      <c r="DC97">
        <v>274</v>
      </c>
      <c r="DD97" s="130">
        <v>63</v>
      </c>
      <c r="DE97" s="130">
        <v>242</v>
      </c>
      <c r="DF97" s="130">
        <v>149</v>
      </c>
      <c r="DG97" s="130">
        <v>242</v>
      </c>
      <c r="DH97" s="130">
        <v>199</v>
      </c>
      <c r="DI97" s="130">
        <v>222</v>
      </c>
      <c r="DJ97" s="130">
        <v>68</v>
      </c>
      <c r="DK97" s="130"/>
      <c r="DL97">
        <v>337</v>
      </c>
      <c r="DM97">
        <v>337</v>
      </c>
      <c r="DN97">
        <v>0</v>
      </c>
      <c r="DO97">
        <v>337</v>
      </c>
      <c r="DP97">
        <v>13</v>
      </c>
      <c r="DQ97">
        <v>324</v>
      </c>
      <c r="DR97">
        <v>0</v>
      </c>
      <c r="DS97">
        <v>245</v>
      </c>
      <c r="DT97">
        <v>291</v>
      </c>
      <c r="DU97" s="130">
        <v>32</v>
      </c>
      <c r="DV97" s="130">
        <v>62</v>
      </c>
      <c r="DW97">
        <v>219</v>
      </c>
      <c r="DX97" s="130">
        <v>2</v>
      </c>
      <c r="DY97">
        <v>18</v>
      </c>
      <c r="DZ97">
        <v>4</v>
      </c>
      <c r="EA97">
        <v>0</v>
      </c>
      <c r="EB97">
        <v>241</v>
      </c>
      <c r="EC97" s="130">
        <v>4</v>
      </c>
      <c r="ED97" s="130">
        <v>284</v>
      </c>
      <c r="EE97" s="130">
        <v>7</v>
      </c>
      <c r="EF97" s="130">
        <v>0</v>
      </c>
      <c r="EG97" s="130">
        <v>20</v>
      </c>
      <c r="EH97" s="130">
        <v>158</v>
      </c>
      <c r="EI97" s="130">
        <v>159</v>
      </c>
      <c r="EJ97" s="130">
        <v>0</v>
      </c>
      <c r="EK97" s="130">
        <v>7</v>
      </c>
      <c r="EL97" s="130">
        <v>6</v>
      </c>
      <c r="EM97" s="130">
        <v>0</v>
      </c>
      <c r="EN97" s="130">
        <v>0</v>
      </c>
      <c r="EO97">
        <v>13</v>
      </c>
      <c r="EP97">
        <v>152</v>
      </c>
      <c r="EQ97">
        <v>159</v>
      </c>
      <c r="ER97">
        <v>7</v>
      </c>
      <c r="ES97" s="130">
        <v>33</v>
      </c>
      <c r="ET97">
        <v>13</v>
      </c>
      <c r="EU97" s="130">
        <v>63</v>
      </c>
      <c r="EV97">
        <v>38</v>
      </c>
      <c r="EW97" s="130">
        <v>3770</v>
      </c>
      <c r="EX97" s="130">
        <v>1</v>
      </c>
      <c r="EY97" s="130">
        <v>274</v>
      </c>
      <c r="EZ97" s="130">
        <v>3</v>
      </c>
      <c r="FA97" s="130">
        <v>14</v>
      </c>
      <c r="FB97" s="130">
        <v>61</v>
      </c>
      <c r="FC97" s="130">
        <v>1883</v>
      </c>
      <c r="FD97">
        <v>1574</v>
      </c>
      <c r="FE97">
        <v>414</v>
      </c>
      <c r="FF97" s="130">
        <v>3871</v>
      </c>
      <c r="FG97" s="130">
        <v>26</v>
      </c>
      <c r="FH97" s="130">
        <v>22</v>
      </c>
      <c r="FI97" s="130">
        <v>1</v>
      </c>
      <c r="FJ97" s="130">
        <v>0</v>
      </c>
      <c r="FK97" s="130">
        <v>0</v>
      </c>
      <c r="FL97" s="130">
        <v>26</v>
      </c>
      <c r="FM97" s="130">
        <v>0</v>
      </c>
      <c r="FN97" s="130">
        <v>0</v>
      </c>
      <c r="FO97" s="130">
        <v>0</v>
      </c>
      <c r="FP97" s="130">
        <v>0</v>
      </c>
      <c r="FQ97" s="130">
        <v>0</v>
      </c>
      <c r="FR97" s="130">
        <v>0</v>
      </c>
      <c r="FS97" s="130">
        <v>0</v>
      </c>
      <c r="FT97" s="130">
        <v>0</v>
      </c>
      <c r="FU97" s="130">
        <v>4</v>
      </c>
      <c r="FV97" s="130">
        <v>2</v>
      </c>
      <c r="FW97" s="130">
        <v>1</v>
      </c>
      <c r="FX97" s="130">
        <v>1</v>
      </c>
      <c r="FY97" s="130">
        <v>2</v>
      </c>
      <c r="FZ97" s="130">
        <v>2</v>
      </c>
      <c r="GA97" s="130">
        <v>4</v>
      </c>
      <c r="GB97" s="130">
        <v>1</v>
      </c>
      <c r="GC97" s="130">
        <v>163</v>
      </c>
      <c r="GD97" s="130">
        <v>39</v>
      </c>
      <c r="GE97" s="130">
        <v>202</v>
      </c>
      <c r="GF97" s="130">
        <v>2</v>
      </c>
      <c r="GG97" s="130">
        <v>1</v>
      </c>
      <c r="GH97" s="130">
        <v>3</v>
      </c>
      <c r="GI97" s="130">
        <v>161</v>
      </c>
      <c r="GJ97" s="130">
        <v>38</v>
      </c>
      <c r="GK97" s="130">
        <v>199</v>
      </c>
      <c r="GL97" s="130">
        <v>163</v>
      </c>
      <c r="GM97" s="130">
        <v>4</v>
      </c>
      <c r="GN97" s="130">
        <v>4</v>
      </c>
      <c r="GO97" s="130">
        <v>4</v>
      </c>
      <c r="GP97" s="130">
        <v>87</v>
      </c>
      <c r="GQ97" s="130">
        <v>0</v>
      </c>
      <c r="GR97" s="130">
        <v>0</v>
      </c>
      <c r="GS97" s="130">
        <v>0</v>
      </c>
      <c r="GT97" s="130" t="s">
        <v>118</v>
      </c>
      <c r="GU97" s="130" t="s">
        <v>1221</v>
      </c>
      <c r="GV97" s="130"/>
      <c r="GW97" s="130"/>
      <c r="GX97" s="130"/>
      <c r="GY97" s="130"/>
      <c r="GZ97" s="130"/>
      <c r="HA97" s="130"/>
      <c r="HH97" s="130"/>
      <c r="HI97" s="130"/>
      <c r="HN97" s="130"/>
      <c r="HO97" s="130"/>
      <c r="HP97" s="130"/>
    </row>
    <row r="98" spans="1:224" x14ac:dyDescent="0.3">
      <c r="A98" t="s">
        <v>138</v>
      </c>
      <c r="B98" t="s">
        <v>168</v>
      </c>
      <c r="C98" t="s">
        <v>169</v>
      </c>
      <c r="D98" t="s">
        <v>170</v>
      </c>
      <c r="E98" s="352">
        <v>44713</v>
      </c>
      <c r="F98" s="130">
        <v>4844</v>
      </c>
      <c r="G98">
        <v>290</v>
      </c>
      <c r="H98">
        <v>253</v>
      </c>
      <c r="I98">
        <v>287</v>
      </c>
      <c r="J98">
        <v>231</v>
      </c>
      <c r="K98">
        <v>281</v>
      </c>
      <c r="L98">
        <v>182</v>
      </c>
      <c r="M98">
        <v>249</v>
      </c>
      <c r="N98">
        <v>183</v>
      </c>
      <c r="O98">
        <v>313</v>
      </c>
      <c r="P98">
        <v>11</v>
      </c>
      <c r="Q98">
        <v>6</v>
      </c>
      <c r="R98">
        <v>8</v>
      </c>
      <c r="S98">
        <v>7</v>
      </c>
      <c r="T98">
        <v>5</v>
      </c>
      <c r="U98">
        <v>4</v>
      </c>
      <c r="V98">
        <v>10</v>
      </c>
      <c r="W98">
        <v>6</v>
      </c>
      <c r="X98">
        <v>12</v>
      </c>
      <c r="Y98">
        <v>279</v>
      </c>
      <c r="Z98">
        <v>247</v>
      </c>
      <c r="AA98">
        <v>279</v>
      </c>
      <c r="AB98">
        <v>224</v>
      </c>
      <c r="AC98">
        <v>276</v>
      </c>
      <c r="AD98">
        <v>178</v>
      </c>
      <c r="AE98">
        <v>239</v>
      </c>
      <c r="AF98">
        <v>177</v>
      </c>
      <c r="AG98">
        <v>301</v>
      </c>
      <c r="AH98">
        <v>25</v>
      </c>
      <c r="AI98">
        <v>25</v>
      </c>
      <c r="AJ98">
        <v>2</v>
      </c>
      <c r="AK98">
        <v>2</v>
      </c>
      <c r="AL98">
        <v>23</v>
      </c>
      <c r="AM98">
        <v>23</v>
      </c>
      <c r="AN98">
        <v>122</v>
      </c>
      <c r="AO98">
        <v>3</v>
      </c>
      <c r="AP98">
        <v>119</v>
      </c>
      <c r="AQ98">
        <v>0</v>
      </c>
      <c r="AR98">
        <v>0</v>
      </c>
      <c r="AS98">
        <v>0</v>
      </c>
      <c r="AT98">
        <v>81</v>
      </c>
      <c r="AU98">
        <v>1</v>
      </c>
      <c r="AV98">
        <v>80</v>
      </c>
      <c r="AW98" s="130">
        <v>249</v>
      </c>
      <c r="AX98" s="130">
        <v>2</v>
      </c>
      <c r="AY98" s="130">
        <v>3</v>
      </c>
      <c r="AZ98" s="130">
        <v>240</v>
      </c>
      <c r="BA98" s="130">
        <v>10</v>
      </c>
      <c r="BB98" s="130">
        <v>0</v>
      </c>
      <c r="BC98" s="130">
        <v>0</v>
      </c>
      <c r="BD98" s="130">
        <v>9</v>
      </c>
      <c r="BE98" s="130">
        <v>239</v>
      </c>
      <c r="BF98" s="130">
        <v>2</v>
      </c>
      <c r="BG98" s="130">
        <v>3</v>
      </c>
      <c r="BH98" s="130">
        <v>231</v>
      </c>
      <c r="BI98">
        <v>56</v>
      </c>
      <c r="BJ98" s="130">
        <v>8</v>
      </c>
      <c r="BK98">
        <v>42</v>
      </c>
      <c r="BL98">
        <v>32</v>
      </c>
      <c r="BM98" s="27">
        <v>10</v>
      </c>
      <c r="BN98">
        <v>2</v>
      </c>
      <c r="BO98" s="130">
        <v>14</v>
      </c>
      <c r="BP98" s="130">
        <v>5</v>
      </c>
      <c r="BQ98">
        <v>1</v>
      </c>
      <c r="BR98">
        <v>0</v>
      </c>
      <c r="BS98" s="130">
        <v>9</v>
      </c>
      <c r="BT98">
        <v>0</v>
      </c>
      <c r="BU98">
        <v>0</v>
      </c>
      <c r="BV98">
        <v>0</v>
      </c>
      <c r="BW98">
        <v>2</v>
      </c>
      <c r="BX98">
        <v>0</v>
      </c>
      <c r="BY98" s="130">
        <v>2</v>
      </c>
      <c r="BZ98">
        <v>6</v>
      </c>
      <c r="CA98">
        <v>1</v>
      </c>
      <c r="CB98">
        <v>4</v>
      </c>
      <c r="CC98">
        <v>2</v>
      </c>
      <c r="CD98" s="130"/>
      <c r="CE98" s="130"/>
      <c r="CF98" s="322"/>
      <c r="CG98">
        <v>290</v>
      </c>
      <c r="CH98">
        <v>176</v>
      </c>
      <c r="CI98">
        <v>287</v>
      </c>
      <c r="CJ98" s="130">
        <v>65</v>
      </c>
      <c r="CK98" s="130">
        <v>255</v>
      </c>
      <c r="CL98" s="130">
        <v>158</v>
      </c>
      <c r="CM98" s="130">
        <v>253</v>
      </c>
      <c r="CN98">
        <v>209</v>
      </c>
      <c r="CO98">
        <v>234</v>
      </c>
      <c r="CP98">
        <v>70</v>
      </c>
      <c r="CQ98">
        <v>11</v>
      </c>
      <c r="CR98">
        <v>6</v>
      </c>
      <c r="CS98">
        <v>8</v>
      </c>
      <c r="CT98" s="130">
        <v>3</v>
      </c>
      <c r="CU98" s="130">
        <v>7</v>
      </c>
      <c r="CV98" s="130">
        <v>4</v>
      </c>
      <c r="CW98" s="130">
        <v>6</v>
      </c>
      <c r="CX98">
        <v>5</v>
      </c>
      <c r="CY98">
        <v>6</v>
      </c>
      <c r="CZ98">
        <v>1</v>
      </c>
      <c r="DA98">
        <v>279</v>
      </c>
      <c r="DB98">
        <v>170</v>
      </c>
      <c r="DC98">
        <v>279</v>
      </c>
      <c r="DD98" s="130">
        <v>62</v>
      </c>
      <c r="DE98" s="130">
        <v>248</v>
      </c>
      <c r="DF98" s="130">
        <v>154</v>
      </c>
      <c r="DG98" s="130">
        <v>247</v>
      </c>
      <c r="DH98" s="130">
        <v>204</v>
      </c>
      <c r="DI98" s="130">
        <v>228</v>
      </c>
      <c r="DJ98" s="130">
        <v>69</v>
      </c>
      <c r="DK98" s="130"/>
      <c r="DL98">
        <v>336</v>
      </c>
      <c r="DM98">
        <v>336</v>
      </c>
      <c r="DN98">
        <v>0</v>
      </c>
      <c r="DO98">
        <v>336</v>
      </c>
      <c r="DP98">
        <v>13</v>
      </c>
      <c r="DQ98">
        <v>323</v>
      </c>
      <c r="DR98">
        <v>0</v>
      </c>
      <c r="DS98">
        <v>251</v>
      </c>
      <c r="DT98">
        <v>296</v>
      </c>
      <c r="DU98" s="130">
        <v>32</v>
      </c>
      <c r="DV98" s="130">
        <v>63</v>
      </c>
      <c r="DW98">
        <v>219</v>
      </c>
      <c r="DX98" s="130">
        <v>2</v>
      </c>
      <c r="DY98">
        <v>16</v>
      </c>
      <c r="DZ98">
        <v>4</v>
      </c>
      <c r="EA98">
        <v>0</v>
      </c>
      <c r="EB98">
        <v>246</v>
      </c>
      <c r="EC98" s="130">
        <v>5</v>
      </c>
      <c r="ED98" s="130">
        <v>289</v>
      </c>
      <c r="EE98" s="130">
        <v>7</v>
      </c>
      <c r="EF98" s="130">
        <v>0</v>
      </c>
      <c r="EG98" s="130">
        <v>20</v>
      </c>
      <c r="EH98" s="130">
        <v>158</v>
      </c>
      <c r="EI98" s="130">
        <v>158</v>
      </c>
      <c r="EJ98" s="130">
        <v>0</v>
      </c>
      <c r="EK98" s="130">
        <v>7</v>
      </c>
      <c r="EL98" s="130">
        <v>6</v>
      </c>
      <c r="EM98" s="130">
        <v>0</v>
      </c>
      <c r="EN98" s="130">
        <v>0</v>
      </c>
      <c r="EO98">
        <v>13</v>
      </c>
      <c r="EP98">
        <v>152</v>
      </c>
      <c r="EQ98">
        <v>158</v>
      </c>
      <c r="ER98">
        <v>7</v>
      </c>
      <c r="ES98" s="130">
        <v>33</v>
      </c>
      <c r="ET98">
        <v>13</v>
      </c>
      <c r="EU98" s="130">
        <v>68</v>
      </c>
      <c r="EV98">
        <v>37</v>
      </c>
      <c r="EW98" s="130">
        <v>3758</v>
      </c>
      <c r="EX98" s="130">
        <v>5</v>
      </c>
      <c r="EY98" s="130">
        <v>272</v>
      </c>
      <c r="EZ98" s="130">
        <v>8</v>
      </c>
      <c r="FA98" s="130">
        <v>14</v>
      </c>
      <c r="FB98" s="130">
        <v>62</v>
      </c>
      <c r="FC98" s="130">
        <v>1876</v>
      </c>
      <c r="FD98">
        <v>1572</v>
      </c>
      <c r="FE98">
        <v>415</v>
      </c>
      <c r="FF98" s="130">
        <v>3863</v>
      </c>
      <c r="FG98" s="130">
        <v>25</v>
      </c>
      <c r="FH98" s="130">
        <v>23</v>
      </c>
      <c r="FI98" s="130">
        <v>2</v>
      </c>
      <c r="FJ98" s="130">
        <v>2</v>
      </c>
      <c r="FK98" s="130">
        <v>0</v>
      </c>
      <c r="FL98" s="130">
        <v>25</v>
      </c>
      <c r="FM98" s="130">
        <v>0</v>
      </c>
      <c r="FN98" s="130">
        <v>0</v>
      </c>
      <c r="FO98" s="130">
        <v>0</v>
      </c>
      <c r="FP98" s="130">
        <v>0</v>
      </c>
      <c r="FQ98" s="130">
        <v>0</v>
      </c>
      <c r="FR98" s="130">
        <v>0</v>
      </c>
      <c r="FS98" s="130">
        <v>0</v>
      </c>
      <c r="FT98" s="130">
        <v>0</v>
      </c>
      <c r="FU98" s="130">
        <v>4</v>
      </c>
      <c r="FV98" s="130">
        <v>2</v>
      </c>
      <c r="FW98" s="130">
        <v>1</v>
      </c>
      <c r="FX98" s="130">
        <v>1</v>
      </c>
      <c r="FY98" s="130">
        <v>2</v>
      </c>
      <c r="FZ98" s="130">
        <v>2</v>
      </c>
      <c r="GA98" s="130">
        <v>4</v>
      </c>
      <c r="GB98" s="130">
        <v>1</v>
      </c>
      <c r="GC98" s="130">
        <v>160</v>
      </c>
      <c r="GD98" s="130">
        <v>39</v>
      </c>
      <c r="GE98" s="130">
        <v>199</v>
      </c>
      <c r="GF98" s="130">
        <v>2</v>
      </c>
      <c r="GG98" s="130">
        <v>1</v>
      </c>
      <c r="GH98" s="130">
        <v>3</v>
      </c>
      <c r="GI98" s="130">
        <v>158</v>
      </c>
      <c r="GJ98" s="130">
        <v>38</v>
      </c>
      <c r="GK98" s="130">
        <v>196</v>
      </c>
      <c r="GL98" s="130">
        <v>160</v>
      </c>
      <c r="GM98" s="130">
        <v>8</v>
      </c>
      <c r="GN98" s="130">
        <v>8</v>
      </c>
      <c r="GO98" s="130">
        <v>8</v>
      </c>
      <c r="GP98" s="130">
        <v>89</v>
      </c>
      <c r="GQ98" s="130">
        <v>0</v>
      </c>
      <c r="GR98" s="130">
        <v>0</v>
      </c>
      <c r="GS98" s="130">
        <v>0</v>
      </c>
      <c r="GT98" s="130" t="s">
        <v>121</v>
      </c>
      <c r="GU98" s="130" t="s">
        <v>1221</v>
      </c>
      <c r="GV98" s="130"/>
      <c r="GW98" s="130"/>
      <c r="GX98" s="130"/>
      <c r="GY98" s="130"/>
      <c r="GZ98" s="130"/>
      <c r="HA98" s="130"/>
      <c r="HH98" s="130"/>
      <c r="HI98" s="130"/>
      <c r="HN98" s="130"/>
      <c r="HO98" s="130"/>
      <c r="HP98" s="130"/>
    </row>
    <row r="99" spans="1:224" x14ac:dyDescent="0.3">
      <c r="A99" t="s">
        <v>138</v>
      </c>
      <c r="B99" t="s">
        <v>168</v>
      </c>
      <c r="C99" t="s">
        <v>171</v>
      </c>
      <c r="D99" t="s">
        <v>172</v>
      </c>
      <c r="E99" s="352">
        <v>44682</v>
      </c>
      <c r="F99" s="130">
        <v>5407</v>
      </c>
      <c r="G99">
        <v>471</v>
      </c>
      <c r="H99">
        <v>458</v>
      </c>
      <c r="I99">
        <v>463</v>
      </c>
      <c r="J99">
        <v>462</v>
      </c>
      <c r="K99">
        <v>466</v>
      </c>
      <c r="L99">
        <v>330</v>
      </c>
      <c r="M99">
        <v>465</v>
      </c>
      <c r="N99">
        <v>249</v>
      </c>
      <c r="O99">
        <v>484</v>
      </c>
      <c r="P99">
        <v>16</v>
      </c>
      <c r="Q99">
        <v>15</v>
      </c>
      <c r="R99">
        <v>15</v>
      </c>
      <c r="S99">
        <v>14</v>
      </c>
      <c r="T99">
        <v>15</v>
      </c>
      <c r="U99">
        <v>8</v>
      </c>
      <c r="V99">
        <v>16</v>
      </c>
      <c r="W99">
        <v>9</v>
      </c>
      <c r="X99">
        <v>16</v>
      </c>
      <c r="Y99">
        <v>455</v>
      </c>
      <c r="Z99">
        <v>443</v>
      </c>
      <c r="AA99">
        <v>448</v>
      </c>
      <c r="AB99">
        <v>448</v>
      </c>
      <c r="AC99">
        <v>451</v>
      </c>
      <c r="AD99">
        <v>322</v>
      </c>
      <c r="AE99">
        <v>449</v>
      </c>
      <c r="AF99">
        <v>240</v>
      </c>
      <c r="AG99">
        <v>468</v>
      </c>
      <c r="AH99">
        <v>72</v>
      </c>
      <c r="AI99">
        <v>60</v>
      </c>
      <c r="AJ99">
        <v>1</v>
      </c>
      <c r="AK99">
        <v>1</v>
      </c>
      <c r="AL99">
        <v>71</v>
      </c>
      <c r="AM99">
        <v>59</v>
      </c>
      <c r="AN99">
        <v>317</v>
      </c>
      <c r="AO99">
        <v>7</v>
      </c>
      <c r="AP99">
        <v>310</v>
      </c>
      <c r="AQ99">
        <v>0</v>
      </c>
      <c r="AR99">
        <v>0</v>
      </c>
      <c r="AS99">
        <v>0</v>
      </c>
      <c r="AT99">
        <v>169</v>
      </c>
      <c r="AU99">
        <v>3</v>
      </c>
      <c r="AV99">
        <v>166</v>
      </c>
      <c r="AW99" s="130">
        <v>465</v>
      </c>
      <c r="AX99" s="130">
        <v>1</v>
      </c>
      <c r="AY99" s="130">
        <v>12</v>
      </c>
      <c r="AZ99" s="130">
        <v>452</v>
      </c>
      <c r="BA99" s="130">
        <v>16</v>
      </c>
      <c r="BB99" s="130">
        <v>0</v>
      </c>
      <c r="BC99" s="130">
        <v>0</v>
      </c>
      <c r="BD99" s="130">
        <v>16</v>
      </c>
      <c r="BE99" s="130">
        <v>449</v>
      </c>
      <c r="BF99" s="130">
        <v>1</v>
      </c>
      <c r="BG99" s="130">
        <v>12</v>
      </c>
      <c r="BH99" s="130">
        <v>436</v>
      </c>
      <c r="BI99">
        <v>62</v>
      </c>
      <c r="BJ99" s="130">
        <v>9</v>
      </c>
      <c r="BK99">
        <v>86</v>
      </c>
      <c r="BL99">
        <v>73</v>
      </c>
      <c r="BM99" s="27">
        <v>19</v>
      </c>
      <c r="BN99">
        <v>5</v>
      </c>
      <c r="BO99" s="130">
        <v>28</v>
      </c>
      <c r="BP99" s="130">
        <v>8</v>
      </c>
      <c r="BQ99">
        <v>1</v>
      </c>
      <c r="BR99">
        <v>0</v>
      </c>
      <c r="BS99" s="130">
        <v>20</v>
      </c>
      <c r="BT99">
        <v>4</v>
      </c>
      <c r="BU99">
        <v>0</v>
      </c>
      <c r="BV99">
        <v>5</v>
      </c>
      <c r="BW99">
        <v>12</v>
      </c>
      <c r="BX99">
        <v>1</v>
      </c>
      <c r="BY99" s="130">
        <v>11</v>
      </c>
      <c r="BZ99">
        <v>19</v>
      </c>
      <c r="CA99">
        <v>4</v>
      </c>
      <c r="CB99">
        <v>18</v>
      </c>
      <c r="CC99">
        <v>1</v>
      </c>
      <c r="CD99" s="130"/>
      <c r="CE99" s="130"/>
      <c r="CF99" s="322"/>
      <c r="CG99">
        <v>471</v>
      </c>
      <c r="CH99">
        <v>433</v>
      </c>
      <c r="CI99">
        <v>463</v>
      </c>
      <c r="CJ99" s="130">
        <v>144</v>
      </c>
      <c r="CK99" s="130">
        <v>418</v>
      </c>
      <c r="CL99" s="130">
        <v>292</v>
      </c>
      <c r="CM99" s="130">
        <v>458</v>
      </c>
      <c r="CN99">
        <v>404</v>
      </c>
      <c r="CO99">
        <v>453</v>
      </c>
      <c r="CP99">
        <v>242</v>
      </c>
      <c r="CQ99">
        <v>16</v>
      </c>
      <c r="CR99">
        <v>14</v>
      </c>
      <c r="CS99">
        <v>15</v>
      </c>
      <c r="CT99" s="130">
        <v>3</v>
      </c>
      <c r="CU99" s="130">
        <v>14</v>
      </c>
      <c r="CV99" s="130">
        <v>6</v>
      </c>
      <c r="CW99" s="130">
        <v>15</v>
      </c>
      <c r="CX99">
        <v>13</v>
      </c>
      <c r="CY99">
        <v>14</v>
      </c>
      <c r="CZ99">
        <v>3</v>
      </c>
      <c r="DA99">
        <v>455</v>
      </c>
      <c r="DB99">
        <v>419</v>
      </c>
      <c r="DC99">
        <v>448</v>
      </c>
      <c r="DD99" s="130">
        <v>141</v>
      </c>
      <c r="DE99" s="130">
        <v>404</v>
      </c>
      <c r="DF99" s="130">
        <v>286</v>
      </c>
      <c r="DG99" s="130">
        <v>443</v>
      </c>
      <c r="DH99" s="130">
        <v>391</v>
      </c>
      <c r="DI99" s="130">
        <v>439</v>
      </c>
      <c r="DJ99" s="130">
        <v>239</v>
      </c>
      <c r="DK99" s="130"/>
      <c r="DL99">
        <v>487</v>
      </c>
      <c r="DM99">
        <v>486</v>
      </c>
      <c r="DN99">
        <v>1</v>
      </c>
      <c r="DO99">
        <v>487</v>
      </c>
      <c r="DP99">
        <v>16</v>
      </c>
      <c r="DQ99">
        <v>470</v>
      </c>
      <c r="DR99">
        <v>1</v>
      </c>
      <c r="DS99">
        <v>460</v>
      </c>
      <c r="DT99">
        <v>475</v>
      </c>
      <c r="DU99" s="130">
        <v>120</v>
      </c>
      <c r="DV99" s="130">
        <v>60</v>
      </c>
      <c r="DW99">
        <v>283</v>
      </c>
      <c r="DX99" s="130">
        <v>8</v>
      </c>
      <c r="DY99">
        <v>15</v>
      </c>
      <c r="DZ99">
        <v>1</v>
      </c>
      <c r="EA99">
        <v>0</v>
      </c>
      <c r="EB99">
        <v>446</v>
      </c>
      <c r="EC99" s="130">
        <v>14</v>
      </c>
      <c r="ED99" s="130">
        <v>459</v>
      </c>
      <c r="EE99" s="130">
        <v>16</v>
      </c>
      <c r="EF99" s="130">
        <v>1</v>
      </c>
      <c r="EG99" s="130">
        <v>26</v>
      </c>
      <c r="EH99" s="130">
        <v>268</v>
      </c>
      <c r="EI99" s="130">
        <v>192</v>
      </c>
      <c r="EJ99" s="130">
        <v>0</v>
      </c>
      <c r="EK99" s="130">
        <v>12</v>
      </c>
      <c r="EL99" s="130">
        <v>4</v>
      </c>
      <c r="EM99" s="130">
        <v>0</v>
      </c>
      <c r="EN99" s="130">
        <v>0</v>
      </c>
      <c r="EO99">
        <v>14</v>
      </c>
      <c r="EP99">
        <v>264</v>
      </c>
      <c r="EQ99">
        <v>192</v>
      </c>
      <c r="ER99">
        <v>6</v>
      </c>
      <c r="ES99" s="130">
        <v>42</v>
      </c>
      <c r="ET99">
        <v>17</v>
      </c>
      <c r="EU99" s="130">
        <v>70</v>
      </c>
      <c r="EV99">
        <v>190</v>
      </c>
      <c r="EW99" s="130">
        <v>3656</v>
      </c>
      <c r="EX99" s="130">
        <v>1</v>
      </c>
      <c r="EY99" s="130">
        <v>361</v>
      </c>
      <c r="EZ99" s="130">
        <v>8</v>
      </c>
      <c r="FA99" s="130">
        <v>22</v>
      </c>
      <c r="FB99" s="130">
        <v>77</v>
      </c>
      <c r="FC99" s="130">
        <v>1825</v>
      </c>
      <c r="FD99">
        <v>1609</v>
      </c>
      <c r="FE99">
        <v>482</v>
      </c>
      <c r="FF99" s="130">
        <v>3916</v>
      </c>
      <c r="FG99" s="130">
        <v>36</v>
      </c>
      <c r="FH99" s="130">
        <v>31</v>
      </c>
      <c r="FI99" s="130">
        <v>6</v>
      </c>
      <c r="FJ99" s="130">
        <v>4</v>
      </c>
      <c r="FK99" s="130">
        <v>1</v>
      </c>
      <c r="FL99" s="130">
        <v>34</v>
      </c>
      <c r="FM99" s="130">
        <v>1</v>
      </c>
      <c r="FN99" s="130">
        <v>1</v>
      </c>
      <c r="FO99" s="130">
        <v>0</v>
      </c>
      <c r="FP99" s="130">
        <v>0</v>
      </c>
      <c r="FQ99" s="130">
        <v>0</v>
      </c>
      <c r="FR99" s="130">
        <v>0</v>
      </c>
      <c r="FS99" s="130">
        <v>0</v>
      </c>
      <c r="FT99" s="130">
        <v>0</v>
      </c>
      <c r="FU99" s="130">
        <v>3</v>
      </c>
      <c r="FV99" s="130">
        <v>2</v>
      </c>
      <c r="FW99" s="130">
        <v>0</v>
      </c>
      <c r="FX99" s="130">
        <v>0</v>
      </c>
      <c r="FY99" s="130">
        <v>3</v>
      </c>
      <c r="FZ99" s="130">
        <v>0</v>
      </c>
      <c r="GA99" s="130">
        <v>4</v>
      </c>
      <c r="GB99" s="130">
        <v>2</v>
      </c>
      <c r="GC99" s="130">
        <v>322</v>
      </c>
      <c r="GD99" s="130">
        <v>81</v>
      </c>
      <c r="GE99" s="130">
        <v>403</v>
      </c>
      <c r="GF99" s="130">
        <v>4</v>
      </c>
      <c r="GG99" s="130">
        <v>0</v>
      </c>
      <c r="GH99" s="130">
        <v>4</v>
      </c>
      <c r="GI99" s="130">
        <v>318</v>
      </c>
      <c r="GJ99" s="130">
        <v>81</v>
      </c>
      <c r="GK99" s="130">
        <v>399</v>
      </c>
      <c r="GL99" s="130">
        <v>322</v>
      </c>
      <c r="GM99" s="130">
        <v>20</v>
      </c>
      <c r="GN99" s="130">
        <v>19</v>
      </c>
      <c r="GO99" s="130">
        <v>20</v>
      </c>
      <c r="GP99" s="130">
        <v>126</v>
      </c>
      <c r="GQ99" s="130">
        <v>0</v>
      </c>
      <c r="GR99" s="130">
        <v>0</v>
      </c>
      <c r="GS99" s="130">
        <v>0</v>
      </c>
      <c r="GT99" s="130" t="s">
        <v>118</v>
      </c>
      <c r="GU99" s="130" t="s">
        <v>1222</v>
      </c>
      <c r="GV99" s="130"/>
      <c r="GW99" s="130"/>
      <c r="GX99" s="130"/>
      <c r="GY99" s="130"/>
      <c r="GZ99" s="130"/>
      <c r="HA99" s="130"/>
      <c r="HH99" s="130"/>
      <c r="HI99" s="130"/>
      <c r="HN99" s="130"/>
      <c r="HO99" s="130"/>
      <c r="HP99" s="130"/>
    </row>
    <row r="100" spans="1:224" x14ac:dyDescent="0.3">
      <c r="A100" t="s">
        <v>138</v>
      </c>
      <c r="B100" t="s">
        <v>168</v>
      </c>
      <c r="C100" t="s">
        <v>171</v>
      </c>
      <c r="D100" t="s">
        <v>172</v>
      </c>
      <c r="E100" s="352">
        <v>44713</v>
      </c>
      <c r="F100" s="130">
        <v>5399</v>
      </c>
      <c r="G100">
        <v>475</v>
      </c>
      <c r="H100">
        <v>465</v>
      </c>
      <c r="I100">
        <v>469</v>
      </c>
      <c r="J100">
        <v>469</v>
      </c>
      <c r="K100">
        <v>472</v>
      </c>
      <c r="L100">
        <v>344</v>
      </c>
      <c r="M100">
        <v>466</v>
      </c>
      <c r="N100">
        <v>259</v>
      </c>
      <c r="O100">
        <v>486</v>
      </c>
      <c r="P100">
        <v>16</v>
      </c>
      <c r="Q100">
        <v>15</v>
      </c>
      <c r="R100">
        <v>15</v>
      </c>
      <c r="S100">
        <v>14</v>
      </c>
      <c r="T100">
        <v>15</v>
      </c>
      <c r="U100">
        <v>9</v>
      </c>
      <c r="V100">
        <v>16</v>
      </c>
      <c r="W100">
        <v>10</v>
      </c>
      <c r="X100">
        <v>16</v>
      </c>
      <c r="Y100">
        <v>459</v>
      </c>
      <c r="Z100">
        <v>450</v>
      </c>
      <c r="AA100">
        <v>454</v>
      </c>
      <c r="AB100">
        <v>455</v>
      </c>
      <c r="AC100">
        <v>457</v>
      </c>
      <c r="AD100">
        <v>335</v>
      </c>
      <c r="AE100">
        <v>450</v>
      </c>
      <c r="AF100">
        <v>249</v>
      </c>
      <c r="AG100">
        <v>470</v>
      </c>
      <c r="AH100">
        <v>65</v>
      </c>
      <c r="AI100">
        <v>56</v>
      </c>
      <c r="AJ100">
        <v>1</v>
      </c>
      <c r="AK100">
        <v>1</v>
      </c>
      <c r="AL100">
        <v>64</v>
      </c>
      <c r="AM100">
        <v>55</v>
      </c>
      <c r="AN100">
        <v>332</v>
      </c>
      <c r="AO100">
        <v>8</v>
      </c>
      <c r="AP100">
        <v>324</v>
      </c>
      <c r="AQ100">
        <v>0</v>
      </c>
      <c r="AR100">
        <v>0</v>
      </c>
      <c r="AS100">
        <v>0</v>
      </c>
      <c r="AT100">
        <v>191</v>
      </c>
      <c r="AU100">
        <v>4</v>
      </c>
      <c r="AV100">
        <v>187</v>
      </c>
      <c r="AW100" s="130">
        <v>466</v>
      </c>
      <c r="AX100" s="130">
        <v>1</v>
      </c>
      <c r="AY100" s="130">
        <v>10</v>
      </c>
      <c r="AZ100" s="130">
        <v>455</v>
      </c>
      <c r="BA100" s="130">
        <v>16</v>
      </c>
      <c r="BB100" s="130">
        <v>0</v>
      </c>
      <c r="BC100" s="130">
        <v>0</v>
      </c>
      <c r="BD100" s="130">
        <v>16</v>
      </c>
      <c r="BE100" s="130">
        <v>450</v>
      </c>
      <c r="BF100" s="130">
        <v>1</v>
      </c>
      <c r="BG100" s="130">
        <v>10</v>
      </c>
      <c r="BH100" s="130">
        <v>439</v>
      </c>
      <c r="BI100">
        <v>62</v>
      </c>
      <c r="BJ100" s="130">
        <v>9</v>
      </c>
      <c r="BK100">
        <v>84</v>
      </c>
      <c r="BL100">
        <v>74</v>
      </c>
      <c r="BM100" s="27">
        <v>20</v>
      </c>
      <c r="BN100">
        <v>5</v>
      </c>
      <c r="BO100" s="130">
        <v>28</v>
      </c>
      <c r="BP100" s="130">
        <v>8</v>
      </c>
      <c r="BQ100">
        <v>1</v>
      </c>
      <c r="BR100">
        <v>0</v>
      </c>
      <c r="BS100" s="130">
        <v>20</v>
      </c>
      <c r="BT100">
        <v>4</v>
      </c>
      <c r="BU100">
        <v>0</v>
      </c>
      <c r="BV100">
        <v>6</v>
      </c>
      <c r="BW100">
        <v>12</v>
      </c>
      <c r="BX100">
        <v>1</v>
      </c>
      <c r="BY100" s="130">
        <v>11</v>
      </c>
      <c r="BZ100">
        <v>18</v>
      </c>
      <c r="CA100">
        <v>3</v>
      </c>
      <c r="CB100">
        <v>17</v>
      </c>
      <c r="CC100">
        <v>1</v>
      </c>
      <c r="CD100" s="130"/>
      <c r="CE100" s="130"/>
      <c r="CF100" s="322"/>
      <c r="CG100">
        <v>475</v>
      </c>
      <c r="CH100">
        <v>433</v>
      </c>
      <c r="CI100">
        <v>469</v>
      </c>
      <c r="CJ100" s="130">
        <v>140</v>
      </c>
      <c r="CK100" s="130">
        <v>425</v>
      </c>
      <c r="CL100" s="130">
        <v>289</v>
      </c>
      <c r="CM100" s="130">
        <v>465</v>
      </c>
      <c r="CN100">
        <v>411</v>
      </c>
      <c r="CO100">
        <v>460</v>
      </c>
      <c r="CP100">
        <v>235</v>
      </c>
      <c r="CQ100">
        <v>16</v>
      </c>
      <c r="CR100">
        <v>14</v>
      </c>
      <c r="CS100">
        <v>15</v>
      </c>
      <c r="CT100" s="130">
        <v>3</v>
      </c>
      <c r="CU100" s="130">
        <v>14</v>
      </c>
      <c r="CV100" s="130">
        <v>5</v>
      </c>
      <c r="CW100" s="130">
        <v>15</v>
      </c>
      <c r="CX100">
        <v>14</v>
      </c>
      <c r="CY100">
        <v>14</v>
      </c>
      <c r="CZ100">
        <v>2</v>
      </c>
      <c r="DA100">
        <v>459</v>
      </c>
      <c r="DB100">
        <v>419</v>
      </c>
      <c r="DC100">
        <v>454</v>
      </c>
      <c r="DD100" s="130">
        <v>137</v>
      </c>
      <c r="DE100" s="130">
        <v>411</v>
      </c>
      <c r="DF100" s="130">
        <v>284</v>
      </c>
      <c r="DG100" s="130">
        <v>450</v>
      </c>
      <c r="DH100" s="130">
        <v>397</v>
      </c>
      <c r="DI100" s="130">
        <v>446</v>
      </c>
      <c r="DJ100" s="130">
        <v>233</v>
      </c>
      <c r="DK100" s="130"/>
      <c r="DL100">
        <v>489</v>
      </c>
      <c r="DM100">
        <v>488</v>
      </c>
      <c r="DN100">
        <v>1</v>
      </c>
      <c r="DO100">
        <v>489</v>
      </c>
      <c r="DP100">
        <v>16</v>
      </c>
      <c r="DQ100">
        <v>472</v>
      </c>
      <c r="DR100">
        <v>1</v>
      </c>
      <c r="DS100">
        <v>462</v>
      </c>
      <c r="DT100">
        <v>475</v>
      </c>
      <c r="DU100" s="130">
        <v>119</v>
      </c>
      <c r="DV100" s="130">
        <v>61</v>
      </c>
      <c r="DW100">
        <v>284</v>
      </c>
      <c r="DX100" s="130">
        <v>8</v>
      </c>
      <c r="DY100">
        <v>16</v>
      </c>
      <c r="DZ100">
        <v>1</v>
      </c>
      <c r="EA100">
        <v>0</v>
      </c>
      <c r="EB100">
        <v>447</v>
      </c>
      <c r="EC100" s="130">
        <v>15</v>
      </c>
      <c r="ED100" s="130">
        <v>458</v>
      </c>
      <c r="EE100" s="130">
        <v>17</v>
      </c>
      <c r="EF100" s="130">
        <v>1</v>
      </c>
      <c r="EG100" s="130">
        <v>27</v>
      </c>
      <c r="EH100" s="130">
        <v>270</v>
      </c>
      <c r="EI100" s="130">
        <v>191</v>
      </c>
      <c r="EJ100" s="130">
        <v>0</v>
      </c>
      <c r="EK100" s="130">
        <v>12</v>
      </c>
      <c r="EL100" s="130">
        <v>4</v>
      </c>
      <c r="EM100" s="130">
        <v>0</v>
      </c>
      <c r="EN100" s="130">
        <v>0</v>
      </c>
      <c r="EO100">
        <v>15</v>
      </c>
      <c r="EP100">
        <v>266</v>
      </c>
      <c r="EQ100">
        <v>191</v>
      </c>
      <c r="ER100">
        <v>6</v>
      </c>
      <c r="ES100" s="130">
        <v>43</v>
      </c>
      <c r="ET100">
        <v>18</v>
      </c>
      <c r="EU100" s="130">
        <v>69</v>
      </c>
      <c r="EV100">
        <v>194</v>
      </c>
      <c r="EW100" s="130">
        <v>3641</v>
      </c>
      <c r="EX100" s="130">
        <v>0</v>
      </c>
      <c r="EY100" s="130">
        <v>351</v>
      </c>
      <c r="EZ100" s="130">
        <v>6</v>
      </c>
      <c r="FA100" s="130">
        <v>22</v>
      </c>
      <c r="FB100" s="130">
        <v>77</v>
      </c>
      <c r="FC100" s="130">
        <v>1811</v>
      </c>
      <c r="FD100">
        <v>1607</v>
      </c>
      <c r="FE100">
        <v>486</v>
      </c>
      <c r="FF100" s="130">
        <v>3904</v>
      </c>
      <c r="FG100" s="130">
        <v>37</v>
      </c>
      <c r="FH100" s="130">
        <v>32</v>
      </c>
      <c r="FI100" s="130">
        <v>7</v>
      </c>
      <c r="FJ100" s="130">
        <v>3</v>
      </c>
      <c r="FK100" s="130">
        <v>1</v>
      </c>
      <c r="FL100" s="130">
        <v>35</v>
      </c>
      <c r="FM100" s="130">
        <v>1</v>
      </c>
      <c r="FN100" s="130">
        <v>1</v>
      </c>
      <c r="FO100" s="130">
        <v>0</v>
      </c>
      <c r="FP100" s="130">
        <v>0</v>
      </c>
      <c r="FQ100" s="130">
        <v>0</v>
      </c>
      <c r="FR100" s="130">
        <v>0</v>
      </c>
      <c r="FS100" s="130">
        <v>0</v>
      </c>
      <c r="FT100" s="130">
        <v>0</v>
      </c>
      <c r="FU100" s="130">
        <v>4</v>
      </c>
      <c r="FV100" s="130">
        <v>2</v>
      </c>
      <c r="FW100" s="130">
        <v>0</v>
      </c>
      <c r="FX100" s="130">
        <v>0</v>
      </c>
      <c r="FY100" s="130">
        <v>3</v>
      </c>
      <c r="FZ100" s="130">
        <v>1</v>
      </c>
      <c r="GA100" s="130">
        <v>5</v>
      </c>
      <c r="GB100" s="130">
        <v>2</v>
      </c>
      <c r="GC100" s="130">
        <v>324</v>
      </c>
      <c r="GD100" s="130">
        <v>79</v>
      </c>
      <c r="GE100" s="130">
        <v>403</v>
      </c>
      <c r="GF100" s="130">
        <v>4</v>
      </c>
      <c r="GG100" s="130">
        <v>0</v>
      </c>
      <c r="GH100" s="130">
        <v>4</v>
      </c>
      <c r="GI100" s="130">
        <v>320</v>
      </c>
      <c r="GJ100" s="130">
        <v>79</v>
      </c>
      <c r="GK100" s="130">
        <v>399</v>
      </c>
      <c r="GL100" s="130">
        <v>324</v>
      </c>
      <c r="GM100" s="130">
        <v>22</v>
      </c>
      <c r="GN100" s="130">
        <v>21</v>
      </c>
      <c r="GO100" s="130">
        <v>22</v>
      </c>
      <c r="GP100" s="130">
        <v>129</v>
      </c>
      <c r="GQ100" s="130">
        <v>1</v>
      </c>
      <c r="GR100" s="130">
        <v>0</v>
      </c>
      <c r="GS100" s="130">
        <v>0</v>
      </c>
      <c r="GT100" s="130" t="s">
        <v>121</v>
      </c>
      <c r="GU100" s="130" t="s">
        <v>1222</v>
      </c>
      <c r="GV100" s="130"/>
      <c r="GW100" s="130"/>
      <c r="GX100" s="130"/>
      <c r="GY100" s="130"/>
      <c r="GZ100" s="130"/>
      <c r="HA100" s="130"/>
      <c r="HH100" s="130"/>
      <c r="HI100" s="130"/>
      <c r="HN100" s="130"/>
      <c r="HO100" s="130"/>
      <c r="HP100" s="130"/>
    </row>
    <row r="101" spans="1:224" x14ac:dyDescent="0.3">
      <c r="A101" t="s">
        <v>138</v>
      </c>
      <c r="B101" t="s">
        <v>168</v>
      </c>
      <c r="C101" t="s">
        <v>173</v>
      </c>
      <c r="D101" t="s">
        <v>174</v>
      </c>
      <c r="E101" s="352">
        <v>44682</v>
      </c>
      <c r="F101" s="130">
        <v>5315</v>
      </c>
      <c r="G101">
        <v>324</v>
      </c>
      <c r="H101">
        <v>297</v>
      </c>
      <c r="I101">
        <v>317</v>
      </c>
      <c r="J101">
        <v>304</v>
      </c>
      <c r="K101">
        <v>302</v>
      </c>
      <c r="L101">
        <v>245</v>
      </c>
      <c r="M101">
        <v>303</v>
      </c>
      <c r="N101">
        <v>252</v>
      </c>
      <c r="O101">
        <v>351</v>
      </c>
      <c r="P101">
        <v>6</v>
      </c>
      <c r="Q101">
        <v>3</v>
      </c>
      <c r="R101">
        <v>5</v>
      </c>
      <c r="S101">
        <v>6</v>
      </c>
      <c r="T101">
        <v>2</v>
      </c>
      <c r="U101">
        <v>2</v>
      </c>
      <c r="V101">
        <v>5</v>
      </c>
      <c r="W101">
        <v>6</v>
      </c>
      <c r="X101">
        <v>7</v>
      </c>
      <c r="Y101">
        <v>318</v>
      </c>
      <c r="Z101">
        <v>294</v>
      </c>
      <c r="AA101">
        <v>312</v>
      </c>
      <c r="AB101">
        <v>298</v>
      </c>
      <c r="AC101">
        <v>300</v>
      </c>
      <c r="AD101">
        <v>243</v>
      </c>
      <c r="AE101">
        <v>298</v>
      </c>
      <c r="AF101">
        <v>246</v>
      </c>
      <c r="AG101">
        <v>344</v>
      </c>
      <c r="AH101">
        <v>33</v>
      </c>
      <c r="AI101">
        <v>33</v>
      </c>
      <c r="AJ101">
        <v>0</v>
      </c>
      <c r="AK101">
        <v>0</v>
      </c>
      <c r="AL101">
        <v>33</v>
      </c>
      <c r="AM101">
        <v>33</v>
      </c>
      <c r="AN101">
        <v>218</v>
      </c>
      <c r="AO101">
        <v>2</v>
      </c>
      <c r="AP101">
        <v>216</v>
      </c>
      <c r="AQ101">
        <v>0</v>
      </c>
      <c r="AR101">
        <v>0</v>
      </c>
      <c r="AS101">
        <v>0</v>
      </c>
      <c r="AT101">
        <v>177</v>
      </c>
      <c r="AU101">
        <v>2</v>
      </c>
      <c r="AV101">
        <v>175</v>
      </c>
      <c r="AW101" s="130">
        <v>303</v>
      </c>
      <c r="AX101" s="130">
        <v>3</v>
      </c>
      <c r="AY101" s="130">
        <v>12</v>
      </c>
      <c r="AZ101" s="130">
        <v>288</v>
      </c>
      <c r="BA101" s="130">
        <v>5</v>
      </c>
      <c r="BB101" s="130">
        <v>0</v>
      </c>
      <c r="BC101" s="130">
        <v>0</v>
      </c>
      <c r="BD101" s="130">
        <v>5</v>
      </c>
      <c r="BE101" s="130">
        <v>298</v>
      </c>
      <c r="BF101" s="130">
        <v>3</v>
      </c>
      <c r="BG101" s="130">
        <v>12</v>
      </c>
      <c r="BH101" s="130">
        <v>283</v>
      </c>
      <c r="BI101">
        <v>40</v>
      </c>
      <c r="BJ101" s="130">
        <v>5</v>
      </c>
      <c r="BK101">
        <v>70</v>
      </c>
      <c r="BL101">
        <v>38</v>
      </c>
      <c r="BM101" s="27">
        <v>24</v>
      </c>
      <c r="BN101">
        <v>3</v>
      </c>
      <c r="BO101" s="130">
        <v>14</v>
      </c>
      <c r="BP101" s="130">
        <v>5</v>
      </c>
      <c r="BQ101">
        <v>4</v>
      </c>
      <c r="BR101">
        <v>0</v>
      </c>
      <c r="BS101" s="130">
        <v>9</v>
      </c>
      <c r="BT101">
        <v>1</v>
      </c>
      <c r="BU101">
        <v>0</v>
      </c>
      <c r="BV101">
        <v>0</v>
      </c>
      <c r="BW101">
        <v>5</v>
      </c>
      <c r="BX101">
        <v>0</v>
      </c>
      <c r="BY101" s="130">
        <v>5</v>
      </c>
      <c r="BZ101">
        <v>8</v>
      </c>
      <c r="CA101">
        <v>0</v>
      </c>
      <c r="CB101">
        <v>5</v>
      </c>
      <c r="CC101">
        <v>3</v>
      </c>
      <c r="CD101" s="130"/>
      <c r="CE101" s="130"/>
      <c r="CF101" s="322"/>
      <c r="CG101">
        <v>324</v>
      </c>
      <c r="CH101">
        <v>290</v>
      </c>
      <c r="CI101">
        <v>317</v>
      </c>
      <c r="CJ101" s="130">
        <v>113</v>
      </c>
      <c r="CK101" s="130">
        <v>285</v>
      </c>
      <c r="CL101" s="130">
        <v>210</v>
      </c>
      <c r="CM101" s="130">
        <v>297</v>
      </c>
      <c r="CN101">
        <v>252</v>
      </c>
      <c r="CO101">
        <v>294</v>
      </c>
      <c r="CP101">
        <v>154</v>
      </c>
      <c r="CQ101">
        <v>6</v>
      </c>
      <c r="CR101">
        <v>6</v>
      </c>
      <c r="CS101">
        <v>5</v>
      </c>
      <c r="CT101" s="130">
        <v>1</v>
      </c>
      <c r="CU101" s="130">
        <v>2</v>
      </c>
      <c r="CV101" s="130">
        <v>2</v>
      </c>
      <c r="CW101" s="130">
        <v>3</v>
      </c>
      <c r="CX101">
        <v>3</v>
      </c>
      <c r="CY101">
        <v>3</v>
      </c>
      <c r="CZ101">
        <v>2</v>
      </c>
      <c r="DA101">
        <v>318</v>
      </c>
      <c r="DB101">
        <v>284</v>
      </c>
      <c r="DC101">
        <v>312</v>
      </c>
      <c r="DD101" s="130">
        <v>112</v>
      </c>
      <c r="DE101" s="130">
        <v>283</v>
      </c>
      <c r="DF101" s="130">
        <v>208</v>
      </c>
      <c r="DG101" s="130">
        <v>294</v>
      </c>
      <c r="DH101" s="130">
        <v>249</v>
      </c>
      <c r="DI101" s="130">
        <v>291</v>
      </c>
      <c r="DJ101" s="130">
        <v>152</v>
      </c>
      <c r="DK101" s="130"/>
      <c r="DL101">
        <v>359</v>
      </c>
      <c r="DM101">
        <v>358</v>
      </c>
      <c r="DN101">
        <v>1</v>
      </c>
      <c r="DO101">
        <v>359</v>
      </c>
      <c r="DP101">
        <v>9</v>
      </c>
      <c r="DQ101">
        <v>349</v>
      </c>
      <c r="DR101">
        <v>1</v>
      </c>
      <c r="DS101">
        <v>325</v>
      </c>
      <c r="DT101">
        <v>348</v>
      </c>
      <c r="DU101" s="130">
        <v>123</v>
      </c>
      <c r="DV101" s="130">
        <v>45</v>
      </c>
      <c r="DW101">
        <v>154</v>
      </c>
      <c r="DX101" s="130">
        <v>10</v>
      </c>
      <c r="DY101">
        <v>18</v>
      </c>
      <c r="DZ101">
        <v>7</v>
      </c>
      <c r="EA101">
        <v>2</v>
      </c>
      <c r="EB101">
        <v>319</v>
      </c>
      <c r="EC101" s="130">
        <v>6</v>
      </c>
      <c r="ED101" s="130">
        <v>340</v>
      </c>
      <c r="EE101" s="130">
        <v>8</v>
      </c>
      <c r="EF101" s="130">
        <v>1</v>
      </c>
      <c r="EG101" s="130">
        <v>23</v>
      </c>
      <c r="EH101" s="130">
        <v>195</v>
      </c>
      <c r="EI101" s="130">
        <v>140</v>
      </c>
      <c r="EJ101" s="130">
        <v>0</v>
      </c>
      <c r="EK101" s="130">
        <v>7</v>
      </c>
      <c r="EL101" s="130">
        <v>2</v>
      </c>
      <c r="EM101" s="130">
        <v>0</v>
      </c>
      <c r="EN101" s="130">
        <v>0</v>
      </c>
      <c r="EO101">
        <v>16</v>
      </c>
      <c r="EP101">
        <v>193</v>
      </c>
      <c r="EQ101">
        <v>140</v>
      </c>
      <c r="ER101">
        <v>3</v>
      </c>
      <c r="ES101" s="130">
        <v>20</v>
      </c>
      <c r="ET101">
        <v>8</v>
      </c>
      <c r="EU101" s="130">
        <v>64</v>
      </c>
      <c r="EV101">
        <v>194</v>
      </c>
      <c r="EW101" s="130">
        <v>3990</v>
      </c>
      <c r="EX101" s="130">
        <v>1</v>
      </c>
      <c r="EY101" s="130">
        <v>246</v>
      </c>
      <c r="EZ101" s="130">
        <v>9</v>
      </c>
      <c r="FA101" s="130">
        <v>31</v>
      </c>
      <c r="FB101" s="130">
        <v>57</v>
      </c>
      <c r="FC101" s="130">
        <v>2160</v>
      </c>
      <c r="FD101">
        <v>1670</v>
      </c>
      <c r="FE101">
        <v>418</v>
      </c>
      <c r="FF101" s="130">
        <v>4248</v>
      </c>
      <c r="FG101" s="130">
        <v>26</v>
      </c>
      <c r="FH101" s="130">
        <v>18</v>
      </c>
      <c r="FI101" s="130">
        <v>1</v>
      </c>
      <c r="FJ101" s="130">
        <v>6</v>
      </c>
      <c r="FK101" s="130">
        <v>0</v>
      </c>
      <c r="FL101" s="130">
        <v>26</v>
      </c>
      <c r="FM101" s="130">
        <v>0</v>
      </c>
      <c r="FN101" s="130">
        <v>1</v>
      </c>
      <c r="FO101" s="130">
        <v>0</v>
      </c>
      <c r="FP101" s="130">
        <v>0</v>
      </c>
      <c r="FQ101" s="130">
        <v>0</v>
      </c>
      <c r="FR101" s="130">
        <v>0</v>
      </c>
      <c r="FS101" s="130">
        <v>0</v>
      </c>
      <c r="FT101" s="130">
        <v>0</v>
      </c>
      <c r="FU101" s="130">
        <v>4</v>
      </c>
      <c r="FV101" s="130">
        <v>3</v>
      </c>
      <c r="FW101" s="130">
        <v>1</v>
      </c>
      <c r="FX101" s="130">
        <v>1</v>
      </c>
      <c r="FY101" s="130">
        <v>2</v>
      </c>
      <c r="FZ101" s="130">
        <v>2</v>
      </c>
      <c r="GA101" s="130">
        <v>5</v>
      </c>
      <c r="GB101" s="130">
        <v>3</v>
      </c>
      <c r="GC101" s="130">
        <v>186</v>
      </c>
      <c r="GD101" s="130">
        <v>65</v>
      </c>
      <c r="GE101" s="130">
        <v>251</v>
      </c>
      <c r="GF101" s="130">
        <v>0</v>
      </c>
      <c r="GG101" s="130">
        <v>0</v>
      </c>
      <c r="GH101" s="130">
        <v>0</v>
      </c>
      <c r="GI101" s="130">
        <v>186</v>
      </c>
      <c r="GJ101" s="130">
        <v>65</v>
      </c>
      <c r="GK101" s="130">
        <v>251</v>
      </c>
      <c r="GL101" s="130">
        <v>186</v>
      </c>
      <c r="GM101" s="130">
        <v>31</v>
      </c>
      <c r="GN101" s="130">
        <v>30</v>
      </c>
      <c r="GO101" s="130">
        <v>31</v>
      </c>
      <c r="GP101" s="130">
        <v>92</v>
      </c>
      <c r="GQ101" s="130">
        <v>0</v>
      </c>
      <c r="GR101" s="130">
        <v>0</v>
      </c>
      <c r="GS101" s="130">
        <v>0</v>
      </c>
      <c r="GT101" s="130" t="s">
        <v>118</v>
      </c>
      <c r="GU101" s="130" t="s">
        <v>1223</v>
      </c>
      <c r="GV101" s="130"/>
      <c r="GW101" s="130"/>
      <c r="GX101" s="130"/>
      <c r="GY101" s="130"/>
      <c r="GZ101" s="130"/>
      <c r="HA101" s="130"/>
      <c r="HH101" s="130"/>
      <c r="HI101" s="130"/>
      <c r="HN101" s="130"/>
      <c r="HO101" s="130"/>
      <c r="HP101" s="130"/>
    </row>
    <row r="102" spans="1:224" x14ac:dyDescent="0.3">
      <c r="A102" t="s">
        <v>138</v>
      </c>
      <c r="B102" t="s">
        <v>168</v>
      </c>
      <c r="C102" t="s">
        <v>173</v>
      </c>
      <c r="D102" t="s">
        <v>174</v>
      </c>
      <c r="E102" s="352">
        <v>44713</v>
      </c>
      <c r="F102" s="130">
        <v>5321</v>
      </c>
      <c r="G102">
        <v>326</v>
      </c>
      <c r="H102">
        <v>303</v>
      </c>
      <c r="I102">
        <v>318</v>
      </c>
      <c r="J102">
        <v>310</v>
      </c>
      <c r="K102">
        <v>305</v>
      </c>
      <c r="L102">
        <v>252</v>
      </c>
      <c r="M102">
        <v>305</v>
      </c>
      <c r="N102">
        <v>254</v>
      </c>
      <c r="O102">
        <v>353</v>
      </c>
      <c r="P102">
        <v>6</v>
      </c>
      <c r="Q102">
        <v>3</v>
      </c>
      <c r="R102">
        <v>5</v>
      </c>
      <c r="S102">
        <v>6</v>
      </c>
      <c r="T102">
        <v>2</v>
      </c>
      <c r="U102">
        <v>2</v>
      </c>
      <c r="V102">
        <v>5</v>
      </c>
      <c r="W102">
        <v>6</v>
      </c>
      <c r="X102">
        <v>7</v>
      </c>
      <c r="Y102">
        <v>320</v>
      </c>
      <c r="Z102">
        <v>300</v>
      </c>
      <c r="AA102">
        <v>313</v>
      </c>
      <c r="AB102">
        <v>304</v>
      </c>
      <c r="AC102">
        <v>303</v>
      </c>
      <c r="AD102">
        <v>250</v>
      </c>
      <c r="AE102">
        <v>300</v>
      </c>
      <c r="AF102">
        <v>248</v>
      </c>
      <c r="AG102">
        <v>346</v>
      </c>
      <c r="AH102">
        <v>31</v>
      </c>
      <c r="AI102">
        <v>31</v>
      </c>
      <c r="AJ102">
        <v>0</v>
      </c>
      <c r="AK102">
        <v>0</v>
      </c>
      <c r="AL102">
        <v>31</v>
      </c>
      <c r="AM102">
        <v>31</v>
      </c>
      <c r="AN102">
        <v>227</v>
      </c>
      <c r="AO102">
        <v>2</v>
      </c>
      <c r="AP102">
        <v>225</v>
      </c>
      <c r="AQ102">
        <v>0</v>
      </c>
      <c r="AR102">
        <v>0</v>
      </c>
      <c r="AS102">
        <v>0</v>
      </c>
      <c r="AT102">
        <v>180</v>
      </c>
      <c r="AU102">
        <v>2</v>
      </c>
      <c r="AV102">
        <v>178</v>
      </c>
      <c r="AW102" s="130">
        <v>305</v>
      </c>
      <c r="AX102" s="130">
        <v>2</v>
      </c>
      <c r="AY102" s="130">
        <v>14</v>
      </c>
      <c r="AZ102" s="130">
        <v>289</v>
      </c>
      <c r="BA102" s="130">
        <v>5</v>
      </c>
      <c r="BB102" s="130">
        <v>0</v>
      </c>
      <c r="BC102" s="130">
        <v>0</v>
      </c>
      <c r="BD102" s="130">
        <v>5</v>
      </c>
      <c r="BE102" s="130">
        <v>300</v>
      </c>
      <c r="BF102" s="130">
        <v>2</v>
      </c>
      <c r="BG102" s="130">
        <v>14</v>
      </c>
      <c r="BH102" s="130">
        <v>284</v>
      </c>
      <c r="BI102">
        <v>41</v>
      </c>
      <c r="BJ102" s="130">
        <v>5</v>
      </c>
      <c r="BK102">
        <v>71</v>
      </c>
      <c r="BL102">
        <v>39</v>
      </c>
      <c r="BM102" s="27">
        <v>24</v>
      </c>
      <c r="BN102">
        <v>3</v>
      </c>
      <c r="BO102" s="130">
        <v>13</v>
      </c>
      <c r="BP102" s="130">
        <v>5</v>
      </c>
      <c r="BQ102">
        <v>5</v>
      </c>
      <c r="BR102">
        <v>0</v>
      </c>
      <c r="BS102" s="130">
        <v>8</v>
      </c>
      <c r="BT102">
        <v>1</v>
      </c>
      <c r="BU102">
        <v>0</v>
      </c>
      <c r="BV102">
        <v>0</v>
      </c>
      <c r="BW102">
        <v>5</v>
      </c>
      <c r="BX102">
        <v>0</v>
      </c>
      <c r="BY102" s="130">
        <v>5</v>
      </c>
      <c r="BZ102">
        <v>8</v>
      </c>
      <c r="CA102">
        <v>0</v>
      </c>
      <c r="CB102">
        <v>4</v>
      </c>
      <c r="CC102">
        <v>4</v>
      </c>
      <c r="CD102" s="130"/>
      <c r="CE102" s="130"/>
      <c r="CF102" s="322"/>
      <c r="CG102">
        <v>326</v>
      </c>
      <c r="CH102">
        <v>289</v>
      </c>
      <c r="CI102">
        <v>318</v>
      </c>
      <c r="CJ102" s="130">
        <v>114</v>
      </c>
      <c r="CK102" s="130">
        <v>281</v>
      </c>
      <c r="CL102" s="130">
        <v>209</v>
      </c>
      <c r="CM102" s="130">
        <v>303</v>
      </c>
      <c r="CN102">
        <v>253</v>
      </c>
      <c r="CO102">
        <v>300</v>
      </c>
      <c r="CP102">
        <v>152</v>
      </c>
      <c r="CQ102">
        <v>6</v>
      </c>
      <c r="CR102">
        <v>6</v>
      </c>
      <c r="CS102">
        <v>5</v>
      </c>
      <c r="CT102" s="130">
        <v>1</v>
      </c>
      <c r="CU102" s="130">
        <v>2</v>
      </c>
      <c r="CV102" s="130">
        <v>2</v>
      </c>
      <c r="CW102" s="130">
        <v>3</v>
      </c>
      <c r="CX102">
        <v>3</v>
      </c>
      <c r="CY102">
        <v>3</v>
      </c>
      <c r="CZ102">
        <v>2</v>
      </c>
      <c r="DA102">
        <v>320</v>
      </c>
      <c r="DB102">
        <v>283</v>
      </c>
      <c r="DC102">
        <v>313</v>
      </c>
      <c r="DD102" s="130">
        <v>113</v>
      </c>
      <c r="DE102" s="130">
        <v>279</v>
      </c>
      <c r="DF102" s="130">
        <v>207</v>
      </c>
      <c r="DG102" s="130">
        <v>300</v>
      </c>
      <c r="DH102" s="130">
        <v>250</v>
      </c>
      <c r="DI102" s="130">
        <v>297</v>
      </c>
      <c r="DJ102" s="130">
        <v>150</v>
      </c>
      <c r="DK102" s="130"/>
      <c r="DL102">
        <v>360</v>
      </c>
      <c r="DM102">
        <v>359</v>
      </c>
      <c r="DN102">
        <v>1</v>
      </c>
      <c r="DO102">
        <v>360</v>
      </c>
      <c r="DP102">
        <v>9</v>
      </c>
      <c r="DQ102">
        <v>350</v>
      </c>
      <c r="DR102">
        <v>1</v>
      </c>
      <c r="DS102">
        <v>326</v>
      </c>
      <c r="DT102">
        <v>352</v>
      </c>
      <c r="DU102" s="130">
        <v>122</v>
      </c>
      <c r="DV102" s="130">
        <v>45</v>
      </c>
      <c r="DW102">
        <v>155</v>
      </c>
      <c r="DX102" s="130">
        <v>10</v>
      </c>
      <c r="DY102">
        <v>19</v>
      </c>
      <c r="DZ102">
        <v>7</v>
      </c>
      <c r="EA102">
        <v>2</v>
      </c>
      <c r="EB102">
        <v>320</v>
      </c>
      <c r="EC102" s="130">
        <v>6</v>
      </c>
      <c r="ED102" s="130">
        <v>344</v>
      </c>
      <c r="EE102" s="130">
        <v>8</v>
      </c>
      <c r="EF102" s="130">
        <v>1</v>
      </c>
      <c r="EG102" s="130">
        <v>22</v>
      </c>
      <c r="EH102" s="130">
        <v>198</v>
      </c>
      <c r="EI102" s="130">
        <v>139</v>
      </c>
      <c r="EJ102" s="130">
        <v>0</v>
      </c>
      <c r="EK102" s="130">
        <v>7</v>
      </c>
      <c r="EL102" s="130">
        <v>2</v>
      </c>
      <c r="EM102" s="130">
        <v>0</v>
      </c>
      <c r="EN102" s="130">
        <v>0</v>
      </c>
      <c r="EO102">
        <v>15</v>
      </c>
      <c r="EP102">
        <v>196</v>
      </c>
      <c r="EQ102">
        <v>139</v>
      </c>
      <c r="ER102">
        <v>3</v>
      </c>
      <c r="ES102" s="130">
        <v>21</v>
      </c>
      <c r="ET102">
        <v>8</v>
      </c>
      <c r="EU102" s="130">
        <v>65</v>
      </c>
      <c r="EV102">
        <v>192</v>
      </c>
      <c r="EW102" s="130">
        <v>3997</v>
      </c>
      <c r="EX102" s="130">
        <v>1</v>
      </c>
      <c r="EY102" s="130">
        <v>243</v>
      </c>
      <c r="EZ102" s="130">
        <v>9</v>
      </c>
      <c r="FA102" s="130">
        <v>33</v>
      </c>
      <c r="FB102" s="130">
        <v>61</v>
      </c>
      <c r="FC102" s="130">
        <v>2158</v>
      </c>
      <c r="FD102">
        <v>1677</v>
      </c>
      <c r="FE102">
        <v>419</v>
      </c>
      <c r="FF102" s="130">
        <v>4254</v>
      </c>
      <c r="FG102" s="130">
        <v>26</v>
      </c>
      <c r="FH102" s="130">
        <v>19</v>
      </c>
      <c r="FI102" s="130">
        <v>1</v>
      </c>
      <c r="FJ102" s="130">
        <v>5</v>
      </c>
      <c r="FK102" s="130">
        <v>0</v>
      </c>
      <c r="FL102" s="130">
        <v>26</v>
      </c>
      <c r="FM102" s="130">
        <v>0</v>
      </c>
      <c r="FN102" s="130">
        <v>1</v>
      </c>
      <c r="FO102" s="130">
        <v>0</v>
      </c>
      <c r="FP102" s="130">
        <v>0</v>
      </c>
      <c r="FQ102" s="130">
        <v>0</v>
      </c>
      <c r="FR102" s="130">
        <v>0</v>
      </c>
      <c r="FS102" s="130">
        <v>0</v>
      </c>
      <c r="FT102" s="130">
        <v>0</v>
      </c>
      <c r="FU102" s="130">
        <v>4</v>
      </c>
      <c r="FV102" s="130">
        <v>3</v>
      </c>
      <c r="FW102" s="130">
        <v>1</v>
      </c>
      <c r="FX102" s="130">
        <v>1</v>
      </c>
      <c r="FY102" s="130">
        <v>2</v>
      </c>
      <c r="FZ102" s="130">
        <v>2</v>
      </c>
      <c r="GA102" s="130">
        <v>5</v>
      </c>
      <c r="GB102" s="130">
        <v>3</v>
      </c>
      <c r="GC102" s="130">
        <v>187</v>
      </c>
      <c r="GD102" s="130">
        <v>66</v>
      </c>
      <c r="GE102" s="130">
        <v>253</v>
      </c>
      <c r="GF102" s="130">
        <v>0</v>
      </c>
      <c r="GG102" s="130">
        <v>0</v>
      </c>
      <c r="GH102" s="130">
        <v>0</v>
      </c>
      <c r="GI102" s="130">
        <v>187</v>
      </c>
      <c r="GJ102" s="130">
        <v>66</v>
      </c>
      <c r="GK102" s="130">
        <v>253</v>
      </c>
      <c r="GL102" s="130">
        <v>187</v>
      </c>
      <c r="GM102" s="130">
        <v>29</v>
      </c>
      <c r="GN102" s="130">
        <v>28</v>
      </c>
      <c r="GO102" s="130">
        <v>29</v>
      </c>
      <c r="GP102" s="130">
        <v>91</v>
      </c>
      <c r="GQ102" s="130">
        <v>0</v>
      </c>
      <c r="GR102" s="130">
        <v>0</v>
      </c>
      <c r="GS102" s="130">
        <v>0</v>
      </c>
      <c r="GT102" s="130" t="s">
        <v>121</v>
      </c>
      <c r="GU102" s="130" t="s">
        <v>1223</v>
      </c>
      <c r="GV102" s="130"/>
      <c r="GW102" s="130"/>
      <c r="GX102" s="130"/>
      <c r="GY102" s="130"/>
      <c r="GZ102" s="130"/>
      <c r="HA102" s="130"/>
      <c r="HH102" s="130"/>
      <c r="HI102" s="130"/>
      <c r="HN102" s="130"/>
      <c r="HO102" s="130"/>
      <c r="HP102" s="130"/>
    </row>
    <row r="103" spans="1:224" x14ac:dyDescent="0.3">
      <c r="A103" t="s">
        <v>138</v>
      </c>
      <c r="B103" t="s">
        <v>168</v>
      </c>
      <c r="C103" t="s">
        <v>176</v>
      </c>
      <c r="D103" t="s">
        <v>177</v>
      </c>
      <c r="E103" s="352">
        <v>44682</v>
      </c>
      <c r="F103" s="130">
        <v>15022</v>
      </c>
      <c r="G103">
        <v>868</v>
      </c>
      <c r="H103">
        <v>750</v>
      </c>
      <c r="I103">
        <v>840</v>
      </c>
      <c r="J103">
        <v>748</v>
      </c>
      <c r="K103">
        <v>833</v>
      </c>
      <c r="L103">
        <v>598</v>
      </c>
      <c r="M103">
        <v>702</v>
      </c>
      <c r="N103">
        <v>704</v>
      </c>
      <c r="O103">
        <v>882</v>
      </c>
      <c r="P103">
        <v>36</v>
      </c>
      <c r="Q103">
        <v>28</v>
      </c>
      <c r="R103">
        <v>29</v>
      </c>
      <c r="S103">
        <v>29</v>
      </c>
      <c r="T103">
        <v>27</v>
      </c>
      <c r="U103">
        <v>17</v>
      </c>
      <c r="V103">
        <v>15</v>
      </c>
      <c r="W103">
        <v>24</v>
      </c>
      <c r="X103">
        <v>36</v>
      </c>
      <c r="Y103">
        <v>827</v>
      </c>
      <c r="Z103">
        <v>719</v>
      </c>
      <c r="AA103">
        <v>807</v>
      </c>
      <c r="AB103">
        <v>716</v>
      </c>
      <c r="AC103">
        <v>803</v>
      </c>
      <c r="AD103">
        <v>577</v>
      </c>
      <c r="AE103">
        <v>684</v>
      </c>
      <c r="AF103">
        <v>678</v>
      </c>
      <c r="AG103">
        <v>843</v>
      </c>
      <c r="AH103">
        <v>118</v>
      </c>
      <c r="AI103">
        <v>116</v>
      </c>
      <c r="AJ103">
        <v>5</v>
      </c>
      <c r="AK103">
        <v>5</v>
      </c>
      <c r="AL103">
        <v>113</v>
      </c>
      <c r="AM103">
        <v>111</v>
      </c>
      <c r="AN103">
        <v>467</v>
      </c>
      <c r="AO103">
        <v>10</v>
      </c>
      <c r="AP103">
        <v>456</v>
      </c>
      <c r="AQ103">
        <v>0</v>
      </c>
      <c r="AR103">
        <v>0</v>
      </c>
      <c r="AS103">
        <v>0</v>
      </c>
      <c r="AT103">
        <v>377</v>
      </c>
      <c r="AU103">
        <v>4</v>
      </c>
      <c r="AV103">
        <v>373</v>
      </c>
      <c r="AW103" s="130">
        <v>702</v>
      </c>
      <c r="AX103" s="130">
        <v>12</v>
      </c>
      <c r="AY103" s="130">
        <v>38</v>
      </c>
      <c r="AZ103" s="130">
        <v>650</v>
      </c>
      <c r="BA103" s="130">
        <v>15</v>
      </c>
      <c r="BB103" s="130">
        <v>2</v>
      </c>
      <c r="BC103" s="130">
        <v>0</v>
      </c>
      <c r="BD103" s="130">
        <v>13</v>
      </c>
      <c r="BE103" s="130">
        <v>684</v>
      </c>
      <c r="BF103" s="130">
        <v>10</v>
      </c>
      <c r="BG103" s="130">
        <v>38</v>
      </c>
      <c r="BH103" s="130">
        <v>634</v>
      </c>
      <c r="BI103">
        <v>109</v>
      </c>
      <c r="BJ103" s="130">
        <v>19</v>
      </c>
      <c r="BK103">
        <v>213</v>
      </c>
      <c r="BL103">
        <v>199</v>
      </c>
      <c r="BM103" s="27">
        <v>46</v>
      </c>
      <c r="BN103">
        <v>6</v>
      </c>
      <c r="BO103" s="130">
        <v>38</v>
      </c>
      <c r="BP103" s="130">
        <v>10</v>
      </c>
      <c r="BQ103">
        <v>2</v>
      </c>
      <c r="BR103">
        <v>0</v>
      </c>
      <c r="BS103" s="130">
        <v>28</v>
      </c>
      <c r="BT103">
        <v>3</v>
      </c>
      <c r="BU103">
        <v>0</v>
      </c>
      <c r="BV103">
        <v>4</v>
      </c>
      <c r="BW103">
        <v>12</v>
      </c>
      <c r="BX103">
        <v>1</v>
      </c>
      <c r="BY103" s="130">
        <v>11</v>
      </c>
      <c r="BZ103">
        <v>24</v>
      </c>
      <c r="CA103">
        <v>7</v>
      </c>
      <c r="CB103">
        <v>17</v>
      </c>
      <c r="CC103">
        <v>7</v>
      </c>
      <c r="CD103" s="130"/>
      <c r="CE103" s="130"/>
      <c r="CF103" s="322"/>
      <c r="CG103">
        <v>868</v>
      </c>
      <c r="CH103">
        <v>528</v>
      </c>
      <c r="CI103">
        <v>840</v>
      </c>
      <c r="CJ103" s="130">
        <v>230</v>
      </c>
      <c r="CK103" s="130">
        <v>713</v>
      </c>
      <c r="CL103" s="130">
        <v>460</v>
      </c>
      <c r="CM103" s="130">
        <v>750</v>
      </c>
      <c r="CN103">
        <v>641</v>
      </c>
      <c r="CO103">
        <v>722</v>
      </c>
      <c r="CP103">
        <v>216</v>
      </c>
      <c r="CQ103">
        <v>36</v>
      </c>
      <c r="CR103">
        <v>25</v>
      </c>
      <c r="CS103">
        <v>29</v>
      </c>
      <c r="CT103" s="130">
        <v>3</v>
      </c>
      <c r="CU103" s="130">
        <v>21</v>
      </c>
      <c r="CV103" s="130">
        <v>6</v>
      </c>
      <c r="CW103" s="130">
        <v>28</v>
      </c>
      <c r="CX103">
        <v>23</v>
      </c>
      <c r="CY103">
        <v>23</v>
      </c>
      <c r="CZ103">
        <v>3</v>
      </c>
      <c r="DA103">
        <v>827</v>
      </c>
      <c r="DB103">
        <v>500</v>
      </c>
      <c r="DC103">
        <v>807</v>
      </c>
      <c r="DD103" s="130">
        <v>226</v>
      </c>
      <c r="DE103" s="130">
        <v>689</v>
      </c>
      <c r="DF103" s="130">
        <v>451</v>
      </c>
      <c r="DG103" s="130">
        <v>719</v>
      </c>
      <c r="DH103" s="130">
        <v>618</v>
      </c>
      <c r="DI103" s="130">
        <v>696</v>
      </c>
      <c r="DJ103" s="130">
        <v>213</v>
      </c>
      <c r="DK103" s="130"/>
      <c r="DL103">
        <v>971</v>
      </c>
      <c r="DM103">
        <v>966</v>
      </c>
      <c r="DN103">
        <v>5</v>
      </c>
      <c r="DO103">
        <v>971</v>
      </c>
      <c r="DP103">
        <v>45</v>
      </c>
      <c r="DQ103">
        <v>921</v>
      </c>
      <c r="DR103">
        <v>5</v>
      </c>
      <c r="DS103">
        <v>491</v>
      </c>
      <c r="DT103">
        <v>870</v>
      </c>
      <c r="DU103" s="130">
        <v>325</v>
      </c>
      <c r="DV103" s="130">
        <v>147</v>
      </c>
      <c r="DW103">
        <v>414</v>
      </c>
      <c r="DX103" s="130">
        <v>15</v>
      </c>
      <c r="DY103">
        <v>49</v>
      </c>
      <c r="DZ103">
        <v>14</v>
      </c>
      <c r="EA103">
        <v>7</v>
      </c>
      <c r="EB103">
        <v>479</v>
      </c>
      <c r="EC103" s="130">
        <v>12</v>
      </c>
      <c r="ED103" s="130">
        <v>832</v>
      </c>
      <c r="EE103" s="130">
        <v>34</v>
      </c>
      <c r="EF103" s="130">
        <v>1</v>
      </c>
      <c r="EG103" s="130">
        <v>51</v>
      </c>
      <c r="EH103" s="130">
        <v>480</v>
      </c>
      <c r="EI103" s="130">
        <v>439</v>
      </c>
      <c r="EJ103" s="130">
        <v>0</v>
      </c>
      <c r="EK103" s="130">
        <v>27</v>
      </c>
      <c r="EL103" s="130">
        <v>16</v>
      </c>
      <c r="EM103" s="130">
        <v>2</v>
      </c>
      <c r="EN103" s="130">
        <v>0</v>
      </c>
      <c r="EO103">
        <v>23</v>
      </c>
      <c r="EP103">
        <v>463</v>
      </c>
      <c r="EQ103">
        <v>435</v>
      </c>
      <c r="ER103">
        <v>13</v>
      </c>
      <c r="ES103" s="130">
        <v>83</v>
      </c>
      <c r="ET103">
        <v>26</v>
      </c>
      <c r="EU103" s="130">
        <v>231</v>
      </c>
      <c r="EV103">
        <v>75</v>
      </c>
      <c r="EW103" s="130">
        <v>10943</v>
      </c>
      <c r="EX103" s="130">
        <v>6</v>
      </c>
      <c r="EY103" s="130">
        <v>391</v>
      </c>
      <c r="EZ103" s="130">
        <v>46</v>
      </c>
      <c r="FA103" s="130">
        <v>62</v>
      </c>
      <c r="FB103" s="130">
        <v>270</v>
      </c>
      <c r="FC103" s="130">
        <v>5338</v>
      </c>
      <c r="FD103">
        <v>4628</v>
      </c>
      <c r="FE103">
        <v>1283</v>
      </c>
      <c r="FF103" s="130">
        <v>11249</v>
      </c>
      <c r="FG103" s="130">
        <v>70</v>
      </c>
      <c r="FH103" s="130">
        <v>52</v>
      </c>
      <c r="FI103" s="130">
        <v>3</v>
      </c>
      <c r="FJ103" s="130">
        <v>14</v>
      </c>
      <c r="FK103" s="130">
        <v>2</v>
      </c>
      <c r="FL103" s="130">
        <v>63</v>
      </c>
      <c r="FM103" s="130">
        <v>5</v>
      </c>
      <c r="FN103" s="130">
        <v>1</v>
      </c>
      <c r="FO103" s="130">
        <v>1</v>
      </c>
      <c r="FP103" s="130">
        <v>1</v>
      </c>
      <c r="FQ103" s="130">
        <v>0</v>
      </c>
      <c r="FR103" s="130">
        <v>0</v>
      </c>
      <c r="FS103" s="130">
        <v>0</v>
      </c>
      <c r="FT103" s="130">
        <v>0</v>
      </c>
      <c r="FU103" s="130">
        <v>11</v>
      </c>
      <c r="FV103" s="130">
        <v>7</v>
      </c>
      <c r="FW103" s="130">
        <v>1</v>
      </c>
      <c r="FX103" s="130">
        <v>5</v>
      </c>
      <c r="FY103" s="130">
        <v>9</v>
      </c>
      <c r="FZ103" s="130">
        <v>2</v>
      </c>
      <c r="GA103" s="130">
        <v>12</v>
      </c>
      <c r="GB103" s="130">
        <v>4</v>
      </c>
      <c r="GC103" s="130">
        <v>523</v>
      </c>
      <c r="GD103" s="130">
        <v>203</v>
      </c>
      <c r="GE103" s="130">
        <v>726</v>
      </c>
      <c r="GF103" s="130">
        <v>14</v>
      </c>
      <c r="GG103" s="130">
        <v>2</v>
      </c>
      <c r="GH103" s="130">
        <v>16</v>
      </c>
      <c r="GI103" s="130">
        <v>508</v>
      </c>
      <c r="GJ103" s="130">
        <v>200</v>
      </c>
      <c r="GK103" s="130">
        <v>708</v>
      </c>
      <c r="GL103" s="130">
        <v>523</v>
      </c>
      <c r="GM103" s="130">
        <v>36</v>
      </c>
      <c r="GN103" s="130">
        <v>34</v>
      </c>
      <c r="GO103" s="130">
        <v>36</v>
      </c>
      <c r="GP103" s="130">
        <v>200</v>
      </c>
      <c r="GQ103" s="130">
        <v>2</v>
      </c>
      <c r="GR103" s="130">
        <v>1</v>
      </c>
      <c r="GS103" s="130">
        <v>1</v>
      </c>
      <c r="GT103" s="130" t="s">
        <v>118</v>
      </c>
      <c r="GU103" s="130" t="s">
        <v>1224</v>
      </c>
      <c r="GV103" s="130"/>
      <c r="GW103" s="130"/>
      <c r="GX103" s="130"/>
      <c r="GY103" s="130"/>
      <c r="GZ103" s="130"/>
      <c r="HA103" s="130"/>
      <c r="HH103" s="130"/>
      <c r="HI103" s="130"/>
      <c r="HN103" s="130"/>
      <c r="HO103" s="130"/>
      <c r="HP103" s="130"/>
    </row>
    <row r="104" spans="1:224" x14ac:dyDescent="0.3">
      <c r="A104" t="s">
        <v>138</v>
      </c>
      <c r="B104" t="s">
        <v>168</v>
      </c>
      <c r="C104" t="s">
        <v>176</v>
      </c>
      <c r="D104" t="s">
        <v>177</v>
      </c>
      <c r="E104" s="352">
        <v>44713</v>
      </c>
      <c r="F104" s="130">
        <v>15030</v>
      </c>
      <c r="G104">
        <v>865</v>
      </c>
      <c r="H104">
        <v>758</v>
      </c>
      <c r="I104">
        <v>842</v>
      </c>
      <c r="J104">
        <v>763</v>
      </c>
      <c r="K104">
        <v>833</v>
      </c>
      <c r="L104">
        <v>619</v>
      </c>
      <c r="M104">
        <v>722</v>
      </c>
      <c r="N104">
        <v>700</v>
      </c>
      <c r="O104">
        <v>886</v>
      </c>
      <c r="P104">
        <v>35</v>
      </c>
      <c r="Q104">
        <v>28</v>
      </c>
      <c r="R104">
        <v>28</v>
      </c>
      <c r="S104">
        <v>28</v>
      </c>
      <c r="T104">
        <v>28</v>
      </c>
      <c r="U104">
        <v>18</v>
      </c>
      <c r="V104">
        <v>15</v>
      </c>
      <c r="W104">
        <v>21</v>
      </c>
      <c r="X104">
        <v>36</v>
      </c>
      <c r="Y104">
        <v>825</v>
      </c>
      <c r="Z104">
        <v>728</v>
      </c>
      <c r="AA104">
        <v>810</v>
      </c>
      <c r="AB104">
        <v>732</v>
      </c>
      <c r="AC104">
        <v>803</v>
      </c>
      <c r="AD104">
        <v>597</v>
      </c>
      <c r="AE104">
        <v>704</v>
      </c>
      <c r="AF104">
        <v>677</v>
      </c>
      <c r="AG104">
        <v>847</v>
      </c>
      <c r="AH104">
        <v>115</v>
      </c>
      <c r="AI104">
        <v>112</v>
      </c>
      <c r="AJ104">
        <v>5</v>
      </c>
      <c r="AK104">
        <v>5</v>
      </c>
      <c r="AL104">
        <v>110</v>
      </c>
      <c r="AM104">
        <v>107</v>
      </c>
      <c r="AN104">
        <v>488</v>
      </c>
      <c r="AO104">
        <v>10</v>
      </c>
      <c r="AP104">
        <v>477</v>
      </c>
      <c r="AQ104">
        <v>1</v>
      </c>
      <c r="AR104">
        <v>1</v>
      </c>
      <c r="AS104">
        <v>0</v>
      </c>
      <c r="AT104">
        <v>392</v>
      </c>
      <c r="AU104">
        <v>4</v>
      </c>
      <c r="AV104">
        <v>388</v>
      </c>
      <c r="AW104" s="130">
        <v>722</v>
      </c>
      <c r="AX104" s="130">
        <v>12</v>
      </c>
      <c r="AY104" s="130">
        <v>39</v>
      </c>
      <c r="AZ104" s="130">
        <v>670</v>
      </c>
      <c r="BA104" s="130">
        <v>15</v>
      </c>
      <c r="BB104" s="130">
        <v>2</v>
      </c>
      <c r="BC104" s="130">
        <v>0</v>
      </c>
      <c r="BD104" s="130">
        <v>13</v>
      </c>
      <c r="BE104" s="130">
        <v>704</v>
      </c>
      <c r="BF104" s="130">
        <v>10</v>
      </c>
      <c r="BG104" s="130">
        <v>39</v>
      </c>
      <c r="BH104" s="130">
        <v>654</v>
      </c>
      <c r="BI104">
        <v>107</v>
      </c>
      <c r="BJ104" s="130">
        <v>19</v>
      </c>
      <c r="BK104">
        <v>210</v>
      </c>
      <c r="BL104">
        <v>201</v>
      </c>
      <c r="BM104" s="27">
        <v>45</v>
      </c>
      <c r="BN104">
        <v>6</v>
      </c>
      <c r="BO104" s="130">
        <v>38</v>
      </c>
      <c r="BP104" s="130">
        <v>10</v>
      </c>
      <c r="BQ104">
        <v>2</v>
      </c>
      <c r="BR104">
        <v>0</v>
      </c>
      <c r="BS104" s="130">
        <v>28</v>
      </c>
      <c r="BT104">
        <v>3</v>
      </c>
      <c r="BU104">
        <v>0</v>
      </c>
      <c r="BV104">
        <v>5</v>
      </c>
      <c r="BW104">
        <v>12</v>
      </c>
      <c r="BX104">
        <v>1</v>
      </c>
      <c r="BY104" s="130">
        <v>11</v>
      </c>
      <c r="BZ104">
        <v>22</v>
      </c>
      <c r="CA104">
        <v>6</v>
      </c>
      <c r="CB104">
        <v>16</v>
      </c>
      <c r="CC104">
        <v>6</v>
      </c>
      <c r="CD104" s="130"/>
      <c r="CE104" s="130"/>
      <c r="CF104" s="322"/>
      <c r="CG104">
        <v>865</v>
      </c>
      <c r="CH104">
        <v>535</v>
      </c>
      <c r="CI104">
        <v>842</v>
      </c>
      <c r="CJ104" s="130">
        <v>232</v>
      </c>
      <c r="CK104" s="130">
        <v>713</v>
      </c>
      <c r="CL104" s="130">
        <v>461</v>
      </c>
      <c r="CM104" s="130">
        <v>758</v>
      </c>
      <c r="CN104">
        <v>638</v>
      </c>
      <c r="CO104">
        <v>726</v>
      </c>
      <c r="CP104">
        <v>218</v>
      </c>
      <c r="CQ104">
        <v>35</v>
      </c>
      <c r="CR104">
        <v>24</v>
      </c>
      <c r="CS104">
        <v>28</v>
      </c>
      <c r="CT104" s="130">
        <v>4</v>
      </c>
      <c r="CU104" s="130">
        <v>22</v>
      </c>
      <c r="CV104" s="130">
        <v>8</v>
      </c>
      <c r="CW104" s="130">
        <v>28</v>
      </c>
      <c r="CX104">
        <v>23</v>
      </c>
      <c r="CY104">
        <v>21</v>
      </c>
      <c r="CZ104">
        <v>4</v>
      </c>
      <c r="DA104">
        <v>825</v>
      </c>
      <c r="DB104">
        <v>508</v>
      </c>
      <c r="DC104">
        <v>810</v>
      </c>
      <c r="DD104" s="130">
        <v>227</v>
      </c>
      <c r="DE104" s="130">
        <v>688</v>
      </c>
      <c r="DF104" s="130">
        <v>450</v>
      </c>
      <c r="DG104" s="130">
        <v>728</v>
      </c>
      <c r="DH104" s="130">
        <v>615</v>
      </c>
      <c r="DI104" s="130">
        <v>703</v>
      </c>
      <c r="DJ104" s="130">
        <v>214</v>
      </c>
      <c r="DK104" s="130"/>
      <c r="DL104">
        <v>967</v>
      </c>
      <c r="DM104">
        <v>962</v>
      </c>
      <c r="DN104">
        <v>5</v>
      </c>
      <c r="DO104">
        <v>967</v>
      </c>
      <c r="DP104">
        <v>46</v>
      </c>
      <c r="DQ104">
        <v>916</v>
      </c>
      <c r="DR104">
        <v>5</v>
      </c>
      <c r="DS104">
        <v>484</v>
      </c>
      <c r="DT104">
        <v>865</v>
      </c>
      <c r="DU104" s="130">
        <v>325</v>
      </c>
      <c r="DV104" s="130">
        <v>146</v>
      </c>
      <c r="DW104">
        <v>411</v>
      </c>
      <c r="DX104" s="130">
        <v>15</v>
      </c>
      <c r="DY104">
        <v>49</v>
      </c>
      <c r="DZ104">
        <v>14</v>
      </c>
      <c r="EA104">
        <v>7</v>
      </c>
      <c r="EB104">
        <v>472</v>
      </c>
      <c r="EC104" s="130">
        <v>12</v>
      </c>
      <c r="ED104" s="130">
        <v>828</v>
      </c>
      <c r="EE104" s="130">
        <v>33</v>
      </c>
      <c r="EF104" s="130">
        <v>2</v>
      </c>
      <c r="EG104" s="130">
        <v>51</v>
      </c>
      <c r="EH104" s="130">
        <v>477</v>
      </c>
      <c r="EI104" s="130">
        <v>437</v>
      </c>
      <c r="EJ104" s="130">
        <v>1</v>
      </c>
      <c r="EK104" s="130">
        <v>27</v>
      </c>
      <c r="EL104" s="130">
        <v>16</v>
      </c>
      <c r="EM104" s="130">
        <v>2</v>
      </c>
      <c r="EN104" s="130">
        <v>0</v>
      </c>
      <c r="EO104">
        <v>23</v>
      </c>
      <c r="EP104">
        <v>460</v>
      </c>
      <c r="EQ104">
        <v>433</v>
      </c>
      <c r="ER104">
        <v>14</v>
      </c>
      <c r="ES104" s="130">
        <v>85</v>
      </c>
      <c r="ET104">
        <v>27</v>
      </c>
      <c r="EU104" s="130">
        <v>234</v>
      </c>
      <c r="EV104">
        <v>78</v>
      </c>
      <c r="EW104" s="130">
        <v>10957</v>
      </c>
      <c r="EX104" s="130">
        <v>5</v>
      </c>
      <c r="EY104" s="130">
        <v>392</v>
      </c>
      <c r="EZ104" s="130">
        <v>47</v>
      </c>
      <c r="FA104" s="130">
        <v>61</v>
      </c>
      <c r="FB104" s="130">
        <v>273</v>
      </c>
      <c r="FC104" s="130">
        <v>5343</v>
      </c>
      <c r="FD104">
        <v>4641</v>
      </c>
      <c r="FE104">
        <v>1285</v>
      </c>
      <c r="FF104" s="130">
        <v>11269</v>
      </c>
      <c r="FG104" s="130">
        <v>71</v>
      </c>
      <c r="FH104" s="130">
        <v>52</v>
      </c>
      <c r="FI104" s="130">
        <v>3</v>
      </c>
      <c r="FJ104" s="130">
        <v>14</v>
      </c>
      <c r="FK104" s="130">
        <v>3</v>
      </c>
      <c r="FL104" s="130">
        <v>63</v>
      </c>
      <c r="FM104" s="130">
        <v>5</v>
      </c>
      <c r="FN104" s="130">
        <v>2</v>
      </c>
      <c r="FO104" s="130">
        <v>1</v>
      </c>
      <c r="FP104" s="130">
        <v>1</v>
      </c>
      <c r="FQ104" s="130">
        <v>0</v>
      </c>
      <c r="FR104" s="130">
        <v>1</v>
      </c>
      <c r="FS104" s="130">
        <v>0</v>
      </c>
      <c r="FT104" s="130">
        <v>0</v>
      </c>
      <c r="FU104" s="130">
        <v>11</v>
      </c>
      <c r="FV104" s="130">
        <v>6</v>
      </c>
      <c r="FW104" s="130">
        <v>1</v>
      </c>
      <c r="FX104" s="130">
        <v>2</v>
      </c>
      <c r="FY104" s="130">
        <v>9</v>
      </c>
      <c r="FZ104" s="130">
        <v>2</v>
      </c>
      <c r="GA104" s="130">
        <v>13</v>
      </c>
      <c r="GB104" s="130">
        <v>5</v>
      </c>
      <c r="GC104" s="130">
        <v>522</v>
      </c>
      <c r="GD104" s="130">
        <v>199</v>
      </c>
      <c r="GE104" s="130">
        <v>721</v>
      </c>
      <c r="GF104" s="130">
        <v>14</v>
      </c>
      <c r="GG104" s="130">
        <v>2</v>
      </c>
      <c r="GH104" s="130">
        <v>16</v>
      </c>
      <c r="GI104" s="130">
        <v>507</v>
      </c>
      <c r="GJ104" s="130">
        <v>196</v>
      </c>
      <c r="GK104" s="130">
        <v>703</v>
      </c>
      <c r="GL104" s="130">
        <v>522</v>
      </c>
      <c r="GM104" s="130">
        <v>30</v>
      </c>
      <c r="GN104" s="130">
        <v>29</v>
      </c>
      <c r="GO104" s="130">
        <v>30</v>
      </c>
      <c r="GP104" s="130">
        <v>203</v>
      </c>
      <c r="GQ104" s="130">
        <v>2</v>
      </c>
      <c r="GR104" s="130">
        <v>1</v>
      </c>
      <c r="GS104" s="130">
        <v>1</v>
      </c>
      <c r="GT104" s="130" t="s">
        <v>121</v>
      </c>
      <c r="GU104" s="130" t="s">
        <v>1224</v>
      </c>
      <c r="GV104" s="130"/>
      <c r="GW104" s="130"/>
      <c r="GX104" s="130"/>
      <c r="GY104" s="130"/>
      <c r="GZ104" s="130"/>
      <c r="HA104" s="130"/>
      <c r="HH104" s="130"/>
      <c r="HI104" s="130"/>
      <c r="HN104" s="130"/>
      <c r="HO104" s="130"/>
      <c r="HP104" s="130"/>
    </row>
    <row r="105" spans="1:224" x14ac:dyDescent="0.3">
      <c r="A105" t="s">
        <v>138</v>
      </c>
      <c r="B105" t="s">
        <v>168</v>
      </c>
      <c r="C105" t="s">
        <v>178</v>
      </c>
      <c r="D105" t="s">
        <v>179</v>
      </c>
      <c r="E105" s="352">
        <v>44682</v>
      </c>
      <c r="F105" s="130">
        <v>11949</v>
      </c>
      <c r="G105">
        <v>647</v>
      </c>
      <c r="H105">
        <v>344</v>
      </c>
      <c r="I105">
        <v>647</v>
      </c>
      <c r="J105">
        <v>631</v>
      </c>
      <c r="K105">
        <v>641</v>
      </c>
      <c r="L105">
        <v>242</v>
      </c>
      <c r="M105">
        <v>635</v>
      </c>
      <c r="N105">
        <v>447</v>
      </c>
      <c r="O105">
        <v>671</v>
      </c>
      <c r="P105">
        <v>25</v>
      </c>
      <c r="Q105">
        <v>10</v>
      </c>
      <c r="R105">
        <v>25</v>
      </c>
      <c r="S105">
        <v>26</v>
      </c>
      <c r="T105">
        <v>24</v>
      </c>
      <c r="U105">
        <v>5</v>
      </c>
      <c r="V105">
        <v>24</v>
      </c>
      <c r="W105">
        <v>20</v>
      </c>
      <c r="X105">
        <v>31</v>
      </c>
      <c r="Y105">
        <v>622</v>
      </c>
      <c r="Z105">
        <v>334</v>
      </c>
      <c r="AA105">
        <v>622</v>
      </c>
      <c r="AB105">
        <v>605</v>
      </c>
      <c r="AC105">
        <v>617</v>
      </c>
      <c r="AD105">
        <v>237</v>
      </c>
      <c r="AE105">
        <v>611</v>
      </c>
      <c r="AF105">
        <v>427</v>
      </c>
      <c r="AG105">
        <v>640</v>
      </c>
      <c r="AH105">
        <v>73</v>
      </c>
      <c r="AI105">
        <v>62</v>
      </c>
      <c r="AJ105">
        <v>2</v>
      </c>
      <c r="AK105">
        <v>2</v>
      </c>
      <c r="AL105">
        <v>71</v>
      </c>
      <c r="AM105">
        <v>60</v>
      </c>
      <c r="AN105">
        <v>209</v>
      </c>
      <c r="AO105">
        <v>5</v>
      </c>
      <c r="AP105">
        <v>204</v>
      </c>
      <c r="AQ105">
        <v>0</v>
      </c>
      <c r="AR105">
        <v>0</v>
      </c>
      <c r="AS105">
        <v>0</v>
      </c>
      <c r="AT105">
        <v>148</v>
      </c>
      <c r="AU105">
        <v>4</v>
      </c>
      <c r="AV105">
        <v>144</v>
      </c>
      <c r="AW105" s="130">
        <v>635</v>
      </c>
      <c r="AX105" s="130">
        <v>0</v>
      </c>
      <c r="AY105" s="130">
        <v>13</v>
      </c>
      <c r="AZ105" s="130">
        <v>621</v>
      </c>
      <c r="BA105" s="130">
        <v>24</v>
      </c>
      <c r="BB105" s="130">
        <v>0</v>
      </c>
      <c r="BC105" s="130">
        <v>0</v>
      </c>
      <c r="BD105" s="130">
        <v>24</v>
      </c>
      <c r="BE105" s="130">
        <v>611</v>
      </c>
      <c r="BF105" s="130">
        <v>0</v>
      </c>
      <c r="BG105" s="130">
        <v>13</v>
      </c>
      <c r="BH105" s="130">
        <v>597</v>
      </c>
      <c r="BI105">
        <v>88</v>
      </c>
      <c r="BJ105" s="130">
        <v>12</v>
      </c>
      <c r="BK105">
        <v>89</v>
      </c>
      <c r="BL105">
        <v>77</v>
      </c>
      <c r="BM105" s="27">
        <v>22</v>
      </c>
      <c r="BN105">
        <v>5</v>
      </c>
      <c r="BO105" s="130">
        <v>21</v>
      </c>
      <c r="BP105" s="130">
        <v>5</v>
      </c>
      <c r="BQ105">
        <v>3</v>
      </c>
      <c r="BR105">
        <v>0</v>
      </c>
      <c r="BS105" s="130">
        <v>16</v>
      </c>
      <c r="BT105">
        <v>2</v>
      </c>
      <c r="BU105">
        <v>0</v>
      </c>
      <c r="BV105">
        <v>2</v>
      </c>
      <c r="BW105">
        <v>2</v>
      </c>
      <c r="BX105">
        <v>0</v>
      </c>
      <c r="BY105" s="130">
        <v>2</v>
      </c>
      <c r="BZ105">
        <v>15</v>
      </c>
      <c r="CA105">
        <v>4</v>
      </c>
      <c r="CB105">
        <v>15</v>
      </c>
      <c r="CC105">
        <v>0</v>
      </c>
      <c r="CD105" s="130"/>
      <c r="CE105" s="130"/>
      <c r="CF105" s="322"/>
      <c r="CG105">
        <v>647</v>
      </c>
      <c r="CH105">
        <v>553</v>
      </c>
      <c r="CI105">
        <v>647</v>
      </c>
      <c r="CJ105" s="130">
        <v>202</v>
      </c>
      <c r="CK105" s="130">
        <v>584</v>
      </c>
      <c r="CL105" s="130">
        <v>400</v>
      </c>
      <c r="CM105" s="130">
        <v>344</v>
      </c>
      <c r="CN105">
        <v>283</v>
      </c>
      <c r="CO105">
        <v>343</v>
      </c>
      <c r="CP105">
        <v>162</v>
      </c>
      <c r="CQ105">
        <v>25</v>
      </c>
      <c r="CR105">
        <v>24</v>
      </c>
      <c r="CS105">
        <v>25</v>
      </c>
      <c r="CT105" s="130">
        <v>8</v>
      </c>
      <c r="CU105" s="130">
        <v>24</v>
      </c>
      <c r="CV105" s="130">
        <v>13</v>
      </c>
      <c r="CW105" s="130">
        <v>10</v>
      </c>
      <c r="CX105">
        <v>7</v>
      </c>
      <c r="CY105">
        <v>9</v>
      </c>
      <c r="CZ105">
        <v>4</v>
      </c>
      <c r="DA105">
        <v>622</v>
      </c>
      <c r="DB105">
        <v>529</v>
      </c>
      <c r="DC105">
        <v>622</v>
      </c>
      <c r="DD105" s="130">
        <v>194</v>
      </c>
      <c r="DE105" s="130">
        <v>560</v>
      </c>
      <c r="DF105" s="130">
        <v>387</v>
      </c>
      <c r="DG105" s="130">
        <v>334</v>
      </c>
      <c r="DH105" s="130">
        <v>276</v>
      </c>
      <c r="DI105" s="130">
        <v>334</v>
      </c>
      <c r="DJ105" s="130">
        <v>158</v>
      </c>
      <c r="DK105" s="130"/>
      <c r="DL105">
        <v>681</v>
      </c>
      <c r="DM105">
        <v>681</v>
      </c>
      <c r="DN105">
        <v>0</v>
      </c>
      <c r="DO105">
        <v>681</v>
      </c>
      <c r="DP105">
        <v>32</v>
      </c>
      <c r="DQ105">
        <v>649</v>
      </c>
      <c r="DR105">
        <v>0</v>
      </c>
      <c r="DS105">
        <v>632</v>
      </c>
      <c r="DT105">
        <v>669</v>
      </c>
      <c r="DU105" s="130">
        <v>170</v>
      </c>
      <c r="DV105" s="130">
        <v>143</v>
      </c>
      <c r="DW105">
        <v>318</v>
      </c>
      <c r="DX105" s="130">
        <v>15</v>
      </c>
      <c r="DY105">
        <v>33</v>
      </c>
      <c r="DZ105">
        <v>2</v>
      </c>
      <c r="EA105">
        <v>0</v>
      </c>
      <c r="EB105">
        <v>612</v>
      </c>
      <c r="EC105" s="130">
        <v>20</v>
      </c>
      <c r="ED105" s="130">
        <v>641</v>
      </c>
      <c r="EE105" s="130">
        <v>28</v>
      </c>
      <c r="EF105" s="130">
        <v>3</v>
      </c>
      <c r="EG105" s="130">
        <v>38</v>
      </c>
      <c r="EH105" s="130">
        <v>366</v>
      </c>
      <c r="EI105" s="130">
        <v>274</v>
      </c>
      <c r="EJ105" s="130">
        <v>3</v>
      </c>
      <c r="EK105" s="130">
        <v>19</v>
      </c>
      <c r="EL105" s="130">
        <v>7</v>
      </c>
      <c r="EM105" s="130">
        <v>3</v>
      </c>
      <c r="EN105" s="130">
        <v>0</v>
      </c>
      <c r="EO105">
        <v>19</v>
      </c>
      <c r="EP105">
        <v>359</v>
      </c>
      <c r="EQ105">
        <v>271</v>
      </c>
      <c r="ER105">
        <v>0</v>
      </c>
      <c r="ES105" s="130">
        <v>52</v>
      </c>
      <c r="ET105">
        <v>18</v>
      </c>
      <c r="EU105" s="130">
        <v>162</v>
      </c>
      <c r="EV105">
        <v>31</v>
      </c>
      <c r="EW105" s="130">
        <v>8860</v>
      </c>
      <c r="EX105" s="130">
        <v>0</v>
      </c>
      <c r="EY105" s="130">
        <v>537</v>
      </c>
      <c r="EZ105" s="130">
        <v>27</v>
      </c>
      <c r="FA105" s="130">
        <v>22</v>
      </c>
      <c r="FB105" s="130">
        <v>118</v>
      </c>
      <c r="FC105" s="130">
        <v>4794</v>
      </c>
      <c r="FD105">
        <v>3565</v>
      </c>
      <c r="FE105">
        <v>694</v>
      </c>
      <c r="FF105" s="130">
        <v>9053</v>
      </c>
      <c r="FG105" s="130">
        <v>56</v>
      </c>
      <c r="FH105" s="130">
        <v>53</v>
      </c>
      <c r="FI105" s="130">
        <v>2</v>
      </c>
      <c r="FJ105" s="130">
        <v>11</v>
      </c>
      <c r="FK105" s="130">
        <v>2</v>
      </c>
      <c r="FL105" s="130">
        <v>54</v>
      </c>
      <c r="FM105" s="130">
        <v>0</v>
      </c>
      <c r="FN105" s="130">
        <v>3</v>
      </c>
      <c r="FO105" s="130">
        <v>0</v>
      </c>
      <c r="FP105" s="130">
        <v>0</v>
      </c>
      <c r="FQ105" s="130">
        <v>0</v>
      </c>
      <c r="FR105" s="130">
        <v>0</v>
      </c>
      <c r="FS105" s="130">
        <v>0</v>
      </c>
      <c r="FT105" s="130">
        <v>0</v>
      </c>
      <c r="FU105" s="130">
        <v>10</v>
      </c>
      <c r="FV105" s="130">
        <v>7</v>
      </c>
      <c r="FW105" s="130">
        <v>4</v>
      </c>
      <c r="FX105" s="130">
        <v>1</v>
      </c>
      <c r="FY105" s="130">
        <v>8</v>
      </c>
      <c r="FZ105" s="130">
        <v>2</v>
      </c>
      <c r="GA105" s="130">
        <v>13</v>
      </c>
      <c r="GB105" s="130">
        <v>5</v>
      </c>
      <c r="GC105" s="130">
        <v>410</v>
      </c>
      <c r="GD105" s="130">
        <v>84</v>
      </c>
      <c r="GE105" s="130">
        <v>494</v>
      </c>
      <c r="GF105" s="130">
        <v>6</v>
      </c>
      <c r="GG105" s="130">
        <v>0</v>
      </c>
      <c r="GH105" s="130">
        <v>6</v>
      </c>
      <c r="GI105" s="130">
        <v>404</v>
      </c>
      <c r="GJ105" s="130">
        <v>84</v>
      </c>
      <c r="GK105" s="130">
        <v>488</v>
      </c>
      <c r="GL105" s="130">
        <v>410</v>
      </c>
      <c r="GM105" s="130">
        <v>46</v>
      </c>
      <c r="GN105" s="130">
        <v>40</v>
      </c>
      <c r="GO105" s="130">
        <v>46</v>
      </c>
      <c r="GP105" s="130">
        <v>171</v>
      </c>
      <c r="GQ105" s="130">
        <v>6</v>
      </c>
      <c r="GR105" s="130">
        <v>3</v>
      </c>
      <c r="GS105" s="130">
        <v>3</v>
      </c>
      <c r="GT105" s="130" t="s">
        <v>118</v>
      </c>
      <c r="GU105" s="130" t="s">
        <v>1225</v>
      </c>
      <c r="GV105" s="130"/>
      <c r="GW105" s="130"/>
      <c r="GX105" s="130"/>
      <c r="GY105" s="130"/>
      <c r="GZ105" s="130"/>
      <c r="HA105" s="130"/>
      <c r="HH105" s="130"/>
      <c r="HI105" s="130"/>
      <c r="HN105" s="130"/>
      <c r="HO105" s="130"/>
      <c r="HP105" s="130"/>
    </row>
    <row r="106" spans="1:224" x14ac:dyDescent="0.3">
      <c r="A106" t="s">
        <v>130</v>
      </c>
      <c r="B106" t="s">
        <v>238</v>
      </c>
      <c r="C106" t="s">
        <v>912</v>
      </c>
      <c r="D106" t="s">
        <v>913</v>
      </c>
      <c r="E106" s="352">
        <v>44713</v>
      </c>
      <c r="F106" s="130">
        <v>16356</v>
      </c>
      <c r="G106">
        <v>902</v>
      </c>
      <c r="H106">
        <v>906</v>
      </c>
      <c r="I106">
        <v>962</v>
      </c>
      <c r="J106">
        <v>830</v>
      </c>
      <c r="K106">
        <v>956</v>
      </c>
      <c r="L106">
        <v>769</v>
      </c>
      <c r="M106">
        <v>799</v>
      </c>
      <c r="N106">
        <v>706</v>
      </c>
      <c r="O106">
        <v>1019</v>
      </c>
      <c r="P106">
        <v>18</v>
      </c>
      <c r="Q106">
        <v>17</v>
      </c>
      <c r="R106">
        <v>20</v>
      </c>
      <c r="S106">
        <v>13</v>
      </c>
      <c r="T106">
        <v>20</v>
      </c>
      <c r="U106">
        <v>9</v>
      </c>
      <c r="V106">
        <v>11</v>
      </c>
      <c r="W106">
        <v>19</v>
      </c>
      <c r="X106">
        <v>26</v>
      </c>
      <c r="Y106">
        <v>879</v>
      </c>
      <c r="Z106">
        <v>885</v>
      </c>
      <c r="AA106">
        <v>936</v>
      </c>
      <c r="AB106">
        <v>814</v>
      </c>
      <c r="AC106">
        <v>931</v>
      </c>
      <c r="AD106">
        <v>756</v>
      </c>
      <c r="AE106">
        <v>785</v>
      </c>
      <c r="AF106">
        <v>683</v>
      </c>
      <c r="AG106">
        <v>988</v>
      </c>
      <c r="AH106">
        <v>145</v>
      </c>
      <c r="AI106">
        <v>140</v>
      </c>
      <c r="AJ106">
        <v>4</v>
      </c>
      <c r="AK106">
        <v>4</v>
      </c>
      <c r="AL106">
        <v>140</v>
      </c>
      <c r="AM106">
        <v>135</v>
      </c>
      <c r="AN106">
        <v>669</v>
      </c>
      <c r="AO106">
        <v>6</v>
      </c>
      <c r="AP106">
        <v>660</v>
      </c>
      <c r="AQ106">
        <v>1</v>
      </c>
      <c r="AR106">
        <v>1</v>
      </c>
      <c r="AS106">
        <v>0</v>
      </c>
      <c r="AT106">
        <v>494</v>
      </c>
      <c r="AU106">
        <v>5</v>
      </c>
      <c r="AV106">
        <v>486</v>
      </c>
      <c r="AW106" s="130">
        <v>799</v>
      </c>
      <c r="AX106" s="130">
        <v>1</v>
      </c>
      <c r="AY106" s="130">
        <v>10</v>
      </c>
      <c r="AZ106" s="130">
        <v>786</v>
      </c>
      <c r="BA106" s="130">
        <v>11</v>
      </c>
      <c r="BB106" s="130">
        <v>0</v>
      </c>
      <c r="BC106" s="130">
        <v>0</v>
      </c>
      <c r="BD106" s="130">
        <v>10</v>
      </c>
      <c r="BE106" s="130">
        <v>785</v>
      </c>
      <c r="BF106" s="130">
        <v>1</v>
      </c>
      <c r="BG106" s="130">
        <v>10</v>
      </c>
      <c r="BH106" s="130">
        <v>773</v>
      </c>
      <c r="BI106">
        <v>151</v>
      </c>
      <c r="BJ106" s="130">
        <v>24</v>
      </c>
      <c r="BK106">
        <v>162</v>
      </c>
      <c r="BL106">
        <v>189</v>
      </c>
      <c r="BM106" s="27">
        <v>55</v>
      </c>
      <c r="BN106">
        <v>7</v>
      </c>
      <c r="BO106" s="130">
        <v>90</v>
      </c>
      <c r="BP106" s="130">
        <v>45</v>
      </c>
      <c r="BQ106">
        <v>6</v>
      </c>
      <c r="BR106">
        <v>2</v>
      </c>
      <c r="BS106" s="130">
        <v>45</v>
      </c>
      <c r="BT106">
        <v>0</v>
      </c>
      <c r="BU106">
        <v>1</v>
      </c>
      <c r="BV106">
        <v>3</v>
      </c>
      <c r="BW106">
        <v>17</v>
      </c>
      <c r="BX106">
        <v>1</v>
      </c>
      <c r="BY106" s="130">
        <v>16</v>
      </c>
      <c r="BZ106">
        <v>36</v>
      </c>
      <c r="CA106">
        <v>11</v>
      </c>
      <c r="CB106">
        <v>33</v>
      </c>
      <c r="CC106">
        <v>3</v>
      </c>
      <c r="CD106" s="130"/>
      <c r="CE106" s="130"/>
      <c r="CF106" s="322"/>
      <c r="CG106">
        <v>902</v>
      </c>
      <c r="CH106">
        <v>653</v>
      </c>
      <c r="CI106">
        <v>962</v>
      </c>
      <c r="CJ106" s="130">
        <v>228</v>
      </c>
      <c r="CK106" s="130">
        <v>841</v>
      </c>
      <c r="CL106" s="130">
        <v>506</v>
      </c>
      <c r="CM106" s="130">
        <v>906</v>
      </c>
      <c r="CN106">
        <v>837</v>
      </c>
      <c r="CO106">
        <v>841</v>
      </c>
      <c r="CP106">
        <v>313</v>
      </c>
      <c r="CQ106">
        <v>18</v>
      </c>
      <c r="CR106">
        <v>12</v>
      </c>
      <c r="CS106">
        <v>20</v>
      </c>
      <c r="CT106" s="130">
        <v>1</v>
      </c>
      <c r="CU106" s="130">
        <v>13</v>
      </c>
      <c r="CV106" s="130">
        <v>7</v>
      </c>
      <c r="CW106" s="130">
        <v>17</v>
      </c>
      <c r="CX106">
        <v>15</v>
      </c>
      <c r="CY106">
        <v>16</v>
      </c>
      <c r="CZ106">
        <v>5</v>
      </c>
      <c r="DA106">
        <v>879</v>
      </c>
      <c r="DB106">
        <v>659</v>
      </c>
      <c r="DC106">
        <v>936</v>
      </c>
      <c r="DD106" s="130">
        <v>226</v>
      </c>
      <c r="DE106" s="130">
        <v>844</v>
      </c>
      <c r="DF106" s="130">
        <v>505</v>
      </c>
      <c r="DG106" s="130">
        <v>885</v>
      </c>
      <c r="DH106" s="130">
        <v>843</v>
      </c>
      <c r="DI106" s="130">
        <v>822</v>
      </c>
      <c r="DJ106" s="130">
        <v>316</v>
      </c>
      <c r="DK106" s="130"/>
      <c r="DL106">
        <v>1074</v>
      </c>
      <c r="DM106">
        <v>1067</v>
      </c>
      <c r="DN106">
        <v>7</v>
      </c>
      <c r="DO106">
        <v>1074</v>
      </c>
      <c r="DP106">
        <v>36</v>
      </c>
      <c r="DQ106">
        <v>1031</v>
      </c>
      <c r="DR106">
        <v>7</v>
      </c>
      <c r="DS106">
        <v>7</v>
      </c>
      <c r="DT106">
        <v>419</v>
      </c>
      <c r="DU106" s="130">
        <v>117</v>
      </c>
      <c r="DV106" s="130">
        <v>795</v>
      </c>
      <c r="DW106">
        <v>100</v>
      </c>
      <c r="DX106" s="130">
        <v>6</v>
      </c>
      <c r="DY106">
        <v>29</v>
      </c>
      <c r="DZ106">
        <v>26</v>
      </c>
      <c r="EA106">
        <v>1</v>
      </c>
      <c r="EB106">
        <v>1</v>
      </c>
      <c r="EC106" s="130">
        <v>1</v>
      </c>
      <c r="ED106" s="130">
        <v>402</v>
      </c>
      <c r="EE106" s="130">
        <v>7</v>
      </c>
      <c r="EF106" s="130">
        <v>3</v>
      </c>
      <c r="EG106" s="130">
        <v>126</v>
      </c>
      <c r="EH106" s="130">
        <v>675</v>
      </c>
      <c r="EI106" s="130">
        <v>270</v>
      </c>
      <c r="EJ106" s="130">
        <v>3</v>
      </c>
      <c r="EK106" s="130">
        <v>24</v>
      </c>
      <c r="EL106" s="130">
        <v>9</v>
      </c>
      <c r="EM106" s="130">
        <v>0</v>
      </c>
      <c r="EN106" s="130">
        <v>0</v>
      </c>
      <c r="EO106">
        <v>97</v>
      </c>
      <c r="EP106">
        <v>657</v>
      </c>
      <c r="EQ106">
        <v>262</v>
      </c>
      <c r="ER106">
        <v>43</v>
      </c>
      <c r="ES106" s="130">
        <v>341</v>
      </c>
      <c r="ET106">
        <v>63</v>
      </c>
      <c r="EU106" s="130">
        <v>223</v>
      </c>
      <c r="EV106">
        <v>23</v>
      </c>
      <c r="EW106" s="130">
        <v>11525</v>
      </c>
      <c r="EX106" s="130">
        <v>1</v>
      </c>
      <c r="EY106" s="130">
        <v>322</v>
      </c>
      <c r="EZ106" s="130">
        <v>27</v>
      </c>
      <c r="FA106" s="130">
        <v>46</v>
      </c>
      <c r="FB106" s="130">
        <v>182</v>
      </c>
      <c r="FC106" s="130">
        <v>7885</v>
      </c>
      <c r="FD106">
        <v>3270</v>
      </c>
      <c r="FE106">
        <v>516</v>
      </c>
      <c r="FF106" s="130">
        <v>11771</v>
      </c>
      <c r="FG106" s="130">
        <v>126</v>
      </c>
      <c r="FH106" s="130">
        <v>75</v>
      </c>
      <c r="FI106" s="130">
        <v>9</v>
      </c>
      <c r="FJ106" s="130">
        <v>25</v>
      </c>
      <c r="FK106" s="130">
        <v>5</v>
      </c>
      <c r="FL106" s="130">
        <v>119</v>
      </c>
      <c r="FM106" s="130">
        <v>2</v>
      </c>
      <c r="FN106" s="130">
        <v>3</v>
      </c>
      <c r="FO106" s="130">
        <v>2</v>
      </c>
      <c r="FP106" s="130">
        <v>0</v>
      </c>
      <c r="FQ106" s="130">
        <v>1</v>
      </c>
      <c r="FR106" s="130">
        <v>2</v>
      </c>
      <c r="FS106" s="130">
        <v>1</v>
      </c>
      <c r="FT106" s="130">
        <v>0</v>
      </c>
      <c r="FU106" s="130">
        <v>15</v>
      </c>
      <c r="FV106" s="130">
        <v>11</v>
      </c>
      <c r="FW106" s="130">
        <v>7</v>
      </c>
      <c r="FX106" s="130">
        <v>2</v>
      </c>
      <c r="FY106" s="130">
        <v>5</v>
      </c>
      <c r="FZ106" s="130">
        <v>10</v>
      </c>
      <c r="GA106" s="130">
        <v>18</v>
      </c>
      <c r="GB106" s="130">
        <v>6</v>
      </c>
      <c r="GC106" s="130">
        <v>649</v>
      </c>
      <c r="GD106" s="130">
        <v>156</v>
      </c>
      <c r="GE106" s="130">
        <v>805</v>
      </c>
      <c r="GF106" s="130">
        <v>3</v>
      </c>
      <c r="GG106" s="130">
        <v>4</v>
      </c>
      <c r="GH106" s="130">
        <v>7</v>
      </c>
      <c r="GI106" s="130">
        <v>646</v>
      </c>
      <c r="GJ106" s="130">
        <v>152</v>
      </c>
      <c r="GK106" s="130">
        <v>798</v>
      </c>
      <c r="GL106" s="130">
        <v>649</v>
      </c>
      <c r="GM106" s="130">
        <v>89</v>
      </c>
      <c r="GN106" s="130">
        <v>89</v>
      </c>
      <c r="GO106" s="130">
        <v>89</v>
      </c>
      <c r="GP106" s="130">
        <v>402</v>
      </c>
      <c r="GQ106" s="130">
        <v>2</v>
      </c>
      <c r="GR106" s="130">
        <v>0</v>
      </c>
      <c r="GS106" s="130">
        <v>0</v>
      </c>
      <c r="GT106" s="130" t="s">
        <v>121</v>
      </c>
      <c r="GU106" s="130" t="s">
        <v>1385</v>
      </c>
      <c r="GV106" s="130"/>
      <c r="GW106" s="130"/>
      <c r="GX106" s="130"/>
      <c r="GY106" s="130"/>
      <c r="GZ106" s="130"/>
      <c r="HA106" s="130"/>
      <c r="HH106" s="130"/>
      <c r="HI106" s="130"/>
      <c r="HN106" s="130"/>
      <c r="HO106" s="130"/>
      <c r="HP106" s="130"/>
    </row>
    <row r="107" spans="1:224" x14ac:dyDescent="0.3">
      <c r="A107" t="s">
        <v>138</v>
      </c>
      <c r="B107" t="s">
        <v>168</v>
      </c>
      <c r="C107" t="s">
        <v>178</v>
      </c>
      <c r="D107" t="s">
        <v>179</v>
      </c>
      <c r="E107" s="352">
        <v>44713</v>
      </c>
      <c r="F107" s="130">
        <v>11935</v>
      </c>
      <c r="G107">
        <v>650</v>
      </c>
      <c r="H107">
        <v>474</v>
      </c>
      <c r="I107">
        <v>650</v>
      </c>
      <c r="J107">
        <v>637</v>
      </c>
      <c r="K107">
        <v>644</v>
      </c>
      <c r="L107">
        <v>392</v>
      </c>
      <c r="M107">
        <v>638</v>
      </c>
      <c r="N107">
        <v>442</v>
      </c>
      <c r="O107">
        <v>675</v>
      </c>
      <c r="P107">
        <v>26</v>
      </c>
      <c r="Q107">
        <v>14</v>
      </c>
      <c r="R107">
        <v>25</v>
      </c>
      <c r="S107">
        <v>27</v>
      </c>
      <c r="T107">
        <v>24</v>
      </c>
      <c r="U107">
        <v>8</v>
      </c>
      <c r="V107">
        <v>25</v>
      </c>
      <c r="W107">
        <v>20</v>
      </c>
      <c r="X107">
        <v>31</v>
      </c>
      <c r="Y107">
        <v>624</v>
      </c>
      <c r="Z107">
        <v>460</v>
      </c>
      <c r="AA107">
        <v>625</v>
      </c>
      <c r="AB107">
        <v>610</v>
      </c>
      <c r="AC107">
        <v>620</v>
      </c>
      <c r="AD107">
        <v>384</v>
      </c>
      <c r="AE107">
        <v>613</v>
      </c>
      <c r="AF107">
        <v>422</v>
      </c>
      <c r="AG107">
        <v>644</v>
      </c>
      <c r="AH107">
        <v>80</v>
      </c>
      <c r="AI107">
        <v>72</v>
      </c>
      <c r="AJ107">
        <v>2</v>
      </c>
      <c r="AK107">
        <v>2</v>
      </c>
      <c r="AL107">
        <v>78</v>
      </c>
      <c r="AM107">
        <v>70</v>
      </c>
      <c r="AN107">
        <v>365</v>
      </c>
      <c r="AO107">
        <v>8</v>
      </c>
      <c r="AP107">
        <v>357</v>
      </c>
      <c r="AQ107">
        <v>0</v>
      </c>
      <c r="AR107">
        <v>0</v>
      </c>
      <c r="AS107">
        <v>0</v>
      </c>
      <c r="AT107">
        <v>265</v>
      </c>
      <c r="AU107">
        <v>5</v>
      </c>
      <c r="AV107">
        <v>260</v>
      </c>
      <c r="AW107" s="130">
        <v>638</v>
      </c>
      <c r="AX107" s="130">
        <v>1</v>
      </c>
      <c r="AY107" s="130">
        <v>12</v>
      </c>
      <c r="AZ107" s="130">
        <v>624</v>
      </c>
      <c r="BA107" s="130">
        <v>25</v>
      </c>
      <c r="BB107" s="130">
        <v>0</v>
      </c>
      <c r="BC107" s="130">
        <v>0</v>
      </c>
      <c r="BD107" s="130">
        <v>25</v>
      </c>
      <c r="BE107" s="130">
        <v>613</v>
      </c>
      <c r="BF107" s="130">
        <v>1</v>
      </c>
      <c r="BG107" s="130">
        <v>12</v>
      </c>
      <c r="BH107" s="130">
        <v>599</v>
      </c>
      <c r="BI107">
        <v>88</v>
      </c>
      <c r="BJ107" s="130">
        <v>12</v>
      </c>
      <c r="BK107">
        <v>90</v>
      </c>
      <c r="BL107">
        <v>76</v>
      </c>
      <c r="BM107" s="27">
        <v>21</v>
      </c>
      <c r="BN107">
        <v>5</v>
      </c>
      <c r="BO107" s="130">
        <v>22</v>
      </c>
      <c r="BP107" s="130">
        <v>5</v>
      </c>
      <c r="BQ107">
        <v>3</v>
      </c>
      <c r="BR107">
        <v>0</v>
      </c>
      <c r="BS107" s="130">
        <v>17</v>
      </c>
      <c r="BT107">
        <v>2</v>
      </c>
      <c r="BU107">
        <v>0</v>
      </c>
      <c r="BV107">
        <v>2</v>
      </c>
      <c r="BW107">
        <v>4</v>
      </c>
      <c r="BX107">
        <v>1</v>
      </c>
      <c r="BY107" s="130">
        <v>3</v>
      </c>
      <c r="BZ107">
        <v>15</v>
      </c>
      <c r="CA107">
        <v>4</v>
      </c>
      <c r="CB107">
        <v>15</v>
      </c>
      <c r="CC107">
        <v>0</v>
      </c>
      <c r="CD107" s="130"/>
      <c r="CE107" s="130"/>
      <c r="CF107" s="322"/>
      <c r="CG107">
        <v>650</v>
      </c>
      <c r="CH107">
        <v>499</v>
      </c>
      <c r="CI107">
        <v>650</v>
      </c>
      <c r="CJ107" s="130">
        <v>201</v>
      </c>
      <c r="CK107" s="130">
        <v>596</v>
      </c>
      <c r="CL107" s="130">
        <v>387</v>
      </c>
      <c r="CM107" s="130">
        <v>474</v>
      </c>
      <c r="CN107">
        <v>371</v>
      </c>
      <c r="CO107">
        <v>474</v>
      </c>
      <c r="CP107">
        <v>182</v>
      </c>
      <c r="CQ107">
        <v>26</v>
      </c>
      <c r="CR107">
        <v>24</v>
      </c>
      <c r="CS107">
        <v>25</v>
      </c>
      <c r="CT107" s="130">
        <v>9</v>
      </c>
      <c r="CU107" s="130">
        <v>24</v>
      </c>
      <c r="CV107" s="130">
        <v>14</v>
      </c>
      <c r="CW107" s="130">
        <v>14</v>
      </c>
      <c r="CX107">
        <v>10</v>
      </c>
      <c r="CY107">
        <v>14</v>
      </c>
      <c r="CZ107">
        <v>7</v>
      </c>
      <c r="DA107">
        <v>624</v>
      </c>
      <c r="DB107">
        <v>475</v>
      </c>
      <c r="DC107">
        <v>625</v>
      </c>
      <c r="DD107" s="130">
        <v>192</v>
      </c>
      <c r="DE107" s="130">
        <v>572</v>
      </c>
      <c r="DF107" s="130">
        <v>373</v>
      </c>
      <c r="DG107" s="130">
        <v>460</v>
      </c>
      <c r="DH107" s="130">
        <v>361</v>
      </c>
      <c r="DI107" s="130">
        <v>460</v>
      </c>
      <c r="DJ107" s="130">
        <v>175</v>
      </c>
      <c r="DK107" s="130"/>
      <c r="DL107">
        <v>681</v>
      </c>
      <c r="DM107">
        <v>681</v>
      </c>
      <c r="DN107">
        <v>0</v>
      </c>
      <c r="DO107">
        <v>681</v>
      </c>
      <c r="DP107">
        <v>33</v>
      </c>
      <c r="DQ107">
        <v>648</v>
      </c>
      <c r="DR107">
        <v>0</v>
      </c>
      <c r="DS107">
        <v>631</v>
      </c>
      <c r="DT107">
        <v>669</v>
      </c>
      <c r="DU107" s="130">
        <v>165</v>
      </c>
      <c r="DV107" s="130">
        <v>143</v>
      </c>
      <c r="DW107">
        <v>318</v>
      </c>
      <c r="DX107" s="130">
        <v>17</v>
      </c>
      <c r="DY107">
        <v>36</v>
      </c>
      <c r="DZ107">
        <v>2</v>
      </c>
      <c r="EA107">
        <v>0</v>
      </c>
      <c r="EB107">
        <v>613</v>
      </c>
      <c r="EC107" s="130">
        <v>18</v>
      </c>
      <c r="ED107" s="130">
        <v>642</v>
      </c>
      <c r="EE107" s="130">
        <v>27</v>
      </c>
      <c r="EF107" s="130">
        <v>4</v>
      </c>
      <c r="EG107" s="130">
        <v>40</v>
      </c>
      <c r="EH107" s="130">
        <v>363</v>
      </c>
      <c r="EI107" s="130">
        <v>274</v>
      </c>
      <c r="EJ107" s="130">
        <v>3</v>
      </c>
      <c r="EK107" s="130">
        <v>20</v>
      </c>
      <c r="EL107" s="130">
        <v>7</v>
      </c>
      <c r="EM107" s="130">
        <v>3</v>
      </c>
      <c r="EN107" s="130">
        <v>1</v>
      </c>
      <c r="EO107">
        <v>20</v>
      </c>
      <c r="EP107">
        <v>356</v>
      </c>
      <c r="EQ107">
        <v>271</v>
      </c>
      <c r="ER107">
        <v>0</v>
      </c>
      <c r="ES107" s="130">
        <v>52</v>
      </c>
      <c r="ET107">
        <v>18</v>
      </c>
      <c r="EU107" s="130">
        <v>162</v>
      </c>
      <c r="EV107">
        <v>31</v>
      </c>
      <c r="EW107" s="130">
        <v>8842</v>
      </c>
      <c r="EX107" s="130">
        <v>1</v>
      </c>
      <c r="EY107" s="130">
        <v>530</v>
      </c>
      <c r="EZ107" s="130">
        <v>27</v>
      </c>
      <c r="FA107" s="130">
        <v>23</v>
      </c>
      <c r="FB107" s="130">
        <v>118</v>
      </c>
      <c r="FC107" s="130">
        <v>4773</v>
      </c>
      <c r="FD107">
        <v>3562</v>
      </c>
      <c r="FE107">
        <v>700</v>
      </c>
      <c r="FF107" s="130">
        <v>9035</v>
      </c>
      <c r="FG107" s="130">
        <v>54</v>
      </c>
      <c r="FH107" s="130">
        <v>51</v>
      </c>
      <c r="FI107" s="130">
        <v>2</v>
      </c>
      <c r="FJ107" s="130">
        <v>20</v>
      </c>
      <c r="FK107" s="130">
        <v>1</v>
      </c>
      <c r="FL107" s="130">
        <v>53</v>
      </c>
      <c r="FM107" s="130">
        <v>0</v>
      </c>
      <c r="FN107" s="130">
        <v>4</v>
      </c>
      <c r="FO107" s="130">
        <v>0</v>
      </c>
      <c r="FP107" s="130">
        <v>0</v>
      </c>
      <c r="FQ107" s="130">
        <v>0</v>
      </c>
      <c r="FR107" s="130">
        <v>0</v>
      </c>
      <c r="FS107" s="130">
        <v>0</v>
      </c>
      <c r="FT107" s="130">
        <v>0</v>
      </c>
      <c r="FU107" s="130">
        <v>10</v>
      </c>
      <c r="FV107" s="130">
        <v>7</v>
      </c>
      <c r="FW107" s="130">
        <v>4</v>
      </c>
      <c r="FX107" s="130">
        <v>1</v>
      </c>
      <c r="FY107" s="130">
        <v>8</v>
      </c>
      <c r="FZ107" s="130">
        <v>2</v>
      </c>
      <c r="GA107" s="130">
        <v>14</v>
      </c>
      <c r="GB107" s="130">
        <v>5</v>
      </c>
      <c r="GC107" s="130">
        <v>416</v>
      </c>
      <c r="GD107" s="130">
        <v>85</v>
      </c>
      <c r="GE107" s="130">
        <v>501</v>
      </c>
      <c r="GF107" s="130">
        <v>6</v>
      </c>
      <c r="GG107" s="130">
        <v>0</v>
      </c>
      <c r="GH107" s="130">
        <v>6</v>
      </c>
      <c r="GI107" s="130">
        <v>410</v>
      </c>
      <c r="GJ107" s="130">
        <v>85</v>
      </c>
      <c r="GK107" s="130">
        <v>495</v>
      </c>
      <c r="GL107" s="130">
        <v>416</v>
      </c>
      <c r="GM107" s="130">
        <v>47</v>
      </c>
      <c r="GN107" s="130">
        <v>42</v>
      </c>
      <c r="GO107" s="130">
        <v>47</v>
      </c>
      <c r="GP107" s="130">
        <v>163</v>
      </c>
      <c r="GQ107" s="130">
        <v>8</v>
      </c>
      <c r="GR107" s="130">
        <v>4</v>
      </c>
      <c r="GS107" s="130">
        <v>4</v>
      </c>
      <c r="GT107" s="130" t="s">
        <v>121</v>
      </c>
      <c r="GU107" s="130" t="s">
        <v>1225</v>
      </c>
      <c r="GV107" s="130"/>
      <c r="GW107" s="130"/>
      <c r="GX107" s="130"/>
      <c r="GY107" s="130"/>
      <c r="GZ107" s="130"/>
      <c r="HA107" s="130"/>
      <c r="HH107" s="130"/>
      <c r="HI107" s="130"/>
      <c r="HN107" s="130"/>
      <c r="HO107" s="130"/>
      <c r="HP107" s="130"/>
    </row>
    <row r="108" spans="1:224" x14ac:dyDescent="0.3">
      <c r="A108" t="s">
        <v>138</v>
      </c>
      <c r="B108" t="s">
        <v>180</v>
      </c>
      <c r="C108" t="s">
        <v>181</v>
      </c>
      <c r="D108" t="s">
        <v>182</v>
      </c>
      <c r="E108" s="352">
        <v>44682</v>
      </c>
      <c r="F108" s="130">
        <v>3960</v>
      </c>
      <c r="G108">
        <v>246</v>
      </c>
      <c r="H108">
        <v>247</v>
      </c>
      <c r="I108">
        <v>253</v>
      </c>
      <c r="J108">
        <v>258</v>
      </c>
      <c r="K108">
        <v>255</v>
      </c>
      <c r="L108">
        <v>113</v>
      </c>
      <c r="M108">
        <v>228</v>
      </c>
      <c r="N108">
        <v>190</v>
      </c>
      <c r="O108">
        <v>284</v>
      </c>
      <c r="P108">
        <v>10</v>
      </c>
      <c r="Q108">
        <v>8</v>
      </c>
      <c r="R108">
        <v>9</v>
      </c>
      <c r="S108">
        <v>10</v>
      </c>
      <c r="T108">
        <v>9</v>
      </c>
      <c r="U108">
        <v>5</v>
      </c>
      <c r="V108">
        <v>8</v>
      </c>
      <c r="W108">
        <v>6</v>
      </c>
      <c r="X108">
        <v>14</v>
      </c>
      <c r="Y108">
        <v>232</v>
      </c>
      <c r="Z108">
        <v>235</v>
      </c>
      <c r="AA108">
        <v>240</v>
      </c>
      <c r="AB108">
        <v>244</v>
      </c>
      <c r="AC108">
        <v>242</v>
      </c>
      <c r="AD108">
        <v>106</v>
      </c>
      <c r="AE108">
        <v>216</v>
      </c>
      <c r="AF108">
        <v>183</v>
      </c>
      <c r="AG108">
        <v>266</v>
      </c>
      <c r="AH108">
        <v>38</v>
      </c>
      <c r="AI108">
        <v>38</v>
      </c>
      <c r="AJ108">
        <v>2</v>
      </c>
      <c r="AK108">
        <v>2</v>
      </c>
      <c r="AL108">
        <v>36</v>
      </c>
      <c r="AM108">
        <v>36</v>
      </c>
      <c r="AN108">
        <v>97</v>
      </c>
      <c r="AO108">
        <v>5</v>
      </c>
      <c r="AP108">
        <v>90</v>
      </c>
      <c r="AQ108">
        <v>0</v>
      </c>
      <c r="AR108">
        <v>0</v>
      </c>
      <c r="AS108">
        <v>0</v>
      </c>
      <c r="AT108">
        <v>71</v>
      </c>
      <c r="AU108">
        <v>4</v>
      </c>
      <c r="AV108">
        <v>66</v>
      </c>
      <c r="AW108" s="130">
        <v>228</v>
      </c>
      <c r="AX108" s="130">
        <v>0</v>
      </c>
      <c r="AY108" s="130">
        <v>2</v>
      </c>
      <c r="AZ108" s="130">
        <v>226</v>
      </c>
      <c r="BA108" s="130">
        <v>8</v>
      </c>
      <c r="BB108" s="130">
        <v>0</v>
      </c>
      <c r="BC108" s="130">
        <v>0</v>
      </c>
      <c r="BD108" s="130">
        <v>8</v>
      </c>
      <c r="BE108" s="130">
        <v>216</v>
      </c>
      <c r="BF108" s="130">
        <v>0</v>
      </c>
      <c r="BG108" s="130">
        <v>2</v>
      </c>
      <c r="BH108" s="130">
        <v>214</v>
      </c>
      <c r="BI108">
        <v>20</v>
      </c>
      <c r="BJ108" s="130">
        <v>3</v>
      </c>
      <c r="BK108">
        <v>50</v>
      </c>
      <c r="BL108">
        <v>36</v>
      </c>
      <c r="BM108" s="27">
        <v>10</v>
      </c>
      <c r="BN108">
        <v>3</v>
      </c>
      <c r="BO108" s="130">
        <v>6</v>
      </c>
      <c r="BP108" s="130">
        <v>4</v>
      </c>
      <c r="BQ108">
        <v>3</v>
      </c>
      <c r="BR108">
        <v>0</v>
      </c>
      <c r="BS108" s="130">
        <v>2</v>
      </c>
      <c r="BT108">
        <v>1</v>
      </c>
      <c r="BU108">
        <v>0</v>
      </c>
      <c r="BV108">
        <v>0</v>
      </c>
      <c r="BW108">
        <v>1</v>
      </c>
      <c r="BX108">
        <v>1</v>
      </c>
      <c r="BY108" s="130">
        <v>0</v>
      </c>
      <c r="BZ108">
        <v>1</v>
      </c>
      <c r="CA108">
        <v>0</v>
      </c>
      <c r="CB108">
        <v>1</v>
      </c>
      <c r="CC108">
        <v>0</v>
      </c>
      <c r="CD108" s="130"/>
      <c r="CE108" s="130"/>
      <c r="CF108" s="322"/>
      <c r="CG108">
        <v>246</v>
      </c>
      <c r="CH108">
        <v>197</v>
      </c>
      <c r="CI108">
        <v>253</v>
      </c>
      <c r="CJ108" s="130">
        <v>76</v>
      </c>
      <c r="CK108" s="130">
        <v>223</v>
      </c>
      <c r="CL108" s="130">
        <v>139</v>
      </c>
      <c r="CM108" s="130">
        <v>247</v>
      </c>
      <c r="CN108">
        <v>216</v>
      </c>
      <c r="CO108">
        <v>221</v>
      </c>
      <c r="CP108">
        <v>81</v>
      </c>
      <c r="CQ108">
        <v>10</v>
      </c>
      <c r="CR108">
        <v>10</v>
      </c>
      <c r="CS108">
        <v>9</v>
      </c>
      <c r="CT108" s="130">
        <v>1</v>
      </c>
      <c r="CU108" s="130">
        <v>7</v>
      </c>
      <c r="CV108" s="130">
        <v>3</v>
      </c>
      <c r="CW108" s="130">
        <v>8</v>
      </c>
      <c r="CX108">
        <v>6</v>
      </c>
      <c r="CY108">
        <v>8</v>
      </c>
      <c r="CZ108">
        <v>3</v>
      </c>
      <c r="DA108">
        <v>232</v>
      </c>
      <c r="DB108">
        <v>186</v>
      </c>
      <c r="DC108">
        <v>240</v>
      </c>
      <c r="DD108" s="130">
        <v>73</v>
      </c>
      <c r="DE108" s="130">
        <v>212</v>
      </c>
      <c r="DF108" s="130">
        <v>132</v>
      </c>
      <c r="DG108" s="130">
        <v>235</v>
      </c>
      <c r="DH108" s="130">
        <v>207</v>
      </c>
      <c r="DI108" s="130">
        <v>209</v>
      </c>
      <c r="DJ108" s="130">
        <v>77</v>
      </c>
      <c r="DK108" s="130"/>
      <c r="DL108">
        <v>291</v>
      </c>
      <c r="DM108">
        <v>287</v>
      </c>
      <c r="DN108">
        <v>4</v>
      </c>
      <c r="DO108">
        <v>291</v>
      </c>
      <c r="DP108">
        <v>14</v>
      </c>
      <c r="DQ108">
        <v>273</v>
      </c>
      <c r="DR108">
        <v>4</v>
      </c>
      <c r="DS108">
        <v>249</v>
      </c>
      <c r="DT108">
        <v>274</v>
      </c>
      <c r="DU108" s="130">
        <v>70</v>
      </c>
      <c r="DV108" s="130">
        <v>23</v>
      </c>
      <c r="DW108">
        <v>147</v>
      </c>
      <c r="DX108" s="130">
        <v>27</v>
      </c>
      <c r="DY108">
        <v>14</v>
      </c>
      <c r="DZ108">
        <v>7</v>
      </c>
      <c r="EA108">
        <v>3</v>
      </c>
      <c r="EB108">
        <v>243</v>
      </c>
      <c r="EC108" s="130">
        <v>6</v>
      </c>
      <c r="ED108" s="130">
        <v>266</v>
      </c>
      <c r="EE108" s="130">
        <v>8</v>
      </c>
      <c r="EF108" s="130">
        <v>2</v>
      </c>
      <c r="EG108" s="130">
        <v>9</v>
      </c>
      <c r="EH108" s="130">
        <v>154</v>
      </c>
      <c r="EI108" s="130">
        <v>126</v>
      </c>
      <c r="EJ108" s="130">
        <v>2</v>
      </c>
      <c r="EK108" s="130">
        <v>4</v>
      </c>
      <c r="EL108" s="130">
        <v>7</v>
      </c>
      <c r="EM108" s="130">
        <v>1</v>
      </c>
      <c r="EN108" s="130">
        <v>0</v>
      </c>
      <c r="EO108">
        <v>5</v>
      </c>
      <c r="EP108">
        <v>145</v>
      </c>
      <c r="EQ108">
        <v>123</v>
      </c>
      <c r="ER108">
        <v>1</v>
      </c>
      <c r="ES108" s="130">
        <v>14</v>
      </c>
      <c r="ET108">
        <v>6</v>
      </c>
      <c r="EU108" s="130">
        <v>37</v>
      </c>
      <c r="EV108">
        <v>12</v>
      </c>
      <c r="EW108" s="130">
        <v>3146</v>
      </c>
      <c r="EX108" s="130">
        <v>0</v>
      </c>
      <c r="EY108" s="130">
        <v>346</v>
      </c>
      <c r="EZ108" s="130">
        <v>1</v>
      </c>
      <c r="FA108" s="130">
        <v>20</v>
      </c>
      <c r="FB108" s="130">
        <v>74</v>
      </c>
      <c r="FC108" s="130">
        <v>1710</v>
      </c>
      <c r="FD108">
        <v>1181</v>
      </c>
      <c r="FE108">
        <v>304</v>
      </c>
      <c r="FF108" s="130">
        <v>3195</v>
      </c>
      <c r="FG108" s="130">
        <v>20</v>
      </c>
      <c r="FH108" s="130">
        <v>17</v>
      </c>
      <c r="FI108" s="130">
        <v>0</v>
      </c>
      <c r="FJ108" s="130">
        <v>1</v>
      </c>
      <c r="FK108" s="130">
        <v>0</v>
      </c>
      <c r="FL108" s="130">
        <v>20</v>
      </c>
      <c r="FM108" s="130">
        <v>0</v>
      </c>
      <c r="FN108" s="130">
        <v>2</v>
      </c>
      <c r="FO108" s="130">
        <v>0</v>
      </c>
      <c r="FP108" s="130">
        <v>0</v>
      </c>
      <c r="FQ108" s="130">
        <v>0</v>
      </c>
      <c r="FR108" s="130">
        <v>1</v>
      </c>
      <c r="FS108" s="130">
        <v>0</v>
      </c>
      <c r="FT108" s="130">
        <v>0</v>
      </c>
      <c r="FU108" s="130">
        <v>0</v>
      </c>
      <c r="FV108" s="130">
        <v>0</v>
      </c>
      <c r="FW108" s="130">
        <v>0</v>
      </c>
      <c r="FX108" s="130">
        <v>0</v>
      </c>
      <c r="FY108" s="130">
        <v>0</v>
      </c>
      <c r="FZ108" s="130">
        <v>0</v>
      </c>
      <c r="GA108" s="130">
        <v>2</v>
      </c>
      <c r="GB108" s="130">
        <v>0</v>
      </c>
      <c r="GC108" s="130">
        <v>189</v>
      </c>
      <c r="GD108" s="130">
        <v>46</v>
      </c>
      <c r="GE108" s="130">
        <v>235</v>
      </c>
      <c r="GF108" s="130">
        <v>7</v>
      </c>
      <c r="GG108" s="130">
        <v>1</v>
      </c>
      <c r="GH108" s="130">
        <v>8</v>
      </c>
      <c r="GI108" s="130">
        <v>180</v>
      </c>
      <c r="GJ108" s="130">
        <v>45</v>
      </c>
      <c r="GK108" s="130">
        <v>225</v>
      </c>
      <c r="GL108" s="130">
        <v>189</v>
      </c>
      <c r="GM108" s="130">
        <v>7</v>
      </c>
      <c r="GN108" s="130">
        <v>7</v>
      </c>
      <c r="GO108" s="130">
        <v>7</v>
      </c>
      <c r="GP108" s="130">
        <v>61</v>
      </c>
      <c r="GQ108" s="130">
        <v>0</v>
      </c>
      <c r="GR108" s="130">
        <v>0</v>
      </c>
      <c r="GS108" s="130">
        <v>0</v>
      </c>
      <c r="GT108" s="130" t="s">
        <v>118</v>
      </c>
      <c r="GU108" s="130" t="s">
        <v>1226</v>
      </c>
      <c r="GV108" s="130"/>
      <c r="GW108" s="130"/>
      <c r="GX108" s="130"/>
      <c r="GY108" s="130"/>
      <c r="GZ108" s="130"/>
      <c r="HA108" s="130"/>
      <c r="HH108" s="130"/>
      <c r="HI108" s="130"/>
      <c r="HN108" s="130"/>
      <c r="HO108" s="130"/>
      <c r="HP108" s="130"/>
    </row>
    <row r="109" spans="1:224" x14ac:dyDescent="0.3">
      <c r="A109" t="s">
        <v>138</v>
      </c>
      <c r="B109" t="s">
        <v>180</v>
      </c>
      <c r="C109" t="s">
        <v>181</v>
      </c>
      <c r="D109" t="s">
        <v>182</v>
      </c>
      <c r="E109" s="352">
        <v>44713</v>
      </c>
      <c r="F109" s="130">
        <v>3956</v>
      </c>
      <c r="G109">
        <v>250</v>
      </c>
      <c r="H109">
        <v>243</v>
      </c>
      <c r="I109">
        <v>248</v>
      </c>
      <c r="J109">
        <v>259</v>
      </c>
      <c r="K109">
        <v>251</v>
      </c>
      <c r="L109">
        <v>121</v>
      </c>
      <c r="M109">
        <v>230</v>
      </c>
      <c r="N109">
        <v>189</v>
      </c>
      <c r="O109">
        <v>286</v>
      </c>
      <c r="P109">
        <v>10</v>
      </c>
      <c r="Q109">
        <v>8</v>
      </c>
      <c r="R109">
        <v>9</v>
      </c>
      <c r="S109">
        <v>10</v>
      </c>
      <c r="T109">
        <v>9</v>
      </c>
      <c r="U109">
        <v>6</v>
      </c>
      <c r="V109">
        <v>8</v>
      </c>
      <c r="W109">
        <v>6</v>
      </c>
      <c r="X109">
        <v>14</v>
      </c>
      <c r="Y109">
        <v>236</v>
      </c>
      <c r="Z109">
        <v>232</v>
      </c>
      <c r="AA109">
        <v>235</v>
      </c>
      <c r="AB109">
        <v>245</v>
      </c>
      <c r="AC109">
        <v>238</v>
      </c>
      <c r="AD109">
        <v>113</v>
      </c>
      <c r="AE109">
        <v>218</v>
      </c>
      <c r="AF109">
        <v>182</v>
      </c>
      <c r="AG109">
        <v>268</v>
      </c>
      <c r="AH109">
        <v>43</v>
      </c>
      <c r="AI109">
        <v>43</v>
      </c>
      <c r="AJ109">
        <v>2</v>
      </c>
      <c r="AK109">
        <v>2</v>
      </c>
      <c r="AL109">
        <v>41</v>
      </c>
      <c r="AM109">
        <v>41</v>
      </c>
      <c r="AN109">
        <v>104</v>
      </c>
      <c r="AO109">
        <v>6</v>
      </c>
      <c r="AP109">
        <v>96</v>
      </c>
      <c r="AQ109">
        <v>0</v>
      </c>
      <c r="AR109">
        <v>0</v>
      </c>
      <c r="AS109">
        <v>0</v>
      </c>
      <c r="AT109">
        <v>76</v>
      </c>
      <c r="AU109">
        <v>4</v>
      </c>
      <c r="AV109">
        <v>71</v>
      </c>
      <c r="AW109" s="130">
        <v>230</v>
      </c>
      <c r="AX109" s="130">
        <v>0</v>
      </c>
      <c r="AY109" s="130">
        <v>2</v>
      </c>
      <c r="AZ109" s="130">
        <v>228</v>
      </c>
      <c r="BA109" s="130">
        <v>8</v>
      </c>
      <c r="BB109" s="130">
        <v>0</v>
      </c>
      <c r="BC109" s="130">
        <v>0</v>
      </c>
      <c r="BD109" s="130">
        <v>8</v>
      </c>
      <c r="BE109" s="130">
        <v>218</v>
      </c>
      <c r="BF109" s="130">
        <v>0</v>
      </c>
      <c r="BG109" s="130">
        <v>2</v>
      </c>
      <c r="BH109" s="130">
        <v>216</v>
      </c>
      <c r="BI109">
        <v>20</v>
      </c>
      <c r="BJ109" s="130">
        <v>4</v>
      </c>
      <c r="BK109">
        <v>50</v>
      </c>
      <c r="BL109">
        <v>36</v>
      </c>
      <c r="BM109" s="27">
        <v>10</v>
      </c>
      <c r="BN109">
        <v>3</v>
      </c>
      <c r="BO109" s="130">
        <v>6</v>
      </c>
      <c r="BP109" s="130">
        <v>4</v>
      </c>
      <c r="BQ109">
        <v>3</v>
      </c>
      <c r="BR109">
        <v>0</v>
      </c>
      <c r="BS109" s="130">
        <v>2</v>
      </c>
      <c r="BT109">
        <v>0</v>
      </c>
      <c r="BU109">
        <v>0</v>
      </c>
      <c r="BV109">
        <v>0</v>
      </c>
      <c r="BW109">
        <v>0</v>
      </c>
      <c r="BX109">
        <v>0</v>
      </c>
      <c r="BY109" s="130">
        <v>0</v>
      </c>
      <c r="BZ109">
        <v>1</v>
      </c>
      <c r="CA109">
        <v>0</v>
      </c>
      <c r="CB109">
        <v>1</v>
      </c>
      <c r="CC109">
        <v>0</v>
      </c>
      <c r="CD109" s="130"/>
      <c r="CE109" s="130"/>
      <c r="CF109" s="322"/>
      <c r="CG109">
        <v>250</v>
      </c>
      <c r="CH109">
        <v>205</v>
      </c>
      <c r="CI109">
        <v>248</v>
      </c>
      <c r="CJ109" s="130">
        <v>77</v>
      </c>
      <c r="CK109" s="130">
        <v>221</v>
      </c>
      <c r="CL109" s="130">
        <v>143</v>
      </c>
      <c r="CM109" s="130">
        <v>243</v>
      </c>
      <c r="CN109">
        <v>208</v>
      </c>
      <c r="CO109">
        <v>220</v>
      </c>
      <c r="CP109">
        <v>84</v>
      </c>
      <c r="CQ109">
        <v>10</v>
      </c>
      <c r="CR109">
        <v>10</v>
      </c>
      <c r="CS109">
        <v>9</v>
      </c>
      <c r="CT109" s="130">
        <v>1</v>
      </c>
      <c r="CU109" s="130">
        <v>7</v>
      </c>
      <c r="CV109" s="130">
        <v>4</v>
      </c>
      <c r="CW109" s="130">
        <v>8</v>
      </c>
      <c r="CX109">
        <v>6</v>
      </c>
      <c r="CY109">
        <v>8</v>
      </c>
      <c r="CZ109">
        <v>3</v>
      </c>
      <c r="DA109">
        <v>236</v>
      </c>
      <c r="DB109">
        <v>194</v>
      </c>
      <c r="DC109">
        <v>235</v>
      </c>
      <c r="DD109" s="130">
        <v>74</v>
      </c>
      <c r="DE109" s="130">
        <v>210</v>
      </c>
      <c r="DF109" s="130">
        <v>135</v>
      </c>
      <c r="DG109" s="130">
        <v>232</v>
      </c>
      <c r="DH109" s="130">
        <v>200</v>
      </c>
      <c r="DI109" s="130">
        <v>209</v>
      </c>
      <c r="DJ109" s="130">
        <v>81</v>
      </c>
      <c r="DK109" s="130"/>
      <c r="DL109">
        <v>291</v>
      </c>
      <c r="DM109">
        <v>287</v>
      </c>
      <c r="DN109">
        <v>4</v>
      </c>
      <c r="DO109">
        <v>291</v>
      </c>
      <c r="DP109">
        <v>14</v>
      </c>
      <c r="DQ109">
        <v>273</v>
      </c>
      <c r="DR109">
        <v>4</v>
      </c>
      <c r="DS109">
        <v>248</v>
      </c>
      <c r="DT109">
        <v>275</v>
      </c>
      <c r="DU109" s="130">
        <v>70</v>
      </c>
      <c r="DV109" s="130">
        <v>23</v>
      </c>
      <c r="DW109">
        <v>147</v>
      </c>
      <c r="DX109" s="130">
        <v>27</v>
      </c>
      <c r="DY109">
        <v>14</v>
      </c>
      <c r="DZ109">
        <v>7</v>
      </c>
      <c r="EA109">
        <v>3</v>
      </c>
      <c r="EB109">
        <v>242</v>
      </c>
      <c r="EC109" s="130">
        <v>6</v>
      </c>
      <c r="ED109" s="130">
        <v>267</v>
      </c>
      <c r="EE109" s="130">
        <v>8</v>
      </c>
      <c r="EF109" s="130">
        <v>2</v>
      </c>
      <c r="EG109" s="130">
        <v>9</v>
      </c>
      <c r="EH109" s="130">
        <v>151</v>
      </c>
      <c r="EI109" s="130">
        <v>129</v>
      </c>
      <c r="EJ109" s="130">
        <v>2</v>
      </c>
      <c r="EK109" s="130">
        <v>4</v>
      </c>
      <c r="EL109" s="130">
        <v>7</v>
      </c>
      <c r="EM109" s="130">
        <v>1</v>
      </c>
      <c r="EN109" s="130">
        <v>0</v>
      </c>
      <c r="EO109">
        <v>5</v>
      </c>
      <c r="EP109">
        <v>142</v>
      </c>
      <c r="EQ109">
        <v>126</v>
      </c>
      <c r="ER109">
        <v>1</v>
      </c>
      <c r="ES109" s="130">
        <v>14</v>
      </c>
      <c r="ET109">
        <v>6</v>
      </c>
      <c r="EU109" s="130">
        <v>36</v>
      </c>
      <c r="EV109">
        <v>12</v>
      </c>
      <c r="EW109" s="130">
        <v>3149</v>
      </c>
      <c r="EX109" s="130">
        <v>0</v>
      </c>
      <c r="EY109" s="130">
        <v>343</v>
      </c>
      <c r="EZ109" s="130">
        <v>1</v>
      </c>
      <c r="FA109" s="130">
        <v>20</v>
      </c>
      <c r="FB109" s="130">
        <v>74</v>
      </c>
      <c r="FC109" s="130">
        <v>1711</v>
      </c>
      <c r="FD109">
        <v>1179</v>
      </c>
      <c r="FE109">
        <v>307</v>
      </c>
      <c r="FF109" s="130">
        <v>3197</v>
      </c>
      <c r="FG109" s="130">
        <v>19</v>
      </c>
      <c r="FH109" s="130">
        <v>16</v>
      </c>
      <c r="FI109" s="130">
        <v>0</v>
      </c>
      <c r="FJ109" s="130">
        <v>1</v>
      </c>
      <c r="FK109" s="130">
        <v>0</v>
      </c>
      <c r="FL109" s="130">
        <v>19</v>
      </c>
      <c r="FM109" s="130">
        <v>0</v>
      </c>
      <c r="FN109" s="130">
        <v>2</v>
      </c>
      <c r="FO109" s="130">
        <v>0</v>
      </c>
      <c r="FP109" s="130">
        <v>0</v>
      </c>
      <c r="FQ109" s="130">
        <v>0</v>
      </c>
      <c r="FR109" s="130">
        <v>1</v>
      </c>
      <c r="FS109" s="130">
        <v>0</v>
      </c>
      <c r="FT109" s="130">
        <v>0</v>
      </c>
      <c r="FU109" s="130">
        <v>0</v>
      </c>
      <c r="FV109" s="130">
        <v>0</v>
      </c>
      <c r="FW109" s="130">
        <v>0</v>
      </c>
      <c r="FX109" s="130">
        <v>0</v>
      </c>
      <c r="FY109" s="130">
        <v>0</v>
      </c>
      <c r="FZ109" s="130">
        <v>0</v>
      </c>
      <c r="GA109" s="130">
        <v>2</v>
      </c>
      <c r="GB109" s="130">
        <v>0</v>
      </c>
      <c r="GC109" s="130">
        <v>189</v>
      </c>
      <c r="GD109" s="130">
        <v>46</v>
      </c>
      <c r="GE109" s="130">
        <v>235</v>
      </c>
      <c r="GF109" s="130">
        <v>7</v>
      </c>
      <c r="GG109" s="130">
        <v>1</v>
      </c>
      <c r="GH109" s="130">
        <v>8</v>
      </c>
      <c r="GI109" s="130">
        <v>180</v>
      </c>
      <c r="GJ109" s="130">
        <v>45</v>
      </c>
      <c r="GK109" s="130">
        <v>225</v>
      </c>
      <c r="GL109" s="130">
        <v>189</v>
      </c>
      <c r="GM109" s="130">
        <v>6</v>
      </c>
      <c r="GN109" s="130">
        <v>6</v>
      </c>
      <c r="GO109" s="130">
        <v>6</v>
      </c>
      <c r="GP109" s="130">
        <v>63</v>
      </c>
      <c r="GQ109" s="130">
        <v>2</v>
      </c>
      <c r="GR109" s="130">
        <v>1</v>
      </c>
      <c r="GS109" s="130">
        <v>1</v>
      </c>
      <c r="GT109" s="130" t="s">
        <v>121</v>
      </c>
      <c r="GU109" s="130" t="s">
        <v>1226</v>
      </c>
      <c r="GV109" s="130"/>
      <c r="GW109" s="130"/>
      <c r="GX109" s="130"/>
      <c r="GY109" s="130"/>
      <c r="GZ109" s="130"/>
      <c r="HA109" s="130"/>
      <c r="HH109" s="130"/>
      <c r="HI109" s="130"/>
      <c r="HN109" s="130"/>
      <c r="HO109" s="130"/>
      <c r="HP109" s="130"/>
    </row>
    <row r="110" spans="1:224" x14ac:dyDescent="0.3">
      <c r="A110" t="s">
        <v>138</v>
      </c>
      <c r="B110" t="s">
        <v>180</v>
      </c>
      <c r="C110" t="s">
        <v>183</v>
      </c>
      <c r="D110" t="s">
        <v>184</v>
      </c>
      <c r="E110" s="352">
        <v>44682</v>
      </c>
      <c r="F110" s="130">
        <v>6017</v>
      </c>
      <c r="G110">
        <v>419</v>
      </c>
      <c r="H110">
        <v>391</v>
      </c>
      <c r="I110">
        <v>403</v>
      </c>
      <c r="J110">
        <v>404</v>
      </c>
      <c r="K110">
        <v>404</v>
      </c>
      <c r="L110">
        <v>349</v>
      </c>
      <c r="M110">
        <v>364</v>
      </c>
      <c r="N110">
        <v>348</v>
      </c>
      <c r="O110">
        <v>439</v>
      </c>
      <c r="P110">
        <v>19</v>
      </c>
      <c r="Q110">
        <v>12</v>
      </c>
      <c r="R110">
        <v>15</v>
      </c>
      <c r="S110">
        <v>18</v>
      </c>
      <c r="T110">
        <v>16</v>
      </c>
      <c r="U110">
        <v>9</v>
      </c>
      <c r="V110">
        <v>7</v>
      </c>
      <c r="W110">
        <v>15</v>
      </c>
      <c r="X110">
        <v>24</v>
      </c>
      <c r="Y110">
        <v>399</v>
      </c>
      <c r="Z110">
        <v>378</v>
      </c>
      <c r="AA110">
        <v>387</v>
      </c>
      <c r="AB110">
        <v>385</v>
      </c>
      <c r="AC110">
        <v>387</v>
      </c>
      <c r="AD110">
        <v>339</v>
      </c>
      <c r="AE110">
        <v>356</v>
      </c>
      <c r="AF110">
        <v>332</v>
      </c>
      <c r="AG110">
        <v>414</v>
      </c>
      <c r="AH110">
        <v>52</v>
      </c>
      <c r="AI110">
        <v>52</v>
      </c>
      <c r="AJ110">
        <v>3</v>
      </c>
      <c r="AK110">
        <v>3</v>
      </c>
      <c r="AL110">
        <v>49</v>
      </c>
      <c r="AM110">
        <v>49</v>
      </c>
      <c r="AN110">
        <v>325</v>
      </c>
      <c r="AO110">
        <v>4</v>
      </c>
      <c r="AP110">
        <v>320</v>
      </c>
      <c r="AQ110">
        <v>0</v>
      </c>
      <c r="AR110">
        <v>0</v>
      </c>
      <c r="AS110">
        <v>0</v>
      </c>
      <c r="AT110">
        <v>283</v>
      </c>
      <c r="AU110">
        <v>4</v>
      </c>
      <c r="AV110">
        <v>278</v>
      </c>
      <c r="AW110" s="130">
        <v>364</v>
      </c>
      <c r="AX110" s="130">
        <v>5</v>
      </c>
      <c r="AY110" s="130">
        <v>8</v>
      </c>
      <c r="AZ110" s="130">
        <v>351</v>
      </c>
      <c r="BA110" s="130">
        <v>7</v>
      </c>
      <c r="BB110" s="130">
        <v>0</v>
      </c>
      <c r="BC110" s="130">
        <v>0</v>
      </c>
      <c r="BD110" s="130">
        <v>7</v>
      </c>
      <c r="BE110" s="130">
        <v>356</v>
      </c>
      <c r="BF110" s="130">
        <v>5</v>
      </c>
      <c r="BG110" s="130">
        <v>8</v>
      </c>
      <c r="BH110" s="130">
        <v>343</v>
      </c>
      <c r="BI110">
        <v>62</v>
      </c>
      <c r="BJ110" s="130">
        <v>3</v>
      </c>
      <c r="BK110">
        <v>75</v>
      </c>
      <c r="BL110">
        <v>54</v>
      </c>
      <c r="BM110" s="27">
        <v>22</v>
      </c>
      <c r="BN110">
        <v>4</v>
      </c>
      <c r="BO110" s="130">
        <v>13</v>
      </c>
      <c r="BP110" s="130">
        <v>3</v>
      </c>
      <c r="BQ110">
        <v>0</v>
      </c>
      <c r="BR110">
        <v>0</v>
      </c>
      <c r="BS110" s="130">
        <v>10</v>
      </c>
      <c r="BT110">
        <v>1</v>
      </c>
      <c r="BU110">
        <v>0</v>
      </c>
      <c r="BV110">
        <v>2</v>
      </c>
      <c r="BW110">
        <v>3</v>
      </c>
      <c r="BX110">
        <v>0</v>
      </c>
      <c r="BY110" s="130">
        <v>3</v>
      </c>
      <c r="BZ110">
        <v>7</v>
      </c>
      <c r="CA110">
        <v>0</v>
      </c>
      <c r="CB110">
        <v>7</v>
      </c>
      <c r="CC110">
        <v>0</v>
      </c>
      <c r="CD110" s="130"/>
      <c r="CE110" s="130"/>
      <c r="CF110" s="322"/>
      <c r="CG110">
        <v>419</v>
      </c>
      <c r="CH110">
        <v>287</v>
      </c>
      <c r="CI110">
        <v>403</v>
      </c>
      <c r="CJ110" s="130">
        <v>141</v>
      </c>
      <c r="CK110" s="130">
        <v>361</v>
      </c>
      <c r="CL110" s="130">
        <v>271</v>
      </c>
      <c r="CM110" s="130">
        <v>391</v>
      </c>
      <c r="CN110">
        <v>370</v>
      </c>
      <c r="CO110">
        <v>388</v>
      </c>
      <c r="CP110">
        <v>176</v>
      </c>
      <c r="CQ110">
        <v>19</v>
      </c>
      <c r="CR110">
        <v>17</v>
      </c>
      <c r="CS110">
        <v>15</v>
      </c>
      <c r="CT110" s="130">
        <v>2</v>
      </c>
      <c r="CU110" s="130">
        <v>12</v>
      </c>
      <c r="CV110" s="130">
        <v>7</v>
      </c>
      <c r="CW110" s="130">
        <v>12</v>
      </c>
      <c r="CX110">
        <v>12</v>
      </c>
      <c r="CY110">
        <v>11</v>
      </c>
      <c r="CZ110">
        <v>6</v>
      </c>
      <c r="DA110">
        <v>399</v>
      </c>
      <c r="DB110">
        <v>269</v>
      </c>
      <c r="DC110">
        <v>387</v>
      </c>
      <c r="DD110" s="130">
        <v>138</v>
      </c>
      <c r="DE110" s="130">
        <v>348</v>
      </c>
      <c r="DF110" s="130">
        <v>263</v>
      </c>
      <c r="DG110" s="130">
        <v>378</v>
      </c>
      <c r="DH110" s="130">
        <v>357</v>
      </c>
      <c r="DI110" s="130">
        <v>376</v>
      </c>
      <c r="DJ110" s="130">
        <v>169</v>
      </c>
      <c r="DK110" s="130"/>
      <c r="DL110">
        <v>451</v>
      </c>
      <c r="DM110">
        <v>450</v>
      </c>
      <c r="DN110">
        <v>1</v>
      </c>
      <c r="DO110">
        <v>451</v>
      </c>
      <c r="DP110">
        <v>26</v>
      </c>
      <c r="DQ110">
        <v>424</v>
      </c>
      <c r="DR110">
        <v>1</v>
      </c>
      <c r="DS110">
        <v>408</v>
      </c>
      <c r="DT110">
        <v>443</v>
      </c>
      <c r="DU110" s="130">
        <v>130</v>
      </c>
      <c r="DV110" s="130">
        <v>70</v>
      </c>
      <c r="DW110">
        <v>206</v>
      </c>
      <c r="DX110" s="130">
        <v>5</v>
      </c>
      <c r="DY110">
        <v>19</v>
      </c>
      <c r="DZ110">
        <v>12</v>
      </c>
      <c r="EA110">
        <v>9</v>
      </c>
      <c r="EB110">
        <v>393</v>
      </c>
      <c r="EC110" s="130">
        <v>15</v>
      </c>
      <c r="ED110" s="130">
        <v>423</v>
      </c>
      <c r="EE110" s="130">
        <v>20</v>
      </c>
      <c r="EF110" s="130">
        <v>3</v>
      </c>
      <c r="EG110" s="130">
        <v>31</v>
      </c>
      <c r="EH110" s="130">
        <v>245</v>
      </c>
      <c r="EI110" s="130">
        <v>172</v>
      </c>
      <c r="EJ110" s="130">
        <v>3</v>
      </c>
      <c r="EK110" s="130">
        <v>13</v>
      </c>
      <c r="EL110" s="130">
        <v>9</v>
      </c>
      <c r="EM110" s="130">
        <v>1</v>
      </c>
      <c r="EN110" s="130">
        <v>0</v>
      </c>
      <c r="EO110">
        <v>18</v>
      </c>
      <c r="EP110">
        <v>235</v>
      </c>
      <c r="EQ110">
        <v>171</v>
      </c>
      <c r="ER110">
        <v>6</v>
      </c>
      <c r="ES110" s="130">
        <v>29</v>
      </c>
      <c r="ET110">
        <v>10</v>
      </c>
      <c r="EU110" s="130">
        <v>50</v>
      </c>
      <c r="EV110">
        <v>58</v>
      </c>
      <c r="EW110" s="130">
        <v>4701</v>
      </c>
      <c r="EX110" s="130">
        <v>0</v>
      </c>
      <c r="EY110" s="130">
        <v>198</v>
      </c>
      <c r="EZ110" s="130">
        <v>6</v>
      </c>
      <c r="FA110" s="130">
        <v>35</v>
      </c>
      <c r="FB110" s="130">
        <v>85</v>
      </c>
      <c r="FC110" s="130">
        <v>2667</v>
      </c>
      <c r="FD110">
        <v>1769</v>
      </c>
      <c r="FE110">
        <v>373</v>
      </c>
      <c r="FF110" s="130">
        <v>4809</v>
      </c>
      <c r="FG110" s="130">
        <v>37</v>
      </c>
      <c r="FH110" s="130">
        <v>35</v>
      </c>
      <c r="FI110" s="130">
        <v>0</v>
      </c>
      <c r="FJ110" s="130">
        <v>0</v>
      </c>
      <c r="FK110" s="130">
        <v>3</v>
      </c>
      <c r="FL110" s="130">
        <v>34</v>
      </c>
      <c r="FM110" s="130">
        <v>0</v>
      </c>
      <c r="FN110" s="130">
        <v>3</v>
      </c>
      <c r="FO110" s="130">
        <v>1</v>
      </c>
      <c r="FP110" s="130">
        <v>0</v>
      </c>
      <c r="FQ110" s="130">
        <v>1</v>
      </c>
      <c r="FR110" s="130">
        <v>0</v>
      </c>
      <c r="FS110" s="130">
        <v>0</v>
      </c>
      <c r="FT110" s="130">
        <v>0</v>
      </c>
      <c r="FU110" s="130">
        <v>4</v>
      </c>
      <c r="FV110" s="130">
        <v>2</v>
      </c>
      <c r="FW110" s="130">
        <v>0</v>
      </c>
      <c r="FX110" s="130">
        <v>1</v>
      </c>
      <c r="FY110" s="130">
        <v>3</v>
      </c>
      <c r="FZ110" s="130">
        <v>1</v>
      </c>
      <c r="GA110" s="130">
        <v>7</v>
      </c>
      <c r="GB110" s="130">
        <v>4</v>
      </c>
      <c r="GC110" s="130">
        <v>258</v>
      </c>
      <c r="GD110" s="130">
        <v>73</v>
      </c>
      <c r="GE110" s="130">
        <v>331</v>
      </c>
      <c r="GF110" s="130">
        <v>2</v>
      </c>
      <c r="GG110" s="130">
        <v>2</v>
      </c>
      <c r="GH110" s="130">
        <v>4</v>
      </c>
      <c r="GI110" s="130">
        <v>256</v>
      </c>
      <c r="GJ110" s="130">
        <v>71</v>
      </c>
      <c r="GK110" s="130">
        <v>327</v>
      </c>
      <c r="GL110" s="130">
        <v>258</v>
      </c>
      <c r="GM110" s="130">
        <v>8</v>
      </c>
      <c r="GN110" s="130">
        <v>8</v>
      </c>
      <c r="GO110" s="130">
        <v>8</v>
      </c>
      <c r="GP110" s="130">
        <v>109</v>
      </c>
      <c r="GQ110" s="130">
        <v>0</v>
      </c>
      <c r="GR110" s="130">
        <v>0</v>
      </c>
      <c r="GS110" s="130">
        <v>0</v>
      </c>
      <c r="GT110" s="130" t="s">
        <v>118</v>
      </c>
      <c r="GU110" s="130" t="s">
        <v>1227</v>
      </c>
      <c r="GV110" s="130"/>
      <c r="GW110" s="130"/>
      <c r="GX110" s="130"/>
      <c r="GY110" s="130"/>
      <c r="GZ110" s="130"/>
      <c r="HA110" s="130"/>
      <c r="HH110" s="130"/>
      <c r="HI110" s="130"/>
      <c r="HN110" s="130"/>
      <c r="HO110" s="130"/>
      <c r="HP110" s="130"/>
    </row>
    <row r="111" spans="1:224" x14ac:dyDescent="0.3">
      <c r="A111" t="s">
        <v>138</v>
      </c>
      <c r="B111" t="s">
        <v>180</v>
      </c>
      <c r="C111" t="s">
        <v>183</v>
      </c>
      <c r="D111" t="s">
        <v>184</v>
      </c>
      <c r="E111" s="352">
        <v>44713</v>
      </c>
      <c r="F111" s="130">
        <v>6005</v>
      </c>
      <c r="G111">
        <v>419</v>
      </c>
      <c r="H111">
        <v>392</v>
      </c>
      <c r="I111">
        <v>402</v>
      </c>
      <c r="J111">
        <v>405</v>
      </c>
      <c r="K111">
        <v>403</v>
      </c>
      <c r="L111">
        <v>355</v>
      </c>
      <c r="M111">
        <v>365</v>
      </c>
      <c r="N111">
        <v>354</v>
      </c>
      <c r="O111">
        <v>438</v>
      </c>
      <c r="P111">
        <v>19</v>
      </c>
      <c r="Q111">
        <v>12</v>
      </c>
      <c r="R111">
        <v>15</v>
      </c>
      <c r="S111">
        <v>18</v>
      </c>
      <c r="T111">
        <v>16</v>
      </c>
      <c r="U111">
        <v>9</v>
      </c>
      <c r="V111">
        <v>8</v>
      </c>
      <c r="W111">
        <v>14</v>
      </c>
      <c r="X111">
        <v>23</v>
      </c>
      <c r="Y111">
        <v>399</v>
      </c>
      <c r="Z111">
        <v>379</v>
      </c>
      <c r="AA111">
        <v>386</v>
      </c>
      <c r="AB111">
        <v>386</v>
      </c>
      <c r="AC111">
        <v>386</v>
      </c>
      <c r="AD111">
        <v>345</v>
      </c>
      <c r="AE111">
        <v>356</v>
      </c>
      <c r="AF111">
        <v>339</v>
      </c>
      <c r="AG111">
        <v>414</v>
      </c>
      <c r="AH111">
        <v>51</v>
      </c>
      <c r="AI111">
        <v>51</v>
      </c>
      <c r="AJ111">
        <v>3</v>
      </c>
      <c r="AK111">
        <v>3</v>
      </c>
      <c r="AL111">
        <v>48</v>
      </c>
      <c r="AM111">
        <v>48</v>
      </c>
      <c r="AN111">
        <v>328</v>
      </c>
      <c r="AO111">
        <v>5</v>
      </c>
      <c r="AP111">
        <v>322</v>
      </c>
      <c r="AQ111">
        <v>0</v>
      </c>
      <c r="AR111">
        <v>0</v>
      </c>
      <c r="AS111">
        <v>0</v>
      </c>
      <c r="AT111">
        <v>291</v>
      </c>
      <c r="AU111">
        <v>5</v>
      </c>
      <c r="AV111">
        <v>285</v>
      </c>
      <c r="AW111" s="130">
        <v>365</v>
      </c>
      <c r="AX111" s="130">
        <v>5</v>
      </c>
      <c r="AY111" s="130">
        <v>8</v>
      </c>
      <c r="AZ111" s="130">
        <v>352</v>
      </c>
      <c r="BA111" s="130">
        <v>8</v>
      </c>
      <c r="BB111" s="130">
        <v>0</v>
      </c>
      <c r="BC111" s="130">
        <v>0</v>
      </c>
      <c r="BD111" s="130">
        <v>8</v>
      </c>
      <c r="BE111" s="130">
        <v>356</v>
      </c>
      <c r="BF111" s="130">
        <v>5</v>
      </c>
      <c r="BG111" s="130">
        <v>8</v>
      </c>
      <c r="BH111" s="130">
        <v>343</v>
      </c>
      <c r="BI111">
        <v>65</v>
      </c>
      <c r="BJ111" s="130">
        <v>3</v>
      </c>
      <c r="BK111">
        <v>75</v>
      </c>
      <c r="BL111">
        <v>54</v>
      </c>
      <c r="BM111" s="27">
        <v>22</v>
      </c>
      <c r="BN111">
        <v>4</v>
      </c>
      <c r="BO111" s="130">
        <v>12</v>
      </c>
      <c r="BP111" s="130">
        <v>3</v>
      </c>
      <c r="BQ111">
        <v>0</v>
      </c>
      <c r="BR111">
        <v>0</v>
      </c>
      <c r="BS111" s="130">
        <v>9</v>
      </c>
      <c r="BT111">
        <v>1</v>
      </c>
      <c r="BU111">
        <v>0</v>
      </c>
      <c r="BV111">
        <v>2</v>
      </c>
      <c r="BW111">
        <v>3</v>
      </c>
      <c r="BX111">
        <v>0</v>
      </c>
      <c r="BY111" s="130">
        <v>3</v>
      </c>
      <c r="BZ111">
        <v>7</v>
      </c>
      <c r="CA111">
        <v>0</v>
      </c>
      <c r="CB111">
        <v>7</v>
      </c>
      <c r="CC111">
        <v>0</v>
      </c>
      <c r="CD111" s="130"/>
      <c r="CE111" s="130"/>
      <c r="CF111" s="322"/>
      <c r="CG111">
        <v>419</v>
      </c>
      <c r="CH111">
        <v>286</v>
      </c>
      <c r="CI111">
        <v>402</v>
      </c>
      <c r="CJ111" s="130">
        <v>146</v>
      </c>
      <c r="CK111" s="130">
        <v>361</v>
      </c>
      <c r="CL111" s="130">
        <v>264</v>
      </c>
      <c r="CM111" s="130">
        <v>392</v>
      </c>
      <c r="CN111">
        <v>370</v>
      </c>
      <c r="CO111">
        <v>390</v>
      </c>
      <c r="CP111">
        <v>169</v>
      </c>
      <c r="CQ111">
        <v>19</v>
      </c>
      <c r="CR111">
        <v>16</v>
      </c>
      <c r="CS111">
        <v>15</v>
      </c>
      <c r="CT111" s="130">
        <v>2</v>
      </c>
      <c r="CU111" s="130">
        <v>12</v>
      </c>
      <c r="CV111" s="130">
        <v>7</v>
      </c>
      <c r="CW111" s="130">
        <v>12</v>
      </c>
      <c r="CX111">
        <v>12</v>
      </c>
      <c r="CY111">
        <v>11</v>
      </c>
      <c r="CZ111">
        <v>6</v>
      </c>
      <c r="DA111">
        <v>399</v>
      </c>
      <c r="DB111">
        <v>269</v>
      </c>
      <c r="DC111">
        <v>386</v>
      </c>
      <c r="DD111" s="130">
        <v>143</v>
      </c>
      <c r="DE111" s="130">
        <v>348</v>
      </c>
      <c r="DF111" s="130">
        <v>256</v>
      </c>
      <c r="DG111" s="130">
        <v>379</v>
      </c>
      <c r="DH111" s="130">
        <v>357</v>
      </c>
      <c r="DI111" s="130">
        <v>378</v>
      </c>
      <c r="DJ111" s="130">
        <v>162</v>
      </c>
      <c r="DK111" s="130"/>
      <c r="DL111">
        <v>451</v>
      </c>
      <c r="DM111">
        <v>450</v>
      </c>
      <c r="DN111">
        <v>1</v>
      </c>
      <c r="DO111">
        <v>451</v>
      </c>
      <c r="DP111">
        <v>25</v>
      </c>
      <c r="DQ111">
        <v>425</v>
      </c>
      <c r="DR111">
        <v>1</v>
      </c>
      <c r="DS111">
        <v>407</v>
      </c>
      <c r="DT111">
        <v>443</v>
      </c>
      <c r="DU111" s="130">
        <v>129</v>
      </c>
      <c r="DV111" s="130">
        <v>70</v>
      </c>
      <c r="DW111">
        <v>207</v>
      </c>
      <c r="DX111" s="130">
        <v>5</v>
      </c>
      <c r="DY111">
        <v>19</v>
      </c>
      <c r="DZ111">
        <v>12</v>
      </c>
      <c r="EA111">
        <v>9</v>
      </c>
      <c r="EB111">
        <v>392</v>
      </c>
      <c r="EC111" s="130">
        <v>15</v>
      </c>
      <c r="ED111" s="130">
        <v>424</v>
      </c>
      <c r="EE111" s="130">
        <v>19</v>
      </c>
      <c r="EF111" s="130">
        <v>3</v>
      </c>
      <c r="EG111" s="130">
        <v>29</v>
      </c>
      <c r="EH111" s="130">
        <v>247</v>
      </c>
      <c r="EI111" s="130">
        <v>172</v>
      </c>
      <c r="EJ111" s="130">
        <v>3</v>
      </c>
      <c r="EK111" s="130">
        <v>12</v>
      </c>
      <c r="EL111" s="130">
        <v>9</v>
      </c>
      <c r="EM111" s="130">
        <v>1</v>
      </c>
      <c r="EN111" s="130">
        <v>0</v>
      </c>
      <c r="EO111">
        <v>17</v>
      </c>
      <c r="EP111">
        <v>237</v>
      </c>
      <c r="EQ111">
        <v>171</v>
      </c>
      <c r="ER111">
        <v>5</v>
      </c>
      <c r="ES111" s="130">
        <v>30</v>
      </c>
      <c r="ET111">
        <v>10</v>
      </c>
      <c r="EU111" s="130">
        <v>50</v>
      </c>
      <c r="EV111">
        <v>57</v>
      </c>
      <c r="EW111" s="130">
        <v>4702</v>
      </c>
      <c r="EX111" s="130">
        <v>0</v>
      </c>
      <c r="EY111" s="130">
        <v>185</v>
      </c>
      <c r="EZ111" s="130">
        <v>6</v>
      </c>
      <c r="FA111" s="130">
        <v>35</v>
      </c>
      <c r="FB111" s="130">
        <v>87</v>
      </c>
      <c r="FC111" s="130">
        <v>2660</v>
      </c>
      <c r="FD111">
        <v>1776</v>
      </c>
      <c r="FE111">
        <v>373</v>
      </c>
      <c r="FF111" s="130">
        <v>4809</v>
      </c>
      <c r="FG111" s="130">
        <v>34</v>
      </c>
      <c r="FH111" s="130">
        <v>31</v>
      </c>
      <c r="FI111" s="130">
        <v>2</v>
      </c>
      <c r="FJ111" s="130">
        <v>0</v>
      </c>
      <c r="FK111" s="130">
        <v>3</v>
      </c>
      <c r="FL111" s="130">
        <v>31</v>
      </c>
      <c r="FM111" s="130">
        <v>0</v>
      </c>
      <c r="FN111" s="130">
        <v>3</v>
      </c>
      <c r="FO111" s="130">
        <v>1</v>
      </c>
      <c r="FP111" s="130">
        <v>0</v>
      </c>
      <c r="FQ111" s="130">
        <v>1</v>
      </c>
      <c r="FR111" s="130">
        <v>0</v>
      </c>
      <c r="FS111" s="130">
        <v>0</v>
      </c>
      <c r="FT111" s="130">
        <v>0</v>
      </c>
      <c r="FU111" s="130">
        <v>4</v>
      </c>
      <c r="FV111" s="130">
        <v>2</v>
      </c>
      <c r="FW111" s="130">
        <v>0</v>
      </c>
      <c r="FX111" s="130">
        <v>1</v>
      </c>
      <c r="FY111" s="130">
        <v>3</v>
      </c>
      <c r="FZ111" s="130">
        <v>1</v>
      </c>
      <c r="GA111" s="130">
        <v>7</v>
      </c>
      <c r="GB111" s="130">
        <v>4</v>
      </c>
      <c r="GC111" s="130">
        <v>263</v>
      </c>
      <c r="GD111" s="130">
        <v>73</v>
      </c>
      <c r="GE111" s="130">
        <v>336</v>
      </c>
      <c r="GF111" s="130">
        <v>2</v>
      </c>
      <c r="GG111" s="130">
        <v>2</v>
      </c>
      <c r="GH111" s="130">
        <v>4</v>
      </c>
      <c r="GI111" s="130">
        <v>261</v>
      </c>
      <c r="GJ111" s="130">
        <v>71</v>
      </c>
      <c r="GK111" s="130">
        <v>332</v>
      </c>
      <c r="GL111" s="130">
        <v>263</v>
      </c>
      <c r="GM111" s="130">
        <v>8</v>
      </c>
      <c r="GN111" s="130">
        <v>8</v>
      </c>
      <c r="GO111" s="130">
        <v>8</v>
      </c>
      <c r="GP111" s="130">
        <v>106</v>
      </c>
      <c r="GQ111" s="130">
        <v>0</v>
      </c>
      <c r="GR111" s="130">
        <v>0</v>
      </c>
      <c r="GS111" s="130">
        <v>0</v>
      </c>
      <c r="GT111" s="130" t="s">
        <v>121</v>
      </c>
      <c r="GU111" s="130" t="s">
        <v>1227</v>
      </c>
      <c r="GV111" s="130"/>
      <c r="GW111" s="130"/>
      <c r="GX111" s="130"/>
      <c r="GY111" s="130"/>
      <c r="GZ111" s="130"/>
      <c r="HA111" s="130"/>
      <c r="HH111" s="130"/>
      <c r="HI111" s="130"/>
      <c r="HN111" s="130"/>
      <c r="HO111" s="130"/>
      <c r="HP111" s="130"/>
    </row>
    <row r="112" spans="1:224" x14ac:dyDescent="0.3">
      <c r="A112" t="s">
        <v>138</v>
      </c>
      <c r="B112" t="s">
        <v>180</v>
      </c>
      <c r="C112" t="s">
        <v>186</v>
      </c>
      <c r="D112" t="s">
        <v>187</v>
      </c>
      <c r="E112" s="352">
        <v>44682</v>
      </c>
      <c r="F112" s="130">
        <v>10839</v>
      </c>
      <c r="G112">
        <v>466</v>
      </c>
      <c r="H112">
        <v>442</v>
      </c>
      <c r="I112">
        <v>464</v>
      </c>
      <c r="J112">
        <v>395</v>
      </c>
      <c r="K112">
        <v>457</v>
      </c>
      <c r="L112">
        <v>335</v>
      </c>
      <c r="M112">
        <v>354</v>
      </c>
      <c r="N112">
        <v>398</v>
      </c>
      <c r="O112">
        <v>479</v>
      </c>
      <c r="P112">
        <v>14</v>
      </c>
      <c r="Q112">
        <v>13</v>
      </c>
      <c r="R112">
        <v>14</v>
      </c>
      <c r="S112">
        <v>9</v>
      </c>
      <c r="T112">
        <v>13</v>
      </c>
      <c r="U112">
        <v>5</v>
      </c>
      <c r="V112">
        <v>4</v>
      </c>
      <c r="W112">
        <v>21</v>
      </c>
      <c r="X112">
        <v>22</v>
      </c>
      <c r="Y112">
        <v>450</v>
      </c>
      <c r="Z112">
        <v>428</v>
      </c>
      <c r="AA112">
        <v>449</v>
      </c>
      <c r="AB112">
        <v>384</v>
      </c>
      <c r="AC112">
        <v>443</v>
      </c>
      <c r="AD112">
        <v>329</v>
      </c>
      <c r="AE112">
        <v>349</v>
      </c>
      <c r="AF112">
        <v>377</v>
      </c>
      <c r="AG112">
        <v>455</v>
      </c>
      <c r="AH112">
        <v>57</v>
      </c>
      <c r="AI112">
        <v>55</v>
      </c>
      <c r="AJ112">
        <v>3</v>
      </c>
      <c r="AK112">
        <v>3</v>
      </c>
      <c r="AL112">
        <v>53</v>
      </c>
      <c r="AM112">
        <v>51</v>
      </c>
      <c r="AN112">
        <v>269</v>
      </c>
      <c r="AO112">
        <v>2</v>
      </c>
      <c r="AP112">
        <v>266</v>
      </c>
      <c r="AQ112">
        <v>0</v>
      </c>
      <c r="AR112">
        <v>0</v>
      </c>
      <c r="AS112">
        <v>0</v>
      </c>
      <c r="AT112">
        <v>222</v>
      </c>
      <c r="AU112">
        <v>0</v>
      </c>
      <c r="AV112">
        <v>222</v>
      </c>
      <c r="AW112" s="130">
        <v>354</v>
      </c>
      <c r="AX112" s="130">
        <v>1</v>
      </c>
      <c r="AY112" s="130">
        <v>17</v>
      </c>
      <c r="AZ112" s="130">
        <v>333</v>
      </c>
      <c r="BA112" s="130">
        <v>4</v>
      </c>
      <c r="BB112" s="130">
        <v>0</v>
      </c>
      <c r="BC112" s="130">
        <v>0</v>
      </c>
      <c r="BD112" s="130">
        <v>4</v>
      </c>
      <c r="BE112" s="130">
        <v>349</v>
      </c>
      <c r="BF112" s="130">
        <v>1</v>
      </c>
      <c r="BG112" s="130">
        <v>17</v>
      </c>
      <c r="BH112" s="130">
        <v>328</v>
      </c>
      <c r="BI112">
        <v>92</v>
      </c>
      <c r="BJ112" s="130">
        <v>10</v>
      </c>
      <c r="BK112">
        <v>86</v>
      </c>
      <c r="BL112">
        <v>112</v>
      </c>
      <c r="BM112" s="27">
        <v>23</v>
      </c>
      <c r="BN112">
        <v>2</v>
      </c>
      <c r="BO112" s="130">
        <v>23</v>
      </c>
      <c r="BP112" s="130">
        <v>2</v>
      </c>
      <c r="BQ112">
        <v>0</v>
      </c>
      <c r="BR112">
        <v>0</v>
      </c>
      <c r="BS112" s="130">
        <v>21</v>
      </c>
      <c r="BT112">
        <v>3</v>
      </c>
      <c r="BU112">
        <v>0</v>
      </c>
      <c r="BV112">
        <v>3</v>
      </c>
      <c r="BW112">
        <v>8</v>
      </c>
      <c r="BX112">
        <v>1</v>
      </c>
      <c r="BY112" s="130">
        <v>7</v>
      </c>
      <c r="BZ112">
        <v>15</v>
      </c>
      <c r="CA112">
        <v>6</v>
      </c>
      <c r="CB112">
        <v>14</v>
      </c>
      <c r="CC112">
        <v>1</v>
      </c>
      <c r="CD112" s="130"/>
      <c r="CE112" s="130"/>
      <c r="CF112" s="322"/>
      <c r="CG112">
        <v>466</v>
      </c>
      <c r="CH112">
        <v>305</v>
      </c>
      <c r="CI112">
        <v>464</v>
      </c>
      <c r="CJ112" s="130">
        <v>140</v>
      </c>
      <c r="CK112" s="130">
        <v>419</v>
      </c>
      <c r="CL112" s="130">
        <v>269</v>
      </c>
      <c r="CM112" s="130">
        <v>442</v>
      </c>
      <c r="CN112">
        <v>404</v>
      </c>
      <c r="CO112">
        <v>425</v>
      </c>
      <c r="CP112">
        <v>159</v>
      </c>
      <c r="CQ112">
        <v>14</v>
      </c>
      <c r="CR112">
        <v>9</v>
      </c>
      <c r="CS112">
        <v>14</v>
      </c>
      <c r="CT112" s="130">
        <v>2</v>
      </c>
      <c r="CU112" s="130">
        <v>12</v>
      </c>
      <c r="CV112" s="130">
        <v>5</v>
      </c>
      <c r="CW112" s="130">
        <v>13</v>
      </c>
      <c r="CX112">
        <v>11</v>
      </c>
      <c r="CY112">
        <v>9</v>
      </c>
      <c r="CZ112">
        <v>1</v>
      </c>
      <c r="DA112">
        <v>450</v>
      </c>
      <c r="DB112">
        <v>296</v>
      </c>
      <c r="DC112">
        <v>449</v>
      </c>
      <c r="DD112" s="130">
        <v>138</v>
      </c>
      <c r="DE112" s="130">
        <v>406</v>
      </c>
      <c r="DF112" s="130">
        <v>263</v>
      </c>
      <c r="DG112" s="130">
        <v>428</v>
      </c>
      <c r="DH112" s="130">
        <v>392</v>
      </c>
      <c r="DI112" s="130">
        <v>415</v>
      </c>
      <c r="DJ112" s="130">
        <v>158</v>
      </c>
      <c r="DK112" s="130"/>
      <c r="DL112">
        <v>521</v>
      </c>
      <c r="DM112">
        <v>519</v>
      </c>
      <c r="DN112">
        <v>2</v>
      </c>
      <c r="DO112">
        <v>521</v>
      </c>
      <c r="DP112">
        <v>28</v>
      </c>
      <c r="DQ112">
        <v>491</v>
      </c>
      <c r="DR112">
        <v>2</v>
      </c>
      <c r="DS112">
        <v>391</v>
      </c>
      <c r="DT112">
        <v>480</v>
      </c>
      <c r="DU112" s="130">
        <v>206</v>
      </c>
      <c r="DV112" s="130">
        <v>66</v>
      </c>
      <c r="DW112">
        <v>132</v>
      </c>
      <c r="DX112" s="130">
        <v>68</v>
      </c>
      <c r="DY112">
        <v>24</v>
      </c>
      <c r="DZ112">
        <v>23</v>
      </c>
      <c r="EA112">
        <v>2</v>
      </c>
      <c r="EB112">
        <v>382</v>
      </c>
      <c r="EC112" s="130">
        <v>9</v>
      </c>
      <c r="ED112" s="130">
        <v>457</v>
      </c>
      <c r="EE112" s="130">
        <v>23</v>
      </c>
      <c r="EF112" s="130">
        <v>3</v>
      </c>
      <c r="EG112" s="130">
        <v>39</v>
      </c>
      <c r="EH112" s="130">
        <v>255</v>
      </c>
      <c r="EI112" s="130">
        <v>224</v>
      </c>
      <c r="EJ112" s="130">
        <v>1</v>
      </c>
      <c r="EK112" s="130">
        <v>15</v>
      </c>
      <c r="EL112" s="130">
        <v>10</v>
      </c>
      <c r="EM112" s="130">
        <v>2</v>
      </c>
      <c r="EN112" s="130">
        <v>2</v>
      </c>
      <c r="EO112">
        <v>24</v>
      </c>
      <c r="EP112">
        <v>243</v>
      </c>
      <c r="EQ112">
        <v>222</v>
      </c>
      <c r="ER112">
        <v>8</v>
      </c>
      <c r="ES112" s="130">
        <v>66</v>
      </c>
      <c r="ET112">
        <v>14</v>
      </c>
      <c r="EU112" s="130">
        <v>95</v>
      </c>
      <c r="EV112">
        <v>65</v>
      </c>
      <c r="EW112" s="130">
        <v>8464</v>
      </c>
      <c r="EX112" s="130">
        <v>1</v>
      </c>
      <c r="EY112" s="130">
        <v>386</v>
      </c>
      <c r="EZ112" s="130">
        <v>20</v>
      </c>
      <c r="FA112" s="130">
        <v>26</v>
      </c>
      <c r="FB112" s="130">
        <v>154</v>
      </c>
      <c r="FC112" s="130">
        <v>4612</v>
      </c>
      <c r="FD112">
        <v>3365</v>
      </c>
      <c r="FE112">
        <v>647</v>
      </c>
      <c r="FF112" s="130">
        <v>8624</v>
      </c>
      <c r="FG112" s="130">
        <v>39</v>
      </c>
      <c r="FH112" s="130">
        <v>27</v>
      </c>
      <c r="FI112" s="130">
        <v>3</v>
      </c>
      <c r="FJ112" s="130">
        <v>5</v>
      </c>
      <c r="FK112" s="130">
        <v>2</v>
      </c>
      <c r="FL112" s="130">
        <v>36</v>
      </c>
      <c r="FM112" s="130">
        <v>1</v>
      </c>
      <c r="FN112" s="130">
        <v>3</v>
      </c>
      <c r="FO112" s="130">
        <v>1</v>
      </c>
      <c r="FP112" s="130">
        <v>1</v>
      </c>
      <c r="FQ112" s="130">
        <v>0</v>
      </c>
      <c r="FR112" s="130">
        <v>2</v>
      </c>
      <c r="FS112" s="130">
        <v>0</v>
      </c>
      <c r="FT112" s="130">
        <v>0</v>
      </c>
      <c r="FU112" s="130">
        <v>9</v>
      </c>
      <c r="FV112" s="130">
        <v>2</v>
      </c>
      <c r="FW112" s="130">
        <v>1</v>
      </c>
      <c r="FX112" s="130">
        <v>0</v>
      </c>
      <c r="FY112" s="130">
        <v>7</v>
      </c>
      <c r="FZ112" s="130">
        <v>2</v>
      </c>
      <c r="GA112" s="130">
        <v>12</v>
      </c>
      <c r="GB112" s="130">
        <v>4</v>
      </c>
      <c r="GC112" s="130">
        <v>291</v>
      </c>
      <c r="GD112" s="130">
        <v>81</v>
      </c>
      <c r="GE112" s="130">
        <v>372</v>
      </c>
      <c r="GF112" s="130">
        <v>7</v>
      </c>
      <c r="GG112" s="130">
        <v>2</v>
      </c>
      <c r="GH112" s="130">
        <v>9</v>
      </c>
      <c r="GI112" s="130">
        <v>284</v>
      </c>
      <c r="GJ112" s="130">
        <v>79</v>
      </c>
      <c r="GK112" s="130">
        <v>363</v>
      </c>
      <c r="GL112" s="130">
        <v>291</v>
      </c>
      <c r="GM112" s="130">
        <v>17</v>
      </c>
      <c r="GN112" s="130">
        <v>17</v>
      </c>
      <c r="GO112" s="130">
        <v>17</v>
      </c>
      <c r="GP112" s="130">
        <v>116</v>
      </c>
      <c r="GQ112" s="130">
        <v>0</v>
      </c>
      <c r="GR112" s="130">
        <v>0</v>
      </c>
      <c r="GS112" s="130">
        <v>0</v>
      </c>
      <c r="GT112" s="130" t="s">
        <v>118</v>
      </c>
      <c r="GU112" s="130" t="s">
        <v>1228</v>
      </c>
      <c r="GV112" s="130"/>
      <c r="GW112" s="130"/>
      <c r="GX112" s="130"/>
      <c r="GY112" s="130"/>
      <c r="GZ112" s="130"/>
      <c r="HA112" s="130"/>
      <c r="HH112" s="130"/>
      <c r="HI112" s="130"/>
      <c r="HN112" s="130"/>
      <c r="HO112" s="130"/>
      <c r="HP112" s="130"/>
    </row>
    <row r="113" spans="1:224" x14ac:dyDescent="0.3">
      <c r="A113" t="s">
        <v>138</v>
      </c>
      <c r="B113" t="s">
        <v>180</v>
      </c>
      <c r="C113" t="s">
        <v>186</v>
      </c>
      <c r="D113" t="s">
        <v>187</v>
      </c>
      <c r="E113" s="352">
        <v>44713</v>
      </c>
      <c r="F113" s="130">
        <v>10865</v>
      </c>
      <c r="G113">
        <v>476</v>
      </c>
      <c r="H113">
        <v>460</v>
      </c>
      <c r="I113">
        <v>477</v>
      </c>
      <c r="J113">
        <v>418</v>
      </c>
      <c r="K113">
        <v>473</v>
      </c>
      <c r="L113">
        <v>354</v>
      </c>
      <c r="M113">
        <v>380</v>
      </c>
      <c r="N113">
        <v>397</v>
      </c>
      <c r="O113">
        <v>487</v>
      </c>
      <c r="P113">
        <v>15</v>
      </c>
      <c r="Q113">
        <v>15</v>
      </c>
      <c r="R113">
        <v>16</v>
      </c>
      <c r="S113">
        <v>11</v>
      </c>
      <c r="T113">
        <v>15</v>
      </c>
      <c r="U113">
        <v>7</v>
      </c>
      <c r="V113">
        <v>6</v>
      </c>
      <c r="W113">
        <v>21</v>
      </c>
      <c r="X113">
        <v>22</v>
      </c>
      <c r="Y113">
        <v>459</v>
      </c>
      <c r="Z113">
        <v>444</v>
      </c>
      <c r="AA113">
        <v>460</v>
      </c>
      <c r="AB113">
        <v>405</v>
      </c>
      <c r="AC113">
        <v>457</v>
      </c>
      <c r="AD113">
        <v>346</v>
      </c>
      <c r="AE113">
        <v>373</v>
      </c>
      <c r="AF113">
        <v>376</v>
      </c>
      <c r="AG113">
        <v>463</v>
      </c>
      <c r="AH113">
        <v>59</v>
      </c>
      <c r="AI113">
        <v>53</v>
      </c>
      <c r="AJ113">
        <v>3</v>
      </c>
      <c r="AK113">
        <v>2</v>
      </c>
      <c r="AL113">
        <v>55</v>
      </c>
      <c r="AM113">
        <v>50</v>
      </c>
      <c r="AN113">
        <v>294</v>
      </c>
      <c r="AO113">
        <v>4</v>
      </c>
      <c r="AP113">
        <v>289</v>
      </c>
      <c r="AQ113">
        <v>0</v>
      </c>
      <c r="AR113">
        <v>0</v>
      </c>
      <c r="AS113">
        <v>0</v>
      </c>
      <c r="AT113">
        <v>241</v>
      </c>
      <c r="AU113">
        <v>2</v>
      </c>
      <c r="AV113">
        <v>239</v>
      </c>
      <c r="AW113" s="130">
        <v>380</v>
      </c>
      <c r="AX113" s="130">
        <v>1</v>
      </c>
      <c r="AY113" s="130">
        <v>18</v>
      </c>
      <c r="AZ113" s="130">
        <v>359</v>
      </c>
      <c r="BA113" s="130">
        <v>6</v>
      </c>
      <c r="BB113" s="130">
        <v>0</v>
      </c>
      <c r="BC113" s="130">
        <v>0</v>
      </c>
      <c r="BD113" s="130">
        <v>6</v>
      </c>
      <c r="BE113" s="130">
        <v>373</v>
      </c>
      <c r="BF113" s="130">
        <v>1</v>
      </c>
      <c r="BG113" s="130">
        <v>18</v>
      </c>
      <c r="BH113" s="130">
        <v>352</v>
      </c>
      <c r="BI113">
        <v>90</v>
      </c>
      <c r="BJ113" s="130">
        <v>11</v>
      </c>
      <c r="BK113">
        <v>83</v>
      </c>
      <c r="BL113">
        <v>113</v>
      </c>
      <c r="BM113" s="27">
        <v>23</v>
      </c>
      <c r="BN113">
        <v>3</v>
      </c>
      <c r="BO113" s="130">
        <v>23</v>
      </c>
      <c r="BP113" s="130">
        <v>2</v>
      </c>
      <c r="BQ113">
        <v>0</v>
      </c>
      <c r="BR113">
        <v>0</v>
      </c>
      <c r="BS113" s="130">
        <v>21</v>
      </c>
      <c r="BT113">
        <v>3</v>
      </c>
      <c r="BU113">
        <v>0</v>
      </c>
      <c r="BV113">
        <v>3</v>
      </c>
      <c r="BW113">
        <v>8</v>
      </c>
      <c r="BX113">
        <v>1</v>
      </c>
      <c r="BY113" s="130">
        <v>7</v>
      </c>
      <c r="BZ113">
        <v>17</v>
      </c>
      <c r="CA113">
        <v>6</v>
      </c>
      <c r="CB113">
        <v>16</v>
      </c>
      <c r="CC113">
        <v>1</v>
      </c>
      <c r="CD113" s="130"/>
      <c r="CE113" s="130"/>
      <c r="CF113" s="322"/>
      <c r="CG113">
        <v>476</v>
      </c>
      <c r="CH113">
        <v>305</v>
      </c>
      <c r="CI113">
        <v>477</v>
      </c>
      <c r="CJ113" s="130">
        <v>142</v>
      </c>
      <c r="CK113" s="130">
        <v>426</v>
      </c>
      <c r="CL113" s="130">
        <v>271</v>
      </c>
      <c r="CM113" s="130">
        <v>460</v>
      </c>
      <c r="CN113">
        <v>416</v>
      </c>
      <c r="CO113">
        <v>443</v>
      </c>
      <c r="CP113">
        <v>154</v>
      </c>
      <c r="CQ113">
        <v>15</v>
      </c>
      <c r="CR113">
        <v>10</v>
      </c>
      <c r="CS113">
        <v>16</v>
      </c>
      <c r="CT113" s="130">
        <v>2</v>
      </c>
      <c r="CU113" s="130">
        <v>13</v>
      </c>
      <c r="CV113" s="130">
        <v>5</v>
      </c>
      <c r="CW113" s="130">
        <v>15</v>
      </c>
      <c r="CX113">
        <v>12</v>
      </c>
      <c r="CY113">
        <v>11</v>
      </c>
      <c r="CZ113">
        <v>1</v>
      </c>
      <c r="DA113">
        <v>459</v>
      </c>
      <c r="DB113">
        <v>295</v>
      </c>
      <c r="DC113">
        <v>460</v>
      </c>
      <c r="DD113" s="130">
        <v>140</v>
      </c>
      <c r="DE113" s="130">
        <v>412</v>
      </c>
      <c r="DF113" s="130">
        <v>265</v>
      </c>
      <c r="DG113" s="130">
        <v>444</v>
      </c>
      <c r="DH113" s="130">
        <v>403</v>
      </c>
      <c r="DI113" s="130">
        <v>431</v>
      </c>
      <c r="DJ113" s="130">
        <v>153</v>
      </c>
      <c r="DK113" s="130"/>
      <c r="DL113">
        <v>520</v>
      </c>
      <c r="DM113">
        <v>518</v>
      </c>
      <c r="DN113">
        <v>2</v>
      </c>
      <c r="DO113">
        <v>520</v>
      </c>
      <c r="DP113">
        <v>28</v>
      </c>
      <c r="DQ113">
        <v>490</v>
      </c>
      <c r="DR113">
        <v>2</v>
      </c>
      <c r="DS113">
        <v>399</v>
      </c>
      <c r="DT113">
        <v>479</v>
      </c>
      <c r="DU113" s="130">
        <v>206</v>
      </c>
      <c r="DV113" s="130">
        <v>65</v>
      </c>
      <c r="DW113">
        <v>132</v>
      </c>
      <c r="DX113" s="130">
        <v>69</v>
      </c>
      <c r="DY113">
        <v>25</v>
      </c>
      <c r="DZ113">
        <v>22</v>
      </c>
      <c r="EA113">
        <v>1</v>
      </c>
      <c r="EB113">
        <v>390</v>
      </c>
      <c r="EC113" s="130">
        <v>9</v>
      </c>
      <c r="ED113" s="130">
        <v>456</v>
      </c>
      <c r="EE113" s="130">
        <v>23</v>
      </c>
      <c r="EF113" s="130">
        <v>3</v>
      </c>
      <c r="EG113" s="130">
        <v>39</v>
      </c>
      <c r="EH113" s="130">
        <v>257</v>
      </c>
      <c r="EI113" s="130">
        <v>221</v>
      </c>
      <c r="EJ113" s="130">
        <v>1</v>
      </c>
      <c r="EK113" s="130">
        <v>15</v>
      </c>
      <c r="EL113" s="130">
        <v>10</v>
      </c>
      <c r="EM113" s="130">
        <v>2</v>
      </c>
      <c r="EN113" s="130">
        <v>2</v>
      </c>
      <c r="EO113">
        <v>24</v>
      </c>
      <c r="EP113">
        <v>245</v>
      </c>
      <c r="EQ113">
        <v>219</v>
      </c>
      <c r="ER113">
        <v>8</v>
      </c>
      <c r="ES113" s="130">
        <v>66</v>
      </c>
      <c r="ET113">
        <v>14</v>
      </c>
      <c r="EU113" s="130">
        <v>96</v>
      </c>
      <c r="EV113">
        <v>65</v>
      </c>
      <c r="EW113" s="130">
        <v>8492</v>
      </c>
      <c r="EX113" s="130">
        <v>1</v>
      </c>
      <c r="EY113" s="130">
        <v>373</v>
      </c>
      <c r="EZ113" s="130">
        <v>18</v>
      </c>
      <c r="FA113" s="130">
        <v>26</v>
      </c>
      <c r="FB113" s="130">
        <v>152</v>
      </c>
      <c r="FC113" s="130">
        <v>4626</v>
      </c>
      <c r="FD113">
        <v>3379</v>
      </c>
      <c r="FE113">
        <v>648</v>
      </c>
      <c r="FF113" s="130">
        <v>8653</v>
      </c>
      <c r="FG113" s="130">
        <v>41</v>
      </c>
      <c r="FH113" s="130">
        <v>27</v>
      </c>
      <c r="FI113" s="130">
        <v>3</v>
      </c>
      <c r="FJ113" s="130">
        <v>5</v>
      </c>
      <c r="FK113" s="130">
        <v>2</v>
      </c>
      <c r="FL113" s="130">
        <v>38</v>
      </c>
      <c r="FM113" s="130">
        <v>1</v>
      </c>
      <c r="FN113" s="130">
        <v>3</v>
      </c>
      <c r="FO113" s="130">
        <v>1</v>
      </c>
      <c r="FP113" s="130">
        <v>1</v>
      </c>
      <c r="FQ113" s="130">
        <v>0</v>
      </c>
      <c r="FR113" s="130">
        <v>2</v>
      </c>
      <c r="FS113" s="130">
        <v>0</v>
      </c>
      <c r="FT113" s="130">
        <v>0</v>
      </c>
      <c r="FU113" s="130">
        <v>9</v>
      </c>
      <c r="FV113" s="130">
        <v>3</v>
      </c>
      <c r="FW113" s="130">
        <v>2</v>
      </c>
      <c r="FX113" s="130">
        <v>0</v>
      </c>
      <c r="FY113" s="130">
        <v>7</v>
      </c>
      <c r="FZ113" s="130">
        <v>2</v>
      </c>
      <c r="GA113" s="130">
        <v>12</v>
      </c>
      <c r="GB113" s="130">
        <v>4</v>
      </c>
      <c r="GC113" s="130">
        <v>297</v>
      </c>
      <c r="GD113" s="130">
        <v>78</v>
      </c>
      <c r="GE113" s="130">
        <v>375</v>
      </c>
      <c r="GF113" s="130">
        <v>7</v>
      </c>
      <c r="GG113" s="130">
        <v>2</v>
      </c>
      <c r="GH113" s="130">
        <v>9</v>
      </c>
      <c r="GI113" s="130">
        <v>290</v>
      </c>
      <c r="GJ113" s="130">
        <v>76</v>
      </c>
      <c r="GK113" s="130">
        <v>366</v>
      </c>
      <c r="GL113" s="130">
        <v>297</v>
      </c>
      <c r="GM113" s="130">
        <v>17</v>
      </c>
      <c r="GN113" s="130">
        <v>17</v>
      </c>
      <c r="GO113" s="130">
        <v>17</v>
      </c>
      <c r="GP113" s="130">
        <v>120</v>
      </c>
      <c r="GQ113" s="130">
        <v>1</v>
      </c>
      <c r="GR113" s="130">
        <v>0</v>
      </c>
      <c r="GS113" s="130">
        <v>0</v>
      </c>
      <c r="GT113" s="130" t="s">
        <v>121</v>
      </c>
      <c r="GU113" s="130" t="s">
        <v>1228</v>
      </c>
      <c r="GV113" s="130"/>
      <c r="GW113" s="130"/>
      <c r="GX113" s="130"/>
      <c r="GY113" s="130"/>
      <c r="GZ113" s="130"/>
      <c r="HA113" s="130"/>
      <c r="HH113" s="130"/>
      <c r="HI113" s="130"/>
      <c r="HN113" s="130"/>
      <c r="HO113" s="130"/>
      <c r="HP113" s="130"/>
    </row>
    <row r="114" spans="1:224" x14ac:dyDescent="0.3">
      <c r="A114" t="s">
        <v>138</v>
      </c>
      <c r="B114" t="s">
        <v>180</v>
      </c>
      <c r="C114" t="s">
        <v>188</v>
      </c>
      <c r="D114" t="s">
        <v>189</v>
      </c>
      <c r="E114" s="352">
        <v>44682</v>
      </c>
      <c r="F114" s="130">
        <v>10208</v>
      </c>
      <c r="G114">
        <v>439</v>
      </c>
      <c r="H114">
        <v>390</v>
      </c>
      <c r="I114">
        <v>438</v>
      </c>
      <c r="J114">
        <v>279</v>
      </c>
      <c r="K114">
        <v>424</v>
      </c>
      <c r="L114">
        <v>234</v>
      </c>
      <c r="M114">
        <v>328</v>
      </c>
      <c r="N114">
        <v>356</v>
      </c>
      <c r="O114">
        <v>413</v>
      </c>
      <c r="P114">
        <v>29</v>
      </c>
      <c r="Q114">
        <v>21</v>
      </c>
      <c r="R114">
        <v>28</v>
      </c>
      <c r="S114">
        <v>17</v>
      </c>
      <c r="T114">
        <v>23</v>
      </c>
      <c r="U114">
        <v>6</v>
      </c>
      <c r="V114">
        <v>22</v>
      </c>
      <c r="W114">
        <v>27</v>
      </c>
      <c r="X114">
        <v>32</v>
      </c>
      <c r="Y114">
        <v>403</v>
      </c>
      <c r="Z114">
        <v>364</v>
      </c>
      <c r="AA114">
        <v>403</v>
      </c>
      <c r="AB114">
        <v>258</v>
      </c>
      <c r="AC114">
        <v>396</v>
      </c>
      <c r="AD114">
        <v>226</v>
      </c>
      <c r="AE114">
        <v>301</v>
      </c>
      <c r="AF114">
        <v>324</v>
      </c>
      <c r="AG114">
        <v>375</v>
      </c>
      <c r="AH114">
        <v>46</v>
      </c>
      <c r="AI114">
        <v>32</v>
      </c>
      <c r="AJ114">
        <v>6</v>
      </c>
      <c r="AK114">
        <v>3</v>
      </c>
      <c r="AL114">
        <v>39</v>
      </c>
      <c r="AM114">
        <v>28</v>
      </c>
      <c r="AN114">
        <v>143</v>
      </c>
      <c r="AO114">
        <v>5</v>
      </c>
      <c r="AP114">
        <v>136</v>
      </c>
      <c r="AQ114">
        <v>0</v>
      </c>
      <c r="AR114">
        <v>0</v>
      </c>
      <c r="AS114">
        <v>0</v>
      </c>
      <c r="AT114">
        <v>116</v>
      </c>
      <c r="AU114">
        <v>4</v>
      </c>
      <c r="AV114">
        <v>111</v>
      </c>
      <c r="AW114" s="130">
        <v>328</v>
      </c>
      <c r="AX114" s="130">
        <v>4</v>
      </c>
      <c r="AY114" s="130">
        <v>15</v>
      </c>
      <c r="AZ114" s="130">
        <v>308</v>
      </c>
      <c r="BA114" s="130">
        <v>22</v>
      </c>
      <c r="BB114" s="130">
        <v>0</v>
      </c>
      <c r="BC114" s="130">
        <v>0</v>
      </c>
      <c r="BD114" s="130">
        <v>22</v>
      </c>
      <c r="BE114" s="130">
        <v>301</v>
      </c>
      <c r="BF114" s="130">
        <v>4</v>
      </c>
      <c r="BG114" s="130">
        <v>14</v>
      </c>
      <c r="BH114" s="130">
        <v>282</v>
      </c>
      <c r="BI114">
        <v>64</v>
      </c>
      <c r="BJ114" s="130">
        <v>7</v>
      </c>
      <c r="BK114">
        <v>102</v>
      </c>
      <c r="BL114">
        <v>62</v>
      </c>
      <c r="BM114" s="27">
        <v>22</v>
      </c>
      <c r="BN114">
        <v>5</v>
      </c>
      <c r="BO114" s="130">
        <v>22</v>
      </c>
      <c r="BP114" s="130">
        <v>4</v>
      </c>
      <c r="BQ114">
        <v>0</v>
      </c>
      <c r="BR114">
        <v>0</v>
      </c>
      <c r="BS114" s="130">
        <v>18</v>
      </c>
      <c r="BT114">
        <v>1</v>
      </c>
      <c r="BU114">
        <v>0</v>
      </c>
      <c r="BV114">
        <v>2</v>
      </c>
      <c r="BW114">
        <v>5</v>
      </c>
      <c r="BX114">
        <v>0</v>
      </c>
      <c r="BY114" s="130">
        <v>5</v>
      </c>
      <c r="BZ114">
        <v>12</v>
      </c>
      <c r="CA114">
        <v>2</v>
      </c>
      <c r="CB114">
        <v>11</v>
      </c>
      <c r="CC114">
        <v>1</v>
      </c>
      <c r="CD114" s="130"/>
      <c r="CE114" s="130"/>
      <c r="CF114" s="322"/>
      <c r="CG114">
        <v>439</v>
      </c>
      <c r="CH114">
        <v>263</v>
      </c>
      <c r="CI114">
        <v>438</v>
      </c>
      <c r="CJ114" s="130">
        <v>131</v>
      </c>
      <c r="CK114" s="130">
        <v>398</v>
      </c>
      <c r="CL114" s="130">
        <v>254</v>
      </c>
      <c r="CM114" s="130">
        <v>390</v>
      </c>
      <c r="CN114">
        <v>338</v>
      </c>
      <c r="CO114">
        <v>370</v>
      </c>
      <c r="CP114">
        <v>124</v>
      </c>
      <c r="CQ114">
        <v>29</v>
      </c>
      <c r="CR114">
        <v>22</v>
      </c>
      <c r="CS114">
        <v>28</v>
      </c>
      <c r="CT114" s="130">
        <v>3</v>
      </c>
      <c r="CU114" s="130">
        <v>24</v>
      </c>
      <c r="CV114" s="130">
        <v>10</v>
      </c>
      <c r="CW114" s="130">
        <v>21</v>
      </c>
      <c r="CX114">
        <v>18</v>
      </c>
      <c r="CY114">
        <v>19</v>
      </c>
      <c r="CZ114">
        <v>6</v>
      </c>
      <c r="DA114">
        <v>403</v>
      </c>
      <c r="DB114">
        <v>239</v>
      </c>
      <c r="DC114">
        <v>403</v>
      </c>
      <c r="DD114" s="130">
        <v>122</v>
      </c>
      <c r="DE114" s="130">
        <v>367</v>
      </c>
      <c r="DF114" s="130">
        <v>238</v>
      </c>
      <c r="DG114" s="130">
        <v>364</v>
      </c>
      <c r="DH114" s="130">
        <v>315</v>
      </c>
      <c r="DI114" s="130">
        <v>346</v>
      </c>
      <c r="DJ114" s="130">
        <v>116</v>
      </c>
      <c r="DK114" s="130"/>
      <c r="DL114">
        <v>487</v>
      </c>
      <c r="DM114">
        <v>480</v>
      </c>
      <c r="DN114">
        <v>7</v>
      </c>
      <c r="DO114">
        <v>487</v>
      </c>
      <c r="DP114">
        <v>37</v>
      </c>
      <c r="DQ114">
        <v>443</v>
      </c>
      <c r="DR114">
        <v>7</v>
      </c>
      <c r="DS114">
        <v>326</v>
      </c>
      <c r="DT114">
        <v>437</v>
      </c>
      <c r="DU114" s="130">
        <v>187</v>
      </c>
      <c r="DV114" s="130">
        <v>53</v>
      </c>
      <c r="DW114">
        <v>179</v>
      </c>
      <c r="DX114" s="130">
        <v>13</v>
      </c>
      <c r="DY114">
        <v>37</v>
      </c>
      <c r="DZ114">
        <v>15</v>
      </c>
      <c r="EA114">
        <v>3</v>
      </c>
      <c r="EB114">
        <v>310</v>
      </c>
      <c r="EC114" s="130">
        <v>16</v>
      </c>
      <c r="ED114" s="130">
        <v>410</v>
      </c>
      <c r="EE114" s="130">
        <v>27</v>
      </c>
      <c r="EF114" s="130">
        <v>4</v>
      </c>
      <c r="EG114" s="130">
        <v>31</v>
      </c>
      <c r="EH114" s="130">
        <v>227</v>
      </c>
      <c r="EI114" s="130">
        <v>225</v>
      </c>
      <c r="EJ114" s="130">
        <v>4</v>
      </c>
      <c r="EK114" s="130">
        <v>18</v>
      </c>
      <c r="EL114" s="130">
        <v>14</v>
      </c>
      <c r="EM114" s="130">
        <v>1</v>
      </c>
      <c r="EN114" s="130">
        <v>0</v>
      </c>
      <c r="EO114">
        <v>11</v>
      </c>
      <c r="EP114">
        <v>211</v>
      </c>
      <c r="EQ114">
        <v>221</v>
      </c>
      <c r="ER114">
        <v>0</v>
      </c>
      <c r="ES114" s="130">
        <v>48</v>
      </c>
      <c r="ET114">
        <v>11</v>
      </c>
      <c r="EU114" s="130">
        <v>133</v>
      </c>
      <c r="EV114">
        <v>38</v>
      </c>
      <c r="EW114" s="130">
        <v>7954</v>
      </c>
      <c r="EX114" s="130">
        <v>1</v>
      </c>
      <c r="EY114" s="130">
        <v>306</v>
      </c>
      <c r="EZ114" s="130">
        <v>14</v>
      </c>
      <c r="FA114" s="130">
        <v>22</v>
      </c>
      <c r="FB114" s="130">
        <v>111</v>
      </c>
      <c r="FC114" s="130">
        <v>4226</v>
      </c>
      <c r="FD114">
        <v>3155</v>
      </c>
      <c r="FE114">
        <v>744</v>
      </c>
      <c r="FF114" s="130">
        <v>8125</v>
      </c>
      <c r="FG114" s="130">
        <v>28</v>
      </c>
      <c r="FH114" s="130">
        <v>16</v>
      </c>
      <c r="FI114" s="130">
        <v>0</v>
      </c>
      <c r="FJ114" s="130">
        <v>2</v>
      </c>
      <c r="FK114" s="130">
        <v>3</v>
      </c>
      <c r="FL114" s="130">
        <v>24</v>
      </c>
      <c r="FM114" s="130">
        <v>1</v>
      </c>
      <c r="FN114" s="130">
        <v>4</v>
      </c>
      <c r="FO114" s="130">
        <v>0</v>
      </c>
      <c r="FP114" s="130">
        <v>0</v>
      </c>
      <c r="FQ114" s="130">
        <v>0</v>
      </c>
      <c r="FR114" s="130">
        <v>0</v>
      </c>
      <c r="FS114" s="130">
        <v>0</v>
      </c>
      <c r="FT114" s="130">
        <v>0</v>
      </c>
      <c r="FU114" s="130">
        <v>8</v>
      </c>
      <c r="FV114" s="130">
        <v>7</v>
      </c>
      <c r="FW114" s="130">
        <v>3</v>
      </c>
      <c r="FX114" s="130">
        <v>1</v>
      </c>
      <c r="FY114" s="130">
        <v>7</v>
      </c>
      <c r="FZ114" s="130">
        <v>1</v>
      </c>
      <c r="GA114" s="130">
        <v>12</v>
      </c>
      <c r="GB114" s="130">
        <v>4</v>
      </c>
      <c r="GC114" s="130">
        <v>241</v>
      </c>
      <c r="GD114" s="130">
        <v>93</v>
      </c>
      <c r="GE114" s="130">
        <v>334</v>
      </c>
      <c r="GF114" s="130">
        <v>7</v>
      </c>
      <c r="GG114" s="130">
        <v>2</v>
      </c>
      <c r="GH114" s="130">
        <v>9</v>
      </c>
      <c r="GI114" s="130">
        <v>233</v>
      </c>
      <c r="GJ114" s="130">
        <v>90</v>
      </c>
      <c r="GK114" s="130">
        <v>323</v>
      </c>
      <c r="GL114" s="130">
        <v>241</v>
      </c>
      <c r="GM114" s="130">
        <v>11</v>
      </c>
      <c r="GN114" s="130">
        <v>11</v>
      </c>
      <c r="GO114" s="130">
        <v>11</v>
      </c>
      <c r="GP114" s="130">
        <v>91</v>
      </c>
      <c r="GQ114" s="130">
        <v>0</v>
      </c>
      <c r="GR114" s="130">
        <v>0</v>
      </c>
      <c r="GS114" s="130">
        <v>0</v>
      </c>
      <c r="GT114" s="130" t="s">
        <v>118</v>
      </c>
      <c r="GU114" s="130" t="s">
        <v>1229</v>
      </c>
      <c r="GV114" s="130"/>
      <c r="GW114" s="130"/>
      <c r="GX114" s="130"/>
      <c r="GY114" s="130"/>
      <c r="GZ114" s="130"/>
      <c r="HA114" s="130"/>
      <c r="HH114" s="130"/>
      <c r="HI114" s="130"/>
      <c r="HN114" s="130"/>
      <c r="HO114" s="130"/>
      <c r="HP114" s="130"/>
    </row>
    <row r="115" spans="1:224" x14ac:dyDescent="0.3">
      <c r="A115" t="s">
        <v>138</v>
      </c>
      <c r="B115" t="s">
        <v>180</v>
      </c>
      <c r="C115" t="s">
        <v>188</v>
      </c>
      <c r="D115" t="s">
        <v>189</v>
      </c>
      <c r="E115" s="352">
        <v>44713</v>
      </c>
      <c r="F115" s="130">
        <v>10297</v>
      </c>
      <c r="G115">
        <v>441</v>
      </c>
      <c r="H115">
        <v>390</v>
      </c>
      <c r="I115">
        <v>443</v>
      </c>
      <c r="J115">
        <v>281</v>
      </c>
      <c r="K115">
        <v>426</v>
      </c>
      <c r="L115">
        <v>239</v>
      </c>
      <c r="M115">
        <v>325</v>
      </c>
      <c r="N115">
        <v>358</v>
      </c>
      <c r="O115">
        <v>414</v>
      </c>
      <c r="P115">
        <v>28</v>
      </c>
      <c r="Q115">
        <v>20</v>
      </c>
      <c r="R115">
        <v>28</v>
      </c>
      <c r="S115">
        <v>16</v>
      </c>
      <c r="T115">
        <v>22</v>
      </c>
      <c r="U115">
        <v>7</v>
      </c>
      <c r="V115">
        <v>23</v>
      </c>
      <c r="W115">
        <v>27</v>
      </c>
      <c r="X115">
        <v>31</v>
      </c>
      <c r="Y115">
        <v>406</v>
      </c>
      <c r="Z115">
        <v>365</v>
      </c>
      <c r="AA115">
        <v>407</v>
      </c>
      <c r="AB115">
        <v>261</v>
      </c>
      <c r="AC115">
        <v>398</v>
      </c>
      <c r="AD115">
        <v>230</v>
      </c>
      <c r="AE115">
        <v>297</v>
      </c>
      <c r="AF115">
        <v>326</v>
      </c>
      <c r="AG115">
        <v>377</v>
      </c>
      <c r="AH115">
        <v>44</v>
      </c>
      <c r="AI115">
        <v>28</v>
      </c>
      <c r="AJ115">
        <v>5</v>
      </c>
      <c r="AK115">
        <v>2</v>
      </c>
      <c r="AL115">
        <v>38</v>
      </c>
      <c r="AM115">
        <v>25</v>
      </c>
      <c r="AN115">
        <v>141</v>
      </c>
      <c r="AO115">
        <v>6</v>
      </c>
      <c r="AP115">
        <v>133</v>
      </c>
      <c r="AQ115">
        <v>0</v>
      </c>
      <c r="AR115">
        <v>0</v>
      </c>
      <c r="AS115">
        <v>0</v>
      </c>
      <c r="AT115">
        <v>112</v>
      </c>
      <c r="AU115">
        <v>5</v>
      </c>
      <c r="AV115">
        <v>106</v>
      </c>
      <c r="AW115" s="130">
        <v>325</v>
      </c>
      <c r="AX115" s="130">
        <v>5</v>
      </c>
      <c r="AY115" s="130">
        <v>15</v>
      </c>
      <c r="AZ115" s="130">
        <v>304</v>
      </c>
      <c r="BA115" s="130">
        <v>23</v>
      </c>
      <c r="BB115" s="130">
        <v>0</v>
      </c>
      <c r="BC115" s="130">
        <v>0</v>
      </c>
      <c r="BD115" s="130">
        <v>23</v>
      </c>
      <c r="BE115" s="130">
        <v>297</v>
      </c>
      <c r="BF115" s="130">
        <v>5</v>
      </c>
      <c r="BG115" s="130">
        <v>14</v>
      </c>
      <c r="BH115" s="130">
        <v>277</v>
      </c>
      <c r="BI115">
        <v>65</v>
      </c>
      <c r="BJ115" s="130">
        <v>7</v>
      </c>
      <c r="BK115">
        <v>104</v>
      </c>
      <c r="BL115">
        <v>63</v>
      </c>
      <c r="BM115" s="27">
        <v>22</v>
      </c>
      <c r="BN115">
        <v>5</v>
      </c>
      <c r="BO115" s="130">
        <v>21</v>
      </c>
      <c r="BP115" s="130">
        <v>3</v>
      </c>
      <c r="BQ115">
        <v>0</v>
      </c>
      <c r="BR115">
        <v>0</v>
      </c>
      <c r="BS115" s="130">
        <v>18</v>
      </c>
      <c r="BT115">
        <v>1</v>
      </c>
      <c r="BU115">
        <v>0</v>
      </c>
      <c r="BV115">
        <v>1</v>
      </c>
      <c r="BW115">
        <v>5</v>
      </c>
      <c r="BX115">
        <v>0</v>
      </c>
      <c r="BY115" s="130">
        <v>5</v>
      </c>
      <c r="BZ115">
        <v>12</v>
      </c>
      <c r="CA115">
        <v>2</v>
      </c>
      <c r="CB115">
        <v>11</v>
      </c>
      <c r="CC115">
        <v>1</v>
      </c>
      <c r="CD115" s="130"/>
      <c r="CE115" s="130"/>
      <c r="CF115" s="322"/>
      <c r="CG115">
        <v>441</v>
      </c>
      <c r="CH115">
        <v>266</v>
      </c>
      <c r="CI115">
        <v>443</v>
      </c>
      <c r="CJ115" s="130">
        <v>129</v>
      </c>
      <c r="CK115" s="130">
        <v>401</v>
      </c>
      <c r="CL115" s="130">
        <v>254</v>
      </c>
      <c r="CM115" s="130">
        <v>390</v>
      </c>
      <c r="CN115">
        <v>337</v>
      </c>
      <c r="CO115">
        <v>367</v>
      </c>
      <c r="CP115">
        <v>121</v>
      </c>
      <c r="CQ115">
        <v>28</v>
      </c>
      <c r="CR115">
        <v>22</v>
      </c>
      <c r="CS115">
        <v>28</v>
      </c>
      <c r="CT115" s="130">
        <v>3</v>
      </c>
      <c r="CU115" s="130">
        <v>24</v>
      </c>
      <c r="CV115" s="130">
        <v>10</v>
      </c>
      <c r="CW115" s="130">
        <v>20</v>
      </c>
      <c r="CX115">
        <v>17</v>
      </c>
      <c r="CY115">
        <v>17</v>
      </c>
      <c r="CZ115">
        <v>7</v>
      </c>
      <c r="DA115">
        <v>406</v>
      </c>
      <c r="DB115">
        <v>242</v>
      </c>
      <c r="DC115">
        <v>407</v>
      </c>
      <c r="DD115" s="130">
        <v>120</v>
      </c>
      <c r="DE115" s="130">
        <v>369</v>
      </c>
      <c r="DF115" s="130">
        <v>238</v>
      </c>
      <c r="DG115" s="130">
        <v>365</v>
      </c>
      <c r="DH115" s="130">
        <v>315</v>
      </c>
      <c r="DI115" s="130">
        <v>345</v>
      </c>
      <c r="DJ115" s="130">
        <v>112</v>
      </c>
      <c r="DK115" s="130"/>
      <c r="DL115">
        <v>492</v>
      </c>
      <c r="DM115">
        <v>484</v>
      </c>
      <c r="DN115">
        <v>8</v>
      </c>
      <c r="DO115">
        <v>492</v>
      </c>
      <c r="DP115">
        <v>37</v>
      </c>
      <c r="DQ115">
        <v>447</v>
      </c>
      <c r="DR115">
        <v>8</v>
      </c>
      <c r="DS115">
        <v>326</v>
      </c>
      <c r="DT115">
        <v>437</v>
      </c>
      <c r="DU115" s="130">
        <v>187</v>
      </c>
      <c r="DV115" s="130">
        <v>53</v>
      </c>
      <c r="DW115">
        <v>184</v>
      </c>
      <c r="DX115" s="130">
        <v>13</v>
      </c>
      <c r="DY115">
        <v>37</v>
      </c>
      <c r="DZ115">
        <v>15</v>
      </c>
      <c r="EA115">
        <v>3</v>
      </c>
      <c r="EB115">
        <v>310</v>
      </c>
      <c r="EC115" s="130">
        <v>16</v>
      </c>
      <c r="ED115" s="130">
        <v>410</v>
      </c>
      <c r="EE115" s="130">
        <v>27</v>
      </c>
      <c r="EF115" s="130">
        <v>4</v>
      </c>
      <c r="EG115" s="130">
        <v>33</v>
      </c>
      <c r="EH115" s="130">
        <v>230</v>
      </c>
      <c r="EI115" s="130">
        <v>225</v>
      </c>
      <c r="EJ115" s="130">
        <v>4</v>
      </c>
      <c r="EK115" s="130">
        <v>18</v>
      </c>
      <c r="EL115" s="130">
        <v>14</v>
      </c>
      <c r="EM115" s="130">
        <v>1</v>
      </c>
      <c r="EN115" s="130">
        <v>0</v>
      </c>
      <c r="EO115">
        <v>13</v>
      </c>
      <c r="EP115">
        <v>213</v>
      </c>
      <c r="EQ115">
        <v>221</v>
      </c>
      <c r="ER115">
        <v>0</v>
      </c>
      <c r="ES115" s="130">
        <v>48</v>
      </c>
      <c r="ET115">
        <v>11</v>
      </c>
      <c r="EU115" s="130">
        <v>131</v>
      </c>
      <c r="EV115">
        <v>38</v>
      </c>
      <c r="EW115" s="130">
        <v>8008</v>
      </c>
      <c r="EX115" s="130">
        <v>1</v>
      </c>
      <c r="EY115" s="130">
        <v>306</v>
      </c>
      <c r="EZ115" s="130">
        <v>15</v>
      </c>
      <c r="FA115" s="130">
        <v>22</v>
      </c>
      <c r="FB115" s="130">
        <v>112</v>
      </c>
      <c r="FC115" s="130">
        <v>4254</v>
      </c>
      <c r="FD115">
        <v>3172</v>
      </c>
      <c r="FE115">
        <v>751</v>
      </c>
      <c r="FF115" s="130">
        <v>8177</v>
      </c>
      <c r="FG115" s="130">
        <v>32</v>
      </c>
      <c r="FH115" s="130">
        <v>17</v>
      </c>
      <c r="FI115" s="130">
        <v>0</v>
      </c>
      <c r="FJ115" s="130">
        <v>2</v>
      </c>
      <c r="FK115" s="130">
        <v>3</v>
      </c>
      <c r="FL115" s="130">
        <v>28</v>
      </c>
      <c r="FM115" s="130">
        <v>1</v>
      </c>
      <c r="FN115" s="130">
        <v>4</v>
      </c>
      <c r="FO115" s="130">
        <v>0</v>
      </c>
      <c r="FP115" s="130">
        <v>0</v>
      </c>
      <c r="FQ115" s="130">
        <v>0</v>
      </c>
      <c r="FR115" s="130">
        <v>0</v>
      </c>
      <c r="FS115" s="130">
        <v>0</v>
      </c>
      <c r="FT115" s="130">
        <v>0</v>
      </c>
      <c r="FU115" s="130">
        <v>9</v>
      </c>
      <c r="FV115" s="130">
        <v>7</v>
      </c>
      <c r="FW115" s="130">
        <v>3</v>
      </c>
      <c r="FX115" s="130">
        <v>1</v>
      </c>
      <c r="FY115" s="130">
        <v>7</v>
      </c>
      <c r="FZ115" s="130">
        <v>2</v>
      </c>
      <c r="GA115" s="130">
        <v>13</v>
      </c>
      <c r="GB115" s="130">
        <v>5</v>
      </c>
      <c r="GC115" s="130">
        <v>241</v>
      </c>
      <c r="GD115" s="130">
        <v>95</v>
      </c>
      <c r="GE115" s="130">
        <v>336</v>
      </c>
      <c r="GF115" s="130">
        <v>7</v>
      </c>
      <c r="GG115" s="130">
        <v>2</v>
      </c>
      <c r="GH115" s="130">
        <v>9</v>
      </c>
      <c r="GI115" s="130">
        <v>233</v>
      </c>
      <c r="GJ115" s="130">
        <v>91</v>
      </c>
      <c r="GK115" s="130">
        <v>324</v>
      </c>
      <c r="GL115" s="130">
        <v>241</v>
      </c>
      <c r="GM115" s="130">
        <v>9</v>
      </c>
      <c r="GN115" s="130">
        <v>9</v>
      </c>
      <c r="GO115" s="130">
        <v>9</v>
      </c>
      <c r="GP115" s="130">
        <v>93</v>
      </c>
      <c r="GQ115" s="130">
        <v>0</v>
      </c>
      <c r="GR115" s="130">
        <v>0</v>
      </c>
      <c r="GS115" s="130">
        <v>0</v>
      </c>
      <c r="GT115" s="130" t="s">
        <v>121</v>
      </c>
      <c r="GU115" s="130" t="s">
        <v>1229</v>
      </c>
      <c r="GV115" s="130"/>
      <c r="GW115" s="130"/>
      <c r="GX115" s="130"/>
      <c r="GY115" s="130"/>
      <c r="GZ115" s="130"/>
      <c r="HA115" s="130"/>
      <c r="HH115" s="130"/>
      <c r="HI115" s="130"/>
      <c r="HN115" s="130"/>
      <c r="HO115" s="130"/>
      <c r="HP115" s="130"/>
    </row>
    <row r="116" spans="1:224" x14ac:dyDescent="0.3">
      <c r="A116" t="s">
        <v>138</v>
      </c>
      <c r="B116" t="s">
        <v>180</v>
      </c>
      <c r="C116" t="s">
        <v>190</v>
      </c>
      <c r="D116" t="s">
        <v>191</v>
      </c>
      <c r="E116" s="352">
        <v>44682</v>
      </c>
      <c r="F116" s="130">
        <v>15804</v>
      </c>
      <c r="G116">
        <v>324</v>
      </c>
      <c r="H116">
        <v>313</v>
      </c>
      <c r="I116">
        <v>326</v>
      </c>
      <c r="J116">
        <v>303</v>
      </c>
      <c r="K116">
        <v>326</v>
      </c>
      <c r="L116">
        <v>256</v>
      </c>
      <c r="M116">
        <v>296</v>
      </c>
      <c r="N116">
        <v>250</v>
      </c>
      <c r="O116">
        <v>345</v>
      </c>
      <c r="P116">
        <v>47</v>
      </c>
      <c r="Q116">
        <v>46</v>
      </c>
      <c r="R116">
        <v>48</v>
      </c>
      <c r="S116">
        <v>45</v>
      </c>
      <c r="T116">
        <v>46</v>
      </c>
      <c r="U116">
        <v>32</v>
      </c>
      <c r="V116">
        <v>42</v>
      </c>
      <c r="W116">
        <v>42</v>
      </c>
      <c r="X116">
        <v>55</v>
      </c>
      <c r="Y116">
        <v>277</v>
      </c>
      <c r="Z116">
        <v>267</v>
      </c>
      <c r="AA116">
        <v>278</v>
      </c>
      <c r="AB116">
        <v>258</v>
      </c>
      <c r="AC116">
        <v>280</v>
      </c>
      <c r="AD116">
        <v>224</v>
      </c>
      <c r="AE116">
        <v>254</v>
      </c>
      <c r="AF116">
        <v>208</v>
      </c>
      <c r="AG116">
        <v>290</v>
      </c>
      <c r="AH116">
        <v>39</v>
      </c>
      <c r="AI116">
        <v>37</v>
      </c>
      <c r="AJ116">
        <v>11</v>
      </c>
      <c r="AK116">
        <v>10</v>
      </c>
      <c r="AL116">
        <v>28</v>
      </c>
      <c r="AM116">
        <v>27</v>
      </c>
      <c r="AN116">
        <v>234</v>
      </c>
      <c r="AO116">
        <v>27</v>
      </c>
      <c r="AP116">
        <v>207</v>
      </c>
      <c r="AQ116">
        <v>0</v>
      </c>
      <c r="AR116">
        <v>0</v>
      </c>
      <c r="AS116">
        <v>0</v>
      </c>
      <c r="AT116">
        <v>187</v>
      </c>
      <c r="AU116">
        <v>22</v>
      </c>
      <c r="AV116">
        <v>165</v>
      </c>
      <c r="AW116" s="130">
        <v>296</v>
      </c>
      <c r="AX116" s="130">
        <v>2</v>
      </c>
      <c r="AY116" s="130">
        <v>13</v>
      </c>
      <c r="AZ116" s="130">
        <v>281</v>
      </c>
      <c r="BA116" s="130">
        <v>42</v>
      </c>
      <c r="BB116" s="130">
        <v>0</v>
      </c>
      <c r="BC116" s="130">
        <v>1</v>
      </c>
      <c r="BD116" s="130">
        <v>41</v>
      </c>
      <c r="BE116" s="130">
        <v>254</v>
      </c>
      <c r="BF116" s="130">
        <v>2</v>
      </c>
      <c r="BG116" s="130">
        <v>12</v>
      </c>
      <c r="BH116" s="130">
        <v>240</v>
      </c>
      <c r="BI116">
        <v>35</v>
      </c>
      <c r="BJ116" s="130">
        <v>5</v>
      </c>
      <c r="BK116">
        <v>50</v>
      </c>
      <c r="BL116">
        <v>35</v>
      </c>
      <c r="BM116" s="27">
        <v>10</v>
      </c>
      <c r="BN116">
        <v>3</v>
      </c>
      <c r="BO116" s="130">
        <v>29</v>
      </c>
      <c r="BP116" s="130">
        <v>13</v>
      </c>
      <c r="BQ116">
        <v>4</v>
      </c>
      <c r="BR116">
        <v>0</v>
      </c>
      <c r="BS116" s="130">
        <v>16</v>
      </c>
      <c r="BT116">
        <v>3</v>
      </c>
      <c r="BU116">
        <v>0</v>
      </c>
      <c r="BV116">
        <v>2</v>
      </c>
      <c r="BW116">
        <v>2</v>
      </c>
      <c r="BX116">
        <v>0</v>
      </c>
      <c r="BY116" s="130">
        <v>2</v>
      </c>
      <c r="BZ116">
        <v>12</v>
      </c>
      <c r="CA116">
        <v>1</v>
      </c>
      <c r="CB116">
        <v>11</v>
      </c>
      <c r="CC116">
        <v>1</v>
      </c>
      <c r="CD116" s="130"/>
      <c r="CE116" s="130"/>
      <c r="CF116" s="322"/>
      <c r="CG116">
        <v>324</v>
      </c>
      <c r="CH116">
        <v>225</v>
      </c>
      <c r="CI116">
        <v>326</v>
      </c>
      <c r="CJ116" s="130">
        <v>80</v>
      </c>
      <c r="CK116" s="130">
        <v>296</v>
      </c>
      <c r="CL116" s="130">
        <v>197</v>
      </c>
      <c r="CM116" s="130">
        <v>313</v>
      </c>
      <c r="CN116">
        <v>302</v>
      </c>
      <c r="CO116">
        <v>300</v>
      </c>
      <c r="CP116">
        <v>130</v>
      </c>
      <c r="CQ116">
        <v>47</v>
      </c>
      <c r="CR116">
        <v>39</v>
      </c>
      <c r="CS116">
        <v>48</v>
      </c>
      <c r="CT116" s="130">
        <v>9</v>
      </c>
      <c r="CU116" s="130">
        <v>44</v>
      </c>
      <c r="CV116" s="130">
        <v>29</v>
      </c>
      <c r="CW116" s="130">
        <v>46</v>
      </c>
      <c r="CX116">
        <v>43</v>
      </c>
      <c r="CY116">
        <v>43</v>
      </c>
      <c r="CZ116">
        <v>21</v>
      </c>
      <c r="DA116">
        <v>277</v>
      </c>
      <c r="DB116">
        <v>186</v>
      </c>
      <c r="DC116">
        <v>278</v>
      </c>
      <c r="DD116" s="130">
        <v>71</v>
      </c>
      <c r="DE116" s="130">
        <v>252</v>
      </c>
      <c r="DF116" s="130">
        <v>168</v>
      </c>
      <c r="DG116" s="130">
        <v>267</v>
      </c>
      <c r="DH116" s="130">
        <v>259</v>
      </c>
      <c r="DI116" s="130">
        <v>257</v>
      </c>
      <c r="DJ116" s="130">
        <v>109</v>
      </c>
      <c r="DK116" s="130"/>
      <c r="DL116">
        <v>354</v>
      </c>
      <c r="DM116">
        <v>354</v>
      </c>
      <c r="DN116">
        <v>0</v>
      </c>
      <c r="DO116">
        <v>354</v>
      </c>
      <c r="DP116">
        <v>61</v>
      </c>
      <c r="DQ116">
        <v>293</v>
      </c>
      <c r="DR116">
        <v>0</v>
      </c>
      <c r="DS116">
        <v>287</v>
      </c>
      <c r="DT116">
        <v>318</v>
      </c>
      <c r="DU116" s="130">
        <v>137</v>
      </c>
      <c r="DV116" s="130">
        <v>46</v>
      </c>
      <c r="DW116">
        <v>105</v>
      </c>
      <c r="DX116" s="130">
        <v>31</v>
      </c>
      <c r="DY116">
        <v>20</v>
      </c>
      <c r="DZ116">
        <v>12</v>
      </c>
      <c r="EA116">
        <v>3</v>
      </c>
      <c r="EB116">
        <v>261</v>
      </c>
      <c r="EC116" s="130">
        <v>26</v>
      </c>
      <c r="ED116" s="130">
        <v>279</v>
      </c>
      <c r="EE116" s="130">
        <v>38</v>
      </c>
      <c r="EF116" s="130">
        <v>3</v>
      </c>
      <c r="EG116" s="130">
        <v>59</v>
      </c>
      <c r="EH116" s="130">
        <v>172</v>
      </c>
      <c r="EI116" s="130">
        <v>120</v>
      </c>
      <c r="EJ116" s="130">
        <v>3</v>
      </c>
      <c r="EK116" s="130">
        <v>44</v>
      </c>
      <c r="EL116" s="130">
        <v>13</v>
      </c>
      <c r="EM116" s="130">
        <v>1</v>
      </c>
      <c r="EN116" s="130">
        <v>0</v>
      </c>
      <c r="EO116">
        <v>15</v>
      </c>
      <c r="EP116">
        <v>159</v>
      </c>
      <c r="EQ116">
        <v>119</v>
      </c>
      <c r="ER116">
        <v>8</v>
      </c>
      <c r="ES116" s="130">
        <v>27</v>
      </c>
      <c r="ET116">
        <v>9</v>
      </c>
      <c r="EU116" s="130">
        <v>88</v>
      </c>
      <c r="EV116">
        <v>26</v>
      </c>
      <c r="EW116" s="130">
        <v>13858</v>
      </c>
      <c r="EX116" s="130">
        <v>1</v>
      </c>
      <c r="EY116" s="130">
        <v>275</v>
      </c>
      <c r="EZ116" s="130">
        <v>12</v>
      </c>
      <c r="FA116" s="130">
        <v>15</v>
      </c>
      <c r="FB116" s="130">
        <v>118</v>
      </c>
      <c r="FC116" s="130">
        <v>10855</v>
      </c>
      <c r="FD116">
        <v>2648</v>
      </c>
      <c r="FE116">
        <v>469</v>
      </c>
      <c r="FF116" s="130">
        <v>13972</v>
      </c>
      <c r="FG116" s="130">
        <v>37</v>
      </c>
      <c r="FH116" s="130">
        <v>24</v>
      </c>
      <c r="FI116" s="130">
        <v>0</v>
      </c>
      <c r="FJ116" s="130">
        <v>2</v>
      </c>
      <c r="FK116" s="130">
        <v>5</v>
      </c>
      <c r="FL116" s="130">
        <v>32</v>
      </c>
      <c r="FM116" s="130">
        <v>0</v>
      </c>
      <c r="FN116" s="130">
        <v>3</v>
      </c>
      <c r="FO116" s="130">
        <v>0</v>
      </c>
      <c r="FP116" s="130">
        <v>0</v>
      </c>
      <c r="FQ116" s="130">
        <v>0</v>
      </c>
      <c r="FR116" s="130">
        <v>2</v>
      </c>
      <c r="FS116" s="130">
        <v>0</v>
      </c>
      <c r="FT116" s="130">
        <v>0</v>
      </c>
      <c r="FU116" s="130">
        <v>12</v>
      </c>
      <c r="FV116" s="130">
        <v>7</v>
      </c>
      <c r="FW116" s="130">
        <v>4</v>
      </c>
      <c r="FX116" s="130">
        <v>2</v>
      </c>
      <c r="FY116" s="130">
        <v>11</v>
      </c>
      <c r="FZ116" s="130">
        <v>1</v>
      </c>
      <c r="GA116" s="130">
        <v>15</v>
      </c>
      <c r="GB116" s="130">
        <v>7</v>
      </c>
      <c r="GC116" s="130">
        <v>195</v>
      </c>
      <c r="GD116" s="130">
        <v>46</v>
      </c>
      <c r="GE116" s="130">
        <v>241</v>
      </c>
      <c r="GF116" s="130">
        <v>11</v>
      </c>
      <c r="GG116" s="130">
        <v>0</v>
      </c>
      <c r="GH116" s="130">
        <v>11</v>
      </c>
      <c r="GI116" s="130">
        <v>184</v>
      </c>
      <c r="GJ116" s="130">
        <v>46</v>
      </c>
      <c r="GK116" s="130">
        <v>230</v>
      </c>
      <c r="GL116" s="130">
        <v>195</v>
      </c>
      <c r="GM116" s="130">
        <v>16</v>
      </c>
      <c r="GN116" s="130">
        <v>16</v>
      </c>
      <c r="GO116" s="130">
        <v>16</v>
      </c>
      <c r="GP116" s="130">
        <v>68</v>
      </c>
      <c r="GQ116" s="130">
        <v>0</v>
      </c>
      <c r="GR116" s="130">
        <v>0</v>
      </c>
      <c r="GS116" s="130">
        <v>0</v>
      </c>
      <c r="GT116" s="130" t="s">
        <v>118</v>
      </c>
      <c r="GU116" s="130" t="s">
        <v>1230</v>
      </c>
      <c r="GV116" s="130"/>
      <c r="GW116" s="130"/>
      <c r="GX116" s="130"/>
      <c r="GY116" s="130"/>
      <c r="GZ116" s="130"/>
      <c r="HA116" s="130"/>
      <c r="HH116" s="130"/>
      <c r="HI116" s="130"/>
      <c r="HN116" s="130"/>
      <c r="HO116" s="130"/>
      <c r="HP116" s="130"/>
    </row>
    <row r="117" spans="1:224" x14ac:dyDescent="0.3">
      <c r="A117" t="s">
        <v>138</v>
      </c>
      <c r="B117" t="s">
        <v>180</v>
      </c>
      <c r="C117" t="s">
        <v>190</v>
      </c>
      <c r="D117" t="s">
        <v>191</v>
      </c>
      <c r="E117" s="352">
        <v>44713</v>
      </c>
      <c r="F117" s="130">
        <v>16003</v>
      </c>
      <c r="G117">
        <v>329</v>
      </c>
      <c r="H117">
        <v>318</v>
      </c>
      <c r="I117">
        <v>330</v>
      </c>
      <c r="J117">
        <v>305</v>
      </c>
      <c r="K117">
        <v>332</v>
      </c>
      <c r="L117">
        <v>264</v>
      </c>
      <c r="M117">
        <v>299</v>
      </c>
      <c r="N117">
        <v>251</v>
      </c>
      <c r="O117">
        <v>346</v>
      </c>
      <c r="P117">
        <v>47</v>
      </c>
      <c r="Q117">
        <v>48</v>
      </c>
      <c r="R117">
        <v>49</v>
      </c>
      <c r="S117">
        <v>45</v>
      </c>
      <c r="T117">
        <v>48</v>
      </c>
      <c r="U117">
        <v>34</v>
      </c>
      <c r="V117">
        <v>43</v>
      </c>
      <c r="W117">
        <v>41</v>
      </c>
      <c r="X117">
        <v>55</v>
      </c>
      <c r="Y117">
        <v>282</v>
      </c>
      <c r="Z117">
        <v>270</v>
      </c>
      <c r="AA117">
        <v>281</v>
      </c>
      <c r="AB117">
        <v>260</v>
      </c>
      <c r="AC117">
        <v>284</v>
      </c>
      <c r="AD117">
        <v>230</v>
      </c>
      <c r="AE117">
        <v>256</v>
      </c>
      <c r="AF117">
        <v>210</v>
      </c>
      <c r="AG117">
        <v>291</v>
      </c>
      <c r="AH117">
        <v>37</v>
      </c>
      <c r="AI117">
        <v>36</v>
      </c>
      <c r="AJ117">
        <v>8</v>
      </c>
      <c r="AK117">
        <v>7</v>
      </c>
      <c r="AL117">
        <v>29</v>
      </c>
      <c r="AM117">
        <v>29</v>
      </c>
      <c r="AN117">
        <v>246</v>
      </c>
      <c r="AO117">
        <v>30</v>
      </c>
      <c r="AP117">
        <v>216</v>
      </c>
      <c r="AQ117">
        <v>0</v>
      </c>
      <c r="AR117">
        <v>0</v>
      </c>
      <c r="AS117">
        <v>0</v>
      </c>
      <c r="AT117">
        <v>201</v>
      </c>
      <c r="AU117">
        <v>25</v>
      </c>
      <c r="AV117">
        <v>176</v>
      </c>
      <c r="AW117" s="130">
        <v>299</v>
      </c>
      <c r="AX117" s="130">
        <v>2</v>
      </c>
      <c r="AY117" s="130">
        <v>12</v>
      </c>
      <c r="AZ117" s="130">
        <v>285</v>
      </c>
      <c r="BA117" s="130">
        <v>43</v>
      </c>
      <c r="BB117" s="130">
        <v>0</v>
      </c>
      <c r="BC117" s="130">
        <v>1</v>
      </c>
      <c r="BD117" s="130">
        <v>42</v>
      </c>
      <c r="BE117" s="130">
        <v>256</v>
      </c>
      <c r="BF117" s="130">
        <v>2</v>
      </c>
      <c r="BG117" s="130">
        <v>11</v>
      </c>
      <c r="BH117" s="130">
        <v>243</v>
      </c>
      <c r="BI117">
        <v>36</v>
      </c>
      <c r="BJ117" s="130">
        <v>5</v>
      </c>
      <c r="BK117">
        <v>50</v>
      </c>
      <c r="BL117">
        <v>36</v>
      </c>
      <c r="BM117" s="27">
        <v>10</v>
      </c>
      <c r="BN117">
        <v>3</v>
      </c>
      <c r="BO117" s="130">
        <v>31</v>
      </c>
      <c r="BP117" s="130">
        <v>14</v>
      </c>
      <c r="BQ117">
        <v>4</v>
      </c>
      <c r="BR117">
        <v>0</v>
      </c>
      <c r="BS117" s="130">
        <v>17</v>
      </c>
      <c r="BT117">
        <v>4</v>
      </c>
      <c r="BU117">
        <v>0</v>
      </c>
      <c r="BV117">
        <v>3</v>
      </c>
      <c r="BW117">
        <v>2</v>
      </c>
      <c r="BX117">
        <v>0</v>
      </c>
      <c r="BY117" s="130">
        <v>2</v>
      </c>
      <c r="BZ117">
        <v>12</v>
      </c>
      <c r="CA117">
        <v>1</v>
      </c>
      <c r="CB117">
        <v>11</v>
      </c>
      <c r="CC117">
        <v>1</v>
      </c>
      <c r="CD117" s="130"/>
      <c r="CE117" s="130"/>
      <c r="CF117" s="322"/>
      <c r="CG117">
        <v>329</v>
      </c>
      <c r="CH117">
        <v>235</v>
      </c>
      <c r="CI117">
        <v>330</v>
      </c>
      <c r="CJ117" s="130">
        <v>83</v>
      </c>
      <c r="CK117" s="130">
        <v>301</v>
      </c>
      <c r="CL117" s="130">
        <v>191</v>
      </c>
      <c r="CM117" s="130">
        <v>318</v>
      </c>
      <c r="CN117">
        <v>306</v>
      </c>
      <c r="CO117">
        <v>306</v>
      </c>
      <c r="CP117">
        <v>129</v>
      </c>
      <c r="CQ117">
        <v>47</v>
      </c>
      <c r="CR117">
        <v>40</v>
      </c>
      <c r="CS117">
        <v>49</v>
      </c>
      <c r="CT117" s="130">
        <v>11</v>
      </c>
      <c r="CU117" s="130">
        <v>47</v>
      </c>
      <c r="CV117" s="130">
        <v>29</v>
      </c>
      <c r="CW117" s="130">
        <v>48</v>
      </c>
      <c r="CX117">
        <v>45</v>
      </c>
      <c r="CY117">
        <v>44</v>
      </c>
      <c r="CZ117">
        <v>21</v>
      </c>
      <c r="DA117">
        <v>282</v>
      </c>
      <c r="DB117">
        <v>195</v>
      </c>
      <c r="DC117">
        <v>281</v>
      </c>
      <c r="DD117" s="130">
        <v>72</v>
      </c>
      <c r="DE117" s="130">
        <v>254</v>
      </c>
      <c r="DF117" s="130">
        <v>162</v>
      </c>
      <c r="DG117" s="130">
        <v>270</v>
      </c>
      <c r="DH117" s="130">
        <v>261</v>
      </c>
      <c r="DI117" s="130">
        <v>262</v>
      </c>
      <c r="DJ117" s="130">
        <v>108</v>
      </c>
      <c r="DK117" s="130"/>
      <c r="DL117">
        <v>355</v>
      </c>
      <c r="DM117">
        <v>355</v>
      </c>
      <c r="DN117">
        <v>0</v>
      </c>
      <c r="DO117">
        <v>355</v>
      </c>
      <c r="DP117">
        <v>60</v>
      </c>
      <c r="DQ117">
        <v>295</v>
      </c>
      <c r="DR117">
        <v>0</v>
      </c>
      <c r="DS117">
        <v>290</v>
      </c>
      <c r="DT117">
        <v>320</v>
      </c>
      <c r="DU117" s="130">
        <v>138</v>
      </c>
      <c r="DV117" s="130">
        <v>46</v>
      </c>
      <c r="DW117">
        <v>107</v>
      </c>
      <c r="DX117" s="130">
        <v>30</v>
      </c>
      <c r="DY117">
        <v>20</v>
      </c>
      <c r="DZ117">
        <v>11</v>
      </c>
      <c r="EA117">
        <v>3</v>
      </c>
      <c r="EB117">
        <v>261</v>
      </c>
      <c r="EC117" s="130">
        <v>28</v>
      </c>
      <c r="ED117" s="130">
        <v>279</v>
      </c>
      <c r="EE117" s="130">
        <v>39</v>
      </c>
      <c r="EF117" s="130">
        <v>3</v>
      </c>
      <c r="EG117" s="130">
        <v>58</v>
      </c>
      <c r="EH117" s="130">
        <v>173</v>
      </c>
      <c r="EI117" s="130">
        <v>121</v>
      </c>
      <c r="EJ117" s="130">
        <v>3</v>
      </c>
      <c r="EK117" s="130">
        <v>42</v>
      </c>
      <c r="EL117" s="130">
        <v>14</v>
      </c>
      <c r="EM117" s="130">
        <v>1</v>
      </c>
      <c r="EN117" s="130">
        <v>0</v>
      </c>
      <c r="EO117">
        <v>16</v>
      </c>
      <c r="EP117">
        <v>159</v>
      </c>
      <c r="EQ117">
        <v>120</v>
      </c>
      <c r="ER117">
        <v>10</v>
      </c>
      <c r="ES117" s="130">
        <v>28</v>
      </c>
      <c r="ET117">
        <v>9</v>
      </c>
      <c r="EU117" s="130">
        <v>88</v>
      </c>
      <c r="EV117">
        <v>26</v>
      </c>
      <c r="EW117" s="130">
        <v>14027</v>
      </c>
      <c r="EX117" s="130">
        <v>0</v>
      </c>
      <c r="EY117" s="130">
        <v>269</v>
      </c>
      <c r="EZ117" s="130">
        <v>10</v>
      </c>
      <c r="FA117" s="130">
        <v>15</v>
      </c>
      <c r="FB117" s="130">
        <v>123</v>
      </c>
      <c r="FC117" s="130">
        <v>10981</v>
      </c>
      <c r="FD117">
        <v>2682</v>
      </c>
      <c r="FE117">
        <v>478</v>
      </c>
      <c r="FF117" s="130">
        <v>14141</v>
      </c>
      <c r="FG117" s="130">
        <v>36</v>
      </c>
      <c r="FH117" s="130">
        <v>26</v>
      </c>
      <c r="FI117" s="130">
        <v>0</v>
      </c>
      <c r="FJ117" s="130">
        <v>5</v>
      </c>
      <c r="FK117" s="130">
        <v>5</v>
      </c>
      <c r="FL117" s="130">
        <v>31</v>
      </c>
      <c r="FM117" s="130">
        <v>0</v>
      </c>
      <c r="FN117" s="130">
        <v>3</v>
      </c>
      <c r="FO117" s="130">
        <v>0</v>
      </c>
      <c r="FP117" s="130">
        <v>0</v>
      </c>
      <c r="FQ117" s="130">
        <v>0</v>
      </c>
      <c r="FR117" s="130">
        <v>2</v>
      </c>
      <c r="FS117" s="130">
        <v>0</v>
      </c>
      <c r="FT117" s="130">
        <v>0</v>
      </c>
      <c r="FU117" s="130">
        <v>12</v>
      </c>
      <c r="FV117" s="130">
        <v>8</v>
      </c>
      <c r="FW117" s="130">
        <v>5</v>
      </c>
      <c r="FX117" s="130">
        <v>1</v>
      </c>
      <c r="FY117" s="130">
        <v>11</v>
      </c>
      <c r="FZ117" s="130">
        <v>1</v>
      </c>
      <c r="GA117" s="130">
        <v>15</v>
      </c>
      <c r="GB117" s="130">
        <v>7</v>
      </c>
      <c r="GC117" s="130">
        <v>196</v>
      </c>
      <c r="GD117" s="130">
        <v>45</v>
      </c>
      <c r="GE117" s="130">
        <v>241</v>
      </c>
      <c r="GF117" s="130">
        <v>12</v>
      </c>
      <c r="GG117" s="130">
        <v>0</v>
      </c>
      <c r="GH117" s="130">
        <v>12</v>
      </c>
      <c r="GI117" s="130">
        <v>184</v>
      </c>
      <c r="GJ117" s="130">
        <v>45</v>
      </c>
      <c r="GK117" s="130">
        <v>229</v>
      </c>
      <c r="GL117" s="130">
        <v>196</v>
      </c>
      <c r="GM117" s="130">
        <v>17</v>
      </c>
      <c r="GN117" s="130">
        <v>17</v>
      </c>
      <c r="GO117" s="130">
        <v>17</v>
      </c>
      <c r="GP117" s="130">
        <v>72</v>
      </c>
      <c r="GQ117" s="130">
        <v>0</v>
      </c>
      <c r="GR117" s="130">
        <v>0</v>
      </c>
      <c r="GS117" s="130">
        <v>0</v>
      </c>
      <c r="GT117" s="130" t="s">
        <v>121</v>
      </c>
      <c r="GU117" s="130" t="s">
        <v>1230</v>
      </c>
      <c r="GV117" s="130"/>
      <c r="GW117" s="130"/>
      <c r="GX117" s="130"/>
      <c r="GY117" s="130"/>
      <c r="GZ117" s="130"/>
      <c r="HA117" s="130"/>
      <c r="HH117" s="130"/>
      <c r="HI117" s="130"/>
      <c r="HN117" s="130"/>
      <c r="HO117" s="130"/>
      <c r="HP117" s="130"/>
    </row>
    <row r="118" spans="1:224" x14ac:dyDescent="0.3">
      <c r="A118" t="s">
        <v>138</v>
      </c>
      <c r="B118" t="s">
        <v>180</v>
      </c>
      <c r="C118" t="s">
        <v>192</v>
      </c>
      <c r="D118" t="s">
        <v>193</v>
      </c>
      <c r="E118" s="352">
        <v>44682</v>
      </c>
      <c r="F118" s="130">
        <v>4378</v>
      </c>
      <c r="G118">
        <v>276</v>
      </c>
      <c r="H118">
        <v>261</v>
      </c>
      <c r="I118">
        <v>272</v>
      </c>
      <c r="J118">
        <v>266</v>
      </c>
      <c r="K118">
        <v>276</v>
      </c>
      <c r="L118">
        <v>196</v>
      </c>
      <c r="M118">
        <v>246</v>
      </c>
      <c r="N118">
        <v>180</v>
      </c>
      <c r="O118">
        <v>292</v>
      </c>
      <c r="P118">
        <v>7</v>
      </c>
      <c r="Q118">
        <v>6</v>
      </c>
      <c r="R118">
        <v>6</v>
      </c>
      <c r="S118">
        <v>8</v>
      </c>
      <c r="T118">
        <v>8</v>
      </c>
      <c r="U118">
        <v>6</v>
      </c>
      <c r="V118">
        <v>5</v>
      </c>
      <c r="W118">
        <v>2</v>
      </c>
      <c r="X118">
        <v>9</v>
      </c>
      <c r="Y118">
        <v>269</v>
      </c>
      <c r="Z118">
        <v>255</v>
      </c>
      <c r="AA118">
        <v>266</v>
      </c>
      <c r="AB118">
        <v>258</v>
      </c>
      <c r="AC118">
        <v>268</v>
      </c>
      <c r="AD118">
        <v>190</v>
      </c>
      <c r="AE118">
        <v>241</v>
      </c>
      <c r="AF118">
        <v>178</v>
      </c>
      <c r="AG118">
        <v>283</v>
      </c>
      <c r="AH118">
        <v>31</v>
      </c>
      <c r="AI118">
        <v>30</v>
      </c>
      <c r="AJ118">
        <v>0</v>
      </c>
      <c r="AK118">
        <v>0</v>
      </c>
      <c r="AL118">
        <v>31</v>
      </c>
      <c r="AM118">
        <v>30</v>
      </c>
      <c r="AN118">
        <v>179</v>
      </c>
      <c r="AO118">
        <v>2</v>
      </c>
      <c r="AP118">
        <v>177</v>
      </c>
      <c r="AQ118">
        <v>0</v>
      </c>
      <c r="AR118">
        <v>0</v>
      </c>
      <c r="AS118">
        <v>0</v>
      </c>
      <c r="AT118">
        <v>126</v>
      </c>
      <c r="AU118">
        <v>1</v>
      </c>
      <c r="AV118">
        <v>125</v>
      </c>
      <c r="AW118" s="130">
        <v>246</v>
      </c>
      <c r="AX118" s="130">
        <v>0</v>
      </c>
      <c r="AY118" s="130">
        <v>9</v>
      </c>
      <c r="AZ118" s="130">
        <v>236</v>
      </c>
      <c r="BA118" s="130">
        <v>5</v>
      </c>
      <c r="BB118" s="130">
        <v>0</v>
      </c>
      <c r="BC118" s="130">
        <v>0</v>
      </c>
      <c r="BD118" s="130">
        <v>5</v>
      </c>
      <c r="BE118" s="130">
        <v>241</v>
      </c>
      <c r="BF118" s="130">
        <v>0</v>
      </c>
      <c r="BG118" s="130">
        <v>9</v>
      </c>
      <c r="BH118" s="130">
        <v>231</v>
      </c>
      <c r="BI118">
        <v>44</v>
      </c>
      <c r="BJ118" s="130">
        <v>6</v>
      </c>
      <c r="BK118">
        <v>53</v>
      </c>
      <c r="BL118">
        <v>40</v>
      </c>
      <c r="BM118" s="27">
        <v>12</v>
      </c>
      <c r="BN118">
        <v>4</v>
      </c>
      <c r="BO118" s="130">
        <v>19</v>
      </c>
      <c r="BP118" s="130">
        <v>5</v>
      </c>
      <c r="BQ118">
        <v>0</v>
      </c>
      <c r="BR118">
        <v>0</v>
      </c>
      <c r="BS118" s="130">
        <v>14</v>
      </c>
      <c r="BT118">
        <v>0</v>
      </c>
      <c r="BU118">
        <v>0</v>
      </c>
      <c r="BV118">
        <v>1</v>
      </c>
      <c r="BW118">
        <v>6</v>
      </c>
      <c r="BX118">
        <v>0</v>
      </c>
      <c r="BY118" s="130">
        <v>6</v>
      </c>
      <c r="BZ118">
        <v>12</v>
      </c>
      <c r="CA118">
        <v>4</v>
      </c>
      <c r="CB118">
        <v>12</v>
      </c>
      <c r="CC118">
        <v>0</v>
      </c>
      <c r="CD118" s="130"/>
      <c r="CE118" s="130"/>
      <c r="CF118" s="322"/>
      <c r="CG118">
        <v>276</v>
      </c>
      <c r="CH118">
        <v>215</v>
      </c>
      <c r="CI118">
        <v>272</v>
      </c>
      <c r="CJ118" s="130">
        <v>96</v>
      </c>
      <c r="CK118" s="130">
        <v>242</v>
      </c>
      <c r="CL118" s="130">
        <v>167</v>
      </c>
      <c r="CM118" s="130">
        <v>261</v>
      </c>
      <c r="CN118">
        <v>242</v>
      </c>
      <c r="CO118">
        <v>253</v>
      </c>
      <c r="CP118">
        <v>128</v>
      </c>
      <c r="CQ118">
        <v>7</v>
      </c>
      <c r="CR118">
        <v>7</v>
      </c>
      <c r="CS118">
        <v>6</v>
      </c>
      <c r="CT118" s="130">
        <v>2</v>
      </c>
      <c r="CU118" s="130">
        <v>5</v>
      </c>
      <c r="CV118" s="130">
        <v>2</v>
      </c>
      <c r="CW118" s="130">
        <v>6</v>
      </c>
      <c r="CX118">
        <v>5</v>
      </c>
      <c r="CY118">
        <v>5</v>
      </c>
      <c r="CZ118">
        <v>2</v>
      </c>
      <c r="DA118">
        <v>269</v>
      </c>
      <c r="DB118">
        <v>208</v>
      </c>
      <c r="DC118">
        <v>266</v>
      </c>
      <c r="DD118" s="130">
        <v>94</v>
      </c>
      <c r="DE118" s="130">
        <v>237</v>
      </c>
      <c r="DF118" s="130">
        <v>165</v>
      </c>
      <c r="DG118" s="130">
        <v>255</v>
      </c>
      <c r="DH118" s="130">
        <v>237</v>
      </c>
      <c r="DI118" s="130">
        <v>248</v>
      </c>
      <c r="DJ118" s="130">
        <v>126</v>
      </c>
      <c r="DK118" s="130"/>
      <c r="DL118">
        <v>304</v>
      </c>
      <c r="DM118">
        <v>304</v>
      </c>
      <c r="DN118">
        <v>0</v>
      </c>
      <c r="DO118">
        <v>304</v>
      </c>
      <c r="DP118">
        <v>11</v>
      </c>
      <c r="DQ118">
        <v>293</v>
      </c>
      <c r="DR118">
        <v>0</v>
      </c>
      <c r="DS118">
        <v>257</v>
      </c>
      <c r="DT118">
        <v>295</v>
      </c>
      <c r="DU118" s="130">
        <v>76</v>
      </c>
      <c r="DV118" s="130">
        <v>16</v>
      </c>
      <c r="DW118">
        <v>191</v>
      </c>
      <c r="DX118" s="130">
        <v>5</v>
      </c>
      <c r="DY118">
        <v>15</v>
      </c>
      <c r="DZ118">
        <v>1</v>
      </c>
      <c r="EA118">
        <v>0</v>
      </c>
      <c r="EB118">
        <v>253</v>
      </c>
      <c r="EC118" s="130">
        <v>4</v>
      </c>
      <c r="ED118" s="130">
        <v>288</v>
      </c>
      <c r="EE118" s="130">
        <v>7</v>
      </c>
      <c r="EF118" s="130">
        <v>0</v>
      </c>
      <c r="EG118" s="130">
        <v>14</v>
      </c>
      <c r="EH118" s="130">
        <v>144</v>
      </c>
      <c r="EI118" s="130">
        <v>146</v>
      </c>
      <c r="EJ118" s="130">
        <v>0</v>
      </c>
      <c r="EK118" s="130">
        <v>7</v>
      </c>
      <c r="EL118" s="130">
        <v>4</v>
      </c>
      <c r="EM118" s="130">
        <v>0</v>
      </c>
      <c r="EN118" s="130">
        <v>0</v>
      </c>
      <c r="EO118">
        <v>7</v>
      </c>
      <c r="EP118">
        <v>140</v>
      </c>
      <c r="EQ118">
        <v>146</v>
      </c>
      <c r="ER118">
        <v>2</v>
      </c>
      <c r="ES118" s="130">
        <v>16</v>
      </c>
      <c r="ET118">
        <v>8</v>
      </c>
      <c r="EU118" s="130">
        <v>79</v>
      </c>
      <c r="EV118">
        <v>19</v>
      </c>
      <c r="EW118" s="130">
        <v>3380</v>
      </c>
      <c r="EX118" s="130">
        <v>2</v>
      </c>
      <c r="EY118" s="130">
        <v>315</v>
      </c>
      <c r="EZ118" s="130">
        <v>18</v>
      </c>
      <c r="FA118" s="130">
        <v>20</v>
      </c>
      <c r="FB118" s="130">
        <v>86</v>
      </c>
      <c r="FC118" s="130">
        <v>1867</v>
      </c>
      <c r="FD118">
        <v>1262</v>
      </c>
      <c r="FE118">
        <v>349</v>
      </c>
      <c r="FF118" s="130">
        <v>3478</v>
      </c>
      <c r="FG118" s="130">
        <v>12</v>
      </c>
      <c r="FH118" s="130">
        <v>9</v>
      </c>
      <c r="FI118" s="130">
        <v>0</v>
      </c>
      <c r="FJ118" s="130">
        <v>2</v>
      </c>
      <c r="FK118" s="130">
        <v>1</v>
      </c>
      <c r="FL118" s="130">
        <v>11</v>
      </c>
      <c r="FM118" s="130">
        <v>0</v>
      </c>
      <c r="FN118" s="130">
        <v>0</v>
      </c>
      <c r="FO118" s="130">
        <v>0</v>
      </c>
      <c r="FP118" s="130">
        <v>0</v>
      </c>
      <c r="FQ118" s="130">
        <v>0</v>
      </c>
      <c r="FR118" s="130">
        <v>0</v>
      </c>
      <c r="FS118" s="130">
        <v>0</v>
      </c>
      <c r="FT118" s="130">
        <v>0</v>
      </c>
      <c r="FU118" s="130">
        <v>3</v>
      </c>
      <c r="FV118" s="130">
        <v>2</v>
      </c>
      <c r="FW118" s="130">
        <v>0</v>
      </c>
      <c r="FX118" s="130">
        <v>0</v>
      </c>
      <c r="FY118" s="130">
        <v>3</v>
      </c>
      <c r="FZ118" s="130">
        <v>0</v>
      </c>
      <c r="GA118" s="130">
        <v>3</v>
      </c>
      <c r="GB118" s="130">
        <v>1</v>
      </c>
      <c r="GC118" s="130">
        <v>161</v>
      </c>
      <c r="GD118" s="130">
        <v>52</v>
      </c>
      <c r="GE118" s="130">
        <v>213</v>
      </c>
      <c r="GF118" s="130">
        <v>3</v>
      </c>
      <c r="GG118" s="130">
        <v>0</v>
      </c>
      <c r="GH118" s="130">
        <v>3</v>
      </c>
      <c r="GI118" s="130">
        <v>158</v>
      </c>
      <c r="GJ118" s="130">
        <v>52</v>
      </c>
      <c r="GK118" s="130">
        <v>210</v>
      </c>
      <c r="GL118" s="130">
        <v>161</v>
      </c>
      <c r="GM118" s="130">
        <v>11</v>
      </c>
      <c r="GN118" s="130">
        <v>10</v>
      </c>
      <c r="GO118" s="130">
        <v>11</v>
      </c>
      <c r="GP118" s="130">
        <v>66</v>
      </c>
      <c r="GQ118" s="130">
        <v>0</v>
      </c>
      <c r="GR118" s="130">
        <v>0</v>
      </c>
      <c r="GS118" s="130">
        <v>0</v>
      </c>
      <c r="GT118" s="130" t="s">
        <v>118</v>
      </c>
      <c r="GU118" s="130" t="s">
        <v>1231</v>
      </c>
      <c r="GV118" s="130"/>
      <c r="GW118" s="130"/>
      <c r="GX118" s="130"/>
      <c r="GY118" s="130"/>
      <c r="GZ118" s="130"/>
      <c r="HA118" s="130"/>
      <c r="HH118" s="130"/>
      <c r="HI118" s="130"/>
      <c r="HN118" s="130"/>
      <c r="HO118" s="130"/>
      <c r="HP118" s="130"/>
    </row>
    <row r="119" spans="1:224" x14ac:dyDescent="0.3">
      <c r="A119" t="s">
        <v>138</v>
      </c>
      <c r="B119" t="s">
        <v>180</v>
      </c>
      <c r="C119" t="s">
        <v>192</v>
      </c>
      <c r="D119" t="s">
        <v>193</v>
      </c>
      <c r="E119" s="352">
        <v>44713</v>
      </c>
      <c r="F119" s="130">
        <v>4379</v>
      </c>
      <c r="G119">
        <v>279</v>
      </c>
      <c r="H119">
        <v>266</v>
      </c>
      <c r="I119">
        <v>274</v>
      </c>
      <c r="J119">
        <v>267</v>
      </c>
      <c r="K119">
        <v>279</v>
      </c>
      <c r="L119">
        <v>203</v>
      </c>
      <c r="M119">
        <v>249</v>
      </c>
      <c r="N119">
        <v>185</v>
      </c>
      <c r="O119">
        <v>292</v>
      </c>
      <c r="P119">
        <v>7</v>
      </c>
      <c r="Q119">
        <v>6</v>
      </c>
      <c r="R119">
        <v>6</v>
      </c>
      <c r="S119">
        <v>7</v>
      </c>
      <c r="T119">
        <v>8</v>
      </c>
      <c r="U119">
        <v>5</v>
      </c>
      <c r="V119">
        <v>4</v>
      </c>
      <c r="W119">
        <v>2</v>
      </c>
      <c r="X119">
        <v>8</v>
      </c>
      <c r="Y119">
        <v>272</v>
      </c>
      <c r="Z119">
        <v>260</v>
      </c>
      <c r="AA119">
        <v>268</v>
      </c>
      <c r="AB119">
        <v>260</v>
      </c>
      <c r="AC119">
        <v>271</v>
      </c>
      <c r="AD119">
        <v>198</v>
      </c>
      <c r="AE119">
        <v>245</v>
      </c>
      <c r="AF119">
        <v>183</v>
      </c>
      <c r="AG119">
        <v>284</v>
      </c>
      <c r="AH119">
        <v>32</v>
      </c>
      <c r="AI119">
        <v>31</v>
      </c>
      <c r="AJ119">
        <v>0</v>
      </c>
      <c r="AK119">
        <v>0</v>
      </c>
      <c r="AL119">
        <v>32</v>
      </c>
      <c r="AM119">
        <v>31</v>
      </c>
      <c r="AN119">
        <v>185</v>
      </c>
      <c r="AO119">
        <v>2</v>
      </c>
      <c r="AP119">
        <v>183</v>
      </c>
      <c r="AQ119">
        <v>0</v>
      </c>
      <c r="AR119">
        <v>0</v>
      </c>
      <c r="AS119">
        <v>0</v>
      </c>
      <c r="AT119">
        <v>132</v>
      </c>
      <c r="AU119">
        <v>1</v>
      </c>
      <c r="AV119">
        <v>131</v>
      </c>
      <c r="AW119" s="130">
        <v>249</v>
      </c>
      <c r="AX119" s="130">
        <v>0</v>
      </c>
      <c r="AY119" s="130">
        <v>9</v>
      </c>
      <c r="AZ119" s="130">
        <v>239</v>
      </c>
      <c r="BA119" s="130">
        <v>4</v>
      </c>
      <c r="BB119" s="130">
        <v>0</v>
      </c>
      <c r="BC119" s="130">
        <v>0</v>
      </c>
      <c r="BD119" s="130">
        <v>4</v>
      </c>
      <c r="BE119" s="130">
        <v>245</v>
      </c>
      <c r="BF119" s="130">
        <v>0</v>
      </c>
      <c r="BG119" s="130">
        <v>9</v>
      </c>
      <c r="BH119" s="130">
        <v>235</v>
      </c>
      <c r="BI119">
        <v>44</v>
      </c>
      <c r="BJ119" s="130">
        <v>6</v>
      </c>
      <c r="BK119">
        <v>53</v>
      </c>
      <c r="BL119">
        <v>40</v>
      </c>
      <c r="BM119" s="27">
        <v>12</v>
      </c>
      <c r="BN119">
        <v>4</v>
      </c>
      <c r="BO119" s="130">
        <v>19</v>
      </c>
      <c r="BP119" s="130">
        <v>5</v>
      </c>
      <c r="BQ119">
        <v>0</v>
      </c>
      <c r="BR119">
        <v>0</v>
      </c>
      <c r="BS119" s="130">
        <v>14</v>
      </c>
      <c r="BT119">
        <v>0</v>
      </c>
      <c r="BU119">
        <v>0</v>
      </c>
      <c r="BV119">
        <v>2</v>
      </c>
      <c r="BW119">
        <v>6</v>
      </c>
      <c r="BX119">
        <v>0</v>
      </c>
      <c r="BY119" s="130">
        <v>6</v>
      </c>
      <c r="BZ119">
        <v>11</v>
      </c>
      <c r="CA119">
        <v>2</v>
      </c>
      <c r="CB119">
        <v>11</v>
      </c>
      <c r="CC119">
        <v>0</v>
      </c>
      <c r="CD119" s="130"/>
      <c r="CE119" s="130"/>
      <c r="CF119" s="322"/>
      <c r="CG119">
        <v>279</v>
      </c>
      <c r="CH119">
        <v>218</v>
      </c>
      <c r="CI119">
        <v>274</v>
      </c>
      <c r="CJ119" s="130">
        <v>96</v>
      </c>
      <c r="CK119" s="130">
        <v>243</v>
      </c>
      <c r="CL119" s="130">
        <v>164</v>
      </c>
      <c r="CM119" s="130">
        <v>266</v>
      </c>
      <c r="CN119">
        <v>246</v>
      </c>
      <c r="CO119">
        <v>257</v>
      </c>
      <c r="CP119">
        <v>124</v>
      </c>
      <c r="CQ119">
        <v>7</v>
      </c>
      <c r="CR119">
        <v>7</v>
      </c>
      <c r="CS119">
        <v>6</v>
      </c>
      <c r="CT119" s="130">
        <v>2</v>
      </c>
      <c r="CU119" s="130">
        <v>5</v>
      </c>
      <c r="CV119" s="130">
        <v>2</v>
      </c>
      <c r="CW119" s="130">
        <v>6</v>
      </c>
      <c r="CX119">
        <v>5</v>
      </c>
      <c r="CY119">
        <v>5</v>
      </c>
      <c r="CZ119">
        <v>2</v>
      </c>
      <c r="DA119">
        <v>272</v>
      </c>
      <c r="DB119">
        <v>211</v>
      </c>
      <c r="DC119">
        <v>268</v>
      </c>
      <c r="DD119" s="130">
        <v>94</v>
      </c>
      <c r="DE119" s="130">
        <v>238</v>
      </c>
      <c r="DF119" s="130">
        <v>162</v>
      </c>
      <c r="DG119" s="130">
        <v>260</v>
      </c>
      <c r="DH119" s="130">
        <v>241</v>
      </c>
      <c r="DI119" s="130">
        <v>252</v>
      </c>
      <c r="DJ119" s="130">
        <v>122</v>
      </c>
      <c r="DK119" s="130"/>
      <c r="DL119">
        <v>306</v>
      </c>
      <c r="DM119">
        <v>306</v>
      </c>
      <c r="DN119">
        <v>0</v>
      </c>
      <c r="DO119">
        <v>306</v>
      </c>
      <c r="DP119">
        <v>11</v>
      </c>
      <c r="DQ119">
        <v>295</v>
      </c>
      <c r="DR119">
        <v>0</v>
      </c>
      <c r="DS119">
        <v>259</v>
      </c>
      <c r="DT119">
        <v>297</v>
      </c>
      <c r="DU119" s="130">
        <v>77</v>
      </c>
      <c r="DV119" s="130">
        <v>16</v>
      </c>
      <c r="DW119">
        <v>192</v>
      </c>
      <c r="DX119" s="130">
        <v>4</v>
      </c>
      <c r="DY119">
        <v>16</v>
      </c>
      <c r="DZ119">
        <v>1</v>
      </c>
      <c r="EA119">
        <v>0</v>
      </c>
      <c r="EB119">
        <v>255</v>
      </c>
      <c r="EC119" s="130">
        <v>4</v>
      </c>
      <c r="ED119" s="130">
        <v>290</v>
      </c>
      <c r="EE119" s="130">
        <v>7</v>
      </c>
      <c r="EF119" s="130">
        <v>0</v>
      </c>
      <c r="EG119" s="130">
        <v>15</v>
      </c>
      <c r="EH119" s="130">
        <v>143</v>
      </c>
      <c r="EI119" s="130">
        <v>148</v>
      </c>
      <c r="EJ119" s="130">
        <v>0</v>
      </c>
      <c r="EK119" s="130">
        <v>7</v>
      </c>
      <c r="EL119" s="130">
        <v>4</v>
      </c>
      <c r="EM119" s="130">
        <v>0</v>
      </c>
      <c r="EN119" s="130">
        <v>0</v>
      </c>
      <c r="EO119">
        <v>8</v>
      </c>
      <c r="EP119">
        <v>139</v>
      </c>
      <c r="EQ119">
        <v>148</v>
      </c>
      <c r="ER119">
        <v>2</v>
      </c>
      <c r="ES119" s="130">
        <v>16</v>
      </c>
      <c r="ET119">
        <v>8</v>
      </c>
      <c r="EU119" s="130">
        <v>80</v>
      </c>
      <c r="EV119">
        <v>19</v>
      </c>
      <c r="EW119" s="130">
        <v>3387</v>
      </c>
      <c r="EX119" s="130">
        <v>2</v>
      </c>
      <c r="EY119" s="130">
        <v>307</v>
      </c>
      <c r="EZ119" s="130">
        <v>20</v>
      </c>
      <c r="FA119" s="130">
        <v>21</v>
      </c>
      <c r="FB119" s="130">
        <v>85</v>
      </c>
      <c r="FC119" s="130">
        <v>1874</v>
      </c>
      <c r="FD119">
        <v>1264</v>
      </c>
      <c r="FE119">
        <v>348</v>
      </c>
      <c r="FF119" s="130">
        <v>3486</v>
      </c>
      <c r="FG119" s="130">
        <v>10</v>
      </c>
      <c r="FH119" s="130">
        <v>7</v>
      </c>
      <c r="FI119" s="130">
        <v>0</v>
      </c>
      <c r="FJ119" s="130">
        <v>2</v>
      </c>
      <c r="FK119" s="130">
        <v>1</v>
      </c>
      <c r="FL119" s="130">
        <v>9</v>
      </c>
      <c r="FM119" s="130">
        <v>0</v>
      </c>
      <c r="FN119" s="130">
        <v>0</v>
      </c>
      <c r="FO119" s="130">
        <v>0</v>
      </c>
      <c r="FP119" s="130">
        <v>0</v>
      </c>
      <c r="FQ119" s="130">
        <v>0</v>
      </c>
      <c r="FR119" s="130">
        <v>0</v>
      </c>
      <c r="FS119" s="130">
        <v>0</v>
      </c>
      <c r="FT119" s="130">
        <v>0</v>
      </c>
      <c r="FU119" s="130">
        <v>3</v>
      </c>
      <c r="FV119" s="130">
        <v>2</v>
      </c>
      <c r="FW119" s="130">
        <v>0</v>
      </c>
      <c r="FX119" s="130">
        <v>0</v>
      </c>
      <c r="FY119" s="130">
        <v>3</v>
      </c>
      <c r="FZ119" s="130">
        <v>0</v>
      </c>
      <c r="GA119" s="130">
        <v>3</v>
      </c>
      <c r="GB119" s="130">
        <v>1</v>
      </c>
      <c r="GC119" s="130">
        <v>161</v>
      </c>
      <c r="GD119" s="130">
        <v>52</v>
      </c>
      <c r="GE119" s="130">
        <v>213</v>
      </c>
      <c r="GF119" s="130">
        <v>3</v>
      </c>
      <c r="GG119" s="130">
        <v>0</v>
      </c>
      <c r="GH119" s="130">
        <v>3</v>
      </c>
      <c r="GI119" s="130">
        <v>158</v>
      </c>
      <c r="GJ119" s="130">
        <v>52</v>
      </c>
      <c r="GK119" s="130">
        <v>210</v>
      </c>
      <c r="GL119" s="130">
        <v>161</v>
      </c>
      <c r="GM119" s="130">
        <v>13</v>
      </c>
      <c r="GN119" s="130">
        <v>12</v>
      </c>
      <c r="GO119" s="130">
        <v>13</v>
      </c>
      <c r="GP119" s="130">
        <v>70</v>
      </c>
      <c r="GQ119" s="130">
        <v>0</v>
      </c>
      <c r="GR119" s="130">
        <v>0</v>
      </c>
      <c r="GS119" s="130">
        <v>0</v>
      </c>
      <c r="GT119" s="130" t="s">
        <v>121</v>
      </c>
      <c r="GU119" s="130" t="s">
        <v>1231</v>
      </c>
      <c r="GV119" s="130"/>
      <c r="GW119" s="130"/>
      <c r="GX119" s="130"/>
      <c r="GY119" s="130"/>
      <c r="GZ119" s="130"/>
      <c r="HA119" s="130"/>
      <c r="HH119" s="130"/>
      <c r="HI119" s="130"/>
      <c r="HN119" s="130"/>
      <c r="HO119" s="130"/>
      <c r="HP119" s="130"/>
    </row>
    <row r="120" spans="1:224" x14ac:dyDescent="0.3">
      <c r="A120" t="s">
        <v>138</v>
      </c>
      <c r="B120" t="s">
        <v>194</v>
      </c>
      <c r="C120" t="s">
        <v>195</v>
      </c>
      <c r="D120" t="s">
        <v>196</v>
      </c>
      <c r="E120" s="352">
        <v>44682</v>
      </c>
      <c r="F120" s="130">
        <v>12226</v>
      </c>
      <c r="G120">
        <v>314</v>
      </c>
      <c r="H120">
        <v>296</v>
      </c>
      <c r="I120">
        <v>304</v>
      </c>
      <c r="J120">
        <v>253</v>
      </c>
      <c r="K120">
        <v>303</v>
      </c>
      <c r="L120">
        <v>136</v>
      </c>
      <c r="M120">
        <v>269</v>
      </c>
      <c r="N120">
        <v>165</v>
      </c>
      <c r="O120">
        <v>312</v>
      </c>
      <c r="P120">
        <v>21</v>
      </c>
      <c r="Q120">
        <v>14</v>
      </c>
      <c r="R120">
        <v>19</v>
      </c>
      <c r="S120">
        <v>12</v>
      </c>
      <c r="T120">
        <v>16</v>
      </c>
      <c r="U120">
        <v>6</v>
      </c>
      <c r="V120">
        <v>10</v>
      </c>
      <c r="W120">
        <v>16</v>
      </c>
      <c r="X120">
        <v>22</v>
      </c>
      <c r="Y120">
        <v>288</v>
      </c>
      <c r="Z120">
        <v>277</v>
      </c>
      <c r="AA120">
        <v>280</v>
      </c>
      <c r="AB120">
        <v>237</v>
      </c>
      <c r="AC120">
        <v>282</v>
      </c>
      <c r="AD120">
        <v>128</v>
      </c>
      <c r="AE120">
        <v>256</v>
      </c>
      <c r="AF120">
        <v>148</v>
      </c>
      <c r="AG120">
        <v>284</v>
      </c>
      <c r="AH120">
        <v>34</v>
      </c>
      <c r="AI120">
        <v>33</v>
      </c>
      <c r="AJ120">
        <v>0</v>
      </c>
      <c r="AK120">
        <v>0</v>
      </c>
      <c r="AL120">
        <v>34</v>
      </c>
      <c r="AM120">
        <v>33</v>
      </c>
      <c r="AN120">
        <v>118</v>
      </c>
      <c r="AO120">
        <v>3</v>
      </c>
      <c r="AP120">
        <v>113</v>
      </c>
      <c r="AQ120">
        <v>0</v>
      </c>
      <c r="AR120">
        <v>0</v>
      </c>
      <c r="AS120">
        <v>0</v>
      </c>
      <c r="AT120">
        <v>65</v>
      </c>
      <c r="AU120">
        <v>2</v>
      </c>
      <c r="AV120">
        <v>62</v>
      </c>
      <c r="AW120" s="130">
        <v>269</v>
      </c>
      <c r="AX120" s="130">
        <v>2</v>
      </c>
      <c r="AY120" s="130">
        <v>11</v>
      </c>
      <c r="AZ120" s="130">
        <v>256</v>
      </c>
      <c r="BA120" s="130">
        <v>10</v>
      </c>
      <c r="BB120" s="130">
        <v>0</v>
      </c>
      <c r="BC120" s="130">
        <v>0</v>
      </c>
      <c r="BD120" s="130">
        <v>10</v>
      </c>
      <c r="BE120" s="130">
        <v>256</v>
      </c>
      <c r="BF120" s="130">
        <v>2</v>
      </c>
      <c r="BG120" s="130">
        <v>11</v>
      </c>
      <c r="BH120" s="130">
        <v>243</v>
      </c>
      <c r="BI120">
        <v>35</v>
      </c>
      <c r="BJ120" s="130">
        <v>8</v>
      </c>
      <c r="BK120">
        <v>45</v>
      </c>
      <c r="BL120">
        <v>53</v>
      </c>
      <c r="BM120" s="27">
        <v>7</v>
      </c>
      <c r="BN120">
        <v>1</v>
      </c>
      <c r="BO120" s="130">
        <v>24</v>
      </c>
      <c r="BP120" s="130">
        <v>4</v>
      </c>
      <c r="BQ120">
        <v>1</v>
      </c>
      <c r="BR120">
        <v>0</v>
      </c>
      <c r="BS120" s="130">
        <v>20</v>
      </c>
      <c r="BT120">
        <v>5</v>
      </c>
      <c r="BU120">
        <v>0</v>
      </c>
      <c r="BV120">
        <v>2</v>
      </c>
      <c r="BW120">
        <v>10</v>
      </c>
      <c r="BX120">
        <v>0</v>
      </c>
      <c r="BY120" s="130">
        <v>10</v>
      </c>
      <c r="BZ120">
        <v>17</v>
      </c>
      <c r="CA120">
        <v>3</v>
      </c>
      <c r="CB120">
        <v>12</v>
      </c>
      <c r="CC120">
        <v>5</v>
      </c>
      <c r="CD120" s="130"/>
      <c r="CE120" s="130"/>
      <c r="CF120" s="322"/>
      <c r="CG120">
        <v>314</v>
      </c>
      <c r="CH120">
        <v>211</v>
      </c>
      <c r="CI120">
        <v>304</v>
      </c>
      <c r="CJ120" s="130">
        <v>104</v>
      </c>
      <c r="CK120" s="130">
        <v>278</v>
      </c>
      <c r="CL120" s="130">
        <v>203</v>
      </c>
      <c r="CM120" s="130">
        <v>296</v>
      </c>
      <c r="CN120">
        <v>251</v>
      </c>
      <c r="CO120">
        <v>288</v>
      </c>
      <c r="CP120">
        <v>113</v>
      </c>
      <c r="CQ120">
        <v>21</v>
      </c>
      <c r="CR120">
        <v>17</v>
      </c>
      <c r="CS120">
        <v>19</v>
      </c>
      <c r="CT120" s="130">
        <v>8</v>
      </c>
      <c r="CU120" s="130">
        <v>18</v>
      </c>
      <c r="CV120" s="130">
        <v>12</v>
      </c>
      <c r="CW120" s="130">
        <v>14</v>
      </c>
      <c r="CX120">
        <v>12</v>
      </c>
      <c r="CY120">
        <v>12</v>
      </c>
      <c r="CZ120">
        <v>5</v>
      </c>
      <c r="DA120">
        <v>288</v>
      </c>
      <c r="DB120">
        <v>190</v>
      </c>
      <c r="DC120">
        <v>280</v>
      </c>
      <c r="DD120" s="130">
        <v>95</v>
      </c>
      <c r="DE120" s="130">
        <v>256</v>
      </c>
      <c r="DF120" s="130">
        <v>187</v>
      </c>
      <c r="DG120" s="130">
        <v>277</v>
      </c>
      <c r="DH120" s="130">
        <v>236</v>
      </c>
      <c r="DI120" s="130">
        <v>271</v>
      </c>
      <c r="DJ120" s="130">
        <v>106</v>
      </c>
      <c r="DK120" s="130"/>
      <c r="DL120">
        <v>333</v>
      </c>
      <c r="DM120">
        <v>326</v>
      </c>
      <c r="DN120">
        <v>7</v>
      </c>
      <c r="DO120">
        <v>333</v>
      </c>
      <c r="DP120">
        <v>28</v>
      </c>
      <c r="DQ120">
        <v>298</v>
      </c>
      <c r="DR120">
        <v>7</v>
      </c>
      <c r="DS120">
        <v>219</v>
      </c>
      <c r="DT120">
        <v>295</v>
      </c>
      <c r="DU120" s="130">
        <v>115</v>
      </c>
      <c r="DV120" s="130">
        <v>34</v>
      </c>
      <c r="DW120">
        <v>140</v>
      </c>
      <c r="DX120" s="130">
        <v>7</v>
      </c>
      <c r="DY120">
        <v>17</v>
      </c>
      <c r="DZ120">
        <v>14</v>
      </c>
      <c r="EA120">
        <v>6</v>
      </c>
      <c r="EB120">
        <v>213</v>
      </c>
      <c r="EC120" s="130">
        <v>5</v>
      </c>
      <c r="ED120" s="130">
        <v>273</v>
      </c>
      <c r="EE120" s="130">
        <v>21</v>
      </c>
      <c r="EF120" s="130">
        <v>3</v>
      </c>
      <c r="EG120" s="130">
        <v>35</v>
      </c>
      <c r="EH120" s="130">
        <v>161</v>
      </c>
      <c r="EI120" s="130">
        <v>134</v>
      </c>
      <c r="EJ120" s="130">
        <v>3</v>
      </c>
      <c r="EK120" s="130">
        <v>18</v>
      </c>
      <c r="EL120" s="130">
        <v>7</v>
      </c>
      <c r="EM120" s="130">
        <v>0</v>
      </c>
      <c r="EN120" s="130">
        <v>0</v>
      </c>
      <c r="EO120">
        <v>14</v>
      </c>
      <c r="EP120">
        <v>152</v>
      </c>
      <c r="EQ120">
        <v>132</v>
      </c>
      <c r="ER120">
        <v>6</v>
      </c>
      <c r="ES120" s="130">
        <v>52</v>
      </c>
      <c r="ET120">
        <v>12</v>
      </c>
      <c r="EU120" s="130">
        <v>29</v>
      </c>
      <c r="EV120">
        <v>18</v>
      </c>
      <c r="EW120" s="130">
        <v>9901</v>
      </c>
      <c r="EX120" s="130">
        <v>0</v>
      </c>
      <c r="EY120" s="130">
        <v>181</v>
      </c>
      <c r="EZ120" s="130">
        <v>10</v>
      </c>
      <c r="FA120" s="130">
        <v>18</v>
      </c>
      <c r="FB120" s="130">
        <v>97</v>
      </c>
      <c r="FC120" s="130">
        <v>6362</v>
      </c>
      <c r="FD120">
        <v>3200</v>
      </c>
      <c r="FE120">
        <v>386</v>
      </c>
      <c r="FF120" s="130">
        <v>9948</v>
      </c>
      <c r="FG120" s="130">
        <v>32</v>
      </c>
      <c r="FH120" s="130">
        <v>19</v>
      </c>
      <c r="FI120" s="130">
        <v>1</v>
      </c>
      <c r="FJ120" s="130">
        <v>0</v>
      </c>
      <c r="FK120" s="130">
        <v>1</v>
      </c>
      <c r="FL120" s="130">
        <v>28</v>
      </c>
      <c r="FM120" s="130">
        <v>3</v>
      </c>
      <c r="FN120" s="130">
        <v>3</v>
      </c>
      <c r="FO120" s="130">
        <v>1</v>
      </c>
      <c r="FP120" s="130">
        <v>0</v>
      </c>
      <c r="FQ120" s="130">
        <v>0</v>
      </c>
      <c r="FR120" s="130">
        <v>0</v>
      </c>
      <c r="FS120" s="130">
        <v>0</v>
      </c>
      <c r="FT120" s="130">
        <v>0</v>
      </c>
      <c r="FU120" s="130">
        <v>4</v>
      </c>
      <c r="FV120" s="130">
        <v>4</v>
      </c>
      <c r="FW120" s="130">
        <v>2</v>
      </c>
      <c r="FX120" s="130">
        <v>2</v>
      </c>
      <c r="FY120" s="130">
        <v>3</v>
      </c>
      <c r="FZ120" s="130">
        <v>1</v>
      </c>
      <c r="GA120" s="130">
        <v>7</v>
      </c>
      <c r="GB120" s="130">
        <v>3</v>
      </c>
      <c r="GC120" s="130">
        <v>172</v>
      </c>
      <c r="GD120" s="130">
        <v>42</v>
      </c>
      <c r="GE120" s="130">
        <v>214</v>
      </c>
      <c r="GF120" s="130">
        <v>4</v>
      </c>
      <c r="GG120" s="130">
        <v>0</v>
      </c>
      <c r="GH120" s="130">
        <v>4</v>
      </c>
      <c r="GI120" s="130">
        <v>167</v>
      </c>
      <c r="GJ120" s="130">
        <v>41</v>
      </c>
      <c r="GK120" s="130">
        <v>208</v>
      </c>
      <c r="GL120" s="130">
        <v>172</v>
      </c>
      <c r="GM120" s="130">
        <v>10</v>
      </c>
      <c r="GN120" s="130">
        <v>10</v>
      </c>
      <c r="GO120" s="130">
        <v>10</v>
      </c>
      <c r="GP120" s="130">
        <v>86</v>
      </c>
      <c r="GQ120" s="130">
        <v>1</v>
      </c>
      <c r="GR120" s="130">
        <v>0</v>
      </c>
      <c r="GS120" s="130">
        <v>0</v>
      </c>
      <c r="GT120" s="130" t="s">
        <v>118</v>
      </c>
      <c r="GU120" s="130" t="s">
        <v>1232</v>
      </c>
      <c r="GV120" s="130"/>
      <c r="GW120" s="130"/>
      <c r="GX120" s="130"/>
      <c r="GY120" s="130"/>
      <c r="GZ120" s="130"/>
      <c r="HA120" s="130"/>
      <c r="HH120" s="130"/>
      <c r="HI120" s="130"/>
      <c r="HN120" s="130"/>
      <c r="HO120" s="130"/>
      <c r="HP120" s="130"/>
    </row>
    <row r="121" spans="1:224" x14ac:dyDescent="0.3">
      <c r="A121" t="s">
        <v>138</v>
      </c>
      <c r="B121" t="s">
        <v>194</v>
      </c>
      <c r="C121" t="s">
        <v>195</v>
      </c>
      <c r="D121" t="s">
        <v>196</v>
      </c>
      <c r="E121" s="352">
        <v>44713</v>
      </c>
      <c r="F121" s="130">
        <v>12480</v>
      </c>
      <c r="G121">
        <v>316</v>
      </c>
      <c r="H121">
        <v>299</v>
      </c>
      <c r="I121">
        <v>310</v>
      </c>
      <c r="J121">
        <v>260</v>
      </c>
      <c r="K121">
        <v>309</v>
      </c>
      <c r="L121">
        <v>141</v>
      </c>
      <c r="M121">
        <v>274</v>
      </c>
      <c r="N121">
        <v>178</v>
      </c>
      <c r="O121">
        <v>314</v>
      </c>
      <c r="P121">
        <v>23</v>
      </c>
      <c r="Q121">
        <v>17</v>
      </c>
      <c r="R121">
        <v>24</v>
      </c>
      <c r="S121">
        <v>14</v>
      </c>
      <c r="T121">
        <v>20</v>
      </c>
      <c r="U121">
        <v>7</v>
      </c>
      <c r="V121">
        <v>12</v>
      </c>
      <c r="W121">
        <v>19</v>
      </c>
      <c r="X121">
        <v>24</v>
      </c>
      <c r="Y121">
        <v>288</v>
      </c>
      <c r="Z121">
        <v>277</v>
      </c>
      <c r="AA121">
        <v>281</v>
      </c>
      <c r="AB121">
        <v>241</v>
      </c>
      <c r="AC121">
        <v>284</v>
      </c>
      <c r="AD121">
        <v>132</v>
      </c>
      <c r="AE121">
        <v>258</v>
      </c>
      <c r="AF121">
        <v>158</v>
      </c>
      <c r="AG121">
        <v>284</v>
      </c>
      <c r="AH121">
        <v>34</v>
      </c>
      <c r="AI121">
        <v>33</v>
      </c>
      <c r="AJ121">
        <v>1</v>
      </c>
      <c r="AK121">
        <v>1</v>
      </c>
      <c r="AL121">
        <v>33</v>
      </c>
      <c r="AM121">
        <v>32</v>
      </c>
      <c r="AN121">
        <v>120</v>
      </c>
      <c r="AO121">
        <v>4</v>
      </c>
      <c r="AP121">
        <v>114</v>
      </c>
      <c r="AQ121">
        <v>0</v>
      </c>
      <c r="AR121">
        <v>0</v>
      </c>
      <c r="AS121">
        <v>0</v>
      </c>
      <c r="AT121">
        <v>70</v>
      </c>
      <c r="AU121">
        <v>3</v>
      </c>
      <c r="AV121">
        <v>66</v>
      </c>
      <c r="AW121" s="130">
        <v>274</v>
      </c>
      <c r="AX121" s="130">
        <v>2</v>
      </c>
      <c r="AY121" s="130">
        <v>11</v>
      </c>
      <c r="AZ121" s="130">
        <v>261</v>
      </c>
      <c r="BA121" s="130">
        <v>12</v>
      </c>
      <c r="BB121" s="130">
        <v>0</v>
      </c>
      <c r="BC121" s="130">
        <v>0</v>
      </c>
      <c r="BD121" s="130">
        <v>12</v>
      </c>
      <c r="BE121" s="130">
        <v>258</v>
      </c>
      <c r="BF121" s="130">
        <v>2</v>
      </c>
      <c r="BG121" s="130">
        <v>11</v>
      </c>
      <c r="BH121" s="130">
        <v>245</v>
      </c>
      <c r="BI121">
        <v>35</v>
      </c>
      <c r="BJ121" s="130">
        <v>8</v>
      </c>
      <c r="BK121">
        <v>43</v>
      </c>
      <c r="BL121">
        <v>54</v>
      </c>
      <c r="BM121" s="27">
        <v>7</v>
      </c>
      <c r="BN121">
        <v>1</v>
      </c>
      <c r="BO121" s="130">
        <v>23</v>
      </c>
      <c r="BP121" s="130">
        <v>4</v>
      </c>
      <c r="BQ121">
        <v>1</v>
      </c>
      <c r="BR121">
        <v>0</v>
      </c>
      <c r="BS121" s="130">
        <v>19</v>
      </c>
      <c r="BT121">
        <v>6</v>
      </c>
      <c r="BU121">
        <v>0</v>
      </c>
      <c r="BV121">
        <v>2</v>
      </c>
      <c r="BW121">
        <v>9</v>
      </c>
      <c r="BX121">
        <v>0</v>
      </c>
      <c r="BY121" s="130">
        <v>9</v>
      </c>
      <c r="BZ121">
        <v>17</v>
      </c>
      <c r="CA121">
        <v>4</v>
      </c>
      <c r="CB121">
        <v>13</v>
      </c>
      <c r="CC121">
        <v>4</v>
      </c>
      <c r="CD121" s="130"/>
      <c r="CE121" s="130"/>
      <c r="CF121" s="322"/>
      <c r="CG121">
        <v>316</v>
      </c>
      <c r="CH121">
        <v>211</v>
      </c>
      <c r="CI121">
        <v>310</v>
      </c>
      <c r="CJ121" s="130">
        <v>104</v>
      </c>
      <c r="CK121" s="130">
        <v>279</v>
      </c>
      <c r="CL121" s="130">
        <v>199</v>
      </c>
      <c r="CM121" s="130">
        <v>299</v>
      </c>
      <c r="CN121">
        <v>251</v>
      </c>
      <c r="CO121">
        <v>291</v>
      </c>
      <c r="CP121">
        <v>110</v>
      </c>
      <c r="CQ121">
        <v>23</v>
      </c>
      <c r="CR121">
        <v>17</v>
      </c>
      <c r="CS121">
        <v>24</v>
      </c>
      <c r="CT121" s="130">
        <v>10</v>
      </c>
      <c r="CU121" s="130">
        <v>21</v>
      </c>
      <c r="CV121" s="130">
        <v>15</v>
      </c>
      <c r="CW121" s="130">
        <v>17</v>
      </c>
      <c r="CX121">
        <v>14</v>
      </c>
      <c r="CY121">
        <v>15</v>
      </c>
      <c r="CZ121">
        <v>4</v>
      </c>
      <c r="DA121">
        <v>288</v>
      </c>
      <c r="DB121">
        <v>190</v>
      </c>
      <c r="DC121">
        <v>281</v>
      </c>
      <c r="DD121" s="130">
        <v>93</v>
      </c>
      <c r="DE121" s="130">
        <v>254</v>
      </c>
      <c r="DF121" s="130">
        <v>180</v>
      </c>
      <c r="DG121" s="130">
        <v>277</v>
      </c>
      <c r="DH121" s="130">
        <v>234</v>
      </c>
      <c r="DI121" s="130">
        <v>271</v>
      </c>
      <c r="DJ121" s="130">
        <v>104</v>
      </c>
      <c r="DK121" s="130"/>
      <c r="DL121">
        <v>337</v>
      </c>
      <c r="DM121">
        <v>331</v>
      </c>
      <c r="DN121">
        <v>6</v>
      </c>
      <c r="DO121">
        <v>337</v>
      </c>
      <c r="DP121">
        <v>31</v>
      </c>
      <c r="DQ121">
        <v>300</v>
      </c>
      <c r="DR121">
        <v>6</v>
      </c>
      <c r="DS121">
        <v>225</v>
      </c>
      <c r="DT121">
        <v>299</v>
      </c>
      <c r="DU121" s="130">
        <v>118</v>
      </c>
      <c r="DV121" s="130">
        <v>34</v>
      </c>
      <c r="DW121">
        <v>140</v>
      </c>
      <c r="DX121" s="130">
        <v>7</v>
      </c>
      <c r="DY121">
        <v>17</v>
      </c>
      <c r="DZ121">
        <v>15</v>
      </c>
      <c r="EA121">
        <v>6</v>
      </c>
      <c r="EB121">
        <v>219</v>
      </c>
      <c r="EC121" s="130">
        <v>5</v>
      </c>
      <c r="ED121" s="130">
        <v>276</v>
      </c>
      <c r="EE121" s="130">
        <v>22</v>
      </c>
      <c r="EF121" s="130">
        <v>3</v>
      </c>
      <c r="EG121" s="130">
        <v>36</v>
      </c>
      <c r="EH121" s="130">
        <v>163</v>
      </c>
      <c r="EI121" s="130">
        <v>135</v>
      </c>
      <c r="EJ121" s="130">
        <v>3</v>
      </c>
      <c r="EK121" s="130">
        <v>21</v>
      </c>
      <c r="EL121" s="130">
        <v>7</v>
      </c>
      <c r="EM121" s="130">
        <v>0</v>
      </c>
      <c r="EN121" s="130">
        <v>0</v>
      </c>
      <c r="EO121">
        <v>13</v>
      </c>
      <c r="EP121">
        <v>154</v>
      </c>
      <c r="EQ121">
        <v>133</v>
      </c>
      <c r="ER121">
        <v>8</v>
      </c>
      <c r="ES121" s="130">
        <v>52</v>
      </c>
      <c r="ET121">
        <v>12</v>
      </c>
      <c r="EU121" s="130">
        <v>30</v>
      </c>
      <c r="EV121">
        <v>18</v>
      </c>
      <c r="EW121" s="130">
        <v>10123</v>
      </c>
      <c r="EX121" s="130">
        <v>1</v>
      </c>
      <c r="EY121" s="130">
        <v>181</v>
      </c>
      <c r="EZ121" s="130">
        <v>10</v>
      </c>
      <c r="FA121" s="130">
        <v>17</v>
      </c>
      <c r="FB121" s="130">
        <v>98</v>
      </c>
      <c r="FC121" s="130">
        <v>6506</v>
      </c>
      <c r="FD121">
        <v>3271</v>
      </c>
      <c r="FE121">
        <v>394</v>
      </c>
      <c r="FF121" s="130">
        <v>10171</v>
      </c>
      <c r="FG121" s="130">
        <v>31</v>
      </c>
      <c r="FH121" s="130">
        <v>22</v>
      </c>
      <c r="FI121" s="130">
        <v>1</v>
      </c>
      <c r="FJ121" s="130">
        <v>0</v>
      </c>
      <c r="FK121" s="130">
        <v>2</v>
      </c>
      <c r="FL121" s="130">
        <v>28</v>
      </c>
      <c r="FM121" s="130">
        <v>1</v>
      </c>
      <c r="FN121" s="130">
        <v>3</v>
      </c>
      <c r="FO121" s="130">
        <v>2</v>
      </c>
      <c r="FP121" s="130">
        <v>1</v>
      </c>
      <c r="FQ121" s="130">
        <v>0</v>
      </c>
      <c r="FR121" s="130">
        <v>0</v>
      </c>
      <c r="FS121" s="130">
        <v>0</v>
      </c>
      <c r="FT121" s="130">
        <v>0</v>
      </c>
      <c r="FU121" s="130">
        <v>4</v>
      </c>
      <c r="FV121" s="130">
        <v>4</v>
      </c>
      <c r="FW121" s="130">
        <v>2</v>
      </c>
      <c r="FX121" s="130">
        <v>2</v>
      </c>
      <c r="FY121" s="130">
        <v>3</v>
      </c>
      <c r="FZ121" s="130">
        <v>1</v>
      </c>
      <c r="GA121" s="130">
        <v>7</v>
      </c>
      <c r="GB121" s="130">
        <v>3</v>
      </c>
      <c r="GC121" s="130">
        <v>177</v>
      </c>
      <c r="GD121" s="130">
        <v>40</v>
      </c>
      <c r="GE121" s="130">
        <v>217</v>
      </c>
      <c r="GF121" s="130">
        <v>4</v>
      </c>
      <c r="GG121" s="130">
        <v>0</v>
      </c>
      <c r="GH121" s="130">
        <v>4</v>
      </c>
      <c r="GI121" s="130">
        <v>172</v>
      </c>
      <c r="GJ121" s="130">
        <v>39</v>
      </c>
      <c r="GK121" s="130">
        <v>211</v>
      </c>
      <c r="GL121" s="130">
        <v>177</v>
      </c>
      <c r="GM121" s="130">
        <v>11</v>
      </c>
      <c r="GN121" s="130">
        <v>11</v>
      </c>
      <c r="GO121" s="130">
        <v>11</v>
      </c>
      <c r="GP121" s="130">
        <v>87</v>
      </c>
      <c r="GQ121" s="130">
        <v>1</v>
      </c>
      <c r="GR121" s="130">
        <v>0</v>
      </c>
      <c r="GS121" s="130">
        <v>0</v>
      </c>
      <c r="GT121" s="130" t="s">
        <v>121</v>
      </c>
      <c r="GU121" s="130" t="s">
        <v>1232</v>
      </c>
      <c r="GV121" s="130"/>
      <c r="GW121" s="130"/>
      <c r="GX121" s="130"/>
      <c r="GY121" s="130"/>
      <c r="GZ121" s="130"/>
      <c r="HA121" s="130"/>
      <c r="HH121" s="130"/>
      <c r="HI121" s="130"/>
      <c r="HN121" s="130"/>
      <c r="HO121" s="130"/>
      <c r="HP121" s="130"/>
    </row>
    <row r="122" spans="1:224" x14ac:dyDescent="0.3">
      <c r="A122" t="s">
        <v>138</v>
      </c>
      <c r="B122" t="s">
        <v>194</v>
      </c>
      <c r="C122" t="s">
        <v>197</v>
      </c>
      <c r="D122" t="s">
        <v>198</v>
      </c>
      <c r="E122" s="352">
        <v>44682</v>
      </c>
      <c r="F122" s="130">
        <v>9991</v>
      </c>
      <c r="G122">
        <v>324</v>
      </c>
      <c r="H122">
        <v>259</v>
      </c>
      <c r="I122">
        <v>316</v>
      </c>
      <c r="J122">
        <v>253</v>
      </c>
      <c r="K122">
        <v>294</v>
      </c>
      <c r="L122">
        <v>156</v>
      </c>
      <c r="M122">
        <v>198</v>
      </c>
      <c r="N122">
        <v>265</v>
      </c>
      <c r="O122">
        <v>330</v>
      </c>
      <c r="P122">
        <v>28</v>
      </c>
      <c r="Q122">
        <v>17</v>
      </c>
      <c r="R122">
        <v>26</v>
      </c>
      <c r="S122">
        <v>14</v>
      </c>
      <c r="T122">
        <v>14</v>
      </c>
      <c r="U122">
        <v>8</v>
      </c>
      <c r="V122">
        <v>11</v>
      </c>
      <c r="W122">
        <v>25</v>
      </c>
      <c r="X122">
        <v>33</v>
      </c>
      <c r="Y122">
        <v>294</v>
      </c>
      <c r="Z122">
        <v>241</v>
      </c>
      <c r="AA122">
        <v>288</v>
      </c>
      <c r="AB122">
        <v>237</v>
      </c>
      <c r="AC122">
        <v>279</v>
      </c>
      <c r="AD122">
        <v>147</v>
      </c>
      <c r="AE122">
        <v>185</v>
      </c>
      <c r="AF122">
        <v>239</v>
      </c>
      <c r="AG122">
        <v>295</v>
      </c>
      <c r="AH122">
        <v>44</v>
      </c>
      <c r="AI122">
        <v>44</v>
      </c>
      <c r="AJ122">
        <v>1</v>
      </c>
      <c r="AK122">
        <v>1</v>
      </c>
      <c r="AL122">
        <v>43</v>
      </c>
      <c r="AM122">
        <v>43</v>
      </c>
      <c r="AN122">
        <v>108</v>
      </c>
      <c r="AO122">
        <v>5</v>
      </c>
      <c r="AP122">
        <v>102</v>
      </c>
      <c r="AQ122">
        <v>0</v>
      </c>
      <c r="AR122">
        <v>0</v>
      </c>
      <c r="AS122">
        <v>0</v>
      </c>
      <c r="AT122">
        <v>94</v>
      </c>
      <c r="AU122">
        <v>4</v>
      </c>
      <c r="AV122">
        <v>90</v>
      </c>
      <c r="AW122" s="130">
        <v>198</v>
      </c>
      <c r="AX122" s="130">
        <v>3</v>
      </c>
      <c r="AY122" s="130">
        <v>9</v>
      </c>
      <c r="AZ122" s="130">
        <v>186</v>
      </c>
      <c r="BA122" s="130">
        <v>11</v>
      </c>
      <c r="BB122" s="130">
        <v>0</v>
      </c>
      <c r="BC122" s="130">
        <v>0</v>
      </c>
      <c r="BD122" s="130">
        <v>11</v>
      </c>
      <c r="BE122" s="130">
        <v>185</v>
      </c>
      <c r="BF122" s="130">
        <v>3</v>
      </c>
      <c r="BG122" s="130">
        <v>9</v>
      </c>
      <c r="BH122" s="130">
        <v>173</v>
      </c>
      <c r="BI122">
        <v>37</v>
      </c>
      <c r="BJ122" s="130">
        <v>7</v>
      </c>
      <c r="BK122">
        <v>57</v>
      </c>
      <c r="BL122">
        <v>61</v>
      </c>
      <c r="BM122" s="27">
        <v>17</v>
      </c>
      <c r="BN122">
        <v>4</v>
      </c>
      <c r="BO122" s="130">
        <v>14</v>
      </c>
      <c r="BP122" s="130">
        <v>1</v>
      </c>
      <c r="BQ122">
        <v>0</v>
      </c>
      <c r="BR122">
        <v>0</v>
      </c>
      <c r="BS122" s="130">
        <v>13</v>
      </c>
      <c r="BT122">
        <v>1</v>
      </c>
      <c r="BU122">
        <v>0</v>
      </c>
      <c r="BV122">
        <v>1</v>
      </c>
      <c r="BW122">
        <v>4</v>
      </c>
      <c r="BX122">
        <v>1</v>
      </c>
      <c r="BY122" s="130">
        <v>3</v>
      </c>
      <c r="BZ122">
        <v>8</v>
      </c>
      <c r="CA122">
        <v>1</v>
      </c>
      <c r="CB122">
        <v>6</v>
      </c>
      <c r="CC122">
        <v>2</v>
      </c>
      <c r="CD122" s="130"/>
      <c r="CE122" s="130"/>
      <c r="CF122" s="322"/>
      <c r="CG122">
        <v>324</v>
      </c>
      <c r="CH122">
        <v>182</v>
      </c>
      <c r="CI122">
        <v>316</v>
      </c>
      <c r="CJ122" s="130">
        <v>83</v>
      </c>
      <c r="CK122" s="130">
        <v>282</v>
      </c>
      <c r="CL122" s="130">
        <v>173</v>
      </c>
      <c r="CM122" s="130">
        <v>259</v>
      </c>
      <c r="CN122">
        <v>216</v>
      </c>
      <c r="CO122">
        <v>248</v>
      </c>
      <c r="CP122">
        <v>72</v>
      </c>
      <c r="CQ122">
        <v>28</v>
      </c>
      <c r="CR122">
        <v>22</v>
      </c>
      <c r="CS122">
        <v>26</v>
      </c>
      <c r="CT122" s="130">
        <v>6</v>
      </c>
      <c r="CU122" s="130">
        <v>23</v>
      </c>
      <c r="CV122" s="130">
        <v>14</v>
      </c>
      <c r="CW122" s="130">
        <v>17</v>
      </c>
      <c r="CX122">
        <v>14</v>
      </c>
      <c r="CY122">
        <v>15</v>
      </c>
      <c r="CZ122">
        <v>7</v>
      </c>
      <c r="DA122">
        <v>294</v>
      </c>
      <c r="DB122">
        <v>159</v>
      </c>
      <c r="DC122">
        <v>288</v>
      </c>
      <c r="DD122" s="130">
        <v>77</v>
      </c>
      <c r="DE122" s="130">
        <v>257</v>
      </c>
      <c r="DF122" s="130">
        <v>158</v>
      </c>
      <c r="DG122" s="130">
        <v>241</v>
      </c>
      <c r="DH122" s="130">
        <v>202</v>
      </c>
      <c r="DI122" s="130">
        <v>232</v>
      </c>
      <c r="DJ122" s="130">
        <v>65</v>
      </c>
      <c r="DK122" s="130"/>
      <c r="DL122">
        <v>370</v>
      </c>
      <c r="DM122">
        <v>368</v>
      </c>
      <c r="DN122">
        <v>2</v>
      </c>
      <c r="DO122">
        <v>370</v>
      </c>
      <c r="DP122">
        <v>39</v>
      </c>
      <c r="DQ122">
        <v>329</v>
      </c>
      <c r="DR122">
        <v>2</v>
      </c>
      <c r="DS122">
        <v>207</v>
      </c>
      <c r="DT122">
        <v>320</v>
      </c>
      <c r="DU122" s="130">
        <v>176</v>
      </c>
      <c r="DV122" s="130">
        <v>35</v>
      </c>
      <c r="DW122">
        <v>128</v>
      </c>
      <c r="DX122" s="130">
        <v>4</v>
      </c>
      <c r="DY122">
        <v>25</v>
      </c>
      <c r="DZ122">
        <v>1</v>
      </c>
      <c r="EA122">
        <v>1</v>
      </c>
      <c r="EB122">
        <v>196</v>
      </c>
      <c r="EC122" s="130">
        <v>11</v>
      </c>
      <c r="ED122" s="130">
        <v>289</v>
      </c>
      <c r="EE122" s="130">
        <v>31</v>
      </c>
      <c r="EF122" s="130">
        <v>6</v>
      </c>
      <c r="EG122" s="130">
        <v>32</v>
      </c>
      <c r="EH122" s="130">
        <v>191</v>
      </c>
      <c r="EI122" s="130">
        <v>141</v>
      </c>
      <c r="EJ122" s="130">
        <v>6</v>
      </c>
      <c r="EK122" s="130">
        <v>21</v>
      </c>
      <c r="EL122" s="130">
        <v>8</v>
      </c>
      <c r="EM122" s="130">
        <v>4</v>
      </c>
      <c r="EN122" s="130">
        <v>0</v>
      </c>
      <c r="EO122">
        <v>10</v>
      </c>
      <c r="EP122">
        <v>182</v>
      </c>
      <c r="EQ122">
        <v>137</v>
      </c>
      <c r="ER122">
        <v>5</v>
      </c>
      <c r="ES122" s="130">
        <v>60</v>
      </c>
      <c r="ET122">
        <v>13</v>
      </c>
      <c r="EU122" s="130">
        <v>61</v>
      </c>
      <c r="EV122">
        <v>21</v>
      </c>
      <c r="EW122" s="130">
        <v>7981</v>
      </c>
      <c r="EX122" s="130">
        <v>2</v>
      </c>
      <c r="EY122" s="130">
        <v>138</v>
      </c>
      <c r="EZ122" s="130">
        <v>18</v>
      </c>
      <c r="FA122" s="130">
        <v>28</v>
      </c>
      <c r="FB122" s="130">
        <v>112</v>
      </c>
      <c r="FC122" s="130">
        <v>5171</v>
      </c>
      <c r="FD122">
        <v>2489</v>
      </c>
      <c r="FE122">
        <v>403</v>
      </c>
      <c r="FF122" s="130">
        <v>8063</v>
      </c>
      <c r="FG122" s="130">
        <v>33</v>
      </c>
      <c r="FH122" s="130">
        <v>24</v>
      </c>
      <c r="FI122" s="130">
        <v>0</v>
      </c>
      <c r="FJ122" s="130">
        <v>1</v>
      </c>
      <c r="FK122" s="130">
        <v>3</v>
      </c>
      <c r="FL122" s="130">
        <v>29</v>
      </c>
      <c r="FM122" s="130">
        <v>1</v>
      </c>
      <c r="FN122" s="130">
        <v>6</v>
      </c>
      <c r="FO122" s="130">
        <v>4</v>
      </c>
      <c r="FP122" s="130">
        <v>1</v>
      </c>
      <c r="FQ122" s="130">
        <v>1</v>
      </c>
      <c r="FR122" s="130">
        <v>1</v>
      </c>
      <c r="FS122" s="130">
        <v>0</v>
      </c>
      <c r="FT122" s="130">
        <v>0</v>
      </c>
      <c r="FU122" s="130">
        <v>6</v>
      </c>
      <c r="FV122" s="130">
        <v>5</v>
      </c>
      <c r="FW122" s="130">
        <v>1</v>
      </c>
      <c r="FX122" s="130">
        <v>2</v>
      </c>
      <c r="FY122" s="130">
        <v>5</v>
      </c>
      <c r="FZ122" s="130">
        <v>1</v>
      </c>
      <c r="GA122" s="130">
        <v>12</v>
      </c>
      <c r="GB122" s="130">
        <v>4</v>
      </c>
      <c r="GC122" s="130">
        <v>178</v>
      </c>
      <c r="GD122" s="130">
        <v>52</v>
      </c>
      <c r="GE122" s="130">
        <v>230</v>
      </c>
      <c r="GF122" s="130">
        <v>7</v>
      </c>
      <c r="GG122" s="130">
        <v>1</v>
      </c>
      <c r="GH122" s="130">
        <v>8</v>
      </c>
      <c r="GI122" s="130">
        <v>170</v>
      </c>
      <c r="GJ122" s="130">
        <v>51</v>
      </c>
      <c r="GK122" s="130">
        <v>221</v>
      </c>
      <c r="GL122" s="130">
        <v>178</v>
      </c>
      <c r="GM122" s="130">
        <v>13</v>
      </c>
      <c r="GN122" s="130">
        <v>13</v>
      </c>
      <c r="GO122" s="130">
        <v>13</v>
      </c>
      <c r="GP122" s="130">
        <v>59</v>
      </c>
      <c r="GQ122" s="130">
        <v>3</v>
      </c>
      <c r="GR122" s="130">
        <v>1</v>
      </c>
      <c r="GS122" s="130">
        <v>1</v>
      </c>
      <c r="GT122" s="130" t="s">
        <v>118</v>
      </c>
      <c r="GU122" s="130" t="s">
        <v>1233</v>
      </c>
      <c r="GV122" s="130"/>
      <c r="GW122" s="130"/>
      <c r="GX122" s="130"/>
      <c r="GY122" s="130"/>
      <c r="GZ122" s="130"/>
      <c r="HA122" s="130"/>
      <c r="HH122" s="130"/>
      <c r="HI122" s="130"/>
      <c r="HN122" s="130"/>
      <c r="HO122" s="130"/>
      <c r="HP122" s="130"/>
    </row>
    <row r="123" spans="1:224" x14ac:dyDescent="0.3">
      <c r="A123" t="s">
        <v>138</v>
      </c>
      <c r="B123" t="s">
        <v>194</v>
      </c>
      <c r="C123" t="s">
        <v>197</v>
      </c>
      <c r="D123" t="s">
        <v>198</v>
      </c>
      <c r="E123" s="352">
        <v>44713</v>
      </c>
      <c r="F123" s="130">
        <v>9863</v>
      </c>
      <c r="G123">
        <v>328</v>
      </c>
      <c r="H123">
        <v>280</v>
      </c>
      <c r="I123">
        <v>322</v>
      </c>
      <c r="J123">
        <v>266</v>
      </c>
      <c r="K123">
        <v>305</v>
      </c>
      <c r="L123">
        <v>184</v>
      </c>
      <c r="M123">
        <v>221</v>
      </c>
      <c r="N123">
        <v>268</v>
      </c>
      <c r="O123">
        <v>333</v>
      </c>
      <c r="P123">
        <v>30</v>
      </c>
      <c r="Q123">
        <v>22</v>
      </c>
      <c r="R123">
        <v>29</v>
      </c>
      <c r="S123">
        <v>16</v>
      </c>
      <c r="T123">
        <v>19</v>
      </c>
      <c r="U123">
        <v>13</v>
      </c>
      <c r="V123">
        <v>16</v>
      </c>
      <c r="W123">
        <v>29</v>
      </c>
      <c r="X123">
        <v>34</v>
      </c>
      <c r="Y123">
        <v>297</v>
      </c>
      <c r="Z123">
        <v>258</v>
      </c>
      <c r="AA123">
        <v>292</v>
      </c>
      <c r="AB123">
        <v>249</v>
      </c>
      <c r="AC123">
        <v>286</v>
      </c>
      <c r="AD123">
        <v>171</v>
      </c>
      <c r="AE123">
        <v>204</v>
      </c>
      <c r="AF123">
        <v>238</v>
      </c>
      <c r="AG123">
        <v>298</v>
      </c>
      <c r="AH123">
        <v>43</v>
      </c>
      <c r="AI123">
        <v>43</v>
      </c>
      <c r="AJ123">
        <v>1</v>
      </c>
      <c r="AK123">
        <v>1</v>
      </c>
      <c r="AL123">
        <v>42</v>
      </c>
      <c r="AM123">
        <v>42</v>
      </c>
      <c r="AN123">
        <v>140</v>
      </c>
      <c r="AO123">
        <v>8</v>
      </c>
      <c r="AP123">
        <v>132</v>
      </c>
      <c r="AQ123">
        <v>0</v>
      </c>
      <c r="AR123">
        <v>0</v>
      </c>
      <c r="AS123">
        <v>0</v>
      </c>
      <c r="AT123">
        <v>122</v>
      </c>
      <c r="AU123">
        <v>7</v>
      </c>
      <c r="AV123">
        <v>115</v>
      </c>
      <c r="AW123" s="130">
        <v>221</v>
      </c>
      <c r="AX123" s="130">
        <v>2</v>
      </c>
      <c r="AY123" s="130">
        <v>13</v>
      </c>
      <c r="AZ123" s="130">
        <v>206</v>
      </c>
      <c r="BA123" s="130">
        <v>16</v>
      </c>
      <c r="BB123" s="130">
        <v>0</v>
      </c>
      <c r="BC123" s="130">
        <v>1</v>
      </c>
      <c r="BD123" s="130">
        <v>15</v>
      </c>
      <c r="BE123" s="130">
        <v>204</v>
      </c>
      <c r="BF123" s="130">
        <v>2</v>
      </c>
      <c r="BG123" s="130">
        <v>12</v>
      </c>
      <c r="BH123" s="130">
        <v>190</v>
      </c>
      <c r="BI123">
        <v>38</v>
      </c>
      <c r="BJ123" s="130">
        <v>7</v>
      </c>
      <c r="BK123">
        <v>58</v>
      </c>
      <c r="BL123">
        <v>62</v>
      </c>
      <c r="BM123" s="27">
        <v>17</v>
      </c>
      <c r="BN123">
        <v>5</v>
      </c>
      <c r="BO123" s="130">
        <v>14</v>
      </c>
      <c r="BP123" s="130">
        <v>2</v>
      </c>
      <c r="BQ123">
        <v>0</v>
      </c>
      <c r="BR123">
        <v>0</v>
      </c>
      <c r="BS123" s="130">
        <v>12</v>
      </c>
      <c r="BT123">
        <v>1</v>
      </c>
      <c r="BU123">
        <v>0</v>
      </c>
      <c r="BV123">
        <v>1</v>
      </c>
      <c r="BW123">
        <v>4</v>
      </c>
      <c r="BX123">
        <v>1</v>
      </c>
      <c r="BY123" s="130">
        <v>3</v>
      </c>
      <c r="BZ123">
        <v>8</v>
      </c>
      <c r="CA123">
        <v>1</v>
      </c>
      <c r="CB123">
        <v>6</v>
      </c>
      <c r="CC123">
        <v>2</v>
      </c>
      <c r="CD123" s="130"/>
      <c r="CE123" s="130"/>
      <c r="CF123" s="322"/>
      <c r="CG123">
        <v>328</v>
      </c>
      <c r="CH123">
        <v>176</v>
      </c>
      <c r="CI123">
        <v>322</v>
      </c>
      <c r="CJ123" s="130">
        <v>89</v>
      </c>
      <c r="CK123" s="130">
        <v>288</v>
      </c>
      <c r="CL123" s="130">
        <v>172</v>
      </c>
      <c r="CM123" s="130">
        <v>280</v>
      </c>
      <c r="CN123">
        <v>227</v>
      </c>
      <c r="CO123">
        <v>271</v>
      </c>
      <c r="CP123">
        <v>71</v>
      </c>
      <c r="CQ123">
        <v>30</v>
      </c>
      <c r="CR123">
        <v>24</v>
      </c>
      <c r="CS123">
        <v>29</v>
      </c>
      <c r="CT123" s="130">
        <v>7</v>
      </c>
      <c r="CU123" s="130">
        <v>25</v>
      </c>
      <c r="CV123" s="130">
        <v>14</v>
      </c>
      <c r="CW123" s="130">
        <v>22</v>
      </c>
      <c r="CX123">
        <v>17</v>
      </c>
      <c r="CY123">
        <v>20</v>
      </c>
      <c r="CZ123">
        <v>6</v>
      </c>
      <c r="DA123">
        <v>297</v>
      </c>
      <c r="DB123">
        <v>151</v>
      </c>
      <c r="DC123">
        <v>292</v>
      </c>
      <c r="DD123" s="130">
        <v>82</v>
      </c>
      <c r="DE123" s="130">
        <v>262</v>
      </c>
      <c r="DF123" s="130">
        <v>157</v>
      </c>
      <c r="DG123" s="130">
        <v>258</v>
      </c>
      <c r="DH123" s="130">
        <v>210</v>
      </c>
      <c r="DI123" s="130">
        <v>251</v>
      </c>
      <c r="DJ123" s="130">
        <v>65</v>
      </c>
      <c r="DK123" s="130"/>
      <c r="DL123">
        <v>371</v>
      </c>
      <c r="DM123">
        <v>370</v>
      </c>
      <c r="DN123">
        <v>1</v>
      </c>
      <c r="DO123">
        <v>371</v>
      </c>
      <c r="DP123">
        <v>40</v>
      </c>
      <c r="DQ123">
        <v>330</v>
      </c>
      <c r="DR123">
        <v>1</v>
      </c>
      <c r="DS123">
        <v>223</v>
      </c>
      <c r="DT123">
        <v>326</v>
      </c>
      <c r="DU123" s="130">
        <v>174</v>
      </c>
      <c r="DV123" s="130">
        <v>35</v>
      </c>
      <c r="DW123">
        <v>131</v>
      </c>
      <c r="DX123" s="130">
        <v>5</v>
      </c>
      <c r="DY123">
        <v>24</v>
      </c>
      <c r="DZ123">
        <v>1</v>
      </c>
      <c r="EA123">
        <v>1</v>
      </c>
      <c r="EB123">
        <v>210</v>
      </c>
      <c r="EC123" s="130">
        <v>13</v>
      </c>
      <c r="ED123" s="130">
        <v>293</v>
      </c>
      <c r="EE123" s="130">
        <v>33</v>
      </c>
      <c r="EF123" s="130">
        <v>6</v>
      </c>
      <c r="EG123" s="130">
        <v>32</v>
      </c>
      <c r="EH123" s="130">
        <v>193</v>
      </c>
      <c r="EI123" s="130">
        <v>140</v>
      </c>
      <c r="EJ123" s="130">
        <v>6</v>
      </c>
      <c r="EK123" s="130">
        <v>21</v>
      </c>
      <c r="EL123" s="130">
        <v>9</v>
      </c>
      <c r="EM123" s="130">
        <v>4</v>
      </c>
      <c r="EN123" s="130">
        <v>0</v>
      </c>
      <c r="EO123">
        <v>10</v>
      </c>
      <c r="EP123">
        <v>184</v>
      </c>
      <c r="EQ123">
        <v>136</v>
      </c>
      <c r="ER123">
        <v>7</v>
      </c>
      <c r="ES123" s="130">
        <v>58</v>
      </c>
      <c r="ET123">
        <v>13</v>
      </c>
      <c r="EU123" s="130">
        <v>63</v>
      </c>
      <c r="EV123">
        <v>21</v>
      </c>
      <c r="EW123" s="130">
        <v>7862</v>
      </c>
      <c r="EX123" s="130">
        <v>1</v>
      </c>
      <c r="EY123" s="130">
        <v>129</v>
      </c>
      <c r="EZ123" s="130">
        <v>18</v>
      </c>
      <c r="FA123" s="130">
        <v>26</v>
      </c>
      <c r="FB123" s="130">
        <v>112</v>
      </c>
      <c r="FC123" s="130">
        <v>5064</v>
      </c>
      <c r="FD123">
        <v>2476</v>
      </c>
      <c r="FE123">
        <v>406</v>
      </c>
      <c r="FF123" s="130">
        <v>7946</v>
      </c>
      <c r="FG123" s="130">
        <v>34</v>
      </c>
      <c r="FH123" s="130">
        <v>24</v>
      </c>
      <c r="FI123" s="130">
        <v>1</v>
      </c>
      <c r="FJ123" s="130">
        <v>2</v>
      </c>
      <c r="FK123" s="130">
        <v>4</v>
      </c>
      <c r="FL123" s="130">
        <v>30</v>
      </c>
      <c r="FM123" s="130">
        <v>0</v>
      </c>
      <c r="FN123" s="130">
        <v>6</v>
      </c>
      <c r="FO123" s="130">
        <v>4</v>
      </c>
      <c r="FP123" s="130">
        <v>1</v>
      </c>
      <c r="FQ123" s="130">
        <v>1</v>
      </c>
      <c r="FR123" s="130">
        <v>1</v>
      </c>
      <c r="FS123" s="130">
        <v>0</v>
      </c>
      <c r="FT123" s="130">
        <v>0</v>
      </c>
      <c r="FU123" s="130">
        <v>7</v>
      </c>
      <c r="FV123" s="130">
        <v>5</v>
      </c>
      <c r="FW123" s="130">
        <v>1</v>
      </c>
      <c r="FX123" s="130">
        <v>2</v>
      </c>
      <c r="FY123" s="130">
        <v>6</v>
      </c>
      <c r="FZ123" s="130">
        <v>1</v>
      </c>
      <c r="GA123" s="130">
        <v>13</v>
      </c>
      <c r="GB123" s="130">
        <v>4</v>
      </c>
      <c r="GC123" s="130">
        <v>180</v>
      </c>
      <c r="GD123" s="130">
        <v>53</v>
      </c>
      <c r="GE123" s="130">
        <v>233</v>
      </c>
      <c r="GF123" s="130">
        <v>7</v>
      </c>
      <c r="GG123" s="130">
        <v>1</v>
      </c>
      <c r="GH123" s="130">
        <v>8</v>
      </c>
      <c r="GI123" s="130">
        <v>173</v>
      </c>
      <c r="GJ123" s="130">
        <v>52</v>
      </c>
      <c r="GK123" s="130">
        <v>225</v>
      </c>
      <c r="GL123" s="130">
        <v>180</v>
      </c>
      <c r="GM123" s="130">
        <v>13</v>
      </c>
      <c r="GN123" s="130">
        <v>13</v>
      </c>
      <c r="GO123" s="130">
        <v>13</v>
      </c>
      <c r="GP123" s="130">
        <v>64</v>
      </c>
      <c r="GQ123" s="130">
        <v>3</v>
      </c>
      <c r="GR123" s="130">
        <v>1</v>
      </c>
      <c r="GS123" s="130">
        <v>1</v>
      </c>
      <c r="GT123" s="130" t="s">
        <v>121</v>
      </c>
      <c r="GU123" s="130" t="s">
        <v>1233</v>
      </c>
      <c r="GV123" s="130"/>
      <c r="GW123" s="130"/>
      <c r="GX123" s="130"/>
      <c r="GY123" s="130"/>
      <c r="GZ123" s="130"/>
      <c r="HA123" s="130"/>
      <c r="HH123" s="130"/>
      <c r="HI123" s="130"/>
      <c r="HN123" s="130"/>
      <c r="HO123" s="130"/>
      <c r="HP123" s="130"/>
    </row>
    <row r="124" spans="1:224" x14ac:dyDescent="0.3">
      <c r="A124" t="s">
        <v>138</v>
      </c>
      <c r="B124" t="s">
        <v>194</v>
      </c>
      <c r="C124" t="s">
        <v>199</v>
      </c>
      <c r="D124" t="s">
        <v>200</v>
      </c>
      <c r="E124" s="352">
        <v>44682</v>
      </c>
      <c r="F124" s="130">
        <v>8036</v>
      </c>
      <c r="G124">
        <v>285</v>
      </c>
      <c r="H124">
        <v>227</v>
      </c>
      <c r="I124">
        <v>287</v>
      </c>
      <c r="J124">
        <v>215</v>
      </c>
      <c r="K124">
        <v>259</v>
      </c>
      <c r="L124">
        <v>253</v>
      </c>
      <c r="M124">
        <v>273</v>
      </c>
      <c r="N124">
        <v>97</v>
      </c>
      <c r="O124">
        <v>275</v>
      </c>
      <c r="P124">
        <v>19</v>
      </c>
      <c r="Q124">
        <v>14</v>
      </c>
      <c r="R124">
        <v>17</v>
      </c>
      <c r="S124">
        <v>10</v>
      </c>
      <c r="T124">
        <v>15</v>
      </c>
      <c r="U124">
        <v>14</v>
      </c>
      <c r="V124">
        <v>16</v>
      </c>
      <c r="W124">
        <v>5</v>
      </c>
      <c r="X124">
        <v>18</v>
      </c>
      <c r="Y124">
        <v>266</v>
      </c>
      <c r="Z124">
        <v>213</v>
      </c>
      <c r="AA124">
        <v>270</v>
      </c>
      <c r="AB124">
        <v>205</v>
      </c>
      <c r="AC124">
        <v>244</v>
      </c>
      <c r="AD124">
        <v>239</v>
      </c>
      <c r="AE124">
        <v>257</v>
      </c>
      <c r="AF124">
        <v>92</v>
      </c>
      <c r="AG124">
        <v>257</v>
      </c>
      <c r="AH124">
        <v>48</v>
      </c>
      <c r="AI124">
        <v>46</v>
      </c>
      <c r="AJ124">
        <v>6</v>
      </c>
      <c r="AK124">
        <v>5</v>
      </c>
      <c r="AL124">
        <v>42</v>
      </c>
      <c r="AM124">
        <v>41</v>
      </c>
      <c r="AN124">
        <v>139</v>
      </c>
      <c r="AO124">
        <v>7</v>
      </c>
      <c r="AP124">
        <v>132</v>
      </c>
      <c r="AQ124">
        <v>0</v>
      </c>
      <c r="AR124">
        <v>0</v>
      </c>
      <c r="AS124">
        <v>0</v>
      </c>
      <c r="AT124">
        <v>54</v>
      </c>
      <c r="AU124">
        <v>2</v>
      </c>
      <c r="AV124">
        <v>52</v>
      </c>
      <c r="AW124" s="130">
        <v>273</v>
      </c>
      <c r="AX124" s="130">
        <v>3</v>
      </c>
      <c r="AY124" s="130">
        <v>21</v>
      </c>
      <c r="AZ124" s="130">
        <v>249</v>
      </c>
      <c r="BA124" s="130">
        <v>16</v>
      </c>
      <c r="BB124" s="130">
        <v>0</v>
      </c>
      <c r="BC124" s="130">
        <v>0</v>
      </c>
      <c r="BD124" s="130">
        <v>16</v>
      </c>
      <c r="BE124" s="130">
        <v>257</v>
      </c>
      <c r="BF124" s="130">
        <v>3</v>
      </c>
      <c r="BG124" s="130">
        <v>21</v>
      </c>
      <c r="BH124" s="130">
        <v>233</v>
      </c>
      <c r="BI124">
        <v>34</v>
      </c>
      <c r="BJ124" s="130">
        <v>4</v>
      </c>
      <c r="BK124">
        <v>54</v>
      </c>
      <c r="BL124">
        <v>50</v>
      </c>
      <c r="BM124" s="27">
        <v>16</v>
      </c>
      <c r="BN124">
        <v>3</v>
      </c>
      <c r="BO124" s="130">
        <v>17</v>
      </c>
      <c r="BP124" s="130">
        <v>6</v>
      </c>
      <c r="BQ124">
        <v>0</v>
      </c>
      <c r="BR124">
        <v>0</v>
      </c>
      <c r="BS124" s="130">
        <v>11</v>
      </c>
      <c r="BT124">
        <v>2</v>
      </c>
      <c r="BU124">
        <v>0</v>
      </c>
      <c r="BV124">
        <v>1</v>
      </c>
      <c r="BW124">
        <v>2</v>
      </c>
      <c r="BX124">
        <v>0</v>
      </c>
      <c r="BY124" s="130">
        <v>2</v>
      </c>
      <c r="BZ124">
        <v>9</v>
      </c>
      <c r="CA124">
        <v>3</v>
      </c>
      <c r="CB124">
        <v>7</v>
      </c>
      <c r="CC124">
        <v>2</v>
      </c>
      <c r="CD124" s="130"/>
      <c r="CE124" s="130"/>
      <c r="CF124" s="322"/>
      <c r="CG124">
        <v>285</v>
      </c>
      <c r="CH124">
        <v>238</v>
      </c>
      <c r="CI124">
        <v>287</v>
      </c>
      <c r="CJ124" s="130">
        <v>77</v>
      </c>
      <c r="CK124" s="130">
        <v>254</v>
      </c>
      <c r="CL124" s="130">
        <v>166</v>
      </c>
      <c r="CM124" s="130">
        <v>227</v>
      </c>
      <c r="CN124">
        <v>201</v>
      </c>
      <c r="CO124">
        <v>219</v>
      </c>
      <c r="CP124">
        <v>101</v>
      </c>
      <c r="CQ124">
        <v>19</v>
      </c>
      <c r="CR124">
        <v>15</v>
      </c>
      <c r="CS124">
        <v>17</v>
      </c>
      <c r="CT124" s="130">
        <v>2</v>
      </c>
      <c r="CU124" s="130">
        <v>15</v>
      </c>
      <c r="CV124" s="130">
        <v>4</v>
      </c>
      <c r="CW124" s="130">
        <v>14</v>
      </c>
      <c r="CX124">
        <v>14</v>
      </c>
      <c r="CY124">
        <v>14</v>
      </c>
      <c r="CZ124">
        <v>3</v>
      </c>
      <c r="DA124">
        <v>266</v>
      </c>
      <c r="DB124">
        <v>223</v>
      </c>
      <c r="DC124">
        <v>270</v>
      </c>
      <c r="DD124" s="130">
        <v>75</v>
      </c>
      <c r="DE124" s="130">
        <v>239</v>
      </c>
      <c r="DF124" s="130">
        <v>162</v>
      </c>
      <c r="DG124" s="130">
        <v>213</v>
      </c>
      <c r="DH124" s="130">
        <v>187</v>
      </c>
      <c r="DI124" s="130">
        <v>205</v>
      </c>
      <c r="DJ124" s="130">
        <v>98</v>
      </c>
      <c r="DK124" s="130"/>
      <c r="DL124">
        <v>308</v>
      </c>
      <c r="DM124">
        <v>308</v>
      </c>
      <c r="DN124">
        <v>0</v>
      </c>
      <c r="DO124">
        <v>308</v>
      </c>
      <c r="DP124">
        <v>22</v>
      </c>
      <c r="DQ124">
        <v>286</v>
      </c>
      <c r="DR124">
        <v>0</v>
      </c>
      <c r="DS124">
        <v>185</v>
      </c>
      <c r="DT124">
        <v>261</v>
      </c>
      <c r="DU124" s="130">
        <v>148</v>
      </c>
      <c r="DV124" s="130">
        <v>26</v>
      </c>
      <c r="DW124">
        <v>100</v>
      </c>
      <c r="DX124" s="130">
        <v>11</v>
      </c>
      <c r="DY124">
        <v>20</v>
      </c>
      <c r="DZ124">
        <v>3</v>
      </c>
      <c r="EA124">
        <v>0</v>
      </c>
      <c r="EB124">
        <v>179</v>
      </c>
      <c r="EC124" s="130">
        <v>6</v>
      </c>
      <c r="ED124" s="130">
        <v>244</v>
      </c>
      <c r="EE124" s="130">
        <v>17</v>
      </c>
      <c r="EF124" s="130">
        <v>2</v>
      </c>
      <c r="EG124" s="130">
        <v>27</v>
      </c>
      <c r="EH124" s="130">
        <v>165</v>
      </c>
      <c r="EI124" s="130">
        <v>114</v>
      </c>
      <c r="EJ124" s="130">
        <v>2</v>
      </c>
      <c r="EK124" s="130">
        <v>11</v>
      </c>
      <c r="EL124" s="130">
        <v>7</v>
      </c>
      <c r="EM124" s="130">
        <v>2</v>
      </c>
      <c r="EN124" s="130">
        <v>0</v>
      </c>
      <c r="EO124">
        <v>16</v>
      </c>
      <c r="EP124">
        <v>158</v>
      </c>
      <c r="EQ124">
        <v>112</v>
      </c>
      <c r="ER124">
        <v>8</v>
      </c>
      <c r="ES124" s="130">
        <v>38</v>
      </c>
      <c r="ET124">
        <v>12</v>
      </c>
      <c r="EU124" s="130">
        <v>91</v>
      </c>
      <c r="EV124">
        <v>45</v>
      </c>
      <c r="EW124" s="130">
        <v>6494</v>
      </c>
      <c r="EX124" s="130">
        <v>0</v>
      </c>
      <c r="EY124" s="130">
        <v>278</v>
      </c>
      <c r="EZ124" s="130">
        <v>15</v>
      </c>
      <c r="FA124" s="130">
        <v>19</v>
      </c>
      <c r="FB124" s="130">
        <v>77</v>
      </c>
      <c r="FC124" s="130">
        <v>4412</v>
      </c>
      <c r="FD124">
        <v>1885</v>
      </c>
      <c r="FE124">
        <v>333</v>
      </c>
      <c r="FF124" s="130">
        <v>6630</v>
      </c>
      <c r="FG124" s="130">
        <v>34</v>
      </c>
      <c r="FH124" s="130">
        <v>24</v>
      </c>
      <c r="FI124" s="130">
        <v>2</v>
      </c>
      <c r="FJ124" s="130">
        <v>4</v>
      </c>
      <c r="FK124" s="130">
        <v>1</v>
      </c>
      <c r="FL124" s="130">
        <v>33</v>
      </c>
      <c r="FM124" s="130">
        <v>0</v>
      </c>
      <c r="FN124" s="130">
        <v>2</v>
      </c>
      <c r="FO124" s="130">
        <v>0</v>
      </c>
      <c r="FP124" s="130">
        <v>0</v>
      </c>
      <c r="FQ124" s="130">
        <v>0</v>
      </c>
      <c r="FR124" s="130">
        <v>0</v>
      </c>
      <c r="FS124" s="130">
        <v>0</v>
      </c>
      <c r="FT124" s="130">
        <v>0</v>
      </c>
      <c r="FU124" s="130">
        <v>9</v>
      </c>
      <c r="FV124" s="130">
        <v>6</v>
      </c>
      <c r="FW124" s="130">
        <v>1</v>
      </c>
      <c r="FX124" s="130">
        <v>3</v>
      </c>
      <c r="FY124" s="130">
        <v>7</v>
      </c>
      <c r="FZ124" s="130">
        <v>2</v>
      </c>
      <c r="GA124" s="130">
        <v>11</v>
      </c>
      <c r="GB124" s="130">
        <v>5</v>
      </c>
      <c r="GC124" s="130">
        <v>147</v>
      </c>
      <c r="GD124" s="130">
        <v>53</v>
      </c>
      <c r="GE124" s="130">
        <v>200</v>
      </c>
      <c r="GF124" s="130">
        <v>5</v>
      </c>
      <c r="GG124" s="130">
        <v>1</v>
      </c>
      <c r="GH124" s="130">
        <v>6</v>
      </c>
      <c r="GI124" s="130">
        <v>142</v>
      </c>
      <c r="GJ124" s="130">
        <v>52</v>
      </c>
      <c r="GK124" s="130">
        <v>194</v>
      </c>
      <c r="GL124" s="130">
        <v>147</v>
      </c>
      <c r="GM124" s="130">
        <v>4</v>
      </c>
      <c r="GN124" s="130">
        <v>4</v>
      </c>
      <c r="GO124" s="130">
        <v>4</v>
      </c>
      <c r="GP124" s="130">
        <v>61</v>
      </c>
      <c r="GQ124" s="130">
        <v>0</v>
      </c>
      <c r="GR124" s="130">
        <v>0</v>
      </c>
      <c r="GS124" s="130">
        <v>0</v>
      </c>
      <c r="GT124" s="130" t="s">
        <v>118</v>
      </c>
      <c r="GU124" s="130" t="s">
        <v>1234</v>
      </c>
      <c r="GV124" s="130"/>
      <c r="GW124" s="130"/>
      <c r="GX124" s="130"/>
      <c r="GY124" s="130"/>
      <c r="GZ124" s="130"/>
      <c r="HA124" s="130"/>
      <c r="HH124" s="130"/>
      <c r="HI124" s="130"/>
      <c r="HN124" s="130"/>
      <c r="HO124" s="130"/>
      <c r="HP124" s="130"/>
    </row>
    <row r="125" spans="1:224" x14ac:dyDescent="0.3">
      <c r="A125" t="s">
        <v>138</v>
      </c>
      <c r="B125" t="s">
        <v>194</v>
      </c>
      <c r="C125" t="s">
        <v>199</v>
      </c>
      <c r="D125" t="s">
        <v>200</v>
      </c>
      <c r="E125" s="352">
        <v>44713</v>
      </c>
      <c r="F125" s="130">
        <v>8133</v>
      </c>
      <c r="G125">
        <v>288</v>
      </c>
      <c r="H125">
        <v>232</v>
      </c>
      <c r="I125">
        <v>289</v>
      </c>
      <c r="J125">
        <v>224</v>
      </c>
      <c r="K125">
        <v>260</v>
      </c>
      <c r="L125">
        <v>262</v>
      </c>
      <c r="M125">
        <v>276</v>
      </c>
      <c r="N125">
        <v>103</v>
      </c>
      <c r="O125">
        <v>280</v>
      </c>
      <c r="P125">
        <v>19</v>
      </c>
      <c r="Q125">
        <v>15</v>
      </c>
      <c r="R125">
        <v>17</v>
      </c>
      <c r="S125">
        <v>10</v>
      </c>
      <c r="T125">
        <v>16</v>
      </c>
      <c r="U125">
        <v>15</v>
      </c>
      <c r="V125">
        <v>16</v>
      </c>
      <c r="W125">
        <v>5</v>
      </c>
      <c r="X125">
        <v>18</v>
      </c>
      <c r="Y125">
        <v>269</v>
      </c>
      <c r="Z125">
        <v>217</v>
      </c>
      <c r="AA125">
        <v>272</v>
      </c>
      <c r="AB125">
        <v>214</v>
      </c>
      <c r="AC125">
        <v>244</v>
      </c>
      <c r="AD125">
        <v>247</v>
      </c>
      <c r="AE125">
        <v>260</v>
      </c>
      <c r="AF125">
        <v>98</v>
      </c>
      <c r="AG125">
        <v>262</v>
      </c>
      <c r="AH125">
        <v>48</v>
      </c>
      <c r="AI125">
        <v>44</v>
      </c>
      <c r="AJ125">
        <v>5</v>
      </c>
      <c r="AK125">
        <v>4</v>
      </c>
      <c r="AL125">
        <v>43</v>
      </c>
      <c r="AM125">
        <v>40</v>
      </c>
      <c r="AN125">
        <v>151</v>
      </c>
      <c r="AO125">
        <v>8</v>
      </c>
      <c r="AP125">
        <v>143</v>
      </c>
      <c r="AQ125">
        <v>0</v>
      </c>
      <c r="AR125">
        <v>0</v>
      </c>
      <c r="AS125">
        <v>0</v>
      </c>
      <c r="AT125">
        <v>60</v>
      </c>
      <c r="AU125">
        <v>3</v>
      </c>
      <c r="AV125">
        <v>57</v>
      </c>
      <c r="AW125" s="130">
        <v>276</v>
      </c>
      <c r="AX125" s="130">
        <v>2</v>
      </c>
      <c r="AY125" s="130">
        <v>19</v>
      </c>
      <c r="AZ125" s="130">
        <v>255</v>
      </c>
      <c r="BA125" s="130">
        <v>16</v>
      </c>
      <c r="BB125" s="130">
        <v>0</v>
      </c>
      <c r="BC125" s="130">
        <v>0</v>
      </c>
      <c r="BD125" s="130">
        <v>16</v>
      </c>
      <c r="BE125" s="130">
        <v>260</v>
      </c>
      <c r="BF125" s="130">
        <v>2</v>
      </c>
      <c r="BG125" s="130">
        <v>19</v>
      </c>
      <c r="BH125" s="130">
        <v>239</v>
      </c>
      <c r="BI125">
        <v>34</v>
      </c>
      <c r="BJ125" s="130">
        <v>4</v>
      </c>
      <c r="BK125">
        <v>54</v>
      </c>
      <c r="BL125">
        <v>53</v>
      </c>
      <c r="BM125" s="27">
        <v>17</v>
      </c>
      <c r="BN125">
        <v>3</v>
      </c>
      <c r="BO125" s="130">
        <v>19</v>
      </c>
      <c r="BP125" s="130">
        <v>6</v>
      </c>
      <c r="BQ125">
        <v>0</v>
      </c>
      <c r="BR125">
        <v>0</v>
      </c>
      <c r="BS125" s="130">
        <v>13</v>
      </c>
      <c r="BT125">
        <v>3</v>
      </c>
      <c r="BU125">
        <v>0</v>
      </c>
      <c r="BV125">
        <v>1</v>
      </c>
      <c r="BW125">
        <v>3</v>
      </c>
      <c r="BX125">
        <v>0</v>
      </c>
      <c r="BY125" s="130">
        <v>3</v>
      </c>
      <c r="BZ125">
        <v>9</v>
      </c>
      <c r="CA125">
        <v>3</v>
      </c>
      <c r="CB125">
        <v>7</v>
      </c>
      <c r="CC125">
        <v>2</v>
      </c>
      <c r="CD125" s="130"/>
      <c r="CE125" s="130"/>
      <c r="CF125" s="322"/>
      <c r="CG125">
        <v>288</v>
      </c>
      <c r="CH125">
        <v>235</v>
      </c>
      <c r="CI125">
        <v>289</v>
      </c>
      <c r="CJ125" s="130">
        <v>77</v>
      </c>
      <c r="CK125" s="130">
        <v>261</v>
      </c>
      <c r="CL125" s="130">
        <v>168</v>
      </c>
      <c r="CM125" s="130">
        <v>232</v>
      </c>
      <c r="CN125">
        <v>207</v>
      </c>
      <c r="CO125">
        <v>226</v>
      </c>
      <c r="CP125">
        <v>96</v>
      </c>
      <c r="CQ125">
        <v>19</v>
      </c>
      <c r="CR125">
        <v>16</v>
      </c>
      <c r="CS125">
        <v>17</v>
      </c>
      <c r="CT125" s="130">
        <v>2</v>
      </c>
      <c r="CU125" s="130">
        <v>16</v>
      </c>
      <c r="CV125" s="130">
        <v>4</v>
      </c>
      <c r="CW125" s="130">
        <v>15</v>
      </c>
      <c r="CX125">
        <v>15</v>
      </c>
      <c r="CY125">
        <v>15</v>
      </c>
      <c r="CZ125">
        <v>3</v>
      </c>
      <c r="DA125">
        <v>269</v>
      </c>
      <c r="DB125">
        <v>219</v>
      </c>
      <c r="DC125">
        <v>272</v>
      </c>
      <c r="DD125" s="130">
        <v>75</v>
      </c>
      <c r="DE125" s="130">
        <v>245</v>
      </c>
      <c r="DF125" s="130">
        <v>164</v>
      </c>
      <c r="DG125" s="130">
        <v>217</v>
      </c>
      <c r="DH125" s="130">
        <v>192</v>
      </c>
      <c r="DI125" s="130">
        <v>211</v>
      </c>
      <c r="DJ125" s="130">
        <v>93</v>
      </c>
      <c r="DK125" s="130"/>
      <c r="DL125">
        <v>312</v>
      </c>
      <c r="DM125">
        <v>312</v>
      </c>
      <c r="DN125">
        <v>0</v>
      </c>
      <c r="DO125">
        <v>312</v>
      </c>
      <c r="DP125">
        <v>23</v>
      </c>
      <c r="DQ125">
        <v>289</v>
      </c>
      <c r="DR125">
        <v>0</v>
      </c>
      <c r="DS125">
        <v>168</v>
      </c>
      <c r="DT125">
        <v>263</v>
      </c>
      <c r="DU125" s="130">
        <v>148</v>
      </c>
      <c r="DV125" s="130">
        <v>26</v>
      </c>
      <c r="DW125">
        <v>102</v>
      </c>
      <c r="DX125" s="130">
        <v>12</v>
      </c>
      <c r="DY125">
        <v>19</v>
      </c>
      <c r="DZ125">
        <v>5</v>
      </c>
      <c r="EA125">
        <v>0</v>
      </c>
      <c r="EB125">
        <v>163</v>
      </c>
      <c r="EC125" s="130">
        <v>5</v>
      </c>
      <c r="ED125" s="130">
        <v>246</v>
      </c>
      <c r="EE125" s="130">
        <v>17</v>
      </c>
      <c r="EF125" s="130">
        <v>2</v>
      </c>
      <c r="EG125" s="130">
        <v>27</v>
      </c>
      <c r="EH125" s="130">
        <v>169</v>
      </c>
      <c r="EI125" s="130">
        <v>114</v>
      </c>
      <c r="EJ125" s="130">
        <v>2</v>
      </c>
      <c r="EK125" s="130">
        <v>11</v>
      </c>
      <c r="EL125" s="130">
        <v>8</v>
      </c>
      <c r="EM125" s="130">
        <v>2</v>
      </c>
      <c r="EN125" s="130">
        <v>0</v>
      </c>
      <c r="EO125">
        <v>16</v>
      </c>
      <c r="EP125">
        <v>161</v>
      </c>
      <c r="EQ125">
        <v>112</v>
      </c>
      <c r="ER125">
        <v>6</v>
      </c>
      <c r="ES125" s="130">
        <v>40</v>
      </c>
      <c r="ET125">
        <v>12</v>
      </c>
      <c r="EU125" s="130">
        <v>93</v>
      </c>
      <c r="EV125">
        <v>47</v>
      </c>
      <c r="EW125" s="130">
        <v>6568</v>
      </c>
      <c r="EX125" s="130">
        <v>0</v>
      </c>
      <c r="EY125" s="130">
        <v>280</v>
      </c>
      <c r="EZ125" s="130">
        <v>15</v>
      </c>
      <c r="FA125" s="130">
        <v>19</v>
      </c>
      <c r="FB125" s="130">
        <v>77</v>
      </c>
      <c r="FC125" s="130">
        <v>4478</v>
      </c>
      <c r="FD125">
        <v>1892</v>
      </c>
      <c r="FE125">
        <v>338</v>
      </c>
      <c r="FF125" s="130">
        <v>6708</v>
      </c>
      <c r="FG125" s="130">
        <v>31</v>
      </c>
      <c r="FH125" s="130">
        <v>21</v>
      </c>
      <c r="FI125" s="130">
        <v>1</v>
      </c>
      <c r="FJ125" s="130">
        <v>3</v>
      </c>
      <c r="FK125" s="130">
        <v>1</v>
      </c>
      <c r="FL125" s="130">
        <v>30</v>
      </c>
      <c r="FM125" s="130">
        <v>0</v>
      </c>
      <c r="FN125" s="130">
        <v>2</v>
      </c>
      <c r="FO125" s="130">
        <v>0</v>
      </c>
      <c r="FP125" s="130">
        <v>0</v>
      </c>
      <c r="FQ125" s="130">
        <v>0</v>
      </c>
      <c r="FR125" s="130">
        <v>0</v>
      </c>
      <c r="FS125" s="130">
        <v>0</v>
      </c>
      <c r="FT125" s="130">
        <v>0</v>
      </c>
      <c r="FU125" s="130">
        <v>9</v>
      </c>
      <c r="FV125" s="130">
        <v>5</v>
      </c>
      <c r="FW125" s="130">
        <v>1</v>
      </c>
      <c r="FX125" s="130">
        <v>1</v>
      </c>
      <c r="FY125" s="130">
        <v>7</v>
      </c>
      <c r="FZ125" s="130">
        <v>2</v>
      </c>
      <c r="GA125" s="130">
        <v>11</v>
      </c>
      <c r="GB125" s="130">
        <v>5</v>
      </c>
      <c r="GC125" s="130">
        <v>149</v>
      </c>
      <c r="GD125" s="130">
        <v>53</v>
      </c>
      <c r="GE125" s="130">
        <v>202</v>
      </c>
      <c r="GF125" s="130">
        <v>5</v>
      </c>
      <c r="GG125" s="130">
        <v>1</v>
      </c>
      <c r="GH125" s="130">
        <v>6</v>
      </c>
      <c r="GI125" s="130">
        <v>144</v>
      </c>
      <c r="GJ125" s="130">
        <v>52</v>
      </c>
      <c r="GK125" s="130">
        <v>196</v>
      </c>
      <c r="GL125" s="130">
        <v>149</v>
      </c>
      <c r="GM125" s="130">
        <v>3</v>
      </c>
      <c r="GN125" s="130">
        <v>3</v>
      </c>
      <c r="GO125" s="130">
        <v>3</v>
      </c>
      <c r="GP125" s="130">
        <v>65</v>
      </c>
      <c r="GQ125" s="130">
        <v>0</v>
      </c>
      <c r="GR125" s="130">
        <v>0</v>
      </c>
      <c r="GS125" s="130">
        <v>0</v>
      </c>
      <c r="GT125" s="130" t="s">
        <v>121</v>
      </c>
      <c r="GU125" s="130" t="s">
        <v>1234</v>
      </c>
      <c r="GV125" s="130"/>
      <c r="GW125" s="130"/>
      <c r="GX125" s="130"/>
      <c r="GY125" s="130"/>
      <c r="GZ125" s="130"/>
      <c r="HA125" s="130"/>
      <c r="HH125" s="130"/>
      <c r="HI125" s="130"/>
      <c r="HN125" s="130"/>
      <c r="HO125" s="130"/>
      <c r="HP125" s="130"/>
    </row>
    <row r="126" spans="1:224" x14ac:dyDescent="0.3">
      <c r="A126" t="s">
        <v>138</v>
      </c>
      <c r="B126" t="s">
        <v>194</v>
      </c>
      <c r="C126" t="s">
        <v>201</v>
      </c>
      <c r="D126" t="s">
        <v>202</v>
      </c>
      <c r="E126" s="352">
        <v>44682</v>
      </c>
      <c r="F126" s="130">
        <v>15174</v>
      </c>
      <c r="G126">
        <v>833</v>
      </c>
      <c r="H126">
        <v>748</v>
      </c>
      <c r="I126">
        <v>821</v>
      </c>
      <c r="J126">
        <v>776</v>
      </c>
      <c r="K126">
        <v>778</v>
      </c>
      <c r="L126">
        <v>462</v>
      </c>
      <c r="M126">
        <v>786</v>
      </c>
      <c r="N126">
        <v>531</v>
      </c>
      <c r="O126">
        <v>854</v>
      </c>
      <c r="P126">
        <v>33</v>
      </c>
      <c r="Q126">
        <v>25</v>
      </c>
      <c r="R126">
        <v>28</v>
      </c>
      <c r="S126">
        <v>30</v>
      </c>
      <c r="T126">
        <v>22</v>
      </c>
      <c r="U126">
        <v>16</v>
      </c>
      <c r="V126">
        <v>23</v>
      </c>
      <c r="W126">
        <v>20</v>
      </c>
      <c r="X126">
        <v>33</v>
      </c>
      <c r="Y126">
        <v>800</v>
      </c>
      <c r="Z126">
        <v>722</v>
      </c>
      <c r="AA126">
        <v>792</v>
      </c>
      <c r="AB126">
        <v>745</v>
      </c>
      <c r="AC126">
        <v>755</v>
      </c>
      <c r="AD126">
        <v>446</v>
      </c>
      <c r="AE126">
        <v>762</v>
      </c>
      <c r="AF126">
        <v>511</v>
      </c>
      <c r="AG126">
        <v>820</v>
      </c>
      <c r="AH126">
        <v>124</v>
      </c>
      <c r="AI126">
        <v>124</v>
      </c>
      <c r="AJ126">
        <v>3</v>
      </c>
      <c r="AK126">
        <v>3</v>
      </c>
      <c r="AL126">
        <v>121</v>
      </c>
      <c r="AM126">
        <v>121</v>
      </c>
      <c r="AN126">
        <v>426</v>
      </c>
      <c r="AO126">
        <v>9</v>
      </c>
      <c r="AP126">
        <v>417</v>
      </c>
      <c r="AQ126">
        <v>2</v>
      </c>
      <c r="AR126">
        <v>2</v>
      </c>
      <c r="AS126">
        <v>0</v>
      </c>
      <c r="AT126">
        <v>295</v>
      </c>
      <c r="AU126">
        <v>5</v>
      </c>
      <c r="AV126">
        <v>290</v>
      </c>
      <c r="AW126" s="130">
        <v>786</v>
      </c>
      <c r="AX126" s="130">
        <v>6</v>
      </c>
      <c r="AY126" s="130">
        <v>68</v>
      </c>
      <c r="AZ126" s="130">
        <v>709</v>
      </c>
      <c r="BA126" s="130">
        <v>23</v>
      </c>
      <c r="BB126" s="130">
        <v>0</v>
      </c>
      <c r="BC126" s="130">
        <v>1</v>
      </c>
      <c r="BD126" s="130">
        <v>22</v>
      </c>
      <c r="BE126" s="130">
        <v>762</v>
      </c>
      <c r="BF126" s="130">
        <v>6</v>
      </c>
      <c r="BG126" s="130">
        <v>67</v>
      </c>
      <c r="BH126" s="130">
        <v>686</v>
      </c>
      <c r="BI126">
        <v>137</v>
      </c>
      <c r="BJ126" s="130">
        <v>18</v>
      </c>
      <c r="BK126">
        <v>160</v>
      </c>
      <c r="BL126">
        <v>165</v>
      </c>
      <c r="BM126" s="27">
        <v>34</v>
      </c>
      <c r="BN126">
        <v>14</v>
      </c>
      <c r="BO126" s="130">
        <v>40</v>
      </c>
      <c r="BP126" s="130">
        <v>15</v>
      </c>
      <c r="BQ126">
        <v>3</v>
      </c>
      <c r="BR126">
        <v>0</v>
      </c>
      <c r="BS126" s="130">
        <v>25</v>
      </c>
      <c r="BT126">
        <v>5</v>
      </c>
      <c r="BU126">
        <v>0</v>
      </c>
      <c r="BV126">
        <v>1</v>
      </c>
      <c r="BW126">
        <v>8</v>
      </c>
      <c r="BX126">
        <v>1</v>
      </c>
      <c r="BY126" s="130">
        <v>7</v>
      </c>
      <c r="BZ126">
        <v>20</v>
      </c>
      <c r="CA126">
        <v>1</v>
      </c>
      <c r="CB126">
        <v>15</v>
      </c>
      <c r="CC126">
        <v>5</v>
      </c>
      <c r="CD126" s="130"/>
      <c r="CE126" s="130"/>
      <c r="CF126" s="322"/>
      <c r="CG126">
        <v>833</v>
      </c>
      <c r="CH126">
        <v>629</v>
      </c>
      <c r="CI126">
        <v>821</v>
      </c>
      <c r="CJ126" s="130">
        <v>229</v>
      </c>
      <c r="CK126" s="130">
        <v>721</v>
      </c>
      <c r="CL126" s="130">
        <v>466</v>
      </c>
      <c r="CM126" s="130">
        <v>748</v>
      </c>
      <c r="CN126">
        <v>601</v>
      </c>
      <c r="CO126">
        <v>736</v>
      </c>
      <c r="CP126">
        <v>286</v>
      </c>
      <c r="CQ126">
        <v>33</v>
      </c>
      <c r="CR126">
        <v>28</v>
      </c>
      <c r="CS126">
        <v>28</v>
      </c>
      <c r="CT126" s="130">
        <v>1</v>
      </c>
      <c r="CU126" s="130">
        <v>20</v>
      </c>
      <c r="CV126" s="130">
        <v>7</v>
      </c>
      <c r="CW126" s="130">
        <v>25</v>
      </c>
      <c r="CX126">
        <v>23</v>
      </c>
      <c r="CY126">
        <v>23</v>
      </c>
      <c r="CZ126">
        <v>5</v>
      </c>
      <c r="DA126">
        <v>800</v>
      </c>
      <c r="DB126">
        <v>601</v>
      </c>
      <c r="DC126">
        <v>792</v>
      </c>
      <c r="DD126" s="130">
        <v>228</v>
      </c>
      <c r="DE126" s="130">
        <v>700</v>
      </c>
      <c r="DF126" s="130">
        <v>459</v>
      </c>
      <c r="DG126" s="130">
        <v>722</v>
      </c>
      <c r="DH126" s="130">
        <v>577</v>
      </c>
      <c r="DI126" s="130">
        <v>713</v>
      </c>
      <c r="DJ126" s="130">
        <v>281</v>
      </c>
      <c r="DK126" s="130"/>
      <c r="DL126">
        <v>877</v>
      </c>
      <c r="DM126">
        <v>876</v>
      </c>
      <c r="DN126">
        <v>1</v>
      </c>
      <c r="DO126">
        <v>877</v>
      </c>
      <c r="DP126">
        <v>39</v>
      </c>
      <c r="DQ126">
        <v>837</v>
      </c>
      <c r="DR126">
        <v>1</v>
      </c>
      <c r="DS126">
        <v>512</v>
      </c>
      <c r="DT126">
        <v>762</v>
      </c>
      <c r="DU126" s="130">
        <v>361</v>
      </c>
      <c r="DV126" s="130">
        <v>77</v>
      </c>
      <c r="DW126">
        <v>296</v>
      </c>
      <c r="DX126" s="130">
        <v>31</v>
      </c>
      <c r="DY126">
        <v>79</v>
      </c>
      <c r="DZ126">
        <v>31</v>
      </c>
      <c r="EA126">
        <v>2</v>
      </c>
      <c r="EB126">
        <v>496</v>
      </c>
      <c r="EC126" s="130">
        <v>16</v>
      </c>
      <c r="ED126" s="130">
        <v>734</v>
      </c>
      <c r="EE126" s="130">
        <v>27</v>
      </c>
      <c r="EF126" s="130">
        <v>5</v>
      </c>
      <c r="EG126" s="130">
        <v>61</v>
      </c>
      <c r="EH126" s="130">
        <v>447</v>
      </c>
      <c r="EI126" s="130">
        <v>364</v>
      </c>
      <c r="EJ126" s="130">
        <v>5</v>
      </c>
      <c r="EK126" s="130">
        <v>20</v>
      </c>
      <c r="EL126" s="130">
        <v>11</v>
      </c>
      <c r="EM126" s="130">
        <v>3</v>
      </c>
      <c r="EN126" s="130">
        <v>0</v>
      </c>
      <c r="EO126">
        <v>40</v>
      </c>
      <c r="EP126">
        <v>436</v>
      </c>
      <c r="EQ126">
        <v>361</v>
      </c>
      <c r="ER126">
        <v>7</v>
      </c>
      <c r="ES126" s="130">
        <v>107</v>
      </c>
      <c r="ET126">
        <v>22</v>
      </c>
      <c r="EU126" s="130">
        <v>206</v>
      </c>
      <c r="EV126">
        <v>170</v>
      </c>
      <c r="EW126" s="130">
        <v>11274</v>
      </c>
      <c r="EX126" s="130">
        <v>1</v>
      </c>
      <c r="EY126" s="130">
        <v>461</v>
      </c>
      <c r="EZ126" s="130">
        <v>54</v>
      </c>
      <c r="FA126" s="130">
        <v>59</v>
      </c>
      <c r="FB126" s="130">
        <v>249</v>
      </c>
      <c r="FC126" s="130">
        <v>6456</v>
      </c>
      <c r="FD126">
        <v>4195</v>
      </c>
      <c r="FE126">
        <v>999</v>
      </c>
      <c r="FF126" s="130">
        <v>11650</v>
      </c>
      <c r="FG126" s="130">
        <v>87</v>
      </c>
      <c r="FH126" s="130">
        <v>54</v>
      </c>
      <c r="FI126" s="130">
        <v>4</v>
      </c>
      <c r="FJ126" s="130">
        <v>23</v>
      </c>
      <c r="FK126" s="130">
        <v>4</v>
      </c>
      <c r="FL126" s="130">
        <v>82</v>
      </c>
      <c r="FM126" s="130">
        <v>1</v>
      </c>
      <c r="FN126" s="130">
        <v>5</v>
      </c>
      <c r="FO126" s="130">
        <v>3</v>
      </c>
      <c r="FP126" s="130">
        <v>2</v>
      </c>
      <c r="FQ126" s="130">
        <v>1</v>
      </c>
      <c r="FR126" s="130">
        <v>4</v>
      </c>
      <c r="FS126" s="130">
        <v>2</v>
      </c>
      <c r="FT126" s="130">
        <v>0</v>
      </c>
      <c r="FU126" s="130">
        <v>13</v>
      </c>
      <c r="FV126" s="130">
        <v>9</v>
      </c>
      <c r="FW126" s="130">
        <v>3</v>
      </c>
      <c r="FX126" s="130">
        <v>3</v>
      </c>
      <c r="FY126" s="130">
        <v>7</v>
      </c>
      <c r="FZ126" s="130">
        <v>5</v>
      </c>
      <c r="GA126" s="130">
        <v>18</v>
      </c>
      <c r="GB126" s="130">
        <v>7</v>
      </c>
      <c r="GC126" s="130">
        <v>461</v>
      </c>
      <c r="GD126" s="130">
        <v>145</v>
      </c>
      <c r="GE126" s="130">
        <v>606</v>
      </c>
      <c r="GF126" s="130">
        <v>7</v>
      </c>
      <c r="GG126" s="130">
        <v>0</v>
      </c>
      <c r="GH126" s="130">
        <v>7</v>
      </c>
      <c r="GI126" s="130">
        <v>454</v>
      </c>
      <c r="GJ126" s="130">
        <v>145</v>
      </c>
      <c r="GK126" s="130">
        <v>599</v>
      </c>
      <c r="GL126" s="130">
        <v>461</v>
      </c>
      <c r="GM126" s="130">
        <v>19</v>
      </c>
      <c r="GN126" s="130">
        <v>19</v>
      </c>
      <c r="GO126" s="130">
        <v>19</v>
      </c>
      <c r="GP126" s="130">
        <v>243</v>
      </c>
      <c r="GQ126" s="130">
        <v>3</v>
      </c>
      <c r="GR126" s="130">
        <v>3</v>
      </c>
      <c r="GS126" s="130">
        <v>3</v>
      </c>
      <c r="GT126" s="130" t="s">
        <v>118</v>
      </c>
      <c r="GU126" s="130" t="s">
        <v>1235</v>
      </c>
      <c r="GV126" s="130"/>
      <c r="GW126" s="130"/>
      <c r="GX126" s="130"/>
      <c r="GY126" s="130"/>
      <c r="GZ126" s="130"/>
      <c r="HA126" s="130"/>
      <c r="HH126" s="130"/>
      <c r="HI126" s="130"/>
      <c r="HN126" s="130"/>
      <c r="HO126" s="130"/>
      <c r="HP126" s="130"/>
    </row>
    <row r="127" spans="1:224" x14ac:dyDescent="0.3">
      <c r="A127" t="s">
        <v>138</v>
      </c>
      <c r="B127" t="s">
        <v>194</v>
      </c>
      <c r="C127" t="s">
        <v>201</v>
      </c>
      <c r="D127" t="s">
        <v>202</v>
      </c>
      <c r="E127" s="352">
        <v>44713</v>
      </c>
      <c r="F127" s="130">
        <v>15495</v>
      </c>
      <c r="G127">
        <v>840</v>
      </c>
      <c r="H127">
        <v>756</v>
      </c>
      <c r="I127">
        <v>828</v>
      </c>
      <c r="J127">
        <v>784</v>
      </c>
      <c r="K127">
        <v>784</v>
      </c>
      <c r="L127">
        <v>476</v>
      </c>
      <c r="M127">
        <v>787</v>
      </c>
      <c r="N127">
        <v>511</v>
      </c>
      <c r="O127">
        <v>859</v>
      </c>
      <c r="P127">
        <v>32</v>
      </c>
      <c r="Q127">
        <v>25</v>
      </c>
      <c r="R127">
        <v>27</v>
      </c>
      <c r="S127">
        <v>29</v>
      </c>
      <c r="T127">
        <v>21</v>
      </c>
      <c r="U127">
        <v>16</v>
      </c>
      <c r="V127">
        <v>22</v>
      </c>
      <c r="W127">
        <v>16</v>
      </c>
      <c r="X127">
        <v>32</v>
      </c>
      <c r="Y127">
        <v>807</v>
      </c>
      <c r="Z127">
        <v>729</v>
      </c>
      <c r="AA127">
        <v>799</v>
      </c>
      <c r="AB127">
        <v>753</v>
      </c>
      <c r="AC127">
        <v>761</v>
      </c>
      <c r="AD127">
        <v>460</v>
      </c>
      <c r="AE127">
        <v>764</v>
      </c>
      <c r="AF127">
        <v>495</v>
      </c>
      <c r="AG127">
        <v>825</v>
      </c>
      <c r="AH127">
        <v>121</v>
      </c>
      <c r="AI127">
        <v>119</v>
      </c>
      <c r="AJ127">
        <v>3</v>
      </c>
      <c r="AK127">
        <v>3</v>
      </c>
      <c r="AL127">
        <v>118</v>
      </c>
      <c r="AM127">
        <v>116</v>
      </c>
      <c r="AN127">
        <v>430</v>
      </c>
      <c r="AO127">
        <v>9</v>
      </c>
      <c r="AP127">
        <v>421</v>
      </c>
      <c r="AQ127">
        <v>3</v>
      </c>
      <c r="AR127">
        <v>3</v>
      </c>
      <c r="AS127">
        <v>0</v>
      </c>
      <c r="AT127">
        <v>288</v>
      </c>
      <c r="AU127">
        <v>3</v>
      </c>
      <c r="AV127">
        <v>285</v>
      </c>
      <c r="AW127" s="130">
        <v>787</v>
      </c>
      <c r="AX127" s="130">
        <v>10</v>
      </c>
      <c r="AY127" s="130">
        <v>72</v>
      </c>
      <c r="AZ127" s="130">
        <v>702</v>
      </c>
      <c r="BA127" s="130">
        <v>22</v>
      </c>
      <c r="BB127" s="130">
        <v>0</v>
      </c>
      <c r="BC127" s="130">
        <v>2</v>
      </c>
      <c r="BD127" s="130">
        <v>20</v>
      </c>
      <c r="BE127" s="130">
        <v>764</v>
      </c>
      <c r="BF127" s="130">
        <v>10</v>
      </c>
      <c r="BG127" s="130">
        <v>70</v>
      </c>
      <c r="BH127" s="130">
        <v>681</v>
      </c>
      <c r="BI127">
        <v>137</v>
      </c>
      <c r="BJ127" s="130">
        <v>21</v>
      </c>
      <c r="BK127">
        <v>161</v>
      </c>
      <c r="BL127">
        <v>159</v>
      </c>
      <c r="BM127" s="27">
        <v>36</v>
      </c>
      <c r="BN127">
        <v>14</v>
      </c>
      <c r="BO127" s="130">
        <v>40</v>
      </c>
      <c r="BP127" s="130">
        <v>15</v>
      </c>
      <c r="BQ127">
        <v>3</v>
      </c>
      <c r="BR127">
        <v>0</v>
      </c>
      <c r="BS127" s="130">
        <v>25</v>
      </c>
      <c r="BT127">
        <v>5</v>
      </c>
      <c r="BU127">
        <v>0</v>
      </c>
      <c r="BV127">
        <v>1</v>
      </c>
      <c r="BW127">
        <v>8</v>
      </c>
      <c r="BX127">
        <v>1</v>
      </c>
      <c r="BY127" s="130">
        <v>7</v>
      </c>
      <c r="BZ127">
        <v>20</v>
      </c>
      <c r="CA127">
        <v>1</v>
      </c>
      <c r="CB127">
        <v>15</v>
      </c>
      <c r="CC127">
        <v>5</v>
      </c>
      <c r="CD127" s="130"/>
      <c r="CE127" s="130"/>
      <c r="CF127" s="322"/>
      <c r="CG127">
        <v>840</v>
      </c>
      <c r="CH127">
        <v>624</v>
      </c>
      <c r="CI127">
        <v>828</v>
      </c>
      <c r="CJ127" s="130">
        <v>229</v>
      </c>
      <c r="CK127" s="130">
        <v>733</v>
      </c>
      <c r="CL127" s="130">
        <v>462</v>
      </c>
      <c r="CM127" s="130">
        <v>756</v>
      </c>
      <c r="CN127">
        <v>601</v>
      </c>
      <c r="CO127">
        <v>741</v>
      </c>
      <c r="CP127">
        <v>269</v>
      </c>
      <c r="CQ127">
        <v>32</v>
      </c>
      <c r="CR127">
        <v>28</v>
      </c>
      <c r="CS127">
        <v>27</v>
      </c>
      <c r="CT127" s="130">
        <v>0</v>
      </c>
      <c r="CU127" s="130">
        <v>21</v>
      </c>
      <c r="CV127" s="130">
        <v>6</v>
      </c>
      <c r="CW127" s="130">
        <v>25</v>
      </c>
      <c r="CX127">
        <v>23</v>
      </c>
      <c r="CY127">
        <v>22</v>
      </c>
      <c r="CZ127">
        <v>4</v>
      </c>
      <c r="DA127">
        <v>807</v>
      </c>
      <c r="DB127">
        <v>595</v>
      </c>
      <c r="DC127">
        <v>799</v>
      </c>
      <c r="DD127" s="130">
        <v>228</v>
      </c>
      <c r="DE127" s="130">
        <v>710</v>
      </c>
      <c r="DF127" s="130">
        <v>455</v>
      </c>
      <c r="DG127" s="130">
        <v>729</v>
      </c>
      <c r="DH127" s="130">
        <v>576</v>
      </c>
      <c r="DI127" s="130">
        <v>718</v>
      </c>
      <c r="DJ127" s="130">
        <v>264</v>
      </c>
      <c r="DK127" s="130"/>
      <c r="DL127">
        <v>888</v>
      </c>
      <c r="DM127">
        <v>886</v>
      </c>
      <c r="DN127">
        <v>2</v>
      </c>
      <c r="DO127">
        <v>888</v>
      </c>
      <c r="DP127">
        <v>38</v>
      </c>
      <c r="DQ127">
        <v>848</v>
      </c>
      <c r="DR127">
        <v>2</v>
      </c>
      <c r="DS127">
        <v>492</v>
      </c>
      <c r="DT127">
        <v>762</v>
      </c>
      <c r="DU127" s="130">
        <v>361</v>
      </c>
      <c r="DV127" s="130">
        <v>78</v>
      </c>
      <c r="DW127">
        <v>302</v>
      </c>
      <c r="DX127" s="130">
        <v>31</v>
      </c>
      <c r="DY127">
        <v>81</v>
      </c>
      <c r="DZ127">
        <v>33</v>
      </c>
      <c r="EA127">
        <v>2</v>
      </c>
      <c r="EB127">
        <v>477</v>
      </c>
      <c r="EC127" s="130">
        <v>15</v>
      </c>
      <c r="ED127" s="130">
        <v>734</v>
      </c>
      <c r="EE127" s="130">
        <v>27</v>
      </c>
      <c r="EF127" s="130">
        <v>5</v>
      </c>
      <c r="EG127" s="130">
        <v>58</v>
      </c>
      <c r="EH127" s="130">
        <v>451</v>
      </c>
      <c r="EI127" s="130">
        <v>374</v>
      </c>
      <c r="EJ127" s="130">
        <v>5</v>
      </c>
      <c r="EK127" s="130">
        <v>19</v>
      </c>
      <c r="EL127" s="130">
        <v>11</v>
      </c>
      <c r="EM127" s="130">
        <v>3</v>
      </c>
      <c r="EN127" s="130">
        <v>0</v>
      </c>
      <c r="EO127">
        <v>38</v>
      </c>
      <c r="EP127">
        <v>439</v>
      </c>
      <c r="EQ127">
        <v>371</v>
      </c>
      <c r="ER127">
        <v>4</v>
      </c>
      <c r="ES127" s="130">
        <v>111</v>
      </c>
      <c r="ET127">
        <v>24</v>
      </c>
      <c r="EU127" s="130">
        <v>211</v>
      </c>
      <c r="EV127">
        <v>170</v>
      </c>
      <c r="EW127" s="130">
        <v>11525</v>
      </c>
      <c r="EX127" s="130">
        <v>2</v>
      </c>
      <c r="EY127" s="130">
        <v>457</v>
      </c>
      <c r="EZ127" s="130">
        <v>48</v>
      </c>
      <c r="FA127" s="130">
        <v>58</v>
      </c>
      <c r="FB127" s="130">
        <v>253</v>
      </c>
      <c r="FC127" s="130">
        <v>6617</v>
      </c>
      <c r="FD127">
        <v>4281</v>
      </c>
      <c r="FE127">
        <v>1008</v>
      </c>
      <c r="FF127" s="130">
        <v>11906</v>
      </c>
      <c r="FG127" s="130">
        <v>91</v>
      </c>
      <c r="FH127" s="130">
        <v>52</v>
      </c>
      <c r="FI127" s="130">
        <v>6</v>
      </c>
      <c r="FJ127" s="130">
        <v>21</v>
      </c>
      <c r="FK127" s="130">
        <v>4</v>
      </c>
      <c r="FL127" s="130">
        <v>86</v>
      </c>
      <c r="FM127" s="130">
        <v>1</v>
      </c>
      <c r="FN127" s="130">
        <v>5</v>
      </c>
      <c r="FO127" s="130">
        <v>4</v>
      </c>
      <c r="FP127" s="130">
        <v>3</v>
      </c>
      <c r="FQ127" s="130">
        <v>0</v>
      </c>
      <c r="FR127" s="130">
        <v>4</v>
      </c>
      <c r="FS127" s="130">
        <v>3</v>
      </c>
      <c r="FT127" s="130">
        <v>0</v>
      </c>
      <c r="FU127" s="130">
        <v>13</v>
      </c>
      <c r="FV127" s="130">
        <v>8</v>
      </c>
      <c r="FW127" s="130">
        <v>2</v>
      </c>
      <c r="FX127" s="130">
        <v>3</v>
      </c>
      <c r="FY127" s="130">
        <v>7</v>
      </c>
      <c r="FZ127" s="130">
        <v>5</v>
      </c>
      <c r="GA127" s="130">
        <v>18</v>
      </c>
      <c r="GB127" s="130">
        <v>8</v>
      </c>
      <c r="GC127" s="130">
        <v>468</v>
      </c>
      <c r="GD127" s="130">
        <v>144</v>
      </c>
      <c r="GE127" s="130">
        <v>612</v>
      </c>
      <c r="GF127" s="130">
        <v>7</v>
      </c>
      <c r="GG127" s="130">
        <v>0</v>
      </c>
      <c r="GH127" s="130">
        <v>7</v>
      </c>
      <c r="GI127" s="130">
        <v>461</v>
      </c>
      <c r="GJ127" s="130">
        <v>144</v>
      </c>
      <c r="GK127" s="130">
        <v>605</v>
      </c>
      <c r="GL127" s="130">
        <v>468</v>
      </c>
      <c r="GM127" s="130">
        <v>22</v>
      </c>
      <c r="GN127" s="130">
        <v>22</v>
      </c>
      <c r="GO127" s="130">
        <v>22</v>
      </c>
      <c r="GP127" s="130">
        <v>242</v>
      </c>
      <c r="GQ127" s="130">
        <v>4</v>
      </c>
      <c r="GR127" s="130">
        <v>3</v>
      </c>
      <c r="GS127" s="130">
        <v>3</v>
      </c>
      <c r="GT127" s="130" t="s">
        <v>121</v>
      </c>
      <c r="GU127" s="130" t="s">
        <v>1235</v>
      </c>
      <c r="GV127" s="130"/>
      <c r="GW127" s="130"/>
      <c r="GX127" s="130"/>
      <c r="GY127" s="130"/>
      <c r="GZ127" s="130"/>
      <c r="HA127" s="130"/>
      <c r="HH127" s="130"/>
      <c r="HI127" s="130"/>
      <c r="HN127" s="130"/>
      <c r="HO127" s="130"/>
      <c r="HP127" s="130"/>
    </row>
    <row r="128" spans="1:224" x14ac:dyDescent="0.3">
      <c r="A128" t="s">
        <v>138</v>
      </c>
      <c r="B128" t="s">
        <v>194</v>
      </c>
      <c r="C128" t="s">
        <v>203</v>
      </c>
      <c r="D128" t="s">
        <v>204</v>
      </c>
      <c r="E128" s="352">
        <v>44682</v>
      </c>
      <c r="F128" s="130">
        <v>9922</v>
      </c>
      <c r="G128">
        <v>223</v>
      </c>
      <c r="H128">
        <v>211</v>
      </c>
      <c r="I128">
        <v>224</v>
      </c>
      <c r="J128">
        <v>205</v>
      </c>
      <c r="K128">
        <v>223</v>
      </c>
      <c r="L128">
        <v>167</v>
      </c>
      <c r="M128">
        <v>169</v>
      </c>
      <c r="N128">
        <v>88</v>
      </c>
      <c r="O128">
        <v>240</v>
      </c>
      <c r="P128">
        <v>23</v>
      </c>
      <c r="Q128">
        <v>23</v>
      </c>
      <c r="R128">
        <v>25</v>
      </c>
      <c r="S128">
        <v>22</v>
      </c>
      <c r="T128">
        <v>25</v>
      </c>
      <c r="U128">
        <v>15</v>
      </c>
      <c r="V128">
        <v>16</v>
      </c>
      <c r="W128">
        <v>11</v>
      </c>
      <c r="X128">
        <v>30</v>
      </c>
      <c r="Y128">
        <v>199</v>
      </c>
      <c r="Z128">
        <v>187</v>
      </c>
      <c r="AA128">
        <v>198</v>
      </c>
      <c r="AB128">
        <v>182</v>
      </c>
      <c r="AC128">
        <v>197</v>
      </c>
      <c r="AD128">
        <v>151</v>
      </c>
      <c r="AE128">
        <v>152</v>
      </c>
      <c r="AF128">
        <v>76</v>
      </c>
      <c r="AG128">
        <v>209</v>
      </c>
      <c r="AH128">
        <v>23</v>
      </c>
      <c r="AI128">
        <v>23</v>
      </c>
      <c r="AJ128">
        <v>4</v>
      </c>
      <c r="AK128">
        <v>4</v>
      </c>
      <c r="AL128">
        <v>19</v>
      </c>
      <c r="AM128">
        <v>19</v>
      </c>
      <c r="AN128">
        <v>141</v>
      </c>
      <c r="AO128">
        <v>10</v>
      </c>
      <c r="AP128">
        <v>130</v>
      </c>
      <c r="AQ128">
        <v>1</v>
      </c>
      <c r="AR128">
        <v>1</v>
      </c>
      <c r="AS128">
        <v>0</v>
      </c>
      <c r="AT128">
        <v>64</v>
      </c>
      <c r="AU128">
        <v>4</v>
      </c>
      <c r="AV128">
        <v>59</v>
      </c>
      <c r="AW128" s="130">
        <v>169</v>
      </c>
      <c r="AX128" s="130">
        <v>3</v>
      </c>
      <c r="AY128" s="130">
        <v>29</v>
      </c>
      <c r="AZ128" s="130">
        <v>137</v>
      </c>
      <c r="BA128" s="130">
        <v>16</v>
      </c>
      <c r="BB128" s="130">
        <v>0</v>
      </c>
      <c r="BC128" s="130">
        <v>0</v>
      </c>
      <c r="BD128" s="130">
        <v>16</v>
      </c>
      <c r="BE128" s="130">
        <v>152</v>
      </c>
      <c r="BF128" s="130">
        <v>3</v>
      </c>
      <c r="BG128" s="130">
        <v>29</v>
      </c>
      <c r="BH128" s="130">
        <v>120</v>
      </c>
      <c r="BI128">
        <v>39</v>
      </c>
      <c r="BJ128" s="130">
        <v>1</v>
      </c>
      <c r="BK128">
        <v>57</v>
      </c>
      <c r="BL128">
        <v>21</v>
      </c>
      <c r="BM128" s="27">
        <v>4</v>
      </c>
      <c r="BN128">
        <v>2</v>
      </c>
      <c r="BO128" s="130">
        <v>12</v>
      </c>
      <c r="BP128" s="130">
        <v>4</v>
      </c>
      <c r="BQ128">
        <v>1</v>
      </c>
      <c r="BR128">
        <v>0</v>
      </c>
      <c r="BS128" s="130">
        <v>8</v>
      </c>
      <c r="BT128">
        <v>4</v>
      </c>
      <c r="BU128">
        <v>0</v>
      </c>
      <c r="BV128">
        <v>1</v>
      </c>
      <c r="BW128">
        <v>1</v>
      </c>
      <c r="BX128">
        <v>0</v>
      </c>
      <c r="BY128" s="130">
        <v>1</v>
      </c>
      <c r="BZ128">
        <v>5</v>
      </c>
      <c r="CA128">
        <v>1</v>
      </c>
      <c r="CB128">
        <v>5</v>
      </c>
      <c r="CC128">
        <v>0</v>
      </c>
      <c r="CD128" s="130"/>
      <c r="CE128" s="130"/>
      <c r="CF128" s="322"/>
      <c r="CG128">
        <v>223</v>
      </c>
      <c r="CH128">
        <v>155</v>
      </c>
      <c r="CI128">
        <v>224</v>
      </c>
      <c r="CJ128" s="130">
        <v>71</v>
      </c>
      <c r="CK128" s="130">
        <v>215</v>
      </c>
      <c r="CL128" s="130">
        <v>147</v>
      </c>
      <c r="CM128" s="130">
        <v>211</v>
      </c>
      <c r="CN128">
        <v>196</v>
      </c>
      <c r="CO128">
        <v>197</v>
      </c>
      <c r="CP128">
        <v>93</v>
      </c>
      <c r="CQ128">
        <v>23</v>
      </c>
      <c r="CR128">
        <v>20</v>
      </c>
      <c r="CS128">
        <v>25</v>
      </c>
      <c r="CT128" s="130">
        <v>10</v>
      </c>
      <c r="CU128" s="130">
        <v>25</v>
      </c>
      <c r="CV128" s="130">
        <v>19</v>
      </c>
      <c r="CW128" s="130">
        <v>23</v>
      </c>
      <c r="CX128">
        <v>22</v>
      </c>
      <c r="CY128">
        <v>18</v>
      </c>
      <c r="CZ128">
        <v>14</v>
      </c>
      <c r="DA128">
        <v>199</v>
      </c>
      <c r="DB128">
        <v>135</v>
      </c>
      <c r="DC128">
        <v>198</v>
      </c>
      <c r="DD128" s="130">
        <v>61</v>
      </c>
      <c r="DE128" s="130">
        <v>189</v>
      </c>
      <c r="DF128" s="130">
        <v>128</v>
      </c>
      <c r="DG128" s="130">
        <v>187</v>
      </c>
      <c r="DH128" s="130">
        <v>174</v>
      </c>
      <c r="DI128" s="130">
        <v>178</v>
      </c>
      <c r="DJ128" s="130">
        <v>79</v>
      </c>
      <c r="DK128" s="130"/>
      <c r="DL128">
        <v>264</v>
      </c>
      <c r="DM128">
        <v>263</v>
      </c>
      <c r="DN128">
        <v>1</v>
      </c>
      <c r="DO128">
        <v>264</v>
      </c>
      <c r="DP128">
        <v>32</v>
      </c>
      <c r="DQ128">
        <v>231</v>
      </c>
      <c r="DR128">
        <v>1</v>
      </c>
      <c r="DS128">
        <v>194</v>
      </c>
      <c r="DT128">
        <v>235</v>
      </c>
      <c r="DU128" s="130">
        <v>177</v>
      </c>
      <c r="DV128" s="130">
        <v>28</v>
      </c>
      <c r="DW128">
        <v>12</v>
      </c>
      <c r="DX128" s="130">
        <v>3</v>
      </c>
      <c r="DY128">
        <v>22</v>
      </c>
      <c r="DZ128">
        <v>15</v>
      </c>
      <c r="EA128">
        <v>7</v>
      </c>
      <c r="EB128">
        <v>173</v>
      </c>
      <c r="EC128" s="130">
        <v>21</v>
      </c>
      <c r="ED128" s="130">
        <v>209</v>
      </c>
      <c r="EE128" s="130">
        <v>26</v>
      </c>
      <c r="EF128" s="130">
        <v>1</v>
      </c>
      <c r="EG128" s="130">
        <v>23</v>
      </c>
      <c r="EH128" s="130">
        <v>107</v>
      </c>
      <c r="EI128" s="130">
        <v>133</v>
      </c>
      <c r="EJ128" s="130">
        <v>1</v>
      </c>
      <c r="EK128" s="130">
        <v>17</v>
      </c>
      <c r="EL128" s="130">
        <v>11</v>
      </c>
      <c r="EM128" s="130">
        <v>3</v>
      </c>
      <c r="EN128" s="130">
        <v>0</v>
      </c>
      <c r="EO128">
        <v>6</v>
      </c>
      <c r="EP128">
        <v>95</v>
      </c>
      <c r="EQ128">
        <v>130</v>
      </c>
      <c r="ER128">
        <v>2</v>
      </c>
      <c r="ES128" s="130">
        <v>23</v>
      </c>
      <c r="ET128">
        <v>2</v>
      </c>
      <c r="EU128" s="130">
        <v>64</v>
      </c>
      <c r="EV128">
        <v>22</v>
      </c>
      <c r="EW128" s="130">
        <v>8783</v>
      </c>
      <c r="EX128" s="130">
        <v>1</v>
      </c>
      <c r="EY128" s="130">
        <v>651</v>
      </c>
      <c r="EZ128" s="130">
        <v>12</v>
      </c>
      <c r="FA128" s="130">
        <v>4</v>
      </c>
      <c r="FB128" s="130">
        <v>81</v>
      </c>
      <c r="FC128" s="130">
        <v>4476</v>
      </c>
      <c r="FD128">
        <v>3136</v>
      </c>
      <c r="FE128">
        <v>1257</v>
      </c>
      <c r="FF128" s="130">
        <v>8869</v>
      </c>
      <c r="FG128" s="130">
        <v>29</v>
      </c>
      <c r="FH128" s="130">
        <v>19</v>
      </c>
      <c r="FI128" s="130">
        <v>0</v>
      </c>
      <c r="FJ128" s="130">
        <v>2</v>
      </c>
      <c r="FK128" s="130">
        <v>4</v>
      </c>
      <c r="FL128" s="130">
        <v>24</v>
      </c>
      <c r="FM128" s="130">
        <v>1</v>
      </c>
      <c r="FN128" s="130">
        <v>1</v>
      </c>
      <c r="FO128" s="130">
        <v>1</v>
      </c>
      <c r="FP128" s="130">
        <v>0</v>
      </c>
      <c r="FQ128" s="130">
        <v>0</v>
      </c>
      <c r="FR128" s="130">
        <v>1</v>
      </c>
      <c r="FS128" s="130">
        <v>1</v>
      </c>
      <c r="FT128" s="130">
        <v>0</v>
      </c>
      <c r="FU128" s="130">
        <v>5</v>
      </c>
      <c r="FV128" s="130">
        <v>4</v>
      </c>
      <c r="FW128" s="130">
        <v>3</v>
      </c>
      <c r="FX128" s="130">
        <v>0</v>
      </c>
      <c r="FY128" s="130">
        <v>5</v>
      </c>
      <c r="FZ128" s="130">
        <v>0</v>
      </c>
      <c r="GA128" s="130">
        <v>6</v>
      </c>
      <c r="GB128" s="130">
        <v>1</v>
      </c>
      <c r="GC128" s="130">
        <v>102</v>
      </c>
      <c r="GD128" s="130">
        <v>49</v>
      </c>
      <c r="GE128" s="130">
        <v>151</v>
      </c>
      <c r="GF128" s="130">
        <v>6</v>
      </c>
      <c r="GG128" s="130">
        <v>2</v>
      </c>
      <c r="GH128" s="130">
        <v>8</v>
      </c>
      <c r="GI128" s="130">
        <v>96</v>
      </c>
      <c r="GJ128" s="130">
        <v>47</v>
      </c>
      <c r="GK128" s="130">
        <v>143</v>
      </c>
      <c r="GL128" s="130">
        <v>102</v>
      </c>
      <c r="GM128" s="130">
        <v>7</v>
      </c>
      <c r="GN128" s="130">
        <v>7</v>
      </c>
      <c r="GO128" s="130">
        <v>7</v>
      </c>
      <c r="GP128" s="130">
        <v>38</v>
      </c>
      <c r="GQ128" s="130">
        <v>1</v>
      </c>
      <c r="GR128" s="130">
        <v>1</v>
      </c>
      <c r="GS128" s="130">
        <v>1</v>
      </c>
      <c r="GT128" s="130" t="s">
        <v>118</v>
      </c>
      <c r="GU128" s="130" t="s">
        <v>1236</v>
      </c>
      <c r="GV128" s="130"/>
      <c r="GW128" s="130"/>
      <c r="GX128" s="130"/>
      <c r="GY128" s="130"/>
      <c r="GZ128" s="130"/>
      <c r="HA128" s="130"/>
      <c r="HH128" s="130"/>
      <c r="HI128" s="130"/>
      <c r="HN128" s="130"/>
      <c r="HO128" s="130"/>
      <c r="HP128" s="130"/>
    </row>
    <row r="129" spans="1:224" x14ac:dyDescent="0.3">
      <c r="A129" t="s">
        <v>138</v>
      </c>
      <c r="B129" t="s">
        <v>194</v>
      </c>
      <c r="C129" t="s">
        <v>203</v>
      </c>
      <c r="D129" t="s">
        <v>204</v>
      </c>
      <c r="E129" s="352">
        <v>44713</v>
      </c>
      <c r="F129" s="130">
        <v>9924</v>
      </c>
      <c r="G129">
        <v>228</v>
      </c>
      <c r="H129">
        <v>214</v>
      </c>
      <c r="I129">
        <v>228</v>
      </c>
      <c r="J129">
        <v>209</v>
      </c>
      <c r="K129">
        <v>228</v>
      </c>
      <c r="L129">
        <v>163</v>
      </c>
      <c r="M129">
        <v>167</v>
      </c>
      <c r="N129">
        <v>100</v>
      </c>
      <c r="O129">
        <v>244</v>
      </c>
      <c r="P129">
        <v>23</v>
      </c>
      <c r="Q129">
        <v>23</v>
      </c>
      <c r="R129">
        <v>24</v>
      </c>
      <c r="S129">
        <v>23</v>
      </c>
      <c r="T129">
        <v>25</v>
      </c>
      <c r="U129">
        <v>12</v>
      </c>
      <c r="V129">
        <v>16</v>
      </c>
      <c r="W129">
        <v>11</v>
      </c>
      <c r="X129">
        <v>29</v>
      </c>
      <c r="Y129">
        <v>204</v>
      </c>
      <c r="Z129">
        <v>190</v>
      </c>
      <c r="AA129">
        <v>203</v>
      </c>
      <c r="AB129">
        <v>185</v>
      </c>
      <c r="AC129">
        <v>202</v>
      </c>
      <c r="AD129">
        <v>150</v>
      </c>
      <c r="AE129">
        <v>150</v>
      </c>
      <c r="AF129">
        <v>88</v>
      </c>
      <c r="AG129">
        <v>214</v>
      </c>
      <c r="AH129">
        <v>16</v>
      </c>
      <c r="AI129">
        <v>16</v>
      </c>
      <c r="AJ129">
        <v>1</v>
      </c>
      <c r="AK129">
        <v>1</v>
      </c>
      <c r="AL129">
        <v>15</v>
      </c>
      <c r="AM129">
        <v>15</v>
      </c>
      <c r="AN129">
        <v>137</v>
      </c>
      <c r="AO129">
        <v>10</v>
      </c>
      <c r="AP129">
        <v>126</v>
      </c>
      <c r="AQ129">
        <v>1</v>
      </c>
      <c r="AR129">
        <v>1</v>
      </c>
      <c r="AS129">
        <v>0</v>
      </c>
      <c r="AT129">
        <v>70</v>
      </c>
      <c r="AU129">
        <v>4</v>
      </c>
      <c r="AV129">
        <v>65</v>
      </c>
      <c r="AW129" s="130">
        <v>167</v>
      </c>
      <c r="AX129" s="130">
        <v>3</v>
      </c>
      <c r="AY129" s="130">
        <v>27</v>
      </c>
      <c r="AZ129" s="130">
        <v>137</v>
      </c>
      <c r="BA129" s="130">
        <v>16</v>
      </c>
      <c r="BB129" s="130">
        <v>0</v>
      </c>
      <c r="BC129" s="130">
        <v>0</v>
      </c>
      <c r="BD129" s="130">
        <v>16</v>
      </c>
      <c r="BE129" s="130">
        <v>150</v>
      </c>
      <c r="BF129" s="130">
        <v>3</v>
      </c>
      <c r="BG129" s="130">
        <v>27</v>
      </c>
      <c r="BH129" s="130">
        <v>120</v>
      </c>
      <c r="BI129">
        <v>39</v>
      </c>
      <c r="BJ129" s="130">
        <v>1</v>
      </c>
      <c r="BK129">
        <v>57</v>
      </c>
      <c r="BL129">
        <v>21</v>
      </c>
      <c r="BM129" s="27">
        <v>4</v>
      </c>
      <c r="BN129">
        <v>2</v>
      </c>
      <c r="BO129" s="130">
        <v>11</v>
      </c>
      <c r="BP129" s="130">
        <v>3</v>
      </c>
      <c r="BQ129">
        <v>1</v>
      </c>
      <c r="BR129">
        <v>0</v>
      </c>
      <c r="BS129" s="130">
        <v>8</v>
      </c>
      <c r="BT129">
        <v>3</v>
      </c>
      <c r="BU129">
        <v>0</v>
      </c>
      <c r="BV129">
        <v>2</v>
      </c>
      <c r="BW129">
        <v>2</v>
      </c>
      <c r="BX129">
        <v>0</v>
      </c>
      <c r="BY129" s="130">
        <v>2</v>
      </c>
      <c r="BZ129">
        <v>5</v>
      </c>
      <c r="CA129">
        <v>1</v>
      </c>
      <c r="CB129">
        <v>5</v>
      </c>
      <c r="CC129">
        <v>0</v>
      </c>
      <c r="CD129" s="130"/>
      <c r="CE129" s="130"/>
      <c r="CF129" s="322"/>
      <c r="CG129">
        <v>228</v>
      </c>
      <c r="CH129">
        <v>159</v>
      </c>
      <c r="CI129">
        <v>228</v>
      </c>
      <c r="CJ129" s="130">
        <v>72</v>
      </c>
      <c r="CK129" s="130">
        <v>219</v>
      </c>
      <c r="CL129" s="130">
        <v>149</v>
      </c>
      <c r="CM129" s="130">
        <v>214</v>
      </c>
      <c r="CN129">
        <v>199</v>
      </c>
      <c r="CO129">
        <v>200</v>
      </c>
      <c r="CP129">
        <v>95</v>
      </c>
      <c r="CQ129">
        <v>23</v>
      </c>
      <c r="CR129">
        <v>19</v>
      </c>
      <c r="CS129">
        <v>24</v>
      </c>
      <c r="CT129" s="130">
        <v>9</v>
      </c>
      <c r="CU129" s="130">
        <v>24</v>
      </c>
      <c r="CV129" s="130">
        <v>18</v>
      </c>
      <c r="CW129" s="130">
        <v>23</v>
      </c>
      <c r="CX129">
        <v>22</v>
      </c>
      <c r="CY129">
        <v>19</v>
      </c>
      <c r="CZ129">
        <v>14</v>
      </c>
      <c r="DA129">
        <v>204</v>
      </c>
      <c r="DB129">
        <v>140</v>
      </c>
      <c r="DC129">
        <v>203</v>
      </c>
      <c r="DD129" s="130">
        <v>63</v>
      </c>
      <c r="DE129" s="130">
        <v>194</v>
      </c>
      <c r="DF129" s="130">
        <v>130</v>
      </c>
      <c r="DG129" s="130">
        <v>190</v>
      </c>
      <c r="DH129" s="130">
        <v>177</v>
      </c>
      <c r="DI129" s="130">
        <v>180</v>
      </c>
      <c r="DJ129" s="130">
        <v>81</v>
      </c>
      <c r="DK129" s="130"/>
      <c r="DL129">
        <v>267</v>
      </c>
      <c r="DM129">
        <v>266</v>
      </c>
      <c r="DN129">
        <v>1</v>
      </c>
      <c r="DO129">
        <v>267</v>
      </c>
      <c r="DP129">
        <v>31</v>
      </c>
      <c r="DQ129">
        <v>235</v>
      </c>
      <c r="DR129">
        <v>1</v>
      </c>
      <c r="DS129">
        <v>191</v>
      </c>
      <c r="DT129">
        <v>237</v>
      </c>
      <c r="DU129" s="130">
        <v>179</v>
      </c>
      <c r="DV129" s="130">
        <v>29</v>
      </c>
      <c r="DW129">
        <v>12</v>
      </c>
      <c r="DX129" s="130">
        <v>3</v>
      </c>
      <c r="DY129">
        <v>22</v>
      </c>
      <c r="DZ129">
        <v>15</v>
      </c>
      <c r="EA129">
        <v>7</v>
      </c>
      <c r="EB129">
        <v>170</v>
      </c>
      <c r="EC129" s="130">
        <v>21</v>
      </c>
      <c r="ED129" s="130">
        <v>211</v>
      </c>
      <c r="EE129" s="130">
        <v>26</v>
      </c>
      <c r="EF129" s="130">
        <v>1</v>
      </c>
      <c r="EG129" s="130">
        <v>22</v>
      </c>
      <c r="EH129" s="130">
        <v>107</v>
      </c>
      <c r="EI129" s="130">
        <v>137</v>
      </c>
      <c r="EJ129" s="130">
        <v>1</v>
      </c>
      <c r="EK129" s="130">
        <v>16</v>
      </c>
      <c r="EL129" s="130">
        <v>11</v>
      </c>
      <c r="EM129" s="130">
        <v>3</v>
      </c>
      <c r="EN129" s="130">
        <v>0</v>
      </c>
      <c r="EO129">
        <v>6</v>
      </c>
      <c r="EP129">
        <v>95</v>
      </c>
      <c r="EQ129">
        <v>134</v>
      </c>
      <c r="ER129">
        <v>4</v>
      </c>
      <c r="ES129" s="130">
        <v>23</v>
      </c>
      <c r="ET129">
        <v>2</v>
      </c>
      <c r="EU129" s="130">
        <v>64</v>
      </c>
      <c r="EV129">
        <v>23</v>
      </c>
      <c r="EW129" s="130">
        <v>8791</v>
      </c>
      <c r="EX129" s="130">
        <v>0</v>
      </c>
      <c r="EY129" s="130">
        <v>649</v>
      </c>
      <c r="EZ129" s="130">
        <v>10</v>
      </c>
      <c r="FA129" s="130">
        <v>4</v>
      </c>
      <c r="FB129" s="130">
        <v>81</v>
      </c>
      <c r="FC129" s="130">
        <v>4469</v>
      </c>
      <c r="FD129">
        <v>3145</v>
      </c>
      <c r="FE129">
        <v>1264</v>
      </c>
      <c r="FF129" s="130">
        <v>8878</v>
      </c>
      <c r="FG129" s="130">
        <v>31</v>
      </c>
      <c r="FH129" s="130">
        <v>20</v>
      </c>
      <c r="FI129" s="130">
        <v>0</v>
      </c>
      <c r="FJ129" s="130">
        <v>2</v>
      </c>
      <c r="FK129" s="130">
        <v>4</v>
      </c>
      <c r="FL129" s="130">
        <v>26</v>
      </c>
      <c r="FM129" s="130">
        <v>1</v>
      </c>
      <c r="FN129" s="130">
        <v>1</v>
      </c>
      <c r="FO129" s="130">
        <v>1</v>
      </c>
      <c r="FP129" s="130">
        <v>0</v>
      </c>
      <c r="FQ129" s="130">
        <v>0</v>
      </c>
      <c r="FR129" s="130">
        <v>1</v>
      </c>
      <c r="FS129" s="130">
        <v>1</v>
      </c>
      <c r="FT129" s="130">
        <v>0</v>
      </c>
      <c r="FU129" s="130">
        <v>4</v>
      </c>
      <c r="FV129" s="130">
        <v>3</v>
      </c>
      <c r="FW129" s="130">
        <v>2</v>
      </c>
      <c r="FX129" s="130">
        <v>0</v>
      </c>
      <c r="FY129" s="130">
        <v>4</v>
      </c>
      <c r="FZ129" s="130">
        <v>0</v>
      </c>
      <c r="GA129" s="130">
        <v>5</v>
      </c>
      <c r="GB129" s="130">
        <v>2</v>
      </c>
      <c r="GC129" s="130">
        <v>106</v>
      </c>
      <c r="GD129" s="130">
        <v>49</v>
      </c>
      <c r="GE129" s="130">
        <v>155</v>
      </c>
      <c r="GF129" s="130">
        <v>6</v>
      </c>
      <c r="GG129" s="130">
        <v>2</v>
      </c>
      <c r="GH129" s="130">
        <v>8</v>
      </c>
      <c r="GI129" s="130">
        <v>99</v>
      </c>
      <c r="GJ129" s="130">
        <v>47</v>
      </c>
      <c r="GK129" s="130">
        <v>146</v>
      </c>
      <c r="GL129" s="130">
        <v>106</v>
      </c>
      <c r="GM129" s="130">
        <v>7</v>
      </c>
      <c r="GN129" s="130">
        <v>7</v>
      </c>
      <c r="GO129" s="130">
        <v>7</v>
      </c>
      <c r="GP129" s="130">
        <v>39</v>
      </c>
      <c r="GQ129" s="130">
        <v>1</v>
      </c>
      <c r="GR129" s="130">
        <v>1</v>
      </c>
      <c r="GS129" s="130">
        <v>1</v>
      </c>
      <c r="GT129" s="130" t="s">
        <v>121</v>
      </c>
      <c r="GU129" s="130" t="s">
        <v>1236</v>
      </c>
      <c r="GV129" s="130"/>
      <c r="GW129" s="130"/>
      <c r="GX129" s="130"/>
      <c r="GY129" s="130"/>
      <c r="GZ129" s="130"/>
      <c r="HA129" s="130"/>
      <c r="HH129" s="130"/>
      <c r="HI129" s="130"/>
      <c r="HN129" s="130"/>
      <c r="HO129" s="130"/>
      <c r="HP129" s="130"/>
    </row>
    <row r="130" spans="1:224" x14ac:dyDescent="0.3">
      <c r="A130" t="s">
        <v>138</v>
      </c>
      <c r="B130" t="s">
        <v>205</v>
      </c>
      <c r="C130" t="s">
        <v>206</v>
      </c>
      <c r="D130" t="s">
        <v>207</v>
      </c>
      <c r="E130" s="352">
        <v>44682</v>
      </c>
      <c r="F130" s="130">
        <v>8440</v>
      </c>
      <c r="G130">
        <v>174</v>
      </c>
      <c r="H130">
        <v>166</v>
      </c>
      <c r="I130">
        <v>178</v>
      </c>
      <c r="J130">
        <v>152</v>
      </c>
      <c r="K130">
        <v>173</v>
      </c>
      <c r="L130">
        <v>119</v>
      </c>
      <c r="M130">
        <v>139</v>
      </c>
      <c r="N130">
        <v>89</v>
      </c>
      <c r="O130">
        <v>193</v>
      </c>
      <c r="P130">
        <v>14</v>
      </c>
      <c r="Q130">
        <v>11</v>
      </c>
      <c r="R130">
        <v>15</v>
      </c>
      <c r="S130">
        <v>10</v>
      </c>
      <c r="T130">
        <v>11</v>
      </c>
      <c r="U130">
        <v>6</v>
      </c>
      <c r="V130">
        <v>8</v>
      </c>
      <c r="W130">
        <v>8</v>
      </c>
      <c r="X130">
        <v>14</v>
      </c>
      <c r="Y130">
        <v>160</v>
      </c>
      <c r="Z130">
        <v>155</v>
      </c>
      <c r="AA130">
        <v>163</v>
      </c>
      <c r="AB130">
        <v>142</v>
      </c>
      <c r="AC130">
        <v>162</v>
      </c>
      <c r="AD130">
        <v>113</v>
      </c>
      <c r="AE130">
        <v>131</v>
      </c>
      <c r="AF130">
        <v>81</v>
      </c>
      <c r="AG130">
        <v>178</v>
      </c>
      <c r="AH130">
        <v>8</v>
      </c>
      <c r="AI130">
        <v>8</v>
      </c>
      <c r="AJ130">
        <v>0</v>
      </c>
      <c r="AK130">
        <v>0</v>
      </c>
      <c r="AL130">
        <v>8</v>
      </c>
      <c r="AM130">
        <v>8</v>
      </c>
      <c r="AN130">
        <v>105</v>
      </c>
      <c r="AO130">
        <v>4</v>
      </c>
      <c r="AP130">
        <v>101</v>
      </c>
      <c r="AQ130">
        <v>0</v>
      </c>
      <c r="AR130">
        <v>0</v>
      </c>
      <c r="AS130">
        <v>0</v>
      </c>
      <c r="AT130">
        <v>48</v>
      </c>
      <c r="AU130">
        <v>1</v>
      </c>
      <c r="AV130">
        <v>47</v>
      </c>
      <c r="AW130" s="130">
        <v>139</v>
      </c>
      <c r="AX130" s="130">
        <v>0</v>
      </c>
      <c r="AY130" s="130">
        <v>1</v>
      </c>
      <c r="AZ130" s="130">
        <v>137</v>
      </c>
      <c r="BA130" s="130">
        <v>8</v>
      </c>
      <c r="BB130" s="130">
        <v>0</v>
      </c>
      <c r="BC130" s="130">
        <v>0</v>
      </c>
      <c r="BD130" s="130">
        <v>7</v>
      </c>
      <c r="BE130" s="130">
        <v>131</v>
      </c>
      <c r="BF130" s="130">
        <v>0</v>
      </c>
      <c r="BG130" s="130">
        <v>1</v>
      </c>
      <c r="BH130" s="130">
        <v>130</v>
      </c>
      <c r="BI130">
        <v>19</v>
      </c>
      <c r="BJ130" s="130">
        <v>1</v>
      </c>
      <c r="BK130">
        <v>31</v>
      </c>
      <c r="BL130">
        <v>26</v>
      </c>
      <c r="BM130" s="27">
        <v>7</v>
      </c>
      <c r="BN130">
        <v>5</v>
      </c>
      <c r="BO130" s="130">
        <v>10</v>
      </c>
      <c r="BP130" s="130">
        <v>2</v>
      </c>
      <c r="BQ130">
        <v>0</v>
      </c>
      <c r="BR130">
        <v>0</v>
      </c>
      <c r="BS130" s="130">
        <v>8</v>
      </c>
      <c r="BT130">
        <v>1</v>
      </c>
      <c r="BU130">
        <v>0</v>
      </c>
      <c r="BV130">
        <v>0</v>
      </c>
      <c r="BW130">
        <v>1</v>
      </c>
      <c r="BX130">
        <v>0</v>
      </c>
      <c r="BY130" s="130">
        <v>1</v>
      </c>
      <c r="BZ130">
        <v>8</v>
      </c>
      <c r="CA130">
        <v>3</v>
      </c>
      <c r="CB130">
        <v>6</v>
      </c>
      <c r="CC130">
        <v>2</v>
      </c>
      <c r="CD130" s="130"/>
      <c r="CE130" s="130"/>
      <c r="CF130" s="322"/>
      <c r="CG130">
        <v>174</v>
      </c>
      <c r="CH130">
        <v>133</v>
      </c>
      <c r="CI130">
        <v>178</v>
      </c>
      <c r="CJ130" s="130">
        <v>42</v>
      </c>
      <c r="CK130" s="130">
        <v>159</v>
      </c>
      <c r="CL130" s="130">
        <v>106</v>
      </c>
      <c r="CM130" s="130">
        <v>166</v>
      </c>
      <c r="CN130">
        <v>153</v>
      </c>
      <c r="CO130">
        <v>155</v>
      </c>
      <c r="CP130">
        <v>74</v>
      </c>
      <c r="CQ130">
        <v>14</v>
      </c>
      <c r="CR130">
        <v>13</v>
      </c>
      <c r="CS130">
        <v>15</v>
      </c>
      <c r="CT130" s="130">
        <v>6</v>
      </c>
      <c r="CU130" s="130">
        <v>12</v>
      </c>
      <c r="CV130" s="130">
        <v>11</v>
      </c>
      <c r="CW130" s="130">
        <v>11</v>
      </c>
      <c r="CX130">
        <v>11</v>
      </c>
      <c r="CY130">
        <v>10</v>
      </c>
      <c r="CZ130">
        <v>8</v>
      </c>
      <c r="DA130">
        <v>160</v>
      </c>
      <c r="DB130">
        <v>120</v>
      </c>
      <c r="DC130">
        <v>163</v>
      </c>
      <c r="DD130" s="130">
        <v>36</v>
      </c>
      <c r="DE130" s="130">
        <v>147</v>
      </c>
      <c r="DF130" s="130">
        <v>95</v>
      </c>
      <c r="DG130" s="130">
        <v>155</v>
      </c>
      <c r="DH130" s="130">
        <v>142</v>
      </c>
      <c r="DI130" s="130">
        <v>145</v>
      </c>
      <c r="DJ130" s="130">
        <v>66</v>
      </c>
      <c r="DK130" s="130"/>
      <c r="DL130">
        <v>201</v>
      </c>
      <c r="DM130">
        <v>200</v>
      </c>
      <c r="DN130">
        <v>1</v>
      </c>
      <c r="DO130">
        <v>201</v>
      </c>
      <c r="DP130">
        <v>18</v>
      </c>
      <c r="DQ130">
        <v>182</v>
      </c>
      <c r="DR130">
        <v>1</v>
      </c>
      <c r="DS130">
        <v>161</v>
      </c>
      <c r="DT130">
        <v>188</v>
      </c>
      <c r="DU130" s="130">
        <v>33</v>
      </c>
      <c r="DV130" s="130">
        <v>4</v>
      </c>
      <c r="DW130">
        <v>13</v>
      </c>
      <c r="DX130" s="130">
        <v>5</v>
      </c>
      <c r="DY130">
        <v>145</v>
      </c>
      <c r="DZ130">
        <v>0</v>
      </c>
      <c r="EA130">
        <v>1</v>
      </c>
      <c r="EB130">
        <v>157</v>
      </c>
      <c r="EC130" s="130">
        <v>4</v>
      </c>
      <c r="ED130" s="130">
        <v>178</v>
      </c>
      <c r="EE130" s="130">
        <v>10</v>
      </c>
      <c r="EF130" s="130">
        <v>3</v>
      </c>
      <c r="EG130" s="130">
        <v>18</v>
      </c>
      <c r="EH130" s="130">
        <v>87</v>
      </c>
      <c r="EI130" s="130">
        <v>93</v>
      </c>
      <c r="EJ130" s="130">
        <v>3</v>
      </c>
      <c r="EK130" s="130">
        <v>9</v>
      </c>
      <c r="EL130" s="130">
        <v>3</v>
      </c>
      <c r="EM130" s="130">
        <v>3</v>
      </c>
      <c r="EN130" s="130">
        <v>0</v>
      </c>
      <c r="EO130">
        <v>8</v>
      </c>
      <c r="EP130">
        <v>84</v>
      </c>
      <c r="EQ130">
        <v>90</v>
      </c>
      <c r="ER130">
        <v>13</v>
      </c>
      <c r="ES130" s="130">
        <v>54</v>
      </c>
      <c r="ET130">
        <v>10</v>
      </c>
      <c r="EU130" s="130">
        <v>39</v>
      </c>
      <c r="EV130">
        <v>63</v>
      </c>
      <c r="EW130" s="130">
        <v>3836</v>
      </c>
      <c r="EX130" s="130">
        <v>0</v>
      </c>
      <c r="EY130" s="130">
        <v>189</v>
      </c>
      <c r="EZ130" s="130">
        <v>3</v>
      </c>
      <c r="FA130" s="130">
        <v>38</v>
      </c>
      <c r="FB130" s="130">
        <v>47</v>
      </c>
      <c r="FC130" s="130">
        <v>2513</v>
      </c>
      <c r="FD130">
        <v>1111</v>
      </c>
      <c r="FE130">
        <v>314</v>
      </c>
      <c r="FF130" s="130">
        <v>3938</v>
      </c>
      <c r="FG130" s="130">
        <v>10</v>
      </c>
      <c r="FH130" s="130">
        <v>6</v>
      </c>
      <c r="FI130" s="130">
        <v>2</v>
      </c>
      <c r="FJ130" s="130">
        <v>1</v>
      </c>
      <c r="FK130" s="130">
        <v>1</v>
      </c>
      <c r="FL130" s="130">
        <v>8</v>
      </c>
      <c r="FM130" s="130">
        <v>1</v>
      </c>
      <c r="FN130" s="130">
        <v>3</v>
      </c>
      <c r="FO130" s="130">
        <v>2</v>
      </c>
      <c r="FP130" s="130">
        <v>1</v>
      </c>
      <c r="FQ130" s="130">
        <v>0</v>
      </c>
      <c r="FR130" s="130">
        <v>1</v>
      </c>
      <c r="FS130" s="130">
        <v>0</v>
      </c>
      <c r="FT130" s="130">
        <v>0</v>
      </c>
      <c r="FU130" s="130">
        <v>7</v>
      </c>
      <c r="FV130" s="130">
        <v>6</v>
      </c>
      <c r="FW130" s="130">
        <v>3</v>
      </c>
      <c r="FX130" s="130">
        <v>3</v>
      </c>
      <c r="FY130" s="130">
        <v>7</v>
      </c>
      <c r="FZ130" s="130">
        <v>0</v>
      </c>
      <c r="GA130" s="130">
        <v>10</v>
      </c>
      <c r="GB130" s="130">
        <v>4</v>
      </c>
      <c r="GC130" s="130">
        <v>106</v>
      </c>
      <c r="GD130" s="130">
        <v>30</v>
      </c>
      <c r="GE130" s="130">
        <v>136</v>
      </c>
      <c r="GF130" s="130">
        <v>4</v>
      </c>
      <c r="GG130" s="130">
        <v>0</v>
      </c>
      <c r="GH130" s="130">
        <v>4</v>
      </c>
      <c r="GI130" s="130">
        <v>102</v>
      </c>
      <c r="GJ130" s="130">
        <v>30</v>
      </c>
      <c r="GK130" s="130">
        <v>132</v>
      </c>
      <c r="GL130" s="130">
        <v>106</v>
      </c>
      <c r="GM130" s="130">
        <v>3</v>
      </c>
      <c r="GN130" s="130">
        <v>3</v>
      </c>
      <c r="GO130" s="130">
        <v>3</v>
      </c>
      <c r="GP130" s="130">
        <v>17</v>
      </c>
      <c r="GQ130" s="130">
        <v>0</v>
      </c>
      <c r="GR130" s="130">
        <v>0</v>
      </c>
      <c r="GS130" s="130">
        <v>0</v>
      </c>
      <c r="GT130" s="130" t="s">
        <v>118</v>
      </c>
      <c r="GU130" s="130" t="s">
        <v>1237</v>
      </c>
      <c r="GV130" s="130"/>
      <c r="GW130" s="130"/>
      <c r="GX130" s="130"/>
      <c r="GY130" s="130"/>
      <c r="GZ130" s="130"/>
      <c r="HA130" s="130"/>
      <c r="HH130" s="130"/>
      <c r="HI130" s="130"/>
      <c r="HN130" s="130"/>
      <c r="HO130" s="130"/>
      <c r="HP130" s="130"/>
    </row>
    <row r="131" spans="1:224" x14ac:dyDescent="0.3">
      <c r="A131" t="s">
        <v>138</v>
      </c>
      <c r="B131" t="s">
        <v>205</v>
      </c>
      <c r="C131" t="s">
        <v>206</v>
      </c>
      <c r="D131" t="s">
        <v>207</v>
      </c>
      <c r="E131" s="352">
        <v>44713</v>
      </c>
      <c r="F131" s="130">
        <v>8473</v>
      </c>
      <c r="G131">
        <v>176</v>
      </c>
      <c r="H131">
        <v>167</v>
      </c>
      <c r="I131">
        <v>177</v>
      </c>
      <c r="J131">
        <v>154</v>
      </c>
      <c r="K131">
        <v>175</v>
      </c>
      <c r="L131">
        <v>119</v>
      </c>
      <c r="M131">
        <v>139</v>
      </c>
      <c r="N131">
        <v>86</v>
      </c>
      <c r="O131">
        <v>195</v>
      </c>
      <c r="P131">
        <v>14</v>
      </c>
      <c r="Q131">
        <v>11</v>
      </c>
      <c r="R131">
        <v>15</v>
      </c>
      <c r="S131">
        <v>10</v>
      </c>
      <c r="T131">
        <v>11</v>
      </c>
      <c r="U131">
        <v>7</v>
      </c>
      <c r="V131">
        <v>8</v>
      </c>
      <c r="W131">
        <v>8</v>
      </c>
      <c r="X131">
        <v>14</v>
      </c>
      <c r="Y131">
        <v>161</v>
      </c>
      <c r="Z131">
        <v>154</v>
      </c>
      <c r="AA131">
        <v>160</v>
      </c>
      <c r="AB131">
        <v>143</v>
      </c>
      <c r="AC131">
        <v>162</v>
      </c>
      <c r="AD131">
        <v>112</v>
      </c>
      <c r="AE131">
        <v>131</v>
      </c>
      <c r="AF131">
        <v>78</v>
      </c>
      <c r="AG131">
        <v>179</v>
      </c>
      <c r="AH131">
        <v>8</v>
      </c>
      <c r="AI131">
        <v>8</v>
      </c>
      <c r="AJ131">
        <v>0</v>
      </c>
      <c r="AK131">
        <v>0</v>
      </c>
      <c r="AL131">
        <v>8</v>
      </c>
      <c r="AM131">
        <v>8</v>
      </c>
      <c r="AN131">
        <v>106</v>
      </c>
      <c r="AO131">
        <v>5</v>
      </c>
      <c r="AP131">
        <v>101</v>
      </c>
      <c r="AQ131">
        <v>0</v>
      </c>
      <c r="AR131">
        <v>0</v>
      </c>
      <c r="AS131">
        <v>0</v>
      </c>
      <c r="AT131">
        <v>47</v>
      </c>
      <c r="AU131">
        <v>2</v>
      </c>
      <c r="AV131">
        <v>45</v>
      </c>
      <c r="AW131" s="130">
        <v>139</v>
      </c>
      <c r="AX131" s="130">
        <v>0</v>
      </c>
      <c r="AY131" s="130">
        <v>1</v>
      </c>
      <c r="AZ131" s="130">
        <v>137</v>
      </c>
      <c r="BA131" s="130">
        <v>8</v>
      </c>
      <c r="BB131" s="130">
        <v>0</v>
      </c>
      <c r="BC131" s="130">
        <v>0</v>
      </c>
      <c r="BD131" s="130">
        <v>7</v>
      </c>
      <c r="BE131" s="130">
        <v>131</v>
      </c>
      <c r="BF131" s="130">
        <v>0</v>
      </c>
      <c r="BG131" s="130">
        <v>1</v>
      </c>
      <c r="BH131" s="130">
        <v>130</v>
      </c>
      <c r="BI131">
        <v>19</v>
      </c>
      <c r="BJ131" s="130">
        <v>1</v>
      </c>
      <c r="BK131">
        <v>32</v>
      </c>
      <c r="BL131">
        <v>27</v>
      </c>
      <c r="BM131" s="27">
        <v>7</v>
      </c>
      <c r="BN131">
        <v>5</v>
      </c>
      <c r="BO131" s="130">
        <v>11</v>
      </c>
      <c r="BP131" s="130">
        <v>2</v>
      </c>
      <c r="BQ131">
        <v>0</v>
      </c>
      <c r="BR131">
        <v>0</v>
      </c>
      <c r="BS131" s="130">
        <v>9</v>
      </c>
      <c r="BT131">
        <v>0</v>
      </c>
      <c r="BU131">
        <v>0</v>
      </c>
      <c r="BV131">
        <v>0</v>
      </c>
      <c r="BW131">
        <v>1</v>
      </c>
      <c r="BX131">
        <v>0</v>
      </c>
      <c r="BY131" s="130">
        <v>1</v>
      </c>
      <c r="BZ131">
        <v>8</v>
      </c>
      <c r="CA131">
        <v>3</v>
      </c>
      <c r="CB131">
        <v>6</v>
      </c>
      <c r="CC131">
        <v>2</v>
      </c>
      <c r="CD131" s="130"/>
      <c r="CE131" s="130"/>
      <c r="CF131" s="322"/>
      <c r="CG131">
        <v>176</v>
      </c>
      <c r="CH131">
        <v>130</v>
      </c>
      <c r="CI131">
        <v>177</v>
      </c>
      <c r="CJ131" s="130">
        <v>43</v>
      </c>
      <c r="CK131" s="130">
        <v>156</v>
      </c>
      <c r="CL131" s="130">
        <v>105</v>
      </c>
      <c r="CM131" s="130">
        <v>167</v>
      </c>
      <c r="CN131">
        <v>152</v>
      </c>
      <c r="CO131">
        <v>156</v>
      </c>
      <c r="CP131">
        <v>69</v>
      </c>
      <c r="CQ131">
        <v>14</v>
      </c>
      <c r="CR131">
        <v>13</v>
      </c>
      <c r="CS131">
        <v>15</v>
      </c>
      <c r="CT131" s="130">
        <v>6</v>
      </c>
      <c r="CU131" s="130">
        <v>12</v>
      </c>
      <c r="CV131" s="130">
        <v>11</v>
      </c>
      <c r="CW131" s="130">
        <v>11</v>
      </c>
      <c r="CX131">
        <v>11</v>
      </c>
      <c r="CY131">
        <v>10</v>
      </c>
      <c r="CZ131">
        <v>8</v>
      </c>
      <c r="DA131">
        <v>161</v>
      </c>
      <c r="DB131">
        <v>116</v>
      </c>
      <c r="DC131">
        <v>160</v>
      </c>
      <c r="DD131" s="130">
        <v>35</v>
      </c>
      <c r="DE131" s="130">
        <v>142</v>
      </c>
      <c r="DF131" s="130">
        <v>92</v>
      </c>
      <c r="DG131" s="130">
        <v>154</v>
      </c>
      <c r="DH131" s="130">
        <v>139</v>
      </c>
      <c r="DI131" s="130">
        <v>145</v>
      </c>
      <c r="DJ131" s="130">
        <v>60</v>
      </c>
      <c r="DK131" s="130"/>
      <c r="DL131">
        <v>203</v>
      </c>
      <c r="DM131">
        <v>201</v>
      </c>
      <c r="DN131">
        <v>2</v>
      </c>
      <c r="DO131">
        <v>203</v>
      </c>
      <c r="DP131">
        <v>18</v>
      </c>
      <c r="DQ131">
        <v>183</v>
      </c>
      <c r="DR131">
        <v>2</v>
      </c>
      <c r="DS131">
        <v>161</v>
      </c>
      <c r="DT131">
        <v>187</v>
      </c>
      <c r="DU131" s="130">
        <v>32</v>
      </c>
      <c r="DV131" s="130">
        <v>4</v>
      </c>
      <c r="DW131">
        <v>12</v>
      </c>
      <c r="DX131" s="130">
        <v>6</v>
      </c>
      <c r="DY131">
        <v>148</v>
      </c>
      <c r="DZ131">
        <v>0</v>
      </c>
      <c r="EA131">
        <v>1</v>
      </c>
      <c r="EB131">
        <v>157</v>
      </c>
      <c r="EC131" s="130">
        <v>4</v>
      </c>
      <c r="ED131" s="130">
        <v>177</v>
      </c>
      <c r="EE131" s="130">
        <v>10</v>
      </c>
      <c r="EF131" s="130">
        <v>3</v>
      </c>
      <c r="EG131" s="130">
        <v>18</v>
      </c>
      <c r="EH131" s="130">
        <v>87</v>
      </c>
      <c r="EI131" s="130">
        <v>95</v>
      </c>
      <c r="EJ131" s="130">
        <v>3</v>
      </c>
      <c r="EK131" s="130">
        <v>9</v>
      </c>
      <c r="EL131" s="130">
        <v>3</v>
      </c>
      <c r="EM131" s="130">
        <v>3</v>
      </c>
      <c r="EN131" s="130">
        <v>0</v>
      </c>
      <c r="EO131">
        <v>8</v>
      </c>
      <c r="EP131">
        <v>84</v>
      </c>
      <c r="EQ131">
        <v>91</v>
      </c>
      <c r="ER131">
        <v>12</v>
      </c>
      <c r="ES131" s="130">
        <v>55</v>
      </c>
      <c r="ET131">
        <v>10</v>
      </c>
      <c r="EU131" s="130">
        <v>39</v>
      </c>
      <c r="EV131">
        <v>62</v>
      </c>
      <c r="EW131" s="130">
        <v>3840</v>
      </c>
      <c r="EX131" s="130">
        <v>0</v>
      </c>
      <c r="EY131" s="130">
        <v>186</v>
      </c>
      <c r="EZ131" s="130">
        <v>3</v>
      </c>
      <c r="FA131" s="130">
        <v>38</v>
      </c>
      <c r="FB131" s="130">
        <v>47</v>
      </c>
      <c r="FC131" s="130">
        <v>2515</v>
      </c>
      <c r="FD131">
        <v>1111</v>
      </c>
      <c r="FE131">
        <v>315</v>
      </c>
      <c r="FF131" s="130">
        <v>3941</v>
      </c>
      <c r="FG131" s="130">
        <v>12</v>
      </c>
      <c r="FH131" s="130">
        <v>7</v>
      </c>
      <c r="FI131" s="130">
        <v>2</v>
      </c>
      <c r="FJ131" s="130">
        <v>1</v>
      </c>
      <c r="FK131" s="130">
        <v>1</v>
      </c>
      <c r="FL131" s="130">
        <v>10</v>
      </c>
      <c r="FM131" s="130">
        <v>1</v>
      </c>
      <c r="FN131" s="130">
        <v>3</v>
      </c>
      <c r="FO131" s="130">
        <v>2</v>
      </c>
      <c r="FP131" s="130">
        <v>1</v>
      </c>
      <c r="FQ131" s="130">
        <v>0</v>
      </c>
      <c r="FR131" s="130">
        <v>1</v>
      </c>
      <c r="FS131" s="130">
        <v>0</v>
      </c>
      <c r="FT131" s="130">
        <v>0</v>
      </c>
      <c r="FU131" s="130">
        <v>7</v>
      </c>
      <c r="FV131" s="130">
        <v>6</v>
      </c>
      <c r="FW131" s="130">
        <v>3</v>
      </c>
      <c r="FX131" s="130">
        <v>3</v>
      </c>
      <c r="FY131" s="130">
        <v>7</v>
      </c>
      <c r="FZ131" s="130">
        <v>0</v>
      </c>
      <c r="GA131" s="130">
        <v>10</v>
      </c>
      <c r="GB131" s="130">
        <v>4</v>
      </c>
      <c r="GC131" s="130">
        <v>105</v>
      </c>
      <c r="GD131" s="130">
        <v>31</v>
      </c>
      <c r="GE131" s="130">
        <v>136</v>
      </c>
      <c r="GF131" s="130">
        <v>4</v>
      </c>
      <c r="GG131" s="130">
        <v>0</v>
      </c>
      <c r="GH131" s="130">
        <v>4</v>
      </c>
      <c r="GI131" s="130">
        <v>101</v>
      </c>
      <c r="GJ131" s="130">
        <v>30</v>
      </c>
      <c r="GK131" s="130">
        <v>131</v>
      </c>
      <c r="GL131" s="130">
        <v>105</v>
      </c>
      <c r="GM131" s="130">
        <v>2</v>
      </c>
      <c r="GN131" s="130">
        <v>2</v>
      </c>
      <c r="GO131" s="130">
        <v>2</v>
      </c>
      <c r="GP131" s="130">
        <v>15</v>
      </c>
      <c r="GQ131" s="130">
        <v>0</v>
      </c>
      <c r="GR131" s="130">
        <v>0</v>
      </c>
      <c r="GS131" s="130">
        <v>0</v>
      </c>
      <c r="GT131" s="130" t="s">
        <v>121</v>
      </c>
      <c r="GU131" s="130" t="s">
        <v>1237</v>
      </c>
      <c r="GV131" s="130"/>
      <c r="GW131" s="130"/>
      <c r="GX131" s="130"/>
      <c r="GY131" s="130"/>
      <c r="GZ131" s="130"/>
      <c r="HA131" s="130"/>
      <c r="HH131" s="130"/>
      <c r="HI131" s="130"/>
      <c r="HN131" s="130"/>
      <c r="HO131" s="130"/>
      <c r="HP131" s="130"/>
    </row>
    <row r="132" spans="1:224" x14ac:dyDescent="0.3">
      <c r="A132" t="s">
        <v>138</v>
      </c>
      <c r="B132" t="s">
        <v>205</v>
      </c>
      <c r="C132" t="s">
        <v>208</v>
      </c>
      <c r="D132" t="s">
        <v>209</v>
      </c>
      <c r="E132" s="352">
        <v>44682</v>
      </c>
      <c r="F132" s="130">
        <v>14841</v>
      </c>
      <c r="G132">
        <v>679</v>
      </c>
      <c r="H132">
        <v>627</v>
      </c>
      <c r="I132">
        <v>670</v>
      </c>
      <c r="J132">
        <v>615</v>
      </c>
      <c r="K132">
        <v>672</v>
      </c>
      <c r="L132">
        <v>468</v>
      </c>
      <c r="M132">
        <v>638</v>
      </c>
      <c r="N132">
        <v>482</v>
      </c>
      <c r="O132">
        <v>684</v>
      </c>
      <c r="P132">
        <v>32</v>
      </c>
      <c r="Q132">
        <v>27</v>
      </c>
      <c r="R132">
        <v>32</v>
      </c>
      <c r="S132">
        <v>30</v>
      </c>
      <c r="T132">
        <v>30</v>
      </c>
      <c r="U132">
        <v>16</v>
      </c>
      <c r="V132">
        <v>26</v>
      </c>
      <c r="W132">
        <v>17</v>
      </c>
      <c r="X132">
        <v>33</v>
      </c>
      <c r="Y132">
        <v>640</v>
      </c>
      <c r="Z132">
        <v>593</v>
      </c>
      <c r="AA132">
        <v>631</v>
      </c>
      <c r="AB132">
        <v>578</v>
      </c>
      <c r="AC132">
        <v>635</v>
      </c>
      <c r="AD132">
        <v>446</v>
      </c>
      <c r="AE132">
        <v>607</v>
      </c>
      <c r="AF132">
        <v>462</v>
      </c>
      <c r="AG132">
        <v>644</v>
      </c>
      <c r="AH132">
        <v>103</v>
      </c>
      <c r="AI132">
        <v>99</v>
      </c>
      <c r="AJ132">
        <v>7</v>
      </c>
      <c r="AK132">
        <v>7</v>
      </c>
      <c r="AL132">
        <v>93</v>
      </c>
      <c r="AM132">
        <v>89</v>
      </c>
      <c r="AN132">
        <v>415</v>
      </c>
      <c r="AO132">
        <v>14</v>
      </c>
      <c r="AP132">
        <v>396</v>
      </c>
      <c r="AQ132">
        <v>2</v>
      </c>
      <c r="AR132">
        <v>2</v>
      </c>
      <c r="AS132">
        <v>0</v>
      </c>
      <c r="AT132">
        <v>321</v>
      </c>
      <c r="AU132">
        <v>9</v>
      </c>
      <c r="AV132">
        <v>310</v>
      </c>
      <c r="AW132" s="130">
        <v>638</v>
      </c>
      <c r="AX132" s="130">
        <v>15</v>
      </c>
      <c r="AY132" s="130">
        <v>31</v>
      </c>
      <c r="AZ132" s="130">
        <v>591</v>
      </c>
      <c r="BA132" s="130">
        <v>26</v>
      </c>
      <c r="BB132" s="130">
        <v>0</v>
      </c>
      <c r="BC132" s="130">
        <v>3</v>
      </c>
      <c r="BD132" s="130">
        <v>23</v>
      </c>
      <c r="BE132" s="130">
        <v>607</v>
      </c>
      <c r="BF132" s="130">
        <v>15</v>
      </c>
      <c r="BG132" s="130">
        <v>28</v>
      </c>
      <c r="BH132" s="130">
        <v>563</v>
      </c>
      <c r="BI132">
        <v>89</v>
      </c>
      <c r="BJ132" s="130">
        <v>15</v>
      </c>
      <c r="BK132">
        <v>99</v>
      </c>
      <c r="BL132">
        <v>122</v>
      </c>
      <c r="BM132" s="27">
        <v>40</v>
      </c>
      <c r="BN132">
        <v>10</v>
      </c>
      <c r="BO132" s="130">
        <v>21</v>
      </c>
      <c r="BP132" s="130">
        <v>13</v>
      </c>
      <c r="BQ132">
        <v>0</v>
      </c>
      <c r="BR132">
        <v>0</v>
      </c>
      <c r="BS132" s="130">
        <v>8</v>
      </c>
      <c r="BT132">
        <v>1</v>
      </c>
      <c r="BU132">
        <v>0</v>
      </c>
      <c r="BV132">
        <v>1</v>
      </c>
      <c r="BW132">
        <v>3</v>
      </c>
      <c r="BX132">
        <v>0</v>
      </c>
      <c r="BY132" s="130">
        <v>3</v>
      </c>
      <c r="BZ132">
        <v>7</v>
      </c>
      <c r="CA132">
        <v>3</v>
      </c>
      <c r="CB132">
        <v>6</v>
      </c>
      <c r="CC132">
        <v>1</v>
      </c>
      <c r="CD132" s="130"/>
      <c r="CE132" s="130"/>
      <c r="CF132" s="322"/>
      <c r="CG132">
        <v>679</v>
      </c>
      <c r="CH132">
        <v>502</v>
      </c>
      <c r="CI132">
        <v>670</v>
      </c>
      <c r="CJ132" s="130">
        <v>202</v>
      </c>
      <c r="CK132" s="130">
        <v>582</v>
      </c>
      <c r="CL132" s="130">
        <v>393</v>
      </c>
      <c r="CM132" s="130">
        <v>627</v>
      </c>
      <c r="CN132">
        <v>573</v>
      </c>
      <c r="CO132">
        <v>625</v>
      </c>
      <c r="CP132">
        <v>271</v>
      </c>
      <c r="CQ132">
        <v>32</v>
      </c>
      <c r="CR132">
        <v>25</v>
      </c>
      <c r="CS132">
        <v>32</v>
      </c>
      <c r="CT132" s="130">
        <v>5</v>
      </c>
      <c r="CU132" s="130">
        <v>28</v>
      </c>
      <c r="CV132" s="130">
        <v>14</v>
      </c>
      <c r="CW132" s="130">
        <v>27</v>
      </c>
      <c r="CX132">
        <v>25</v>
      </c>
      <c r="CY132">
        <v>27</v>
      </c>
      <c r="CZ132">
        <v>10</v>
      </c>
      <c r="DA132">
        <v>640</v>
      </c>
      <c r="DB132">
        <v>473</v>
      </c>
      <c r="DC132">
        <v>631</v>
      </c>
      <c r="DD132" s="130">
        <v>194</v>
      </c>
      <c r="DE132" s="130">
        <v>550</v>
      </c>
      <c r="DF132" s="130">
        <v>376</v>
      </c>
      <c r="DG132" s="130">
        <v>593</v>
      </c>
      <c r="DH132" s="130">
        <v>544</v>
      </c>
      <c r="DI132" s="130">
        <v>591</v>
      </c>
      <c r="DJ132" s="130">
        <v>259</v>
      </c>
      <c r="DK132" s="130"/>
      <c r="DL132">
        <v>707</v>
      </c>
      <c r="DM132">
        <v>699</v>
      </c>
      <c r="DN132">
        <v>8</v>
      </c>
      <c r="DO132">
        <v>707</v>
      </c>
      <c r="DP132">
        <v>35</v>
      </c>
      <c r="DQ132">
        <v>664</v>
      </c>
      <c r="DR132">
        <v>8</v>
      </c>
      <c r="DS132">
        <v>180</v>
      </c>
      <c r="DT132">
        <v>583</v>
      </c>
      <c r="DU132" s="130">
        <v>154</v>
      </c>
      <c r="DV132" s="130">
        <v>224</v>
      </c>
      <c r="DW132">
        <v>230</v>
      </c>
      <c r="DX132" s="130">
        <v>7</v>
      </c>
      <c r="DY132">
        <v>91</v>
      </c>
      <c r="DZ132">
        <v>0</v>
      </c>
      <c r="EA132">
        <v>1</v>
      </c>
      <c r="EB132">
        <v>173</v>
      </c>
      <c r="EC132" s="130">
        <v>7</v>
      </c>
      <c r="ED132" s="130">
        <v>557</v>
      </c>
      <c r="EE132" s="130">
        <v>26</v>
      </c>
      <c r="EF132" s="130">
        <v>3</v>
      </c>
      <c r="EG132" s="130">
        <v>59</v>
      </c>
      <c r="EH132" s="130">
        <v>391</v>
      </c>
      <c r="EI132" s="130">
        <v>254</v>
      </c>
      <c r="EJ132" s="130">
        <v>2</v>
      </c>
      <c r="EK132" s="130">
        <v>18</v>
      </c>
      <c r="EL132" s="130">
        <v>13</v>
      </c>
      <c r="EM132" s="130">
        <v>2</v>
      </c>
      <c r="EN132" s="130">
        <v>1</v>
      </c>
      <c r="EO132">
        <v>41</v>
      </c>
      <c r="EP132">
        <v>372</v>
      </c>
      <c r="EQ132">
        <v>250</v>
      </c>
      <c r="ER132">
        <v>14</v>
      </c>
      <c r="ES132" s="130">
        <v>79</v>
      </c>
      <c r="ET132">
        <v>15</v>
      </c>
      <c r="EU132" s="130">
        <v>202</v>
      </c>
      <c r="EV132">
        <v>88</v>
      </c>
      <c r="EW132" s="130">
        <v>9732</v>
      </c>
      <c r="EX132" s="130">
        <v>3</v>
      </c>
      <c r="EY132" s="130">
        <v>511</v>
      </c>
      <c r="EZ132" s="130">
        <v>39</v>
      </c>
      <c r="FA132" s="130">
        <v>48</v>
      </c>
      <c r="FB132" s="130">
        <v>201</v>
      </c>
      <c r="FC132" s="130">
        <v>5388</v>
      </c>
      <c r="FD132">
        <v>3968</v>
      </c>
      <c r="FE132">
        <v>666</v>
      </c>
      <c r="FF132" s="130">
        <v>10022</v>
      </c>
      <c r="FG132" s="130">
        <v>66</v>
      </c>
      <c r="FH132" s="130">
        <v>56</v>
      </c>
      <c r="FI132" s="130">
        <v>0</v>
      </c>
      <c r="FJ132" s="130">
        <v>3</v>
      </c>
      <c r="FK132" s="130">
        <v>1</v>
      </c>
      <c r="FL132" s="130">
        <v>60</v>
      </c>
      <c r="FM132" s="130">
        <v>5</v>
      </c>
      <c r="FN132" s="130">
        <v>3</v>
      </c>
      <c r="FO132" s="130">
        <v>3</v>
      </c>
      <c r="FP132" s="130">
        <v>2</v>
      </c>
      <c r="FQ132" s="130">
        <v>0</v>
      </c>
      <c r="FR132" s="130">
        <v>2</v>
      </c>
      <c r="FS132" s="130">
        <v>2</v>
      </c>
      <c r="FT132" s="130">
        <v>1</v>
      </c>
      <c r="FU132" s="130">
        <v>3</v>
      </c>
      <c r="FV132" s="130">
        <v>3</v>
      </c>
      <c r="FW132" s="130">
        <v>1</v>
      </c>
      <c r="FX132" s="130">
        <v>2</v>
      </c>
      <c r="FY132" s="130">
        <v>1</v>
      </c>
      <c r="FZ132" s="130">
        <v>2</v>
      </c>
      <c r="GA132" s="130">
        <v>6</v>
      </c>
      <c r="GB132" s="130">
        <v>4</v>
      </c>
      <c r="GC132" s="130">
        <v>414</v>
      </c>
      <c r="GD132" s="130">
        <v>94</v>
      </c>
      <c r="GE132" s="130">
        <v>508</v>
      </c>
      <c r="GF132" s="130">
        <v>12</v>
      </c>
      <c r="GG132" s="130">
        <v>1</v>
      </c>
      <c r="GH132" s="130">
        <v>13</v>
      </c>
      <c r="GI132" s="130">
        <v>398</v>
      </c>
      <c r="GJ132" s="130">
        <v>93</v>
      </c>
      <c r="GK132" s="130">
        <v>491</v>
      </c>
      <c r="GL132" s="130">
        <v>414</v>
      </c>
      <c r="GM132" s="130">
        <v>48</v>
      </c>
      <c r="GN132" s="130">
        <v>48</v>
      </c>
      <c r="GO132" s="130">
        <v>48</v>
      </c>
      <c r="GP132" s="130">
        <v>174</v>
      </c>
      <c r="GQ132" s="130">
        <v>1</v>
      </c>
      <c r="GR132" s="130">
        <v>0</v>
      </c>
      <c r="GS132" s="130">
        <v>0</v>
      </c>
      <c r="GT132" s="130" t="s">
        <v>118</v>
      </c>
      <c r="GU132" s="130" t="s">
        <v>1238</v>
      </c>
      <c r="GV132" s="130"/>
      <c r="GW132" s="130"/>
      <c r="GX132" s="130"/>
      <c r="GY132" s="130"/>
      <c r="GZ132" s="130"/>
      <c r="HA132" s="130"/>
      <c r="HH132" s="130"/>
      <c r="HI132" s="130"/>
      <c r="HN132" s="130"/>
      <c r="HO132" s="130"/>
      <c r="HP132" s="130"/>
    </row>
    <row r="133" spans="1:224" x14ac:dyDescent="0.3">
      <c r="A133" t="s">
        <v>138</v>
      </c>
      <c r="B133" t="s">
        <v>205</v>
      </c>
      <c r="C133" t="s">
        <v>208</v>
      </c>
      <c r="D133" t="s">
        <v>209</v>
      </c>
      <c r="E133" s="352">
        <v>44713</v>
      </c>
      <c r="F133" s="130">
        <v>14891</v>
      </c>
      <c r="G133">
        <v>682</v>
      </c>
      <c r="H133">
        <v>637</v>
      </c>
      <c r="I133">
        <v>669</v>
      </c>
      <c r="J133">
        <v>624</v>
      </c>
      <c r="K133">
        <v>670</v>
      </c>
      <c r="L133">
        <v>488</v>
      </c>
      <c r="M133">
        <v>644</v>
      </c>
      <c r="N133">
        <v>488</v>
      </c>
      <c r="O133">
        <v>692</v>
      </c>
      <c r="P133">
        <v>32</v>
      </c>
      <c r="Q133">
        <v>26</v>
      </c>
      <c r="R133">
        <v>30</v>
      </c>
      <c r="S133">
        <v>30</v>
      </c>
      <c r="T133">
        <v>28</v>
      </c>
      <c r="U133">
        <v>14</v>
      </c>
      <c r="V133">
        <v>26</v>
      </c>
      <c r="W133">
        <v>18</v>
      </c>
      <c r="X133">
        <v>33</v>
      </c>
      <c r="Y133">
        <v>641</v>
      </c>
      <c r="Z133">
        <v>605</v>
      </c>
      <c r="AA133">
        <v>633</v>
      </c>
      <c r="AB133">
        <v>587</v>
      </c>
      <c r="AC133">
        <v>635</v>
      </c>
      <c r="AD133">
        <v>468</v>
      </c>
      <c r="AE133">
        <v>614</v>
      </c>
      <c r="AF133">
        <v>466</v>
      </c>
      <c r="AG133">
        <v>650</v>
      </c>
      <c r="AH133">
        <v>105</v>
      </c>
      <c r="AI133">
        <v>97</v>
      </c>
      <c r="AJ133">
        <v>5</v>
      </c>
      <c r="AK133">
        <v>5</v>
      </c>
      <c r="AL133">
        <v>97</v>
      </c>
      <c r="AM133">
        <v>89</v>
      </c>
      <c r="AN133">
        <v>441</v>
      </c>
      <c r="AO133">
        <v>14</v>
      </c>
      <c r="AP133">
        <v>423</v>
      </c>
      <c r="AQ133">
        <v>2</v>
      </c>
      <c r="AR133">
        <v>2</v>
      </c>
      <c r="AS133">
        <v>0</v>
      </c>
      <c r="AT133">
        <v>344</v>
      </c>
      <c r="AU133">
        <v>9</v>
      </c>
      <c r="AV133">
        <v>332</v>
      </c>
      <c r="AW133" s="130">
        <v>644</v>
      </c>
      <c r="AX133" s="130">
        <v>12</v>
      </c>
      <c r="AY133" s="130">
        <v>37</v>
      </c>
      <c r="AZ133" s="130">
        <v>594</v>
      </c>
      <c r="BA133" s="130">
        <v>26</v>
      </c>
      <c r="BB133" s="130">
        <v>0</v>
      </c>
      <c r="BC133" s="130">
        <v>3</v>
      </c>
      <c r="BD133" s="130">
        <v>23</v>
      </c>
      <c r="BE133" s="130">
        <v>614</v>
      </c>
      <c r="BF133" s="130">
        <v>12</v>
      </c>
      <c r="BG133" s="130">
        <v>34</v>
      </c>
      <c r="BH133" s="130">
        <v>567</v>
      </c>
      <c r="BI133">
        <v>91</v>
      </c>
      <c r="BJ133" s="130">
        <v>15</v>
      </c>
      <c r="BK133">
        <v>103</v>
      </c>
      <c r="BL133">
        <v>125</v>
      </c>
      <c r="BM133" s="27">
        <v>41</v>
      </c>
      <c r="BN133">
        <v>10</v>
      </c>
      <c r="BO133" s="130">
        <v>22</v>
      </c>
      <c r="BP133" s="130">
        <v>13</v>
      </c>
      <c r="BQ133">
        <v>0</v>
      </c>
      <c r="BR133">
        <v>0</v>
      </c>
      <c r="BS133" s="130">
        <v>9</v>
      </c>
      <c r="BT133">
        <v>1</v>
      </c>
      <c r="BU133">
        <v>0</v>
      </c>
      <c r="BV133">
        <v>1</v>
      </c>
      <c r="BW133">
        <v>3</v>
      </c>
      <c r="BX133">
        <v>0</v>
      </c>
      <c r="BY133" s="130">
        <v>3</v>
      </c>
      <c r="BZ133">
        <v>7</v>
      </c>
      <c r="CA133">
        <v>3</v>
      </c>
      <c r="CB133">
        <v>6</v>
      </c>
      <c r="CC133">
        <v>1</v>
      </c>
      <c r="CD133" s="130"/>
      <c r="CE133" s="130"/>
      <c r="CF133" s="322"/>
      <c r="CG133">
        <v>682</v>
      </c>
      <c r="CH133">
        <v>485</v>
      </c>
      <c r="CI133">
        <v>669</v>
      </c>
      <c r="CJ133" s="130">
        <v>202</v>
      </c>
      <c r="CK133" s="130">
        <v>577</v>
      </c>
      <c r="CL133" s="130">
        <v>392</v>
      </c>
      <c r="CM133" s="130">
        <v>637</v>
      </c>
      <c r="CN133">
        <v>584</v>
      </c>
      <c r="CO133">
        <v>634</v>
      </c>
      <c r="CP133">
        <v>250</v>
      </c>
      <c r="CQ133">
        <v>32</v>
      </c>
      <c r="CR133">
        <v>24</v>
      </c>
      <c r="CS133">
        <v>30</v>
      </c>
      <c r="CT133" s="130">
        <v>5</v>
      </c>
      <c r="CU133" s="130">
        <v>24</v>
      </c>
      <c r="CV133" s="130">
        <v>13</v>
      </c>
      <c r="CW133" s="130">
        <v>26</v>
      </c>
      <c r="CX133">
        <v>24</v>
      </c>
      <c r="CY133">
        <v>26</v>
      </c>
      <c r="CZ133">
        <v>8</v>
      </c>
      <c r="DA133">
        <v>641</v>
      </c>
      <c r="DB133">
        <v>456</v>
      </c>
      <c r="DC133">
        <v>633</v>
      </c>
      <c r="DD133" s="130">
        <v>194</v>
      </c>
      <c r="DE133" s="130">
        <v>550</v>
      </c>
      <c r="DF133" s="130">
        <v>376</v>
      </c>
      <c r="DG133" s="130">
        <v>605</v>
      </c>
      <c r="DH133" s="130">
        <v>556</v>
      </c>
      <c r="DI133" s="130">
        <v>602</v>
      </c>
      <c r="DJ133" s="130">
        <v>240</v>
      </c>
      <c r="DK133" s="130"/>
      <c r="DL133">
        <v>713</v>
      </c>
      <c r="DM133">
        <v>703</v>
      </c>
      <c r="DN133">
        <v>10</v>
      </c>
      <c r="DO133">
        <v>713</v>
      </c>
      <c r="DP133">
        <v>35</v>
      </c>
      <c r="DQ133">
        <v>668</v>
      </c>
      <c r="DR133">
        <v>10</v>
      </c>
      <c r="DS133">
        <v>186</v>
      </c>
      <c r="DT133">
        <v>583</v>
      </c>
      <c r="DU133" s="130">
        <v>155</v>
      </c>
      <c r="DV133" s="130">
        <v>228</v>
      </c>
      <c r="DW133">
        <v>233</v>
      </c>
      <c r="DX133" s="130">
        <v>7</v>
      </c>
      <c r="DY133">
        <v>89</v>
      </c>
      <c r="DZ133">
        <v>0</v>
      </c>
      <c r="EA133">
        <v>1</v>
      </c>
      <c r="EB133">
        <v>179</v>
      </c>
      <c r="EC133" s="130">
        <v>7</v>
      </c>
      <c r="ED133" s="130">
        <v>557</v>
      </c>
      <c r="EE133" s="130">
        <v>26</v>
      </c>
      <c r="EF133" s="130">
        <v>3</v>
      </c>
      <c r="EG133" s="130">
        <v>58</v>
      </c>
      <c r="EH133" s="130">
        <v>390</v>
      </c>
      <c r="EI133" s="130">
        <v>262</v>
      </c>
      <c r="EJ133" s="130">
        <v>2</v>
      </c>
      <c r="EK133" s="130">
        <v>18</v>
      </c>
      <c r="EL133" s="130">
        <v>13</v>
      </c>
      <c r="EM133" s="130">
        <v>2</v>
      </c>
      <c r="EN133" s="130">
        <v>1</v>
      </c>
      <c r="EO133">
        <v>40</v>
      </c>
      <c r="EP133">
        <v>370</v>
      </c>
      <c r="EQ133">
        <v>257</v>
      </c>
      <c r="ER133">
        <v>14</v>
      </c>
      <c r="ES133" s="130">
        <v>80</v>
      </c>
      <c r="ET133">
        <v>16</v>
      </c>
      <c r="EU133" s="130">
        <v>201</v>
      </c>
      <c r="EV133">
        <v>87</v>
      </c>
      <c r="EW133" s="130">
        <v>9739</v>
      </c>
      <c r="EX133" s="130">
        <v>3</v>
      </c>
      <c r="EY133" s="130">
        <v>510</v>
      </c>
      <c r="EZ133" s="130">
        <v>40</v>
      </c>
      <c r="FA133" s="130">
        <v>50</v>
      </c>
      <c r="FB133" s="130">
        <v>203</v>
      </c>
      <c r="FC133" s="130">
        <v>5362</v>
      </c>
      <c r="FD133">
        <v>3985</v>
      </c>
      <c r="FE133">
        <v>680</v>
      </c>
      <c r="FF133" s="130">
        <v>10027</v>
      </c>
      <c r="FG133" s="130">
        <v>67</v>
      </c>
      <c r="FH133" s="130">
        <v>54</v>
      </c>
      <c r="FI133" s="130">
        <v>1</v>
      </c>
      <c r="FJ133" s="130">
        <v>3</v>
      </c>
      <c r="FK133" s="130">
        <v>1</v>
      </c>
      <c r="FL133" s="130">
        <v>60</v>
      </c>
      <c r="FM133" s="130">
        <v>6</v>
      </c>
      <c r="FN133" s="130">
        <v>3</v>
      </c>
      <c r="FO133" s="130">
        <v>3</v>
      </c>
      <c r="FP133" s="130">
        <v>2</v>
      </c>
      <c r="FQ133" s="130">
        <v>0</v>
      </c>
      <c r="FR133" s="130">
        <v>2</v>
      </c>
      <c r="FS133" s="130">
        <v>2</v>
      </c>
      <c r="FT133" s="130">
        <v>1</v>
      </c>
      <c r="FU133" s="130">
        <v>3</v>
      </c>
      <c r="FV133" s="130">
        <v>3</v>
      </c>
      <c r="FW133" s="130">
        <v>1</v>
      </c>
      <c r="FX133" s="130">
        <v>2</v>
      </c>
      <c r="FY133" s="130">
        <v>1</v>
      </c>
      <c r="FZ133" s="130">
        <v>2</v>
      </c>
      <c r="GA133" s="130">
        <v>6</v>
      </c>
      <c r="GB133" s="130">
        <v>4</v>
      </c>
      <c r="GC133" s="130">
        <v>408</v>
      </c>
      <c r="GD133" s="130">
        <v>97</v>
      </c>
      <c r="GE133" s="130">
        <v>505</v>
      </c>
      <c r="GF133" s="130">
        <v>12</v>
      </c>
      <c r="GG133" s="130">
        <v>1</v>
      </c>
      <c r="GH133" s="130">
        <v>13</v>
      </c>
      <c r="GI133" s="130">
        <v>391</v>
      </c>
      <c r="GJ133" s="130">
        <v>96</v>
      </c>
      <c r="GK133" s="130">
        <v>487</v>
      </c>
      <c r="GL133" s="130">
        <v>408</v>
      </c>
      <c r="GM133" s="130">
        <v>43</v>
      </c>
      <c r="GN133" s="130">
        <v>43</v>
      </c>
      <c r="GO133" s="130">
        <v>43</v>
      </c>
      <c r="GP133" s="130">
        <v>179</v>
      </c>
      <c r="GQ133" s="130">
        <v>1</v>
      </c>
      <c r="GR133" s="130">
        <v>0</v>
      </c>
      <c r="GS133" s="130">
        <v>0</v>
      </c>
      <c r="GT133" s="130" t="s">
        <v>121</v>
      </c>
      <c r="GU133" s="130" t="s">
        <v>1238</v>
      </c>
      <c r="GV133" s="130"/>
      <c r="GW133" s="130"/>
      <c r="GX133" s="130"/>
      <c r="GY133" s="130"/>
      <c r="GZ133" s="130"/>
      <c r="HA133" s="130"/>
      <c r="HH133" s="130"/>
      <c r="HI133" s="130"/>
      <c r="HN133" s="130"/>
      <c r="HO133" s="130"/>
      <c r="HP133" s="130"/>
    </row>
    <row r="134" spans="1:224" x14ac:dyDescent="0.3">
      <c r="A134" t="s">
        <v>138</v>
      </c>
      <c r="B134" t="s">
        <v>205</v>
      </c>
      <c r="C134" t="s">
        <v>210</v>
      </c>
      <c r="D134" t="s">
        <v>211</v>
      </c>
      <c r="E134" s="352">
        <v>44682</v>
      </c>
      <c r="F134" s="130">
        <v>16644</v>
      </c>
      <c r="G134">
        <v>544</v>
      </c>
      <c r="H134">
        <v>513</v>
      </c>
      <c r="I134">
        <v>549</v>
      </c>
      <c r="J134">
        <v>434</v>
      </c>
      <c r="K134">
        <v>538</v>
      </c>
      <c r="L134">
        <v>132</v>
      </c>
      <c r="M134">
        <v>456</v>
      </c>
      <c r="N134">
        <v>439</v>
      </c>
      <c r="O134">
        <v>539</v>
      </c>
      <c r="P134">
        <v>35</v>
      </c>
      <c r="Q134">
        <v>28</v>
      </c>
      <c r="R134">
        <v>36</v>
      </c>
      <c r="S134">
        <v>26</v>
      </c>
      <c r="T134">
        <v>31</v>
      </c>
      <c r="U134">
        <v>5</v>
      </c>
      <c r="V134">
        <v>28</v>
      </c>
      <c r="W134">
        <v>33</v>
      </c>
      <c r="X134">
        <v>40</v>
      </c>
      <c r="Y134">
        <v>505</v>
      </c>
      <c r="Z134">
        <v>481</v>
      </c>
      <c r="AA134">
        <v>508</v>
      </c>
      <c r="AB134">
        <v>404</v>
      </c>
      <c r="AC134">
        <v>502</v>
      </c>
      <c r="AD134">
        <v>127</v>
      </c>
      <c r="AE134">
        <v>424</v>
      </c>
      <c r="AF134">
        <v>403</v>
      </c>
      <c r="AG134">
        <v>494</v>
      </c>
      <c r="AH134">
        <v>57</v>
      </c>
      <c r="AI134">
        <v>46</v>
      </c>
      <c r="AJ134">
        <v>4</v>
      </c>
      <c r="AK134">
        <v>4</v>
      </c>
      <c r="AL134">
        <v>52</v>
      </c>
      <c r="AM134">
        <v>41</v>
      </c>
      <c r="AN134">
        <v>86</v>
      </c>
      <c r="AO134">
        <v>3</v>
      </c>
      <c r="AP134">
        <v>83</v>
      </c>
      <c r="AQ134">
        <v>1</v>
      </c>
      <c r="AR134">
        <v>1</v>
      </c>
      <c r="AS134">
        <v>0</v>
      </c>
      <c r="AT134">
        <v>69</v>
      </c>
      <c r="AU134">
        <v>2</v>
      </c>
      <c r="AV134">
        <v>67</v>
      </c>
      <c r="AW134" s="130">
        <v>456</v>
      </c>
      <c r="AX134" s="130">
        <v>5</v>
      </c>
      <c r="AY134" s="130">
        <v>16</v>
      </c>
      <c r="AZ134" s="130">
        <v>434</v>
      </c>
      <c r="BA134" s="130">
        <v>28</v>
      </c>
      <c r="BB134" s="130">
        <v>0</v>
      </c>
      <c r="BC134" s="130">
        <v>0</v>
      </c>
      <c r="BD134" s="130">
        <v>27</v>
      </c>
      <c r="BE134" s="130">
        <v>424</v>
      </c>
      <c r="BF134" s="130">
        <v>5</v>
      </c>
      <c r="BG134" s="130">
        <v>16</v>
      </c>
      <c r="BH134" s="130">
        <v>403</v>
      </c>
      <c r="BI134">
        <v>68</v>
      </c>
      <c r="BJ134" s="130">
        <v>8</v>
      </c>
      <c r="BK134">
        <v>107</v>
      </c>
      <c r="BL134">
        <v>56</v>
      </c>
      <c r="BM134" s="27">
        <v>28</v>
      </c>
      <c r="BN134">
        <v>7</v>
      </c>
      <c r="BO134" s="130">
        <v>39</v>
      </c>
      <c r="BP134" s="130">
        <v>14</v>
      </c>
      <c r="BQ134">
        <v>0</v>
      </c>
      <c r="BR134">
        <v>0</v>
      </c>
      <c r="BS134" s="130">
        <v>25</v>
      </c>
      <c r="BT134">
        <v>1</v>
      </c>
      <c r="BU134">
        <v>0</v>
      </c>
      <c r="BV134">
        <v>5</v>
      </c>
      <c r="BW134">
        <v>6</v>
      </c>
      <c r="BX134">
        <v>0</v>
      </c>
      <c r="BY134" s="130">
        <v>6</v>
      </c>
      <c r="BZ134">
        <v>23</v>
      </c>
      <c r="CA134">
        <v>8</v>
      </c>
      <c r="CB134">
        <v>19</v>
      </c>
      <c r="CC134">
        <v>4</v>
      </c>
      <c r="CD134" s="130"/>
      <c r="CE134" s="130"/>
      <c r="CF134" s="322"/>
      <c r="CG134">
        <v>544</v>
      </c>
      <c r="CH134">
        <v>404</v>
      </c>
      <c r="CI134">
        <v>549</v>
      </c>
      <c r="CJ134" s="130">
        <v>158</v>
      </c>
      <c r="CK134" s="130">
        <v>502</v>
      </c>
      <c r="CL134" s="130">
        <v>334</v>
      </c>
      <c r="CM134" s="130">
        <v>513</v>
      </c>
      <c r="CN134">
        <v>451</v>
      </c>
      <c r="CO134">
        <v>505</v>
      </c>
      <c r="CP134">
        <v>218</v>
      </c>
      <c r="CQ134">
        <v>35</v>
      </c>
      <c r="CR134">
        <v>26</v>
      </c>
      <c r="CS134">
        <v>36</v>
      </c>
      <c r="CT134" s="130">
        <v>7</v>
      </c>
      <c r="CU134" s="130">
        <v>33</v>
      </c>
      <c r="CV134" s="130">
        <v>19</v>
      </c>
      <c r="CW134" s="130">
        <v>28</v>
      </c>
      <c r="CX134">
        <v>24</v>
      </c>
      <c r="CY134">
        <v>27</v>
      </c>
      <c r="CZ134">
        <v>10</v>
      </c>
      <c r="DA134">
        <v>505</v>
      </c>
      <c r="DB134">
        <v>374</v>
      </c>
      <c r="DC134">
        <v>508</v>
      </c>
      <c r="DD134" s="130">
        <v>148</v>
      </c>
      <c r="DE134" s="130">
        <v>466</v>
      </c>
      <c r="DF134" s="130">
        <v>312</v>
      </c>
      <c r="DG134" s="130">
        <v>481</v>
      </c>
      <c r="DH134" s="130">
        <v>424</v>
      </c>
      <c r="DI134" s="130">
        <v>474</v>
      </c>
      <c r="DJ134" s="130">
        <v>205</v>
      </c>
      <c r="DK134" s="130"/>
      <c r="DL134">
        <v>577</v>
      </c>
      <c r="DM134">
        <v>571</v>
      </c>
      <c r="DN134">
        <v>6</v>
      </c>
      <c r="DO134">
        <v>577</v>
      </c>
      <c r="DP134">
        <v>47</v>
      </c>
      <c r="DQ134">
        <v>524</v>
      </c>
      <c r="DR134">
        <v>6</v>
      </c>
      <c r="DS134">
        <v>233</v>
      </c>
      <c r="DT134">
        <v>469</v>
      </c>
      <c r="DU134" s="130">
        <v>193</v>
      </c>
      <c r="DV134" s="130">
        <v>35</v>
      </c>
      <c r="DW134">
        <v>117</v>
      </c>
      <c r="DX134" s="130">
        <v>7</v>
      </c>
      <c r="DY134">
        <v>209</v>
      </c>
      <c r="DZ134">
        <v>15</v>
      </c>
      <c r="EA134">
        <v>1</v>
      </c>
      <c r="EB134">
        <v>224</v>
      </c>
      <c r="EC134" s="130">
        <v>9</v>
      </c>
      <c r="ED134" s="130">
        <v>431</v>
      </c>
      <c r="EE134" s="130">
        <v>38</v>
      </c>
      <c r="EF134" s="130">
        <v>7</v>
      </c>
      <c r="EG134" s="130">
        <v>41</v>
      </c>
      <c r="EH134" s="130">
        <v>253</v>
      </c>
      <c r="EI134" s="130">
        <v>276</v>
      </c>
      <c r="EJ134" s="130">
        <v>6</v>
      </c>
      <c r="EK134" s="130">
        <v>20</v>
      </c>
      <c r="EL134" s="130">
        <v>16</v>
      </c>
      <c r="EM134" s="130">
        <v>5</v>
      </c>
      <c r="EN134" s="130">
        <v>0</v>
      </c>
      <c r="EO134">
        <v>19</v>
      </c>
      <c r="EP134">
        <v>234</v>
      </c>
      <c r="EQ134">
        <v>271</v>
      </c>
      <c r="ER134">
        <v>16</v>
      </c>
      <c r="ES134" s="130">
        <v>96</v>
      </c>
      <c r="ET134">
        <v>21</v>
      </c>
      <c r="EU134" s="130">
        <v>140</v>
      </c>
      <c r="EV134">
        <v>80</v>
      </c>
      <c r="EW134" s="130">
        <v>8275</v>
      </c>
      <c r="EX134" s="130">
        <v>3</v>
      </c>
      <c r="EY134" s="130">
        <v>388</v>
      </c>
      <c r="EZ134" s="130">
        <v>26</v>
      </c>
      <c r="FA134" s="130">
        <v>44</v>
      </c>
      <c r="FB134" s="130">
        <v>121</v>
      </c>
      <c r="FC134" s="130">
        <v>4728</v>
      </c>
      <c r="FD134">
        <v>2811</v>
      </c>
      <c r="FE134">
        <v>956</v>
      </c>
      <c r="FF134" s="130">
        <v>8495</v>
      </c>
      <c r="FG134" s="130">
        <v>55</v>
      </c>
      <c r="FH134" s="130">
        <v>35</v>
      </c>
      <c r="FI134" s="130">
        <v>1</v>
      </c>
      <c r="FJ134" s="130">
        <v>8</v>
      </c>
      <c r="FK134" s="130">
        <v>2</v>
      </c>
      <c r="FL134" s="130">
        <v>51</v>
      </c>
      <c r="FM134" s="130">
        <v>2</v>
      </c>
      <c r="FN134" s="130">
        <v>7</v>
      </c>
      <c r="FO134" s="130">
        <v>2</v>
      </c>
      <c r="FP134" s="130">
        <v>0</v>
      </c>
      <c r="FQ134" s="130">
        <v>0</v>
      </c>
      <c r="FR134" s="130">
        <v>5</v>
      </c>
      <c r="FS134" s="130">
        <v>1</v>
      </c>
      <c r="FT134" s="130">
        <v>0</v>
      </c>
      <c r="FU134" s="130">
        <v>12</v>
      </c>
      <c r="FV134" s="130">
        <v>8</v>
      </c>
      <c r="FW134" s="130">
        <v>4</v>
      </c>
      <c r="FX134" s="130">
        <v>1</v>
      </c>
      <c r="FY134" s="130">
        <v>9</v>
      </c>
      <c r="FZ134" s="130">
        <v>3</v>
      </c>
      <c r="GA134" s="130">
        <v>19</v>
      </c>
      <c r="GB134" s="130">
        <v>6</v>
      </c>
      <c r="GC134" s="130">
        <v>298</v>
      </c>
      <c r="GD134" s="130">
        <v>96</v>
      </c>
      <c r="GE134" s="130">
        <v>394</v>
      </c>
      <c r="GF134" s="130">
        <v>12</v>
      </c>
      <c r="GG134" s="130">
        <v>1</v>
      </c>
      <c r="GH134" s="130">
        <v>13</v>
      </c>
      <c r="GI134" s="130">
        <v>285</v>
      </c>
      <c r="GJ134" s="130">
        <v>95</v>
      </c>
      <c r="GK134" s="130">
        <v>380</v>
      </c>
      <c r="GL134" s="130">
        <v>298</v>
      </c>
      <c r="GM134" s="130">
        <v>6</v>
      </c>
      <c r="GN134" s="130">
        <v>6</v>
      </c>
      <c r="GO134" s="130">
        <v>6</v>
      </c>
      <c r="GP134" s="130">
        <v>80</v>
      </c>
      <c r="GQ134" s="130">
        <v>0</v>
      </c>
      <c r="GR134" s="130">
        <v>0</v>
      </c>
      <c r="GS134" s="130">
        <v>0</v>
      </c>
      <c r="GT134" s="130" t="s">
        <v>118</v>
      </c>
      <c r="GU134" s="130" t="s">
        <v>1239</v>
      </c>
      <c r="GV134" s="130"/>
      <c r="GW134" s="130"/>
      <c r="GX134" s="130"/>
      <c r="GY134" s="130"/>
      <c r="GZ134" s="130"/>
      <c r="HA134" s="130"/>
      <c r="HH134" s="130"/>
      <c r="HI134" s="130"/>
      <c r="HN134" s="130"/>
      <c r="HO134" s="130"/>
      <c r="HP134" s="130"/>
    </row>
    <row r="135" spans="1:224" x14ac:dyDescent="0.3">
      <c r="A135" t="s">
        <v>138</v>
      </c>
      <c r="B135" t="s">
        <v>205</v>
      </c>
      <c r="C135" t="s">
        <v>210</v>
      </c>
      <c r="D135" t="s">
        <v>211</v>
      </c>
      <c r="E135" s="352">
        <v>44713</v>
      </c>
      <c r="F135" s="130">
        <v>16721</v>
      </c>
      <c r="G135">
        <v>548</v>
      </c>
      <c r="H135">
        <v>520</v>
      </c>
      <c r="I135">
        <v>550</v>
      </c>
      <c r="J135">
        <v>440</v>
      </c>
      <c r="K135">
        <v>538</v>
      </c>
      <c r="L135">
        <v>142</v>
      </c>
      <c r="M135">
        <v>462</v>
      </c>
      <c r="N135">
        <v>436</v>
      </c>
      <c r="O135">
        <v>542</v>
      </c>
      <c r="P135">
        <v>35</v>
      </c>
      <c r="Q135">
        <v>27</v>
      </c>
      <c r="R135">
        <v>35</v>
      </c>
      <c r="S135">
        <v>27</v>
      </c>
      <c r="T135">
        <v>30</v>
      </c>
      <c r="U135">
        <v>6</v>
      </c>
      <c r="V135">
        <v>29</v>
      </c>
      <c r="W135">
        <v>32</v>
      </c>
      <c r="X135">
        <v>40</v>
      </c>
      <c r="Y135">
        <v>508</v>
      </c>
      <c r="Z135">
        <v>489</v>
      </c>
      <c r="AA135">
        <v>510</v>
      </c>
      <c r="AB135">
        <v>408</v>
      </c>
      <c r="AC135">
        <v>503</v>
      </c>
      <c r="AD135">
        <v>136</v>
      </c>
      <c r="AE135">
        <v>429</v>
      </c>
      <c r="AF135">
        <v>401</v>
      </c>
      <c r="AG135">
        <v>497</v>
      </c>
      <c r="AH135">
        <v>48</v>
      </c>
      <c r="AI135">
        <v>39</v>
      </c>
      <c r="AJ135">
        <v>3</v>
      </c>
      <c r="AK135">
        <v>3</v>
      </c>
      <c r="AL135">
        <v>44</v>
      </c>
      <c r="AM135">
        <v>35</v>
      </c>
      <c r="AN135">
        <v>100</v>
      </c>
      <c r="AO135">
        <v>4</v>
      </c>
      <c r="AP135">
        <v>96</v>
      </c>
      <c r="AQ135">
        <v>2</v>
      </c>
      <c r="AR135">
        <v>2</v>
      </c>
      <c r="AS135">
        <v>0</v>
      </c>
      <c r="AT135">
        <v>81</v>
      </c>
      <c r="AU135">
        <v>2</v>
      </c>
      <c r="AV135">
        <v>79</v>
      </c>
      <c r="AW135" s="130">
        <v>462</v>
      </c>
      <c r="AX135" s="130">
        <v>5</v>
      </c>
      <c r="AY135" s="130">
        <v>16</v>
      </c>
      <c r="AZ135" s="130">
        <v>440</v>
      </c>
      <c r="BA135" s="130">
        <v>29</v>
      </c>
      <c r="BB135" s="130">
        <v>0</v>
      </c>
      <c r="BC135" s="130">
        <v>0</v>
      </c>
      <c r="BD135" s="130">
        <v>28</v>
      </c>
      <c r="BE135" s="130">
        <v>429</v>
      </c>
      <c r="BF135" s="130">
        <v>5</v>
      </c>
      <c r="BG135" s="130">
        <v>16</v>
      </c>
      <c r="BH135" s="130">
        <v>408</v>
      </c>
      <c r="BI135">
        <v>70</v>
      </c>
      <c r="BJ135" s="130">
        <v>8</v>
      </c>
      <c r="BK135">
        <v>107</v>
      </c>
      <c r="BL135">
        <v>54</v>
      </c>
      <c r="BM135" s="27">
        <v>29</v>
      </c>
      <c r="BN135">
        <v>7</v>
      </c>
      <c r="BO135" s="130">
        <v>38</v>
      </c>
      <c r="BP135" s="130">
        <v>13</v>
      </c>
      <c r="BQ135">
        <v>1</v>
      </c>
      <c r="BR135">
        <v>0</v>
      </c>
      <c r="BS135" s="130">
        <v>25</v>
      </c>
      <c r="BT135">
        <v>2</v>
      </c>
      <c r="BU135">
        <v>0</v>
      </c>
      <c r="BV135">
        <v>5</v>
      </c>
      <c r="BW135">
        <v>7</v>
      </c>
      <c r="BX135">
        <v>0</v>
      </c>
      <c r="BY135" s="130">
        <v>7</v>
      </c>
      <c r="BZ135">
        <v>23</v>
      </c>
      <c r="CA135">
        <v>7</v>
      </c>
      <c r="CB135">
        <v>20</v>
      </c>
      <c r="CC135">
        <v>3</v>
      </c>
      <c r="CD135" s="130"/>
      <c r="CE135" s="130"/>
      <c r="CF135" s="322"/>
      <c r="CG135">
        <v>548</v>
      </c>
      <c r="CH135">
        <v>395</v>
      </c>
      <c r="CI135">
        <v>550</v>
      </c>
      <c r="CJ135" s="130">
        <v>159</v>
      </c>
      <c r="CK135" s="130">
        <v>509</v>
      </c>
      <c r="CL135" s="130">
        <v>335</v>
      </c>
      <c r="CM135" s="130">
        <v>520</v>
      </c>
      <c r="CN135">
        <v>456</v>
      </c>
      <c r="CO135">
        <v>512</v>
      </c>
      <c r="CP135">
        <v>213</v>
      </c>
      <c r="CQ135">
        <v>35</v>
      </c>
      <c r="CR135">
        <v>26</v>
      </c>
      <c r="CS135">
        <v>35</v>
      </c>
      <c r="CT135" s="130">
        <v>6</v>
      </c>
      <c r="CU135" s="130">
        <v>32</v>
      </c>
      <c r="CV135" s="130">
        <v>19</v>
      </c>
      <c r="CW135" s="130">
        <v>27</v>
      </c>
      <c r="CX135">
        <v>24</v>
      </c>
      <c r="CY135">
        <v>26</v>
      </c>
      <c r="CZ135">
        <v>13</v>
      </c>
      <c r="DA135">
        <v>508</v>
      </c>
      <c r="DB135">
        <v>364</v>
      </c>
      <c r="DC135">
        <v>510</v>
      </c>
      <c r="DD135" s="130">
        <v>150</v>
      </c>
      <c r="DE135" s="130">
        <v>474</v>
      </c>
      <c r="DF135" s="130">
        <v>313</v>
      </c>
      <c r="DG135" s="130">
        <v>489</v>
      </c>
      <c r="DH135" s="130">
        <v>429</v>
      </c>
      <c r="DI135" s="130">
        <v>482</v>
      </c>
      <c r="DJ135" s="130">
        <v>197</v>
      </c>
      <c r="DK135" s="130"/>
      <c r="DL135">
        <v>581</v>
      </c>
      <c r="DM135">
        <v>575</v>
      </c>
      <c r="DN135">
        <v>6</v>
      </c>
      <c r="DO135">
        <v>581</v>
      </c>
      <c r="DP135">
        <v>47</v>
      </c>
      <c r="DQ135">
        <v>528</v>
      </c>
      <c r="DR135">
        <v>6</v>
      </c>
      <c r="DS135">
        <v>233</v>
      </c>
      <c r="DT135">
        <v>469</v>
      </c>
      <c r="DU135" s="130">
        <v>196</v>
      </c>
      <c r="DV135" s="130">
        <v>34</v>
      </c>
      <c r="DW135">
        <v>118</v>
      </c>
      <c r="DX135" s="130">
        <v>7</v>
      </c>
      <c r="DY135">
        <v>209</v>
      </c>
      <c r="DZ135">
        <v>15</v>
      </c>
      <c r="EA135">
        <v>2</v>
      </c>
      <c r="EB135">
        <v>224</v>
      </c>
      <c r="EC135" s="130">
        <v>9</v>
      </c>
      <c r="ED135" s="130">
        <v>431</v>
      </c>
      <c r="EE135" s="130">
        <v>38</v>
      </c>
      <c r="EF135" s="130">
        <v>7</v>
      </c>
      <c r="EG135" s="130">
        <v>40</v>
      </c>
      <c r="EH135" s="130">
        <v>258</v>
      </c>
      <c r="EI135" s="130">
        <v>276</v>
      </c>
      <c r="EJ135" s="130">
        <v>6</v>
      </c>
      <c r="EK135" s="130">
        <v>20</v>
      </c>
      <c r="EL135" s="130">
        <v>16</v>
      </c>
      <c r="EM135" s="130">
        <v>5</v>
      </c>
      <c r="EN135" s="130">
        <v>0</v>
      </c>
      <c r="EO135">
        <v>18</v>
      </c>
      <c r="EP135">
        <v>239</v>
      </c>
      <c r="EQ135">
        <v>271</v>
      </c>
      <c r="ER135">
        <v>17</v>
      </c>
      <c r="ES135" s="130">
        <v>97</v>
      </c>
      <c r="ET135">
        <v>22</v>
      </c>
      <c r="EU135" s="130">
        <v>138</v>
      </c>
      <c r="EV135">
        <v>80</v>
      </c>
      <c r="EW135" s="130">
        <v>8316</v>
      </c>
      <c r="EX135" s="130">
        <v>1</v>
      </c>
      <c r="EY135" s="130">
        <v>379</v>
      </c>
      <c r="EZ135" s="130">
        <v>22</v>
      </c>
      <c r="FA135" s="130">
        <v>43</v>
      </c>
      <c r="FB135" s="130">
        <v>123</v>
      </c>
      <c r="FC135" s="130">
        <v>4749</v>
      </c>
      <c r="FD135">
        <v>2818</v>
      </c>
      <c r="FE135">
        <v>967</v>
      </c>
      <c r="FF135" s="130">
        <v>8534</v>
      </c>
      <c r="FG135" s="130">
        <v>60</v>
      </c>
      <c r="FH135" s="130">
        <v>38</v>
      </c>
      <c r="FI135" s="130">
        <v>1</v>
      </c>
      <c r="FJ135" s="130">
        <v>8</v>
      </c>
      <c r="FK135" s="130">
        <v>3</v>
      </c>
      <c r="FL135" s="130">
        <v>55</v>
      </c>
      <c r="FM135" s="130">
        <v>2</v>
      </c>
      <c r="FN135" s="130">
        <v>7</v>
      </c>
      <c r="FO135" s="130">
        <v>3</v>
      </c>
      <c r="FP135" s="130">
        <v>1</v>
      </c>
      <c r="FQ135" s="130">
        <v>0</v>
      </c>
      <c r="FR135" s="130">
        <v>5</v>
      </c>
      <c r="FS135" s="130">
        <v>2</v>
      </c>
      <c r="FT135" s="130">
        <v>0</v>
      </c>
      <c r="FU135" s="130">
        <v>13</v>
      </c>
      <c r="FV135" s="130">
        <v>9</v>
      </c>
      <c r="FW135" s="130">
        <v>5</v>
      </c>
      <c r="FX135" s="130">
        <v>0</v>
      </c>
      <c r="FY135" s="130">
        <v>10</v>
      </c>
      <c r="FZ135" s="130">
        <v>3</v>
      </c>
      <c r="GA135" s="130">
        <v>20</v>
      </c>
      <c r="GB135" s="130">
        <v>6</v>
      </c>
      <c r="GC135" s="130">
        <v>300</v>
      </c>
      <c r="GD135" s="130">
        <v>96</v>
      </c>
      <c r="GE135" s="130">
        <v>396</v>
      </c>
      <c r="GF135" s="130">
        <v>12</v>
      </c>
      <c r="GG135" s="130">
        <v>1</v>
      </c>
      <c r="GH135" s="130">
        <v>13</v>
      </c>
      <c r="GI135" s="130">
        <v>287</v>
      </c>
      <c r="GJ135" s="130">
        <v>95</v>
      </c>
      <c r="GK135" s="130">
        <v>382</v>
      </c>
      <c r="GL135" s="130">
        <v>300</v>
      </c>
      <c r="GM135" s="130">
        <v>8</v>
      </c>
      <c r="GN135" s="130">
        <v>8</v>
      </c>
      <c r="GO135" s="130">
        <v>8</v>
      </c>
      <c r="GP135" s="130">
        <v>83</v>
      </c>
      <c r="GQ135" s="130">
        <v>0</v>
      </c>
      <c r="GR135" s="130">
        <v>0</v>
      </c>
      <c r="GS135" s="130">
        <v>0</v>
      </c>
      <c r="GT135" s="130" t="s">
        <v>121</v>
      </c>
      <c r="GU135" s="130" t="s">
        <v>1239</v>
      </c>
      <c r="GV135" s="130"/>
      <c r="GW135" s="130"/>
      <c r="GX135" s="130"/>
      <c r="GY135" s="130"/>
      <c r="GZ135" s="130"/>
      <c r="HA135" s="130"/>
      <c r="HH135" s="130"/>
      <c r="HI135" s="130"/>
      <c r="HN135" s="130"/>
      <c r="HO135" s="130"/>
      <c r="HP135" s="130"/>
    </row>
    <row r="136" spans="1:224" x14ac:dyDescent="0.3">
      <c r="A136" t="s">
        <v>138</v>
      </c>
      <c r="B136" t="s">
        <v>212</v>
      </c>
      <c r="C136" t="s">
        <v>213</v>
      </c>
      <c r="D136" t="s">
        <v>214</v>
      </c>
      <c r="E136" s="352">
        <v>44682</v>
      </c>
      <c r="F136" s="130">
        <v>7446</v>
      </c>
      <c r="G136">
        <v>321</v>
      </c>
      <c r="H136">
        <v>312</v>
      </c>
      <c r="I136">
        <v>326</v>
      </c>
      <c r="J136">
        <v>318</v>
      </c>
      <c r="K136">
        <v>322</v>
      </c>
      <c r="L136">
        <v>273</v>
      </c>
      <c r="M136">
        <v>300</v>
      </c>
      <c r="N136">
        <v>253</v>
      </c>
      <c r="O136">
        <v>351</v>
      </c>
      <c r="P136">
        <v>18</v>
      </c>
      <c r="Q136">
        <v>15</v>
      </c>
      <c r="R136">
        <v>17</v>
      </c>
      <c r="S136">
        <v>15</v>
      </c>
      <c r="T136">
        <v>17</v>
      </c>
      <c r="U136">
        <v>11</v>
      </c>
      <c r="V136">
        <v>12</v>
      </c>
      <c r="W136">
        <v>13</v>
      </c>
      <c r="X136">
        <v>22</v>
      </c>
      <c r="Y136">
        <v>302</v>
      </c>
      <c r="Z136">
        <v>295</v>
      </c>
      <c r="AA136">
        <v>307</v>
      </c>
      <c r="AB136">
        <v>301</v>
      </c>
      <c r="AC136">
        <v>303</v>
      </c>
      <c r="AD136">
        <v>261</v>
      </c>
      <c r="AE136">
        <v>286</v>
      </c>
      <c r="AF136">
        <v>238</v>
      </c>
      <c r="AG136">
        <v>327</v>
      </c>
      <c r="AH136">
        <v>57</v>
      </c>
      <c r="AI136">
        <v>55</v>
      </c>
      <c r="AJ136">
        <v>3</v>
      </c>
      <c r="AK136">
        <v>3</v>
      </c>
      <c r="AL136">
        <v>53</v>
      </c>
      <c r="AM136">
        <v>51</v>
      </c>
      <c r="AN136">
        <v>256</v>
      </c>
      <c r="AO136">
        <v>9</v>
      </c>
      <c r="AP136">
        <v>246</v>
      </c>
      <c r="AQ136">
        <v>1</v>
      </c>
      <c r="AR136">
        <v>1</v>
      </c>
      <c r="AS136">
        <v>0</v>
      </c>
      <c r="AT136">
        <v>184</v>
      </c>
      <c r="AU136">
        <v>7</v>
      </c>
      <c r="AV136">
        <v>176</v>
      </c>
      <c r="AW136" s="130">
        <v>300</v>
      </c>
      <c r="AX136" s="130">
        <v>8</v>
      </c>
      <c r="AY136" s="130">
        <v>19</v>
      </c>
      <c r="AZ136" s="130">
        <v>272</v>
      </c>
      <c r="BA136" s="130">
        <v>12</v>
      </c>
      <c r="BB136" s="130">
        <v>0</v>
      </c>
      <c r="BC136" s="130">
        <v>0</v>
      </c>
      <c r="BD136" s="130">
        <v>12</v>
      </c>
      <c r="BE136" s="130">
        <v>286</v>
      </c>
      <c r="BF136" s="130">
        <v>8</v>
      </c>
      <c r="BG136" s="130">
        <v>19</v>
      </c>
      <c r="BH136" s="130">
        <v>258</v>
      </c>
      <c r="BI136">
        <v>41</v>
      </c>
      <c r="BJ136" s="130">
        <v>9</v>
      </c>
      <c r="BK136">
        <v>54</v>
      </c>
      <c r="BL136">
        <v>64</v>
      </c>
      <c r="BM136" s="27">
        <v>17</v>
      </c>
      <c r="BN136">
        <v>5</v>
      </c>
      <c r="BO136" s="130">
        <v>15</v>
      </c>
      <c r="BP136" s="130">
        <v>2</v>
      </c>
      <c r="BQ136">
        <v>1</v>
      </c>
      <c r="BR136">
        <v>0</v>
      </c>
      <c r="BS136" s="130">
        <v>13</v>
      </c>
      <c r="BT136">
        <v>2</v>
      </c>
      <c r="BU136">
        <v>0</v>
      </c>
      <c r="BV136">
        <v>0</v>
      </c>
      <c r="BW136">
        <v>4</v>
      </c>
      <c r="BX136">
        <v>0</v>
      </c>
      <c r="BY136" s="130">
        <v>4</v>
      </c>
      <c r="BZ136">
        <v>11</v>
      </c>
      <c r="CA136">
        <v>6</v>
      </c>
      <c r="CB136">
        <v>10</v>
      </c>
      <c r="CC136">
        <v>1</v>
      </c>
      <c r="CD136" s="130"/>
      <c r="CE136" s="130"/>
      <c r="CF136" s="322"/>
      <c r="CG136">
        <v>321</v>
      </c>
      <c r="CH136">
        <v>252</v>
      </c>
      <c r="CI136">
        <v>326</v>
      </c>
      <c r="CJ136" s="130">
        <v>81</v>
      </c>
      <c r="CK136" s="130">
        <v>289</v>
      </c>
      <c r="CL136" s="130">
        <v>188</v>
      </c>
      <c r="CM136" s="130">
        <v>312</v>
      </c>
      <c r="CN136">
        <v>295</v>
      </c>
      <c r="CO136">
        <v>302</v>
      </c>
      <c r="CP136">
        <v>134</v>
      </c>
      <c r="CQ136">
        <v>18</v>
      </c>
      <c r="CR136">
        <v>13</v>
      </c>
      <c r="CS136">
        <v>17</v>
      </c>
      <c r="CT136" s="130">
        <v>2</v>
      </c>
      <c r="CU136" s="130">
        <v>16</v>
      </c>
      <c r="CV136" s="130">
        <v>6</v>
      </c>
      <c r="CW136" s="130">
        <v>15</v>
      </c>
      <c r="CX136">
        <v>15</v>
      </c>
      <c r="CY136">
        <v>15</v>
      </c>
      <c r="CZ136">
        <v>4</v>
      </c>
      <c r="DA136">
        <v>302</v>
      </c>
      <c r="DB136">
        <v>239</v>
      </c>
      <c r="DC136">
        <v>307</v>
      </c>
      <c r="DD136" s="130">
        <v>77</v>
      </c>
      <c r="DE136" s="130">
        <v>271</v>
      </c>
      <c r="DF136" s="130">
        <v>180</v>
      </c>
      <c r="DG136" s="130">
        <v>295</v>
      </c>
      <c r="DH136" s="130">
        <v>278</v>
      </c>
      <c r="DI136" s="130">
        <v>286</v>
      </c>
      <c r="DJ136" s="130">
        <v>130</v>
      </c>
      <c r="DK136" s="130"/>
      <c r="DL136">
        <v>361</v>
      </c>
      <c r="DM136">
        <v>359</v>
      </c>
      <c r="DN136">
        <v>2</v>
      </c>
      <c r="DO136">
        <v>361</v>
      </c>
      <c r="DP136">
        <v>23</v>
      </c>
      <c r="DQ136">
        <v>336</v>
      </c>
      <c r="DR136">
        <v>2</v>
      </c>
      <c r="DS136">
        <v>316</v>
      </c>
      <c r="DT136">
        <v>335</v>
      </c>
      <c r="DU136" s="130">
        <v>140</v>
      </c>
      <c r="DV136" s="130">
        <v>45</v>
      </c>
      <c r="DW136">
        <v>145</v>
      </c>
      <c r="DX136" s="130">
        <v>5</v>
      </c>
      <c r="DY136">
        <v>22</v>
      </c>
      <c r="DZ136">
        <v>3</v>
      </c>
      <c r="EA136">
        <v>1</v>
      </c>
      <c r="EB136">
        <v>307</v>
      </c>
      <c r="EC136" s="130">
        <v>9</v>
      </c>
      <c r="ED136" s="130">
        <v>324</v>
      </c>
      <c r="EE136" s="130">
        <v>11</v>
      </c>
      <c r="EF136" s="130">
        <v>6</v>
      </c>
      <c r="EG136" s="130">
        <v>27</v>
      </c>
      <c r="EH136" s="130">
        <v>203</v>
      </c>
      <c r="EI136" s="130">
        <v>125</v>
      </c>
      <c r="EJ136" s="130">
        <v>6</v>
      </c>
      <c r="EK136" s="130">
        <v>10</v>
      </c>
      <c r="EL136" s="130">
        <v>6</v>
      </c>
      <c r="EM136" s="130">
        <v>1</v>
      </c>
      <c r="EN136" s="130">
        <v>0</v>
      </c>
      <c r="EO136">
        <v>17</v>
      </c>
      <c r="EP136">
        <v>195</v>
      </c>
      <c r="EQ136">
        <v>124</v>
      </c>
      <c r="ER136">
        <v>7</v>
      </c>
      <c r="ES136" s="130">
        <v>41</v>
      </c>
      <c r="ET136">
        <v>9</v>
      </c>
      <c r="EU136" s="130">
        <v>76</v>
      </c>
      <c r="EV136">
        <v>50</v>
      </c>
      <c r="EW136" s="130">
        <v>5563</v>
      </c>
      <c r="EX136" s="130">
        <v>0</v>
      </c>
      <c r="EY136" s="130">
        <v>205</v>
      </c>
      <c r="EZ136" s="130">
        <v>3</v>
      </c>
      <c r="FA136" s="130">
        <v>23</v>
      </c>
      <c r="FB136" s="130">
        <v>122</v>
      </c>
      <c r="FC136" s="130">
        <v>3030</v>
      </c>
      <c r="FD136">
        <v>2254</v>
      </c>
      <c r="FE136">
        <v>405</v>
      </c>
      <c r="FF136" s="130">
        <v>5689</v>
      </c>
      <c r="FG136" s="130">
        <v>32</v>
      </c>
      <c r="FH136" s="130">
        <v>21</v>
      </c>
      <c r="FI136" s="130">
        <v>2</v>
      </c>
      <c r="FJ136" s="130">
        <v>1</v>
      </c>
      <c r="FK136" s="130">
        <v>3</v>
      </c>
      <c r="FL136" s="130">
        <v>29</v>
      </c>
      <c r="FM136" s="130">
        <v>0</v>
      </c>
      <c r="FN136" s="130">
        <v>6</v>
      </c>
      <c r="FO136" s="130">
        <v>3</v>
      </c>
      <c r="FP136" s="130">
        <v>1</v>
      </c>
      <c r="FQ136" s="130">
        <v>1</v>
      </c>
      <c r="FR136" s="130">
        <v>2</v>
      </c>
      <c r="FS136" s="130">
        <v>1</v>
      </c>
      <c r="FT136" s="130">
        <v>0</v>
      </c>
      <c r="FU136" s="130">
        <v>2</v>
      </c>
      <c r="FV136" s="130">
        <v>1</v>
      </c>
      <c r="FW136" s="130">
        <v>1</v>
      </c>
      <c r="FX136" s="130">
        <v>0</v>
      </c>
      <c r="FY136" s="130">
        <v>2</v>
      </c>
      <c r="FZ136" s="130">
        <v>0</v>
      </c>
      <c r="GA136" s="130">
        <v>8</v>
      </c>
      <c r="GB136" s="130">
        <v>7</v>
      </c>
      <c r="GC136" s="130">
        <v>230</v>
      </c>
      <c r="GD136" s="130">
        <v>52</v>
      </c>
      <c r="GE136" s="130">
        <v>282</v>
      </c>
      <c r="GF136" s="130">
        <v>7</v>
      </c>
      <c r="GG136" s="130">
        <v>0</v>
      </c>
      <c r="GH136" s="130">
        <v>7</v>
      </c>
      <c r="GI136" s="130">
        <v>221</v>
      </c>
      <c r="GJ136" s="130">
        <v>52</v>
      </c>
      <c r="GK136" s="130">
        <v>273</v>
      </c>
      <c r="GL136" s="130">
        <v>230</v>
      </c>
      <c r="GM136" s="130">
        <v>9</v>
      </c>
      <c r="GN136" s="130">
        <v>9</v>
      </c>
      <c r="GO136" s="130">
        <v>9</v>
      </c>
      <c r="GP136" s="130">
        <v>70</v>
      </c>
      <c r="GQ136" s="130">
        <v>4</v>
      </c>
      <c r="GR136" s="130">
        <v>1</v>
      </c>
      <c r="GS136" s="130">
        <v>1</v>
      </c>
      <c r="GT136" s="130" t="s">
        <v>118</v>
      </c>
      <c r="GU136" s="130" t="s">
        <v>1240</v>
      </c>
      <c r="GV136" s="130"/>
      <c r="GW136" s="130"/>
      <c r="GX136" s="130"/>
      <c r="GY136" s="130"/>
      <c r="GZ136" s="130"/>
      <c r="HA136" s="130"/>
      <c r="HH136" s="130"/>
      <c r="HI136" s="130"/>
      <c r="HN136" s="130"/>
      <c r="HO136" s="130"/>
      <c r="HP136" s="130"/>
    </row>
    <row r="137" spans="1:224" x14ac:dyDescent="0.3">
      <c r="A137" t="s">
        <v>138</v>
      </c>
      <c r="B137" t="s">
        <v>212</v>
      </c>
      <c r="C137" t="s">
        <v>213</v>
      </c>
      <c r="D137" t="s">
        <v>214</v>
      </c>
      <c r="E137" s="352">
        <v>44713</v>
      </c>
      <c r="F137" s="130">
        <v>7417</v>
      </c>
      <c r="G137">
        <v>316</v>
      </c>
      <c r="H137">
        <v>302</v>
      </c>
      <c r="I137">
        <v>321</v>
      </c>
      <c r="J137">
        <v>309</v>
      </c>
      <c r="K137">
        <v>315</v>
      </c>
      <c r="L137">
        <v>268</v>
      </c>
      <c r="M137">
        <v>292</v>
      </c>
      <c r="N137">
        <v>241</v>
      </c>
      <c r="O137">
        <v>347</v>
      </c>
      <c r="P137">
        <v>19</v>
      </c>
      <c r="Q137">
        <v>16</v>
      </c>
      <c r="R137">
        <v>18</v>
      </c>
      <c r="S137">
        <v>16</v>
      </c>
      <c r="T137">
        <v>18</v>
      </c>
      <c r="U137">
        <v>12</v>
      </c>
      <c r="V137">
        <v>13</v>
      </c>
      <c r="W137">
        <v>13</v>
      </c>
      <c r="X137">
        <v>23</v>
      </c>
      <c r="Y137">
        <v>296</v>
      </c>
      <c r="Z137">
        <v>284</v>
      </c>
      <c r="AA137">
        <v>301</v>
      </c>
      <c r="AB137">
        <v>291</v>
      </c>
      <c r="AC137">
        <v>295</v>
      </c>
      <c r="AD137">
        <v>255</v>
      </c>
      <c r="AE137">
        <v>277</v>
      </c>
      <c r="AF137">
        <v>226</v>
      </c>
      <c r="AG137">
        <v>322</v>
      </c>
      <c r="AH137">
        <v>54</v>
      </c>
      <c r="AI137">
        <v>52</v>
      </c>
      <c r="AJ137">
        <v>3</v>
      </c>
      <c r="AK137">
        <v>3</v>
      </c>
      <c r="AL137">
        <v>50</v>
      </c>
      <c r="AM137">
        <v>48</v>
      </c>
      <c r="AN137">
        <v>250</v>
      </c>
      <c r="AO137">
        <v>10</v>
      </c>
      <c r="AP137">
        <v>239</v>
      </c>
      <c r="AQ137">
        <v>1</v>
      </c>
      <c r="AR137">
        <v>1</v>
      </c>
      <c r="AS137">
        <v>0</v>
      </c>
      <c r="AT137">
        <v>177</v>
      </c>
      <c r="AU137">
        <v>7</v>
      </c>
      <c r="AV137">
        <v>169</v>
      </c>
      <c r="AW137" s="130">
        <v>292</v>
      </c>
      <c r="AX137" s="130">
        <v>7</v>
      </c>
      <c r="AY137" s="130">
        <v>22</v>
      </c>
      <c r="AZ137" s="130">
        <v>262</v>
      </c>
      <c r="BA137" s="130">
        <v>13</v>
      </c>
      <c r="BB137" s="130">
        <v>0</v>
      </c>
      <c r="BC137" s="130">
        <v>1</v>
      </c>
      <c r="BD137" s="130">
        <v>12</v>
      </c>
      <c r="BE137" s="130">
        <v>277</v>
      </c>
      <c r="BF137" s="130">
        <v>7</v>
      </c>
      <c r="BG137" s="130">
        <v>21</v>
      </c>
      <c r="BH137" s="130">
        <v>248</v>
      </c>
      <c r="BI137">
        <v>42</v>
      </c>
      <c r="BJ137" s="130">
        <v>8</v>
      </c>
      <c r="BK137">
        <v>54</v>
      </c>
      <c r="BL137">
        <v>64</v>
      </c>
      <c r="BM137" s="27">
        <v>17</v>
      </c>
      <c r="BN137">
        <v>5</v>
      </c>
      <c r="BO137" s="130">
        <v>16</v>
      </c>
      <c r="BP137" s="130">
        <v>2</v>
      </c>
      <c r="BQ137">
        <v>1</v>
      </c>
      <c r="BR137">
        <v>0</v>
      </c>
      <c r="BS137" s="130">
        <v>14</v>
      </c>
      <c r="BT137">
        <v>2</v>
      </c>
      <c r="BU137">
        <v>0</v>
      </c>
      <c r="BV137">
        <v>1</v>
      </c>
      <c r="BW137">
        <v>4</v>
      </c>
      <c r="BX137">
        <v>0</v>
      </c>
      <c r="BY137" s="130">
        <v>4</v>
      </c>
      <c r="BZ137">
        <v>11</v>
      </c>
      <c r="CA137">
        <v>5</v>
      </c>
      <c r="CB137">
        <v>10</v>
      </c>
      <c r="CC137">
        <v>1</v>
      </c>
      <c r="CD137" s="130"/>
      <c r="CE137" s="130"/>
      <c r="CF137" s="322"/>
      <c r="CG137">
        <v>316</v>
      </c>
      <c r="CH137">
        <v>240</v>
      </c>
      <c r="CI137">
        <v>321</v>
      </c>
      <c r="CJ137" s="130">
        <v>83</v>
      </c>
      <c r="CK137" s="130">
        <v>283</v>
      </c>
      <c r="CL137" s="130">
        <v>182</v>
      </c>
      <c r="CM137" s="130">
        <v>302</v>
      </c>
      <c r="CN137">
        <v>285</v>
      </c>
      <c r="CO137">
        <v>293</v>
      </c>
      <c r="CP137">
        <v>125</v>
      </c>
      <c r="CQ137">
        <v>19</v>
      </c>
      <c r="CR137">
        <v>14</v>
      </c>
      <c r="CS137">
        <v>18</v>
      </c>
      <c r="CT137" s="130">
        <v>1</v>
      </c>
      <c r="CU137" s="130">
        <v>17</v>
      </c>
      <c r="CV137" s="130">
        <v>7</v>
      </c>
      <c r="CW137" s="130">
        <v>16</v>
      </c>
      <c r="CX137">
        <v>16</v>
      </c>
      <c r="CY137">
        <v>16</v>
      </c>
      <c r="CZ137">
        <v>5</v>
      </c>
      <c r="DA137">
        <v>296</v>
      </c>
      <c r="DB137">
        <v>226</v>
      </c>
      <c r="DC137">
        <v>301</v>
      </c>
      <c r="DD137" s="130">
        <v>80</v>
      </c>
      <c r="DE137" s="130">
        <v>264</v>
      </c>
      <c r="DF137" s="130">
        <v>173</v>
      </c>
      <c r="DG137" s="130">
        <v>284</v>
      </c>
      <c r="DH137" s="130">
        <v>267</v>
      </c>
      <c r="DI137" s="130">
        <v>276</v>
      </c>
      <c r="DJ137" s="130">
        <v>120</v>
      </c>
      <c r="DK137" s="130"/>
      <c r="DL137">
        <v>359</v>
      </c>
      <c r="DM137">
        <v>357</v>
      </c>
      <c r="DN137">
        <v>2</v>
      </c>
      <c r="DO137">
        <v>359</v>
      </c>
      <c r="DP137">
        <v>24</v>
      </c>
      <c r="DQ137">
        <v>333</v>
      </c>
      <c r="DR137">
        <v>2</v>
      </c>
      <c r="DS137">
        <v>306</v>
      </c>
      <c r="DT137">
        <v>331</v>
      </c>
      <c r="DU137" s="130">
        <v>140</v>
      </c>
      <c r="DV137" s="130">
        <v>44</v>
      </c>
      <c r="DW137">
        <v>143</v>
      </c>
      <c r="DX137" s="130">
        <v>4</v>
      </c>
      <c r="DY137">
        <v>22</v>
      </c>
      <c r="DZ137">
        <v>5</v>
      </c>
      <c r="EA137">
        <v>1</v>
      </c>
      <c r="EB137">
        <v>298</v>
      </c>
      <c r="EC137" s="130">
        <v>8</v>
      </c>
      <c r="ED137" s="130">
        <v>320</v>
      </c>
      <c r="EE137" s="130">
        <v>11</v>
      </c>
      <c r="EF137" s="130">
        <v>6</v>
      </c>
      <c r="EG137" s="130">
        <v>28</v>
      </c>
      <c r="EH137" s="130">
        <v>200</v>
      </c>
      <c r="EI137" s="130">
        <v>125</v>
      </c>
      <c r="EJ137" s="130">
        <v>6</v>
      </c>
      <c r="EK137" s="130">
        <v>10</v>
      </c>
      <c r="EL137" s="130">
        <v>7</v>
      </c>
      <c r="EM137" s="130">
        <v>1</v>
      </c>
      <c r="EN137" s="130">
        <v>0</v>
      </c>
      <c r="EO137">
        <v>18</v>
      </c>
      <c r="EP137">
        <v>191</v>
      </c>
      <c r="EQ137">
        <v>124</v>
      </c>
      <c r="ER137">
        <v>7</v>
      </c>
      <c r="ES137" s="130">
        <v>41</v>
      </c>
      <c r="ET137">
        <v>9</v>
      </c>
      <c r="EU137" s="130">
        <v>75</v>
      </c>
      <c r="EV137">
        <v>50</v>
      </c>
      <c r="EW137" s="130">
        <v>5547</v>
      </c>
      <c r="EX137" s="130">
        <v>0</v>
      </c>
      <c r="EY137" s="130">
        <v>209</v>
      </c>
      <c r="EZ137" s="130">
        <v>3</v>
      </c>
      <c r="FA137" s="130">
        <v>22</v>
      </c>
      <c r="FB137" s="130">
        <v>123</v>
      </c>
      <c r="FC137" s="130">
        <v>3006</v>
      </c>
      <c r="FD137">
        <v>2257</v>
      </c>
      <c r="FE137">
        <v>409</v>
      </c>
      <c r="FF137" s="130">
        <v>5672</v>
      </c>
      <c r="FG137" s="130">
        <v>30</v>
      </c>
      <c r="FH137" s="130">
        <v>20</v>
      </c>
      <c r="FI137" s="130">
        <v>1</v>
      </c>
      <c r="FJ137" s="130">
        <v>1</v>
      </c>
      <c r="FK137" s="130">
        <v>3</v>
      </c>
      <c r="FL137" s="130">
        <v>27</v>
      </c>
      <c r="FM137" s="130">
        <v>0</v>
      </c>
      <c r="FN137" s="130">
        <v>6</v>
      </c>
      <c r="FO137" s="130">
        <v>3</v>
      </c>
      <c r="FP137" s="130">
        <v>1</v>
      </c>
      <c r="FQ137" s="130">
        <v>1</v>
      </c>
      <c r="FR137" s="130">
        <v>2</v>
      </c>
      <c r="FS137" s="130">
        <v>1</v>
      </c>
      <c r="FT137" s="130">
        <v>0</v>
      </c>
      <c r="FU137" s="130">
        <v>2</v>
      </c>
      <c r="FV137" s="130">
        <v>1</v>
      </c>
      <c r="FW137" s="130">
        <v>1</v>
      </c>
      <c r="FX137" s="130">
        <v>0</v>
      </c>
      <c r="FY137" s="130">
        <v>2</v>
      </c>
      <c r="FZ137" s="130">
        <v>0</v>
      </c>
      <c r="GA137" s="130">
        <v>8</v>
      </c>
      <c r="GB137" s="130">
        <v>7</v>
      </c>
      <c r="GC137" s="130">
        <v>227</v>
      </c>
      <c r="GD137" s="130">
        <v>52</v>
      </c>
      <c r="GE137" s="130">
        <v>279</v>
      </c>
      <c r="GF137" s="130">
        <v>8</v>
      </c>
      <c r="GG137" s="130">
        <v>0</v>
      </c>
      <c r="GH137" s="130">
        <v>8</v>
      </c>
      <c r="GI137" s="130">
        <v>217</v>
      </c>
      <c r="GJ137" s="130">
        <v>52</v>
      </c>
      <c r="GK137" s="130">
        <v>269</v>
      </c>
      <c r="GL137" s="130">
        <v>227</v>
      </c>
      <c r="GM137" s="130">
        <v>9</v>
      </c>
      <c r="GN137" s="130">
        <v>9</v>
      </c>
      <c r="GO137" s="130">
        <v>9</v>
      </c>
      <c r="GP137" s="130">
        <v>68</v>
      </c>
      <c r="GQ137" s="130">
        <v>4</v>
      </c>
      <c r="GR137" s="130">
        <v>1</v>
      </c>
      <c r="GS137" s="130">
        <v>1</v>
      </c>
      <c r="GT137" s="130" t="s">
        <v>121</v>
      </c>
      <c r="GU137" s="130" t="s">
        <v>1240</v>
      </c>
      <c r="GV137" s="130"/>
      <c r="GW137" s="130"/>
      <c r="GX137" s="130"/>
      <c r="GY137" s="130"/>
      <c r="GZ137" s="130"/>
      <c r="HA137" s="130"/>
      <c r="HH137" s="130"/>
      <c r="HI137" s="130"/>
      <c r="HN137" s="130"/>
      <c r="HO137" s="130"/>
      <c r="HP137" s="130"/>
    </row>
    <row r="138" spans="1:224" x14ac:dyDescent="0.3">
      <c r="A138" t="s">
        <v>138</v>
      </c>
      <c r="B138" t="s">
        <v>212</v>
      </c>
      <c r="C138" t="s">
        <v>234</v>
      </c>
      <c r="D138" t="s">
        <v>235</v>
      </c>
      <c r="E138" s="352">
        <v>44682</v>
      </c>
      <c r="F138" s="130">
        <v>1268</v>
      </c>
      <c r="G138">
        <v>65</v>
      </c>
      <c r="H138">
        <v>54</v>
      </c>
      <c r="I138">
        <v>56</v>
      </c>
      <c r="J138">
        <v>63</v>
      </c>
      <c r="K138">
        <v>57</v>
      </c>
      <c r="L138">
        <v>48</v>
      </c>
      <c r="M138">
        <v>48</v>
      </c>
      <c r="N138">
        <v>32</v>
      </c>
      <c r="O138">
        <v>63</v>
      </c>
      <c r="P138">
        <v>4</v>
      </c>
      <c r="Q138">
        <v>2</v>
      </c>
      <c r="R138">
        <v>2</v>
      </c>
      <c r="S138">
        <v>5</v>
      </c>
      <c r="T138">
        <v>2</v>
      </c>
      <c r="U138">
        <v>1</v>
      </c>
      <c r="V138">
        <v>2</v>
      </c>
      <c r="W138">
        <v>4</v>
      </c>
      <c r="X138">
        <v>3</v>
      </c>
      <c r="Y138">
        <v>58</v>
      </c>
      <c r="Z138">
        <v>49</v>
      </c>
      <c r="AA138">
        <v>51</v>
      </c>
      <c r="AB138">
        <v>55</v>
      </c>
      <c r="AC138">
        <v>52</v>
      </c>
      <c r="AD138">
        <v>45</v>
      </c>
      <c r="AE138">
        <v>43</v>
      </c>
      <c r="AF138">
        <v>26</v>
      </c>
      <c r="AG138">
        <v>57</v>
      </c>
      <c r="AH138">
        <v>25</v>
      </c>
      <c r="AI138">
        <v>25</v>
      </c>
      <c r="AJ138">
        <v>3</v>
      </c>
      <c r="AK138">
        <v>3</v>
      </c>
      <c r="AL138">
        <v>22</v>
      </c>
      <c r="AM138">
        <v>22</v>
      </c>
      <c r="AN138">
        <v>41</v>
      </c>
      <c r="AO138">
        <v>1</v>
      </c>
      <c r="AP138">
        <v>38</v>
      </c>
      <c r="AQ138">
        <v>0</v>
      </c>
      <c r="AR138">
        <v>0</v>
      </c>
      <c r="AS138">
        <v>0</v>
      </c>
      <c r="AT138">
        <v>25</v>
      </c>
      <c r="AU138">
        <v>1</v>
      </c>
      <c r="AV138">
        <v>22</v>
      </c>
      <c r="AW138" s="130">
        <v>48</v>
      </c>
      <c r="AX138" s="130">
        <v>1</v>
      </c>
      <c r="AY138" s="130">
        <v>4</v>
      </c>
      <c r="AZ138" s="130">
        <v>43</v>
      </c>
      <c r="BA138" s="130">
        <v>2</v>
      </c>
      <c r="BB138" s="130">
        <v>0</v>
      </c>
      <c r="BC138" s="130">
        <v>0</v>
      </c>
      <c r="BD138" s="130">
        <v>2</v>
      </c>
      <c r="BE138" s="130">
        <v>43</v>
      </c>
      <c r="BF138" s="130">
        <v>1</v>
      </c>
      <c r="BG138" s="130">
        <v>3</v>
      </c>
      <c r="BH138" s="130">
        <v>39</v>
      </c>
      <c r="BI138">
        <v>6</v>
      </c>
      <c r="BJ138" s="130">
        <v>2</v>
      </c>
      <c r="BK138">
        <v>8</v>
      </c>
      <c r="BL138">
        <v>17</v>
      </c>
      <c r="BM138" s="27">
        <v>7</v>
      </c>
      <c r="BN138">
        <v>0</v>
      </c>
      <c r="BO138" s="130">
        <v>4</v>
      </c>
      <c r="BP138" s="130">
        <v>1</v>
      </c>
      <c r="BQ138">
        <v>0</v>
      </c>
      <c r="BR138">
        <v>0</v>
      </c>
      <c r="BS138" s="130">
        <v>3</v>
      </c>
      <c r="BT138">
        <v>0</v>
      </c>
      <c r="BU138">
        <v>0</v>
      </c>
      <c r="BV138">
        <v>0</v>
      </c>
      <c r="BW138">
        <v>1</v>
      </c>
      <c r="BX138">
        <v>0</v>
      </c>
      <c r="BY138" s="130">
        <v>1</v>
      </c>
      <c r="BZ138">
        <v>1</v>
      </c>
      <c r="CA138">
        <v>0</v>
      </c>
      <c r="CB138">
        <v>1</v>
      </c>
      <c r="CC138">
        <v>0</v>
      </c>
      <c r="CD138" s="130"/>
      <c r="CE138" s="130"/>
      <c r="CF138" s="322"/>
      <c r="CG138">
        <v>65</v>
      </c>
      <c r="CH138">
        <v>42</v>
      </c>
      <c r="CI138">
        <v>56</v>
      </c>
      <c r="CJ138" s="130">
        <v>14</v>
      </c>
      <c r="CK138" s="130">
        <v>45</v>
      </c>
      <c r="CL138" s="130">
        <v>27</v>
      </c>
      <c r="CM138" s="130">
        <v>54</v>
      </c>
      <c r="CN138">
        <v>38</v>
      </c>
      <c r="CO138">
        <v>53</v>
      </c>
      <c r="CP138">
        <v>14</v>
      </c>
      <c r="CQ138">
        <v>4</v>
      </c>
      <c r="CR138">
        <v>4</v>
      </c>
      <c r="CS138">
        <v>2</v>
      </c>
      <c r="CT138" s="130">
        <v>0</v>
      </c>
      <c r="CU138" s="130">
        <v>1</v>
      </c>
      <c r="CV138" s="130">
        <v>1</v>
      </c>
      <c r="CW138" s="130">
        <v>2</v>
      </c>
      <c r="CX138">
        <v>1</v>
      </c>
      <c r="CY138">
        <v>2</v>
      </c>
      <c r="CZ138">
        <v>0</v>
      </c>
      <c r="DA138">
        <v>58</v>
      </c>
      <c r="DB138">
        <v>35</v>
      </c>
      <c r="DC138">
        <v>51</v>
      </c>
      <c r="DD138" s="130">
        <v>14</v>
      </c>
      <c r="DE138" s="130">
        <v>41</v>
      </c>
      <c r="DF138" s="130">
        <v>24</v>
      </c>
      <c r="DG138" s="130">
        <v>49</v>
      </c>
      <c r="DH138" s="130">
        <v>36</v>
      </c>
      <c r="DI138" s="130">
        <v>48</v>
      </c>
      <c r="DJ138" s="130">
        <v>13</v>
      </c>
      <c r="DK138" s="130"/>
      <c r="DL138">
        <v>67</v>
      </c>
      <c r="DM138">
        <v>64</v>
      </c>
      <c r="DN138">
        <v>3</v>
      </c>
      <c r="DO138">
        <v>67</v>
      </c>
      <c r="DP138">
        <v>5</v>
      </c>
      <c r="DQ138">
        <v>59</v>
      </c>
      <c r="DR138">
        <v>3</v>
      </c>
      <c r="DS138">
        <v>28</v>
      </c>
      <c r="DT138">
        <v>49</v>
      </c>
      <c r="DU138" s="130">
        <v>24</v>
      </c>
      <c r="DV138" s="130">
        <v>5</v>
      </c>
      <c r="DW138">
        <v>27</v>
      </c>
      <c r="DX138" s="130">
        <v>4</v>
      </c>
      <c r="DY138">
        <v>6</v>
      </c>
      <c r="DZ138">
        <v>0</v>
      </c>
      <c r="EA138">
        <v>1</v>
      </c>
      <c r="EB138">
        <v>27</v>
      </c>
      <c r="EC138" s="130">
        <v>1</v>
      </c>
      <c r="ED138" s="130">
        <v>47</v>
      </c>
      <c r="EE138" s="130">
        <v>2</v>
      </c>
      <c r="EF138" s="130">
        <v>0</v>
      </c>
      <c r="EG138" s="130">
        <v>8</v>
      </c>
      <c r="EH138" s="130">
        <v>50</v>
      </c>
      <c r="EI138" s="130">
        <v>9</v>
      </c>
      <c r="EJ138" s="130">
        <v>0</v>
      </c>
      <c r="EK138" s="130">
        <v>2</v>
      </c>
      <c r="EL138" s="130">
        <v>3</v>
      </c>
      <c r="EM138" s="130">
        <v>0</v>
      </c>
      <c r="EN138" s="130">
        <v>0</v>
      </c>
      <c r="EO138">
        <v>6</v>
      </c>
      <c r="EP138">
        <v>44</v>
      </c>
      <c r="EQ138">
        <v>9</v>
      </c>
      <c r="ER138">
        <v>0</v>
      </c>
      <c r="ES138" s="130">
        <v>1</v>
      </c>
      <c r="ET138">
        <v>0</v>
      </c>
      <c r="EU138" s="130">
        <v>12</v>
      </c>
      <c r="EV138">
        <v>5</v>
      </c>
      <c r="EW138" s="130">
        <v>1178</v>
      </c>
      <c r="EX138" s="130">
        <v>0</v>
      </c>
      <c r="EY138" s="130">
        <v>22</v>
      </c>
      <c r="EZ138" s="130">
        <v>3</v>
      </c>
      <c r="FA138" s="130">
        <v>10</v>
      </c>
      <c r="FB138" s="130">
        <v>94</v>
      </c>
      <c r="FC138" s="130">
        <v>549</v>
      </c>
      <c r="FD138">
        <v>606</v>
      </c>
      <c r="FE138">
        <v>40</v>
      </c>
      <c r="FF138" s="130">
        <v>1195</v>
      </c>
      <c r="FG138" s="130">
        <v>12</v>
      </c>
      <c r="FH138" s="130">
        <v>5</v>
      </c>
      <c r="FI138" s="130">
        <v>0</v>
      </c>
      <c r="FJ138" s="130">
        <v>1</v>
      </c>
      <c r="FK138" s="130">
        <v>0</v>
      </c>
      <c r="FL138" s="130">
        <v>11</v>
      </c>
      <c r="FM138" s="130">
        <v>1</v>
      </c>
      <c r="FN138" s="130"/>
      <c r="FO138" s="130"/>
      <c r="FP138" s="130"/>
      <c r="FQ138" s="130"/>
      <c r="FR138" s="130"/>
      <c r="FS138" s="130"/>
      <c r="FT138" s="130"/>
      <c r="FU138" s="130"/>
      <c r="FV138" s="130"/>
      <c r="FW138" s="130"/>
      <c r="FX138" s="130"/>
      <c r="FY138" s="130"/>
      <c r="FZ138" s="130"/>
      <c r="GA138" s="130"/>
      <c r="GB138" s="130"/>
      <c r="GC138" s="130">
        <v>40</v>
      </c>
      <c r="GD138" s="130">
        <v>6</v>
      </c>
      <c r="GE138" s="130">
        <v>46</v>
      </c>
      <c r="GF138" s="130">
        <v>2</v>
      </c>
      <c r="GG138" s="130">
        <v>0</v>
      </c>
      <c r="GH138" s="130">
        <v>2</v>
      </c>
      <c r="GI138" s="130">
        <v>36</v>
      </c>
      <c r="GJ138" s="130">
        <v>5</v>
      </c>
      <c r="GK138" s="130">
        <v>41</v>
      </c>
      <c r="GL138" s="130">
        <v>40</v>
      </c>
      <c r="GM138" s="130">
        <v>2</v>
      </c>
      <c r="GN138" s="130">
        <v>2</v>
      </c>
      <c r="GO138" s="130">
        <v>2</v>
      </c>
      <c r="GP138" s="130">
        <v>18</v>
      </c>
      <c r="GQ138" s="130">
        <v>1</v>
      </c>
      <c r="GR138" s="130">
        <v>1</v>
      </c>
      <c r="GS138" s="130">
        <v>1</v>
      </c>
      <c r="GT138" s="130" t="s">
        <v>118</v>
      </c>
      <c r="GU138" s="130" t="s">
        <v>1242</v>
      </c>
      <c r="GV138" s="130"/>
      <c r="GW138" s="130"/>
      <c r="GX138" s="130"/>
      <c r="GY138" s="130"/>
      <c r="GZ138" s="130"/>
      <c r="HA138" s="130"/>
      <c r="HH138" s="130"/>
      <c r="HI138" s="130"/>
      <c r="HN138" s="130"/>
      <c r="HO138" s="130"/>
      <c r="HP138" s="130"/>
    </row>
    <row r="139" spans="1:224" x14ac:dyDescent="0.3">
      <c r="A139" t="s">
        <v>138</v>
      </c>
      <c r="B139" t="s">
        <v>212</v>
      </c>
      <c r="C139" t="s">
        <v>234</v>
      </c>
      <c r="D139" t="s">
        <v>235</v>
      </c>
      <c r="E139" s="352">
        <v>44713</v>
      </c>
      <c r="F139" s="130">
        <v>1251</v>
      </c>
      <c r="G139">
        <v>58</v>
      </c>
      <c r="H139">
        <v>51</v>
      </c>
      <c r="I139">
        <v>52</v>
      </c>
      <c r="J139">
        <v>59</v>
      </c>
      <c r="K139">
        <v>54</v>
      </c>
      <c r="L139">
        <v>44</v>
      </c>
      <c r="M139">
        <v>46</v>
      </c>
      <c r="N139">
        <v>31</v>
      </c>
      <c r="O139">
        <v>63</v>
      </c>
      <c r="P139">
        <v>3</v>
      </c>
      <c r="Q139">
        <v>2</v>
      </c>
      <c r="R139">
        <v>2</v>
      </c>
      <c r="S139">
        <v>4</v>
      </c>
      <c r="T139">
        <v>2</v>
      </c>
      <c r="U139">
        <v>1</v>
      </c>
      <c r="V139">
        <v>3</v>
      </c>
      <c r="W139">
        <v>4</v>
      </c>
      <c r="X139">
        <v>4</v>
      </c>
      <c r="Y139">
        <v>52</v>
      </c>
      <c r="Z139">
        <v>47</v>
      </c>
      <c r="AA139">
        <v>47</v>
      </c>
      <c r="AB139">
        <v>52</v>
      </c>
      <c r="AC139">
        <v>49</v>
      </c>
      <c r="AD139">
        <v>41</v>
      </c>
      <c r="AE139">
        <v>40</v>
      </c>
      <c r="AF139">
        <v>25</v>
      </c>
      <c r="AG139">
        <v>56</v>
      </c>
      <c r="AH139">
        <v>27</v>
      </c>
      <c r="AI139">
        <v>26</v>
      </c>
      <c r="AJ139">
        <v>4</v>
      </c>
      <c r="AK139">
        <v>3</v>
      </c>
      <c r="AL139">
        <v>23</v>
      </c>
      <c r="AM139">
        <v>23</v>
      </c>
      <c r="AN139">
        <v>38</v>
      </c>
      <c r="AO139">
        <v>1</v>
      </c>
      <c r="AP139">
        <v>36</v>
      </c>
      <c r="AQ139">
        <v>0</v>
      </c>
      <c r="AR139">
        <v>0</v>
      </c>
      <c r="AS139">
        <v>0</v>
      </c>
      <c r="AT139">
        <v>23</v>
      </c>
      <c r="AU139">
        <v>1</v>
      </c>
      <c r="AV139">
        <v>21</v>
      </c>
      <c r="AW139" s="130">
        <v>46</v>
      </c>
      <c r="AX139" s="130">
        <v>1</v>
      </c>
      <c r="AY139" s="130">
        <v>3</v>
      </c>
      <c r="AZ139" s="130">
        <v>42</v>
      </c>
      <c r="BA139" s="130">
        <v>3</v>
      </c>
      <c r="BB139" s="130">
        <v>0</v>
      </c>
      <c r="BC139" s="130">
        <v>0</v>
      </c>
      <c r="BD139" s="130">
        <v>3</v>
      </c>
      <c r="BE139" s="130">
        <v>40</v>
      </c>
      <c r="BF139" s="130">
        <v>1</v>
      </c>
      <c r="BG139" s="130">
        <v>2</v>
      </c>
      <c r="BH139" s="130">
        <v>37</v>
      </c>
      <c r="BI139">
        <v>6</v>
      </c>
      <c r="BJ139" s="130">
        <v>2</v>
      </c>
      <c r="BK139">
        <v>8</v>
      </c>
      <c r="BL139">
        <v>17</v>
      </c>
      <c r="BM139" s="27">
        <v>7</v>
      </c>
      <c r="BN139">
        <v>0</v>
      </c>
      <c r="BO139" s="130">
        <v>4</v>
      </c>
      <c r="BP139" s="130">
        <v>1</v>
      </c>
      <c r="BQ139">
        <v>0</v>
      </c>
      <c r="BR139">
        <v>0</v>
      </c>
      <c r="BS139" s="130">
        <v>3</v>
      </c>
      <c r="BT139">
        <v>0</v>
      </c>
      <c r="BU139">
        <v>0</v>
      </c>
      <c r="BV139">
        <v>0</v>
      </c>
      <c r="BW139">
        <v>1</v>
      </c>
      <c r="BX139">
        <v>0</v>
      </c>
      <c r="BY139" s="130">
        <v>1</v>
      </c>
      <c r="BZ139">
        <v>1</v>
      </c>
      <c r="CA139">
        <v>0</v>
      </c>
      <c r="CB139">
        <v>1</v>
      </c>
      <c r="CC139">
        <v>0</v>
      </c>
      <c r="CD139" s="130"/>
      <c r="CE139" s="130"/>
      <c r="CF139" s="322"/>
      <c r="CG139">
        <v>58</v>
      </c>
      <c r="CH139">
        <v>35</v>
      </c>
      <c r="CI139">
        <v>52</v>
      </c>
      <c r="CJ139" s="130">
        <v>13</v>
      </c>
      <c r="CK139" s="130">
        <v>42</v>
      </c>
      <c r="CL139" s="130">
        <v>26</v>
      </c>
      <c r="CM139" s="130">
        <v>51</v>
      </c>
      <c r="CN139">
        <v>35</v>
      </c>
      <c r="CO139">
        <v>50</v>
      </c>
      <c r="CP139">
        <v>13</v>
      </c>
      <c r="CQ139">
        <v>3</v>
      </c>
      <c r="CR139">
        <v>3</v>
      </c>
      <c r="CS139">
        <v>2</v>
      </c>
      <c r="CT139" s="130">
        <v>0</v>
      </c>
      <c r="CU139" s="130">
        <v>1</v>
      </c>
      <c r="CV139" s="130">
        <v>1</v>
      </c>
      <c r="CW139" s="130">
        <v>2</v>
      </c>
      <c r="CX139">
        <v>1</v>
      </c>
      <c r="CY139">
        <v>2</v>
      </c>
      <c r="CZ139">
        <v>0</v>
      </c>
      <c r="DA139">
        <v>52</v>
      </c>
      <c r="DB139">
        <v>31</v>
      </c>
      <c r="DC139">
        <v>47</v>
      </c>
      <c r="DD139" s="130">
        <v>13</v>
      </c>
      <c r="DE139" s="130">
        <v>38</v>
      </c>
      <c r="DF139" s="130">
        <v>23</v>
      </c>
      <c r="DG139" s="130">
        <v>47</v>
      </c>
      <c r="DH139" s="130">
        <v>34</v>
      </c>
      <c r="DI139" s="130">
        <v>46</v>
      </c>
      <c r="DJ139" s="130">
        <v>13</v>
      </c>
      <c r="DK139" s="130"/>
      <c r="DL139">
        <v>66</v>
      </c>
      <c r="DM139">
        <v>63</v>
      </c>
      <c r="DN139">
        <v>3</v>
      </c>
      <c r="DO139">
        <v>66</v>
      </c>
      <c r="DP139">
        <v>5</v>
      </c>
      <c r="DQ139">
        <v>58</v>
      </c>
      <c r="DR139">
        <v>3</v>
      </c>
      <c r="DS139">
        <v>29</v>
      </c>
      <c r="DT139">
        <v>49</v>
      </c>
      <c r="DU139" s="130">
        <v>24</v>
      </c>
      <c r="DV139" s="130">
        <v>5</v>
      </c>
      <c r="DW139">
        <v>26</v>
      </c>
      <c r="DX139" s="130">
        <v>4</v>
      </c>
      <c r="DY139">
        <v>6</v>
      </c>
      <c r="DZ139">
        <v>0</v>
      </c>
      <c r="EA139">
        <v>1</v>
      </c>
      <c r="EB139">
        <v>27</v>
      </c>
      <c r="EC139" s="130">
        <v>2</v>
      </c>
      <c r="ED139" s="130">
        <v>47</v>
      </c>
      <c r="EE139" s="130">
        <v>2</v>
      </c>
      <c r="EF139" s="130">
        <v>0</v>
      </c>
      <c r="EG139" s="130">
        <v>8</v>
      </c>
      <c r="EH139" s="130">
        <v>49</v>
      </c>
      <c r="EI139" s="130">
        <v>9</v>
      </c>
      <c r="EJ139" s="130">
        <v>0</v>
      </c>
      <c r="EK139" s="130">
        <v>2</v>
      </c>
      <c r="EL139" s="130">
        <v>3</v>
      </c>
      <c r="EM139" s="130">
        <v>0</v>
      </c>
      <c r="EN139" s="130">
        <v>0</v>
      </c>
      <c r="EO139">
        <v>6</v>
      </c>
      <c r="EP139">
        <v>43</v>
      </c>
      <c r="EQ139">
        <v>9</v>
      </c>
      <c r="ER139">
        <v>0</v>
      </c>
      <c r="ES139" s="130">
        <v>1</v>
      </c>
      <c r="ET139">
        <v>0</v>
      </c>
      <c r="EU139" s="130">
        <v>12</v>
      </c>
      <c r="EV139">
        <v>4</v>
      </c>
      <c r="EW139" s="130">
        <v>1165</v>
      </c>
      <c r="EX139" s="130">
        <v>0</v>
      </c>
      <c r="EY139" s="130">
        <v>21</v>
      </c>
      <c r="EZ139" s="130">
        <v>3</v>
      </c>
      <c r="FA139" s="130">
        <v>9</v>
      </c>
      <c r="FB139" s="130">
        <v>91</v>
      </c>
      <c r="FC139" s="130">
        <v>539</v>
      </c>
      <c r="FD139">
        <v>600</v>
      </c>
      <c r="FE139">
        <v>42</v>
      </c>
      <c r="FF139" s="130">
        <v>1181</v>
      </c>
      <c r="FG139" s="130">
        <v>10</v>
      </c>
      <c r="FH139" s="130">
        <v>4</v>
      </c>
      <c r="FI139" s="130">
        <v>0</v>
      </c>
      <c r="FJ139" s="130">
        <v>1</v>
      </c>
      <c r="FK139" s="130">
        <v>0</v>
      </c>
      <c r="FL139" s="130">
        <v>9</v>
      </c>
      <c r="FM139" s="130">
        <v>1</v>
      </c>
      <c r="FN139" s="130"/>
      <c r="FO139" s="130"/>
      <c r="FP139" s="130"/>
      <c r="FQ139" s="130"/>
      <c r="FR139" s="130"/>
      <c r="FS139" s="130"/>
      <c r="FT139" s="130"/>
      <c r="FU139" s="130"/>
      <c r="FV139" s="130"/>
      <c r="FW139" s="130"/>
      <c r="FX139" s="130"/>
      <c r="FY139" s="130"/>
      <c r="FZ139" s="130"/>
      <c r="GA139" s="130"/>
      <c r="GB139" s="130"/>
      <c r="GC139" s="130">
        <v>40</v>
      </c>
      <c r="GD139" s="130">
        <v>6</v>
      </c>
      <c r="GE139" s="130">
        <v>46</v>
      </c>
      <c r="GF139" s="130">
        <v>2</v>
      </c>
      <c r="GG139" s="130">
        <v>0</v>
      </c>
      <c r="GH139" s="130">
        <v>2</v>
      </c>
      <c r="GI139" s="130">
        <v>36</v>
      </c>
      <c r="GJ139" s="130">
        <v>5</v>
      </c>
      <c r="GK139" s="130">
        <v>41</v>
      </c>
      <c r="GL139" s="130">
        <v>40</v>
      </c>
      <c r="GM139" s="130">
        <v>2</v>
      </c>
      <c r="GN139" s="130">
        <v>2</v>
      </c>
      <c r="GO139" s="130">
        <v>2</v>
      </c>
      <c r="GP139" s="130">
        <v>17</v>
      </c>
      <c r="GQ139" s="130">
        <v>1</v>
      </c>
      <c r="GR139" s="130">
        <v>1</v>
      </c>
      <c r="GS139" s="130">
        <v>1</v>
      </c>
      <c r="GT139" s="130" t="s">
        <v>121</v>
      </c>
      <c r="GU139" s="130" t="s">
        <v>1242</v>
      </c>
      <c r="GV139" s="130"/>
      <c r="GW139" s="130"/>
      <c r="GX139" s="130"/>
      <c r="GY139" s="130"/>
      <c r="GZ139" s="130"/>
      <c r="HA139" s="130"/>
      <c r="HH139" s="130"/>
      <c r="HI139" s="130"/>
      <c r="HN139" s="130"/>
      <c r="HO139" s="130"/>
      <c r="HP139" s="130"/>
    </row>
    <row r="140" spans="1:224" x14ac:dyDescent="0.3">
      <c r="A140" t="s">
        <v>138</v>
      </c>
      <c r="B140" t="s">
        <v>212</v>
      </c>
      <c r="C140" t="s">
        <v>215</v>
      </c>
      <c r="D140" t="s">
        <v>216</v>
      </c>
      <c r="E140" s="352">
        <v>44682</v>
      </c>
      <c r="F140" s="130">
        <v>14172</v>
      </c>
      <c r="G140">
        <v>626</v>
      </c>
      <c r="H140">
        <v>568</v>
      </c>
      <c r="I140">
        <v>627</v>
      </c>
      <c r="J140">
        <v>570</v>
      </c>
      <c r="K140">
        <v>625</v>
      </c>
      <c r="L140">
        <v>449</v>
      </c>
      <c r="M140">
        <v>500</v>
      </c>
      <c r="N140">
        <v>128</v>
      </c>
      <c r="O140">
        <v>664</v>
      </c>
      <c r="P140">
        <v>25</v>
      </c>
      <c r="Q140">
        <v>23</v>
      </c>
      <c r="R140">
        <v>30</v>
      </c>
      <c r="S140">
        <v>23</v>
      </c>
      <c r="T140">
        <v>27</v>
      </c>
      <c r="U140">
        <v>13</v>
      </c>
      <c r="V140">
        <v>12</v>
      </c>
      <c r="W140">
        <v>9</v>
      </c>
      <c r="X140">
        <v>34</v>
      </c>
      <c r="Y140">
        <v>593</v>
      </c>
      <c r="Z140">
        <v>537</v>
      </c>
      <c r="AA140">
        <v>589</v>
      </c>
      <c r="AB140">
        <v>540</v>
      </c>
      <c r="AC140">
        <v>590</v>
      </c>
      <c r="AD140">
        <v>434</v>
      </c>
      <c r="AE140">
        <v>486</v>
      </c>
      <c r="AF140">
        <v>118</v>
      </c>
      <c r="AG140">
        <v>621</v>
      </c>
      <c r="AH140">
        <v>98</v>
      </c>
      <c r="AI140">
        <v>86</v>
      </c>
      <c r="AJ140">
        <v>7</v>
      </c>
      <c r="AK140">
        <v>7</v>
      </c>
      <c r="AL140">
        <v>90</v>
      </c>
      <c r="AM140">
        <v>79</v>
      </c>
      <c r="AN140">
        <v>397</v>
      </c>
      <c r="AO140">
        <v>9</v>
      </c>
      <c r="AP140">
        <v>388</v>
      </c>
      <c r="AQ140">
        <v>1</v>
      </c>
      <c r="AR140">
        <v>1</v>
      </c>
      <c r="AS140">
        <v>0</v>
      </c>
      <c r="AT140">
        <v>80</v>
      </c>
      <c r="AU140">
        <v>1</v>
      </c>
      <c r="AV140">
        <v>79</v>
      </c>
      <c r="AW140" s="130">
        <v>500</v>
      </c>
      <c r="AX140" s="130">
        <v>33</v>
      </c>
      <c r="AY140" s="130">
        <v>94</v>
      </c>
      <c r="AZ140" s="130">
        <v>372</v>
      </c>
      <c r="BA140" s="130">
        <v>12</v>
      </c>
      <c r="BB140" s="130">
        <v>1</v>
      </c>
      <c r="BC140" s="130">
        <v>0</v>
      </c>
      <c r="BD140" s="130">
        <v>11</v>
      </c>
      <c r="BE140" s="130">
        <v>486</v>
      </c>
      <c r="BF140" s="130">
        <v>31</v>
      </c>
      <c r="BG140" s="130">
        <v>94</v>
      </c>
      <c r="BH140" s="130">
        <v>360</v>
      </c>
      <c r="BI140">
        <v>95</v>
      </c>
      <c r="BJ140" s="130">
        <v>15</v>
      </c>
      <c r="BK140">
        <v>108</v>
      </c>
      <c r="BL140">
        <v>120</v>
      </c>
      <c r="BM140" s="27">
        <v>44</v>
      </c>
      <c r="BN140">
        <v>9</v>
      </c>
      <c r="BO140" s="130">
        <v>31</v>
      </c>
      <c r="BP140" s="130">
        <v>9</v>
      </c>
      <c r="BQ140">
        <v>1</v>
      </c>
      <c r="BR140">
        <v>0</v>
      </c>
      <c r="BS140" s="130">
        <v>22</v>
      </c>
      <c r="BT140">
        <v>0</v>
      </c>
      <c r="BU140">
        <v>0</v>
      </c>
      <c r="BV140">
        <v>3</v>
      </c>
      <c r="BW140">
        <v>5</v>
      </c>
      <c r="BX140">
        <v>0</v>
      </c>
      <c r="BY140" s="130">
        <v>5</v>
      </c>
      <c r="BZ140">
        <v>13</v>
      </c>
      <c r="CA140">
        <v>3</v>
      </c>
      <c r="CB140">
        <v>12</v>
      </c>
      <c r="CC140">
        <v>1</v>
      </c>
      <c r="CD140" s="130"/>
      <c r="CE140" s="130"/>
      <c r="CF140" s="322"/>
      <c r="CG140">
        <v>626</v>
      </c>
      <c r="CH140">
        <v>330</v>
      </c>
      <c r="CI140">
        <v>627</v>
      </c>
      <c r="CJ140" s="130">
        <v>178</v>
      </c>
      <c r="CK140" s="130">
        <v>546</v>
      </c>
      <c r="CL140" s="130">
        <v>358</v>
      </c>
      <c r="CM140" s="130">
        <v>568</v>
      </c>
      <c r="CN140">
        <v>497</v>
      </c>
      <c r="CO140">
        <v>540</v>
      </c>
      <c r="CP140">
        <v>169</v>
      </c>
      <c r="CQ140">
        <v>25</v>
      </c>
      <c r="CR140">
        <v>14</v>
      </c>
      <c r="CS140">
        <v>30</v>
      </c>
      <c r="CT140" s="130">
        <v>4</v>
      </c>
      <c r="CU140" s="130">
        <v>28</v>
      </c>
      <c r="CV140" s="130">
        <v>10</v>
      </c>
      <c r="CW140" s="130">
        <v>23</v>
      </c>
      <c r="CX140">
        <v>18</v>
      </c>
      <c r="CY140">
        <v>16</v>
      </c>
      <c r="CZ140">
        <v>2</v>
      </c>
      <c r="DA140">
        <v>593</v>
      </c>
      <c r="DB140">
        <v>313</v>
      </c>
      <c r="DC140">
        <v>589</v>
      </c>
      <c r="DD140" s="130">
        <v>171</v>
      </c>
      <c r="DE140" s="130">
        <v>512</v>
      </c>
      <c r="DF140" s="130">
        <v>342</v>
      </c>
      <c r="DG140" s="130">
        <v>537</v>
      </c>
      <c r="DH140" s="130">
        <v>473</v>
      </c>
      <c r="DI140" s="130">
        <v>516</v>
      </c>
      <c r="DJ140" s="130">
        <v>165</v>
      </c>
      <c r="DK140" s="130"/>
      <c r="DL140">
        <v>707</v>
      </c>
      <c r="DM140">
        <v>698</v>
      </c>
      <c r="DN140">
        <v>9</v>
      </c>
      <c r="DO140">
        <v>707</v>
      </c>
      <c r="DP140">
        <v>42</v>
      </c>
      <c r="DQ140">
        <v>656</v>
      </c>
      <c r="DR140">
        <v>9</v>
      </c>
      <c r="DS140">
        <v>439</v>
      </c>
      <c r="DT140">
        <v>670</v>
      </c>
      <c r="DU140" s="130">
        <v>284</v>
      </c>
      <c r="DV140" s="130">
        <v>78</v>
      </c>
      <c r="DW140">
        <v>245</v>
      </c>
      <c r="DX140" s="130">
        <v>27</v>
      </c>
      <c r="DY140">
        <v>33</v>
      </c>
      <c r="DZ140">
        <v>38</v>
      </c>
      <c r="EA140">
        <v>2</v>
      </c>
      <c r="EB140">
        <v>414</v>
      </c>
      <c r="EC140" s="130">
        <v>25</v>
      </c>
      <c r="ED140" s="130">
        <v>633</v>
      </c>
      <c r="EE140" s="130">
        <v>36</v>
      </c>
      <c r="EF140" s="130">
        <v>3</v>
      </c>
      <c r="EG140" s="130">
        <v>50</v>
      </c>
      <c r="EH140" s="130">
        <v>359</v>
      </c>
      <c r="EI140" s="130">
        <v>295</v>
      </c>
      <c r="EJ140" s="130">
        <v>3</v>
      </c>
      <c r="EK140" s="130">
        <v>21</v>
      </c>
      <c r="EL140" s="130">
        <v>17</v>
      </c>
      <c r="EM140" s="130">
        <v>1</v>
      </c>
      <c r="EN140" s="130">
        <v>0</v>
      </c>
      <c r="EO140">
        <v>27</v>
      </c>
      <c r="EP140">
        <v>337</v>
      </c>
      <c r="EQ140">
        <v>292</v>
      </c>
      <c r="ER140">
        <v>10</v>
      </c>
      <c r="ES140" s="130">
        <v>81</v>
      </c>
      <c r="ET140">
        <v>19</v>
      </c>
      <c r="EU140" s="130">
        <v>178</v>
      </c>
      <c r="EV140">
        <v>139</v>
      </c>
      <c r="EW140" s="130">
        <v>10533</v>
      </c>
      <c r="EX140" s="130">
        <v>1</v>
      </c>
      <c r="EY140" s="130">
        <v>415</v>
      </c>
      <c r="EZ140" s="130">
        <v>14</v>
      </c>
      <c r="FA140" s="130">
        <v>61</v>
      </c>
      <c r="FB140" s="130">
        <v>246</v>
      </c>
      <c r="FC140" s="130">
        <v>5451</v>
      </c>
      <c r="FD140">
        <v>4373</v>
      </c>
      <c r="FE140">
        <v>1026</v>
      </c>
      <c r="FF140" s="130">
        <v>10850</v>
      </c>
      <c r="FG140" s="130">
        <v>48</v>
      </c>
      <c r="FH140" s="130">
        <v>30</v>
      </c>
      <c r="FI140" s="130">
        <v>0</v>
      </c>
      <c r="FJ140" s="130">
        <v>3</v>
      </c>
      <c r="FK140" s="130">
        <v>2</v>
      </c>
      <c r="FL140" s="130">
        <v>41</v>
      </c>
      <c r="FM140" s="130">
        <v>5</v>
      </c>
      <c r="FN140" s="130">
        <v>3</v>
      </c>
      <c r="FO140" s="130">
        <v>2</v>
      </c>
      <c r="FP140" s="130">
        <v>1</v>
      </c>
      <c r="FQ140" s="130">
        <v>0</v>
      </c>
      <c r="FR140" s="130">
        <v>2</v>
      </c>
      <c r="FS140" s="130">
        <v>1</v>
      </c>
      <c r="FT140" s="130">
        <v>0</v>
      </c>
      <c r="FU140" s="130">
        <v>7</v>
      </c>
      <c r="FV140" s="130">
        <v>5</v>
      </c>
      <c r="FW140" s="130">
        <v>3</v>
      </c>
      <c r="FX140" s="130">
        <v>0</v>
      </c>
      <c r="FY140" s="130">
        <v>5</v>
      </c>
      <c r="FZ140" s="130">
        <v>1</v>
      </c>
      <c r="GA140" s="130">
        <v>10</v>
      </c>
      <c r="GB140" s="130">
        <v>3</v>
      </c>
      <c r="GC140" s="130">
        <v>383</v>
      </c>
      <c r="GD140" s="130">
        <v>102</v>
      </c>
      <c r="GE140" s="130">
        <v>485</v>
      </c>
      <c r="GF140" s="130">
        <v>9</v>
      </c>
      <c r="GG140" s="130">
        <v>1</v>
      </c>
      <c r="GH140" s="130">
        <v>10</v>
      </c>
      <c r="GI140" s="130">
        <v>371</v>
      </c>
      <c r="GJ140" s="130">
        <v>101</v>
      </c>
      <c r="GK140" s="130">
        <v>472</v>
      </c>
      <c r="GL140" s="130">
        <v>383</v>
      </c>
      <c r="GM140" s="130">
        <v>4</v>
      </c>
      <c r="GN140" s="130">
        <v>4</v>
      </c>
      <c r="GO140" s="130">
        <v>4</v>
      </c>
      <c r="GP140" s="130">
        <v>109</v>
      </c>
      <c r="GQ140" s="130">
        <v>1</v>
      </c>
      <c r="GR140" s="130">
        <v>1</v>
      </c>
      <c r="GS140" s="130">
        <v>1</v>
      </c>
      <c r="GT140" s="130" t="s">
        <v>118</v>
      </c>
      <c r="GU140" s="130" t="s">
        <v>1241</v>
      </c>
      <c r="GV140" s="130"/>
      <c r="GW140" s="130"/>
      <c r="GX140" s="130"/>
      <c r="GY140" s="130"/>
      <c r="GZ140" s="130"/>
      <c r="HA140" s="130"/>
      <c r="HH140" s="130"/>
      <c r="HI140" s="130"/>
      <c r="HN140" s="130"/>
      <c r="HO140" s="130"/>
      <c r="HP140" s="130"/>
    </row>
    <row r="141" spans="1:224" x14ac:dyDescent="0.3">
      <c r="A141" t="s">
        <v>138</v>
      </c>
      <c r="B141" t="s">
        <v>212</v>
      </c>
      <c r="C141" t="s">
        <v>215</v>
      </c>
      <c r="D141" t="s">
        <v>216</v>
      </c>
      <c r="E141" s="352">
        <v>44713</v>
      </c>
      <c r="F141" s="130">
        <v>14251</v>
      </c>
      <c r="G141">
        <v>647</v>
      </c>
      <c r="H141">
        <v>587</v>
      </c>
      <c r="I141">
        <v>641</v>
      </c>
      <c r="J141">
        <v>593</v>
      </c>
      <c r="K141">
        <v>638</v>
      </c>
      <c r="L141">
        <v>469</v>
      </c>
      <c r="M141">
        <v>530</v>
      </c>
      <c r="N141">
        <v>134</v>
      </c>
      <c r="O141">
        <v>680</v>
      </c>
      <c r="P141">
        <v>25</v>
      </c>
      <c r="Q141">
        <v>23</v>
      </c>
      <c r="R141">
        <v>30</v>
      </c>
      <c r="S141">
        <v>22</v>
      </c>
      <c r="T141">
        <v>28</v>
      </c>
      <c r="U141">
        <v>14</v>
      </c>
      <c r="V141">
        <v>11</v>
      </c>
      <c r="W141">
        <v>8</v>
      </c>
      <c r="X141">
        <v>33</v>
      </c>
      <c r="Y141">
        <v>614</v>
      </c>
      <c r="Z141">
        <v>556</v>
      </c>
      <c r="AA141">
        <v>603</v>
      </c>
      <c r="AB141">
        <v>563</v>
      </c>
      <c r="AC141">
        <v>602</v>
      </c>
      <c r="AD141">
        <v>452</v>
      </c>
      <c r="AE141">
        <v>516</v>
      </c>
      <c r="AF141">
        <v>124</v>
      </c>
      <c r="AG141">
        <v>638</v>
      </c>
      <c r="AH141">
        <v>102</v>
      </c>
      <c r="AI141">
        <v>91</v>
      </c>
      <c r="AJ141">
        <v>7</v>
      </c>
      <c r="AK141">
        <v>7</v>
      </c>
      <c r="AL141">
        <v>94</v>
      </c>
      <c r="AM141">
        <v>84</v>
      </c>
      <c r="AN141">
        <v>420</v>
      </c>
      <c r="AO141">
        <v>8</v>
      </c>
      <c r="AP141">
        <v>411</v>
      </c>
      <c r="AQ141">
        <v>1</v>
      </c>
      <c r="AR141">
        <v>1</v>
      </c>
      <c r="AS141">
        <v>0</v>
      </c>
      <c r="AT141">
        <v>90</v>
      </c>
      <c r="AU141">
        <v>0</v>
      </c>
      <c r="AV141">
        <v>89</v>
      </c>
      <c r="AW141" s="130">
        <v>530</v>
      </c>
      <c r="AX141" s="130">
        <v>30</v>
      </c>
      <c r="AY141" s="130">
        <v>103</v>
      </c>
      <c r="AZ141" s="130">
        <v>395</v>
      </c>
      <c r="BA141" s="130">
        <v>11</v>
      </c>
      <c r="BB141" s="130">
        <v>0</v>
      </c>
      <c r="BC141" s="130">
        <v>0</v>
      </c>
      <c r="BD141" s="130">
        <v>10</v>
      </c>
      <c r="BE141" s="130">
        <v>516</v>
      </c>
      <c r="BF141" s="130">
        <v>29</v>
      </c>
      <c r="BG141" s="130">
        <v>103</v>
      </c>
      <c r="BH141" s="130">
        <v>383</v>
      </c>
      <c r="BI141">
        <v>97</v>
      </c>
      <c r="BJ141" s="130">
        <v>15</v>
      </c>
      <c r="BK141">
        <v>108</v>
      </c>
      <c r="BL141">
        <v>125</v>
      </c>
      <c r="BM141" s="27">
        <v>45</v>
      </c>
      <c r="BN141">
        <v>9</v>
      </c>
      <c r="BO141" s="130">
        <v>32</v>
      </c>
      <c r="BP141" s="130">
        <v>11</v>
      </c>
      <c r="BQ141">
        <v>1</v>
      </c>
      <c r="BR141">
        <v>0</v>
      </c>
      <c r="BS141" s="130">
        <v>21</v>
      </c>
      <c r="BT141">
        <v>1</v>
      </c>
      <c r="BU141">
        <v>0</v>
      </c>
      <c r="BV141">
        <v>3</v>
      </c>
      <c r="BW141">
        <v>6</v>
      </c>
      <c r="BX141">
        <v>0</v>
      </c>
      <c r="BY141" s="130">
        <v>6</v>
      </c>
      <c r="BZ141">
        <v>13</v>
      </c>
      <c r="CA141">
        <v>3</v>
      </c>
      <c r="CB141">
        <v>13</v>
      </c>
      <c r="CC141">
        <v>0</v>
      </c>
      <c r="CD141" s="130"/>
      <c r="CE141" s="130"/>
      <c r="CF141" s="322"/>
      <c r="CG141">
        <v>647</v>
      </c>
      <c r="CH141">
        <v>360</v>
      </c>
      <c r="CI141">
        <v>641</v>
      </c>
      <c r="CJ141" s="130">
        <v>195</v>
      </c>
      <c r="CK141" s="130">
        <v>558</v>
      </c>
      <c r="CL141" s="130">
        <v>375</v>
      </c>
      <c r="CM141" s="130">
        <v>587</v>
      </c>
      <c r="CN141">
        <v>499</v>
      </c>
      <c r="CO141">
        <v>564</v>
      </c>
      <c r="CP141">
        <v>184</v>
      </c>
      <c r="CQ141">
        <v>25</v>
      </c>
      <c r="CR141">
        <v>16</v>
      </c>
      <c r="CS141">
        <v>30</v>
      </c>
      <c r="CT141" s="130">
        <v>4</v>
      </c>
      <c r="CU141" s="130">
        <v>27</v>
      </c>
      <c r="CV141" s="130">
        <v>10</v>
      </c>
      <c r="CW141" s="130">
        <v>23</v>
      </c>
      <c r="CX141">
        <v>17</v>
      </c>
      <c r="CY141">
        <v>16</v>
      </c>
      <c r="CZ141">
        <v>2</v>
      </c>
      <c r="DA141">
        <v>614</v>
      </c>
      <c r="DB141">
        <v>341</v>
      </c>
      <c r="DC141">
        <v>603</v>
      </c>
      <c r="DD141" s="130">
        <v>187</v>
      </c>
      <c r="DE141" s="130">
        <v>524</v>
      </c>
      <c r="DF141" s="130">
        <v>358</v>
      </c>
      <c r="DG141" s="130">
        <v>556</v>
      </c>
      <c r="DH141" s="130">
        <v>477</v>
      </c>
      <c r="DI141" s="130">
        <v>540</v>
      </c>
      <c r="DJ141" s="130">
        <v>180</v>
      </c>
      <c r="DK141" s="130"/>
      <c r="DL141">
        <v>713</v>
      </c>
      <c r="DM141">
        <v>704</v>
      </c>
      <c r="DN141">
        <v>9</v>
      </c>
      <c r="DO141">
        <v>713</v>
      </c>
      <c r="DP141">
        <v>42</v>
      </c>
      <c r="DQ141">
        <v>662</v>
      </c>
      <c r="DR141">
        <v>9</v>
      </c>
      <c r="DS141">
        <v>462</v>
      </c>
      <c r="DT141">
        <v>672</v>
      </c>
      <c r="DU141" s="130">
        <v>284</v>
      </c>
      <c r="DV141" s="130">
        <v>78</v>
      </c>
      <c r="DW141">
        <v>249</v>
      </c>
      <c r="DX141" s="130">
        <v>29</v>
      </c>
      <c r="DY141">
        <v>34</v>
      </c>
      <c r="DZ141">
        <v>37</v>
      </c>
      <c r="EA141">
        <v>2</v>
      </c>
      <c r="EB141">
        <v>437</v>
      </c>
      <c r="EC141" s="130">
        <v>25</v>
      </c>
      <c r="ED141" s="130">
        <v>635</v>
      </c>
      <c r="EE141" s="130">
        <v>36</v>
      </c>
      <c r="EF141" s="130">
        <v>3</v>
      </c>
      <c r="EG141" s="130">
        <v>50</v>
      </c>
      <c r="EH141" s="130">
        <v>361</v>
      </c>
      <c r="EI141" s="130">
        <v>299</v>
      </c>
      <c r="EJ141" s="130">
        <v>3</v>
      </c>
      <c r="EK141" s="130">
        <v>21</v>
      </c>
      <c r="EL141" s="130">
        <v>17</v>
      </c>
      <c r="EM141" s="130">
        <v>1</v>
      </c>
      <c r="EN141" s="130">
        <v>0</v>
      </c>
      <c r="EO141">
        <v>27</v>
      </c>
      <c r="EP141">
        <v>339</v>
      </c>
      <c r="EQ141">
        <v>296</v>
      </c>
      <c r="ER141">
        <v>9</v>
      </c>
      <c r="ES141" s="130">
        <v>83</v>
      </c>
      <c r="ET141">
        <v>19</v>
      </c>
      <c r="EU141" s="130">
        <v>181</v>
      </c>
      <c r="EV141">
        <v>141</v>
      </c>
      <c r="EW141" s="130">
        <v>10596</v>
      </c>
      <c r="EX141" s="130">
        <v>4</v>
      </c>
      <c r="EY141" s="130">
        <v>415</v>
      </c>
      <c r="EZ141" s="130">
        <v>16</v>
      </c>
      <c r="FA141" s="130">
        <v>61</v>
      </c>
      <c r="FB141" s="130">
        <v>246</v>
      </c>
      <c r="FC141" s="130">
        <v>5495</v>
      </c>
      <c r="FD141">
        <v>4391</v>
      </c>
      <c r="FE141">
        <v>1032</v>
      </c>
      <c r="FF141" s="130">
        <v>10918</v>
      </c>
      <c r="FG141" s="130">
        <v>50</v>
      </c>
      <c r="FH141" s="130">
        <v>28</v>
      </c>
      <c r="FI141" s="130">
        <v>0</v>
      </c>
      <c r="FJ141" s="130">
        <v>3</v>
      </c>
      <c r="FK141" s="130">
        <v>2</v>
      </c>
      <c r="FL141" s="130">
        <v>43</v>
      </c>
      <c r="FM141" s="130">
        <v>5</v>
      </c>
      <c r="FN141" s="130">
        <v>3</v>
      </c>
      <c r="FO141" s="130">
        <v>2</v>
      </c>
      <c r="FP141" s="130">
        <v>1</v>
      </c>
      <c r="FQ141" s="130">
        <v>0</v>
      </c>
      <c r="FR141" s="130">
        <v>2</v>
      </c>
      <c r="FS141" s="130">
        <v>1</v>
      </c>
      <c r="FT141" s="130">
        <v>0</v>
      </c>
      <c r="FU141" s="130">
        <v>7</v>
      </c>
      <c r="FV141" s="130">
        <v>5</v>
      </c>
      <c r="FW141" s="130">
        <v>3</v>
      </c>
      <c r="FX141" s="130">
        <v>0</v>
      </c>
      <c r="FY141" s="130">
        <v>5</v>
      </c>
      <c r="FZ141" s="130">
        <v>1</v>
      </c>
      <c r="GA141" s="130">
        <v>10</v>
      </c>
      <c r="GB141" s="130">
        <v>4</v>
      </c>
      <c r="GC141" s="130">
        <v>388</v>
      </c>
      <c r="GD141" s="130">
        <v>101</v>
      </c>
      <c r="GE141" s="130">
        <v>489</v>
      </c>
      <c r="GF141" s="130">
        <v>9</v>
      </c>
      <c r="GG141" s="130">
        <v>1</v>
      </c>
      <c r="GH141" s="130">
        <v>10</v>
      </c>
      <c r="GI141" s="130">
        <v>375</v>
      </c>
      <c r="GJ141" s="130">
        <v>100</v>
      </c>
      <c r="GK141" s="130">
        <v>475</v>
      </c>
      <c r="GL141" s="130">
        <v>388</v>
      </c>
      <c r="GM141" s="130">
        <v>7</v>
      </c>
      <c r="GN141" s="130">
        <v>7</v>
      </c>
      <c r="GO141" s="130">
        <v>7</v>
      </c>
      <c r="GP141" s="130">
        <v>113</v>
      </c>
      <c r="GQ141" s="130">
        <v>2</v>
      </c>
      <c r="GR141" s="130">
        <v>2</v>
      </c>
      <c r="GS141" s="130">
        <v>2</v>
      </c>
      <c r="GT141" s="130" t="s">
        <v>121</v>
      </c>
      <c r="GU141" s="130" t="s">
        <v>1241</v>
      </c>
      <c r="GV141" s="130"/>
      <c r="GW141" s="130"/>
      <c r="GX141" s="130"/>
      <c r="GY141" s="130"/>
      <c r="GZ141" s="130"/>
      <c r="HA141" s="130"/>
      <c r="HH141" s="130"/>
      <c r="HI141" s="130"/>
      <c r="HN141" s="130"/>
      <c r="HO141" s="130"/>
      <c r="HP141" s="130"/>
    </row>
    <row r="142" spans="1:224" x14ac:dyDescent="0.3">
      <c r="A142" t="s">
        <v>138</v>
      </c>
      <c r="B142" t="s">
        <v>212</v>
      </c>
      <c r="C142" t="s">
        <v>217</v>
      </c>
      <c r="D142" t="s">
        <v>218</v>
      </c>
      <c r="E142" s="352">
        <v>44682</v>
      </c>
      <c r="F142" s="130">
        <v>7652</v>
      </c>
      <c r="G142">
        <v>395</v>
      </c>
      <c r="H142">
        <v>404</v>
      </c>
      <c r="I142">
        <v>436</v>
      </c>
      <c r="J142">
        <v>374</v>
      </c>
      <c r="K142">
        <v>438</v>
      </c>
      <c r="L142">
        <v>273</v>
      </c>
      <c r="M142">
        <v>308</v>
      </c>
      <c r="N142">
        <v>382</v>
      </c>
      <c r="O142">
        <v>445</v>
      </c>
      <c r="P142">
        <v>18</v>
      </c>
      <c r="Q142">
        <v>16</v>
      </c>
      <c r="R142">
        <v>19</v>
      </c>
      <c r="S142">
        <v>14</v>
      </c>
      <c r="T142">
        <v>21</v>
      </c>
      <c r="U142">
        <v>9</v>
      </c>
      <c r="V142">
        <v>10</v>
      </c>
      <c r="W142">
        <v>18</v>
      </c>
      <c r="X142">
        <v>22</v>
      </c>
      <c r="Y142">
        <v>373</v>
      </c>
      <c r="Z142">
        <v>384</v>
      </c>
      <c r="AA142">
        <v>413</v>
      </c>
      <c r="AB142">
        <v>355</v>
      </c>
      <c r="AC142">
        <v>412</v>
      </c>
      <c r="AD142">
        <v>262</v>
      </c>
      <c r="AE142">
        <v>295</v>
      </c>
      <c r="AF142">
        <v>361</v>
      </c>
      <c r="AG142">
        <v>419</v>
      </c>
      <c r="AH142">
        <v>46</v>
      </c>
      <c r="AI142">
        <v>46</v>
      </c>
      <c r="AJ142">
        <v>4</v>
      </c>
      <c r="AK142">
        <v>4</v>
      </c>
      <c r="AL142">
        <v>42</v>
      </c>
      <c r="AM142">
        <v>42</v>
      </c>
      <c r="AN142">
        <v>214</v>
      </c>
      <c r="AO142">
        <v>7</v>
      </c>
      <c r="AP142">
        <v>206</v>
      </c>
      <c r="AQ142">
        <v>0</v>
      </c>
      <c r="AR142">
        <v>0</v>
      </c>
      <c r="AS142">
        <v>0</v>
      </c>
      <c r="AT142">
        <v>191</v>
      </c>
      <c r="AU142">
        <v>4</v>
      </c>
      <c r="AV142">
        <v>186</v>
      </c>
      <c r="AW142" s="130">
        <v>308</v>
      </c>
      <c r="AX142" s="130">
        <v>2</v>
      </c>
      <c r="AY142" s="130">
        <v>19</v>
      </c>
      <c r="AZ142" s="130">
        <v>287</v>
      </c>
      <c r="BA142" s="130">
        <v>10</v>
      </c>
      <c r="BB142" s="130">
        <v>0</v>
      </c>
      <c r="BC142" s="130">
        <v>1</v>
      </c>
      <c r="BD142" s="130">
        <v>9</v>
      </c>
      <c r="BE142" s="130">
        <v>295</v>
      </c>
      <c r="BF142" s="130">
        <v>2</v>
      </c>
      <c r="BG142" s="130">
        <v>17</v>
      </c>
      <c r="BH142" s="130">
        <v>276</v>
      </c>
      <c r="BI142">
        <v>67</v>
      </c>
      <c r="BJ142" s="130">
        <v>11</v>
      </c>
      <c r="BK142">
        <v>88</v>
      </c>
      <c r="BL142">
        <v>88</v>
      </c>
      <c r="BM142" s="27">
        <v>13</v>
      </c>
      <c r="BN142">
        <v>4</v>
      </c>
      <c r="BO142" s="130">
        <v>25</v>
      </c>
      <c r="BP142" s="130">
        <v>5</v>
      </c>
      <c r="BQ142">
        <v>0</v>
      </c>
      <c r="BR142">
        <v>0</v>
      </c>
      <c r="BS142" s="130">
        <v>20</v>
      </c>
      <c r="BT142">
        <v>2</v>
      </c>
      <c r="BU142">
        <v>0</v>
      </c>
      <c r="BV142">
        <v>5</v>
      </c>
      <c r="BW142">
        <v>5</v>
      </c>
      <c r="BX142">
        <v>1</v>
      </c>
      <c r="BY142" s="130">
        <v>4</v>
      </c>
      <c r="BZ142">
        <v>18</v>
      </c>
      <c r="CA142">
        <v>3</v>
      </c>
      <c r="CB142">
        <v>17</v>
      </c>
      <c r="CC142">
        <v>1</v>
      </c>
      <c r="CD142" s="130"/>
      <c r="CE142" s="130"/>
      <c r="CF142" s="322"/>
      <c r="CG142">
        <v>395</v>
      </c>
      <c r="CH142">
        <v>243</v>
      </c>
      <c r="CI142">
        <v>436</v>
      </c>
      <c r="CJ142" s="130">
        <v>130</v>
      </c>
      <c r="CK142" s="130">
        <v>412</v>
      </c>
      <c r="CL142" s="130">
        <v>257</v>
      </c>
      <c r="CM142" s="130">
        <v>404</v>
      </c>
      <c r="CN142">
        <v>330</v>
      </c>
      <c r="CO142">
        <v>353</v>
      </c>
      <c r="CP142">
        <v>117</v>
      </c>
      <c r="CQ142">
        <v>18</v>
      </c>
      <c r="CR142">
        <v>13</v>
      </c>
      <c r="CS142">
        <v>19</v>
      </c>
      <c r="CT142" s="130">
        <v>2</v>
      </c>
      <c r="CU142" s="130">
        <v>17</v>
      </c>
      <c r="CV142" s="130">
        <v>5</v>
      </c>
      <c r="CW142" s="130">
        <v>16</v>
      </c>
      <c r="CX142">
        <v>15</v>
      </c>
      <c r="CY142">
        <v>13</v>
      </c>
      <c r="CZ142">
        <v>3</v>
      </c>
      <c r="DA142">
        <v>373</v>
      </c>
      <c r="DB142">
        <v>228</v>
      </c>
      <c r="DC142">
        <v>413</v>
      </c>
      <c r="DD142" s="130">
        <v>126</v>
      </c>
      <c r="DE142" s="130">
        <v>391</v>
      </c>
      <c r="DF142" s="130">
        <v>250</v>
      </c>
      <c r="DG142" s="130">
        <v>384</v>
      </c>
      <c r="DH142" s="130">
        <v>312</v>
      </c>
      <c r="DI142" s="130">
        <v>337</v>
      </c>
      <c r="DJ142" s="130">
        <v>112</v>
      </c>
      <c r="DK142" s="130"/>
      <c r="DL142">
        <v>498</v>
      </c>
      <c r="DM142">
        <v>493</v>
      </c>
      <c r="DN142">
        <v>5</v>
      </c>
      <c r="DO142">
        <v>498</v>
      </c>
      <c r="DP142">
        <v>26</v>
      </c>
      <c r="DQ142">
        <v>467</v>
      </c>
      <c r="DR142">
        <v>5</v>
      </c>
      <c r="DS142">
        <v>396</v>
      </c>
      <c r="DT142">
        <v>463</v>
      </c>
      <c r="DU142" s="130">
        <v>166</v>
      </c>
      <c r="DV142" s="130">
        <v>37</v>
      </c>
      <c r="DW142">
        <v>250</v>
      </c>
      <c r="DX142" s="130">
        <v>10</v>
      </c>
      <c r="DY142">
        <v>16</v>
      </c>
      <c r="DZ142">
        <v>19</v>
      </c>
      <c r="EA142">
        <v>0</v>
      </c>
      <c r="EB142">
        <v>388</v>
      </c>
      <c r="EC142" s="130">
        <v>8</v>
      </c>
      <c r="ED142" s="130">
        <v>446</v>
      </c>
      <c r="EE142" s="130">
        <v>16</v>
      </c>
      <c r="EF142" s="130">
        <v>1</v>
      </c>
      <c r="EG142" s="130">
        <v>28</v>
      </c>
      <c r="EH142" s="130">
        <v>246</v>
      </c>
      <c r="EI142" s="130">
        <v>223</v>
      </c>
      <c r="EJ142" s="130">
        <v>0</v>
      </c>
      <c r="EK142" s="130">
        <v>13</v>
      </c>
      <c r="EL142" s="130">
        <v>10</v>
      </c>
      <c r="EM142" s="130">
        <v>3</v>
      </c>
      <c r="EN142" s="130">
        <v>0</v>
      </c>
      <c r="EO142">
        <v>15</v>
      </c>
      <c r="EP142">
        <v>233</v>
      </c>
      <c r="EQ142">
        <v>219</v>
      </c>
      <c r="ER142">
        <v>4</v>
      </c>
      <c r="ES142" s="130">
        <v>39</v>
      </c>
      <c r="ET142">
        <v>12</v>
      </c>
      <c r="EU142" s="130">
        <v>107</v>
      </c>
      <c r="EV142">
        <v>24</v>
      </c>
      <c r="EW142" s="130">
        <v>5659</v>
      </c>
      <c r="EX142" s="130">
        <v>3</v>
      </c>
      <c r="EY142" s="130">
        <v>359</v>
      </c>
      <c r="EZ142" s="130">
        <v>11</v>
      </c>
      <c r="FA142" s="130">
        <v>26</v>
      </c>
      <c r="FB142" s="130">
        <v>121</v>
      </c>
      <c r="FC142" s="130">
        <v>3010</v>
      </c>
      <c r="FD142">
        <v>2161</v>
      </c>
      <c r="FE142">
        <v>619</v>
      </c>
      <c r="FF142" s="130">
        <v>5790</v>
      </c>
      <c r="FG142" s="130">
        <v>42</v>
      </c>
      <c r="FH142" s="130">
        <v>31</v>
      </c>
      <c r="FI142" s="130">
        <v>2</v>
      </c>
      <c r="FJ142" s="130">
        <v>2</v>
      </c>
      <c r="FK142" s="130">
        <v>2</v>
      </c>
      <c r="FL142" s="130">
        <v>40</v>
      </c>
      <c r="FM142" s="130">
        <v>0</v>
      </c>
      <c r="FN142" s="130">
        <v>1</v>
      </c>
      <c r="FO142" s="130">
        <v>1</v>
      </c>
      <c r="FP142" s="130">
        <v>1</v>
      </c>
      <c r="FQ142" s="130">
        <v>0</v>
      </c>
      <c r="FR142" s="130">
        <v>0</v>
      </c>
      <c r="FS142" s="130">
        <v>0</v>
      </c>
      <c r="FT142" s="130">
        <v>0</v>
      </c>
      <c r="FU142" s="130">
        <v>1</v>
      </c>
      <c r="FV142" s="130">
        <v>0</v>
      </c>
      <c r="FW142" s="130">
        <v>0</v>
      </c>
      <c r="FX142" s="130">
        <v>0</v>
      </c>
      <c r="FY142" s="130">
        <v>1</v>
      </c>
      <c r="FZ142" s="130">
        <v>0</v>
      </c>
      <c r="GA142" s="130">
        <v>2</v>
      </c>
      <c r="GB142" s="130">
        <v>0</v>
      </c>
      <c r="GC142" s="130">
        <v>233</v>
      </c>
      <c r="GD142" s="130">
        <v>84</v>
      </c>
      <c r="GE142" s="130">
        <v>317</v>
      </c>
      <c r="GF142" s="130">
        <v>6</v>
      </c>
      <c r="GG142" s="130">
        <v>1</v>
      </c>
      <c r="GH142" s="130">
        <v>7</v>
      </c>
      <c r="GI142" s="130">
        <v>224</v>
      </c>
      <c r="GJ142" s="130">
        <v>83</v>
      </c>
      <c r="GK142" s="130">
        <v>307</v>
      </c>
      <c r="GL142" s="130">
        <v>233</v>
      </c>
      <c r="GM142" s="130">
        <v>21</v>
      </c>
      <c r="GN142" s="130">
        <v>21</v>
      </c>
      <c r="GO142" s="130">
        <v>21</v>
      </c>
      <c r="GP142" s="130">
        <v>109</v>
      </c>
      <c r="GQ142" s="130">
        <v>1</v>
      </c>
      <c r="GR142" s="130">
        <v>1</v>
      </c>
      <c r="GS142" s="130">
        <v>1</v>
      </c>
      <c r="GT142" s="130" t="s">
        <v>118</v>
      </c>
      <c r="GU142" s="130" t="s">
        <v>1243</v>
      </c>
      <c r="GV142" s="130"/>
      <c r="GW142" s="130"/>
      <c r="GX142" s="130"/>
      <c r="GY142" s="130"/>
      <c r="GZ142" s="130"/>
      <c r="HA142" s="130"/>
      <c r="HH142" s="130"/>
      <c r="HI142" s="130"/>
      <c r="HN142" s="130"/>
      <c r="HO142" s="130"/>
      <c r="HP142" s="130"/>
    </row>
    <row r="143" spans="1:224" x14ac:dyDescent="0.3">
      <c r="A143" t="s">
        <v>138</v>
      </c>
      <c r="B143" t="s">
        <v>212</v>
      </c>
      <c r="C143" t="s">
        <v>217</v>
      </c>
      <c r="D143" t="s">
        <v>218</v>
      </c>
      <c r="E143" s="352">
        <v>44713</v>
      </c>
      <c r="F143" s="130">
        <v>7612</v>
      </c>
      <c r="G143">
        <v>407</v>
      </c>
      <c r="H143">
        <v>417</v>
      </c>
      <c r="I143">
        <v>444</v>
      </c>
      <c r="J143">
        <v>386</v>
      </c>
      <c r="K143">
        <v>450</v>
      </c>
      <c r="L143">
        <v>286</v>
      </c>
      <c r="M143">
        <v>321</v>
      </c>
      <c r="N143">
        <v>382</v>
      </c>
      <c r="O143">
        <v>457</v>
      </c>
      <c r="P143">
        <v>19</v>
      </c>
      <c r="Q143">
        <v>17</v>
      </c>
      <c r="R143">
        <v>19</v>
      </c>
      <c r="S143">
        <v>14</v>
      </c>
      <c r="T143">
        <v>21</v>
      </c>
      <c r="U143">
        <v>9</v>
      </c>
      <c r="V143">
        <v>10</v>
      </c>
      <c r="W143">
        <v>18</v>
      </c>
      <c r="X143">
        <v>24</v>
      </c>
      <c r="Y143">
        <v>384</v>
      </c>
      <c r="Z143">
        <v>396</v>
      </c>
      <c r="AA143">
        <v>421</v>
      </c>
      <c r="AB143">
        <v>368</v>
      </c>
      <c r="AC143">
        <v>424</v>
      </c>
      <c r="AD143">
        <v>275</v>
      </c>
      <c r="AE143">
        <v>308</v>
      </c>
      <c r="AF143">
        <v>361</v>
      </c>
      <c r="AG143">
        <v>430</v>
      </c>
      <c r="AH143">
        <v>50</v>
      </c>
      <c r="AI143">
        <v>49</v>
      </c>
      <c r="AJ143">
        <v>5</v>
      </c>
      <c r="AK143">
        <v>5</v>
      </c>
      <c r="AL143">
        <v>45</v>
      </c>
      <c r="AM143">
        <v>44</v>
      </c>
      <c r="AN143">
        <v>230</v>
      </c>
      <c r="AO143">
        <v>7</v>
      </c>
      <c r="AP143">
        <v>222</v>
      </c>
      <c r="AQ143">
        <v>0</v>
      </c>
      <c r="AR143">
        <v>0</v>
      </c>
      <c r="AS143">
        <v>0</v>
      </c>
      <c r="AT143">
        <v>199</v>
      </c>
      <c r="AU143">
        <v>4</v>
      </c>
      <c r="AV143">
        <v>194</v>
      </c>
      <c r="AW143" s="130">
        <v>321</v>
      </c>
      <c r="AX143" s="130">
        <v>2</v>
      </c>
      <c r="AY143" s="130">
        <v>21</v>
      </c>
      <c r="AZ143" s="130">
        <v>298</v>
      </c>
      <c r="BA143" s="130">
        <v>10</v>
      </c>
      <c r="BB143" s="130">
        <v>0</v>
      </c>
      <c r="BC143" s="130">
        <v>1</v>
      </c>
      <c r="BD143" s="130">
        <v>9</v>
      </c>
      <c r="BE143" s="130">
        <v>308</v>
      </c>
      <c r="BF143" s="130">
        <v>2</v>
      </c>
      <c r="BG143" s="130">
        <v>19</v>
      </c>
      <c r="BH143" s="130">
        <v>287</v>
      </c>
      <c r="BI143">
        <v>67</v>
      </c>
      <c r="BJ143" s="130">
        <v>12</v>
      </c>
      <c r="BK143">
        <v>89</v>
      </c>
      <c r="BL143">
        <v>91</v>
      </c>
      <c r="BM143" s="27">
        <v>13</v>
      </c>
      <c r="BN143">
        <v>4</v>
      </c>
      <c r="BO143" s="130">
        <v>25</v>
      </c>
      <c r="BP143" s="130">
        <v>5</v>
      </c>
      <c r="BQ143">
        <v>0</v>
      </c>
      <c r="BR143">
        <v>0</v>
      </c>
      <c r="BS143" s="130">
        <v>20</v>
      </c>
      <c r="BT143">
        <v>2</v>
      </c>
      <c r="BU143">
        <v>0</v>
      </c>
      <c r="BV143">
        <v>5</v>
      </c>
      <c r="BW143">
        <v>5</v>
      </c>
      <c r="BX143">
        <v>1</v>
      </c>
      <c r="BY143" s="130">
        <v>4</v>
      </c>
      <c r="BZ143">
        <v>17</v>
      </c>
      <c r="CA143">
        <v>2</v>
      </c>
      <c r="CB143">
        <v>16</v>
      </c>
      <c r="CC143">
        <v>1</v>
      </c>
      <c r="CD143" s="130"/>
      <c r="CE143" s="130"/>
      <c r="CF143" s="322"/>
      <c r="CG143">
        <v>407</v>
      </c>
      <c r="CH143">
        <v>242</v>
      </c>
      <c r="CI143">
        <v>444</v>
      </c>
      <c r="CJ143" s="130">
        <v>133</v>
      </c>
      <c r="CK143" s="130">
        <v>418</v>
      </c>
      <c r="CL143" s="130">
        <v>262</v>
      </c>
      <c r="CM143" s="130">
        <v>417</v>
      </c>
      <c r="CN143">
        <v>345</v>
      </c>
      <c r="CO143">
        <v>367</v>
      </c>
      <c r="CP143">
        <v>112</v>
      </c>
      <c r="CQ143">
        <v>19</v>
      </c>
      <c r="CR143">
        <v>14</v>
      </c>
      <c r="CS143">
        <v>19</v>
      </c>
      <c r="CT143" s="130">
        <v>2</v>
      </c>
      <c r="CU143" s="130">
        <v>18</v>
      </c>
      <c r="CV143" s="130">
        <v>5</v>
      </c>
      <c r="CW143" s="130">
        <v>17</v>
      </c>
      <c r="CX143">
        <v>15</v>
      </c>
      <c r="CY143">
        <v>13</v>
      </c>
      <c r="CZ143">
        <v>3</v>
      </c>
      <c r="DA143">
        <v>384</v>
      </c>
      <c r="DB143">
        <v>226</v>
      </c>
      <c r="DC143">
        <v>421</v>
      </c>
      <c r="DD143" s="130">
        <v>129</v>
      </c>
      <c r="DE143" s="130">
        <v>396</v>
      </c>
      <c r="DF143" s="130">
        <v>255</v>
      </c>
      <c r="DG143" s="130">
        <v>396</v>
      </c>
      <c r="DH143" s="130">
        <v>327</v>
      </c>
      <c r="DI143" s="130">
        <v>351</v>
      </c>
      <c r="DJ143" s="130">
        <v>107</v>
      </c>
      <c r="DK143" s="130"/>
      <c r="DL143">
        <v>504</v>
      </c>
      <c r="DM143">
        <v>499</v>
      </c>
      <c r="DN143">
        <v>5</v>
      </c>
      <c r="DO143">
        <v>504</v>
      </c>
      <c r="DP143">
        <v>27</v>
      </c>
      <c r="DQ143">
        <v>472</v>
      </c>
      <c r="DR143">
        <v>5</v>
      </c>
      <c r="DS143">
        <v>402</v>
      </c>
      <c r="DT143">
        <v>469</v>
      </c>
      <c r="DU143" s="130">
        <v>169</v>
      </c>
      <c r="DV143" s="130">
        <v>37</v>
      </c>
      <c r="DW143">
        <v>253</v>
      </c>
      <c r="DX143" s="130">
        <v>10</v>
      </c>
      <c r="DY143">
        <v>18</v>
      </c>
      <c r="DZ143">
        <v>17</v>
      </c>
      <c r="EA143">
        <v>0</v>
      </c>
      <c r="EB143">
        <v>394</v>
      </c>
      <c r="EC143" s="130">
        <v>8</v>
      </c>
      <c r="ED143" s="130">
        <v>452</v>
      </c>
      <c r="EE143" s="130">
        <v>16</v>
      </c>
      <c r="EF143" s="130">
        <v>1</v>
      </c>
      <c r="EG143" s="130">
        <v>29</v>
      </c>
      <c r="EH143" s="130">
        <v>246</v>
      </c>
      <c r="EI143" s="130">
        <v>228</v>
      </c>
      <c r="EJ143" s="130">
        <v>0</v>
      </c>
      <c r="EK143" s="130">
        <v>14</v>
      </c>
      <c r="EL143" s="130">
        <v>10</v>
      </c>
      <c r="EM143" s="130">
        <v>3</v>
      </c>
      <c r="EN143" s="130">
        <v>0</v>
      </c>
      <c r="EO143">
        <v>15</v>
      </c>
      <c r="EP143">
        <v>233</v>
      </c>
      <c r="EQ143">
        <v>224</v>
      </c>
      <c r="ER143">
        <v>3</v>
      </c>
      <c r="ES143" s="130">
        <v>38</v>
      </c>
      <c r="ET143">
        <v>11</v>
      </c>
      <c r="EU143" s="130">
        <v>107</v>
      </c>
      <c r="EV143">
        <v>25</v>
      </c>
      <c r="EW143" s="130">
        <v>5629</v>
      </c>
      <c r="EX143" s="130">
        <v>0</v>
      </c>
      <c r="EY143" s="130">
        <v>354</v>
      </c>
      <c r="EZ143" s="130">
        <v>10</v>
      </c>
      <c r="FA143" s="130">
        <v>26</v>
      </c>
      <c r="FB143" s="130">
        <v>124</v>
      </c>
      <c r="FC143" s="130">
        <v>2970</v>
      </c>
      <c r="FD143">
        <v>2173</v>
      </c>
      <c r="FE143">
        <v>618</v>
      </c>
      <c r="FF143" s="130">
        <v>5761</v>
      </c>
      <c r="FG143" s="130">
        <v>42</v>
      </c>
      <c r="FH143" s="130">
        <v>32</v>
      </c>
      <c r="FI143" s="130">
        <v>3</v>
      </c>
      <c r="FJ143" s="130">
        <v>3</v>
      </c>
      <c r="FK143" s="130">
        <v>2</v>
      </c>
      <c r="FL143" s="130">
        <v>40</v>
      </c>
      <c r="FM143" s="130">
        <v>0</v>
      </c>
      <c r="FN143" s="130">
        <v>1</v>
      </c>
      <c r="FO143" s="130">
        <v>1</v>
      </c>
      <c r="FP143" s="130">
        <v>1</v>
      </c>
      <c r="FQ143" s="130">
        <v>0</v>
      </c>
      <c r="FR143" s="130">
        <v>0</v>
      </c>
      <c r="FS143" s="130">
        <v>0</v>
      </c>
      <c r="FT143" s="130">
        <v>0</v>
      </c>
      <c r="FU143" s="130">
        <v>1</v>
      </c>
      <c r="FV143" s="130">
        <v>0</v>
      </c>
      <c r="FW143" s="130">
        <v>0</v>
      </c>
      <c r="FX143" s="130">
        <v>0</v>
      </c>
      <c r="FY143" s="130">
        <v>1</v>
      </c>
      <c r="FZ143" s="130">
        <v>0</v>
      </c>
      <c r="GA143" s="130">
        <v>2</v>
      </c>
      <c r="GB143" s="130">
        <v>0</v>
      </c>
      <c r="GC143" s="130">
        <v>234</v>
      </c>
      <c r="GD143" s="130">
        <v>84</v>
      </c>
      <c r="GE143" s="130">
        <v>318</v>
      </c>
      <c r="GF143" s="130">
        <v>6</v>
      </c>
      <c r="GG143" s="130">
        <v>1</v>
      </c>
      <c r="GH143" s="130">
        <v>7</v>
      </c>
      <c r="GI143" s="130">
        <v>225</v>
      </c>
      <c r="GJ143" s="130">
        <v>83</v>
      </c>
      <c r="GK143" s="130">
        <v>308</v>
      </c>
      <c r="GL143" s="130">
        <v>234</v>
      </c>
      <c r="GM143" s="130">
        <v>20</v>
      </c>
      <c r="GN143" s="130">
        <v>20</v>
      </c>
      <c r="GO143" s="130">
        <v>20</v>
      </c>
      <c r="GP143" s="130">
        <v>112</v>
      </c>
      <c r="GQ143" s="130">
        <v>1</v>
      </c>
      <c r="GR143" s="130">
        <v>1</v>
      </c>
      <c r="GS143" s="130">
        <v>1</v>
      </c>
      <c r="GT143" s="130" t="s">
        <v>121</v>
      </c>
      <c r="GU143" s="130" t="s">
        <v>1243</v>
      </c>
      <c r="GV143" s="130"/>
      <c r="GW143" s="130"/>
      <c r="GX143" s="130"/>
      <c r="GY143" s="130"/>
      <c r="GZ143" s="130"/>
      <c r="HA143" s="130"/>
      <c r="HH143" s="130"/>
      <c r="HI143" s="130"/>
      <c r="HN143" s="130"/>
      <c r="HO143" s="130"/>
      <c r="HP143" s="130"/>
    </row>
    <row r="144" spans="1:224" x14ac:dyDescent="0.3">
      <c r="A144" t="s">
        <v>138</v>
      </c>
      <c r="B144" t="s">
        <v>212</v>
      </c>
      <c r="C144" t="s">
        <v>219</v>
      </c>
      <c r="D144" t="s">
        <v>220</v>
      </c>
      <c r="E144" s="352">
        <v>44682</v>
      </c>
      <c r="F144" s="130">
        <v>7665</v>
      </c>
      <c r="G144">
        <v>191</v>
      </c>
      <c r="H144">
        <v>182</v>
      </c>
      <c r="I144">
        <v>181</v>
      </c>
      <c r="J144">
        <v>178</v>
      </c>
      <c r="K144">
        <v>179</v>
      </c>
      <c r="L144">
        <v>168</v>
      </c>
      <c r="M144">
        <v>169</v>
      </c>
      <c r="N144">
        <v>51</v>
      </c>
      <c r="O144">
        <v>195</v>
      </c>
      <c r="P144">
        <v>17</v>
      </c>
      <c r="Q144">
        <v>11</v>
      </c>
      <c r="R144">
        <v>12</v>
      </c>
      <c r="S144">
        <v>12</v>
      </c>
      <c r="T144">
        <v>12</v>
      </c>
      <c r="U144">
        <v>11</v>
      </c>
      <c r="V144">
        <v>11</v>
      </c>
      <c r="W144">
        <v>5</v>
      </c>
      <c r="X144">
        <v>17</v>
      </c>
      <c r="Y144">
        <v>174</v>
      </c>
      <c r="Z144">
        <v>171</v>
      </c>
      <c r="AA144">
        <v>169</v>
      </c>
      <c r="AB144">
        <v>166</v>
      </c>
      <c r="AC144">
        <v>167</v>
      </c>
      <c r="AD144">
        <v>157</v>
      </c>
      <c r="AE144">
        <v>158</v>
      </c>
      <c r="AF144">
        <v>46</v>
      </c>
      <c r="AG144">
        <v>178</v>
      </c>
      <c r="AH144">
        <v>33</v>
      </c>
      <c r="AI144">
        <v>32</v>
      </c>
      <c r="AJ144">
        <v>1</v>
      </c>
      <c r="AK144">
        <v>1</v>
      </c>
      <c r="AL144">
        <v>32</v>
      </c>
      <c r="AM144">
        <v>31</v>
      </c>
      <c r="AN144">
        <v>148</v>
      </c>
      <c r="AO144">
        <v>6</v>
      </c>
      <c r="AP144">
        <v>142</v>
      </c>
      <c r="AQ144">
        <v>0</v>
      </c>
      <c r="AR144">
        <v>0</v>
      </c>
      <c r="AS144">
        <v>0</v>
      </c>
      <c r="AT144">
        <v>40</v>
      </c>
      <c r="AU144">
        <v>2</v>
      </c>
      <c r="AV144">
        <v>38</v>
      </c>
      <c r="AW144" s="130">
        <v>169</v>
      </c>
      <c r="AX144" s="130">
        <v>5</v>
      </c>
      <c r="AY144" s="130">
        <v>8</v>
      </c>
      <c r="AZ144" s="130">
        <v>156</v>
      </c>
      <c r="BA144" s="130">
        <v>11</v>
      </c>
      <c r="BB144" s="130">
        <v>2</v>
      </c>
      <c r="BC144" s="130">
        <v>0</v>
      </c>
      <c r="BD144" s="130">
        <v>9</v>
      </c>
      <c r="BE144" s="130">
        <v>158</v>
      </c>
      <c r="BF144" s="130">
        <v>3</v>
      </c>
      <c r="BG144" s="130">
        <v>8</v>
      </c>
      <c r="BH144" s="130">
        <v>147</v>
      </c>
      <c r="BI144">
        <v>18</v>
      </c>
      <c r="BJ144" s="130">
        <v>3</v>
      </c>
      <c r="BK144">
        <v>33</v>
      </c>
      <c r="BL144">
        <v>33</v>
      </c>
      <c r="BM144" s="27">
        <v>20</v>
      </c>
      <c r="BN144">
        <v>0</v>
      </c>
      <c r="BO144" s="130">
        <v>19</v>
      </c>
      <c r="BP144" s="130">
        <v>4</v>
      </c>
      <c r="BQ144">
        <v>0</v>
      </c>
      <c r="BR144">
        <v>0</v>
      </c>
      <c r="BS144" s="130">
        <v>15</v>
      </c>
      <c r="BT144">
        <v>0</v>
      </c>
      <c r="BU144">
        <v>0</v>
      </c>
      <c r="BV144">
        <v>2</v>
      </c>
      <c r="BW144">
        <v>3</v>
      </c>
      <c r="BX144">
        <v>0</v>
      </c>
      <c r="BY144" s="130">
        <v>3</v>
      </c>
      <c r="BZ144">
        <v>10</v>
      </c>
      <c r="CA144">
        <v>2</v>
      </c>
      <c r="CB144">
        <v>7</v>
      </c>
      <c r="CC144">
        <v>3</v>
      </c>
      <c r="CD144" s="130"/>
      <c r="CE144" s="130"/>
      <c r="CF144" s="322"/>
      <c r="CG144">
        <v>191</v>
      </c>
      <c r="CH144">
        <v>109</v>
      </c>
      <c r="CI144">
        <v>181</v>
      </c>
      <c r="CJ144" s="130">
        <v>55</v>
      </c>
      <c r="CK144" s="130">
        <v>158</v>
      </c>
      <c r="CL144" s="130">
        <v>103</v>
      </c>
      <c r="CM144" s="130">
        <v>182</v>
      </c>
      <c r="CN144">
        <v>160</v>
      </c>
      <c r="CO144">
        <v>178</v>
      </c>
      <c r="CP144">
        <v>53</v>
      </c>
      <c r="CQ144">
        <v>17</v>
      </c>
      <c r="CR144">
        <v>10</v>
      </c>
      <c r="CS144">
        <v>12</v>
      </c>
      <c r="CT144" s="130">
        <v>2</v>
      </c>
      <c r="CU144" s="130">
        <v>10</v>
      </c>
      <c r="CV144" s="130">
        <v>6</v>
      </c>
      <c r="CW144" s="130">
        <v>11</v>
      </c>
      <c r="CX144">
        <v>10</v>
      </c>
      <c r="CY144">
        <v>10</v>
      </c>
      <c r="CZ144">
        <v>3</v>
      </c>
      <c r="DA144">
        <v>174</v>
      </c>
      <c r="DB144">
        <v>99</v>
      </c>
      <c r="DC144">
        <v>169</v>
      </c>
      <c r="DD144" s="130">
        <v>53</v>
      </c>
      <c r="DE144" s="130">
        <v>148</v>
      </c>
      <c r="DF144" s="130">
        <v>97</v>
      </c>
      <c r="DG144" s="130">
        <v>171</v>
      </c>
      <c r="DH144" s="130">
        <v>150</v>
      </c>
      <c r="DI144" s="130">
        <v>168</v>
      </c>
      <c r="DJ144" s="130">
        <v>50</v>
      </c>
      <c r="DK144" s="130"/>
      <c r="DL144">
        <v>205</v>
      </c>
      <c r="DM144">
        <v>205</v>
      </c>
      <c r="DN144">
        <v>0</v>
      </c>
      <c r="DO144">
        <v>205</v>
      </c>
      <c r="DP144">
        <v>23</v>
      </c>
      <c r="DQ144">
        <v>182</v>
      </c>
      <c r="DR144">
        <v>0</v>
      </c>
      <c r="DS144">
        <v>112</v>
      </c>
      <c r="DT144">
        <v>172</v>
      </c>
      <c r="DU144" s="130">
        <v>75</v>
      </c>
      <c r="DV144" s="130">
        <v>27</v>
      </c>
      <c r="DW144">
        <v>90</v>
      </c>
      <c r="DX144" s="130">
        <v>4</v>
      </c>
      <c r="DY144">
        <v>5</v>
      </c>
      <c r="DZ144">
        <v>3</v>
      </c>
      <c r="EA144">
        <v>1</v>
      </c>
      <c r="EB144">
        <v>106</v>
      </c>
      <c r="EC144" s="130">
        <v>6</v>
      </c>
      <c r="ED144" s="130">
        <v>157</v>
      </c>
      <c r="EE144" s="130">
        <v>15</v>
      </c>
      <c r="EF144" s="130">
        <v>0</v>
      </c>
      <c r="EG144" s="130">
        <v>25</v>
      </c>
      <c r="EH144" s="130">
        <v>117</v>
      </c>
      <c r="EI144" s="130">
        <v>63</v>
      </c>
      <c r="EJ144" s="130">
        <v>0</v>
      </c>
      <c r="EK144" s="130">
        <v>15</v>
      </c>
      <c r="EL144" s="130">
        <v>7</v>
      </c>
      <c r="EM144" s="130">
        <v>1</v>
      </c>
      <c r="EN144" s="130">
        <v>0</v>
      </c>
      <c r="EO144">
        <v>10</v>
      </c>
      <c r="EP144">
        <v>110</v>
      </c>
      <c r="EQ144">
        <v>62</v>
      </c>
      <c r="ER144">
        <v>2</v>
      </c>
      <c r="ES144" s="130">
        <v>32</v>
      </c>
      <c r="ET144">
        <v>8</v>
      </c>
      <c r="EU144" s="130">
        <v>30</v>
      </c>
      <c r="EV144">
        <v>125</v>
      </c>
      <c r="EW144" s="130">
        <v>6100</v>
      </c>
      <c r="EX144" s="130">
        <v>4</v>
      </c>
      <c r="EY144" s="130">
        <v>108</v>
      </c>
      <c r="EZ144" s="130">
        <v>10</v>
      </c>
      <c r="FA144" s="130">
        <v>21</v>
      </c>
      <c r="FB144" s="130">
        <v>85</v>
      </c>
      <c r="FC144" s="130">
        <v>4302</v>
      </c>
      <c r="FD144">
        <v>1774</v>
      </c>
      <c r="FE144">
        <v>179</v>
      </c>
      <c r="FF144" s="130">
        <v>6255</v>
      </c>
      <c r="FG144" s="130">
        <v>15</v>
      </c>
      <c r="FH144" s="130">
        <v>7</v>
      </c>
      <c r="FI144" s="130">
        <v>1</v>
      </c>
      <c r="FJ144" s="130">
        <v>4</v>
      </c>
      <c r="FK144" s="130">
        <v>3</v>
      </c>
      <c r="FL144" s="130">
        <v>12</v>
      </c>
      <c r="FM144" s="130">
        <v>0</v>
      </c>
      <c r="FN144" s="130">
        <v>0</v>
      </c>
      <c r="FO144" s="130">
        <v>0</v>
      </c>
      <c r="FP144" s="130">
        <v>0</v>
      </c>
      <c r="FQ144" s="130">
        <v>0</v>
      </c>
      <c r="FR144" s="130">
        <v>0</v>
      </c>
      <c r="FS144" s="130">
        <v>0</v>
      </c>
      <c r="FT144" s="130">
        <v>0</v>
      </c>
      <c r="FU144" s="130">
        <v>1</v>
      </c>
      <c r="FV144" s="130">
        <v>1</v>
      </c>
      <c r="FW144" s="130">
        <v>1</v>
      </c>
      <c r="FX144" s="130">
        <v>0</v>
      </c>
      <c r="FY144" s="130">
        <v>1</v>
      </c>
      <c r="FZ144" s="130">
        <v>0</v>
      </c>
      <c r="GA144" s="130">
        <v>1</v>
      </c>
      <c r="GB144" s="130">
        <v>1</v>
      </c>
      <c r="GC144" s="130">
        <v>109</v>
      </c>
      <c r="GD144" s="130">
        <v>32</v>
      </c>
      <c r="GE144" s="130">
        <v>141</v>
      </c>
      <c r="GF144" s="130">
        <v>4</v>
      </c>
      <c r="GG144" s="130">
        <v>2</v>
      </c>
      <c r="GH144" s="130">
        <v>6</v>
      </c>
      <c r="GI144" s="130">
        <v>105</v>
      </c>
      <c r="GJ144" s="130">
        <v>30</v>
      </c>
      <c r="GK144" s="130">
        <v>135</v>
      </c>
      <c r="GL144" s="130">
        <v>109</v>
      </c>
      <c r="GM144" s="130">
        <v>4</v>
      </c>
      <c r="GN144" s="130">
        <v>4</v>
      </c>
      <c r="GO144" s="130">
        <v>4</v>
      </c>
      <c r="GP144" s="130">
        <v>60</v>
      </c>
      <c r="GQ144" s="130">
        <v>0</v>
      </c>
      <c r="GR144" s="130">
        <v>0</v>
      </c>
      <c r="GS144" s="130">
        <v>0</v>
      </c>
      <c r="GT144" s="130" t="s">
        <v>118</v>
      </c>
      <c r="GU144" s="130" t="s">
        <v>1244</v>
      </c>
      <c r="GV144" s="130"/>
      <c r="GW144" s="130"/>
      <c r="GX144" s="130"/>
      <c r="GY144" s="130"/>
      <c r="GZ144" s="130"/>
      <c r="HA144" s="130"/>
      <c r="HH144" s="130"/>
      <c r="HI144" s="130"/>
      <c r="HN144" s="130"/>
      <c r="HO144" s="130"/>
      <c r="HP144" s="130"/>
    </row>
    <row r="145" spans="1:224" x14ac:dyDescent="0.3">
      <c r="A145" t="s">
        <v>138</v>
      </c>
      <c r="B145" t="s">
        <v>212</v>
      </c>
      <c r="C145" t="s">
        <v>219</v>
      </c>
      <c r="D145" t="s">
        <v>220</v>
      </c>
      <c r="E145" s="352">
        <v>44713</v>
      </c>
      <c r="F145" s="130">
        <v>7676</v>
      </c>
      <c r="G145">
        <v>195</v>
      </c>
      <c r="H145">
        <v>185</v>
      </c>
      <c r="I145">
        <v>185</v>
      </c>
      <c r="J145">
        <v>181</v>
      </c>
      <c r="K145">
        <v>182</v>
      </c>
      <c r="L145">
        <v>170</v>
      </c>
      <c r="M145">
        <v>171</v>
      </c>
      <c r="N145">
        <v>58</v>
      </c>
      <c r="O145">
        <v>196</v>
      </c>
      <c r="P145">
        <v>18</v>
      </c>
      <c r="Q145">
        <v>12</v>
      </c>
      <c r="R145">
        <v>13</v>
      </c>
      <c r="S145">
        <v>12</v>
      </c>
      <c r="T145">
        <v>13</v>
      </c>
      <c r="U145">
        <v>12</v>
      </c>
      <c r="V145">
        <v>12</v>
      </c>
      <c r="W145">
        <v>5</v>
      </c>
      <c r="X145">
        <v>18</v>
      </c>
      <c r="Y145">
        <v>177</v>
      </c>
      <c r="Z145">
        <v>173</v>
      </c>
      <c r="AA145">
        <v>172</v>
      </c>
      <c r="AB145">
        <v>169</v>
      </c>
      <c r="AC145">
        <v>169</v>
      </c>
      <c r="AD145">
        <v>158</v>
      </c>
      <c r="AE145">
        <v>159</v>
      </c>
      <c r="AF145">
        <v>53</v>
      </c>
      <c r="AG145">
        <v>178</v>
      </c>
      <c r="AH145">
        <v>32</v>
      </c>
      <c r="AI145">
        <v>31</v>
      </c>
      <c r="AJ145">
        <v>1</v>
      </c>
      <c r="AK145">
        <v>1</v>
      </c>
      <c r="AL145">
        <v>31</v>
      </c>
      <c r="AM145">
        <v>30</v>
      </c>
      <c r="AN145">
        <v>148</v>
      </c>
      <c r="AO145">
        <v>6</v>
      </c>
      <c r="AP145">
        <v>142</v>
      </c>
      <c r="AQ145">
        <v>0</v>
      </c>
      <c r="AR145">
        <v>0</v>
      </c>
      <c r="AS145">
        <v>0</v>
      </c>
      <c r="AT145">
        <v>46</v>
      </c>
      <c r="AU145">
        <v>2</v>
      </c>
      <c r="AV145">
        <v>44</v>
      </c>
      <c r="AW145" s="130">
        <v>171</v>
      </c>
      <c r="AX145" s="130">
        <v>5</v>
      </c>
      <c r="AY145" s="130">
        <v>6</v>
      </c>
      <c r="AZ145" s="130">
        <v>160</v>
      </c>
      <c r="BA145" s="130">
        <v>12</v>
      </c>
      <c r="BB145" s="130">
        <v>2</v>
      </c>
      <c r="BC145" s="130">
        <v>0</v>
      </c>
      <c r="BD145" s="130">
        <v>10</v>
      </c>
      <c r="BE145" s="130">
        <v>159</v>
      </c>
      <c r="BF145" s="130">
        <v>3</v>
      </c>
      <c r="BG145" s="130">
        <v>6</v>
      </c>
      <c r="BH145" s="130">
        <v>150</v>
      </c>
      <c r="BI145">
        <v>20</v>
      </c>
      <c r="BJ145" s="130">
        <v>3</v>
      </c>
      <c r="BK145">
        <v>34</v>
      </c>
      <c r="BL145">
        <v>36</v>
      </c>
      <c r="BM145" s="27">
        <v>21</v>
      </c>
      <c r="BN145">
        <v>0</v>
      </c>
      <c r="BO145" s="130">
        <v>19</v>
      </c>
      <c r="BP145" s="130">
        <v>4</v>
      </c>
      <c r="BQ145">
        <v>0</v>
      </c>
      <c r="BR145">
        <v>0</v>
      </c>
      <c r="BS145" s="130">
        <v>15</v>
      </c>
      <c r="BT145">
        <v>0</v>
      </c>
      <c r="BU145">
        <v>0</v>
      </c>
      <c r="BV145">
        <v>3</v>
      </c>
      <c r="BW145">
        <v>4</v>
      </c>
      <c r="BX145">
        <v>1</v>
      </c>
      <c r="BY145" s="130">
        <v>3</v>
      </c>
      <c r="BZ145">
        <v>10</v>
      </c>
      <c r="CA145">
        <v>2</v>
      </c>
      <c r="CB145">
        <v>7</v>
      </c>
      <c r="CC145">
        <v>3</v>
      </c>
      <c r="CD145" s="130"/>
      <c r="CE145" s="130"/>
      <c r="CF145" s="322"/>
      <c r="CG145">
        <v>195</v>
      </c>
      <c r="CH145">
        <v>113</v>
      </c>
      <c r="CI145">
        <v>185</v>
      </c>
      <c r="CJ145" s="130">
        <v>61</v>
      </c>
      <c r="CK145" s="130">
        <v>161</v>
      </c>
      <c r="CL145" s="130">
        <v>111</v>
      </c>
      <c r="CM145" s="130">
        <v>185</v>
      </c>
      <c r="CN145">
        <v>163</v>
      </c>
      <c r="CO145">
        <v>181</v>
      </c>
      <c r="CP145">
        <v>56</v>
      </c>
      <c r="CQ145">
        <v>18</v>
      </c>
      <c r="CR145">
        <v>11</v>
      </c>
      <c r="CS145">
        <v>13</v>
      </c>
      <c r="CT145" s="130">
        <v>2</v>
      </c>
      <c r="CU145" s="130">
        <v>11</v>
      </c>
      <c r="CV145" s="130">
        <v>6</v>
      </c>
      <c r="CW145" s="130">
        <v>12</v>
      </c>
      <c r="CX145">
        <v>11</v>
      </c>
      <c r="CY145">
        <v>11</v>
      </c>
      <c r="CZ145">
        <v>3</v>
      </c>
      <c r="DA145">
        <v>177</v>
      </c>
      <c r="DB145">
        <v>102</v>
      </c>
      <c r="DC145">
        <v>172</v>
      </c>
      <c r="DD145" s="130">
        <v>59</v>
      </c>
      <c r="DE145" s="130">
        <v>150</v>
      </c>
      <c r="DF145" s="130">
        <v>105</v>
      </c>
      <c r="DG145" s="130">
        <v>173</v>
      </c>
      <c r="DH145" s="130">
        <v>152</v>
      </c>
      <c r="DI145" s="130">
        <v>170</v>
      </c>
      <c r="DJ145" s="130">
        <v>53</v>
      </c>
      <c r="DK145" s="130"/>
      <c r="DL145">
        <v>209</v>
      </c>
      <c r="DM145">
        <v>209</v>
      </c>
      <c r="DN145">
        <v>0</v>
      </c>
      <c r="DO145">
        <v>209</v>
      </c>
      <c r="DP145">
        <v>25</v>
      </c>
      <c r="DQ145">
        <v>184</v>
      </c>
      <c r="DR145">
        <v>0</v>
      </c>
      <c r="DS145">
        <v>108</v>
      </c>
      <c r="DT145">
        <v>173</v>
      </c>
      <c r="DU145" s="130">
        <v>77</v>
      </c>
      <c r="DV145" s="130">
        <v>27</v>
      </c>
      <c r="DW145">
        <v>94</v>
      </c>
      <c r="DX145" s="130">
        <v>2</v>
      </c>
      <c r="DY145">
        <v>5</v>
      </c>
      <c r="DZ145">
        <v>3</v>
      </c>
      <c r="EA145">
        <v>1</v>
      </c>
      <c r="EB145">
        <v>102</v>
      </c>
      <c r="EC145" s="130">
        <v>6</v>
      </c>
      <c r="ED145" s="130">
        <v>157</v>
      </c>
      <c r="EE145" s="130">
        <v>16</v>
      </c>
      <c r="EF145" s="130">
        <v>0</v>
      </c>
      <c r="EG145" s="130">
        <v>26</v>
      </c>
      <c r="EH145" s="130">
        <v>120</v>
      </c>
      <c r="EI145" s="130">
        <v>63</v>
      </c>
      <c r="EJ145" s="130">
        <v>0</v>
      </c>
      <c r="EK145" s="130">
        <v>16</v>
      </c>
      <c r="EL145" s="130">
        <v>8</v>
      </c>
      <c r="EM145" s="130">
        <v>1</v>
      </c>
      <c r="EN145" s="130">
        <v>0</v>
      </c>
      <c r="EO145">
        <v>10</v>
      </c>
      <c r="EP145">
        <v>112</v>
      </c>
      <c r="EQ145">
        <v>62</v>
      </c>
      <c r="ER145">
        <v>2</v>
      </c>
      <c r="ES145" s="130">
        <v>33</v>
      </c>
      <c r="ET145">
        <v>8</v>
      </c>
      <c r="EU145" s="130">
        <v>29</v>
      </c>
      <c r="EV145">
        <v>125</v>
      </c>
      <c r="EW145" s="130">
        <v>6104</v>
      </c>
      <c r="EX145" s="130">
        <v>1</v>
      </c>
      <c r="EY145" s="130">
        <v>107</v>
      </c>
      <c r="EZ145" s="130">
        <v>10</v>
      </c>
      <c r="FA145" s="130">
        <v>22</v>
      </c>
      <c r="FB145" s="130">
        <v>84</v>
      </c>
      <c r="FC145" s="130">
        <v>4300</v>
      </c>
      <c r="FD145">
        <v>1778</v>
      </c>
      <c r="FE145">
        <v>180</v>
      </c>
      <c r="FF145" s="130">
        <v>6258</v>
      </c>
      <c r="FG145" s="130">
        <v>17</v>
      </c>
      <c r="FH145" s="130">
        <v>8</v>
      </c>
      <c r="FI145" s="130">
        <v>1</v>
      </c>
      <c r="FJ145" s="130">
        <v>4</v>
      </c>
      <c r="FK145" s="130">
        <v>4</v>
      </c>
      <c r="FL145" s="130">
        <v>13</v>
      </c>
      <c r="FM145" s="130">
        <v>0</v>
      </c>
      <c r="FN145" s="130">
        <v>0</v>
      </c>
      <c r="FO145" s="130">
        <v>0</v>
      </c>
      <c r="FP145" s="130">
        <v>0</v>
      </c>
      <c r="FQ145" s="130">
        <v>0</v>
      </c>
      <c r="FR145" s="130">
        <v>0</v>
      </c>
      <c r="FS145" s="130">
        <v>0</v>
      </c>
      <c r="FT145" s="130">
        <v>0</v>
      </c>
      <c r="FU145" s="130">
        <v>1</v>
      </c>
      <c r="FV145" s="130">
        <v>1</v>
      </c>
      <c r="FW145" s="130">
        <v>1</v>
      </c>
      <c r="FX145" s="130">
        <v>0</v>
      </c>
      <c r="FY145" s="130">
        <v>1</v>
      </c>
      <c r="FZ145" s="130">
        <v>0</v>
      </c>
      <c r="GA145" s="130">
        <v>1</v>
      </c>
      <c r="GB145" s="130">
        <v>1</v>
      </c>
      <c r="GC145" s="130">
        <v>109</v>
      </c>
      <c r="GD145" s="130">
        <v>33</v>
      </c>
      <c r="GE145" s="130">
        <v>142</v>
      </c>
      <c r="GF145" s="130">
        <v>4</v>
      </c>
      <c r="GG145" s="130">
        <v>2</v>
      </c>
      <c r="GH145" s="130">
        <v>6</v>
      </c>
      <c r="GI145" s="130">
        <v>105</v>
      </c>
      <c r="GJ145" s="130">
        <v>31</v>
      </c>
      <c r="GK145" s="130">
        <v>136</v>
      </c>
      <c r="GL145" s="130">
        <v>109</v>
      </c>
      <c r="GM145" s="130">
        <v>4</v>
      </c>
      <c r="GN145" s="130">
        <v>4</v>
      </c>
      <c r="GO145" s="130">
        <v>4</v>
      </c>
      <c r="GP145" s="130">
        <v>61</v>
      </c>
      <c r="GQ145" s="130">
        <v>0</v>
      </c>
      <c r="GR145" s="130">
        <v>0</v>
      </c>
      <c r="GS145" s="130">
        <v>0</v>
      </c>
      <c r="GT145" s="130" t="s">
        <v>121</v>
      </c>
      <c r="GU145" s="130" t="s">
        <v>1244</v>
      </c>
      <c r="GV145" s="130"/>
      <c r="GW145" s="130"/>
      <c r="GX145" s="130"/>
      <c r="GY145" s="130"/>
      <c r="GZ145" s="130"/>
      <c r="HA145" s="130"/>
      <c r="HH145" s="130"/>
      <c r="HI145" s="130"/>
      <c r="HN145" s="130"/>
      <c r="HO145" s="130"/>
      <c r="HP145" s="130"/>
    </row>
    <row r="146" spans="1:224" x14ac:dyDescent="0.3">
      <c r="A146" t="s">
        <v>138</v>
      </c>
      <c r="B146" t="s">
        <v>222</v>
      </c>
      <c r="C146" t="s">
        <v>223</v>
      </c>
      <c r="D146" t="s">
        <v>224</v>
      </c>
      <c r="E146" s="352">
        <v>44682</v>
      </c>
      <c r="F146" s="130">
        <v>5857</v>
      </c>
      <c r="G146">
        <v>188</v>
      </c>
      <c r="H146">
        <v>186</v>
      </c>
      <c r="I146">
        <v>193</v>
      </c>
      <c r="J146">
        <v>183</v>
      </c>
      <c r="K146">
        <v>188</v>
      </c>
      <c r="L146">
        <v>109</v>
      </c>
      <c r="M146">
        <v>179</v>
      </c>
      <c r="N146">
        <v>12</v>
      </c>
      <c r="O146">
        <v>199</v>
      </c>
      <c r="P146">
        <v>15</v>
      </c>
      <c r="Q146">
        <v>14</v>
      </c>
      <c r="R146">
        <v>14</v>
      </c>
      <c r="S146">
        <v>14</v>
      </c>
      <c r="T146">
        <v>13</v>
      </c>
      <c r="U146">
        <v>10</v>
      </c>
      <c r="V146">
        <v>12</v>
      </c>
      <c r="W146">
        <v>2</v>
      </c>
      <c r="X146">
        <v>16</v>
      </c>
      <c r="Y146">
        <v>172</v>
      </c>
      <c r="Z146">
        <v>171</v>
      </c>
      <c r="AA146">
        <v>178</v>
      </c>
      <c r="AB146">
        <v>168</v>
      </c>
      <c r="AC146">
        <v>174</v>
      </c>
      <c r="AD146">
        <v>99</v>
      </c>
      <c r="AE146">
        <v>166</v>
      </c>
      <c r="AF146">
        <v>10</v>
      </c>
      <c r="AG146">
        <v>182</v>
      </c>
      <c r="AH146">
        <v>25</v>
      </c>
      <c r="AI146">
        <v>25</v>
      </c>
      <c r="AJ146">
        <v>3</v>
      </c>
      <c r="AK146">
        <v>3</v>
      </c>
      <c r="AL146">
        <v>22</v>
      </c>
      <c r="AM146">
        <v>22</v>
      </c>
      <c r="AN146">
        <v>97</v>
      </c>
      <c r="AO146">
        <v>9</v>
      </c>
      <c r="AP146">
        <v>88</v>
      </c>
      <c r="AQ146">
        <v>0</v>
      </c>
      <c r="AR146">
        <v>0</v>
      </c>
      <c r="AS146">
        <v>0</v>
      </c>
      <c r="AT146">
        <v>9</v>
      </c>
      <c r="AU146">
        <v>2</v>
      </c>
      <c r="AV146">
        <v>7</v>
      </c>
      <c r="AW146" s="130">
        <v>179</v>
      </c>
      <c r="AX146" s="130">
        <v>2</v>
      </c>
      <c r="AY146" s="130">
        <v>11</v>
      </c>
      <c r="AZ146" s="130">
        <v>164</v>
      </c>
      <c r="BA146" s="130">
        <v>12</v>
      </c>
      <c r="BB146" s="130">
        <v>0</v>
      </c>
      <c r="BC146" s="130">
        <v>1</v>
      </c>
      <c r="BD146" s="130">
        <v>11</v>
      </c>
      <c r="BE146" s="130">
        <v>166</v>
      </c>
      <c r="BF146" s="130">
        <v>2</v>
      </c>
      <c r="BG146" s="130">
        <v>10</v>
      </c>
      <c r="BH146" s="130">
        <v>152</v>
      </c>
      <c r="BI146">
        <v>35</v>
      </c>
      <c r="BJ146" s="130">
        <v>3</v>
      </c>
      <c r="BK146">
        <v>43</v>
      </c>
      <c r="BL146">
        <v>43</v>
      </c>
      <c r="BM146" s="27">
        <v>19</v>
      </c>
      <c r="BN146">
        <v>4</v>
      </c>
      <c r="BO146" s="130">
        <v>7</v>
      </c>
      <c r="BP146" s="130">
        <v>2</v>
      </c>
      <c r="BQ146">
        <v>0</v>
      </c>
      <c r="BR146">
        <v>0</v>
      </c>
      <c r="BS146" s="130">
        <v>5</v>
      </c>
      <c r="BT146">
        <v>0</v>
      </c>
      <c r="BU146">
        <v>0</v>
      </c>
      <c r="BV146">
        <v>2</v>
      </c>
      <c r="BW146">
        <v>2</v>
      </c>
      <c r="BX146">
        <v>0</v>
      </c>
      <c r="BY146" s="130">
        <v>2</v>
      </c>
      <c r="BZ146">
        <v>4</v>
      </c>
      <c r="CA146">
        <v>1</v>
      </c>
      <c r="CB146">
        <v>4</v>
      </c>
      <c r="CC146">
        <v>0</v>
      </c>
      <c r="CD146" s="130"/>
      <c r="CE146" s="130"/>
      <c r="CF146" s="322"/>
      <c r="CG146">
        <v>188</v>
      </c>
      <c r="CH146">
        <v>123</v>
      </c>
      <c r="CI146">
        <v>193</v>
      </c>
      <c r="CJ146" s="130">
        <v>46</v>
      </c>
      <c r="CK146" s="130">
        <v>173</v>
      </c>
      <c r="CL146" s="130">
        <v>113</v>
      </c>
      <c r="CM146" s="130">
        <v>186</v>
      </c>
      <c r="CN146">
        <v>170</v>
      </c>
      <c r="CO146">
        <v>176</v>
      </c>
      <c r="CP146">
        <v>67</v>
      </c>
      <c r="CQ146">
        <v>15</v>
      </c>
      <c r="CR146">
        <v>13</v>
      </c>
      <c r="CS146">
        <v>14</v>
      </c>
      <c r="CT146" s="130">
        <v>4</v>
      </c>
      <c r="CU146" s="130">
        <v>13</v>
      </c>
      <c r="CV146" s="130">
        <v>8</v>
      </c>
      <c r="CW146" s="130">
        <v>14</v>
      </c>
      <c r="CX146">
        <v>14</v>
      </c>
      <c r="CY146">
        <v>12</v>
      </c>
      <c r="CZ146">
        <v>6</v>
      </c>
      <c r="DA146">
        <v>172</v>
      </c>
      <c r="DB146">
        <v>110</v>
      </c>
      <c r="DC146">
        <v>178</v>
      </c>
      <c r="DD146" s="130">
        <v>42</v>
      </c>
      <c r="DE146" s="130">
        <v>159</v>
      </c>
      <c r="DF146" s="130">
        <v>104</v>
      </c>
      <c r="DG146" s="130">
        <v>171</v>
      </c>
      <c r="DH146" s="130">
        <v>155</v>
      </c>
      <c r="DI146" s="130">
        <v>163</v>
      </c>
      <c r="DJ146" s="130">
        <v>61</v>
      </c>
      <c r="DK146" s="130"/>
      <c r="DL146">
        <v>205</v>
      </c>
      <c r="DM146">
        <v>203</v>
      </c>
      <c r="DN146">
        <v>2</v>
      </c>
      <c r="DO146">
        <v>205</v>
      </c>
      <c r="DP146">
        <v>16</v>
      </c>
      <c r="DQ146">
        <v>187</v>
      </c>
      <c r="DR146">
        <v>2</v>
      </c>
      <c r="DS146">
        <v>166</v>
      </c>
      <c r="DT146">
        <v>195</v>
      </c>
      <c r="DU146" s="130">
        <v>88</v>
      </c>
      <c r="DV146" s="130">
        <v>16</v>
      </c>
      <c r="DW146">
        <v>33</v>
      </c>
      <c r="DX146" s="130">
        <v>3</v>
      </c>
      <c r="DY146">
        <v>64</v>
      </c>
      <c r="DZ146">
        <v>1</v>
      </c>
      <c r="EA146">
        <v>0</v>
      </c>
      <c r="EB146">
        <v>154</v>
      </c>
      <c r="EC146" s="130">
        <v>12</v>
      </c>
      <c r="ED146" s="130">
        <v>181</v>
      </c>
      <c r="EE146" s="130">
        <v>14</v>
      </c>
      <c r="EF146" s="130">
        <v>0</v>
      </c>
      <c r="EG146" s="130">
        <v>18</v>
      </c>
      <c r="EH146" s="130">
        <v>76</v>
      </c>
      <c r="EI146" s="130">
        <v>111</v>
      </c>
      <c r="EJ146" s="130">
        <v>0</v>
      </c>
      <c r="EK146" s="130">
        <v>13</v>
      </c>
      <c r="EL146" s="130">
        <v>1</v>
      </c>
      <c r="EM146" s="130">
        <v>2</v>
      </c>
      <c r="EN146" s="130">
        <v>0</v>
      </c>
      <c r="EO146">
        <v>5</v>
      </c>
      <c r="EP146">
        <v>74</v>
      </c>
      <c r="EQ146">
        <v>108</v>
      </c>
      <c r="ER146">
        <v>6</v>
      </c>
      <c r="ES146" s="130">
        <v>31</v>
      </c>
      <c r="ET146">
        <v>2</v>
      </c>
      <c r="EU146" s="130">
        <v>20</v>
      </c>
      <c r="EV146">
        <v>27</v>
      </c>
      <c r="EW146" s="130">
        <v>3990</v>
      </c>
      <c r="EX146" s="130">
        <v>0</v>
      </c>
      <c r="EY146" s="130">
        <v>182</v>
      </c>
      <c r="EZ146" s="130">
        <v>0</v>
      </c>
      <c r="FA146" s="130">
        <v>30</v>
      </c>
      <c r="FB146" s="130">
        <v>67</v>
      </c>
      <c r="FC146" s="130">
        <v>2542</v>
      </c>
      <c r="FD146">
        <v>1172</v>
      </c>
      <c r="FE146">
        <v>323</v>
      </c>
      <c r="FF146" s="130">
        <v>4037</v>
      </c>
      <c r="FG146" s="130">
        <v>12</v>
      </c>
      <c r="FH146" s="130">
        <v>9</v>
      </c>
      <c r="FI146" s="130">
        <v>0</v>
      </c>
      <c r="FJ146" s="130">
        <v>1</v>
      </c>
      <c r="FK146" s="130">
        <v>1</v>
      </c>
      <c r="FL146" s="130">
        <v>10</v>
      </c>
      <c r="FM146" s="130">
        <v>1</v>
      </c>
      <c r="FN146" s="130">
        <v>0</v>
      </c>
      <c r="FO146" s="130">
        <v>0</v>
      </c>
      <c r="FP146" s="130">
        <v>0</v>
      </c>
      <c r="FQ146" s="130">
        <v>0</v>
      </c>
      <c r="FR146" s="130">
        <v>0</v>
      </c>
      <c r="FS146" s="130">
        <v>0</v>
      </c>
      <c r="FT146" s="130">
        <v>0</v>
      </c>
      <c r="FU146" s="130">
        <v>3</v>
      </c>
      <c r="FV146" s="130">
        <v>2</v>
      </c>
      <c r="FW146" s="130">
        <v>1</v>
      </c>
      <c r="FX146" s="130">
        <v>0</v>
      </c>
      <c r="FY146" s="130">
        <v>2</v>
      </c>
      <c r="FZ146" s="130">
        <v>1</v>
      </c>
      <c r="GA146" s="130">
        <v>3</v>
      </c>
      <c r="GB146" s="130">
        <v>2</v>
      </c>
      <c r="GC146" s="130">
        <v>112</v>
      </c>
      <c r="GD146" s="130">
        <v>42</v>
      </c>
      <c r="GE146" s="130">
        <v>154</v>
      </c>
      <c r="GF146" s="130">
        <v>1</v>
      </c>
      <c r="GG146" s="130">
        <v>1</v>
      </c>
      <c r="GH146" s="130">
        <v>2</v>
      </c>
      <c r="GI146" s="130">
        <v>111</v>
      </c>
      <c r="GJ146" s="130">
        <v>41</v>
      </c>
      <c r="GK146" s="130">
        <v>152</v>
      </c>
      <c r="GL146" s="130">
        <v>112</v>
      </c>
      <c r="GM146" s="130"/>
      <c r="GN146" s="130"/>
      <c r="GO146" s="130"/>
      <c r="GP146" s="130">
        <v>17</v>
      </c>
      <c r="GQ146" s="130">
        <v>3</v>
      </c>
      <c r="GR146" s="130">
        <v>1</v>
      </c>
      <c r="GS146" s="130">
        <v>1</v>
      </c>
      <c r="GT146" s="130" t="s">
        <v>118</v>
      </c>
      <c r="GU146" s="130" t="s">
        <v>1245</v>
      </c>
      <c r="GV146" s="130"/>
      <c r="GW146" s="130"/>
      <c r="GX146" s="130"/>
      <c r="GY146" s="130"/>
      <c r="GZ146" s="130"/>
      <c r="HA146" s="130"/>
      <c r="HH146" s="130"/>
      <c r="HI146" s="130"/>
      <c r="HN146" s="130"/>
      <c r="HO146" s="130"/>
      <c r="HP146" s="130"/>
    </row>
    <row r="147" spans="1:224" x14ac:dyDescent="0.3">
      <c r="A147" t="s">
        <v>138</v>
      </c>
      <c r="B147" t="s">
        <v>222</v>
      </c>
      <c r="C147" t="s">
        <v>223</v>
      </c>
      <c r="D147" t="s">
        <v>224</v>
      </c>
      <c r="E147" s="352">
        <v>44713</v>
      </c>
      <c r="F147" s="130">
        <v>5948</v>
      </c>
      <c r="G147">
        <v>187</v>
      </c>
      <c r="H147">
        <v>187</v>
      </c>
      <c r="I147">
        <v>194</v>
      </c>
      <c r="J147">
        <v>186</v>
      </c>
      <c r="K147">
        <v>189</v>
      </c>
      <c r="L147">
        <v>116</v>
      </c>
      <c r="M147">
        <v>179</v>
      </c>
      <c r="N147">
        <v>16</v>
      </c>
      <c r="O147">
        <v>201</v>
      </c>
      <c r="P147">
        <v>14</v>
      </c>
      <c r="Q147">
        <v>14</v>
      </c>
      <c r="R147">
        <v>15</v>
      </c>
      <c r="S147">
        <v>13</v>
      </c>
      <c r="T147">
        <v>13</v>
      </c>
      <c r="U147">
        <v>11</v>
      </c>
      <c r="V147">
        <v>12</v>
      </c>
      <c r="W147">
        <v>2</v>
      </c>
      <c r="X147">
        <v>18</v>
      </c>
      <c r="Y147">
        <v>172</v>
      </c>
      <c r="Z147">
        <v>172</v>
      </c>
      <c r="AA147">
        <v>178</v>
      </c>
      <c r="AB147">
        <v>172</v>
      </c>
      <c r="AC147">
        <v>175</v>
      </c>
      <c r="AD147">
        <v>105</v>
      </c>
      <c r="AE147">
        <v>166</v>
      </c>
      <c r="AF147">
        <v>14</v>
      </c>
      <c r="AG147">
        <v>182</v>
      </c>
      <c r="AH147">
        <v>24</v>
      </c>
      <c r="AI147">
        <v>24</v>
      </c>
      <c r="AJ147">
        <v>2</v>
      </c>
      <c r="AK147">
        <v>2</v>
      </c>
      <c r="AL147">
        <v>22</v>
      </c>
      <c r="AM147">
        <v>22</v>
      </c>
      <c r="AN147">
        <v>105</v>
      </c>
      <c r="AO147">
        <v>10</v>
      </c>
      <c r="AP147">
        <v>95</v>
      </c>
      <c r="AQ147">
        <v>0</v>
      </c>
      <c r="AR147">
        <v>0</v>
      </c>
      <c r="AS147">
        <v>0</v>
      </c>
      <c r="AT147">
        <v>11</v>
      </c>
      <c r="AU147">
        <v>2</v>
      </c>
      <c r="AV147">
        <v>9</v>
      </c>
      <c r="AW147" s="130">
        <v>179</v>
      </c>
      <c r="AX147" s="130">
        <v>3</v>
      </c>
      <c r="AY147" s="130">
        <v>10</v>
      </c>
      <c r="AZ147" s="130">
        <v>165</v>
      </c>
      <c r="BA147" s="130">
        <v>12</v>
      </c>
      <c r="BB147" s="130">
        <v>0</v>
      </c>
      <c r="BC147" s="130">
        <v>1</v>
      </c>
      <c r="BD147" s="130">
        <v>11</v>
      </c>
      <c r="BE147" s="130">
        <v>166</v>
      </c>
      <c r="BF147" s="130">
        <v>3</v>
      </c>
      <c r="BG147" s="130">
        <v>9</v>
      </c>
      <c r="BH147" s="130">
        <v>153</v>
      </c>
      <c r="BI147">
        <v>35</v>
      </c>
      <c r="BJ147" s="130">
        <v>3</v>
      </c>
      <c r="BK147">
        <v>44</v>
      </c>
      <c r="BL147">
        <v>43</v>
      </c>
      <c r="BM147" s="27">
        <v>20</v>
      </c>
      <c r="BN147">
        <v>3</v>
      </c>
      <c r="BO147" s="130">
        <v>9</v>
      </c>
      <c r="BP147" s="130">
        <v>2</v>
      </c>
      <c r="BQ147">
        <v>0</v>
      </c>
      <c r="BR147">
        <v>0</v>
      </c>
      <c r="BS147" s="130">
        <v>7</v>
      </c>
      <c r="BT147">
        <v>0</v>
      </c>
      <c r="BU147">
        <v>0</v>
      </c>
      <c r="BV147">
        <v>3</v>
      </c>
      <c r="BW147">
        <v>2</v>
      </c>
      <c r="BX147">
        <v>0</v>
      </c>
      <c r="BY147" s="130">
        <v>2</v>
      </c>
      <c r="BZ147">
        <v>4</v>
      </c>
      <c r="CA147">
        <v>1</v>
      </c>
      <c r="CB147">
        <v>4</v>
      </c>
      <c r="CC147">
        <v>0</v>
      </c>
      <c r="CD147" s="130"/>
      <c r="CE147" s="130"/>
      <c r="CF147" s="322"/>
      <c r="CG147">
        <v>187</v>
      </c>
      <c r="CH147">
        <v>124</v>
      </c>
      <c r="CI147">
        <v>194</v>
      </c>
      <c r="CJ147" s="130">
        <v>49</v>
      </c>
      <c r="CK147" s="130">
        <v>174</v>
      </c>
      <c r="CL147" s="130">
        <v>113</v>
      </c>
      <c r="CM147" s="130">
        <v>187</v>
      </c>
      <c r="CN147">
        <v>166</v>
      </c>
      <c r="CO147">
        <v>175</v>
      </c>
      <c r="CP147">
        <v>66</v>
      </c>
      <c r="CQ147">
        <v>14</v>
      </c>
      <c r="CR147">
        <v>13</v>
      </c>
      <c r="CS147">
        <v>15</v>
      </c>
      <c r="CT147" s="130">
        <v>4</v>
      </c>
      <c r="CU147" s="130">
        <v>14</v>
      </c>
      <c r="CV147" s="130">
        <v>8</v>
      </c>
      <c r="CW147" s="130">
        <v>14</v>
      </c>
      <c r="CX147">
        <v>12</v>
      </c>
      <c r="CY147">
        <v>12</v>
      </c>
      <c r="CZ147">
        <v>5</v>
      </c>
      <c r="DA147">
        <v>172</v>
      </c>
      <c r="DB147">
        <v>111</v>
      </c>
      <c r="DC147">
        <v>178</v>
      </c>
      <c r="DD147" s="130">
        <v>45</v>
      </c>
      <c r="DE147" s="130">
        <v>159</v>
      </c>
      <c r="DF147" s="130">
        <v>104</v>
      </c>
      <c r="DG147" s="130">
        <v>172</v>
      </c>
      <c r="DH147" s="130">
        <v>153</v>
      </c>
      <c r="DI147" s="130">
        <v>162</v>
      </c>
      <c r="DJ147" s="130">
        <v>61</v>
      </c>
      <c r="DK147" s="130"/>
      <c r="DL147">
        <v>206</v>
      </c>
      <c r="DM147">
        <v>204</v>
      </c>
      <c r="DN147">
        <v>2</v>
      </c>
      <c r="DO147">
        <v>206</v>
      </c>
      <c r="DP147">
        <v>18</v>
      </c>
      <c r="DQ147">
        <v>186</v>
      </c>
      <c r="DR147">
        <v>2</v>
      </c>
      <c r="DS147">
        <v>169</v>
      </c>
      <c r="DT147">
        <v>196</v>
      </c>
      <c r="DU147" s="130">
        <v>91</v>
      </c>
      <c r="DV147" s="130">
        <v>16</v>
      </c>
      <c r="DW147">
        <v>32</v>
      </c>
      <c r="DX147" s="130">
        <v>2</v>
      </c>
      <c r="DY147">
        <v>64</v>
      </c>
      <c r="DZ147">
        <v>1</v>
      </c>
      <c r="EA147">
        <v>0</v>
      </c>
      <c r="EB147">
        <v>157</v>
      </c>
      <c r="EC147" s="130">
        <v>12</v>
      </c>
      <c r="ED147" s="130">
        <v>182</v>
      </c>
      <c r="EE147" s="130">
        <v>14</v>
      </c>
      <c r="EF147" s="130">
        <v>0</v>
      </c>
      <c r="EG147" s="130">
        <v>20</v>
      </c>
      <c r="EH147" s="130">
        <v>74</v>
      </c>
      <c r="EI147" s="130">
        <v>112</v>
      </c>
      <c r="EJ147" s="130">
        <v>0</v>
      </c>
      <c r="EK147" s="130">
        <v>15</v>
      </c>
      <c r="EL147" s="130">
        <v>1</v>
      </c>
      <c r="EM147" s="130">
        <v>2</v>
      </c>
      <c r="EN147" s="130">
        <v>0</v>
      </c>
      <c r="EO147">
        <v>5</v>
      </c>
      <c r="EP147">
        <v>72</v>
      </c>
      <c r="EQ147">
        <v>109</v>
      </c>
      <c r="ER147">
        <v>9</v>
      </c>
      <c r="ES147" s="130">
        <v>31</v>
      </c>
      <c r="ET147">
        <v>2</v>
      </c>
      <c r="EU147" s="130">
        <v>20</v>
      </c>
      <c r="EV147">
        <v>27</v>
      </c>
      <c r="EW147" s="130">
        <v>4025</v>
      </c>
      <c r="EX147" s="130">
        <v>0</v>
      </c>
      <c r="EY147" s="130">
        <v>182</v>
      </c>
      <c r="EZ147" s="130">
        <v>0</v>
      </c>
      <c r="FA147" s="130">
        <v>30</v>
      </c>
      <c r="FB147" s="130">
        <v>67</v>
      </c>
      <c r="FC147" s="130">
        <v>2556</v>
      </c>
      <c r="FD147">
        <v>1197</v>
      </c>
      <c r="FE147">
        <v>319</v>
      </c>
      <c r="FF147" s="130">
        <v>4072</v>
      </c>
      <c r="FG147" s="130">
        <v>11</v>
      </c>
      <c r="FH147" s="130">
        <v>9</v>
      </c>
      <c r="FI147" s="130">
        <v>0</v>
      </c>
      <c r="FJ147" s="130">
        <v>0</v>
      </c>
      <c r="FK147" s="130">
        <v>0</v>
      </c>
      <c r="FL147" s="130">
        <v>10</v>
      </c>
      <c r="FM147" s="130">
        <v>1</v>
      </c>
      <c r="FN147" s="130">
        <v>0</v>
      </c>
      <c r="FO147" s="130">
        <v>0</v>
      </c>
      <c r="FP147" s="130">
        <v>0</v>
      </c>
      <c r="FQ147" s="130">
        <v>0</v>
      </c>
      <c r="FR147" s="130">
        <v>0</v>
      </c>
      <c r="FS147" s="130">
        <v>0</v>
      </c>
      <c r="FT147" s="130">
        <v>0</v>
      </c>
      <c r="FU147" s="130">
        <v>3</v>
      </c>
      <c r="FV147" s="130">
        <v>2</v>
      </c>
      <c r="FW147" s="130">
        <v>1</v>
      </c>
      <c r="FX147" s="130">
        <v>0</v>
      </c>
      <c r="FY147" s="130">
        <v>2</v>
      </c>
      <c r="FZ147" s="130">
        <v>1</v>
      </c>
      <c r="GA147" s="130">
        <v>3</v>
      </c>
      <c r="GB147" s="130">
        <v>2</v>
      </c>
      <c r="GC147" s="130">
        <v>109</v>
      </c>
      <c r="GD147" s="130">
        <v>43</v>
      </c>
      <c r="GE147" s="130">
        <v>152</v>
      </c>
      <c r="GF147" s="130">
        <v>1</v>
      </c>
      <c r="GG147" s="130">
        <v>1</v>
      </c>
      <c r="GH147" s="130">
        <v>2</v>
      </c>
      <c r="GI147" s="130">
        <v>108</v>
      </c>
      <c r="GJ147" s="130">
        <v>42</v>
      </c>
      <c r="GK147" s="130">
        <v>150</v>
      </c>
      <c r="GL147" s="130">
        <v>109</v>
      </c>
      <c r="GM147" s="130"/>
      <c r="GN147" s="130"/>
      <c r="GO147" s="130"/>
      <c r="GP147" s="130">
        <v>19</v>
      </c>
      <c r="GQ147" s="130">
        <v>3</v>
      </c>
      <c r="GR147" s="130">
        <v>1</v>
      </c>
      <c r="GS147" s="130">
        <v>1</v>
      </c>
      <c r="GT147" s="130" t="s">
        <v>121</v>
      </c>
      <c r="GU147" s="130" t="s">
        <v>1245</v>
      </c>
      <c r="GV147" s="130"/>
      <c r="GW147" s="130"/>
      <c r="GX147" s="130"/>
      <c r="GY147" s="130"/>
      <c r="GZ147" s="130"/>
      <c r="HA147" s="130"/>
      <c r="HH147" s="130"/>
      <c r="HI147" s="130"/>
      <c r="HN147" s="130"/>
      <c r="HO147" s="130"/>
      <c r="HP147" s="130"/>
    </row>
    <row r="148" spans="1:224" x14ac:dyDescent="0.3">
      <c r="A148" t="s">
        <v>138</v>
      </c>
      <c r="B148" t="s">
        <v>222</v>
      </c>
      <c r="C148" t="s">
        <v>226</v>
      </c>
      <c r="D148" t="s">
        <v>227</v>
      </c>
      <c r="E148" s="352">
        <v>44682</v>
      </c>
      <c r="F148" s="130">
        <v>7698</v>
      </c>
      <c r="G148">
        <v>357</v>
      </c>
      <c r="H148">
        <v>340</v>
      </c>
      <c r="I148">
        <v>349</v>
      </c>
      <c r="J148">
        <v>348</v>
      </c>
      <c r="K148">
        <v>348</v>
      </c>
      <c r="L148">
        <v>317</v>
      </c>
      <c r="M148">
        <v>341</v>
      </c>
      <c r="N148">
        <v>231</v>
      </c>
      <c r="O148">
        <v>368</v>
      </c>
      <c r="P148">
        <v>21</v>
      </c>
      <c r="Q148">
        <v>21</v>
      </c>
      <c r="R148">
        <v>22</v>
      </c>
      <c r="S148">
        <v>22</v>
      </c>
      <c r="T148">
        <v>22</v>
      </c>
      <c r="U148">
        <v>17</v>
      </c>
      <c r="V148">
        <v>19</v>
      </c>
      <c r="W148">
        <v>14</v>
      </c>
      <c r="X148">
        <v>26</v>
      </c>
      <c r="Y148">
        <v>333</v>
      </c>
      <c r="Z148">
        <v>316</v>
      </c>
      <c r="AA148">
        <v>324</v>
      </c>
      <c r="AB148">
        <v>323</v>
      </c>
      <c r="AC148">
        <v>323</v>
      </c>
      <c r="AD148">
        <v>298</v>
      </c>
      <c r="AE148">
        <v>320</v>
      </c>
      <c r="AF148">
        <v>216</v>
      </c>
      <c r="AG148">
        <v>339</v>
      </c>
      <c r="AH148">
        <v>58</v>
      </c>
      <c r="AI148">
        <v>58</v>
      </c>
      <c r="AJ148">
        <v>4</v>
      </c>
      <c r="AK148">
        <v>4</v>
      </c>
      <c r="AL148">
        <v>53</v>
      </c>
      <c r="AM148">
        <v>53</v>
      </c>
      <c r="AN148">
        <v>295</v>
      </c>
      <c r="AO148">
        <v>16</v>
      </c>
      <c r="AP148">
        <v>277</v>
      </c>
      <c r="AQ148">
        <v>1</v>
      </c>
      <c r="AR148">
        <v>1</v>
      </c>
      <c r="AS148">
        <v>0</v>
      </c>
      <c r="AT148">
        <v>189</v>
      </c>
      <c r="AU148">
        <v>10</v>
      </c>
      <c r="AV148">
        <v>178</v>
      </c>
      <c r="AW148" s="130">
        <v>341</v>
      </c>
      <c r="AX148" s="130">
        <v>1</v>
      </c>
      <c r="AY148" s="130">
        <v>9</v>
      </c>
      <c r="AZ148" s="130">
        <v>331</v>
      </c>
      <c r="BA148" s="130">
        <v>19</v>
      </c>
      <c r="BB148" s="130">
        <v>0</v>
      </c>
      <c r="BC148" s="130">
        <v>0</v>
      </c>
      <c r="BD148" s="130">
        <v>19</v>
      </c>
      <c r="BE148" s="130">
        <v>320</v>
      </c>
      <c r="BF148" s="130">
        <v>1</v>
      </c>
      <c r="BG148" s="130">
        <v>9</v>
      </c>
      <c r="BH148" s="130">
        <v>310</v>
      </c>
      <c r="BI148">
        <v>46</v>
      </c>
      <c r="BJ148" s="130">
        <v>8</v>
      </c>
      <c r="BK148">
        <v>61</v>
      </c>
      <c r="BL148">
        <v>52</v>
      </c>
      <c r="BM148" s="27">
        <v>31</v>
      </c>
      <c r="BN148">
        <v>1</v>
      </c>
      <c r="BO148" s="130">
        <v>20</v>
      </c>
      <c r="BP148" s="130">
        <v>4</v>
      </c>
      <c r="BQ148">
        <v>1</v>
      </c>
      <c r="BR148">
        <v>0</v>
      </c>
      <c r="BS148" s="130">
        <v>16</v>
      </c>
      <c r="BT148">
        <v>1</v>
      </c>
      <c r="BU148">
        <v>0</v>
      </c>
      <c r="BV148">
        <v>1</v>
      </c>
      <c r="BW148">
        <v>6</v>
      </c>
      <c r="BX148">
        <v>0</v>
      </c>
      <c r="BY148" s="130">
        <v>6</v>
      </c>
      <c r="BZ148">
        <v>10</v>
      </c>
      <c r="CA148">
        <v>3</v>
      </c>
      <c r="CB148">
        <v>8</v>
      </c>
      <c r="CC148">
        <v>2</v>
      </c>
      <c r="CD148" s="130"/>
      <c r="CE148" s="130"/>
      <c r="CF148" s="322"/>
      <c r="CG148">
        <v>357</v>
      </c>
      <c r="CH148">
        <v>292</v>
      </c>
      <c r="CI148">
        <v>349</v>
      </c>
      <c r="CJ148" s="130">
        <v>87</v>
      </c>
      <c r="CK148" s="130">
        <v>316</v>
      </c>
      <c r="CL148" s="130">
        <v>198</v>
      </c>
      <c r="CM148" s="130">
        <v>340</v>
      </c>
      <c r="CN148">
        <v>314</v>
      </c>
      <c r="CO148">
        <v>334</v>
      </c>
      <c r="CP148">
        <v>144</v>
      </c>
      <c r="CQ148">
        <v>21</v>
      </c>
      <c r="CR148">
        <v>18</v>
      </c>
      <c r="CS148">
        <v>22</v>
      </c>
      <c r="CT148" s="130">
        <v>2</v>
      </c>
      <c r="CU148" s="130">
        <v>20</v>
      </c>
      <c r="CV148" s="130">
        <v>7</v>
      </c>
      <c r="CW148" s="130">
        <v>21</v>
      </c>
      <c r="CX148">
        <v>21</v>
      </c>
      <c r="CY148">
        <v>19</v>
      </c>
      <c r="CZ148">
        <v>5</v>
      </c>
      <c r="DA148">
        <v>333</v>
      </c>
      <c r="DB148">
        <v>273</v>
      </c>
      <c r="DC148">
        <v>324</v>
      </c>
      <c r="DD148" s="130">
        <v>84</v>
      </c>
      <c r="DE148" s="130">
        <v>293</v>
      </c>
      <c r="DF148" s="130">
        <v>189</v>
      </c>
      <c r="DG148" s="130">
        <v>316</v>
      </c>
      <c r="DH148" s="130">
        <v>290</v>
      </c>
      <c r="DI148" s="130">
        <v>312</v>
      </c>
      <c r="DJ148" s="130">
        <v>138</v>
      </c>
      <c r="DK148" s="130"/>
      <c r="DL148">
        <v>390</v>
      </c>
      <c r="DM148">
        <v>387</v>
      </c>
      <c r="DN148">
        <v>3</v>
      </c>
      <c r="DO148">
        <v>390</v>
      </c>
      <c r="DP148">
        <v>32</v>
      </c>
      <c r="DQ148">
        <v>355</v>
      </c>
      <c r="DR148">
        <v>3</v>
      </c>
      <c r="DS148">
        <v>192</v>
      </c>
      <c r="DT148">
        <v>338</v>
      </c>
      <c r="DU148" s="130">
        <v>155</v>
      </c>
      <c r="DV148" s="130">
        <v>45</v>
      </c>
      <c r="DW148">
        <v>146</v>
      </c>
      <c r="DX148" s="130">
        <v>5</v>
      </c>
      <c r="DY148">
        <v>25</v>
      </c>
      <c r="DZ148">
        <v>6</v>
      </c>
      <c r="EA148">
        <v>8</v>
      </c>
      <c r="EB148">
        <v>186</v>
      </c>
      <c r="EC148" s="130">
        <v>6</v>
      </c>
      <c r="ED148" s="130">
        <v>324</v>
      </c>
      <c r="EE148" s="130">
        <v>14</v>
      </c>
      <c r="EF148" s="130">
        <v>3</v>
      </c>
      <c r="EG148" s="130">
        <v>33</v>
      </c>
      <c r="EH148" s="130">
        <v>200</v>
      </c>
      <c r="EI148" s="130">
        <v>154</v>
      </c>
      <c r="EJ148" s="130">
        <v>3</v>
      </c>
      <c r="EK148" s="130">
        <v>15</v>
      </c>
      <c r="EL148" s="130">
        <v>13</v>
      </c>
      <c r="EM148" s="130">
        <v>1</v>
      </c>
      <c r="EN148" s="130">
        <v>0</v>
      </c>
      <c r="EO148">
        <v>18</v>
      </c>
      <c r="EP148">
        <v>184</v>
      </c>
      <c r="EQ148">
        <v>153</v>
      </c>
      <c r="ER148">
        <v>5</v>
      </c>
      <c r="ES148" s="130">
        <v>31</v>
      </c>
      <c r="ET148">
        <v>4</v>
      </c>
      <c r="EU148" s="130">
        <v>119</v>
      </c>
      <c r="EV148">
        <v>42</v>
      </c>
      <c r="EW148" s="130">
        <v>5989</v>
      </c>
      <c r="EX148" s="130">
        <v>0</v>
      </c>
      <c r="EY148" s="130">
        <v>260</v>
      </c>
      <c r="EZ148" s="130">
        <v>28</v>
      </c>
      <c r="FA148" s="130">
        <v>12</v>
      </c>
      <c r="FB148" s="130">
        <v>135</v>
      </c>
      <c r="FC148" s="130">
        <v>3335</v>
      </c>
      <c r="FD148">
        <v>2265</v>
      </c>
      <c r="FE148">
        <v>550</v>
      </c>
      <c r="FF148" s="130">
        <v>6150</v>
      </c>
      <c r="FG148" s="130">
        <v>31</v>
      </c>
      <c r="FH148" s="130">
        <v>27</v>
      </c>
      <c r="FI148" s="130">
        <v>0</v>
      </c>
      <c r="FJ148" s="130">
        <v>1</v>
      </c>
      <c r="FK148" s="130">
        <v>1</v>
      </c>
      <c r="FL148" s="130">
        <v>29</v>
      </c>
      <c r="FM148" s="130">
        <v>1</v>
      </c>
      <c r="FN148" s="130">
        <v>3</v>
      </c>
      <c r="FO148" s="130">
        <v>1</v>
      </c>
      <c r="FP148" s="130">
        <v>1</v>
      </c>
      <c r="FQ148" s="130">
        <v>0</v>
      </c>
      <c r="FR148" s="130">
        <v>3</v>
      </c>
      <c r="FS148" s="130">
        <v>1</v>
      </c>
      <c r="FT148" s="130">
        <v>0</v>
      </c>
      <c r="FU148" s="130">
        <v>2</v>
      </c>
      <c r="FV148" s="130">
        <v>0</v>
      </c>
      <c r="FW148" s="130">
        <v>0</v>
      </c>
      <c r="FX148" s="130">
        <v>0</v>
      </c>
      <c r="FY148" s="130">
        <v>2</v>
      </c>
      <c r="FZ148" s="130">
        <v>0</v>
      </c>
      <c r="GA148" s="130">
        <v>5</v>
      </c>
      <c r="GB148" s="130">
        <v>1</v>
      </c>
      <c r="GC148" s="130">
        <v>237</v>
      </c>
      <c r="GD148" s="130">
        <v>59</v>
      </c>
      <c r="GE148" s="130">
        <v>296</v>
      </c>
      <c r="GF148" s="130">
        <v>11</v>
      </c>
      <c r="GG148" s="130">
        <v>1</v>
      </c>
      <c r="GH148" s="130">
        <v>12</v>
      </c>
      <c r="GI148" s="130">
        <v>224</v>
      </c>
      <c r="GJ148" s="130">
        <v>58</v>
      </c>
      <c r="GK148" s="130">
        <v>282</v>
      </c>
      <c r="GL148" s="130">
        <v>237</v>
      </c>
      <c r="GM148" s="130">
        <v>12</v>
      </c>
      <c r="GN148" s="130">
        <v>12</v>
      </c>
      <c r="GO148" s="130">
        <v>12</v>
      </c>
      <c r="GP148" s="130">
        <v>69</v>
      </c>
      <c r="GQ148" s="130">
        <v>3</v>
      </c>
      <c r="GR148" s="130">
        <v>2</v>
      </c>
      <c r="GS148" s="130">
        <v>2</v>
      </c>
      <c r="GT148" s="130" t="s">
        <v>118</v>
      </c>
      <c r="GU148" s="130" t="s">
        <v>1246</v>
      </c>
      <c r="GV148" s="130"/>
      <c r="GW148" s="130"/>
      <c r="GX148" s="130"/>
      <c r="GY148" s="130"/>
      <c r="GZ148" s="130"/>
      <c r="HA148" s="130"/>
      <c r="HH148" s="130"/>
      <c r="HI148" s="130"/>
      <c r="HN148" s="130"/>
      <c r="HO148" s="130"/>
      <c r="HP148" s="130"/>
    </row>
    <row r="149" spans="1:224" x14ac:dyDescent="0.3">
      <c r="A149" t="s">
        <v>138</v>
      </c>
      <c r="B149" t="s">
        <v>222</v>
      </c>
      <c r="C149" t="s">
        <v>226</v>
      </c>
      <c r="D149" t="s">
        <v>227</v>
      </c>
      <c r="E149" s="352">
        <v>44713</v>
      </c>
      <c r="F149" s="130">
        <v>7672</v>
      </c>
      <c r="G149">
        <v>356</v>
      </c>
      <c r="H149">
        <v>338</v>
      </c>
      <c r="I149">
        <v>345</v>
      </c>
      <c r="J149">
        <v>348</v>
      </c>
      <c r="K149">
        <v>346</v>
      </c>
      <c r="L149">
        <v>315</v>
      </c>
      <c r="M149">
        <v>341</v>
      </c>
      <c r="N149">
        <v>221</v>
      </c>
      <c r="O149">
        <v>369</v>
      </c>
      <c r="P149">
        <v>20</v>
      </c>
      <c r="Q149">
        <v>21</v>
      </c>
      <c r="R149">
        <v>21</v>
      </c>
      <c r="S149">
        <v>21</v>
      </c>
      <c r="T149">
        <v>21</v>
      </c>
      <c r="U149">
        <v>16</v>
      </c>
      <c r="V149">
        <v>19</v>
      </c>
      <c r="W149">
        <v>14</v>
      </c>
      <c r="X149">
        <v>25</v>
      </c>
      <c r="Y149">
        <v>334</v>
      </c>
      <c r="Z149">
        <v>315</v>
      </c>
      <c r="AA149">
        <v>322</v>
      </c>
      <c r="AB149">
        <v>325</v>
      </c>
      <c r="AC149">
        <v>323</v>
      </c>
      <c r="AD149">
        <v>298</v>
      </c>
      <c r="AE149">
        <v>321</v>
      </c>
      <c r="AF149">
        <v>206</v>
      </c>
      <c r="AG149">
        <v>342</v>
      </c>
      <c r="AH149">
        <v>58</v>
      </c>
      <c r="AI149">
        <v>58</v>
      </c>
      <c r="AJ149">
        <v>4</v>
      </c>
      <c r="AK149">
        <v>4</v>
      </c>
      <c r="AL149">
        <v>54</v>
      </c>
      <c r="AM149">
        <v>54</v>
      </c>
      <c r="AN149">
        <v>298</v>
      </c>
      <c r="AO149">
        <v>15</v>
      </c>
      <c r="AP149">
        <v>282</v>
      </c>
      <c r="AQ149">
        <v>1</v>
      </c>
      <c r="AR149">
        <v>1</v>
      </c>
      <c r="AS149">
        <v>0</v>
      </c>
      <c r="AT149">
        <v>182</v>
      </c>
      <c r="AU149">
        <v>10</v>
      </c>
      <c r="AV149">
        <v>171</v>
      </c>
      <c r="AW149" s="130">
        <v>341</v>
      </c>
      <c r="AX149" s="130">
        <v>2</v>
      </c>
      <c r="AY149" s="130">
        <v>9</v>
      </c>
      <c r="AZ149" s="130">
        <v>330</v>
      </c>
      <c r="BA149" s="130">
        <v>19</v>
      </c>
      <c r="BB149" s="130">
        <v>0</v>
      </c>
      <c r="BC149" s="130">
        <v>0</v>
      </c>
      <c r="BD149" s="130">
        <v>19</v>
      </c>
      <c r="BE149" s="130">
        <v>321</v>
      </c>
      <c r="BF149" s="130">
        <v>2</v>
      </c>
      <c r="BG149" s="130">
        <v>9</v>
      </c>
      <c r="BH149" s="130">
        <v>310</v>
      </c>
      <c r="BI149">
        <v>48</v>
      </c>
      <c r="BJ149" s="130">
        <v>8</v>
      </c>
      <c r="BK149">
        <v>61</v>
      </c>
      <c r="BL149">
        <v>52</v>
      </c>
      <c r="BM149" s="27">
        <v>31</v>
      </c>
      <c r="BN149">
        <v>1</v>
      </c>
      <c r="BO149" s="130">
        <v>19</v>
      </c>
      <c r="BP149" s="130">
        <v>4</v>
      </c>
      <c r="BQ149">
        <v>1</v>
      </c>
      <c r="BR149">
        <v>0</v>
      </c>
      <c r="BS149" s="130">
        <v>15</v>
      </c>
      <c r="BT149">
        <v>1</v>
      </c>
      <c r="BU149">
        <v>0</v>
      </c>
      <c r="BV149">
        <v>1</v>
      </c>
      <c r="BW149">
        <v>5</v>
      </c>
      <c r="BX149">
        <v>0</v>
      </c>
      <c r="BY149" s="130">
        <v>5</v>
      </c>
      <c r="BZ149">
        <v>10</v>
      </c>
      <c r="CA149">
        <v>3</v>
      </c>
      <c r="CB149">
        <v>9</v>
      </c>
      <c r="CC149">
        <v>1</v>
      </c>
      <c r="CD149" s="130"/>
      <c r="CE149" s="130"/>
      <c r="CF149" s="322"/>
      <c r="CG149">
        <v>356</v>
      </c>
      <c r="CH149">
        <v>288</v>
      </c>
      <c r="CI149">
        <v>345</v>
      </c>
      <c r="CJ149" s="130">
        <v>86</v>
      </c>
      <c r="CK149" s="130">
        <v>313</v>
      </c>
      <c r="CL149" s="130">
        <v>206</v>
      </c>
      <c r="CM149" s="130">
        <v>338</v>
      </c>
      <c r="CN149">
        <v>309</v>
      </c>
      <c r="CO149">
        <v>331</v>
      </c>
      <c r="CP149">
        <v>151</v>
      </c>
      <c r="CQ149">
        <v>20</v>
      </c>
      <c r="CR149">
        <v>15</v>
      </c>
      <c r="CS149">
        <v>21</v>
      </c>
      <c r="CT149" s="130">
        <v>2</v>
      </c>
      <c r="CU149" s="130">
        <v>19</v>
      </c>
      <c r="CV149" s="130">
        <v>6</v>
      </c>
      <c r="CW149" s="130">
        <v>21</v>
      </c>
      <c r="CX149">
        <v>20</v>
      </c>
      <c r="CY149">
        <v>19</v>
      </c>
      <c r="CZ149">
        <v>4</v>
      </c>
      <c r="DA149">
        <v>334</v>
      </c>
      <c r="DB149">
        <v>272</v>
      </c>
      <c r="DC149">
        <v>322</v>
      </c>
      <c r="DD149" s="130">
        <v>83</v>
      </c>
      <c r="DE149" s="130">
        <v>292</v>
      </c>
      <c r="DF149" s="130">
        <v>198</v>
      </c>
      <c r="DG149" s="130">
        <v>315</v>
      </c>
      <c r="DH149" s="130">
        <v>287</v>
      </c>
      <c r="DI149" s="130">
        <v>310</v>
      </c>
      <c r="DJ149" s="130">
        <v>146</v>
      </c>
      <c r="DK149" s="130"/>
      <c r="DL149">
        <v>392</v>
      </c>
      <c r="DM149">
        <v>390</v>
      </c>
      <c r="DN149">
        <v>2</v>
      </c>
      <c r="DO149">
        <v>392</v>
      </c>
      <c r="DP149">
        <v>32</v>
      </c>
      <c r="DQ149">
        <v>358</v>
      </c>
      <c r="DR149">
        <v>2</v>
      </c>
      <c r="DS149">
        <v>203</v>
      </c>
      <c r="DT149">
        <v>340</v>
      </c>
      <c r="DU149" s="130">
        <v>156</v>
      </c>
      <c r="DV149" s="130">
        <v>45</v>
      </c>
      <c r="DW149">
        <v>147</v>
      </c>
      <c r="DX149" s="130">
        <v>5</v>
      </c>
      <c r="DY149">
        <v>27</v>
      </c>
      <c r="DZ149">
        <v>6</v>
      </c>
      <c r="EA149">
        <v>6</v>
      </c>
      <c r="EB149">
        <v>195</v>
      </c>
      <c r="EC149" s="130">
        <v>8</v>
      </c>
      <c r="ED149" s="130">
        <v>324</v>
      </c>
      <c r="EE149" s="130">
        <v>16</v>
      </c>
      <c r="EF149" s="130">
        <v>3</v>
      </c>
      <c r="EG149" s="130">
        <v>32</v>
      </c>
      <c r="EH149" s="130">
        <v>202</v>
      </c>
      <c r="EI149" s="130">
        <v>155</v>
      </c>
      <c r="EJ149" s="130">
        <v>3</v>
      </c>
      <c r="EK149" s="130">
        <v>15</v>
      </c>
      <c r="EL149" s="130">
        <v>13</v>
      </c>
      <c r="EM149" s="130">
        <v>1</v>
      </c>
      <c r="EN149" s="130">
        <v>0</v>
      </c>
      <c r="EO149">
        <v>17</v>
      </c>
      <c r="EP149">
        <v>187</v>
      </c>
      <c r="EQ149">
        <v>154</v>
      </c>
      <c r="ER149">
        <v>5</v>
      </c>
      <c r="ES149" s="130">
        <v>31</v>
      </c>
      <c r="ET149">
        <v>4</v>
      </c>
      <c r="EU149" s="130">
        <v>121</v>
      </c>
      <c r="EV149">
        <v>45</v>
      </c>
      <c r="EW149" s="130">
        <v>5962</v>
      </c>
      <c r="EX149" s="130">
        <v>2</v>
      </c>
      <c r="EY149" s="130">
        <v>248</v>
      </c>
      <c r="EZ149" s="130">
        <v>23</v>
      </c>
      <c r="FA149" s="130">
        <v>12</v>
      </c>
      <c r="FB149" s="130">
        <v>135</v>
      </c>
      <c r="FC149" s="130">
        <v>3299</v>
      </c>
      <c r="FD149">
        <v>2272</v>
      </c>
      <c r="FE149">
        <v>557</v>
      </c>
      <c r="FF149" s="130">
        <v>6128</v>
      </c>
      <c r="FG149" s="130">
        <v>31</v>
      </c>
      <c r="FH149" s="130">
        <v>25</v>
      </c>
      <c r="FI149" s="130">
        <v>1</v>
      </c>
      <c r="FJ149" s="130">
        <v>0</v>
      </c>
      <c r="FK149" s="130">
        <v>1</v>
      </c>
      <c r="FL149" s="130">
        <v>29</v>
      </c>
      <c r="FM149" s="130">
        <v>1</v>
      </c>
      <c r="FN149" s="130">
        <v>3</v>
      </c>
      <c r="FO149" s="130">
        <v>1</v>
      </c>
      <c r="FP149" s="130">
        <v>1</v>
      </c>
      <c r="FQ149" s="130">
        <v>0</v>
      </c>
      <c r="FR149" s="130">
        <v>3</v>
      </c>
      <c r="FS149" s="130">
        <v>1</v>
      </c>
      <c r="FT149" s="130">
        <v>0</v>
      </c>
      <c r="FU149" s="130">
        <v>2</v>
      </c>
      <c r="FV149" s="130">
        <v>0</v>
      </c>
      <c r="FW149" s="130">
        <v>0</v>
      </c>
      <c r="FX149" s="130">
        <v>0</v>
      </c>
      <c r="FY149" s="130">
        <v>2</v>
      </c>
      <c r="FZ149" s="130">
        <v>0</v>
      </c>
      <c r="GA149" s="130">
        <v>5</v>
      </c>
      <c r="GB149" s="130">
        <v>1</v>
      </c>
      <c r="GC149" s="130">
        <v>238</v>
      </c>
      <c r="GD149" s="130">
        <v>59</v>
      </c>
      <c r="GE149" s="130">
        <v>297</v>
      </c>
      <c r="GF149" s="130">
        <v>11</v>
      </c>
      <c r="GG149" s="130">
        <v>1</v>
      </c>
      <c r="GH149" s="130">
        <v>12</v>
      </c>
      <c r="GI149" s="130">
        <v>226</v>
      </c>
      <c r="GJ149" s="130">
        <v>58</v>
      </c>
      <c r="GK149" s="130">
        <v>284</v>
      </c>
      <c r="GL149" s="130">
        <v>238</v>
      </c>
      <c r="GM149" s="130">
        <v>10</v>
      </c>
      <c r="GN149" s="130">
        <v>10</v>
      </c>
      <c r="GO149" s="130">
        <v>10</v>
      </c>
      <c r="GP149" s="130">
        <v>68</v>
      </c>
      <c r="GQ149" s="130">
        <v>3</v>
      </c>
      <c r="GR149" s="130">
        <v>2</v>
      </c>
      <c r="GS149" s="130">
        <v>2</v>
      </c>
      <c r="GT149" s="130" t="s">
        <v>121</v>
      </c>
      <c r="GU149" s="130" t="s">
        <v>1246</v>
      </c>
      <c r="GV149" s="130"/>
      <c r="GW149" s="130"/>
      <c r="GX149" s="130"/>
      <c r="GY149" s="130"/>
      <c r="GZ149" s="130"/>
      <c r="HA149" s="130"/>
      <c r="HH149" s="130"/>
      <c r="HI149" s="130"/>
      <c r="HN149" s="130"/>
      <c r="HO149" s="130"/>
      <c r="HP149" s="130"/>
    </row>
    <row r="150" spans="1:224" x14ac:dyDescent="0.3">
      <c r="A150" t="s">
        <v>138</v>
      </c>
      <c r="B150" t="s">
        <v>222</v>
      </c>
      <c r="C150" t="s">
        <v>228</v>
      </c>
      <c r="D150" t="s">
        <v>229</v>
      </c>
      <c r="E150" s="352">
        <v>44682</v>
      </c>
      <c r="F150" s="130">
        <v>8416</v>
      </c>
      <c r="G150">
        <v>273</v>
      </c>
      <c r="H150">
        <v>253</v>
      </c>
      <c r="I150">
        <v>288</v>
      </c>
      <c r="J150">
        <v>189</v>
      </c>
      <c r="K150">
        <v>277</v>
      </c>
      <c r="L150">
        <v>72</v>
      </c>
      <c r="M150">
        <v>199</v>
      </c>
      <c r="N150">
        <v>165</v>
      </c>
      <c r="O150">
        <v>271</v>
      </c>
      <c r="P150">
        <v>23</v>
      </c>
      <c r="Q150">
        <v>17</v>
      </c>
      <c r="R150">
        <v>27</v>
      </c>
      <c r="S150">
        <v>10</v>
      </c>
      <c r="T150">
        <v>20</v>
      </c>
      <c r="U150">
        <v>4</v>
      </c>
      <c r="V150">
        <v>10</v>
      </c>
      <c r="W150">
        <v>12</v>
      </c>
      <c r="X150">
        <v>27</v>
      </c>
      <c r="Y150">
        <v>250</v>
      </c>
      <c r="Z150">
        <v>236</v>
      </c>
      <c r="AA150">
        <v>261</v>
      </c>
      <c r="AB150">
        <v>179</v>
      </c>
      <c r="AC150">
        <v>257</v>
      </c>
      <c r="AD150">
        <v>68</v>
      </c>
      <c r="AE150">
        <v>189</v>
      </c>
      <c r="AF150">
        <v>153</v>
      </c>
      <c r="AG150">
        <v>244</v>
      </c>
      <c r="AH150">
        <v>47</v>
      </c>
      <c r="AI150">
        <v>46</v>
      </c>
      <c r="AJ150">
        <v>3</v>
      </c>
      <c r="AK150">
        <v>3</v>
      </c>
      <c r="AL150">
        <v>44</v>
      </c>
      <c r="AM150">
        <v>43</v>
      </c>
      <c r="AN150">
        <v>43</v>
      </c>
      <c r="AO150">
        <v>0</v>
      </c>
      <c r="AP150">
        <v>43</v>
      </c>
      <c r="AQ150">
        <v>0</v>
      </c>
      <c r="AR150">
        <v>0</v>
      </c>
      <c r="AS150">
        <v>0</v>
      </c>
      <c r="AT150">
        <v>28</v>
      </c>
      <c r="AU150">
        <v>0</v>
      </c>
      <c r="AV150">
        <v>28</v>
      </c>
      <c r="AW150" s="130">
        <v>199</v>
      </c>
      <c r="AX150" s="130">
        <v>5</v>
      </c>
      <c r="AY150" s="130">
        <v>43</v>
      </c>
      <c r="AZ150" s="130">
        <v>151</v>
      </c>
      <c r="BA150" s="130">
        <v>10</v>
      </c>
      <c r="BB150" s="130">
        <v>0</v>
      </c>
      <c r="BC150" s="130">
        <v>1</v>
      </c>
      <c r="BD150" s="130">
        <v>9</v>
      </c>
      <c r="BE150" s="130">
        <v>189</v>
      </c>
      <c r="BF150" s="130">
        <v>5</v>
      </c>
      <c r="BG150" s="130">
        <v>42</v>
      </c>
      <c r="BH150" s="130">
        <v>142</v>
      </c>
      <c r="BI150">
        <v>34</v>
      </c>
      <c r="BJ150" s="130">
        <v>2</v>
      </c>
      <c r="BK150">
        <v>59</v>
      </c>
      <c r="BL150">
        <v>70</v>
      </c>
      <c r="BM150" s="27">
        <v>7</v>
      </c>
      <c r="BN150">
        <v>2</v>
      </c>
      <c r="BO150" s="130">
        <v>10</v>
      </c>
      <c r="BP150" s="130">
        <v>6</v>
      </c>
      <c r="BQ150">
        <v>1</v>
      </c>
      <c r="BR150">
        <v>0</v>
      </c>
      <c r="BS150" s="130">
        <v>4</v>
      </c>
      <c r="BT150">
        <v>1</v>
      </c>
      <c r="BU150">
        <v>0</v>
      </c>
      <c r="BV150">
        <v>0</v>
      </c>
      <c r="BW150">
        <v>2</v>
      </c>
      <c r="BX150">
        <v>0</v>
      </c>
      <c r="BY150" s="130">
        <v>2</v>
      </c>
      <c r="BZ150">
        <v>3</v>
      </c>
      <c r="CA150">
        <v>0</v>
      </c>
      <c r="CB150">
        <v>3</v>
      </c>
      <c r="CC150">
        <v>0</v>
      </c>
      <c r="CD150" s="130"/>
      <c r="CE150" s="130"/>
      <c r="CF150" s="322"/>
      <c r="CG150">
        <v>273</v>
      </c>
      <c r="CH150">
        <v>145</v>
      </c>
      <c r="CI150">
        <v>288</v>
      </c>
      <c r="CJ150" s="130">
        <v>75</v>
      </c>
      <c r="CK150" s="130">
        <v>258</v>
      </c>
      <c r="CL150" s="130">
        <v>162</v>
      </c>
      <c r="CM150" s="130">
        <v>253</v>
      </c>
      <c r="CN150">
        <v>200</v>
      </c>
      <c r="CO150">
        <v>237</v>
      </c>
      <c r="CP150">
        <v>60</v>
      </c>
      <c r="CQ150">
        <v>23</v>
      </c>
      <c r="CR150">
        <v>14</v>
      </c>
      <c r="CS150">
        <v>27</v>
      </c>
      <c r="CT150" s="130">
        <v>6</v>
      </c>
      <c r="CU150" s="130">
        <v>24</v>
      </c>
      <c r="CV150" s="130">
        <v>13</v>
      </c>
      <c r="CW150" s="130">
        <v>17</v>
      </c>
      <c r="CX150">
        <v>13</v>
      </c>
      <c r="CY150">
        <v>14</v>
      </c>
      <c r="CZ150">
        <v>5</v>
      </c>
      <c r="DA150">
        <v>250</v>
      </c>
      <c r="DB150">
        <v>131</v>
      </c>
      <c r="DC150">
        <v>261</v>
      </c>
      <c r="DD150" s="130">
        <v>69</v>
      </c>
      <c r="DE150" s="130">
        <v>234</v>
      </c>
      <c r="DF150" s="130">
        <v>149</v>
      </c>
      <c r="DG150" s="130">
        <v>236</v>
      </c>
      <c r="DH150" s="130">
        <v>187</v>
      </c>
      <c r="DI150" s="130">
        <v>223</v>
      </c>
      <c r="DJ150" s="130">
        <v>55</v>
      </c>
      <c r="DK150" s="130"/>
      <c r="DL150">
        <v>312</v>
      </c>
      <c r="DM150">
        <v>312</v>
      </c>
      <c r="DN150">
        <v>0</v>
      </c>
      <c r="DO150">
        <v>312</v>
      </c>
      <c r="DP150">
        <v>33</v>
      </c>
      <c r="DQ150">
        <v>279</v>
      </c>
      <c r="DR150">
        <v>0</v>
      </c>
      <c r="DS150">
        <v>195</v>
      </c>
      <c r="DT150">
        <v>299</v>
      </c>
      <c r="DU150" s="130">
        <v>169</v>
      </c>
      <c r="DV150" s="130">
        <v>29</v>
      </c>
      <c r="DW150">
        <v>62</v>
      </c>
      <c r="DX150" s="130">
        <v>13</v>
      </c>
      <c r="DY150">
        <v>33</v>
      </c>
      <c r="DZ150">
        <v>0</v>
      </c>
      <c r="EA150">
        <v>6</v>
      </c>
      <c r="EB150">
        <v>162</v>
      </c>
      <c r="EC150" s="130">
        <v>33</v>
      </c>
      <c r="ED150" s="130">
        <v>263</v>
      </c>
      <c r="EE150" s="130">
        <v>36</v>
      </c>
      <c r="EF150" s="130">
        <v>0</v>
      </c>
      <c r="EG150" s="130">
        <v>23</v>
      </c>
      <c r="EH150" s="130">
        <v>166</v>
      </c>
      <c r="EI150" s="130">
        <v>123</v>
      </c>
      <c r="EJ150" s="130">
        <v>0</v>
      </c>
      <c r="EK150" s="130">
        <v>15</v>
      </c>
      <c r="EL150" s="130">
        <v>13</v>
      </c>
      <c r="EM150" s="130">
        <v>5</v>
      </c>
      <c r="EN150" s="130">
        <v>0</v>
      </c>
      <c r="EO150">
        <v>8</v>
      </c>
      <c r="EP150">
        <v>153</v>
      </c>
      <c r="EQ150">
        <v>118</v>
      </c>
      <c r="ER150">
        <v>6</v>
      </c>
      <c r="ES150" s="130">
        <v>30</v>
      </c>
      <c r="ET150">
        <v>6</v>
      </c>
      <c r="EU150" s="130">
        <v>59</v>
      </c>
      <c r="EV150">
        <v>29</v>
      </c>
      <c r="EW150" s="130">
        <v>6639</v>
      </c>
      <c r="EX150" s="130">
        <v>1</v>
      </c>
      <c r="EY150" s="130">
        <v>259</v>
      </c>
      <c r="EZ150" s="130">
        <v>10</v>
      </c>
      <c r="FA150" s="130">
        <v>23</v>
      </c>
      <c r="FB150" s="130">
        <v>82</v>
      </c>
      <c r="FC150" s="130">
        <v>3431</v>
      </c>
      <c r="FD150">
        <v>2707</v>
      </c>
      <c r="FE150">
        <v>589</v>
      </c>
      <c r="FF150" s="130">
        <v>6727</v>
      </c>
      <c r="FG150" s="130">
        <v>24</v>
      </c>
      <c r="FH150" s="130">
        <v>21</v>
      </c>
      <c r="FI150" s="130">
        <v>0</v>
      </c>
      <c r="FJ150" s="130">
        <v>2</v>
      </c>
      <c r="FK150" s="130">
        <v>1</v>
      </c>
      <c r="FL150" s="130">
        <v>23</v>
      </c>
      <c r="FM150" s="130">
        <v>0</v>
      </c>
      <c r="FN150" s="130">
        <v>0</v>
      </c>
      <c r="FO150" s="130">
        <v>0</v>
      </c>
      <c r="FP150" s="130">
        <v>0</v>
      </c>
      <c r="FQ150" s="130">
        <v>0</v>
      </c>
      <c r="FR150" s="130">
        <v>0</v>
      </c>
      <c r="FS150" s="130">
        <v>0</v>
      </c>
      <c r="FT150" s="130">
        <v>0</v>
      </c>
      <c r="FU150" s="130">
        <v>4</v>
      </c>
      <c r="FV150" s="130">
        <v>3</v>
      </c>
      <c r="FW150" s="130">
        <v>1</v>
      </c>
      <c r="FX150" s="130">
        <v>0</v>
      </c>
      <c r="FY150" s="130">
        <v>2</v>
      </c>
      <c r="FZ150" s="130">
        <v>2</v>
      </c>
      <c r="GA150" s="130">
        <v>4</v>
      </c>
      <c r="GB150" s="130">
        <v>1</v>
      </c>
      <c r="GC150" s="130">
        <v>163</v>
      </c>
      <c r="GD150" s="130">
        <v>57</v>
      </c>
      <c r="GE150" s="130">
        <v>220</v>
      </c>
      <c r="GF150" s="130">
        <v>10</v>
      </c>
      <c r="GG150" s="130">
        <v>3</v>
      </c>
      <c r="GH150" s="130">
        <v>13</v>
      </c>
      <c r="GI150" s="130">
        <v>153</v>
      </c>
      <c r="GJ150" s="130">
        <v>54</v>
      </c>
      <c r="GK150" s="130">
        <v>207</v>
      </c>
      <c r="GL150" s="130">
        <v>163</v>
      </c>
      <c r="GM150" s="130">
        <v>9</v>
      </c>
      <c r="GN150" s="130">
        <v>9</v>
      </c>
      <c r="GO150" s="130">
        <v>9</v>
      </c>
      <c r="GP150" s="130">
        <v>59</v>
      </c>
      <c r="GQ150" s="130">
        <v>1</v>
      </c>
      <c r="GR150" s="130">
        <v>0</v>
      </c>
      <c r="GS150" s="130">
        <v>0</v>
      </c>
      <c r="GT150" s="130" t="s">
        <v>118</v>
      </c>
      <c r="GU150" s="130" t="s">
        <v>1247</v>
      </c>
      <c r="GV150" s="130"/>
      <c r="GW150" s="130"/>
      <c r="GX150" s="130"/>
      <c r="GY150" s="130"/>
      <c r="GZ150" s="130"/>
      <c r="HA150" s="130"/>
      <c r="HH150" s="130"/>
      <c r="HI150" s="130"/>
      <c r="HN150" s="130"/>
      <c r="HO150" s="130"/>
      <c r="HP150" s="130"/>
    </row>
    <row r="151" spans="1:224" x14ac:dyDescent="0.3">
      <c r="A151" t="s">
        <v>138</v>
      </c>
      <c r="B151" t="s">
        <v>222</v>
      </c>
      <c r="C151" t="s">
        <v>228</v>
      </c>
      <c r="D151" t="s">
        <v>229</v>
      </c>
      <c r="E151" s="352">
        <v>44713</v>
      </c>
      <c r="F151" s="130">
        <v>8388</v>
      </c>
      <c r="G151">
        <v>274</v>
      </c>
      <c r="H151">
        <v>260</v>
      </c>
      <c r="I151">
        <v>288</v>
      </c>
      <c r="J151">
        <v>192</v>
      </c>
      <c r="K151">
        <v>277</v>
      </c>
      <c r="L151">
        <v>94</v>
      </c>
      <c r="M151">
        <v>208</v>
      </c>
      <c r="N151">
        <v>171</v>
      </c>
      <c r="O151">
        <v>271</v>
      </c>
      <c r="P151">
        <v>21</v>
      </c>
      <c r="Q151">
        <v>16</v>
      </c>
      <c r="R151">
        <v>23</v>
      </c>
      <c r="S151">
        <v>9</v>
      </c>
      <c r="T151">
        <v>17</v>
      </c>
      <c r="U151">
        <v>2</v>
      </c>
      <c r="V151">
        <v>9</v>
      </c>
      <c r="W151">
        <v>11</v>
      </c>
      <c r="X151">
        <v>26</v>
      </c>
      <c r="Y151">
        <v>253</v>
      </c>
      <c r="Z151">
        <v>244</v>
      </c>
      <c r="AA151">
        <v>265</v>
      </c>
      <c r="AB151">
        <v>183</v>
      </c>
      <c r="AC151">
        <v>260</v>
      </c>
      <c r="AD151">
        <v>92</v>
      </c>
      <c r="AE151">
        <v>199</v>
      </c>
      <c r="AF151">
        <v>160</v>
      </c>
      <c r="AG151">
        <v>245</v>
      </c>
      <c r="AH151">
        <v>44</v>
      </c>
      <c r="AI151">
        <v>43</v>
      </c>
      <c r="AJ151">
        <v>3</v>
      </c>
      <c r="AK151">
        <v>3</v>
      </c>
      <c r="AL151">
        <v>41</v>
      </c>
      <c r="AM151">
        <v>40</v>
      </c>
      <c r="AN151">
        <v>61</v>
      </c>
      <c r="AO151">
        <v>0</v>
      </c>
      <c r="AP151">
        <v>61</v>
      </c>
      <c r="AQ151">
        <v>0</v>
      </c>
      <c r="AR151">
        <v>0</v>
      </c>
      <c r="AS151">
        <v>0</v>
      </c>
      <c r="AT151">
        <v>36</v>
      </c>
      <c r="AU151">
        <v>0</v>
      </c>
      <c r="AV151">
        <v>36</v>
      </c>
      <c r="AW151" s="130">
        <v>208</v>
      </c>
      <c r="AX151" s="130">
        <v>5</v>
      </c>
      <c r="AY151" s="130">
        <v>44</v>
      </c>
      <c r="AZ151" s="130">
        <v>159</v>
      </c>
      <c r="BA151" s="130">
        <v>9</v>
      </c>
      <c r="BB151" s="130">
        <v>0</v>
      </c>
      <c r="BC151" s="130">
        <v>1</v>
      </c>
      <c r="BD151" s="130">
        <v>8</v>
      </c>
      <c r="BE151" s="130">
        <v>199</v>
      </c>
      <c r="BF151" s="130">
        <v>5</v>
      </c>
      <c r="BG151" s="130">
        <v>43</v>
      </c>
      <c r="BH151" s="130">
        <v>151</v>
      </c>
      <c r="BI151">
        <v>33</v>
      </c>
      <c r="BJ151" s="130">
        <v>2</v>
      </c>
      <c r="BK151">
        <v>57</v>
      </c>
      <c r="BL151">
        <v>70</v>
      </c>
      <c r="BM151" s="27">
        <v>7</v>
      </c>
      <c r="BN151">
        <v>2</v>
      </c>
      <c r="BO151" s="130">
        <v>10</v>
      </c>
      <c r="BP151" s="130">
        <v>6</v>
      </c>
      <c r="BQ151">
        <v>1</v>
      </c>
      <c r="BR151">
        <v>0</v>
      </c>
      <c r="BS151" s="130">
        <v>4</v>
      </c>
      <c r="BT151">
        <v>1</v>
      </c>
      <c r="BU151">
        <v>0</v>
      </c>
      <c r="BV151">
        <v>0</v>
      </c>
      <c r="BW151">
        <v>2</v>
      </c>
      <c r="BX151">
        <v>0</v>
      </c>
      <c r="BY151" s="130">
        <v>2</v>
      </c>
      <c r="BZ151">
        <v>2</v>
      </c>
      <c r="CA151">
        <v>0</v>
      </c>
      <c r="CB151">
        <v>2</v>
      </c>
      <c r="CC151">
        <v>0</v>
      </c>
      <c r="CD151" s="130"/>
      <c r="CE151" s="130"/>
      <c r="CF151" s="322"/>
      <c r="CG151">
        <v>274</v>
      </c>
      <c r="CH151">
        <v>139</v>
      </c>
      <c r="CI151">
        <v>288</v>
      </c>
      <c r="CJ151" s="130">
        <v>76</v>
      </c>
      <c r="CK151" s="130">
        <v>258</v>
      </c>
      <c r="CL151" s="130">
        <v>161</v>
      </c>
      <c r="CM151" s="130">
        <v>260</v>
      </c>
      <c r="CN151">
        <v>199</v>
      </c>
      <c r="CO151">
        <v>244</v>
      </c>
      <c r="CP151">
        <v>57</v>
      </c>
      <c r="CQ151">
        <v>21</v>
      </c>
      <c r="CR151">
        <v>13</v>
      </c>
      <c r="CS151">
        <v>23</v>
      </c>
      <c r="CT151" s="130">
        <v>4</v>
      </c>
      <c r="CU151" s="130">
        <v>21</v>
      </c>
      <c r="CV151" s="130">
        <v>10</v>
      </c>
      <c r="CW151" s="130">
        <v>16</v>
      </c>
      <c r="CX151">
        <v>12</v>
      </c>
      <c r="CY151">
        <v>12</v>
      </c>
      <c r="CZ151">
        <v>3</v>
      </c>
      <c r="DA151">
        <v>253</v>
      </c>
      <c r="DB151">
        <v>126</v>
      </c>
      <c r="DC151">
        <v>265</v>
      </c>
      <c r="DD151" s="130">
        <v>72</v>
      </c>
      <c r="DE151" s="130">
        <v>237</v>
      </c>
      <c r="DF151" s="130">
        <v>151</v>
      </c>
      <c r="DG151" s="130">
        <v>244</v>
      </c>
      <c r="DH151" s="130">
        <v>187</v>
      </c>
      <c r="DI151" s="130">
        <v>232</v>
      </c>
      <c r="DJ151" s="130">
        <v>54</v>
      </c>
      <c r="DK151" s="130"/>
      <c r="DL151">
        <v>309</v>
      </c>
      <c r="DM151">
        <v>309</v>
      </c>
      <c r="DN151">
        <v>0</v>
      </c>
      <c r="DO151">
        <v>309</v>
      </c>
      <c r="DP151">
        <v>31</v>
      </c>
      <c r="DQ151">
        <v>278</v>
      </c>
      <c r="DR151">
        <v>0</v>
      </c>
      <c r="DS151">
        <v>200</v>
      </c>
      <c r="DT151">
        <v>297</v>
      </c>
      <c r="DU151" s="130">
        <v>168</v>
      </c>
      <c r="DV151" s="130">
        <v>28</v>
      </c>
      <c r="DW151">
        <v>62</v>
      </c>
      <c r="DX151" s="130">
        <v>13</v>
      </c>
      <c r="DY151">
        <v>33</v>
      </c>
      <c r="DZ151">
        <v>0</v>
      </c>
      <c r="EA151">
        <v>5</v>
      </c>
      <c r="EB151">
        <v>168</v>
      </c>
      <c r="EC151" s="130">
        <v>32</v>
      </c>
      <c r="ED151" s="130">
        <v>262</v>
      </c>
      <c r="EE151" s="130">
        <v>35</v>
      </c>
      <c r="EF151" s="130">
        <v>0</v>
      </c>
      <c r="EG151" s="130">
        <v>22</v>
      </c>
      <c r="EH151" s="130">
        <v>165</v>
      </c>
      <c r="EI151" s="130">
        <v>122</v>
      </c>
      <c r="EJ151" s="130">
        <v>0</v>
      </c>
      <c r="EK151" s="130">
        <v>14</v>
      </c>
      <c r="EL151" s="130">
        <v>13</v>
      </c>
      <c r="EM151" s="130">
        <v>4</v>
      </c>
      <c r="EN151" s="130">
        <v>0</v>
      </c>
      <c r="EO151">
        <v>8</v>
      </c>
      <c r="EP151">
        <v>152</v>
      </c>
      <c r="EQ151">
        <v>118</v>
      </c>
      <c r="ER151">
        <v>6</v>
      </c>
      <c r="ES151" s="130">
        <v>30</v>
      </c>
      <c r="ET151">
        <v>6</v>
      </c>
      <c r="EU151" s="130">
        <v>60</v>
      </c>
      <c r="EV151">
        <v>32</v>
      </c>
      <c r="EW151" s="130">
        <v>6630</v>
      </c>
      <c r="EX151" s="130">
        <v>2</v>
      </c>
      <c r="EY151" s="130">
        <v>255</v>
      </c>
      <c r="EZ151" s="130">
        <v>10</v>
      </c>
      <c r="FA151" s="130">
        <v>23</v>
      </c>
      <c r="FB151" s="130">
        <v>81</v>
      </c>
      <c r="FC151" s="130">
        <v>3423</v>
      </c>
      <c r="FD151">
        <v>2708</v>
      </c>
      <c r="FE151">
        <v>591</v>
      </c>
      <c r="FF151" s="130">
        <v>6722</v>
      </c>
      <c r="FG151" s="130">
        <v>24</v>
      </c>
      <c r="FH151" s="130">
        <v>21</v>
      </c>
      <c r="FI151" s="130">
        <v>0</v>
      </c>
      <c r="FJ151" s="130">
        <v>2</v>
      </c>
      <c r="FK151" s="130">
        <v>1</v>
      </c>
      <c r="FL151" s="130">
        <v>23</v>
      </c>
      <c r="FM151" s="130">
        <v>0</v>
      </c>
      <c r="FN151" s="130">
        <v>0</v>
      </c>
      <c r="FO151" s="130">
        <v>0</v>
      </c>
      <c r="FP151" s="130">
        <v>0</v>
      </c>
      <c r="FQ151" s="130">
        <v>0</v>
      </c>
      <c r="FR151" s="130">
        <v>0</v>
      </c>
      <c r="FS151" s="130">
        <v>0</v>
      </c>
      <c r="FT151" s="130">
        <v>0</v>
      </c>
      <c r="FU151" s="130">
        <v>4</v>
      </c>
      <c r="FV151" s="130">
        <v>3</v>
      </c>
      <c r="FW151" s="130">
        <v>0</v>
      </c>
      <c r="FX151" s="130">
        <v>0</v>
      </c>
      <c r="FY151" s="130">
        <v>2</v>
      </c>
      <c r="FZ151" s="130">
        <v>2</v>
      </c>
      <c r="GA151" s="130">
        <v>4</v>
      </c>
      <c r="GB151" s="130">
        <v>1</v>
      </c>
      <c r="GC151" s="130">
        <v>163</v>
      </c>
      <c r="GD151" s="130">
        <v>55</v>
      </c>
      <c r="GE151" s="130">
        <v>218</v>
      </c>
      <c r="GF151" s="130">
        <v>10</v>
      </c>
      <c r="GG151" s="130">
        <v>2</v>
      </c>
      <c r="GH151" s="130">
        <v>12</v>
      </c>
      <c r="GI151" s="130">
        <v>153</v>
      </c>
      <c r="GJ151" s="130">
        <v>53</v>
      </c>
      <c r="GK151" s="130">
        <v>206</v>
      </c>
      <c r="GL151" s="130">
        <v>163</v>
      </c>
      <c r="GM151" s="130">
        <v>10</v>
      </c>
      <c r="GN151" s="130">
        <v>10</v>
      </c>
      <c r="GO151" s="130">
        <v>10</v>
      </c>
      <c r="GP151" s="130">
        <v>59</v>
      </c>
      <c r="GQ151" s="130">
        <v>1</v>
      </c>
      <c r="GR151" s="130">
        <v>0</v>
      </c>
      <c r="GS151" s="130">
        <v>0</v>
      </c>
      <c r="GT151" s="130" t="s">
        <v>121</v>
      </c>
      <c r="GU151" s="130" t="s">
        <v>1247</v>
      </c>
      <c r="GV151" s="130"/>
      <c r="GW151" s="130"/>
      <c r="GX151" s="130"/>
      <c r="GY151" s="130"/>
      <c r="GZ151" s="130"/>
      <c r="HA151" s="130"/>
      <c r="HH151" s="130"/>
      <c r="HI151" s="130"/>
      <c r="HN151" s="130"/>
      <c r="HO151" s="130"/>
      <c r="HP151" s="130"/>
    </row>
    <row r="152" spans="1:224" x14ac:dyDescent="0.3">
      <c r="A152" t="s">
        <v>138</v>
      </c>
      <c r="B152" t="s">
        <v>222</v>
      </c>
      <c r="C152" t="s">
        <v>230</v>
      </c>
      <c r="D152" t="s">
        <v>231</v>
      </c>
      <c r="E152" s="352">
        <v>44682</v>
      </c>
      <c r="F152" s="130">
        <v>12211</v>
      </c>
      <c r="G152">
        <v>551</v>
      </c>
      <c r="H152">
        <v>532</v>
      </c>
      <c r="I152">
        <v>546</v>
      </c>
      <c r="J152">
        <v>530</v>
      </c>
      <c r="K152">
        <v>544</v>
      </c>
      <c r="L152">
        <v>481</v>
      </c>
      <c r="M152">
        <v>530</v>
      </c>
      <c r="N152">
        <v>442</v>
      </c>
      <c r="O152">
        <v>580</v>
      </c>
      <c r="P152">
        <v>18</v>
      </c>
      <c r="Q152">
        <v>18</v>
      </c>
      <c r="R152">
        <v>19</v>
      </c>
      <c r="S152">
        <v>16</v>
      </c>
      <c r="T152">
        <v>19</v>
      </c>
      <c r="U152">
        <v>15</v>
      </c>
      <c r="V152">
        <v>17</v>
      </c>
      <c r="W152">
        <v>16</v>
      </c>
      <c r="X152">
        <v>23</v>
      </c>
      <c r="Y152">
        <v>528</v>
      </c>
      <c r="Z152">
        <v>510</v>
      </c>
      <c r="AA152">
        <v>522</v>
      </c>
      <c r="AB152">
        <v>509</v>
      </c>
      <c r="AC152">
        <v>520</v>
      </c>
      <c r="AD152">
        <v>461</v>
      </c>
      <c r="AE152">
        <v>508</v>
      </c>
      <c r="AF152">
        <v>424</v>
      </c>
      <c r="AG152">
        <v>552</v>
      </c>
      <c r="AH152">
        <v>81</v>
      </c>
      <c r="AI152">
        <v>67</v>
      </c>
      <c r="AJ152">
        <v>5</v>
      </c>
      <c r="AK152">
        <v>5</v>
      </c>
      <c r="AL152">
        <v>75</v>
      </c>
      <c r="AM152">
        <v>61</v>
      </c>
      <c r="AN152">
        <v>448</v>
      </c>
      <c r="AO152">
        <v>14</v>
      </c>
      <c r="AP152">
        <v>430</v>
      </c>
      <c r="AQ152">
        <v>0</v>
      </c>
      <c r="AR152">
        <v>0</v>
      </c>
      <c r="AS152">
        <v>0</v>
      </c>
      <c r="AT152">
        <v>362</v>
      </c>
      <c r="AU152">
        <v>10</v>
      </c>
      <c r="AV152">
        <v>350</v>
      </c>
      <c r="AW152" s="130">
        <v>530</v>
      </c>
      <c r="AX152" s="130">
        <v>11</v>
      </c>
      <c r="AY152" s="130">
        <v>18</v>
      </c>
      <c r="AZ152" s="130">
        <v>498</v>
      </c>
      <c r="BA152" s="130">
        <v>17</v>
      </c>
      <c r="BB152" s="130">
        <v>0</v>
      </c>
      <c r="BC152" s="130">
        <v>0</v>
      </c>
      <c r="BD152" s="130">
        <v>17</v>
      </c>
      <c r="BE152" s="130">
        <v>508</v>
      </c>
      <c r="BF152" s="130">
        <v>11</v>
      </c>
      <c r="BG152" s="130">
        <v>17</v>
      </c>
      <c r="BH152" s="130">
        <v>477</v>
      </c>
      <c r="BI152">
        <v>66</v>
      </c>
      <c r="BJ152" s="130">
        <v>9</v>
      </c>
      <c r="BK152">
        <v>103</v>
      </c>
      <c r="BL152">
        <v>111</v>
      </c>
      <c r="BM152" s="27">
        <v>41</v>
      </c>
      <c r="BN152">
        <v>9</v>
      </c>
      <c r="BO152" s="130">
        <v>12</v>
      </c>
      <c r="BP152" s="130">
        <v>4</v>
      </c>
      <c r="BQ152">
        <v>2</v>
      </c>
      <c r="BR152">
        <v>0</v>
      </c>
      <c r="BS152" s="130">
        <v>8</v>
      </c>
      <c r="BT152">
        <v>4</v>
      </c>
      <c r="BU152">
        <v>0</v>
      </c>
      <c r="BV152">
        <v>4</v>
      </c>
      <c r="BW152">
        <v>3</v>
      </c>
      <c r="BX152">
        <v>1</v>
      </c>
      <c r="BY152" s="130">
        <v>2</v>
      </c>
      <c r="BZ152">
        <v>6</v>
      </c>
      <c r="CA152">
        <v>2</v>
      </c>
      <c r="CB152">
        <v>6</v>
      </c>
      <c r="CC152">
        <v>0</v>
      </c>
      <c r="CD152" s="130"/>
      <c r="CE152" s="130"/>
      <c r="CF152" s="322"/>
      <c r="CG152">
        <v>551</v>
      </c>
      <c r="CH152">
        <v>450</v>
      </c>
      <c r="CI152">
        <v>546</v>
      </c>
      <c r="CJ152" s="130">
        <v>160</v>
      </c>
      <c r="CK152" s="130">
        <v>483</v>
      </c>
      <c r="CL152" s="130">
        <v>328</v>
      </c>
      <c r="CM152" s="130">
        <v>532</v>
      </c>
      <c r="CN152">
        <v>490</v>
      </c>
      <c r="CO152">
        <v>526</v>
      </c>
      <c r="CP152">
        <v>249</v>
      </c>
      <c r="CQ152">
        <v>18</v>
      </c>
      <c r="CR152">
        <v>16</v>
      </c>
      <c r="CS152">
        <v>19</v>
      </c>
      <c r="CT152" s="130">
        <v>3</v>
      </c>
      <c r="CU152" s="130">
        <v>15</v>
      </c>
      <c r="CV152" s="130">
        <v>5</v>
      </c>
      <c r="CW152" s="130">
        <v>18</v>
      </c>
      <c r="CX152">
        <v>17</v>
      </c>
      <c r="CY152">
        <v>18</v>
      </c>
      <c r="CZ152">
        <v>4</v>
      </c>
      <c r="DA152">
        <v>528</v>
      </c>
      <c r="DB152">
        <v>430</v>
      </c>
      <c r="DC152">
        <v>522</v>
      </c>
      <c r="DD152" s="130">
        <v>154</v>
      </c>
      <c r="DE152" s="130">
        <v>464</v>
      </c>
      <c r="DF152" s="130">
        <v>320</v>
      </c>
      <c r="DG152" s="130">
        <v>510</v>
      </c>
      <c r="DH152" s="130">
        <v>469</v>
      </c>
      <c r="DI152" s="130">
        <v>504</v>
      </c>
      <c r="DJ152" s="130">
        <v>243</v>
      </c>
      <c r="DK152" s="130"/>
      <c r="DL152">
        <v>595</v>
      </c>
      <c r="DM152">
        <v>590</v>
      </c>
      <c r="DN152">
        <v>5</v>
      </c>
      <c r="DO152">
        <v>595</v>
      </c>
      <c r="DP152">
        <v>27</v>
      </c>
      <c r="DQ152">
        <v>563</v>
      </c>
      <c r="DR152">
        <v>5</v>
      </c>
      <c r="DS152">
        <v>498</v>
      </c>
      <c r="DT152">
        <v>572</v>
      </c>
      <c r="DU152" s="130">
        <v>265</v>
      </c>
      <c r="DV152" s="130">
        <v>70</v>
      </c>
      <c r="DW152">
        <v>200</v>
      </c>
      <c r="DX152" s="130">
        <v>8</v>
      </c>
      <c r="DY152">
        <v>51</v>
      </c>
      <c r="DZ152">
        <v>1</v>
      </c>
      <c r="EA152">
        <v>0</v>
      </c>
      <c r="EB152">
        <v>486</v>
      </c>
      <c r="EC152" s="130">
        <v>12</v>
      </c>
      <c r="ED152" s="130">
        <v>550</v>
      </c>
      <c r="EE152" s="130">
        <v>22</v>
      </c>
      <c r="EF152" s="130">
        <v>1</v>
      </c>
      <c r="EG152" s="130">
        <v>30</v>
      </c>
      <c r="EH152" s="130">
        <v>335</v>
      </c>
      <c r="EI152" s="130">
        <v>229</v>
      </c>
      <c r="EJ152" s="130">
        <v>1</v>
      </c>
      <c r="EK152" s="130">
        <v>16</v>
      </c>
      <c r="EL152" s="130">
        <v>8</v>
      </c>
      <c r="EM152" s="130">
        <v>2</v>
      </c>
      <c r="EN152" s="130">
        <v>0</v>
      </c>
      <c r="EO152">
        <v>12</v>
      </c>
      <c r="EP152">
        <v>324</v>
      </c>
      <c r="EQ152">
        <v>227</v>
      </c>
      <c r="ER152">
        <v>6</v>
      </c>
      <c r="ES152" s="130">
        <v>88</v>
      </c>
      <c r="ET152">
        <v>14</v>
      </c>
      <c r="EU152" s="130">
        <v>78</v>
      </c>
      <c r="EV152">
        <v>470</v>
      </c>
      <c r="EW152" s="130">
        <v>8928</v>
      </c>
      <c r="EX152" s="130">
        <v>2</v>
      </c>
      <c r="EY152" s="130">
        <v>239</v>
      </c>
      <c r="EZ152" s="130">
        <v>32</v>
      </c>
      <c r="FA152" s="130">
        <v>46</v>
      </c>
      <c r="FB152" s="130">
        <v>155</v>
      </c>
      <c r="FC152" s="130">
        <v>5263</v>
      </c>
      <c r="FD152">
        <v>3500</v>
      </c>
      <c r="FE152">
        <v>713</v>
      </c>
      <c r="FF152" s="130">
        <v>9476</v>
      </c>
      <c r="FG152" s="130">
        <v>52</v>
      </c>
      <c r="FH152" s="130">
        <v>35</v>
      </c>
      <c r="FI152" s="130">
        <v>1</v>
      </c>
      <c r="FJ152" s="130">
        <v>16</v>
      </c>
      <c r="FK152" s="130">
        <v>3</v>
      </c>
      <c r="FL152" s="130">
        <v>45</v>
      </c>
      <c r="FM152" s="130">
        <v>4</v>
      </c>
      <c r="FN152" s="130">
        <v>1</v>
      </c>
      <c r="FO152" s="130">
        <v>0</v>
      </c>
      <c r="FP152" s="130">
        <v>0</v>
      </c>
      <c r="FQ152" s="130">
        <v>0</v>
      </c>
      <c r="FR152" s="130">
        <v>1</v>
      </c>
      <c r="FS152" s="130">
        <v>0</v>
      </c>
      <c r="FT152" s="130">
        <v>0</v>
      </c>
      <c r="FU152" s="130">
        <v>6</v>
      </c>
      <c r="FV152" s="130">
        <v>5</v>
      </c>
      <c r="FW152" s="130">
        <v>2</v>
      </c>
      <c r="FX152" s="130">
        <v>2</v>
      </c>
      <c r="FY152" s="130">
        <v>5</v>
      </c>
      <c r="FZ152" s="130">
        <v>1</v>
      </c>
      <c r="GA152" s="130">
        <v>7</v>
      </c>
      <c r="GB152" s="130">
        <v>1</v>
      </c>
      <c r="GC152" s="130">
        <v>354</v>
      </c>
      <c r="GD152" s="130">
        <v>96</v>
      </c>
      <c r="GE152" s="130">
        <v>450</v>
      </c>
      <c r="GF152" s="130">
        <v>5</v>
      </c>
      <c r="GG152" s="130">
        <v>0</v>
      </c>
      <c r="GH152" s="130">
        <v>5</v>
      </c>
      <c r="GI152" s="130">
        <v>348</v>
      </c>
      <c r="GJ152" s="130">
        <v>96</v>
      </c>
      <c r="GK152" s="130">
        <v>444</v>
      </c>
      <c r="GL152" s="130">
        <v>354</v>
      </c>
      <c r="GM152" s="130">
        <v>25</v>
      </c>
      <c r="GN152" s="130">
        <v>25</v>
      </c>
      <c r="GO152" s="130">
        <v>25</v>
      </c>
      <c r="GP152" s="130">
        <v>177</v>
      </c>
      <c r="GQ152" s="130">
        <v>6</v>
      </c>
      <c r="GR152" s="130">
        <v>3</v>
      </c>
      <c r="GS152" s="130">
        <v>3</v>
      </c>
      <c r="GT152" s="130" t="s">
        <v>118</v>
      </c>
      <c r="GU152" s="130" t="s">
        <v>1248</v>
      </c>
      <c r="GV152" s="130"/>
      <c r="GW152" s="130"/>
      <c r="GX152" s="130"/>
      <c r="GY152" s="130"/>
      <c r="GZ152" s="130"/>
      <c r="HA152" s="130"/>
      <c r="HH152" s="130"/>
      <c r="HI152" s="130"/>
      <c r="HN152" s="130"/>
      <c r="HO152" s="130"/>
      <c r="HP152" s="130"/>
    </row>
    <row r="153" spans="1:224" x14ac:dyDescent="0.3">
      <c r="A153" t="s">
        <v>133</v>
      </c>
      <c r="B153" t="s">
        <v>137</v>
      </c>
      <c r="C153" t="s">
        <v>730</v>
      </c>
      <c r="D153" t="s">
        <v>731</v>
      </c>
      <c r="E153" s="352">
        <v>44682</v>
      </c>
      <c r="F153" s="130">
        <v>13480</v>
      </c>
      <c r="G153">
        <v>974</v>
      </c>
      <c r="H153">
        <v>971</v>
      </c>
      <c r="I153">
        <v>1035</v>
      </c>
      <c r="J153">
        <v>944</v>
      </c>
      <c r="K153">
        <v>1012</v>
      </c>
      <c r="L153">
        <v>640</v>
      </c>
      <c r="M153">
        <v>861</v>
      </c>
      <c r="N153">
        <v>757</v>
      </c>
      <c r="O153">
        <v>1082</v>
      </c>
      <c r="P153">
        <v>33</v>
      </c>
      <c r="Q153">
        <v>22</v>
      </c>
      <c r="R153">
        <v>27</v>
      </c>
      <c r="S153">
        <v>31</v>
      </c>
      <c r="T153">
        <v>25</v>
      </c>
      <c r="U153">
        <v>11</v>
      </c>
      <c r="V153">
        <v>18</v>
      </c>
      <c r="W153">
        <v>24</v>
      </c>
      <c r="X153">
        <v>33</v>
      </c>
      <c r="Y153">
        <v>932</v>
      </c>
      <c r="Z153">
        <v>940</v>
      </c>
      <c r="AA153">
        <v>999</v>
      </c>
      <c r="AB153">
        <v>904</v>
      </c>
      <c r="AC153">
        <v>977</v>
      </c>
      <c r="AD153">
        <v>623</v>
      </c>
      <c r="AE153">
        <v>838</v>
      </c>
      <c r="AF153">
        <v>726</v>
      </c>
      <c r="AG153">
        <v>1036</v>
      </c>
      <c r="AH153">
        <v>107</v>
      </c>
      <c r="AI153">
        <v>103</v>
      </c>
      <c r="AJ153">
        <v>7</v>
      </c>
      <c r="AK153">
        <v>7</v>
      </c>
      <c r="AL153">
        <v>99</v>
      </c>
      <c r="AM153">
        <v>95</v>
      </c>
      <c r="AN153">
        <v>580</v>
      </c>
      <c r="AO153">
        <v>10</v>
      </c>
      <c r="AP153">
        <v>567</v>
      </c>
      <c r="AQ153">
        <v>1</v>
      </c>
      <c r="AR153">
        <v>1</v>
      </c>
      <c r="AS153">
        <v>0</v>
      </c>
      <c r="AT153">
        <v>436</v>
      </c>
      <c r="AU153">
        <v>7</v>
      </c>
      <c r="AV153">
        <v>427</v>
      </c>
      <c r="AW153" s="130">
        <v>861</v>
      </c>
      <c r="AX153" s="130">
        <v>11</v>
      </c>
      <c r="AY153" s="130">
        <v>56</v>
      </c>
      <c r="AZ153" s="130">
        <v>791</v>
      </c>
      <c r="BA153" s="130">
        <v>18</v>
      </c>
      <c r="BB153" s="130">
        <v>0</v>
      </c>
      <c r="BC153" s="130">
        <v>1</v>
      </c>
      <c r="BD153" s="130">
        <v>17</v>
      </c>
      <c r="BE153" s="130">
        <v>838</v>
      </c>
      <c r="BF153" s="130">
        <v>10</v>
      </c>
      <c r="BG153" s="130">
        <v>54</v>
      </c>
      <c r="BH153" s="130">
        <v>771</v>
      </c>
      <c r="BI153">
        <v>172</v>
      </c>
      <c r="BJ153" s="130">
        <v>16</v>
      </c>
      <c r="BK153">
        <v>183</v>
      </c>
      <c r="BL153">
        <v>86</v>
      </c>
      <c r="BM153" s="27">
        <v>59</v>
      </c>
      <c r="BN153">
        <v>5</v>
      </c>
      <c r="BO153" s="130">
        <v>49</v>
      </c>
      <c r="BP153" s="130">
        <v>30</v>
      </c>
      <c r="BQ153">
        <v>4</v>
      </c>
      <c r="BR153">
        <v>0</v>
      </c>
      <c r="BS153" s="130">
        <v>19</v>
      </c>
      <c r="BT153">
        <v>0</v>
      </c>
      <c r="BU153">
        <v>0</v>
      </c>
      <c r="BV153">
        <v>6</v>
      </c>
      <c r="BW153">
        <v>3</v>
      </c>
      <c r="BX153">
        <v>0</v>
      </c>
      <c r="BY153" s="130">
        <v>3</v>
      </c>
      <c r="BZ153">
        <v>16</v>
      </c>
      <c r="CA153">
        <v>4</v>
      </c>
      <c r="CB153">
        <v>15</v>
      </c>
      <c r="CC153">
        <v>1</v>
      </c>
      <c r="CD153" s="130"/>
      <c r="CE153" s="130"/>
      <c r="CF153" s="322"/>
      <c r="CG153">
        <v>974</v>
      </c>
      <c r="CH153">
        <v>674</v>
      </c>
      <c r="CI153">
        <v>1035</v>
      </c>
      <c r="CJ153" s="130">
        <v>288</v>
      </c>
      <c r="CK153" s="130">
        <v>937</v>
      </c>
      <c r="CL153" s="130">
        <v>615</v>
      </c>
      <c r="CM153" s="130">
        <v>971</v>
      </c>
      <c r="CN153">
        <v>919</v>
      </c>
      <c r="CO153">
        <v>885</v>
      </c>
      <c r="CP153">
        <v>365</v>
      </c>
      <c r="CQ153">
        <v>33</v>
      </c>
      <c r="CR153">
        <v>27</v>
      </c>
      <c r="CS153">
        <v>27</v>
      </c>
      <c r="CT153" s="130">
        <v>2</v>
      </c>
      <c r="CU153" s="130">
        <v>23</v>
      </c>
      <c r="CV153" s="130">
        <v>6</v>
      </c>
      <c r="CW153" s="130">
        <v>22</v>
      </c>
      <c r="CX153">
        <v>21</v>
      </c>
      <c r="CY153">
        <v>21</v>
      </c>
      <c r="CZ153">
        <v>3</v>
      </c>
      <c r="DA153">
        <v>932</v>
      </c>
      <c r="DB153">
        <v>645</v>
      </c>
      <c r="DC153">
        <v>999</v>
      </c>
      <c r="DD153" s="130">
        <v>284</v>
      </c>
      <c r="DE153" s="130">
        <v>906</v>
      </c>
      <c r="DF153" s="130">
        <v>605</v>
      </c>
      <c r="DG153" s="130">
        <v>940</v>
      </c>
      <c r="DH153" s="130">
        <v>891</v>
      </c>
      <c r="DI153" s="130">
        <v>857</v>
      </c>
      <c r="DJ153" s="130">
        <v>361</v>
      </c>
      <c r="DK153" s="130"/>
      <c r="DL153">
        <v>1152</v>
      </c>
      <c r="DM153">
        <v>1130</v>
      </c>
      <c r="DN153">
        <v>22</v>
      </c>
      <c r="DO153">
        <v>1152</v>
      </c>
      <c r="DP153">
        <v>39</v>
      </c>
      <c r="DQ153">
        <v>1091</v>
      </c>
      <c r="DR153">
        <v>22</v>
      </c>
      <c r="DS153">
        <v>894</v>
      </c>
      <c r="DT153">
        <v>1065</v>
      </c>
      <c r="DU153" s="130">
        <v>325</v>
      </c>
      <c r="DV153" s="130">
        <v>536</v>
      </c>
      <c r="DW153">
        <v>199</v>
      </c>
      <c r="DX153" s="130">
        <v>9</v>
      </c>
      <c r="DY153">
        <v>81</v>
      </c>
      <c r="DZ153">
        <v>0</v>
      </c>
      <c r="EA153">
        <v>2</v>
      </c>
      <c r="EB153">
        <v>4</v>
      </c>
      <c r="EC153" s="130">
        <v>21</v>
      </c>
      <c r="ED153" s="130">
        <v>51</v>
      </c>
      <c r="EE153" s="130">
        <v>37</v>
      </c>
      <c r="EF153" s="130">
        <v>13</v>
      </c>
      <c r="EG153" s="130">
        <v>69</v>
      </c>
      <c r="EH153" s="130">
        <v>641</v>
      </c>
      <c r="EI153" s="130">
        <v>429</v>
      </c>
      <c r="EJ153" s="130">
        <v>5</v>
      </c>
      <c r="EK153" s="130">
        <v>16</v>
      </c>
      <c r="EL153" s="130">
        <v>16</v>
      </c>
      <c r="EM153" s="130">
        <v>2</v>
      </c>
      <c r="EN153" s="130">
        <v>0</v>
      </c>
      <c r="EO153">
        <v>47</v>
      </c>
      <c r="EP153">
        <v>620</v>
      </c>
      <c r="EQ153">
        <v>424</v>
      </c>
      <c r="ER153">
        <v>18</v>
      </c>
      <c r="ES153" s="130">
        <v>228</v>
      </c>
      <c r="ET153">
        <v>55</v>
      </c>
      <c r="EU153" s="130">
        <v>172</v>
      </c>
      <c r="EV153">
        <v>285</v>
      </c>
      <c r="EW153" s="130">
        <v>8436</v>
      </c>
      <c r="EX153" s="130">
        <v>7</v>
      </c>
      <c r="EY153" s="130">
        <v>69</v>
      </c>
      <c r="EZ153" s="130">
        <v>68</v>
      </c>
      <c r="FA153" s="130">
        <v>48</v>
      </c>
      <c r="FB153" s="130">
        <v>163</v>
      </c>
      <c r="FC153" s="130">
        <v>4524</v>
      </c>
      <c r="FD153">
        <v>3573</v>
      </c>
      <c r="FE153">
        <v>796</v>
      </c>
      <c r="FF153" s="130">
        <v>8893</v>
      </c>
      <c r="FG153" s="130">
        <v>121</v>
      </c>
      <c r="FH153" s="130">
        <v>86</v>
      </c>
      <c r="FI153" s="130">
        <v>14</v>
      </c>
      <c r="FJ153" s="130">
        <v>0</v>
      </c>
      <c r="FK153" s="130">
        <v>0</v>
      </c>
      <c r="FL153" s="130">
        <v>119</v>
      </c>
      <c r="FM153" s="130">
        <v>2</v>
      </c>
      <c r="FN153" s="130">
        <v>13</v>
      </c>
      <c r="FO153" s="130">
        <v>2</v>
      </c>
      <c r="FP153" s="130">
        <v>1</v>
      </c>
      <c r="FQ153" s="130">
        <v>1</v>
      </c>
      <c r="FR153" s="130">
        <v>4</v>
      </c>
      <c r="FS153" s="130">
        <v>1</v>
      </c>
      <c r="FT153" s="130">
        <v>0</v>
      </c>
      <c r="FU153" s="130">
        <v>12</v>
      </c>
      <c r="FV153" s="130">
        <v>6</v>
      </c>
      <c r="FW153" s="130">
        <v>4</v>
      </c>
      <c r="FX153" s="130">
        <v>1</v>
      </c>
      <c r="FY153" s="130">
        <v>6</v>
      </c>
      <c r="FZ153" s="130">
        <v>3</v>
      </c>
      <c r="GA153" s="130">
        <v>25</v>
      </c>
      <c r="GB153" s="130">
        <v>8</v>
      </c>
      <c r="GC153" s="130">
        <v>705</v>
      </c>
      <c r="GD153" s="130">
        <v>170</v>
      </c>
      <c r="GE153" s="130">
        <v>875</v>
      </c>
      <c r="GF153" s="130">
        <v>13</v>
      </c>
      <c r="GG153" s="130">
        <v>2</v>
      </c>
      <c r="GH153" s="130">
        <v>15</v>
      </c>
      <c r="GI153" s="130">
        <v>688</v>
      </c>
      <c r="GJ153" s="130">
        <v>168</v>
      </c>
      <c r="GK153" s="130">
        <v>856</v>
      </c>
      <c r="GL153" s="130">
        <v>705</v>
      </c>
      <c r="GM153" s="130">
        <v>86</v>
      </c>
      <c r="GN153" s="130">
        <v>83</v>
      </c>
      <c r="GO153" s="130">
        <v>86</v>
      </c>
      <c r="GP153" s="130">
        <v>290</v>
      </c>
      <c r="GQ153" s="130">
        <v>8</v>
      </c>
      <c r="GR153" s="130">
        <v>3</v>
      </c>
      <c r="GS153" s="130">
        <v>3</v>
      </c>
      <c r="GT153" s="130" t="s">
        <v>118</v>
      </c>
      <c r="GU153" s="130" t="s">
        <v>1290</v>
      </c>
      <c r="GV153" s="130"/>
      <c r="GW153" s="130"/>
      <c r="GX153" s="130"/>
      <c r="GY153" s="130"/>
      <c r="GZ153" s="130"/>
      <c r="HA153" s="130"/>
      <c r="HH153" s="130"/>
      <c r="HI153" s="130"/>
      <c r="HN153" s="130"/>
      <c r="HO153" s="130"/>
      <c r="HP153" s="130"/>
    </row>
    <row r="154" spans="1:224" x14ac:dyDescent="0.3">
      <c r="A154" t="s">
        <v>138</v>
      </c>
      <c r="B154" t="s">
        <v>222</v>
      </c>
      <c r="C154" t="s">
        <v>230</v>
      </c>
      <c r="D154" t="s">
        <v>231</v>
      </c>
      <c r="E154" s="352">
        <v>44713</v>
      </c>
      <c r="F154" s="130">
        <v>12199</v>
      </c>
      <c r="G154">
        <v>554</v>
      </c>
      <c r="H154">
        <v>538</v>
      </c>
      <c r="I154">
        <v>551</v>
      </c>
      <c r="J154">
        <v>533</v>
      </c>
      <c r="K154">
        <v>551</v>
      </c>
      <c r="L154">
        <v>482</v>
      </c>
      <c r="M154">
        <v>534</v>
      </c>
      <c r="N154">
        <v>448</v>
      </c>
      <c r="O154">
        <v>585</v>
      </c>
      <c r="P154">
        <v>17</v>
      </c>
      <c r="Q154">
        <v>17</v>
      </c>
      <c r="R154">
        <v>19</v>
      </c>
      <c r="S154">
        <v>17</v>
      </c>
      <c r="T154">
        <v>19</v>
      </c>
      <c r="U154">
        <v>16</v>
      </c>
      <c r="V154">
        <v>17</v>
      </c>
      <c r="W154">
        <v>16</v>
      </c>
      <c r="X154">
        <v>23</v>
      </c>
      <c r="Y154">
        <v>532</v>
      </c>
      <c r="Z154">
        <v>517</v>
      </c>
      <c r="AA154">
        <v>527</v>
      </c>
      <c r="AB154">
        <v>511</v>
      </c>
      <c r="AC154">
        <v>527</v>
      </c>
      <c r="AD154">
        <v>461</v>
      </c>
      <c r="AE154">
        <v>512</v>
      </c>
      <c r="AF154">
        <v>430</v>
      </c>
      <c r="AG154">
        <v>557</v>
      </c>
      <c r="AH154">
        <v>83</v>
      </c>
      <c r="AI154">
        <v>72</v>
      </c>
      <c r="AJ154">
        <v>6</v>
      </c>
      <c r="AK154">
        <v>6</v>
      </c>
      <c r="AL154">
        <v>76</v>
      </c>
      <c r="AM154">
        <v>65</v>
      </c>
      <c r="AN154">
        <v>449</v>
      </c>
      <c r="AO154">
        <v>14</v>
      </c>
      <c r="AP154">
        <v>431</v>
      </c>
      <c r="AQ154">
        <v>0</v>
      </c>
      <c r="AR154">
        <v>0</v>
      </c>
      <c r="AS154">
        <v>0</v>
      </c>
      <c r="AT154">
        <v>365</v>
      </c>
      <c r="AU154">
        <v>10</v>
      </c>
      <c r="AV154">
        <v>353</v>
      </c>
      <c r="AW154" s="130">
        <v>534</v>
      </c>
      <c r="AX154" s="130">
        <v>9</v>
      </c>
      <c r="AY154" s="130">
        <v>17</v>
      </c>
      <c r="AZ154" s="130">
        <v>505</v>
      </c>
      <c r="BA154" s="130">
        <v>17</v>
      </c>
      <c r="BB154" s="130">
        <v>0</v>
      </c>
      <c r="BC154" s="130">
        <v>0</v>
      </c>
      <c r="BD154" s="130">
        <v>17</v>
      </c>
      <c r="BE154" s="130">
        <v>512</v>
      </c>
      <c r="BF154" s="130">
        <v>9</v>
      </c>
      <c r="BG154" s="130">
        <v>16</v>
      </c>
      <c r="BH154" s="130">
        <v>484</v>
      </c>
      <c r="BI154">
        <v>65</v>
      </c>
      <c r="BJ154" s="130">
        <v>9</v>
      </c>
      <c r="BK154">
        <v>104</v>
      </c>
      <c r="BL154">
        <v>112</v>
      </c>
      <c r="BM154" s="27">
        <v>43</v>
      </c>
      <c r="BN154">
        <v>9</v>
      </c>
      <c r="BO154" s="130">
        <v>12</v>
      </c>
      <c r="BP154" s="130">
        <v>4</v>
      </c>
      <c r="BQ154">
        <v>2</v>
      </c>
      <c r="BR154">
        <v>0</v>
      </c>
      <c r="BS154" s="130">
        <v>8</v>
      </c>
      <c r="BT154">
        <v>4</v>
      </c>
      <c r="BU154">
        <v>0</v>
      </c>
      <c r="BV154">
        <v>4</v>
      </c>
      <c r="BW154">
        <v>3</v>
      </c>
      <c r="BX154">
        <v>1</v>
      </c>
      <c r="BY154" s="130">
        <v>2</v>
      </c>
      <c r="BZ154">
        <v>7</v>
      </c>
      <c r="CA154">
        <v>2</v>
      </c>
      <c r="CB154">
        <v>7</v>
      </c>
      <c r="CC154">
        <v>0</v>
      </c>
      <c r="CD154" s="130"/>
      <c r="CE154" s="130"/>
      <c r="CF154" s="322"/>
      <c r="CG154">
        <v>554</v>
      </c>
      <c r="CH154">
        <v>449</v>
      </c>
      <c r="CI154">
        <v>551</v>
      </c>
      <c r="CJ154" s="130">
        <v>164</v>
      </c>
      <c r="CK154" s="130">
        <v>487</v>
      </c>
      <c r="CL154" s="130">
        <v>331</v>
      </c>
      <c r="CM154" s="130">
        <v>538</v>
      </c>
      <c r="CN154">
        <v>496</v>
      </c>
      <c r="CO154">
        <v>532</v>
      </c>
      <c r="CP154">
        <v>249</v>
      </c>
      <c r="CQ154">
        <v>17</v>
      </c>
      <c r="CR154">
        <v>15</v>
      </c>
      <c r="CS154">
        <v>19</v>
      </c>
      <c r="CT154" s="130">
        <v>3</v>
      </c>
      <c r="CU154" s="130">
        <v>14</v>
      </c>
      <c r="CV154" s="130">
        <v>5</v>
      </c>
      <c r="CW154" s="130">
        <v>17</v>
      </c>
      <c r="CX154">
        <v>17</v>
      </c>
      <c r="CY154">
        <v>17</v>
      </c>
      <c r="CZ154">
        <v>4</v>
      </c>
      <c r="DA154">
        <v>532</v>
      </c>
      <c r="DB154">
        <v>430</v>
      </c>
      <c r="DC154">
        <v>527</v>
      </c>
      <c r="DD154" s="130">
        <v>158</v>
      </c>
      <c r="DE154" s="130">
        <v>469</v>
      </c>
      <c r="DF154" s="130">
        <v>323</v>
      </c>
      <c r="DG154" s="130">
        <v>517</v>
      </c>
      <c r="DH154" s="130">
        <v>475</v>
      </c>
      <c r="DI154" s="130">
        <v>511</v>
      </c>
      <c r="DJ154" s="130">
        <v>243</v>
      </c>
      <c r="DK154" s="130"/>
      <c r="DL154">
        <v>602</v>
      </c>
      <c r="DM154">
        <v>597</v>
      </c>
      <c r="DN154">
        <v>5</v>
      </c>
      <c r="DO154">
        <v>602</v>
      </c>
      <c r="DP154">
        <v>27</v>
      </c>
      <c r="DQ154">
        <v>570</v>
      </c>
      <c r="DR154">
        <v>5</v>
      </c>
      <c r="DS154">
        <v>499</v>
      </c>
      <c r="DT154">
        <v>575</v>
      </c>
      <c r="DU154" s="130">
        <v>267</v>
      </c>
      <c r="DV154" s="130">
        <v>72</v>
      </c>
      <c r="DW154">
        <v>202</v>
      </c>
      <c r="DX154" s="130">
        <v>9</v>
      </c>
      <c r="DY154">
        <v>51</v>
      </c>
      <c r="DZ154">
        <v>1</v>
      </c>
      <c r="EA154">
        <v>0</v>
      </c>
      <c r="EB154">
        <v>488</v>
      </c>
      <c r="EC154" s="130">
        <v>11</v>
      </c>
      <c r="ED154" s="130">
        <v>554</v>
      </c>
      <c r="EE154" s="130">
        <v>21</v>
      </c>
      <c r="EF154" s="130">
        <v>1</v>
      </c>
      <c r="EG154" s="130">
        <v>30</v>
      </c>
      <c r="EH154" s="130">
        <v>338</v>
      </c>
      <c r="EI154" s="130">
        <v>233</v>
      </c>
      <c r="EJ154" s="130">
        <v>1</v>
      </c>
      <c r="EK154" s="130">
        <v>16</v>
      </c>
      <c r="EL154" s="130">
        <v>8</v>
      </c>
      <c r="EM154" s="130">
        <v>2</v>
      </c>
      <c r="EN154" s="130">
        <v>0</v>
      </c>
      <c r="EO154">
        <v>12</v>
      </c>
      <c r="EP154">
        <v>327</v>
      </c>
      <c r="EQ154">
        <v>231</v>
      </c>
      <c r="ER154">
        <v>5</v>
      </c>
      <c r="ES154" s="130">
        <v>88</v>
      </c>
      <c r="ET154">
        <v>14</v>
      </c>
      <c r="EU154" s="130">
        <v>76</v>
      </c>
      <c r="EV154">
        <v>474</v>
      </c>
      <c r="EW154" s="130">
        <v>8911</v>
      </c>
      <c r="EX154" s="130">
        <v>3</v>
      </c>
      <c r="EY154" s="130">
        <v>235</v>
      </c>
      <c r="EZ154" s="130">
        <v>32</v>
      </c>
      <c r="FA154" s="130">
        <v>46</v>
      </c>
      <c r="FB154" s="130">
        <v>153</v>
      </c>
      <c r="FC154" s="130">
        <v>5233</v>
      </c>
      <c r="FD154">
        <v>3513</v>
      </c>
      <c r="FE154">
        <v>715</v>
      </c>
      <c r="FF154" s="130">
        <v>9461</v>
      </c>
      <c r="FG154" s="130">
        <v>50</v>
      </c>
      <c r="FH154" s="130">
        <v>31</v>
      </c>
      <c r="FI154" s="130">
        <v>1</v>
      </c>
      <c r="FJ154" s="130">
        <v>14</v>
      </c>
      <c r="FK154" s="130">
        <v>4</v>
      </c>
      <c r="FL154" s="130">
        <v>42</v>
      </c>
      <c r="FM154" s="130">
        <v>4</v>
      </c>
      <c r="FN154" s="130">
        <v>1</v>
      </c>
      <c r="FO154" s="130">
        <v>0</v>
      </c>
      <c r="FP154" s="130">
        <v>0</v>
      </c>
      <c r="FQ154" s="130">
        <v>0</v>
      </c>
      <c r="FR154" s="130">
        <v>1</v>
      </c>
      <c r="FS154" s="130">
        <v>0</v>
      </c>
      <c r="FT154" s="130">
        <v>0</v>
      </c>
      <c r="FU154" s="130">
        <v>7</v>
      </c>
      <c r="FV154" s="130">
        <v>5</v>
      </c>
      <c r="FW154" s="130">
        <v>2</v>
      </c>
      <c r="FX154" s="130">
        <v>2</v>
      </c>
      <c r="FY154" s="130">
        <v>6</v>
      </c>
      <c r="FZ154" s="130">
        <v>1</v>
      </c>
      <c r="GA154" s="130">
        <v>8</v>
      </c>
      <c r="GB154" s="130">
        <v>2</v>
      </c>
      <c r="GC154" s="130">
        <v>359</v>
      </c>
      <c r="GD154" s="130">
        <v>97</v>
      </c>
      <c r="GE154" s="130">
        <v>456</v>
      </c>
      <c r="GF154" s="130">
        <v>5</v>
      </c>
      <c r="GG154" s="130">
        <v>0</v>
      </c>
      <c r="GH154" s="130">
        <v>5</v>
      </c>
      <c r="GI154" s="130">
        <v>353</v>
      </c>
      <c r="GJ154" s="130">
        <v>97</v>
      </c>
      <c r="GK154" s="130">
        <v>450</v>
      </c>
      <c r="GL154" s="130">
        <v>359</v>
      </c>
      <c r="GM154" s="130">
        <v>21</v>
      </c>
      <c r="GN154" s="130">
        <v>21</v>
      </c>
      <c r="GO154" s="130">
        <v>21</v>
      </c>
      <c r="GP154" s="130">
        <v>177</v>
      </c>
      <c r="GQ154" s="130">
        <v>6</v>
      </c>
      <c r="GR154" s="130">
        <v>3</v>
      </c>
      <c r="GS154" s="130">
        <v>3</v>
      </c>
      <c r="GT154" s="130" t="s">
        <v>121</v>
      </c>
      <c r="GU154" s="130" t="s">
        <v>1248</v>
      </c>
      <c r="GV154" s="130"/>
      <c r="GW154" s="130"/>
      <c r="GX154" s="130"/>
      <c r="GY154" s="130"/>
      <c r="GZ154" s="130"/>
      <c r="HA154" s="130"/>
      <c r="HH154" s="130"/>
      <c r="HI154" s="130"/>
      <c r="HN154" s="130"/>
      <c r="HO154" s="130"/>
      <c r="HP154" s="130"/>
    </row>
    <row r="155" spans="1:224" x14ac:dyDescent="0.3">
      <c r="A155" t="s">
        <v>232</v>
      </c>
      <c r="B155" t="s">
        <v>233</v>
      </c>
      <c r="C155" t="s">
        <v>651</v>
      </c>
      <c r="D155" t="s">
        <v>652</v>
      </c>
      <c r="E155" s="352">
        <v>44682</v>
      </c>
      <c r="F155" s="130">
        <v>3535</v>
      </c>
      <c r="G155">
        <v>201</v>
      </c>
      <c r="H155">
        <v>193</v>
      </c>
      <c r="I155">
        <v>209</v>
      </c>
      <c r="J155">
        <v>197</v>
      </c>
      <c r="K155">
        <v>208</v>
      </c>
      <c r="L155">
        <v>149</v>
      </c>
      <c r="M155">
        <v>196</v>
      </c>
      <c r="N155">
        <v>35</v>
      </c>
      <c r="O155">
        <v>221</v>
      </c>
      <c r="P155">
        <v>5</v>
      </c>
      <c r="Q155">
        <v>4</v>
      </c>
      <c r="R155">
        <v>8</v>
      </c>
      <c r="S155">
        <v>7</v>
      </c>
      <c r="T155">
        <v>7</v>
      </c>
      <c r="U155">
        <v>1</v>
      </c>
      <c r="V155">
        <v>5</v>
      </c>
      <c r="W155">
        <v>2</v>
      </c>
      <c r="X155">
        <v>8</v>
      </c>
      <c r="Y155">
        <v>195</v>
      </c>
      <c r="Z155">
        <v>188</v>
      </c>
      <c r="AA155">
        <v>200</v>
      </c>
      <c r="AB155">
        <v>190</v>
      </c>
      <c r="AC155">
        <v>200</v>
      </c>
      <c r="AD155">
        <v>148</v>
      </c>
      <c r="AE155">
        <v>191</v>
      </c>
      <c r="AF155">
        <v>33</v>
      </c>
      <c r="AG155">
        <v>212</v>
      </c>
      <c r="AH155">
        <v>11</v>
      </c>
      <c r="AI155">
        <v>11</v>
      </c>
      <c r="AJ155">
        <v>2</v>
      </c>
      <c r="AK155">
        <v>2</v>
      </c>
      <c r="AL155">
        <v>9</v>
      </c>
      <c r="AM155">
        <v>9</v>
      </c>
      <c r="AN155">
        <v>128</v>
      </c>
      <c r="AO155">
        <v>1</v>
      </c>
      <c r="AP155">
        <v>127</v>
      </c>
      <c r="AQ155">
        <v>1</v>
      </c>
      <c r="AR155">
        <v>1</v>
      </c>
      <c r="AS155">
        <v>0</v>
      </c>
      <c r="AT155">
        <v>21</v>
      </c>
      <c r="AU155">
        <v>0</v>
      </c>
      <c r="AV155">
        <v>21</v>
      </c>
      <c r="AW155" s="130">
        <v>196</v>
      </c>
      <c r="AX155" s="130">
        <v>1</v>
      </c>
      <c r="AY155" s="130">
        <v>9</v>
      </c>
      <c r="AZ155" s="130">
        <v>185</v>
      </c>
      <c r="BA155" s="130">
        <v>5</v>
      </c>
      <c r="BB155" s="130">
        <v>0</v>
      </c>
      <c r="BC155" s="130">
        <v>0</v>
      </c>
      <c r="BD155" s="130">
        <v>5</v>
      </c>
      <c r="BE155" s="130">
        <v>191</v>
      </c>
      <c r="BF155" s="130">
        <v>1</v>
      </c>
      <c r="BG155" s="130">
        <v>9</v>
      </c>
      <c r="BH155" s="130">
        <v>180</v>
      </c>
      <c r="BI155">
        <v>35</v>
      </c>
      <c r="BJ155" s="130">
        <v>2</v>
      </c>
      <c r="BK155">
        <v>48</v>
      </c>
      <c r="BL155">
        <v>28</v>
      </c>
      <c r="BM155" s="27">
        <v>4</v>
      </c>
      <c r="BN155">
        <v>1</v>
      </c>
      <c r="BO155" s="130">
        <v>4</v>
      </c>
      <c r="BP155" s="130">
        <v>0</v>
      </c>
      <c r="BQ155">
        <v>0</v>
      </c>
      <c r="BR155">
        <v>0</v>
      </c>
      <c r="BS155" s="130">
        <v>4</v>
      </c>
      <c r="BT155">
        <v>0</v>
      </c>
      <c r="BU155">
        <v>0</v>
      </c>
      <c r="BV155">
        <v>1</v>
      </c>
      <c r="BW155">
        <v>1</v>
      </c>
      <c r="BX155">
        <v>0</v>
      </c>
      <c r="BY155" s="130">
        <v>1</v>
      </c>
      <c r="BZ155">
        <v>3</v>
      </c>
      <c r="CA155">
        <v>0</v>
      </c>
      <c r="CB155">
        <v>3</v>
      </c>
      <c r="CC155">
        <v>0</v>
      </c>
      <c r="CD155" s="130"/>
      <c r="CE155" s="130"/>
      <c r="CF155" s="322"/>
      <c r="CG155">
        <v>201</v>
      </c>
      <c r="CH155">
        <v>183</v>
      </c>
      <c r="CI155">
        <v>209</v>
      </c>
      <c r="CJ155" s="130">
        <v>82</v>
      </c>
      <c r="CK155" s="130">
        <v>199</v>
      </c>
      <c r="CL155" s="130">
        <v>151</v>
      </c>
      <c r="CM155" s="130">
        <v>193</v>
      </c>
      <c r="CN155">
        <v>189</v>
      </c>
      <c r="CO155">
        <v>181</v>
      </c>
      <c r="CP155">
        <v>116</v>
      </c>
      <c r="CQ155">
        <v>5</v>
      </c>
      <c r="CR155">
        <v>5</v>
      </c>
      <c r="CS155">
        <v>8</v>
      </c>
      <c r="CT155" s="130">
        <v>0</v>
      </c>
      <c r="CU155" s="130">
        <v>8</v>
      </c>
      <c r="CV155" s="130">
        <v>2</v>
      </c>
      <c r="CW155" s="130">
        <v>4</v>
      </c>
      <c r="CX155">
        <v>4</v>
      </c>
      <c r="CY155">
        <v>4</v>
      </c>
      <c r="CZ155">
        <v>1</v>
      </c>
      <c r="DA155">
        <v>195</v>
      </c>
      <c r="DB155">
        <v>177</v>
      </c>
      <c r="DC155">
        <v>200</v>
      </c>
      <c r="DD155" s="130">
        <v>81</v>
      </c>
      <c r="DE155" s="130">
        <v>190</v>
      </c>
      <c r="DF155" s="130">
        <v>148</v>
      </c>
      <c r="DG155" s="130">
        <v>188</v>
      </c>
      <c r="DH155" s="130">
        <v>184</v>
      </c>
      <c r="DI155" s="130">
        <v>176</v>
      </c>
      <c r="DJ155" s="130">
        <v>114</v>
      </c>
      <c r="DK155" s="130"/>
      <c r="DL155">
        <v>233</v>
      </c>
      <c r="DM155">
        <v>232</v>
      </c>
      <c r="DN155">
        <v>1</v>
      </c>
      <c r="DO155">
        <v>233</v>
      </c>
      <c r="DP155">
        <v>9</v>
      </c>
      <c r="DQ155">
        <v>223</v>
      </c>
      <c r="DR155">
        <v>1</v>
      </c>
      <c r="DS155">
        <v>1</v>
      </c>
      <c r="DT155">
        <v>3</v>
      </c>
      <c r="DU155" s="130">
        <v>120</v>
      </c>
      <c r="DV155" s="130">
        <v>31</v>
      </c>
      <c r="DW155">
        <v>7</v>
      </c>
      <c r="DX155" s="130">
        <v>0</v>
      </c>
      <c r="DY155">
        <v>4</v>
      </c>
      <c r="DZ155">
        <v>71</v>
      </c>
      <c r="EA155">
        <v>0</v>
      </c>
      <c r="EB155">
        <v>1</v>
      </c>
      <c r="EC155" s="130">
        <v>0</v>
      </c>
      <c r="ED155" s="130">
        <v>3</v>
      </c>
      <c r="EE155" s="130">
        <v>0</v>
      </c>
      <c r="EF155" s="130">
        <v>1</v>
      </c>
      <c r="EG155" s="130">
        <v>5</v>
      </c>
      <c r="EH155" s="130">
        <v>77</v>
      </c>
      <c r="EI155" s="130">
        <v>150</v>
      </c>
      <c r="EJ155" s="130">
        <v>1</v>
      </c>
      <c r="EK155" s="130">
        <v>2</v>
      </c>
      <c r="EL155" s="130">
        <v>5</v>
      </c>
      <c r="EM155" s="130">
        <v>1</v>
      </c>
      <c r="EN155" s="130">
        <v>0</v>
      </c>
      <c r="EO155">
        <v>3</v>
      </c>
      <c r="EP155">
        <v>71</v>
      </c>
      <c r="EQ155">
        <v>149</v>
      </c>
      <c r="ER155">
        <v>2</v>
      </c>
      <c r="ES155" s="130">
        <v>14</v>
      </c>
      <c r="ET155">
        <v>2</v>
      </c>
      <c r="EU155" s="130">
        <v>47</v>
      </c>
      <c r="EV155">
        <v>2</v>
      </c>
      <c r="EW155" s="130">
        <v>2730</v>
      </c>
      <c r="EX155" s="130">
        <v>2</v>
      </c>
      <c r="EY155" s="130">
        <v>348</v>
      </c>
      <c r="EZ155" s="130">
        <v>33</v>
      </c>
      <c r="FA155" s="130">
        <v>12</v>
      </c>
      <c r="FB155" s="130">
        <v>17</v>
      </c>
      <c r="FC155" s="130">
        <v>908</v>
      </c>
      <c r="FD155">
        <v>1144</v>
      </c>
      <c r="FE155">
        <v>727</v>
      </c>
      <c r="FF155" s="130">
        <v>2779</v>
      </c>
      <c r="FG155" s="130">
        <v>19</v>
      </c>
      <c r="FH155" s="130">
        <v>11</v>
      </c>
      <c r="FI155" s="130">
        <v>0</v>
      </c>
      <c r="FJ155" s="130">
        <v>1</v>
      </c>
      <c r="FK155" s="130">
        <v>0</v>
      </c>
      <c r="FL155" s="130">
        <v>19</v>
      </c>
      <c r="FM155" s="130">
        <v>0</v>
      </c>
      <c r="FN155" s="130">
        <v>1</v>
      </c>
      <c r="FO155" s="130">
        <v>1</v>
      </c>
      <c r="FP155" s="130">
        <v>1</v>
      </c>
      <c r="FQ155" s="130">
        <v>0</v>
      </c>
      <c r="FR155" s="130">
        <v>1</v>
      </c>
      <c r="FS155" s="130">
        <v>1</v>
      </c>
      <c r="FT155" s="130">
        <v>0</v>
      </c>
      <c r="FU155" s="130">
        <v>1</v>
      </c>
      <c r="FV155" s="130">
        <v>1</v>
      </c>
      <c r="FW155" s="130">
        <v>0</v>
      </c>
      <c r="FX155" s="130">
        <v>0</v>
      </c>
      <c r="FY155" s="130">
        <v>1</v>
      </c>
      <c r="FZ155" s="130">
        <v>0</v>
      </c>
      <c r="GA155" s="130">
        <v>2</v>
      </c>
      <c r="GB155" s="130">
        <v>1</v>
      </c>
      <c r="GC155" s="130">
        <v>104</v>
      </c>
      <c r="GD155" s="130">
        <v>44</v>
      </c>
      <c r="GE155" s="130">
        <v>148</v>
      </c>
      <c r="GF155" s="130">
        <v>3</v>
      </c>
      <c r="GG155" s="130">
        <v>1</v>
      </c>
      <c r="GH155" s="130">
        <v>4</v>
      </c>
      <c r="GI155" s="130">
        <v>101</v>
      </c>
      <c r="GJ155" s="130">
        <v>43</v>
      </c>
      <c r="GK155" s="130">
        <v>144</v>
      </c>
      <c r="GL155" s="130">
        <v>104</v>
      </c>
      <c r="GM155" s="130">
        <v>1</v>
      </c>
      <c r="GN155" s="130">
        <v>1</v>
      </c>
      <c r="GO155" s="130">
        <v>0</v>
      </c>
      <c r="GP155" s="130">
        <v>56</v>
      </c>
      <c r="GQ155" s="130">
        <v>16</v>
      </c>
      <c r="GR155" s="130">
        <v>6</v>
      </c>
      <c r="GS155" s="130">
        <v>6</v>
      </c>
      <c r="GT155" s="130" t="s">
        <v>118</v>
      </c>
      <c r="GU155" s="130" t="s">
        <v>1249</v>
      </c>
      <c r="GV155" s="130"/>
      <c r="GW155" s="130"/>
      <c r="GX155" s="130"/>
      <c r="GY155" s="130"/>
      <c r="GZ155" s="130"/>
      <c r="HA155" s="130"/>
      <c r="HH155" s="130"/>
      <c r="HI155" s="130"/>
      <c r="HN155" s="130"/>
      <c r="HO155" s="130"/>
      <c r="HP155" s="130"/>
    </row>
    <row r="156" spans="1:224" x14ac:dyDescent="0.3">
      <c r="A156" t="s">
        <v>232</v>
      </c>
      <c r="B156" t="s">
        <v>233</v>
      </c>
      <c r="C156" t="s">
        <v>651</v>
      </c>
      <c r="D156" t="s">
        <v>652</v>
      </c>
      <c r="E156" s="352">
        <v>44713</v>
      </c>
      <c r="F156" s="130">
        <v>3507</v>
      </c>
      <c r="G156">
        <v>200</v>
      </c>
      <c r="H156">
        <v>193</v>
      </c>
      <c r="I156">
        <v>205</v>
      </c>
      <c r="J156">
        <v>195</v>
      </c>
      <c r="K156">
        <v>205</v>
      </c>
      <c r="L156">
        <v>148</v>
      </c>
      <c r="M156">
        <v>197</v>
      </c>
      <c r="N156">
        <v>38</v>
      </c>
      <c r="O156">
        <v>221</v>
      </c>
      <c r="P156">
        <v>5</v>
      </c>
      <c r="Q156">
        <v>4</v>
      </c>
      <c r="R156">
        <v>7</v>
      </c>
      <c r="S156">
        <v>7</v>
      </c>
      <c r="T156">
        <v>6</v>
      </c>
      <c r="U156">
        <v>1</v>
      </c>
      <c r="V156">
        <v>5</v>
      </c>
      <c r="W156">
        <v>2</v>
      </c>
      <c r="X156">
        <v>8</v>
      </c>
      <c r="Y156">
        <v>194</v>
      </c>
      <c r="Z156">
        <v>188</v>
      </c>
      <c r="AA156">
        <v>197</v>
      </c>
      <c r="AB156">
        <v>188</v>
      </c>
      <c r="AC156">
        <v>198</v>
      </c>
      <c r="AD156">
        <v>147</v>
      </c>
      <c r="AE156">
        <v>192</v>
      </c>
      <c r="AF156">
        <v>36</v>
      </c>
      <c r="AG156">
        <v>212</v>
      </c>
      <c r="AH156">
        <v>10</v>
      </c>
      <c r="AI156">
        <v>9</v>
      </c>
      <c r="AJ156">
        <v>1</v>
      </c>
      <c r="AK156">
        <v>1</v>
      </c>
      <c r="AL156">
        <v>9</v>
      </c>
      <c r="AM156">
        <v>8</v>
      </c>
      <c r="AN156">
        <v>128</v>
      </c>
      <c r="AO156">
        <v>1</v>
      </c>
      <c r="AP156">
        <v>127</v>
      </c>
      <c r="AQ156">
        <v>1</v>
      </c>
      <c r="AR156">
        <v>1</v>
      </c>
      <c r="AS156">
        <v>0</v>
      </c>
      <c r="AT156">
        <v>23</v>
      </c>
      <c r="AU156">
        <v>0</v>
      </c>
      <c r="AV156">
        <v>23</v>
      </c>
      <c r="AW156" s="130">
        <v>197</v>
      </c>
      <c r="AX156" s="130">
        <v>1</v>
      </c>
      <c r="AY156" s="130">
        <v>9</v>
      </c>
      <c r="AZ156" s="130">
        <v>187</v>
      </c>
      <c r="BA156" s="130">
        <v>5</v>
      </c>
      <c r="BB156" s="130">
        <v>0</v>
      </c>
      <c r="BC156" s="130">
        <v>0</v>
      </c>
      <c r="BD156" s="130">
        <v>5</v>
      </c>
      <c r="BE156" s="130">
        <v>192</v>
      </c>
      <c r="BF156" s="130">
        <v>1</v>
      </c>
      <c r="BG156" s="130">
        <v>9</v>
      </c>
      <c r="BH156" s="130">
        <v>182</v>
      </c>
      <c r="BI156">
        <v>35</v>
      </c>
      <c r="BJ156" s="130">
        <v>2</v>
      </c>
      <c r="BK156">
        <v>48</v>
      </c>
      <c r="BL156">
        <v>27</v>
      </c>
      <c r="BM156" s="27">
        <v>3</v>
      </c>
      <c r="BN156">
        <v>1</v>
      </c>
      <c r="BO156" s="130">
        <v>4</v>
      </c>
      <c r="BP156" s="130">
        <v>0</v>
      </c>
      <c r="BQ156">
        <v>0</v>
      </c>
      <c r="BR156">
        <v>0</v>
      </c>
      <c r="BS156" s="130">
        <v>4</v>
      </c>
      <c r="BT156">
        <v>0</v>
      </c>
      <c r="BU156">
        <v>0</v>
      </c>
      <c r="BV156">
        <v>1</v>
      </c>
      <c r="BW156">
        <v>1</v>
      </c>
      <c r="BX156">
        <v>0</v>
      </c>
      <c r="BY156" s="130">
        <v>1</v>
      </c>
      <c r="BZ156">
        <v>2</v>
      </c>
      <c r="CA156">
        <v>0</v>
      </c>
      <c r="CB156">
        <v>2</v>
      </c>
      <c r="CC156">
        <v>0</v>
      </c>
      <c r="CD156" s="130"/>
      <c r="CE156" s="130"/>
      <c r="CF156" s="322"/>
      <c r="CG156">
        <v>200</v>
      </c>
      <c r="CH156">
        <v>184</v>
      </c>
      <c r="CI156">
        <v>205</v>
      </c>
      <c r="CJ156" s="130">
        <v>85</v>
      </c>
      <c r="CK156" s="130">
        <v>195</v>
      </c>
      <c r="CL156" s="130">
        <v>149</v>
      </c>
      <c r="CM156" s="130">
        <v>193</v>
      </c>
      <c r="CN156">
        <v>189</v>
      </c>
      <c r="CO156">
        <v>181</v>
      </c>
      <c r="CP156">
        <v>120</v>
      </c>
      <c r="CQ156">
        <v>5</v>
      </c>
      <c r="CR156">
        <v>5</v>
      </c>
      <c r="CS156">
        <v>7</v>
      </c>
      <c r="CT156" s="130">
        <v>0</v>
      </c>
      <c r="CU156" s="130">
        <v>7</v>
      </c>
      <c r="CV156" s="130">
        <v>2</v>
      </c>
      <c r="CW156" s="130">
        <v>4</v>
      </c>
      <c r="CX156">
        <v>4</v>
      </c>
      <c r="CY156">
        <v>4</v>
      </c>
      <c r="CZ156">
        <v>1</v>
      </c>
      <c r="DA156">
        <v>194</v>
      </c>
      <c r="DB156">
        <v>178</v>
      </c>
      <c r="DC156">
        <v>197</v>
      </c>
      <c r="DD156" s="130">
        <v>84</v>
      </c>
      <c r="DE156" s="130">
        <v>187</v>
      </c>
      <c r="DF156" s="130">
        <v>146</v>
      </c>
      <c r="DG156" s="130">
        <v>188</v>
      </c>
      <c r="DH156" s="130">
        <v>184</v>
      </c>
      <c r="DI156" s="130">
        <v>176</v>
      </c>
      <c r="DJ156" s="130">
        <v>118</v>
      </c>
      <c r="DK156" s="130"/>
      <c r="DL156">
        <v>230</v>
      </c>
      <c r="DM156">
        <v>229</v>
      </c>
      <c r="DN156">
        <v>1</v>
      </c>
      <c r="DO156">
        <v>230</v>
      </c>
      <c r="DP156">
        <v>9</v>
      </c>
      <c r="DQ156">
        <v>220</v>
      </c>
      <c r="DR156">
        <v>1</v>
      </c>
      <c r="DS156">
        <v>3</v>
      </c>
      <c r="DT156">
        <v>4</v>
      </c>
      <c r="DU156" s="130">
        <v>119</v>
      </c>
      <c r="DV156" s="130">
        <v>31</v>
      </c>
      <c r="DW156">
        <v>7</v>
      </c>
      <c r="DX156" s="130">
        <v>0</v>
      </c>
      <c r="DY156">
        <v>4</v>
      </c>
      <c r="DZ156">
        <v>69</v>
      </c>
      <c r="EA156">
        <v>0</v>
      </c>
      <c r="EB156">
        <v>1</v>
      </c>
      <c r="EC156" s="130">
        <v>0</v>
      </c>
      <c r="ED156" s="130">
        <v>2</v>
      </c>
      <c r="EE156" s="130">
        <v>0</v>
      </c>
      <c r="EF156" s="130">
        <v>1</v>
      </c>
      <c r="EG156" s="130">
        <v>5</v>
      </c>
      <c r="EH156" s="130">
        <v>75</v>
      </c>
      <c r="EI156" s="130">
        <v>149</v>
      </c>
      <c r="EJ156" s="130">
        <v>1</v>
      </c>
      <c r="EK156" s="130">
        <v>2</v>
      </c>
      <c r="EL156" s="130">
        <v>5</v>
      </c>
      <c r="EM156" s="130">
        <v>1</v>
      </c>
      <c r="EN156" s="130">
        <v>0</v>
      </c>
      <c r="EO156">
        <v>3</v>
      </c>
      <c r="EP156">
        <v>69</v>
      </c>
      <c r="EQ156">
        <v>148</v>
      </c>
      <c r="ER156">
        <v>2</v>
      </c>
      <c r="ES156" s="130">
        <v>14</v>
      </c>
      <c r="ET156">
        <v>2</v>
      </c>
      <c r="EU156" s="130">
        <v>47</v>
      </c>
      <c r="EV156">
        <v>3</v>
      </c>
      <c r="EW156" s="130">
        <v>2709</v>
      </c>
      <c r="EX156" s="130">
        <v>0</v>
      </c>
      <c r="EY156" s="130">
        <v>346</v>
      </c>
      <c r="EZ156" s="130">
        <v>33</v>
      </c>
      <c r="FA156" s="130">
        <v>12</v>
      </c>
      <c r="FB156" s="130">
        <v>16</v>
      </c>
      <c r="FC156" s="130">
        <v>897</v>
      </c>
      <c r="FD156">
        <v>1137</v>
      </c>
      <c r="FE156">
        <v>725</v>
      </c>
      <c r="FF156" s="130">
        <v>2759</v>
      </c>
      <c r="FG156" s="130">
        <v>19</v>
      </c>
      <c r="FH156" s="130">
        <v>13</v>
      </c>
      <c r="FI156" s="130">
        <v>0</v>
      </c>
      <c r="FJ156" s="130">
        <v>1</v>
      </c>
      <c r="FK156" s="130">
        <v>0</v>
      </c>
      <c r="FL156" s="130">
        <v>19</v>
      </c>
      <c r="FM156" s="130">
        <v>0</v>
      </c>
      <c r="FN156" s="130">
        <v>1</v>
      </c>
      <c r="FO156" s="130">
        <v>1</v>
      </c>
      <c r="FP156" s="130">
        <v>1</v>
      </c>
      <c r="FQ156" s="130">
        <v>0</v>
      </c>
      <c r="FR156" s="130">
        <v>1</v>
      </c>
      <c r="FS156" s="130">
        <v>1</v>
      </c>
      <c r="FT156" s="130">
        <v>0</v>
      </c>
      <c r="FU156" s="130">
        <v>1</v>
      </c>
      <c r="FV156" s="130">
        <v>0</v>
      </c>
      <c r="FW156" s="130">
        <v>0</v>
      </c>
      <c r="FX156" s="130">
        <v>0</v>
      </c>
      <c r="FY156" s="130">
        <v>1</v>
      </c>
      <c r="FZ156" s="130">
        <v>0</v>
      </c>
      <c r="GA156" s="130">
        <v>2</v>
      </c>
      <c r="GB156" s="130">
        <v>1</v>
      </c>
      <c r="GC156" s="130">
        <v>103</v>
      </c>
      <c r="GD156" s="130">
        <v>45</v>
      </c>
      <c r="GE156" s="130">
        <v>148</v>
      </c>
      <c r="GF156" s="130">
        <v>3</v>
      </c>
      <c r="GG156" s="130">
        <v>1</v>
      </c>
      <c r="GH156" s="130">
        <v>4</v>
      </c>
      <c r="GI156" s="130">
        <v>100</v>
      </c>
      <c r="GJ156" s="130">
        <v>44</v>
      </c>
      <c r="GK156" s="130">
        <v>144</v>
      </c>
      <c r="GL156" s="130">
        <v>103</v>
      </c>
      <c r="GM156" s="130">
        <v>2</v>
      </c>
      <c r="GN156" s="130">
        <v>2</v>
      </c>
      <c r="GO156" s="130">
        <v>1</v>
      </c>
      <c r="GP156" s="130">
        <v>57</v>
      </c>
      <c r="GQ156" s="130">
        <v>16</v>
      </c>
      <c r="GR156" s="130">
        <v>6</v>
      </c>
      <c r="GS156" s="130">
        <v>6</v>
      </c>
      <c r="GT156" s="130" t="s">
        <v>121</v>
      </c>
      <c r="GU156" s="130" t="s">
        <v>1249</v>
      </c>
      <c r="GV156" s="130"/>
      <c r="GW156" s="130"/>
      <c r="GX156" s="130"/>
      <c r="GY156" s="130"/>
      <c r="GZ156" s="130"/>
      <c r="HA156" s="130"/>
      <c r="HH156" s="130"/>
      <c r="HI156" s="130"/>
      <c r="HN156" s="130"/>
      <c r="HO156" s="130"/>
      <c r="HP156" s="130"/>
    </row>
    <row r="157" spans="1:224" x14ac:dyDescent="0.3">
      <c r="A157" t="s">
        <v>232</v>
      </c>
      <c r="B157" t="s">
        <v>233</v>
      </c>
      <c r="C157" t="s">
        <v>653</v>
      </c>
      <c r="D157" t="s">
        <v>654</v>
      </c>
      <c r="E157" s="352">
        <v>44682</v>
      </c>
      <c r="F157" s="130">
        <v>3930</v>
      </c>
      <c r="G157">
        <v>84</v>
      </c>
      <c r="H157">
        <v>82</v>
      </c>
      <c r="I157">
        <v>101</v>
      </c>
      <c r="J157">
        <v>64</v>
      </c>
      <c r="K157">
        <v>101</v>
      </c>
      <c r="L157">
        <v>57</v>
      </c>
      <c r="M157">
        <v>56</v>
      </c>
      <c r="N157">
        <v>76</v>
      </c>
      <c r="O157">
        <v>108</v>
      </c>
      <c r="P157">
        <v>6</v>
      </c>
      <c r="Q157">
        <v>4</v>
      </c>
      <c r="R157">
        <v>4</v>
      </c>
      <c r="S157">
        <v>3</v>
      </c>
      <c r="T157">
        <v>6</v>
      </c>
      <c r="U157">
        <v>1</v>
      </c>
      <c r="V157">
        <v>4</v>
      </c>
      <c r="W157">
        <v>5</v>
      </c>
      <c r="X157">
        <v>10</v>
      </c>
      <c r="Y157">
        <v>78</v>
      </c>
      <c r="Z157">
        <v>76</v>
      </c>
      <c r="AA157">
        <v>95</v>
      </c>
      <c r="AB157">
        <v>61</v>
      </c>
      <c r="AC157">
        <v>93</v>
      </c>
      <c r="AD157">
        <v>55</v>
      </c>
      <c r="AE157">
        <v>52</v>
      </c>
      <c r="AF157">
        <v>71</v>
      </c>
      <c r="AG157">
        <v>98</v>
      </c>
      <c r="AH157">
        <v>8</v>
      </c>
      <c r="AI157">
        <v>8</v>
      </c>
      <c r="AJ157">
        <v>1</v>
      </c>
      <c r="AK157">
        <v>1</v>
      </c>
      <c r="AL157">
        <v>7</v>
      </c>
      <c r="AM157">
        <v>7</v>
      </c>
      <c r="AN157">
        <v>40</v>
      </c>
      <c r="AO157">
        <v>1</v>
      </c>
      <c r="AP157">
        <v>39</v>
      </c>
      <c r="AQ157">
        <v>0</v>
      </c>
      <c r="AR157">
        <v>0</v>
      </c>
      <c r="AS157">
        <v>0</v>
      </c>
      <c r="AT157">
        <v>31</v>
      </c>
      <c r="AU157">
        <v>1</v>
      </c>
      <c r="AV157">
        <v>30</v>
      </c>
      <c r="AW157" s="130">
        <v>56</v>
      </c>
      <c r="AX157" s="130">
        <v>0</v>
      </c>
      <c r="AY157" s="130">
        <v>6</v>
      </c>
      <c r="AZ157" s="130">
        <v>50</v>
      </c>
      <c r="BA157" s="130">
        <v>4</v>
      </c>
      <c r="BB157" s="130">
        <v>0</v>
      </c>
      <c r="BC157" s="130">
        <v>0</v>
      </c>
      <c r="BD157" s="130">
        <v>4</v>
      </c>
      <c r="BE157" s="130">
        <v>52</v>
      </c>
      <c r="BF157" s="130">
        <v>0</v>
      </c>
      <c r="BG157" s="130">
        <v>6</v>
      </c>
      <c r="BH157" s="130">
        <v>46</v>
      </c>
      <c r="BI157">
        <v>7</v>
      </c>
      <c r="BJ157" s="130">
        <v>2</v>
      </c>
      <c r="BK157">
        <v>15</v>
      </c>
      <c r="BL157">
        <v>12</v>
      </c>
      <c r="BM157" s="27">
        <v>3</v>
      </c>
      <c r="BN157">
        <v>1</v>
      </c>
      <c r="BO157" s="130">
        <v>10</v>
      </c>
      <c r="BP157" s="130">
        <v>3</v>
      </c>
      <c r="BQ157">
        <v>0</v>
      </c>
      <c r="BR157">
        <v>0</v>
      </c>
      <c r="BS157" s="130">
        <v>7</v>
      </c>
      <c r="BT157">
        <v>0</v>
      </c>
      <c r="BU157">
        <v>0</v>
      </c>
      <c r="BV157">
        <v>1</v>
      </c>
      <c r="BW157">
        <v>3</v>
      </c>
      <c r="BX157">
        <v>0</v>
      </c>
      <c r="BY157" s="130">
        <v>3</v>
      </c>
      <c r="BZ157">
        <v>6</v>
      </c>
      <c r="CA157">
        <v>2</v>
      </c>
      <c r="CB157">
        <v>4</v>
      </c>
      <c r="CC157">
        <v>2</v>
      </c>
      <c r="CD157" s="130"/>
      <c r="CE157" s="130"/>
      <c r="CF157" s="322"/>
      <c r="CG157">
        <v>84</v>
      </c>
      <c r="CH157">
        <v>46</v>
      </c>
      <c r="CI157">
        <v>101</v>
      </c>
      <c r="CJ157" s="130">
        <v>33</v>
      </c>
      <c r="CK157" s="130">
        <v>88</v>
      </c>
      <c r="CL157" s="130">
        <v>55</v>
      </c>
      <c r="CM157" s="130">
        <v>82</v>
      </c>
      <c r="CN157">
        <v>77</v>
      </c>
      <c r="CO157">
        <v>63</v>
      </c>
      <c r="CP157">
        <v>16</v>
      </c>
      <c r="CQ157">
        <v>6</v>
      </c>
      <c r="CR157">
        <v>5</v>
      </c>
      <c r="CS157">
        <v>4</v>
      </c>
      <c r="CT157" s="130">
        <v>1</v>
      </c>
      <c r="CU157" s="130">
        <v>2</v>
      </c>
      <c r="CV157" s="130">
        <v>2</v>
      </c>
      <c r="CW157" s="130">
        <v>4</v>
      </c>
      <c r="CX157">
        <v>4</v>
      </c>
      <c r="CY157">
        <v>3</v>
      </c>
      <c r="CZ157">
        <v>1</v>
      </c>
      <c r="DA157">
        <v>78</v>
      </c>
      <c r="DB157">
        <v>41</v>
      </c>
      <c r="DC157">
        <v>95</v>
      </c>
      <c r="DD157" s="130">
        <v>31</v>
      </c>
      <c r="DE157" s="130">
        <v>84</v>
      </c>
      <c r="DF157" s="130">
        <v>52</v>
      </c>
      <c r="DG157" s="130">
        <v>76</v>
      </c>
      <c r="DH157" s="130">
        <v>71</v>
      </c>
      <c r="DI157" s="130">
        <v>60</v>
      </c>
      <c r="DJ157" s="130">
        <v>15</v>
      </c>
      <c r="DK157" s="130"/>
      <c r="DL157">
        <v>147</v>
      </c>
      <c r="DM157">
        <v>145</v>
      </c>
      <c r="DN157">
        <v>2</v>
      </c>
      <c r="DO157">
        <v>147</v>
      </c>
      <c r="DP157">
        <v>13</v>
      </c>
      <c r="DQ157">
        <v>132</v>
      </c>
      <c r="DR157">
        <v>2</v>
      </c>
      <c r="DS157">
        <v>42</v>
      </c>
      <c r="DT157">
        <v>45</v>
      </c>
      <c r="DU157" s="130">
        <v>26</v>
      </c>
      <c r="DV157" s="130">
        <v>2</v>
      </c>
      <c r="DW157">
        <v>1</v>
      </c>
      <c r="DX157" s="130">
        <v>2</v>
      </c>
      <c r="DY157">
        <v>1</v>
      </c>
      <c r="DZ157">
        <v>107</v>
      </c>
      <c r="EA157">
        <v>8</v>
      </c>
      <c r="EB157">
        <v>37</v>
      </c>
      <c r="EC157" s="130">
        <v>2</v>
      </c>
      <c r="ED157" s="130">
        <v>40</v>
      </c>
      <c r="EE157" s="130">
        <v>2</v>
      </c>
      <c r="EF157" s="130">
        <v>1</v>
      </c>
      <c r="EG157" s="130">
        <v>9</v>
      </c>
      <c r="EH157" s="130">
        <v>64</v>
      </c>
      <c r="EI157" s="130">
        <v>73</v>
      </c>
      <c r="EJ157" s="130">
        <v>1</v>
      </c>
      <c r="EK157" s="130">
        <v>4</v>
      </c>
      <c r="EL157" s="130">
        <v>6</v>
      </c>
      <c r="EM157" s="130">
        <v>2</v>
      </c>
      <c r="EN157" s="130">
        <v>0</v>
      </c>
      <c r="EO157">
        <v>5</v>
      </c>
      <c r="EP157">
        <v>57</v>
      </c>
      <c r="EQ157">
        <v>70</v>
      </c>
      <c r="ER157">
        <v>4</v>
      </c>
      <c r="ES157" s="130">
        <v>12</v>
      </c>
      <c r="ET157">
        <v>1</v>
      </c>
      <c r="EU157" s="130">
        <v>0</v>
      </c>
      <c r="EV157">
        <v>1</v>
      </c>
      <c r="EW157" s="130">
        <v>2947</v>
      </c>
      <c r="EX157" s="130">
        <v>0</v>
      </c>
      <c r="EY157" s="130">
        <v>183</v>
      </c>
      <c r="EZ157" s="130">
        <v>0</v>
      </c>
      <c r="FA157" s="130">
        <v>19</v>
      </c>
      <c r="FB157" s="130">
        <v>38</v>
      </c>
      <c r="FC157" s="130">
        <v>1282</v>
      </c>
      <c r="FD157">
        <v>1187</v>
      </c>
      <c r="FE157">
        <v>479</v>
      </c>
      <c r="FF157" s="130">
        <v>2948</v>
      </c>
      <c r="FG157" s="130">
        <v>29</v>
      </c>
      <c r="FH157" s="130">
        <v>9</v>
      </c>
      <c r="FI157" s="130">
        <v>2</v>
      </c>
      <c r="FJ157" s="130">
        <v>1</v>
      </c>
      <c r="FK157" s="130">
        <v>2</v>
      </c>
      <c r="FL157" s="130">
        <v>26</v>
      </c>
      <c r="FM157" s="130">
        <v>1</v>
      </c>
      <c r="FN157" s="130">
        <v>1</v>
      </c>
      <c r="FO157" s="130">
        <v>0</v>
      </c>
      <c r="FP157" s="130">
        <v>0</v>
      </c>
      <c r="FQ157" s="130">
        <v>0</v>
      </c>
      <c r="FR157" s="130">
        <v>1</v>
      </c>
      <c r="FS157" s="130">
        <v>0</v>
      </c>
      <c r="FT157" s="130">
        <v>0</v>
      </c>
      <c r="FU157" s="130">
        <v>1</v>
      </c>
      <c r="FV157" s="130">
        <v>1</v>
      </c>
      <c r="FW157" s="130">
        <v>0</v>
      </c>
      <c r="FX157" s="130">
        <v>1</v>
      </c>
      <c r="FY157" s="130">
        <v>1</v>
      </c>
      <c r="FZ157" s="130">
        <v>0</v>
      </c>
      <c r="GA157" s="130">
        <v>2</v>
      </c>
      <c r="GB157" s="130">
        <v>0</v>
      </c>
      <c r="GC157" s="130">
        <v>61</v>
      </c>
      <c r="GD157" s="130">
        <v>12</v>
      </c>
      <c r="GE157" s="130">
        <v>73</v>
      </c>
      <c r="GF157" s="130">
        <v>5</v>
      </c>
      <c r="GG157" s="130">
        <v>0</v>
      </c>
      <c r="GH157" s="130">
        <v>5</v>
      </c>
      <c r="GI157" s="130">
        <v>54</v>
      </c>
      <c r="GJ157" s="130">
        <v>12</v>
      </c>
      <c r="GK157" s="130">
        <v>66</v>
      </c>
      <c r="GL157" s="130">
        <v>61</v>
      </c>
      <c r="GM157" s="130">
        <v>5</v>
      </c>
      <c r="GN157" s="130">
        <v>5</v>
      </c>
      <c r="GO157" s="130">
        <v>5</v>
      </c>
      <c r="GP157" s="130">
        <v>3</v>
      </c>
      <c r="GQ157" s="130">
        <v>0</v>
      </c>
      <c r="GR157" s="130">
        <v>0</v>
      </c>
      <c r="GS157" s="130">
        <v>0</v>
      </c>
      <c r="GT157" s="130" t="s">
        <v>118</v>
      </c>
      <c r="GU157" s="130" t="s">
        <v>1250</v>
      </c>
      <c r="GV157" s="130"/>
      <c r="GW157" s="130"/>
      <c r="GX157" s="130"/>
      <c r="GY157" s="130"/>
      <c r="GZ157" s="130"/>
      <c r="HA157" s="130"/>
      <c r="HH157" s="130"/>
      <c r="HI157" s="130"/>
      <c r="HN157" s="130"/>
      <c r="HO157" s="130"/>
      <c r="HP157" s="130"/>
    </row>
    <row r="158" spans="1:224" x14ac:dyDescent="0.3">
      <c r="A158" t="s">
        <v>232</v>
      </c>
      <c r="B158" t="s">
        <v>233</v>
      </c>
      <c r="C158" t="s">
        <v>653</v>
      </c>
      <c r="D158" t="s">
        <v>654</v>
      </c>
      <c r="E158" s="352">
        <v>44713</v>
      </c>
      <c r="F158" s="130">
        <v>3946</v>
      </c>
      <c r="G158">
        <v>85</v>
      </c>
      <c r="H158">
        <v>85</v>
      </c>
      <c r="I158">
        <v>105</v>
      </c>
      <c r="J158">
        <v>65</v>
      </c>
      <c r="K158">
        <v>102</v>
      </c>
      <c r="L158">
        <v>57</v>
      </c>
      <c r="M158">
        <v>55</v>
      </c>
      <c r="N158">
        <v>76</v>
      </c>
      <c r="O158">
        <v>105</v>
      </c>
      <c r="P158">
        <v>5</v>
      </c>
      <c r="Q158">
        <v>4</v>
      </c>
      <c r="R158">
        <v>4</v>
      </c>
      <c r="S158">
        <v>3</v>
      </c>
      <c r="T158">
        <v>5</v>
      </c>
      <c r="U158">
        <v>1</v>
      </c>
      <c r="V158">
        <v>3</v>
      </c>
      <c r="W158">
        <v>5</v>
      </c>
      <c r="X158">
        <v>9</v>
      </c>
      <c r="Y158">
        <v>79</v>
      </c>
      <c r="Z158">
        <v>78</v>
      </c>
      <c r="AA158">
        <v>98</v>
      </c>
      <c r="AB158">
        <v>61</v>
      </c>
      <c r="AC158">
        <v>94</v>
      </c>
      <c r="AD158">
        <v>55</v>
      </c>
      <c r="AE158">
        <v>52</v>
      </c>
      <c r="AF158">
        <v>71</v>
      </c>
      <c r="AG158">
        <v>95</v>
      </c>
      <c r="AH158">
        <v>9</v>
      </c>
      <c r="AI158">
        <v>9</v>
      </c>
      <c r="AJ158">
        <v>1</v>
      </c>
      <c r="AK158">
        <v>1</v>
      </c>
      <c r="AL158">
        <v>7</v>
      </c>
      <c r="AM158">
        <v>7</v>
      </c>
      <c r="AN158">
        <v>41</v>
      </c>
      <c r="AO158">
        <v>1</v>
      </c>
      <c r="AP158">
        <v>40</v>
      </c>
      <c r="AQ158">
        <v>0</v>
      </c>
      <c r="AR158">
        <v>0</v>
      </c>
      <c r="AS158">
        <v>0</v>
      </c>
      <c r="AT158">
        <v>31</v>
      </c>
      <c r="AU158">
        <v>1</v>
      </c>
      <c r="AV158">
        <v>30</v>
      </c>
      <c r="AW158" s="130">
        <v>55</v>
      </c>
      <c r="AX158" s="130">
        <v>0</v>
      </c>
      <c r="AY158" s="130">
        <v>6</v>
      </c>
      <c r="AZ158" s="130">
        <v>49</v>
      </c>
      <c r="BA158" s="130">
        <v>3</v>
      </c>
      <c r="BB158" s="130">
        <v>0</v>
      </c>
      <c r="BC158" s="130">
        <v>0</v>
      </c>
      <c r="BD158" s="130">
        <v>3</v>
      </c>
      <c r="BE158" s="130">
        <v>52</v>
      </c>
      <c r="BF158" s="130">
        <v>0</v>
      </c>
      <c r="BG158" s="130">
        <v>6</v>
      </c>
      <c r="BH158" s="130">
        <v>46</v>
      </c>
      <c r="BI158">
        <v>7</v>
      </c>
      <c r="BJ158" s="130">
        <v>2</v>
      </c>
      <c r="BK158">
        <v>15</v>
      </c>
      <c r="BL158">
        <v>12</v>
      </c>
      <c r="BM158" s="27">
        <v>3</v>
      </c>
      <c r="BN158">
        <v>2</v>
      </c>
      <c r="BO158" s="130">
        <v>10</v>
      </c>
      <c r="BP158" s="130">
        <v>3</v>
      </c>
      <c r="BQ158">
        <v>0</v>
      </c>
      <c r="BR158">
        <v>0</v>
      </c>
      <c r="BS158" s="130">
        <v>7</v>
      </c>
      <c r="BT158">
        <v>0</v>
      </c>
      <c r="BU158">
        <v>0</v>
      </c>
      <c r="BV158">
        <v>1</v>
      </c>
      <c r="BW158">
        <v>3</v>
      </c>
      <c r="BX158">
        <v>0</v>
      </c>
      <c r="BY158" s="130">
        <v>3</v>
      </c>
      <c r="BZ158">
        <v>6</v>
      </c>
      <c r="CA158">
        <v>2</v>
      </c>
      <c r="CB158">
        <v>4</v>
      </c>
      <c r="CC158">
        <v>2</v>
      </c>
      <c r="CD158" s="130"/>
      <c r="CE158" s="130"/>
      <c r="CF158" s="322"/>
      <c r="CG158">
        <v>85</v>
      </c>
      <c r="CH158">
        <v>47</v>
      </c>
      <c r="CI158">
        <v>105</v>
      </c>
      <c r="CJ158" s="130">
        <v>35</v>
      </c>
      <c r="CK158" s="130">
        <v>91</v>
      </c>
      <c r="CL158" s="130">
        <v>60</v>
      </c>
      <c r="CM158" s="130">
        <v>85</v>
      </c>
      <c r="CN158">
        <v>80</v>
      </c>
      <c r="CO158">
        <v>67</v>
      </c>
      <c r="CP158">
        <v>18</v>
      </c>
      <c r="CQ158">
        <v>5</v>
      </c>
      <c r="CR158">
        <v>4</v>
      </c>
      <c r="CS158">
        <v>4</v>
      </c>
      <c r="CT158" s="130">
        <v>1</v>
      </c>
      <c r="CU158" s="130">
        <v>2</v>
      </c>
      <c r="CV158" s="130">
        <v>2</v>
      </c>
      <c r="CW158" s="130">
        <v>4</v>
      </c>
      <c r="CX158">
        <v>4</v>
      </c>
      <c r="CY158">
        <v>3</v>
      </c>
      <c r="CZ158">
        <v>1</v>
      </c>
      <c r="DA158">
        <v>79</v>
      </c>
      <c r="DB158">
        <v>42</v>
      </c>
      <c r="DC158">
        <v>98</v>
      </c>
      <c r="DD158" s="130">
        <v>33</v>
      </c>
      <c r="DE158" s="130">
        <v>87</v>
      </c>
      <c r="DF158" s="130">
        <v>57</v>
      </c>
      <c r="DG158" s="130">
        <v>78</v>
      </c>
      <c r="DH158" s="130">
        <v>73</v>
      </c>
      <c r="DI158" s="130">
        <v>63</v>
      </c>
      <c r="DJ158" s="130">
        <v>17</v>
      </c>
      <c r="DK158" s="130"/>
      <c r="DL158">
        <v>151</v>
      </c>
      <c r="DM158">
        <v>148</v>
      </c>
      <c r="DN158">
        <v>3</v>
      </c>
      <c r="DO158">
        <v>151</v>
      </c>
      <c r="DP158">
        <v>13</v>
      </c>
      <c r="DQ158">
        <v>135</v>
      </c>
      <c r="DR158">
        <v>3</v>
      </c>
      <c r="DS158">
        <v>43</v>
      </c>
      <c r="DT158">
        <v>46</v>
      </c>
      <c r="DU158" s="130">
        <v>27</v>
      </c>
      <c r="DV158" s="130">
        <v>2</v>
      </c>
      <c r="DW158">
        <v>2</v>
      </c>
      <c r="DX158" s="130">
        <v>2</v>
      </c>
      <c r="DY158">
        <v>1</v>
      </c>
      <c r="DZ158">
        <v>109</v>
      </c>
      <c r="EA158">
        <v>8</v>
      </c>
      <c r="EB158">
        <v>37</v>
      </c>
      <c r="EC158" s="130">
        <v>2</v>
      </c>
      <c r="ED158" s="130">
        <v>40</v>
      </c>
      <c r="EE158" s="130">
        <v>2</v>
      </c>
      <c r="EF158" s="130">
        <v>1</v>
      </c>
      <c r="EG158" s="130">
        <v>9</v>
      </c>
      <c r="EH158" s="130">
        <v>68</v>
      </c>
      <c r="EI158" s="130">
        <v>73</v>
      </c>
      <c r="EJ158" s="130">
        <v>1</v>
      </c>
      <c r="EK158" s="130">
        <v>4</v>
      </c>
      <c r="EL158" s="130">
        <v>6</v>
      </c>
      <c r="EM158" s="130">
        <v>2</v>
      </c>
      <c r="EN158" s="130">
        <v>0</v>
      </c>
      <c r="EO158">
        <v>5</v>
      </c>
      <c r="EP158">
        <v>60</v>
      </c>
      <c r="EQ158">
        <v>70</v>
      </c>
      <c r="ER158">
        <v>4</v>
      </c>
      <c r="ES158" s="130">
        <v>13</v>
      </c>
      <c r="ET158">
        <v>1</v>
      </c>
      <c r="EU158" s="130">
        <v>0</v>
      </c>
      <c r="EV158">
        <v>1</v>
      </c>
      <c r="EW158" s="130">
        <v>2959</v>
      </c>
      <c r="EX158" s="130">
        <v>0</v>
      </c>
      <c r="EY158" s="130">
        <v>175</v>
      </c>
      <c r="EZ158" s="130">
        <v>0</v>
      </c>
      <c r="FA158" s="130">
        <v>18</v>
      </c>
      <c r="FB158" s="130">
        <v>38</v>
      </c>
      <c r="FC158" s="130">
        <v>1292</v>
      </c>
      <c r="FD158">
        <v>1187</v>
      </c>
      <c r="FE158">
        <v>481</v>
      </c>
      <c r="FF158" s="130">
        <v>2960</v>
      </c>
      <c r="FG158" s="130">
        <v>32</v>
      </c>
      <c r="FH158" s="130">
        <v>9</v>
      </c>
      <c r="FI158" s="130">
        <v>2</v>
      </c>
      <c r="FJ158" s="130">
        <v>1</v>
      </c>
      <c r="FK158" s="130">
        <v>2</v>
      </c>
      <c r="FL158" s="130">
        <v>28</v>
      </c>
      <c r="FM158" s="130">
        <v>2</v>
      </c>
      <c r="FN158" s="130">
        <v>1</v>
      </c>
      <c r="FO158" s="130">
        <v>0</v>
      </c>
      <c r="FP158" s="130">
        <v>0</v>
      </c>
      <c r="FQ158" s="130">
        <v>0</v>
      </c>
      <c r="FR158" s="130">
        <v>1</v>
      </c>
      <c r="FS158" s="130">
        <v>0</v>
      </c>
      <c r="FT158" s="130">
        <v>0</v>
      </c>
      <c r="FU158" s="130">
        <v>1</v>
      </c>
      <c r="FV158" s="130">
        <v>1</v>
      </c>
      <c r="FW158" s="130">
        <v>0</v>
      </c>
      <c r="FX158" s="130">
        <v>1</v>
      </c>
      <c r="FY158" s="130">
        <v>1</v>
      </c>
      <c r="FZ158" s="130">
        <v>0</v>
      </c>
      <c r="GA158" s="130">
        <v>2</v>
      </c>
      <c r="GB158" s="130">
        <v>0</v>
      </c>
      <c r="GC158" s="130">
        <v>65</v>
      </c>
      <c r="GD158" s="130">
        <v>12</v>
      </c>
      <c r="GE158" s="130">
        <v>77</v>
      </c>
      <c r="GF158" s="130">
        <v>5</v>
      </c>
      <c r="GG158" s="130">
        <v>0</v>
      </c>
      <c r="GH158" s="130">
        <v>5</v>
      </c>
      <c r="GI158" s="130">
        <v>57</v>
      </c>
      <c r="GJ158" s="130">
        <v>12</v>
      </c>
      <c r="GK158" s="130">
        <v>69</v>
      </c>
      <c r="GL158" s="130">
        <v>65</v>
      </c>
      <c r="GM158" s="130">
        <v>5</v>
      </c>
      <c r="GN158" s="130">
        <v>5</v>
      </c>
      <c r="GO158" s="130">
        <v>5</v>
      </c>
      <c r="GP158" s="130">
        <v>3</v>
      </c>
      <c r="GQ158" s="130">
        <v>0</v>
      </c>
      <c r="GR158" s="130">
        <v>0</v>
      </c>
      <c r="GS158" s="130">
        <v>0</v>
      </c>
      <c r="GT158" s="130" t="s">
        <v>121</v>
      </c>
      <c r="GU158" s="130" t="s">
        <v>1250</v>
      </c>
      <c r="GV158" s="130"/>
      <c r="GW158" s="130"/>
      <c r="GX158" s="130"/>
      <c r="GY158" s="130"/>
      <c r="GZ158" s="130"/>
      <c r="HA158" s="130"/>
      <c r="HH158" s="130"/>
      <c r="HI158" s="130"/>
      <c r="HN158" s="130"/>
      <c r="HO158" s="130"/>
      <c r="HP158" s="130"/>
    </row>
    <row r="159" spans="1:224" x14ac:dyDescent="0.3">
      <c r="A159" t="s">
        <v>232</v>
      </c>
      <c r="B159" t="s">
        <v>233</v>
      </c>
      <c r="C159" t="s">
        <v>655</v>
      </c>
      <c r="D159" t="s">
        <v>656</v>
      </c>
      <c r="E159" s="352">
        <v>44682</v>
      </c>
      <c r="F159" s="130">
        <v>6486</v>
      </c>
      <c r="G159">
        <v>515</v>
      </c>
      <c r="H159">
        <v>495</v>
      </c>
      <c r="I159">
        <v>510</v>
      </c>
      <c r="J159">
        <v>503</v>
      </c>
      <c r="K159">
        <v>514</v>
      </c>
      <c r="L159">
        <v>406</v>
      </c>
      <c r="M159">
        <v>459</v>
      </c>
      <c r="N159">
        <v>217</v>
      </c>
      <c r="O159">
        <v>566</v>
      </c>
      <c r="P159">
        <v>15</v>
      </c>
      <c r="Q159">
        <v>14</v>
      </c>
      <c r="R159">
        <v>15</v>
      </c>
      <c r="S159">
        <v>13</v>
      </c>
      <c r="T159">
        <v>16</v>
      </c>
      <c r="U159">
        <v>9</v>
      </c>
      <c r="V159">
        <v>12</v>
      </c>
      <c r="W159">
        <v>6</v>
      </c>
      <c r="X159">
        <v>19</v>
      </c>
      <c r="Y159">
        <v>497</v>
      </c>
      <c r="Z159">
        <v>479</v>
      </c>
      <c r="AA159">
        <v>493</v>
      </c>
      <c r="AB159">
        <v>488</v>
      </c>
      <c r="AC159">
        <v>495</v>
      </c>
      <c r="AD159">
        <v>396</v>
      </c>
      <c r="AE159">
        <v>446</v>
      </c>
      <c r="AF159">
        <v>211</v>
      </c>
      <c r="AG159">
        <v>545</v>
      </c>
      <c r="AH159">
        <v>46</v>
      </c>
      <c r="AI159">
        <v>46</v>
      </c>
      <c r="AJ159">
        <v>2</v>
      </c>
      <c r="AK159">
        <v>2</v>
      </c>
      <c r="AL159">
        <v>44</v>
      </c>
      <c r="AM159">
        <v>44</v>
      </c>
      <c r="AN159">
        <v>365</v>
      </c>
      <c r="AO159">
        <v>7</v>
      </c>
      <c r="AP159">
        <v>357</v>
      </c>
      <c r="AQ159">
        <v>0</v>
      </c>
      <c r="AR159">
        <v>0</v>
      </c>
      <c r="AS159">
        <v>0</v>
      </c>
      <c r="AT159">
        <v>149</v>
      </c>
      <c r="AU159">
        <v>2</v>
      </c>
      <c r="AV159">
        <v>147</v>
      </c>
      <c r="AW159" s="130">
        <v>459</v>
      </c>
      <c r="AX159" s="130">
        <v>1</v>
      </c>
      <c r="AY159" s="130">
        <v>2</v>
      </c>
      <c r="AZ159" s="130">
        <v>456</v>
      </c>
      <c r="BA159" s="130">
        <v>12</v>
      </c>
      <c r="BB159" s="130">
        <v>0</v>
      </c>
      <c r="BC159" s="130">
        <v>0</v>
      </c>
      <c r="BD159" s="130">
        <v>12</v>
      </c>
      <c r="BE159" s="130">
        <v>446</v>
      </c>
      <c r="BF159" s="130">
        <v>1</v>
      </c>
      <c r="BG159" s="130">
        <v>2</v>
      </c>
      <c r="BH159" s="130">
        <v>443</v>
      </c>
      <c r="BI159">
        <v>51</v>
      </c>
      <c r="BJ159" s="130">
        <v>15</v>
      </c>
      <c r="BK159">
        <v>91</v>
      </c>
      <c r="BL159">
        <v>43</v>
      </c>
      <c r="BM159" s="27">
        <v>4</v>
      </c>
      <c r="BN159">
        <v>3</v>
      </c>
      <c r="BO159" s="130">
        <v>31</v>
      </c>
      <c r="BP159" s="130">
        <v>7</v>
      </c>
      <c r="BQ159">
        <v>0</v>
      </c>
      <c r="BR159">
        <v>0</v>
      </c>
      <c r="BS159" s="130">
        <v>24</v>
      </c>
      <c r="BT159">
        <v>0</v>
      </c>
      <c r="BU159">
        <v>0</v>
      </c>
      <c r="BV159">
        <v>6</v>
      </c>
      <c r="BW159">
        <v>9</v>
      </c>
      <c r="BX159">
        <v>1</v>
      </c>
      <c r="BY159" s="130">
        <v>8</v>
      </c>
      <c r="BZ159">
        <v>19</v>
      </c>
      <c r="CA159">
        <v>4</v>
      </c>
      <c r="CB159">
        <v>18</v>
      </c>
      <c r="CC159">
        <v>1</v>
      </c>
      <c r="CD159" s="130"/>
      <c r="CE159" s="130"/>
      <c r="CF159" s="322"/>
      <c r="CG159">
        <v>515</v>
      </c>
      <c r="CH159">
        <v>382</v>
      </c>
      <c r="CI159">
        <v>510</v>
      </c>
      <c r="CJ159" s="130">
        <v>159</v>
      </c>
      <c r="CK159" s="130">
        <v>464</v>
      </c>
      <c r="CL159" s="130">
        <v>335</v>
      </c>
      <c r="CM159" s="130">
        <v>495</v>
      </c>
      <c r="CN159">
        <v>488</v>
      </c>
      <c r="CO159">
        <v>474</v>
      </c>
      <c r="CP159">
        <v>240</v>
      </c>
      <c r="CQ159">
        <v>15</v>
      </c>
      <c r="CR159">
        <v>10</v>
      </c>
      <c r="CS159">
        <v>15</v>
      </c>
      <c r="CT159" s="130">
        <v>2</v>
      </c>
      <c r="CU159" s="130">
        <v>12</v>
      </c>
      <c r="CV159" s="130">
        <v>3</v>
      </c>
      <c r="CW159" s="130">
        <v>14</v>
      </c>
      <c r="CX159">
        <v>13</v>
      </c>
      <c r="CY159">
        <v>12</v>
      </c>
      <c r="CZ159">
        <v>2</v>
      </c>
      <c r="DA159">
        <v>497</v>
      </c>
      <c r="DB159">
        <v>369</v>
      </c>
      <c r="DC159">
        <v>493</v>
      </c>
      <c r="DD159" s="130">
        <v>156</v>
      </c>
      <c r="DE159" s="130">
        <v>450</v>
      </c>
      <c r="DF159" s="130">
        <v>331</v>
      </c>
      <c r="DG159" s="130">
        <v>479</v>
      </c>
      <c r="DH159" s="130">
        <v>473</v>
      </c>
      <c r="DI159" s="130">
        <v>460</v>
      </c>
      <c r="DJ159" s="130">
        <v>237</v>
      </c>
      <c r="DK159" s="130"/>
      <c r="DL159">
        <v>597</v>
      </c>
      <c r="DM159">
        <v>594</v>
      </c>
      <c r="DN159">
        <v>3</v>
      </c>
      <c r="DO159">
        <v>597</v>
      </c>
      <c r="DP159">
        <v>21</v>
      </c>
      <c r="DQ159">
        <v>573</v>
      </c>
      <c r="DR159">
        <v>3</v>
      </c>
      <c r="DS159">
        <v>263</v>
      </c>
      <c r="DT159">
        <v>310</v>
      </c>
      <c r="DU159" s="130">
        <v>253</v>
      </c>
      <c r="DV159" s="130">
        <v>207</v>
      </c>
      <c r="DW159">
        <v>91</v>
      </c>
      <c r="DX159" s="130">
        <v>15</v>
      </c>
      <c r="DY159">
        <v>17</v>
      </c>
      <c r="DZ159">
        <v>14</v>
      </c>
      <c r="EA159">
        <v>0</v>
      </c>
      <c r="EB159">
        <v>260</v>
      </c>
      <c r="EC159" s="130">
        <v>1</v>
      </c>
      <c r="ED159" s="130">
        <v>305</v>
      </c>
      <c r="EE159" s="130">
        <v>1</v>
      </c>
      <c r="EF159" s="130">
        <v>1</v>
      </c>
      <c r="EG159" s="130">
        <v>41</v>
      </c>
      <c r="EH159" s="130">
        <v>297</v>
      </c>
      <c r="EI159" s="130">
        <v>258</v>
      </c>
      <c r="EJ159" s="130">
        <v>0</v>
      </c>
      <c r="EK159" s="130">
        <v>10</v>
      </c>
      <c r="EL159" s="130">
        <v>9</v>
      </c>
      <c r="EM159" s="130">
        <v>2</v>
      </c>
      <c r="EN159" s="130">
        <v>0</v>
      </c>
      <c r="EO159">
        <v>30</v>
      </c>
      <c r="EP159">
        <v>287</v>
      </c>
      <c r="EQ159">
        <v>256</v>
      </c>
      <c r="ER159">
        <v>7</v>
      </c>
      <c r="ES159" s="130">
        <v>62</v>
      </c>
      <c r="ET159">
        <v>23</v>
      </c>
      <c r="EU159" s="130">
        <v>8</v>
      </c>
      <c r="EV159">
        <v>8</v>
      </c>
      <c r="EW159" s="130">
        <v>4616</v>
      </c>
      <c r="EX159" s="130">
        <v>3</v>
      </c>
      <c r="EY159" s="130">
        <v>889</v>
      </c>
      <c r="EZ159" s="130">
        <v>3</v>
      </c>
      <c r="FA159" s="130">
        <v>16</v>
      </c>
      <c r="FB159" s="130">
        <v>32</v>
      </c>
      <c r="FC159" s="130">
        <v>1830</v>
      </c>
      <c r="FD159">
        <v>1943</v>
      </c>
      <c r="FE159">
        <v>859</v>
      </c>
      <c r="FF159" s="130">
        <v>4632</v>
      </c>
      <c r="FG159" s="130">
        <v>64</v>
      </c>
      <c r="FH159" s="130">
        <v>10</v>
      </c>
      <c r="FI159" s="130">
        <v>4</v>
      </c>
      <c r="FJ159" s="130">
        <v>45</v>
      </c>
      <c r="FK159" s="130">
        <v>0</v>
      </c>
      <c r="FL159" s="130">
        <v>63</v>
      </c>
      <c r="FM159" s="130">
        <v>1</v>
      </c>
      <c r="FN159" s="130">
        <v>1</v>
      </c>
      <c r="FO159" s="130">
        <v>0</v>
      </c>
      <c r="FP159" s="130">
        <v>0</v>
      </c>
      <c r="FQ159" s="130">
        <v>0</v>
      </c>
      <c r="FR159" s="130">
        <v>1</v>
      </c>
      <c r="FS159" s="130">
        <v>0</v>
      </c>
      <c r="FT159" s="130">
        <v>0</v>
      </c>
      <c r="FU159" s="130">
        <v>7</v>
      </c>
      <c r="FV159" s="130">
        <v>4</v>
      </c>
      <c r="FW159" s="130">
        <v>2</v>
      </c>
      <c r="FX159" s="130">
        <v>1</v>
      </c>
      <c r="FY159" s="130">
        <v>6</v>
      </c>
      <c r="FZ159" s="130">
        <v>1</v>
      </c>
      <c r="GA159" s="130">
        <v>8</v>
      </c>
      <c r="GB159" s="130">
        <v>3</v>
      </c>
      <c r="GC159" s="130">
        <v>306</v>
      </c>
      <c r="GD159" s="130">
        <v>84</v>
      </c>
      <c r="GE159" s="130">
        <v>390</v>
      </c>
      <c r="GF159" s="130">
        <v>5</v>
      </c>
      <c r="GG159" s="130">
        <v>1</v>
      </c>
      <c r="GH159" s="130">
        <v>6</v>
      </c>
      <c r="GI159" s="130">
        <v>300</v>
      </c>
      <c r="GJ159" s="130">
        <v>83</v>
      </c>
      <c r="GK159" s="130">
        <v>383</v>
      </c>
      <c r="GL159" s="130">
        <v>306</v>
      </c>
      <c r="GM159" s="130">
        <v>34</v>
      </c>
      <c r="GN159" s="130">
        <v>34</v>
      </c>
      <c r="GO159" s="130">
        <v>34</v>
      </c>
      <c r="GP159" s="130">
        <v>112</v>
      </c>
      <c r="GQ159" s="130">
        <v>3</v>
      </c>
      <c r="GR159" s="130">
        <v>0</v>
      </c>
      <c r="GS159" s="130">
        <v>0</v>
      </c>
      <c r="GT159" s="130" t="s">
        <v>118</v>
      </c>
      <c r="GU159" s="130" t="s">
        <v>1251</v>
      </c>
      <c r="GV159" s="130"/>
      <c r="GW159" s="130"/>
      <c r="GX159" s="130"/>
      <c r="GY159" s="130"/>
      <c r="GZ159" s="130"/>
      <c r="HA159" s="130"/>
      <c r="HH159" s="130"/>
      <c r="HI159" s="130"/>
      <c r="HN159" s="130"/>
      <c r="HO159" s="130"/>
      <c r="HP159" s="130"/>
    </row>
    <row r="160" spans="1:224" x14ac:dyDescent="0.3">
      <c r="A160" t="s">
        <v>232</v>
      </c>
      <c r="B160" t="s">
        <v>233</v>
      </c>
      <c r="C160" t="s">
        <v>655</v>
      </c>
      <c r="D160" t="s">
        <v>656</v>
      </c>
      <c r="E160" s="352">
        <v>44713</v>
      </c>
      <c r="F160" s="130">
        <v>6495</v>
      </c>
      <c r="G160">
        <v>529</v>
      </c>
      <c r="H160">
        <v>503</v>
      </c>
      <c r="I160">
        <v>519</v>
      </c>
      <c r="J160">
        <v>511</v>
      </c>
      <c r="K160">
        <v>520</v>
      </c>
      <c r="L160">
        <v>412</v>
      </c>
      <c r="M160">
        <v>469</v>
      </c>
      <c r="N160">
        <v>233</v>
      </c>
      <c r="O160">
        <v>572</v>
      </c>
      <c r="P160">
        <v>16</v>
      </c>
      <c r="Q160">
        <v>14</v>
      </c>
      <c r="R160">
        <v>15</v>
      </c>
      <c r="S160">
        <v>13</v>
      </c>
      <c r="T160">
        <v>16</v>
      </c>
      <c r="U160">
        <v>9</v>
      </c>
      <c r="V160">
        <v>13</v>
      </c>
      <c r="W160">
        <v>6</v>
      </c>
      <c r="X160">
        <v>19</v>
      </c>
      <c r="Y160">
        <v>510</v>
      </c>
      <c r="Z160">
        <v>487</v>
      </c>
      <c r="AA160">
        <v>502</v>
      </c>
      <c r="AB160">
        <v>496</v>
      </c>
      <c r="AC160">
        <v>501</v>
      </c>
      <c r="AD160">
        <v>402</v>
      </c>
      <c r="AE160">
        <v>455</v>
      </c>
      <c r="AF160">
        <v>227</v>
      </c>
      <c r="AG160">
        <v>551</v>
      </c>
      <c r="AH160">
        <v>43</v>
      </c>
      <c r="AI160">
        <v>41</v>
      </c>
      <c r="AJ160">
        <v>2</v>
      </c>
      <c r="AK160">
        <v>2</v>
      </c>
      <c r="AL160">
        <v>41</v>
      </c>
      <c r="AM160">
        <v>39</v>
      </c>
      <c r="AN160">
        <v>369</v>
      </c>
      <c r="AO160">
        <v>8</v>
      </c>
      <c r="AP160">
        <v>360</v>
      </c>
      <c r="AQ160">
        <v>0</v>
      </c>
      <c r="AR160">
        <v>0</v>
      </c>
      <c r="AS160">
        <v>0</v>
      </c>
      <c r="AT160">
        <v>161</v>
      </c>
      <c r="AU160">
        <v>2</v>
      </c>
      <c r="AV160">
        <v>159</v>
      </c>
      <c r="AW160" s="130">
        <v>469</v>
      </c>
      <c r="AX160" s="130">
        <v>1</v>
      </c>
      <c r="AY160" s="130">
        <v>2</v>
      </c>
      <c r="AZ160" s="130">
        <v>466</v>
      </c>
      <c r="BA160" s="130">
        <v>13</v>
      </c>
      <c r="BB160" s="130">
        <v>0</v>
      </c>
      <c r="BC160" s="130">
        <v>0</v>
      </c>
      <c r="BD160" s="130">
        <v>13</v>
      </c>
      <c r="BE160" s="130">
        <v>455</v>
      </c>
      <c r="BF160" s="130">
        <v>1</v>
      </c>
      <c r="BG160" s="130">
        <v>2</v>
      </c>
      <c r="BH160" s="130">
        <v>452</v>
      </c>
      <c r="BI160">
        <v>50</v>
      </c>
      <c r="BJ160" s="130">
        <v>15</v>
      </c>
      <c r="BK160">
        <v>91</v>
      </c>
      <c r="BL160">
        <v>44</v>
      </c>
      <c r="BM160" s="27">
        <v>4</v>
      </c>
      <c r="BN160">
        <v>3</v>
      </c>
      <c r="BO160" s="130">
        <v>30</v>
      </c>
      <c r="BP160" s="130">
        <v>7</v>
      </c>
      <c r="BQ160">
        <v>0</v>
      </c>
      <c r="BR160">
        <v>0</v>
      </c>
      <c r="BS160" s="130">
        <v>23</v>
      </c>
      <c r="BT160">
        <v>0</v>
      </c>
      <c r="BU160">
        <v>0</v>
      </c>
      <c r="BV160">
        <v>5</v>
      </c>
      <c r="BW160">
        <v>9</v>
      </c>
      <c r="BX160">
        <v>1</v>
      </c>
      <c r="BY160" s="130">
        <v>8</v>
      </c>
      <c r="BZ160">
        <v>19</v>
      </c>
      <c r="CA160">
        <v>4</v>
      </c>
      <c r="CB160">
        <v>17</v>
      </c>
      <c r="CC160">
        <v>2</v>
      </c>
      <c r="CD160" s="130"/>
      <c r="CE160" s="130"/>
      <c r="CF160" s="322"/>
      <c r="CG160">
        <v>529</v>
      </c>
      <c r="CH160">
        <v>401</v>
      </c>
      <c r="CI160">
        <v>519</v>
      </c>
      <c r="CJ160" s="130">
        <v>164</v>
      </c>
      <c r="CK160" s="130">
        <v>470</v>
      </c>
      <c r="CL160" s="130">
        <v>342</v>
      </c>
      <c r="CM160" s="130">
        <v>503</v>
      </c>
      <c r="CN160">
        <v>496</v>
      </c>
      <c r="CO160">
        <v>483</v>
      </c>
      <c r="CP160">
        <v>254</v>
      </c>
      <c r="CQ160">
        <v>16</v>
      </c>
      <c r="CR160">
        <v>10</v>
      </c>
      <c r="CS160">
        <v>15</v>
      </c>
      <c r="CT160" s="130">
        <v>2</v>
      </c>
      <c r="CU160" s="130">
        <v>12</v>
      </c>
      <c r="CV160" s="130">
        <v>3</v>
      </c>
      <c r="CW160" s="130">
        <v>14</v>
      </c>
      <c r="CX160">
        <v>14</v>
      </c>
      <c r="CY160">
        <v>12</v>
      </c>
      <c r="CZ160">
        <v>3</v>
      </c>
      <c r="DA160">
        <v>510</v>
      </c>
      <c r="DB160">
        <v>388</v>
      </c>
      <c r="DC160">
        <v>502</v>
      </c>
      <c r="DD160" s="130">
        <v>161</v>
      </c>
      <c r="DE160" s="130">
        <v>456</v>
      </c>
      <c r="DF160" s="130">
        <v>338</v>
      </c>
      <c r="DG160" s="130">
        <v>487</v>
      </c>
      <c r="DH160" s="130">
        <v>480</v>
      </c>
      <c r="DI160" s="130">
        <v>469</v>
      </c>
      <c r="DJ160" s="130">
        <v>250</v>
      </c>
      <c r="DK160" s="130"/>
      <c r="DL160">
        <v>598</v>
      </c>
      <c r="DM160">
        <v>595</v>
      </c>
      <c r="DN160">
        <v>3</v>
      </c>
      <c r="DO160">
        <v>598</v>
      </c>
      <c r="DP160">
        <v>21</v>
      </c>
      <c r="DQ160">
        <v>574</v>
      </c>
      <c r="DR160">
        <v>3</v>
      </c>
      <c r="DS160">
        <v>261</v>
      </c>
      <c r="DT160">
        <v>309</v>
      </c>
      <c r="DU160" s="130">
        <v>253</v>
      </c>
      <c r="DV160" s="130">
        <v>207</v>
      </c>
      <c r="DW160">
        <v>92</v>
      </c>
      <c r="DX160" s="130">
        <v>16</v>
      </c>
      <c r="DY160">
        <v>17</v>
      </c>
      <c r="DZ160">
        <v>13</v>
      </c>
      <c r="EA160">
        <v>0</v>
      </c>
      <c r="EB160">
        <v>257</v>
      </c>
      <c r="EC160" s="130">
        <v>1</v>
      </c>
      <c r="ED160" s="130">
        <v>303</v>
      </c>
      <c r="EE160" s="130">
        <v>2</v>
      </c>
      <c r="EF160" s="130">
        <v>1</v>
      </c>
      <c r="EG160" s="130">
        <v>41</v>
      </c>
      <c r="EH160" s="130">
        <v>297</v>
      </c>
      <c r="EI160" s="130">
        <v>259</v>
      </c>
      <c r="EJ160" s="130">
        <v>0</v>
      </c>
      <c r="EK160" s="130">
        <v>10</v>
      </c>
      <c r="EL160" s="130">
        <v>9</v>
      </c>
      <c r="EM160" s="130">
        <v>2</v>
      </c>
      <c r="EN160" s="130">
        <v>0</v>
      </c>
      <c r="EO160">
        <v>30</v>
      </c>
      <c r="EP160">
        <v>287</v>
      </c>
      <c r="EQ160">
        <v>257</v>
      </c>
      <c r="ER160">
        <v>5</v>
      </c>
      <c r="ES160" s="130">
        <v>63</v>
      </c>
      <c r="ET160">
        <v>23</v>
      </c>
      <c r="EU160" s="130">
        <v>13</v>
      </c>
      <c r="EV160">
        <v>11</v>
      </c>
      <c r="EW160" s="130">
        <v>4626</v>
      </c>
      <c r="EX160" s="130">
        <v>4</v>
      </c>
      <c r="EY160" s="130">
        <v>893</v>
      </c>
      <c r="EZ160" s="130">
        <v>7</v>
      </c>
      <c r="FA160" s="130">
        <v>16</v>
      </c>
      <c r="FB160" s="130">
        <v>32</v>
      </c>
      <c r="FC160" s="130">
        <v>1837</v>
      </c>
      <c r="FD160">
        <v>1955</v>
      </c>
      <c r="FE160">
        <v>858</v>
      </c>
      <c r="FF160" s="130">
        <v>4650</v>
      </c>
      <c r="FG160" s="130">
        <v>61</v>
      </c>
      <c r="FH160" s="130">
        <v>10</v>
      </c>
      <c r="FI160" s="130">
        <v>4</v>
      </c>
      <c r="FJ160" s="130">
        <v>44</v>
      </c>
      <c r="FK160" s="130">
        <v>0</v>
      </c>
      <c r="FL160" s="130">
        <v>60</v>
      </c>
      <c r="FM160" s="130">
        <v>1</v>
      </c>
      <c r="FN160" s="130">
        <v>1</v>
      </c>
      <c r="FO160" s="130">
        <v>0</v>
      </c>
      <c r="FP160" s="130">
        <v>0</v>
      </c>
      <c r="FQ160" s="130">
        <v>0</v>
      </c>
      <c r="FR160" s="130">
        <v>1</v>
      </c>
      <c r="FS160" s="130">
        <v>0</v>
      </c>
      <c r="FT160" s="130">
        <v>0</v>
      </c>
      <c r="FU160" s="130">
        <v>7</v>
      </c>
      <c r="FV160" s="130">
        <v>4</v>
      </c>
      <c r="FW160" s="130">
        <v>2</v>
      </c>
      <c r="FX160" s="130">
        <v>1</v>
      </c>
      <c r="FY160" s="130">
        <v>6</v>
      </c>
      <c r="FZ160" s="130">
        <v>1</v>
      </c>
      <c r="GA160" s="130">
        <v>8</v>
      </c>
      <c r="GB160" s="130">
        <v>3</v>
      </c>
      <c r="GC160" s="130">
        <v>310</v>
      </c>
      <c r="GD160" s="130">
        <v>84</v>
      </c>
      <c r="GE160" s="130">
        <v>394</v>
      </c>
      <c r="GF160" s="130">
        <v>6</v>
      </c>
      <c r="GG160" s="130">
        <v>1</v>
      </c>
      <c r="GH160" s="130">
        <v>7</v>
      </c>
      <c r="GI160" s="130">
        <v>303</v>
      </c>
      <c r="GJ160" s="130">
        <v>83</v>
      </c>
      <c r="GK160" s="130">
        <v>386</v>
      </c>
      <c r="GL160" s="130">
        <v>310</v>
      </c>
      <c r="GM160" s="130">
        <v>37</v>
      </c>
      <c r="GN160" s="130">
        <v>37</v>
      </c>
      <c r="GO160" s="130">
        <v>37</v>
      </c>
      <c r="GP160" s="130">
        <v>115</v>
      </c>
      <c r="GQ160" s="130">
        <v>3</v>
      </c>
      <c r="GR160" s="130">
        <v>0</v>
      </c>
      <c r="GS160" s="130">
        <v>0</v>
      </c>
      <c r="GT160" s="130" t="s">
        <v>121</v>
      </c>
      <c r="GU160" s="130" t="s">
        <v>1251</v>
      </c>
      <c r="GV160" s="130"/>
      <c r="GW160" s="130"/>
      <c r="GX160" s="130"/>
      <c r="GY160" s="130"/>
      <c r="GZ160" s="130"/>
      <c r="HA160" s="130"/>
      <c r="HH160" s="130"/>
      <c r="HI160" s="130"/>
      <c r="HN160" s="130"/>
      <c r="HO160" s="130"/>
      <c r="HP160" s="130"/>
    </row>
    <row r="161" spans="1:224" x14ac:dyDescent="0.3">
      <c r="A161" t="s">
        <v>232</v>
      </c>
      <c r="B161" t="s">
        <v>233</v>
      </c>
      <c r="C161" t="s">
        <v>657</v>
      </c>
      <c r="D161" t="s">
        <v>658</v>
      </c>
      <c r="E161" s="352">
        <v>44682</v>
      </c>
      <c r="F161" s="130">
        <v>3421</v>
      </c>
      <c r="G161">
        <v>261</v>
      </c>
      <c r="H161">
        <v>223</v>
      </c>
      <c r="I161">
        <v>242</v>
      </c>
      <c r="J161">
        <v>244</v>
      </c>
      <c r="K161">
        <v>238</v>
      </c>
      <c r="L161">
        <v>209</v>
      </c>
      <c r="M161">
        <v>250</v>
      </c>
      <c r="N161">
        <v>206</v>
      </c>
      <c r="O161">
        <v>279</v>
      </c>
      <c r="P161">
        <v>12</v>
      </c>
      <c r="Q161">
        <v>7</v>
      </c>
      <c r="R161">
        <v>10</v>
      </c>
      <c r="S161">
        <v>12</v>
      </c>
      <c r="T161">
        <v>7</v>
      </c>
      <c r="U161">
        <v>8</v>
      </c>
      <c r="V161">
        <v>12</v>
      </c>
      <c r="W161">
        <v>7</v>
      </c>
      <c r="X161">
        <v>13</v>
      </c>
      <c r="Y161">
        <v>246</v>
      </c>
      <c r="Z161">
        <v>213</v>
      </c>
      <c r="AA161">
        <v>229</v>
      </c>
      <c r="AB161">
        <v>229</v>
      </c>
      <c r="AC161">
        <v>228</v>
      </c>
      <c r="AD161">
        <v>198</v>
      </c>
      <c r="AE161">
        <v>235</v>
      </c>
      <c r="AF161">
        <v>196</v>
      </c>
      <c r="AG161">
        <v>263</v>
      </c>
      <c r="AH161">
        <v>39</v>
      </c>
      <c r="AI161">
        <v>39</v>
      </c>
      <c r="AJ161">
        <v>2</v>
      </c>
      <c r="AK161">
        <v>2</v>
      </c>
      <c r="AL161">
        <v>37</v>
      </c>
      <c r="AM161">
        <v>37</v>
      </c>
      <c r="AN161">
        <v>187</v>
      </c>
      <c r="AO161">
        <v>6</v>
      </c>
      <c r="AP161">
        <v>178</v>
      </c>
      <c r="AQ161">
        <v>0</v>
      </c>
      <c r="AR161">
        <v>0</v>
      </c>
      <c r="AS161">
        <v>0</v>
      </c>
      <c r="AT161">
        <v>157</v>
      </c>
      <c r="AU161">
        <v>3</v>
      </c>
      <c r="AV161">
        <v>151</v>
      </c>
      <c r="AW161" s="130">
        <v>250</v>
      </c>
      <c r="AX161" s="130">
        <v>5</v>
      </c>
      <c r="AY161" s="130">
        <v>7</v>
      </c>
      <c r="AZ161" s="130">
        <v>237</v>
      </c>
      <c r="BA161" s="130">
        <v>12</v>
      </c>
      <c r="BB161" s="130">
        <v>0</v>
      </c>
      <c r="BC161" s="130">
        <v>0</v>
      </c>
      <c r="BD161" s="130">
        <v>12</v>
      </c>
      <c r="BE161" s="130">
        <v>235</v>
      </c>
      <c r="BF161" s="130">
        <v>5</v>
      </c>
      <c r="BG161" s="130">
        <v>6</v>
      </c>
      <c r="BH161" s="130">
        <v>223</v>
      </c>
      <c r="BI161">
        <v>31</v>
      </c>
      <c r="BJ161" s="130">
        <v>3</v>
      </c>
      <c r="BK161">
        <v>40</v>
      </c>
      <c r="BL161">
        <v>24</v>
      </c>
      <c r="BM161" s="27">
        <v>3</v>
      </c>
      <c r="BN161">
        <v>1</v>
      </c>
      <c r="BO161" s="130">
        <v>14</v>
      </c>
      <c r="BP161" s="130">
        <v>5</v>
      </c>
      <c r="BQ161">
        <v>0</v>
      </c>
      <c r="BR161">
        <v>0</v>
      </c>
      <c r="BS161" s="130">
        <v>9</v>
      </c>
      <c r="BT161">
        <v>1</v>
      </c>
      <c r="BU161">
        <v>0</v>
      </c>
      <c r="BV161">
        <v>2</v>
      </c>
      <c r="BW161">
        <v>3</v>
      </c>
      <c r="BX161">
        <v>1</v>
      </c>
      <c r="BY161" s="130">
        <v>2</v>
      </c>
      <c r="BZ161">
        <v>8</v>
      </c>
      <c r="CA161">
        <v>1</v>
      </c>
      <c r="CB161">
        <v>8</v>
      </c>
      <c r="CC161">
        <v>0</v>
      </c>
      <c r="CD161" s="130"/>
      <c r="CE161" s="130"/>
      <c r="CF161" s="322"/>
      <c r="CG161">
        <v>261</v>
      </c>
      <c r="CH161">
        <v>230</v>
      </c>
      <c r="CI161">
        <v>242</v>
      </c>
      <c r="CJ161" s="130">
        <v>71</v>
      </c>
      <c r="CK161" s="130">
        <v>212</v>
      </c>
      <c r="CL161" s="130">
        <v>146</v>
      </c>
      <c r="CM161" s="130">
        <v>223</v>
      </c>
      <c r="CN161">
        <v>213</v>
      </c>
      <c r="CO161">
        <v>221</v>
      </c>
      <c r="CP161">
        <v>119</v>
      </c>
      <c r="CQ161">
        <v>12</v>
      </c>
      <c r="CR161">
        <v>11</v>
      </c>
      <c r="CS161">
        <v>10</v>
      </c>
      <c r="CT161" s="130">
        <v>0</v>
      </c>
      <c r="CU161" s="130">
        <v>10</v>
      </c>
      <c r="CV161" s="130">
        <v>4</v>
      </c>
      <c r="CW161" s="130">
        <v>7</v>
      </c>
      <c r="CX161">
        <v>7</v>
      </c>
      <c r="CY161">
        <v>7</v>
      </c>
      <c r="CZ161">
        <v>3</v>
      </c>
      <c r="DA161">
        <v>247</v>
      </c>
      <c r="DB161">
        <v>217</v>
      </c>
      <c r="DC161">
        <v>230</v>
      </c>
      <c r="DD161" s="130">
        <v>71</v>
      </c>
      <c r="DE161" s="130">
        <v>200</v>
      </c>
      <c r="DF161" s="130">
        <v>141</v>
      </c>
      <c r="DG161" s="130">
        <v>214</v>
      </c>
      <c r="DH161" s="130">
        <v>204</v>
      </c>
      <c r="DI161" s="130">
        <v>212</v>
      </c>
      <c r="DJ161" s="130">
        <v>115</v>
      </c>
      <c r="DK161" s="130"/>
      <c r="DL161">
        <v>280</v>
      </c>
      <c r="DM161">
        <v>277</v>
      </c>
      <c r="DN161">
        <v>3</v>
      </c>
      <c r="DO161">
        <v>280</v>
      </c>
      <c r="DP161">
        <v>13</v>
      </c>
      <c r="DQ161">
        <v>264</v>
      </c>
      <c r="DR161">
        <v>3</v>
      </c>
      <c r="DS161">
        <v>104</v>
      </c>
      <c r="DT161">
        <v>199</v>
      </c>
      <c r="DU161" s="130">
        <v>145</v>
      </c>
      <c r="DV161" s="130">
        <v>64</v>
      </c>
      <c r="DW161">
        <v>29</v>
      </c>
      <c r="DX161" s="130">
        <v>5</v>
      </c>
      <c r="DY161">
        <v>6</v>
      </c>
      <c r="DZ161">
        <v>31</v>
      </c>
      <c r="EA161">
        <v>0</v>
      </c>
      <c r="EB161">
        <v>90</v>
      </c>
      <c r="EC161" s="130">
        <v>13</v>
      </c>
      <c r="ED161" s="130">
        <v>178</v>
      </c>
      <c r="EE161" s="130">
        <v>20</v>
      </c>
      <c r="EF161" s="130">
        <v>0</v>
      </c>
      <c r="EG161" s="130">
        <v>21</v>
      </c>
      <c r="EH161" s="130">
        <v>130</v>
      </c>
      <c r="EI161" s="130">
        <v>129</v>
      </c>
      <c r="EJ161" s="130">
        <v>0</v>
      </c>
      <c r="EK161" s="130">
        <v>10</v>
      </c>
      <c r="EL161" s="130">
        <v>1</v>
      </c>
      <c r="EM161" s="130">
        <v>2</v>
      </c>
      <c r="EN161" s="130">
        <v>0</v>
      </c>
      <c r="EO161">
        <v>10</v>
      </c>
      <c r="EP161">
        <v>128</v>
      </c>
      <c r="EQ161">
        <v>126</v>
      </c>
      <c r="ER161">
        <v>2</v>
      </c>
      <c r="ES161" s="130">
        <v>27</v>
      </c>
      <c r="ET161">
        <v>3</v>
      </c>
      <c r="EU161" s="130">
        <v>94</v>
      </c>
      <c r="EV161">
        <v>12</v>
      </c>
      <c r="EW161" s="130">
        <v>2525</v>
      </c>
      <c r="EX161" s="130">
        <v>4</v>
      </c>
      <c r="EY161" s="130">
        <v>335</v>
      </c>
      <c r="EZ161" s="130">
        <v>58</v>
      </c>
      <c r="FA161" s="130">
        <v>13</v>
      </c>
      <c r="FB161" s="130">
        <v>22</v>
      </c>
      <c r="FC161" s="130">
        <v>965</v>
      </c>
      <c r="FD161">
        <v>1062</v>
      </c>
      <c r="FE161">
        <v>604</v>
      </c>
      <c r="FF161" s="130">
        <v>2631</v>
      </c>
      <c r="FG161" s="130">
        <v>19</v>
      </c>
      <c r="FH161" s="130">
        <v>7</v>
      </c>
      <c r="FI161" s="130">
        <v>0</v>
      </c>
      <c r="FJ161" s="130">
        <v>7</v>
      </c>
      <c r="FK161" s="130">
        <v>0</v>
      </c>
      <c r="FL161" s="130">
        <v>19</v>
      </c>
      <c r="FM161" s="130">
        <v>0</v>
      </c>
      <c r="FN161" s="130">
        <v>0</v>
      </c>
      <c r="FO161" s="130">
        <v>0</v>
      </c>
      <c r="FP161" s="130">
        <v>0</v>
      </c>
      <c r="FQ161" s="130">
        <v>0</v>
      </c>
      <c r="FR161" s="130">
        <v>0</v>
      </c>
      <c r="FS161" s="130">
        <v>0</v>
      </c>
      <c r="FT161" s="130">
        <v>0</v>
      </c>
      <c r="FU161" s="130">
        <v>4</v>
      </c>
      <c r="FV161" s="130">
        <v>2</v>
      </c>
      <c r="FW161" s="130">
        <v>1</v>
      </c>
      <c r="FX161" s="130">
        <v>0</v>
      </c>
      <c r="FY161" s="130">
        <v>4</v>
      </c>
      <c r="FZ161" s="130">
        <v>0</v>
      </c>
      <c r="GA161" s="130">
        <v>4</v>
      </c>
      <c r="GB161" s="130">
        <v>2</v>
      </c>
      <c r="GC161" s="130">
        <v>149</v>
      </c>
      <c r="GD161" s="130">
        <v>37</v>
      </c>
      <c r="GE161" s="130">
        <v>186</v>
      </c>
      <c r="GF161" s="130">
        <v>0</v>
      </c>
      <c r="GG161" s="130">
        <v>1</v>
      </c>
      <c r="GH161" s="130">
        <v>1</v>
      </c>
      <c r="GI161" s="130">
        <v>149</v>
      </c>
      <c r="GJ161" s="130">
        <v>36</v>
      </c>
      <c r="GK161" s="130">
        <v>185</v>
      </c>
      <c r="GL161" s="130">
        <v>149</v>
      </c>
      <c r="GM161" s="130">
        <v>10</v>
      </c>
      <c r="GN161" s="130">
        <v>10</v>
      </c>
      <c r="GO161" s="130">
        <v>10</v>
      </c>
      <c r="GP161" s="130">
        <v>62</v>
      </c>
      <c r="GQ161" s="130">
        <v>3</v>
      </c>
      <c r="GR161" s="130">
        <v>1</v>
      </c>
      <c r="GS161" s="130">
        <v>1</v>
      </c>
      <c r="GT161" s="130" t="s">
        <v>118</v>
      </c>
      <c r="GU161" s="130" t="s">
        <v>1252</v>
      </c>
      <c r="GV161" s="130"/>
      <c r="GW161" s="130"/>
      <c r="GX161" s="130"/>
      <c r="GY161" s="130"/>
      <c r="GZ161" s="130"/>
      <c r="HA161" s="130"/>
      <c r="HH161" s="130"/>
      <c r="HI161" s="130"/>
      <c r="HN161" s="130"/>
      <c r="HO161" s="130"/>
      <c r="HP161" s="130"/>
    </row>
    <row r="162" spans="1:224" x14ac:dyDescent="0.3">
      <c r="A162" t="s">
        <v>232</v>
      </c>
      <c r="B162" t="s">
        <v>233</v>
      </c>
      <c r="C162" t="s">
        <v>657</v>
      </c>
      <c r="D162" t="s">
        <v>658</v>
      </c>
      <c r="E162" s="352">
        <v>44713</v>
      </c>
      <c r="F162" s="130">
        <v>3426</v>
      </c>
      <c r="G162">
        <v>259</v>
      </c>
      <c r="H162">
        <v>228</v>
      </c>
      <c r="I162">
        <v>242</v>
      </c>
      <c r="J162">
        <v>244</v>
      </c>
      <c r="K162">
        <v>238</v>
      </c>
      <c r="L162">
        <v>209</v>
      </c>
      <c r="M162">
        <v>248</v>
      </c>
      <c r="N162">
        <v>205</v>
      </c>
      <c r="O162">
        <v>276</v>
      </c>
      <c r="P162">
        <v>13</v>
      </c>
      <c r="Q162">
        <v>9</v>
      </c>
      <c r="R162">
        <v>11</v>
      </c>
      <c r="S162">
        <v>13</v>
      </c>
      <c r="T162">
        <v>9</v>
      </c>
      <c r="U162">
        <v>9</v>
      </c>
      <c r="V162">
        <v>13</v>
      </c>
      <c r="W162">
        <v>8</v>
      </c>
      <c r="X162">
        <v>14</v>
      </c>
      <c r="Y162">
        <v>245</v>
      </c>
      <c r="Z162">
        <v>218</v>
      </c>
      <c r="AA162">
        <v>230</v>
      </c>
      <c r="AB162">
        <v>230</v>
      </c>
      <c r="AC162">
        <v>228</v>
      </c>
      <c r="AD162">
        <v>199</v>
      </c>
      <c r="AE162">
        <v>234</v>
      </c>
      <c r="AF162">
        <v>196</v>
      </c>
      <c r="AG162">
        <v>261</v>
      </c>
      <c r="AH162">
        <v>37</v>
      </c>
      <c r="AI162">
        <v>37</v>
      </c>
      <c r="AJ162">
        <v>2</v>
      </c>
      <c r="AK162">
        <v>2</v>
      </c>
      <c r="AL162">
        <v>35</v>
      </c>
      <c r="AM162">
        <v>35</v>
      </c>
      <c r="AN162">
        <v>190</v>
      </c>
      <c r="AO162">
        <v>8</v>
      </c>
      <c r="AP162">
        <v>181</v>
      </c>
      <c r="AQ162">
        <v>0</v>
      </c>
      <c r="AR162">
        <v>0</v>
      </c>
      <c r="AS162">
        <v>0</v>
      </c>
      <c r="AT162">
        <v>160</v>
      </c>
      <c r="AU162">
        <v>5</v>
      </c>
      <c r="AV162">
        <v>154</v>
      </c>
      <c r="AW162" s="130">
        <v>248</v>
      </c>
      <c r="AX162" s="130">
        <v>5</v>
      </c>
      <c r="AY162" s="130">
        <v>7</v>
      </c>
      <c r="AZ162" s="130">
        <v>235</v>
      </c>
      <c r="BA162" s="130">
        <v>13</v>
      </c>
      <c r="BB162" s="130">
        <v>0</v>
      </c>
      <c r="BC162" s="130">
        <v>0</v>
      </c>
      <c r="BD162" s="130">
        <v>13</v>
      </c>
      <c r="BE162" s="130">
        <v>234</v>
      </c>
      <c r="BF162" s="130">
        <v>5</v>
      </c>
      <c r="BG162" s="130">
        <v>6</v>
      </c>
      <c r="BH162" s="130">
        <v>222</v>
      </c>
      <c r="BI162">
        <v>31</v>
      </c>
      <c r="BJ162" s="130">
        <v>3</v>
      </c>
      <c r="BK162">
        <v>40</v>
      </c>
      <c r="BL162">
        <v>24</v>
      </c>
      <c r="BM162" s="27">
        <v>3</v>
      </c>
      <c r="BN162">
        <v>1</v>
      </c>
      <c r="BO162" s="130">
        <v>12</v>
      </c>
      <c r="BP162" s="130">
        <v>4</v>
      </c>
      <c r="BQ162">
        <v>0</v>
      </c>
      <c r="BR162">
        <v>0</v>
      </c>
      <c r="BS162" s="130">
        <v>8</v>
      </c>
      <c r="BT162">
        <v>1</v>
      </c>
      <c r="BU162">
        <v>0</v>
      </c>
      <c r="BV162">
        <v>1</v>
      </c>
      <c r="BW162">
        <v>3</v>
      </c>
      <c r="BX162">
        <v>1</v>
      </c>
      <c r="BY162" s="130">
        <v>2</v>
      </c>
      <c r="BZ162">
        <v>7</v>
      </c>
      <c r="CA162">
        <v>0</v>
      </c>
      <c r="CB162">
        <v>7</v>
      </c>
      <c r="CC162">
        <v>0</v>
      </c>
      <c r="CD162" s="130"/>
      <c r="CE162" s="130"/>
      <c r="CF162" s="322"/>
      <c r="CG162">
        <v>259</v>
      </c>
      <c r="CH162">
        <v>220</v>
      </c>
      <c r="CI162">
        <v>242</v>
      </c>
      <c r="CJ162" s="130">
        <v>69</v>
      </c>
      <c r="CK162" s="130">
        <v>211</v>
      </c>
      <c r="CL162" s="130">
        <v>143</v>
      </c>
      <c r="CM162" s="130">
        <v>228</v>
      </c>
      <c r="CN162">
        <v>218</v>
      </c>
      <c r="CO162">
        <v>226</v>
      </c>
      <c r="CP162">
        <v>112</v>
      </c>
      <c r="CQ162">
        <v>12</v>
      </c>
      <c r="CR162">
        <v>10</v>
      </c>
      <c r="CS162">
        <v>10</v>
      </c>
      <c r="CT162" s="130">
        <v>0</v>
      </c>
      <c r="CU162" s="130">
        <v>10</v>
      </c>
      <c r="CV162" s="130">
        <v>4</v>
      </c>
      <c r="CW162" s="130">
        <v>8</v>
      </c>
      <c r="CX162">
        <v>8</v>
      </c>
      <c r="CY162">
        <v>8</v>
      </c>
      <c r="CZ162">
        <v>3</v>
      </c>
      <c r="DA162">
        <v>245</v>
      </c>
      <c r="DB162">
        <v>208</v>
      </c>
      <c r="DC162">
        <v>230</v>
      </c>
      <c r="DD162" s="130">
        <v>69</v>
      </c>
      <c r="DE162" s="130">
        <v>199</v>
      </c>
      <c r="DF162" s="130">
        <v>138</v>
      </c>
      <c r="DG162" s="130">
        <v>218</v>
      </c>
      <c r="DH162" s="130">
        <v>208</v>
      </c>
      <c r="DI162" s="130">
        <v>216</v>
      </c>
      <c r="DJ162" s="130">
        <v>108</v>
      </c>
      <c r="DK162" s="130"/>
      <c r="DL162">
        <v>276</v>
      </c>
      <c r="DM162">
        <v>274</v>
      </c>
      <c r="DN162">
        <v>2</v>
      </c>
      <c r="DO162">
        <v>276</v>
      </c>
      <c r="DP162">
        <v>13</v>
      </c>
      <c r="DQ162">
        <v>261</v>
      </c>
      <c r="DR162">
        <v>2</v>
      </c>
      <c r="DS162">
        <v>103</v>
      </c>
      <c r="DT162">
        <v>196</v>
      </c>
      <c r="DU162" s="130">
        <v>142</v>
      </c>
      <c r="DV162" s="130">
        <v>63</v>
      </c>
      <c r="DW162">
        <v>29</v>
      </c>
      <c r="DX162" s="130">
        <v>5</v>
      </c>
      <c r="DY162">
        <v>6</v>
      </c>
      <c r="DZ162">
        <v>31</v>
      </c>
      <c r="EA162">
        <v>0</v>
      </c>
      <c r="EB162">
        <v>89</v>
      </c>
      <c r="EC162" s="130">
        <v>13</v>
      </c>
      <c r="ED162" s="130">
        <v>175</v>
      </c>
      <c r="EE162" s="130">
        <v>20</v>
      </c>
      <c r="EF162" s="130">
        <v>0</v>
      </c>
      <c r="EG162" s="130">
        <v>20</v>
      </c>
      <c r="EH162" s="130">
        <v>129</v>
      </c>
      <c r="EI162" s="130">
        <v>127</v>
      </c>
      <c r="EJ162" s="130">
        <v>0</v>
      </c>
      <c r="EK162" s="130">
        <v>10</v>
      </c>
      <c r="EL162" s="130">
        <v>1</v>
      </c>
      <c r="EM162" s="130">
        <v>2</v>
      </c>
      <c r="EN162" s="130">
        <v>0</v>
      </c>
      <c r="EO162">
        <v>10</v>
      </c>
      <c r="EP162">
        <v>127</v>
      </c>
      <c r="EQ162">
        <v>124</v>
      </c>
      <c r="ER162">
        <v>3</v>
      </c>
      <c r="ES162" s="130">
        <v>27</v>
      </c>
      <c r="ET162">
        <v>3</v>
      </c>
      <c r="EU162" s="130">
        <v>95</v>
      </c>
      <c r="EV162">
        <v>12</v>
      </c>
      <c r="EW162" s="130">
        <v>2530</v>
      </c>
      <c r="EX162" s="130">
        <v>2</v>
      </c>
      <c r="EY162" s="130">
        <v>336</v>
      </c>
      <c r="EZ162" s="130">
        <v>60</v>
      </c>
      <c r="FA162" s="130">
        <v>13</v>
      </c>
      <c r="FB162" s="130">
        <v>22</v>
      </c>
      <c r="FC162" s="130">
        <v>969</v>
      </c>
      <c r="FD162">
        <v>1065</v>
      </c>
      <c r="FE162">
        <v>603</v>
      </c>
      <c r="FF162" s="130">
        <v>2637</v>
      </c>
      <c r="FG162" s="130">
        <v>17</v>
      </c>
      <c r="FH162" s="130">
        <v>5</v>
      </c>
      <c r="FI162" s="130">
        <v>0</v>
      </c>
      <c r="FJ162" s="130">
        <v>7</v>
      </c>
      <c r="FK162" s="130">
        <v>0</v>
      </c>
      <c r="FL162" s="130">
        <v>17</v>
      </c>
      <c r="FM162" s="130">
        <v>0</v>
      </c>
      <c r="FN162" s="130">
        <v>0</v>
      </c>
      <c r="FO162" s="130">
        <v>0</v>
      </c>
      <c r="FP162" s="130">
        <v>0</v>
      </c>
      <c r="FQ162" s="130">
        <v>0</v>
      </c>
      <c r="FR162" s="130">
        <v>0</v>
      </c>
      <c r="FS162" s="130">
        <v>0</v>
      </c>
      <c r="FT162" s="130">
        <v>0</v>
      </c>
      <c r="FU162" s="130">
        <v>4</v>
      </c>
      <c r="FV162" s="130">
        <v>2</v>
      </c>
      <c r="FW162" s="130">
        <v>1</v>
      </c>
      <c r="FX162" s="130">
        <v>0</v>
      </c>
      <c r="FY162" s="130">
        <v>4</v>
      </c>
      <c r="FZ162" s="130">
        <v>0</v>
      </c>
      <c r="GA162" s="130">
        <v>4</v>
      </c>
      <c r="GB162" s="130">
        <v>2</v>
      </c>
      <c r="GC162" s="130">
        <v>147</v>
      </c>
      <c r="GD162" s="130">
        <v>37</v>
      </c>
      <c r="GE162" s="130">
        <v>184</v>
      </c>
      <c r="GF162" s="130">
        <v>0</v>
      </c>
      <c r="GG162" s="130">
        <v>1</v>
      </c>
      <c r="GH162" s="130">
        <v>1</v>
      </c>
      <c r="GI162" s="130">
        <v>147</v>
      </c>
      <c r="GJ162" s="130">
        <v>36</v>
      </c>
      <c r="GK162" s="130">
        <v>183</v>
      </c>
      <c r="GL162" s="130">
        <v>147</v>
      </c>
      <c r="GM162" s="130">
        <v>9</v>
      </c>
      <c r="GN162" s="130">
        <v>9</v>
      </c>
      <c r="GO162" s="130">
        <v>9</v>
      </c>
      <c r="GP162" s="130">
        <v>61</v>
      </c>
      <c r="GQ162" s="130">
        <v>3</v>
      </c>
      <c r="GR162" s="130">
        <v>1</v>
      </c>
      <c r="GS162" s="130">
        <v>1</v>
      </c>
      <c r="GT162" s="130" t="s">
        <v>121</v>
      </c>
      <c r="GU162" s="130" t="s">
        <v>1252</v>
      </c>
      <c r="GV162" s="130"/>
      <c r="GW162" s="130"/>
      <c r="GX162" s="130"/>
      <c r="GY162" s="130"/>
      <c r="GZ162" s="130"/>
      <c r="HA162" s="130"/>
      <c r="HH162" s="130"/>
      <c r="HI162" s="130"/>
      <c r="HN162" s="130"/>
      <c r="HO162" s="130"/>
      <c r="HP162" s="130"/>
    </row>
    <row r="163" spans="1:224" x14ac:dyDescent="0.3">
      <c r="A163" t="s">
        <v>232</v>
      </c>
      <c r="B163" t="s">
        <v>233</v>
      </c>
      <c r="C163" t="s">
        <v>659</v>
      </c>
      <c r="D163" t="s">
        <v>660</v>
      </c>
      <c r="E163" s="352">
        <v>44682</v>
      </c>
      <c r="F163" s="130">
        <v>3925</v>
      </c>
      <c r="G163">
        <v>301</v>
      </c>
      <c r="H163">
        <v>296</v>
      </c>
      <c r="I163">
        <v>304</v>
      </c>
      <c r="J163">
        <v>279</v>
      </c>
      <c r="K163">
        <v>306</v>
      </c>
      <c r="L163">
        <v>222</v>
      </c>
      <c r="M163">
        <v>241</v>
      </c>
      <c r="N163">
        <v>225</v>
      </c>
      <c r="O163">
        <v>309</v>
      </c>
      <c r="P163">
        <v>10</v>
      </c>
      <c r="Q163">
        <v>9</v>
      </c>
      <c r="R163">
        <v>9</v>
      </c>
      <c r="S163">
        <v>9</v>
      </c>
      <c r="T163">
        <v>9</v>
      </c>
      <c r="U163">
        <v>6</v>
      </c>
      <c r="V163">
        <v>7</v>
      </c>
      <c r="W163">
        <v>8</v>
      </c>
      <c r="X163">
        <v>9</v>
      </c>
      <c r="Y163">
        <v>287</v>
      </c>
      <c r="Z163">
        <v>284</v>
      </c>
      <c r="AA163">
        <v>292</v>
      </c>
      <c r="AB163">
        <v>267</v>
      </c>
      <c r="AC163">
        <v>294</v>
      </c>
      <c r="AD163">
        <v>216</v>
      </c>
      <c r="AE163">
        <v>233</v>
      </c>
      <c r="AF163">
        <v>214</v>
      </c>
      <c r="AG163">
        <v>297</v>
      </c>
      <c r="AH163">
        <v>31</v>
      </c>
      <c r="AI163">
        <v>27</v>
      </c>
      <c r="AJ163">
        <v>2</v>
      </c>
      <c r="AK163">
        <v>2</v>
      </c>
      <c r="AL163">
        <v>29</v>
      </c>
      <c r="AM163">
        <v>25</v>
      </c>
      <c r="AN163">
        <v>173</v>
      </c>
      <c r="AO163">
        <v>5</v>
      </c>
      <c r="AP163">
        <v>168</v>
      </c>
      <c r="AQ163">
        <v>0</v>
      </c>
      <c r="AR163">
        <v>0</v>
      </c>
      <c r="AS163">
        <v>0</v>
      </c>
      <c r="AT163">
        <v>130</v>
      </c>
      <c r="AU163">
        <v>5</v>
      </c>
      <c r="AV163">
        <v>125</v>
      </c>
      <c r="AW163" s="130">
        <v>241</v>
      </c>
      <c r="AX163" s="130">
        <v>1</v>
      </c>
      <c r="AY163" s="130">
        <v>5</v>
      </c>
      <c r="AZ163" s="130">
        <v>233</v>
      </c>
      <c r="BA163" s="130">
        <v>7</v>
      </c>
      <c r="BB163" s="130">
        <v>0</v>
      </c>
      <c r="BC163" s="130">
        <v>0</v>
      </c>
      <c r="BD163" s="130">
        <v>7</v>
      </c>
      <c r="BE163" s="130">
        <v>233</v>
      </c>
      <c r="BF163" s="130">
        <v>1</v>
      </c>
      <c r="BG163" s="130">
        <v>5</v>
      </c>
      <c r="BH163" s="130">
        <v>225</v>
      </c>
      <c r="BI163">
        <v>52</v>
      </c>
      <c r="BJ163" s="130">
        <v>9</v>
      </c>
      <c r="BK163">
        <v>50</v>
      </c>
      <c r="BL163">
        <v>24</v>
      </c>
      <c r="BM163" s="27">
        <v>8</v>
      </c>
      <c r="BN163">
        <v>3</v>
      </c>
      <c r="BO163" s="130">
        <v>15</v>
      </c>
      <c r="BP163" s="130">
        <v>1</v>
      </c>
      <c r="BQ163">
        <v>0</v>
      </c>
      <c r="BR163">
        <v>0</v>
      </c>
      <c r="BS163" s="130">
        <v>14</v>
      </c>
      <c r="BT163">
        <v>0</v>
      </c>
      <c r="BU163">
        <v>0</v>
      </c>
      <c r="BV163">
        <v>1</v>
      </c>
      <c r="BW163">
        <v>5</v>
      </c>
      <c r="BX163">
        <v>1</v>
      </c>
      <c r="BY163" s="130">
        <v>4</v>
      </c>
      <c r="BZ163">
        <v>13</v>
      </c>
      <c r="CA163">
        <v>2</v>
      </c>
      <c r="CB163">
        <v>10</v>
      </c>
      <c r="CC163">
        <v>3</v>
      </c>
      <c r="CD163" s="130"/>
      <c r="CE163" s="130"/>
      <c r="CF163" s="322"/>
      <c r="CG163">
        <v>301</v>
      </c>
      <c r="CH163">
        <v>170</v>
      </c>
      <c r="CI163">
        <v>304</v>
      </c>
      <c r="CJ163" s="130">
        <v>107</v>
      </c>
      <c r="CK163" s="130">
        <v>269</v>
      </c>
      <c r="CL163" s="130">
        <v>180</v>
      </c>
      <c r="CM163" s="130">
        <v>296</v>
      </c>
      <c r="CN163">
        <v>288</v>
      </c>
      <c r="CO163">
        <v>285</v>
      </c>
      <c r="CP163">
        <v>91</v>
      </c>
      <c r="CQ163">
        <v>10</v>
      </c>
      <c r="CR163">
        <v>6</v>
      </c>
      <c r="CS163">
        <v>9</v>
      </c>
      <c r="CT163" s="130">
        <v>1</v>
      </c>
      <c r="CU163" s="130">
        <v>7</v>
      </c>
      <c r="CV163" s="130">
        <v>2</v>
      </c>
      <c r="CW163" s="130">
        <v>9</v>
      </c>
      <c r="CX163">
        <v>9</v>
      </c>
      <c r="CY163">
        <v>9</v>
      </c>
      <c r="CZ163">
        <v>1</v>
      </c>
      <c r="DA163">
        <v>287</v>
      </c>
      <c r="DB163">
        <v>164</v>
      </c>
      <c r="DC163">
        <v>292</v>
      </c>
      <c r="DD163" s="130">
        <v>104</v>
      </c>
      <c r="DE163" s="130">
        <v>259</v>
      </c>
      <c r="DF163" s="130">
        <v>175</v>
      </c>
      <c r="DG163" s="130">
        <v>284</v>
      </c>
      <c r="DH163" s="130">
        <v>276</v>
      </c>
      <c r="DI163" s="130">
        <v>273</v>
      </c>
      <c r="DJ163" s="130">
        <v>90</v>
      </c>
      <c r="DK163" s="130"/>
      <c r="DL163">
        <v>321</v>
      </c>
      <c r="DM163">
        <v>317</v>
      </c>
      <c r="DN163">
        <v>4</v>
      </c>
      <c r="DO163">
        <v>321</v>
      </c>
      <c r="DP163">
        <v>10</v>
      </c>
      <c r="DQ163">
        <v>307</v>
      </c>
      <c r="DR163">
        <v>4</v>
      </c>
      <c r="DS163">
        <v>70</v>
      </c>
      <c r="DT163">
        <v>193</v>
      </c>
      <c r="DU163" s="130">
        <v>69</v>
      </c>
      <c r="DV163" s="130">
        <v>102</v>
      </c>
      <c r="DW163">
        <v>32</v>
      </c>
      <c r="DX163" s="130">
        <v>5</v>
      </c>
      <c r="DY163">
        <v>5</v>
      </c>
      <c r="DZ163">
        <v>108</v>
      </c>
      <c r="EA163">
        <v>0</v>
      </c>
      <c r="EB163">
        <v>69</v>
      </c>
      <c r="EC163" s="130">
        <v>0</v>
      </c>
      <c r="ED163" s="130">
        <v>191</v>
      </c>
      <c r="EE163" s="130">
        <v>0</v>
      </c>
      <c r="EF163" s="130">
        <v>0</v>
      </c>
      <c r="EG163" s="130">
        <v>21</v>
      </c>
      <c r="EH163" s="130">
        <v>167</v>
      </c>
      <c r="EI163" s="130">
        <v>133</v>
      </c>
      <c r="EJ163" s="130">
        <v>0</v>
      </c>
      <c r="EK163" s="130">
        <v>6</v>
      </c>
      <c r="EL163" s="130">
        <v>3</v>
      </c>
      <c r="EM163" s="130">
        <v>1</v>
      </c>
      <c r="EN163" s="130">
        <v>0</v>
      </c>
      <c r="EO163">
        <v>14</v>
      </c>
      <c r="EP163">
        <v>163</v>
      </c>
      <c r="EQ163">
        <v>130</v>
      </c>
      <c r="ER163">
        <v>2</v>
      </c>
      <c r="ES163" s="130">
        <v>25</v>
      </c>
      <c r="ET163">
        <v>1</v>
      </c>
      <c r="EU163" s="130">
        <v>14</v>
      </c>
      <c r="EV163">
        <v>6</v>
      </c>
      <c r="EW163" s="130">
        <v>2782</v>
      </c>
      <c r="EX163" s="130">
        <v>0</v>
      </c>
      <c r="EY163" s="130">
        <v>337</v>
      </c>
      <c r="EZ163" s="130">
        <v>0</v>
      </c>
      <c r="FA163" s="130">
        <v>12</v>
      </c>
      <c r="FB163" s="130">
        <v>27</v>
      </c>
      <c r="FC163" s="130">
        <v>1205</v>
      </c>
      <c r="FD163">
        <v>1187</v>
      </c>
      <c r="FE163">
        <v>410</v>
      </c>
      <c r="FF163" s="130">
        <v>2802</v>
      </c>
      <c r="FG163" s="130">
        <v>43</v>
      </c>
      <c r="FH163" s="130">
        <v>29</v>
      </c>
      <c r="FI163" s="130">
        <v>2</v>
      </c>
      <c r="FJ163" s="130">
        <v>2</v>
      </c>
      <c r="FK163" s="130">
        <v>0</v>
      </c>
      <c r="FL163" s="130">
        <v>42</v>
      </c>
      <c r="FM163" s="130">
        <v>1</v>
      </c>
      <c r="FN163" s="130">
        <v>0</v>
      </c>
      <c r="FO163" s="130">
        <v>0</v>
      </c>
      <c r="FP163" s="130">
        <v>0</v>
      </c>
      <c r="FQ163" s="130">
        <v>0</v>
      </c>
      <c r="FR163" s="130">
        <v>0</v>
      </c>
      <c r="FS163" s="130">
        <v>0</v>
      </c>
      <c r="FT163" s="130">
        <v>0</v>
      </c>
      <c r="FU163" s="130">
        <v>4</v>
      </c>
      <c r="FV163" s="130">
        <v>3</v>
      </c>
      <c r="FW163" s="130">
        <v>0</v>
      </c>
      <c r="FX163" s="130">
        <v>2</v>
      </c>
      <c r="FY163" s="130">
        <v>3</v>
      </c>
      <c r="FZ163" s="130">
        <v>1</v>
      </c>
      <c r="GA163" s="130">
        <v>4</v>
      </c>
      <c r="GB163" s="130">
        <v>1</v>
      </c>
      <c r="GC163" s="130">
        <v>167</v>
      </c>
      <c r="GD163" s="130">
        <v>42</v>
      </c>
      <c r="GE163" s="130">
        <v>209</v>
      </c>
      <c r="GF163" s="130">
        <v>1</v>
      </c>
      <c r="GG163" s="130">
        <v>1</v>
      </c>
      <c r="GH163" s="130">
        <v>2</v>
      </c>
      <c r="GI163" s="130">
        <v>166</v>
      </c>
      <c r="GJ163" s="130">
        <v>41</v>
      </c>
      <c r="GK163" s="130">
        <v>207</v>
      </c>
      <c r="GL163" s="130">
        <v>167</v>
      </c>
      <c r="GM163" s="130">
        <v>30</v>
      </c>
      <c r="GN163" s="130">
        <v>30</v>
      </c>
      <c r="GO163" s="130">
        <v>30</v>
      </c>
      <c r="GP163" s="130">
        <v>72</v>
      </c>
      <c r="GQ163" s="130">
        <v>3</v>
      </c>
      <c r="GR163" s="130">
        <v>3</v>
      </c>
      <c r="GS163" s="130">
        <v>3</v>
      </c>
      <c r="GT163" s="130" t="s">
        <v>118</v>
      </c>
      <c r="GU163" s="130" t="s">
        <v>1253</v>
      </c>
      <c r="GV163" s="130"/>
      <c r="GW163" s="130"/>
      <c r="GX163" s="130"/>
      <c r="GY163" s="130"/>
      <c r="GZ163" s="130"/>
      <c r="HA163" s="130"/>
      <c r="HH163" s="130"/>
      <c r="HI163" s="130"/>
      <c r="HN163" s="130"/>
      <c r="HO163" s="130"/>
      <c r="HP163" s="130"/>
    </row>
    <row r="164" spans="1:224" x14ac:dyDescent="0.3">
      <c r="A164" t="s">
        <v>133</v>
      </c>
      <c r="B164" t="s">
        <v>137</v>
      </c>
      <c r="C164" t="s">
        <v>730</v>
      </c>
      <c r="D164" t="s">
        <v>731</v>
      </c>
      <c r="E164" s="352">
        <v>44713</v>
      </c>
      <c r="F164" s="130">
        <v>13460</v>
      </c>
      <c r="G164">
        <v>983</v>
      </c>
      <c r="H164">
        <v>982</v>
      </c>
      <c r="I164">
        <v>1043</v>
      </c>
      <c r="J164">
        <v>972</v>
      </c>
      <c r="K164">
        <v>1017</v>
      </c>
      <c r="L164">
        <v>684</v>
      </c>
      <c r="M164">
        <v>880</v>
      </c>
      <c r="N164">
        <v>781</v>
      </c>
      <c r="O164">
        <v>1096</v>
      </c>
      <c r="P164">
        <v>33</v>
      </c>
      <c r="Q164">
        <v>23</v>
      </c>
      <c r="R164">
        <v>29</v>
      </c>
      <c r="S164">
        <v>31</v>
      </c>
      <c r="T164">
        <v>26</v>
      </c>
      <c r="U164">
        <v>12</v>
      </c>
      <c r="V164">
        <v>20</v>
      </c>
      <c r="W164">
        <v>25</v>
      </c>
      <c r="X164">
        <v>33</v>
      </c>
      <c r="Y164">
        <v>942</v>
      </c>
      <c r="Z164">
        <v>949</v>
      </c>
      <c r="AA164">
        <v>1004</v>
      </c>
      <c r="AB164">
        <v>933</v>
      </c>
      <c r="AC164">
        <v>981</v>
      </c>
      <c r="AD164">
        <v>667</v>
      </c>
      <c r="AE164">
        <v>855</v>
      </c>
      <c r="AF164">
        <v>747</v>
      </c>
      <c r="AG164">
        <v>1050</v>
      </c>
      <c r="AH164">
        <v>103</v>
      </c>
      <c r="AI164">
        <v>100</v>
      </c>
      <c r="AJ164">
        <v>6</v>
      </c>
      <c r="AK164">
        <v>6</v>
      </c>
      <c r="AL164">
        <v>96</v>
      </c>
      <c r="AM164">
        <v>93</v>
      </c>
      <c r="AN164">
        <v>623</v>
      </c>
      <c r="AO164">
        <v>12</v>
      </c>
      <c r="AP164">
        <v>608</v>
      </c>
      <c r="AQ164">
        <v>1</v>
      </c>
      <c r="AR164">
        <v>1</v>
      </c>
      <c r="AS164">
        <v>0</v>
      </c>
      <c r="AT164">
        <v>478</v>
      </c>
      <c r="AU164">
        <v>9</v>
      </c>
      <c r="AV164">
        <v>466</v>
      </c>
      <c r="AW164" s="130">
        <v>880</v>
      </c>
      <c r="AX164" s="130">
        <v>12</v>
      </c>
      <c r="AY164" s="130">
        <v>60</v>
      </c>
      <c r="AZ164" s="130">
        <v>806</v>
      </c>
      <c r="BA164" s="130">
        <v>20</v>
      </c>
      <c r="BB164" s="130">
        <v>0</v>
      </c>
      <c r="BC164" s="130">
        <v>1</v>
      </c>
      <c r="BD164" s="130">
        <v>19</v>
      </c>
      <c r="BE164" s="130">
        <v>855</v>
      </c>
      <c r="BF164" s="130">
        <v>11</v>
      </c>
      <c r="BG164" s="130">
        <v>58</v>
      </c>
      <c r="BH164" s="130">
        <v>784</v>
      </c>
      <c r="BI164">
        <v>172</v>
      </c>
      <c r="BJ164" s="130">
        <v>15</v>
      </c>
      <c r="BK164">
        <v>188</v>
      </c>
      <c r="BL164">
        <v>88</v>
      </c>
      <c r="BM164" s="27">
        <v>61</v>
      </c>
      <c r="BN164">
        <v>5</v>
      </c>
      <c r="BO164" s="130">
        <v>48</v>
      </c>
      <c r="BP164" s="130">
        <v>29</v>
      </c>
      <c r="BQ164">
        <v>4</v>
      </c>
      <c r="BR164">
        <v>0</v>
      </c>
      <c r="BS164" s="130">
        <v>19</v>
      </c>
      <c r="BT164">
        <v>0</v>
      </c>
      <c r="BU164">
        <v>0</v>
      </c>
      <c r="BV164">
        <v>7</v>
      </c>
      <c r="BW164">
        <v>4</v>
      </c>
      <c r="BX164">
        <v>0</v>
      </c>
      <c r="BY164" s="130">
        <v>4</v>
      </c>
      <c r="BZ164">
        <v>16</v>
      </c>
      <c r="CA164">
        <v>4</v>
      </c>
      <c r="CB164">
        <v>15</v>
      </c>
      <c r="CC164">
        <v>1</v>
      </c>
      <c r="CD164" s="130"/>
      <c r="CE164" s="130"/>
      <c r="CF164" s="322"/>
      <c r="CG164">
        <v>983</v>
      </c>
      <c r="CH164">
        <v>668</v>
      </c>
      <c r="CI164">
        <v>1043</v>
      </c>
      <c r="CJ164" s="130">
        <v>283</v>
      </c>
      <c r="CK164" s="130">
        <v>924</v>
      </c>
      <c r="CL164" s="130">
        <v>616</v>
      </c>
      <c r="CM164" s="130">
        <v>982</v>
      </c>
      <c r="CN164">
        <v>902</v>
      </c>
      <c r="CO164">
        <v>904</v>
      </c>
      <c r="CP164">
        <v>377</v>
      </c>
      <c r="CQ164">
        <v>33</v>
      </c>
      <c r="CR164">
        <v>24</v>
      </c>
      <c r="CS164">
        <v>29</v>
      </c>
      <c r="CT164" s="130">
        <v>2</v>
      </c>
      <c r="CU164" s="130">
        <v>24</v>
      </c>
      <c r="CV164" s="130">
        <v>8</v>
      </c>
      <c r="CW164" s="130">
        <v>23</v>
      </c>
      <c r="CX164">
        <v>22</v>
      </c>
      <c r="CY164">
        <v>22</v>
      </c>
      <c r="CZ164">
        <v>5</v>
      </c>
      <c r="DA164">
        <v>942</v>
      </c>
      <c r="DB164">
        <v>659</v>
      </c>
      <c r="DC164">
        <v>1004</v>
      </c>
      <c r="DD164" s="130">
        <v>286</v>
      </c>
      <c r="DE164" s="130">
        <v>916</v>
      </c>
      <c r="DF164" s="130">
        <v>621</v>
      </c>
      <c r="DG164" s="130">
        <v>949</v>
      </c>
      <c r="DH164" s="130">
        <v>902</v>
      </c>
      <c r="DI164" s="130">
        <v>874</v>
      </c>
      <c r="DJ164" s="130">
        <v>390</v>
      </c>
      <c r="DK164" s="130"/>
      <c r="DL164">
        <v>1156</v>
      </c>
      <c r="DM164">
        <v>1134</v>
      </c>
      <c r="DN164">
        <v>22</v>
      </c>
      <c r="DO164">
        <v>1156</v>
      </c>
      <c r="DP164">
        <v>40</v>
      </c>
      <c r="DQ164">
        <v>1094</v>
      </c>
      <c r="DR164">
        <v>22</v>
      </c>
      <c r="DS164">
        <v>921</v>
      </c>
      <c r="DT164">
        <v>1080</v>
      </c>
      <c r="DU164" s="130">
        <v>325</v>
      </c>
      <c r="DV164" s="130">
        <v>540</v>
      </c>
      <c r="DW164">
        <v>200</v>
      </c>
      <c r="DX164" s="130">
        <v>9</v>
      </c>
      <c r="DY164">
        <v>81</v>
      </c>
      <c r="DZ164">
        <v>0</v>
      </c>
      <c r="EA164">
        <v>1</v>
      </c>
      <c r="EB164">
        <v>15</v>
      </c>
      <c r="EC164" s="130">
        <v>21</v>
      </c>
      <c r="ED164" s="130">
        <v>59</v>
      </c>
      <c r="EE164" s="130">
        <v>37</v>
      </c>
      <c r="EF164" s="130">
        <v>12</v>
      </c>
      <c r="EG164" s="130">
        <v>69</v>
      </c>
      <c r="EH164" s="130">
        <v>640</v>
      </c>
      <c r="EI164" s="130">
        <v>435</v>
      </c>
      <c r="EJ164" s="130">
        <v>5</v>
      </c>
      <c r="EK164" s="130">
        <v>16</v>
      </c>
      <c r="EL164" s="130">
        <v>16</v>
      </c>
      <c r="EM164" s="130">
        <v>2</v>
      </c>
      <c r="EN164" s="130">
        <v>0</v>
      </c>
      <c r="EO164">
        <v>45</v>
      </c>
      <c r="EP164">
        <v>614</v>
      </c>
      <c r="EQ164">
        <v>424</v>
      </c>
      <c r="ER164">
        <v>19</v>
      </c>
      <c r="ES164" s="130">
        <v>226</v>
      </c>
      <c r="ET164">
        <v>54</v>
      </c>
      <c r="EU164" s="130">
        <v>173</v>
      </c>
      <c r="EV164">
        <v>291</v>
      </c>
      <c r="EW164" s="130">
        <v>8399</v>
      </c>
      <c r="EX164" s="130">
        <v>2</v>
      </c>
      <c r="EY164" s="130">
        <v>69</v>
      </c>
      <c r="EZ164" s="130">
        <v>68</v>
      </c>
      <c r="FA164" s="130">
        <v>48</v>
      </c>
      <c r="FB164" s="130">
        <v>161</v>
      </c>
      <c r="FC164" s="130">
        <v>4443</v>
      </c>
      <c r="FD164">
        <v>3554</v>
      </c>
      <c r="FE164">
        <v>802</v>
      </c>
      <c r="FF164" s="130">
        <v>8863</v>
      </c>
      <c r="FG164" s="130">
        <v>111</v>
      </c>
      <c r="FH164" s="130">
        <v>78</v>
      </c>
      <c r="FI164" s="130">
        <v>12</v>
      </c>
      <c r="FJ164" s="130">
        <v>1</v>
      </c>
      <c r="FK164" s="130">
        <v>0</v>
      </c>
      <c r="FL164" s="130">
        <v>110</v>
      </c>
      <c r="FM164" s="130">
        <v>1</v>
      </c>
      <c r="FN164" s="130">
        <v>12</v>
      </c>
      <c r="FO164" s="130">
        <v>3</v>
      </c>
      <c r="FP164" s="130">
        <v>1</v>
      </c>
      <c r="FQ164" s="130">
        <v>2</v>
      </c>
      <c r="FR164" s="130">
        <v>4</v>
      </c>
      <c r="FS164" s="130">
        <v>1</v>
      </c>
      <c r="FT164" s="130">
        <v>0</v>
      </c>
      <c r="FU164" s="130">
        <v>13</v>
      </c>
      <c r="FV164" s="130">
        <v>6</v>
      </c>
      <c r="FW164" s="130">
        <v>4</v>
      </c>
      <c r="FX164" s="130">
        <v>1</v>
      </c>
      <c r="FY164" s="130">
        <v>6</v>
      </c>
      <c r="FZ164" s="130">
        <v>3</v>
      </c>
      <c r="GA164" s="130">
        <v>25</v>
      </c>
      <c r="GB164" s="130">
        <v>8</v>
      </c>
      <c r="GC164" s="130">
        <v>706</v>
      </c>
      <c r="GD164" s="130">
        <v>173</v>
      </c>
      <c r="GE164" s="130">
        <v>879</v>
      </c>
      <c r="GF164" s="130">
        <v>12</v>
      </c>
      <c r="GG164" s="130">
        <v>3</v>
      </c>
      <c r="GH164" s="130">
        <v>15</v>
      </c>
      <c r="GI164" s="130">
        <v>690</v>
      </c>
      <c r="GJ164" s="130">
        <v>170</v>
      </c>
      <c r="GK164" s="130">
        <v>860</v>
      </c>
      <c r="GL164" s="130">
        <v>706</v>
      </c>
      <c r="GM164" s="130">
        <v>82</v>
      </c>
      <c r="GN164" s="130">
        <v>79</v>
      </c>
      <c r="GO164" s="130">
        <v>82</v>
      </c>
      <c r="GP164" s="130">
        <v>301</v>
      </c>
      <c r="GQ164" s="130">
        <v>10</v>
      </c>
      <c r="GR164" s="130">
        <v>3</v>
      </c>
      <c r="GS164" s="130">
        <v>3</v>
      </c>
      <c r="GT164" s="130" t="s">
        <v>121</v>
      </c>
      <c r="GU164" s="130" t="s">
        <v>1290</v>
      </c>
      <c r="GV164" s="130"/>
      <c r="GW164" s="130"/>
      <c r="GX164" s="130"/>
      <c r="GY164" s="130"/>
      <c r="GZ164" s="130"/>
      <c r="HA164" s="130"/>
      <c r="HH164" s="130"/>
      <c r="HI164" s="130"/>
      <c r="HN164" s="130"/>
      <c r="HO164" s="130"/>
      <c r="HP164" s="130"/>
    </row>
    <row r="165" spans="1:224" x14ac:dyDescent="0.3">
      <c r="A165" t="s">
        <v>232</v>
      </c>
      <c r="B165" t="s">
        <v>233</v>
      </c>
      <c r="C165" t="s">
        <v>659</v>
      </c>
      <c r="D165" t="s">
        <v>660</v>
      </c>
      <c r="E165" s="352">
        <v>44713</v>
      </c>
      <c r="F165" s="130">
        <v>3947</v>
      </c>
      <c r="G165">
        <v>302</v>
      </c>
      <c r="H165">
        <v>293</v>
      </c>
      <c r="I165">
        <v>302</v>
      </c>
      <c r="J165">
        <v>276</v>
      </c>
      <c r="K165">
        <v>304</v>
      </c>
      <c r="L165">
        <v>224</v>
      </c>
      <c r="M165">
        <v>246</v>
      </c>
      <c r="N165">
        <v>229</v>
      </c>
      <c r="O165">
        <v>307</v>
      </c>
      <c r="P165">
        <v>9</v>
      </c>
      <c r="Q165">
        <v>8</v>
      </c>
      <c r="R165">
        <v>8</v>
      </c>
      <c r="S165">
        <v>8</v>
      </c>
      <c r="T165">
        <v>8</v>
      </c>
      <c r="U165">
        <v>5</v>
      </c>
      <c r="V165">
        <v>7</v>
      </c>
      <c r="W165">
        <v>8</v>
      </c>
      <c r="X165">
        <v>9</v>
      </c>
      <c r="Y165">
        <v>289</v>
      </c>
      <c r="Z165">
        <v>282</v>
      </c>
      <c r="AA165">
        <v>291</v>
      </c>
      <c r="AB165">
        <v>265</v>
      </c>
      <c r="AC165">
        <v>293</v>
      </c>
      <c r="AD165">
        <v>219</v>
      </c>
      <c r="AE165">
        <v>238</v>
      </c>
      <c r="AF165">
        <v>218</v>
      </c>
      <c r="AG165">
        <v>295</v>
      </c>
      <c r="AH165">
        <v>29</v>
      </c>
      <c r="AI165">
        <v>26</v>
      </c>
      <c r="AJ165">
        <v>2</v>
      </c>
      <c r="AK165">
        <v>2</v>
      </c>
      <c r="AL165">
        <v>27</v>
      </c>
      <c r="AM165">
        <v>24</v>
      </c>
      <c r="AN165">
        <v>176</v>
      </c>
      <c r="AO165">
        <v>5</v>
      </c>
      <c r="AP165">
        <v>171</v>
      </c>
      <c r="AQ165">
        <v>0</v>
      </c>
      <c r="AR165">
        <v>0</v>
      </c>
      <c r="AS165">
        <v>0</v>
      </c>
      <c r="AT165">
        <v>133</v>
      </c>
      <c r="AU165">
        <v>5</v>
      </c>
      <c r="AV165">
        <v>128</v>
      </c>
      <c r="AW165" s="130">
        <v>246</v>
      </c>
      <c r="AX165" s="130">
        <v>2</v>
      </c>
      <c r="AY165" s="130">
        <v>5</v>
      </c>
      <c r="AZ165" s="130">
        <v>238</v>
      </c>
      <c r="BA165" s="130">
        <v>7</v>
      </c>
      <c r="BB165" s="130">
        <v>0</v>
      </c>
      <c r="BC165" s="130">
        <v>0</v>
      </c>
      <c r="BD165" s="130">
        <v>7</v>
      </c>
      <c r="BE165" s="130">
        <v>238</v>
      </c>
      <c r="BF165" s="130">
        <v>2</v>
      </c>
      <c r="BG165" s="130">
        <v>5</v>
      </c>
      <c r="BH165" s="130">
        <v>230</v>
      </c>
      <c r="BI165">
        <v>52</v>
      </c>
      <c r="BJ165" s="130">
        <v>9</v>
      </c>
      <c r="BK165">
        <v>50</v>
      </c>
      <c r="BL165">
        <v>24</v>
      </c>
      <c r="BM165" s="27">
        <v>8</v>
      </c>
      <c r="BN165">
        <v>3</v>
      </c>
      <c r="BO165" s="130">
        <v>15</v>
      </c>
      <c r="BP165" s="130">
        <v>1</v>
      </c>
      <c r="BQ165">
        <v>0</v>
      </c>
      <c r="BR165">
        <v>0</v>
      </c>
      <c r="BS165" s="130">
        <v>14</v>
      </c>
      <c r="BT165">
        <v>0</v>
      </c>
      <c r="BU165">
        <v>0</v>
      </c>
      <c r="BV165">
        <v>2</v>
      </c>
      <c r="BW165">
        <v>6</v>
      </c>
      <c r="BX165">
        <v>1</v>
      </c>
      <c r="BY165" s="130">
        <v>5</v>
      </c>
      <c r="BZ165">
        <v>12</v>
      </c>
      <c r="CA165">
        <v>3</v>
      </c>
      <c r="CB165">
        <v>10</v>
      </c>
      <c r="CC165">
        <v>2</v>
      </c>
      <c r="CD165" s="130"/>
      <c r="CE165" s="130"/>
      <c r="CF165" s="322"/>
      <c r="CG165">
        <v>302</v>
      </c>
      <c r="CH165">
        <v>174</v>
      </c>
      <c r="CI165">
        <v>302</v>
      </c>
      <c r="CJ165" s="130">
        <v>102</v>
      </c>
      <c r="CK165" s="130">
        <v>269</v>
      </c>
      <c r="CL165" s="130">
        <v>179</v>
      </c>
      <c r="CM165" s="130">
        <v>293</v>
      </c>
      <c r="CN165">
        <v>286</v>
      </c>
      <c r="CO165">
        <v>282</v>
      </c>
      <c r="CP165">
        <v>91</v>
      </c>
      <c r="CQ165">
        <v>9</v>
      </c>
      <c r="CR165">
        <v>6</v>
      </c>
      <c r="CS165">
        <v>8</v>
      </c>
      <c r="CT165" s="130">
        <v>0</v>
      </c>
      <c r="CU165" s="130">
        <v>6</v>
      </c>
      <c r="CV165" s="130">
        <v>1</v>
      </c>
      <c r="CW165" s="130">
        <v>8</v>
      </c>
      <c r="CX165">
        <v>8</v>
      </c>
      <c r="CY165">
        <v>8</v>
      </c>
      <c r="CZ165">
        <v>1</v>
      </c>
      <c r="DA165">
        <v>289</v>
      </c>
      <c r="DB165">
        <v>168</v>
      </c>
      <c r="DC165">
        <v>291</v>
      </c>
      <c r="DD165" s="130">
        <v>100</v>
      </c>
      <c r="DE165" s="130">
        <v>260</v>
      </c>
      <c r="DF165" s="130">
        <v>175</v>
      </c>
      <c r="DG165" s="130">
        <v>282</v>
      </c>
      <c r="DH165" s="130">
        <v>275</v>
      </c>
      <c r="DI165" s="130">
        <v>271</v>
      </c>
      <c r="DJ165" s="130">
        <v>90</v>
      </c>
      <c r="DK165" s="130"/>
      <c r="DL165">
        <v>321</v>
      </c>
      <c r="DM165">
        <v>317</v>
      </c>
      <c r="DN165">
        <v>4</v>
      </c>
      <c r="DO165">
        <v>321</v>
      </c>
      <c r="DP165">
        <v>10</v>
      </c>
      <c r="DQ165">
        <v>307</v>
      </c>
      <c r="DR165">
        <v>4</v>
      </c>
      <c r="DS165">
        <v>70</v>
      </c>
      <c r="DT165">
        <v>193</v>
      </c>
      <c r="DU165" s="130">
        <v>69</v>
      </c>
      <c r="DV165" s="130">
        <v>102</v>
      </c>
      <c r="DW165">
        <v>32</v>
      </c>
      <c r="DX165" s="130">
        <v>5</v>
      </c>
      <c r="DY165">
        <v>5</v>
      </c>
      <c r="DZ165">
        <v>108</v>
      </c>
      <c r="EA165">
        <v>0</v>
      </c>
      <c r="EB165">
        <v>69</v>
      </c>
      <c r="EC165" s="130">
        <v>0</v>
      </c>
      <c r="ED165" s="130">
        <v>191</v>
      </c>
      <c r="EE165" s="130">
        <v>0</v>
      </c>
      <c r="EF165" s="130">
        <v>0</v>
      </c>
      <c r="EG165" s="130">
        <v>21</v>
      </c>
      <c r="EH165" s="130">
        <v>165</v>
      </c>
      <c r="EI165" s="130">
        <v>135</v>
      </c>
      <c r="EJ165" s="130">
        <v>0</v>
      </c>
      <c r="EK165" s="130">
        <v>6</v>
      </c>
      <c r="EL165" s="130">
        <v>3</v>
      </c>
      <c r="EM165" s="130">
        <v>1</v>
      </c>
      <c r="EN165" s="130">
        <v>0</v>
      </c>
      <c r="EO165">
        <v>14</v>
      </c>
      <c r="EP165">
        <v>161</v>
      </c>
      <c r="EQ165">
        <v>132</v>
      </c>
      <c r="ER165">
        <v>4</v>
      </c>
      <c r="ES165" s="130">
        <v>26</v>
      </c>
      <c r="ET165">
        <v>1</v>
      </c>
      <c r="EU165" s="130">
        <v>15</v>
      </c>
      <c r="EV165">
        <v>7</v>
      </c>
      <c r="EW165" s="130">
        <v>2793</v>
      </c>
      <c r="EX165" s="130">
        <v>1</v>
      </c>
      <c r="EY165" s="130">
        <v>336</v>
      </c>
      <c r="EZ165" s="130">
        <v>1</v>
      </c>
      <c r="FA165" s="130">
        <v>12</v>
      </c>
      <c r="FB165" s="130">
        <v>27</v>
      </c>
      <c r="FC165" s="130">
        <v>1216</v>
      </c>
      <c r="FD165">
        <v>1188</v>
      </c>
      <c r="FE165">
        <v>411</v>
      </c>
      <c r="FF165" s="130">
        <v>2815</v>
      </c>
      <c r="FG165" s="130">
        <v>41</v>
      </c>
      <c r="FH165" s="130">
        <v>29</v>
      </c>
      <c r="FI165" s="130">
        <v>2</v>
      </c>
      <c r="FJ165" s="130">
        <v>2</v>
      </c>
      <c r="FK165" s="130">
        <v>0</v>
      </c>
      <c r="FL165" s="130">
        <v>40</v>
      </c>
      <c r="FM165" s="130">
        <v>1</v>
      </c>
      <c r="FN165" s="130">
        <v>0</v>
      </c>
      <c r="FO165" s="130">
        <v>0</v>
      </c>
      <c r="FP165" s="130">
        <v>0</v>
      </c>
      <c r="FQ165" s="130">
        <v>0</v>
      </c>
      <c r="FR165" s="130">
        <v>0</v>
      </c>
      <c r="FS165" s="130">
        <v>0</v>
      </c>
      <c r="FT165" s="130">
        <v>0</v>
      </c>
      <c r="FU165" s="130">
        <v>4</v>
      </c>
      <c r="FV165" s="130">
        <v>3</v>
      </c>
      <c r="FW165" s="130">
        <v>0</v>
      </c>
      <c r="FX165" s="130">
        <v>2</v>
      </c>
      <c r="FY165" s="130">
        <v>3</v>
      </c>
      <c r="FZ165" s="130">
        <v>1</v>
      </c>
      <c r="GA165" s="130">
        <v>4</v>
      </c>
      <c r="GB165" s="130">
        <v>1</v>
      </c>
      <c r="GC165" s="130">
        <v>167</v>
      </c>
      <c r="GD165" s="130">
        <v>44</v>
      </c>
      <c r="GE165" s="130">
        <v>211</v>
      </c>
      <c r="GF165" s="130">
        <v>1</v>
      </c>
      <c r="GG165" s="130">
        <v>1</v>
      </c>
      <c r="GH165" s="130">
        <v>2</v>
      </c>
      <c r="GI165" s="130">
        <v>166</v>
      </c>
      <c r="GJ165" s="130">
        <v>43</v>
      </c>
      <c r="GK165" s="130">
        <v>209</v>
      </c>
      <c r="GL165" s="130">
        <v>167</v>
      </c>
      <c r="GM165" s="130">
        <v>28</v>
      </c>
      <c r="GN165" s="130">
        <v>28</v>
      </c>
      <c r="GO165" s="130">
        <v>28</v>
      </c>
      <c r="GP165" s="130">
        <v>72</v>
      </c>
      <c r="GQ165" s="130">
        <v>5</v>
      </c>
      <c r="GR165" s="130">
        <v>5</v>
      </c>
      <c r="GS165" s="130">
        <v>5</v>
      </c>
      <c r="GT165" s="130" t="s">
        <v>121</v>
      </c>
      <c r="GU165" s="130" t="s">
        <v>1253</v>
      </c>
      <c r="GV165" s="130"/>
      <c r="GW165" s="130"/>
      <c r="GX165" s="130"/>
      <c r="GY165" s="130"/>
      <c r="GZ165" s="130"/>
      <c r="HA165" s="130"/>
      <c r="HH165" s="130"/>
      <c r="HI165" s="130"/>
      <c r="HN165" s="130"/>
      <c r="HO165" s="130"/>
      <c r="HP165" s="130"/>
    </row>
    <row r="166" spans="1:224" x14ac:dyDescent="0.3">
      <c r="A166" t="s">
        <v>232</v>
      </c>
      <c r="B166" t="s">
        <v>233</v>
      </c>
      <c r="C166" t="s">
        <v>661</v>
      </c>
      <c r="D166" t="s">
        <v>662</v>
      </c>
      <c r="E166" s="352">
        <v>44682</v>
      </c>
      <c r="F166" s="130">
        <v>4450</v>
      </c>
      <c r="G166">
        <v>285</v>
      </c>
      <c r="H166">
        <v>261</v>
      </c>
      <c r="I166">
        <v>277</v>
      </c>
      <c r="J166">
        <v>273</v>
      </c>
      <c r="K166">
        <v>278</v>
      </c>
      <c r="L166">
        <v>223</v>
      </c>
      <c r="M166">
        <v>269</v>
      </c>
      <c r="N166">
        <v>213</v>
      </c>
      <c r="O166">
        <v>302</v>
      </c>
      <c r="P166">
        <v>13</v>
      </c>
      <c r="Q166">
        <v>14</v>
      </c>
      <c r="R166">
        <v>15</v>
      </c>
      <c r="S166">
        <v>13</v>
      </c>
      <c r="T166">
        <v>15</v>
      </c>
      <c r="U166">
        <v>8</v>
      </c>
      <c r="V166">
        <v>13</v>
      </c>
      <c r="W166">
        <v>13</v>
      </c>
      <c r="X166">
        <v>15</v>
      </c>
      <c r="Y166">
        <v>259</v>
      </c>
      <c r="Z166">
        <v>235</v>
      </c>
      <c r="AA166">
        <v>250</v>
      </c>
      <c r="AB166">
        <v>247</v>
      </c>
      <c r="AC166">
        <v>252</v>
      </c>
      <c r="AD166">
        <v>208</v>
      </c>
      <c r="AE166">
        <v>243</v>
      </c>
      <c r="AF166">
        <v>190</v>
      </c>
      <c r="AG166">
        <v>273</v>
      </c>
      <c r="AH166">
        <v>30</v>
      </c>
      <c r="AI166">
        <v>29</v>
      </c>
      <c r="AJ166">
        <v>0</v>
      </c>
      <c r="AK166">
        <v>0</v>
      </c>
      <c r="AL166">
        <v>30</v>
      </c>
      <c r="AM166">
        <v>29</v>
      </c>
      <c r="AN166">
        <v>191</v>
      </c>
      <c r="AO166">
        <v>8</v>
      </c>
      <c r="AP166">
        <v>178</v>
      </c>
      <c r="AQ166">
        <v>1</v>
      </c>
      <c r="AR166">
        <v>1</v>
      </c>
      <c r="AS166">
        <v>0</v>
      </c>
      <c r="AT166">
        <v>145</v>
      </c>
      <c r="AU166">
        <v>7</v>
      </c>
      <c r="AV166">
        <v>135</v>
      </c>
      <c r="AW166" s="130">
        <v>269</v>
      </c>
      <c r="AX166" s="130">
        <v>1</v>
      </c>
      <c r="AY166" s="130">
        <v>26</v>
      </c>
      <c r="AZ166" s="130">
        <v>239</v>
      </c>
      <c r="BA166" s="130">
        <v>13</v>
      </c>
      <c r="BB166" s="130">
        <v>0</v>
      </c>
      <c r="BC166" s="130">
        <v>1</v>
      </c>
      <c r="BD166" s="130">
        <v>12</v>
      </c>
      <c r="BE166" s="130">
        <v>243</v>
      </c>
      <c r="BF166" s="130">
        <v>1</v>
      </c>
      <c r="BG166" s="130">
        <v>25</v>
      </c>
      <c r="BH166" s="130">
        <v>214</v>
      </c>
      <c r="BI166">
        <v>70</v>
      </c>
      <c r="BJ166" s="130">
        <v>13</v>
      </c>
      <c r="BK166">
        <v>41</v>
      </c>
      <c r="BL166">
        <v>22</v>
      </c>
      <c r="BM166" s="27">
        <v>6</v>
      </c>
      <c r="BN166">
        <v>1</v>
      </c>
      <c r="BO166" s="130">
        <v>14</v>
      </c>
      <c r="BP166" s="130">
        <v>4</v>
      </c>
      <c r="BQ166">
        <v>0</v>
      </c>
      <c r="BR166">
        <v>0</v>
      </c>
      <c r="BS166" s="130">
        <v>10</v>
      </c>
      <c r="BT166">
        <v>0</v>
      </c>
      <c r="BU166">
        <v>0</v>
      </c>
      <c r="BV166">
        <v>2</v>
      </c>
      <c r="BW166">
        <v>4</v>
      </c>
      <c r="BX166">
        <v>0</v>
      </c>
      <c r="BY166" s="130">
        <v>4</v>
      </c>
      <c r="BZ166">
        <v>6</v>
      </c>
      <c r="CA166">
        <v>0</v>
      </c>
      <c r="CB166">
        <v>6</v>
      </c>
      <c r="CC166">
        <v>0</v>
      </c>
      <c r="CD166" s="130"/>
      <c r="CE166" s="130"/>
      <c r="CF166" s="322"/>
      <c r="CG166">
        <v>285</v>
      </c>
      <c r="CH166">
        <v>224</v>
      </c>
      <c r="CI166">
        <v>277</v>
      </c>
      <c r="CJ166" s="130">
        <v>86</v>
      </c>
      <c r="CK166" s="130">
        <v>255</v>
      </c>
      <c r="CL166" s="130">
        <v>167</v>
      </c>
      <c r="CM166" s="130">
        <v>261</v>
      </c>
      <c r="CN166">
        <v>258</v>
      </c>
      <c r="CO166">
        <v>252</v>
      </c>
      <c r="CP166">
        <v>127</v>
      </c>
      <c r="CQ166">
        <v>13</v>
      </c>
      <c r="CR166">
        <v>12</v>
      </c>
      <c r="CS166">
        <v>15</v>
      </c>
      <c r="CT166" s="130">
        <v>1</v>
      </c>
      <c r="CU166" s="130">
        <v>14</v>
      </c>
      <c r="CV166" s="130">
        <v>7</v>
      </c>
      <c r="CW166" s="130">
        <v>14</v>
      </c>
      <c r="CX166">
        <v>14</v>
      </c>
      <c r="CY166">
        <v>13</v>
      </c>
      <c r="CZ166">
        <v>6</v>
      </c>
      <c r="DA166">
        <v>259</v>
      </c>
      <c r="DB166">
        <v>201</v>
      </c>
      <c r="DC166">
        <v>250</v>
      </c>
      <c r="DD166" s="130">
        <v>81</v>
      </c>
      <c r="DE166" s="130">
        <v>229</v>
      </c>
      <c r="DF166" s="130">
        <v>151</v>
      </c>
      <c r="DG166" s="130">
        <v>235</v>
      </c>
      <c r="DH166" s="130">
        <v>232</v>
      </c>
      <c r="DI166" s="130">
        <v>227</v>
      </c>
      <c r="DJ166" s="130">
        <v>113</v>
      </c>
      <c r="DK166" s="130"/>
      <c r="DL166">
        <v>310</v>
      </c>
      <c r="DM166">
        <v>296</v>
      </c>
      <c r="DN166">
        <v>14</v>
      </c>
      <c r="DO166">
        <v>310</v>
      </c>
      <c r="DP166">
        <v>17</v>
      </c>
      <c r="DQ166">
        <v>279</v>
      </c>
      <c r="DR166">
        <v>14</v>
      </c>
      <c r="DS166">
        <v>125</v>
      </c>
      <c r="DT166">
        <v>129</v>
      </c>
      <c r="DU166" s="130">
        <v>177</v>
      </c>
      <c r="DV166" s="130">
        <v>35</v>
      </c>
      <c r="DW166">
        <v>28</v>
      </c>
      <c r="DX166" s="130">
        <v>3</v>
      </c>
      <c r="DY166">
        <v>5</v>
      </c>
      <c r="DZ166">
        <v>62</v>
      </c>
      <c r="EA166">
        <v>0</v>
      </c>
      <c r="EB166">
        <v>108</v>
      </c>
      <c r="EC166" s="130">
        <v>5</v>
      </c>
      <c r="ED166" s="130">
        <v>109</v>
      </c>
      <c r="EE166" s="130">
        <v>7</v>
      </c>
      <c r="EF166" s="130">
        <v>2</v>
      </c>
      <c r="EG166" s="130">
        <v>20</v>
      </c>
      <c r="EH166" s="130">
        <v>132</v>
      </c>
      <c r="EI166" s="130">
        <v>156</v>
      </c>
      <c r="EJ166" s="130">
        <v>2</v>
      </c>
      <c r="EK166" s="130">
        <v>5</v>
      </c>
      <c r="EL166" s="130">
        <v>6</v>
      </c>
      <c r="EM166" s="130">
        <v>4</v>
      </c>
      <c r="EN166" s="130">
        <v>0</v>
      </c>
      <c r="EO166">
        <v>14</v>
      </c>
      <c r="EP166">
        <v>116</v>
      </c>
      <c r="EQ166">
        <v>149</v>
      </c>
      <c r="ER166">
        <v>2</v>
      </c>
      <c r="ES166" s="130">
        <v>28</v>
      </c>
      <c r="ET166">
        <v>6</v>
      </c>
      <c r="EU166" s="130">
        <v>0</v>
      </c>
      <c r="EV166">
        <v>1</v>
      </c>
      <c r="EW166" s="130">
        <v>3275</v>
      </c>
      <c r="EX166" s="130">
        <v>0</v>
      </c>
      <c r="EY166" s="130">
        <v>345</v>
      </c>
      <c r="EZ166" s="130">
        <v>0</v>
      </c>
      <c r="FA166" s="130">
        <v>17</v>
      </c>
      <c r="FB166" s="130">
        <v>24</v>
      </c>
      <c r="FC166" s="130">
        <v>1259</v>
      </c>
      <c r="FD166">
        <v>1350</v>
      </c>
      <c r="FE166">
        <v>667</v>
      </c>
      <c r="FF166" s="130">
        <v>3276</v>
      </c>
      <c r="FG166" s="130">
        <v>26</v>
      </c>
      <c r="FH166" s="130">
        <v>24</v>
      </c>
      <c r="FI166" s="130">
        <v>0</v>
      </c>
      <c r="FJ166" s="130">
        <v>0</v>
      </c>
      <c r="FK166" s="130">
        <v>0</v>
      </c>
      <c r="FL166" s="130">
        <v>24</v>
      </c>
      <c r="FM166" s="130">
        <v>2</v>
      </c>
      <c r="FN166" s="130">
        <v>2</v>
      </c>
      <c r="FO166" s="130">
        <v>1</v>
      </c>
      <c r="FP166" s="130">
        <v>0</v>
      </c>
      <c r="FQ166" s="130">
        <v>0</v>
      </c>
      <c r="FR166" s="130">
        <v>2</v>
      </c>
      <c r="FS166" s="130">
        <v>1</v>
      </c>
      <c r="FT166" s="130">
        <v>0</v>
      </c>
      <c r="FU166" s="130">
        <v>2</v>
      </c>
      <c r="FV166" s="130">
        <v>1</v>
      </c>
      <c r="FW166" s="130">
        <v>1</v>
      </c>
      <c r="FX166" s="130">
        <v>0</v>
      </c>
      <c r="FY166" s="130">
        <v>1</v>
      </c>
      <c r="FZ166" s="130">
        <v>1</v>
      </c>
      <c r="GA166" s="130">
        <v>4</v>
      </c>
      <c r="GB166" s="130">
        <v>1</v>
      </c>
      <c r="GC166" s="130">
        <v>190</v>
      </c>
      <c r="GD166" s="130">
        <v>39</v>
      </c>
      <c r="GE166" s="130">
        <v>229</v>
      </c>
      <c r="GF166" s="130">
        <v>8</v>
      </c>
      <c r="GG166" s="130">
        <v>1</v>
      </c>
      <c r="GH166" s="130">
        <v>9</v>
      </c>
      <c r="GI166" s="130">
        <v>173</v>
      </c>
      <c r="GJ166" s="130">
        <v>37</v>
      </c>
      <c r="GK166" s="130">
        <v>210</v>
      </c>
      <c r="GL166" s="130">
        <v>190</v>
      </c>
      <c r="GM166" s="130">
        <v>13</v>
      </c>
      <c r="GN166" s="130">
        <v>13</v>
      </c>
      <c r="GO166" s="130">
        <v>13</v>
      </c>
      <c r="GP166" s="130">
        <v>98</v>
      </c>
      <c r="GQ166" s="130">
        <v>25</v>
      </c>
      <c r="GR166" s="130">
        <v>15</v>
      </c>
      <c r="GS166" s="130">
        <v>15</v>
      </c>
      <c r="GT166" s="130" t="s">
        <v>118</v>
      </c>
      <c r="GU166" s="130" t="s">
        <v>1254</v>
      </c>
      <c r="GV166" s="130"/>
      <c r="GW166" s="130"/>
      <c r="GX166" s="130"/>
      <c r="GY166" s="130"/>
      <c r="GZ166" s="130"/>
      <c r="HA166" s="130"/>
      <c r="HH166" s="130"/>
      <c r="HI166" s="130"/>
      <c r="HN166" s="130"/>
      <c r="HO166" s="130"/>
      <c r="HP166" s="130"/>
    </row>
    <row r="167" spans="1:224" x14ac:dyDescent="0.3">
      <c r="A167" t="s">
        <v>232</v>
      </c>
      <c r="B167" t="s">
        <v>233</v>
      </c>
      <c r="C167" t="s">
        <v>661</v>
      </c>
      <c r="D167" t="s">
        <v>662</v>
      </c>
      <c r="E167" s="352">
        <v>44713</v>
      </c>
      <c r="F167" s="130">
        <v>4427</v>
      </c>
      <c r="G167">
        <v>282</v>
      </c>
      <c r="H167">
        <v>262</v>
      </c>
      <c r="I167">
        <v>278</v>
      </c>
      <c r="J167">
        <v>267</v>
      </c>
      <c r="K167">
        <v>278</v>
      </c>
      <c r="L167">
        <v>227</v>
      </c>
      <c r="M167">
        <v>261</v>
      </c>
      <c r="N167">
        <v>213</v>
      </c>
      <c r="O167">
        <v>300</v>
      </c>
      <c r="P167">
        <v>13</v>
      </c>
      <c r="Q167">
        <v>12</v>
      </c>
      <c r="R167">
        <v>14</v>
      </c>
      <c r="S167">
        <v>13</v>
      </c>
      <c r="T167">
        <v>13</v>
      </c>
      <c r="U167">
        <v>9</v>
      </c>
      <c r="V167">
        <v>13</v>
      </c>
      <c r="W167">
        <v>12</v>
      </c>
      <c r="X167">
        <v>15</v>
      </c>
      <c r="Y167">
        <v>257</v>
      </c>
      <c r="Z167">
        <v>238</v>
      </c>
      <c r="AA167">
        <v>252</v>
      </c>
      <c r="AB167">
        <v>241</v>
      </c>
      <c r="AC167">
        <v>253</v>
      </c>
      <c r="AD167">
        <v>210</v>
      </c>
      <c r="AE167">
        <v>236</v>
      </c>
      <c r="AF167">
        <v>191</v>
      </c>
      <c r="AG167">
        <v>271</v>
      </c>
      <c r="AH167">
        <v>29</v>
      </c>
      <c r="AI167">
        <v>29</v>
      </c>
      <c r="AJ167">
        <v>0</v>
      </c>
      <c r="AK167">
        <v>0</v>
      </c>
      <c r="AL167">
        <v>29</v>
      </c>
      <c r="AM167">
        <v>29</v>
      </c>
      <c r="AN167">
        <v>188</v>
      </c>
      <c r="AO167">
        <v>8</v>
      </c>
      <c r="AP167">
        <v>173</v>
      </c>
      <c r="AQ167">
        <v>1</v>
      </c>
      <c r="AR167">
        <v>1</v>
      </c>
      <c r="AS167">
        <v>0</v>
      </c>
      <c r="AT167">
        <v>148</v>
      </c>
      <c r="AU167">
        <v>8</v>
      </c>
      <c r="AV167">
        <v>135</v>
      </c>
      <c r="AW167" s="130">
        <v>261</v>
      </c>
      <c r="AX167" s="130">
        <v>2</v>
      </c>
      <c r="AY167" s="130">
        <v>29</v>
      </c>
      <c r="AZ167" s="130">
        <v>228</v>
      </c>
      <c r="BA167" s="130">
        <v>13</v>
      </c>
      <c r="BB167" s="130">
        <v>0</v>
      </c>
      <c r="BC167" s="130">
        <v>1</v>
      </c>
      <c r="BD167" s="130">
        <v>12</v>
      </c>
      <c r="BE167" s="130">
        <v>236</v>
      </c>
      <c r="BF167" s="130">
        <v>2</v>
      </c>
      <c r="BG167" s="130">
        <v>28</v>
      </c>
      <c r="BH167" s="130">
        <v>204</v>
      </c>
      <c r="BI167">
        <v>70</v>
      </c>
      <c r="BJ167" s="130">
        <v>13</v>
      </c>
      <c r="BK167">
        <v>41</v>
      </c>
      <c r="BL167">
        <v>22</v>
      </c>
      <c r="BM167" s="27">
        <v>6</v>
      </c>
      <c r="BN167">
        <v>1</v>
      </c>
      <c r="BO167" s="130">
        <v>15</v>
      </c>
      <c r="BP167" s="130">
        <v>4</v>
      </c>
      <c r="BQ167">
        <v>0</v>
      </c>
      <c r="BR167">
        <v>0</v>
      </c>
      <c r="BS167" s="130">
        <v>11</v>
      </c>
      <c r="BT167">
        <v>0</v>
      </c>
      <c r="BU167">
        <v>0</v>
      </c>
      <c r="BV167">
        <v>3</v>
      </c>
      <c r="BW167">
        <v>5</v>
      </c>
      <c r="BX167">
        <v>0</v>
      </c>
      <c r="BY167" s="130">
        <v>5</v>
      </c>
      <c r="BZ167">
        <v>7</v>
      </c>
      <c r="CA167">
        <v>0</v>
      </c>
      <c r="CB167">
        <v>7</v>
      </c>
      <c r="CC167">
        <v>0</v>
      </c>
      <c r="CD167" s="130"/>
      <c r="CE167" s="130"/>
      <c r="CF167" s="322"/>
      <c r="CG167">
        <v>282</v>
      </c>
      <c r="CH167">
        <v>204</v>
      </c>
      <c r="CI167">
        <v>278</v>
      </c>
      <c r="CJ167" s="130">
        <v>82</v>
      </c>
      <c r="CK167" s="130">
        <v>259</v>
      </c>
      <c r="CL167" s="130">
        <v>162</v>
      </c>
      <c r="CM167" s="130">
        <v>262</v>
      </c>
      <c r="CN167">
        <v>258</v>
      </c>
      <c r="CO167">
        <v>251</v>
      </c>
      <c r="CP167">
        <v>111</v>
      </c>
      <c r="CQ167">
        <v>13</v>
      </c>
      <c r="CR167">
        <v>12</v>
      </c>
      <c r="CS167">
        <v>14</v>
      </c>
      <c r="CT167" s="130">
        <v>1</v>
      </c>
      <c r="CU167" s="130">
        <v>13</v>
      </c>
      <c r="CV167" s="130">
        <v>6</v>
      </c>
      <c r="CW167" s="130">
        <v>12</v>
      </c>
      <c r="CX167">
        <v>12</v>
      </c>
      <c r="CY167">
        <v>11</v>
      </c>
      <c r="CZ167">
        <v>5</v>
      </c>
      <c r="DA167">
        <v>257</v>
      </c>
      <c r="DB167">
        <v>185</v>
      </c>
      <c r="DC167">
        <v>252</v>
      </c>
      <c r="DD167" s="130">
        <v>77</v>
      </c>
      <c r="DE167" s="130">
        <v>234</v>
      </c>
      <c r="DF167" s="130">
        <v>147</v>
      </c>
      <c r="DG167" s="130">
        <v>238</v>
      </c>
      <c r="DH167" s="130">
        <v>234</v>
      </c>
      <c r="DI167" s="130">
        <v>229</v>
      </c>
      <c r="DJ167" s="130">
        <v>101</v>
      </c>
      <c r="DK167" s="130"/>
      <c r="DL167">
        <v>311</v>
      </c>
      <c r="DM167">
        <v>297</v>
      </c>
      <c r="DN167">
        <v>14</v>
      </c>
      <c r="DO167">
        <v>311</v>
      </c>
      <c r="DP167">
        <v>17</v>
      </c>
      <c r="DQ167">
        <v>280</v>
      </c>
      <c r="DR167">
        <v>14</v>
      </c>
      <c r="DS167">
        <v>125</v>
      </c>
      <c r="DT167">
        <v>131</v>
      </c>
      <c r="DU167" s="130">
        <v>179</v>
      </c>
      <c r="DV167" s="130">
        <v>35</v>
      </c>
      <c r="DW167">
        <v>28</v>
      </c>
      <c r="DX167" s="130">
        <v>3</v>
      </c>
      <c r="DY167">
        <v>5</v>
      </c>
      <c r="DZ167">
        <v>61</v>
      </c>
      <c r="EA167">
        <v>0</v>
      </c>
      <c r="EB167">
        <v>105</v>
      </c>
      <c r="EC167" s="130">
        <v>5</v>
      </c>
      <c r="ED167" s="130">
        <v>108</v>
      </c>
      <c r="EE167" s="130">
        <v>7</v>
      </c>
      <c r="EF167" s="130">
        <v>2</v>
      </c>
      <c r="EG167" s="130">
        <v>20</v>
      </c>
      <c r="EH167" s="130">
        <v>132</v>
      </c>
      <c r="EI167" s="130">
        <v>157</v>
      </c>
      <c r="EJ167" s="130">
        <v>2</v>
      </c>
      <c r="EK167" s="130">
        <v>5</v>
      </c>
      <c r="EL167" s="130">
        <v>6</v>
      </c>
      <c r="EM167" s="130">
        <v>4</v>
      </c>
      <c r="EN167" s="130">
        <v>0</v>
      </c>
      <c r="EO167">
        <v>14</v>
      </c>
      <c r="EP167">
        <v>116</v>
      </c>
      <c r="EQ167">
        <v>150</v>
      </c>
      <c r="ER167">
        <v>3</v>
      </c>
      <c r="ES167" s="130">
        <v>29</v>
      </c>
      <c r="ET167">
        <v>6</v>
      </c>
      <c r="EU167" s="130">
        <v>0</v>
      </c>
      <c r="EV167">
        <v>2</v>
      </c>
      <c r="EW167" s="130">
        <v>3265</v>
      </c>
      <c r="EX167" s="130">
        <v>0</v>
      </c>
      <c r="EY167" s="130">
        <v>343</v>
      </c>
      <c r="EZ167" s="130">
        <v>0</v>
      </c>
      <c r="FA167" s="130">
        <v>17</v>
      </c>
      <c r="FB167" s="130">
        <v>24</v>
      </c>
      <c r="FC167" s="130">
        <v>1261</v>
      </c>
      <c r="FD167">
        <v>1337</v>
      </c>
      <c r="FE167">
        <v>669</v>
      </c>
      <c r="FF167" s="130">
        <v>3267</v>
      </c>
      <c r="FG167" s="130">
        <v>25</v>
      </c>
      <c r="FH167" s="130">
        <v>22</v>
      </c>
      <c r="FI167" s="130">
        <v>0</v>
      </c>
      <c r="FJ167" s="130">
        <v>0</v>
      </c>
      <c r="FK167" s="130">
        <v>0</v>
      </c>
      <c r="FL167" s="130">
        <v>23</v>
      </c>
      <c r="FM167" s="130">
        <v>2</v>
      </c>
      <c r="FN167" s="130">
        <v>2</v>
      </c>
      <c r="FO167" s="130">
        <v>1</v>
      </c>
      <c r="FP167" s="130">
        <v>0</v>
      </c>
      <c r="FQ167" s="130">
        <v>0</v>
      </c>
      <c r="FR167" s="130">
        <v>2</v>
      </c>
      <c r="FS167" s="130">
        <v>1</v>
      </c>
      <c r="FT167" s="130">
        <v>0</v>
      </c>
      <c r="FU167" s="130">
        <v>2</v>
      </c>
      <c r="FV167" s="130">
        <v>1</v>
      </c>
      <c r="FW167" s="130">
        <v>1</v>
      </c>
      <c r="FX167" s="130">
        <v>0</v>
      </c>
      <c r="FY167" s="130">
        <v>1</v>
      </c>
      <c r="FZ167" s="130">
        <v>1</v>
      </c>
      <c r="GA167" s="130">
        <v>4</v>
      </c>
      <c r="GB167" s="130">
        <v>1</v>
      </c>
      <c r="GC167" s="130">
        <v>190</v>
      </c>
      <c r="GD167" s="130">
        <v>39</v>
      </c>
      <c r="GE167" s="130">
        <v>229</v>
      </c>
      <c r="GF167" s="130">
        <v>8</v>
      </c>
      <c r="GG167" s="130">
        <v>1</v>
      </c>
      <c r="GH167" s="130">
        <v>9</v>
      </c>
      <c r="GI167" s="130">
        <v>174</v>
      </c>
      <c r="GJ167" s="130">
        <v>37</v>
      </c>
      <c r="GK167" s="130">
        <v>211</v>
      </c>
      <c r="GL167" s="130">
        <v>190</v>
      </c>
      <c r="GM167" s="130">
        <v>20</v>
      </c>
      <c r="GN167" s="130">
        <v>20</v>
      </c>
      <c r="GO167" s="130">
        <v>20</v>
      </c>
      <c r="GP167" s="130">
        <v>96</v>
      </c>
      <c r="GQ167" s="130">
        <v>25</v>
      </c>
      <c r="GR167" s="130">
        <v>14</v>
      </c>
      <c r="GS167" s="130">
        <v>14</v>
      </c>
      <c r="GT167" s="130" t="s">
        <v>121</v>
      </c>
      <c r="GU167" s="130" t="s">
        <v>1254</v>
      </c>
      <c r="GV167" s="130"/>
      <c r="GW167" s="130"/>
      <c r="GX167" s="130"/>
      <c r="GY167" s="130"/>
      <c r="GZ167" s="130"/>
      <c r="HA167" s="130"/>
      <c r="HH167" s="130"/>
      <c r="HI167" s="130"/>
      <c r="HN167" s="130"/>
      <c r="HO167" s="130"/>
      <c r="HP167" s="130"/>
    </row>
    <row r="168" spans="1:224" x14ac:dyDescent="0.3">
      <c r="A168" t="s">
        <v>232</v>
      </c>
      <c r="B168" t="s">
        <v>233</v>
      </c>
      <c r="C168" t="s">
        <v>663</v>
      </c>
      <c r="D168" t="s">
        <v>664</v>
      </c>
      <c r="E168" s="352">
        <v>44682</v>
      </c>
      <c r="F168" s="130">
        <v>10204</v>
      </c>
      <c r="G168">
        <v>498</v>
      </c>
      <c r="H168">
        <v>513</v>
      </c>
      <c r="I168">
        <v>555</v>
      </c>
      <c r="J168">
        <v>445</v>
      </c>
      <c r="K168">
        <v>556</v>
      </c>
      <c r="L168">
        <v>298</v>
      </c>
      <c r="M168">
        <v>382</v>
      </c>
      <c r="N168">
        <v>461</v>
      </c>
      <c r="O168">
        <v>636</v>
      </c>
      <c r="P168">
        <v>28</v>
      </c>
      <c r="Q168">
        <v>24</v>
      </c>
      <c r="R168">
        <v>29</v>
      </c>
      <c r="S168">
        <v>24</v>
      </c>
      <c r="T168">
        <v>28</v>
      </c>
      <c r="U168">
        <v>8</v>
      </c>
      <c r="V168">
        <v>18</v>
      </c>
      <c r="W168">
        <v>24</v>
      </c>
      <c r="X168">
        <v>37</v>
      </c>
      <c r="Y168">
        <v>466</v>
      </c>
      <c r="Z168">
        <v>485</v>
      </c>
      <c r="AA168">
        <v>521</v>
      </c>
      <c r="AB168">
        <v>418</v>
      </c>
      <c r="AC168">
        <v>523</v>
      </c>
      <c r="AD168">
        <v>288</v>
      </c>
      <c r="AE168">
        <v>362</v>
      </c>
      <c r="AF168">
        <v>436</v>
      </c>
      <c r="AG168">
        <v>593</v>
      </c>
      <c r="AH168">
        <v>82</v>
      </c>
      <c r="AI168">
        <v>75</v>
      </c>
      <c r="AJ168">
        <v>9</v>
      </c>
      <c r="AK168">
        <v>9</v>
      </c>
      <c r="AL168">
        <v>71</v>
      </c>
      <c r="AM168">
        <v>64</v>
      </c>
      <c r="AN168">
        <v>224</v>
      </c>
      <c r="AO168">
        <v>7</v>
      </c>
      <c r="AP168">
        <v>216</v>
      </c>
      <c r="AQ168">
        <v>0</v>
      </c>
      <c r="AR168">
        <v>0</v>
      </c>
      <c r="AS168">
        <v>0</v>
      </c>
      <c r="AT168">
        <v>168</v>
      </c>
      <c r="AU168">
        <v>7</v>
      </c>
      <c r="AV168">
        <v>161</v>
      </c>
      <c r="AW168" s="130">
        <v>382</v>
      </c>
      <c r="AX168" s="130">
        <v>4</v>
      </c>
      <c r="AY168" s="130">
        <v>22</v>
      </c>
      <c r="AZ168" s="130">
        <v>356</v>
      </c>
      <c r="BA168" s="130">
        <v>18</v>
      </c>
      <c r="BB168" s="130">
        <v>0</v>
      </c>
      <c r="BC168" s="130">
        <v>0</v>
      </c>
      <c r="BD168" s="130">
        <v>18</v>
      </c>
      <c r="BE168" s="130">
        <v>362</v>
      </c>
      <c r="BF168" s="130">
        <v>4</v>
      </c>
      <c r="BG168" s="130">
        <v>22</v>
      </c>
      <c r="BH168" s="130">
        <v>336</v>
      </c>
      <c r="BI168">
        <v>22</v>
      </c>
      <c r="BJ168" s="130">
        <v>6</v>
      </c>
      <c r="BK168">
        <v>114</v>
      </c>
      <c r="BL168">
        <v>92</v>
      </c>
      <c r="BM168" s="27">
        <v>16</v>
      </c>
      <c r="BN168">
        <v>9</v>
      </c>
      <c r="BO168" s="130">
        <v>22</v>
      </c>
      <c r="BP168" s="130">
        <v>5</v>
      </c>
      <c r="BQ168">
        <v>0</v>
      </c>
      <c r="BR168">
        <v>0</v>
      </c>
      <c r="BS168" s="130">
        <v>17</v>
      </c>
      <c r="BT168">
        <v>0</v>
      </c>
      <c r="BU168">
        <v>0</v>
      </c>
      <c r="BV168">
        <v>4</v>
      </c>
      <c r="BW168">
        <v>7</v>
      </c>
      <c r="BX168">
        <v>0</v>
      </c>
      <c r="BY168" s="130">
        <v>7</v>
      </c>
      <c r="BZ168">
        <v>10</v>
      </c>
      <c r="CA168">
        <v>3</v>
      </c>
      <c r="CB168">
        <v>9</v>
      </c>
      <c r="CC168">
        <v>1</v>
      </c>
      <c r="CD168" s="130"/>
      <c r="CE168" s="130"/>
      <c r="CF168" s="322"/>
      <c r="CG168">
        <v>498</v>
      </c>
      <c r="CH168">
        <v>329</v>
      </c>
      <c r="CI168">
        <v>555</v>
      </c>
      <c r="CJ168" s="130">
        <v>183</v>
      </c>
      <c r="CK168" s="130">
        <v>511</v>
      </c>
      <c r="CL168" s="130">
        <v>384</v>
      </c>
      <c r="CM168" s="130">
        <v>513</v>
      </c>
      <c r="CN168">
        <v>484</v>
      </c>
      <c r="CO168">
        <v>431</v>
      </c>
      <c r="CP168">
        <v>196</v>
      </c>
      <c r="CQ168">
        <v>28</v>
      </c>
      <c r="CR168">
        <v>19</v>
      </c>
      <c r="CS168">
        <v>29</v>
      </c>
      <c r="CT168" s="130">
        <v>6</v>
      </c>
      <c r="CU168" s="130">
        <v>24</v>
      </c>
      <c r="CV168" s="130">
        <v>14</v>
      </c>
      <c r="CW168" s="130">
        <v>24</v>
      </c>
      <c r="CX168">
        <v>22</v>
      </c>
      <c r="CY168">
        <v>22</v>
      </c>
      <c r="CZ168">
        <v>8</v>
      </c>
      <c r="DA168">
        <v>466</v>
      </c>
      <c r="DB168">
        <v>308</v>
      </c>
      <c r="DC168">
        <v>521</v>
      </c>
      <c r="DD168" s="130">
        <v>173</v>
      </c>
      <c r="DE168" s="130">
        <v>482</v>
      </c>
      <c r="DF168" s="130">
        <v>365</v>
      </c>
      <c r="DG168" s="130">
        <v>485</v>
      </c>
      <c r="DH168" s="130">
        <v>459</v>
      </c>
      <c r="DI168" s="130">
        <v>406</v>
      </c>
      <c r="DJ168" s="130">
        <v>187</v>
      </c>
      <c r="DK168" s="130"/>
      <c r="DL168">
        <v>690</v>
      </c>
      <c r="DM168">
        <v>684</v>
      </c>
      <c r="DN168">
        <v>6</v>
      </c>
      <c r="DO168">
        <v>690</v>
      </c>
      <c r="DP168">
        <v>39</v>
      </c>
      <c r="DQ168">
        <v>645</v>
      </c>
      <c r="DR168">
        <v>6</v>
      </c>
      <c r="DS168">
        <v>103</v>
      </c>
      <c r="DT168">
        <v>120</v>
      </c>
      <c r="DU168" s="130">
        <v>475</v>
      </c>
      <c r="DV168" s="130">
        <v>88</v>
      </c>
      <c r="DW168">
        <v>60</v>
      </c>
      <c r="DX168" s="130">
        <v>11</v>
      </c>
      <c r="DY168">
        <v>22</v>
      </c>
      <c r="DZ168">
        <v>33</v>
      </c>
      <c r="EA168">
        <v>1</v>
      </c>
      <c r="EB168">
        <v>103</v>
      </c>
      <c r="EC168" s="130">
        <v>0</v>
      </c>
      <c r="ED168" s="130">
        <v>116</v>
      </c>
      <c r="EE168" s="130">
        <v>1</v>
      </c>
      <c r="EF168" s="130">
        <v>2</v>
      </c>
      <c r="EG168" s="130">
        <v>31</v>
      </c>
      <c r="EH168" s="130">
        <v>313</v>
      </c>
      <c r="EI168" s="130">
        <v>344</v>
      </c>
      <c r="EJ168" s="130">
        <v>2</v>
      </c>
      <c r="EK168" s="130">
        <v>21</v>
      </c>
      <c r="EL168" s="130">
        <v>11</v>
      </c>
      <c r="EM168" s="130">
        <v>5</v>
      </c>
      <c r="EN168" s="130">
        <v>0</v>
      </c>
      <c r="EO168">
        <v>10</v>
      </c>
      <c r="EP168">
        <v>297</v>
      </c>
      <c r="EQ168">
        <v>338</v>
      </c>
      <c r="ER168">
        <v>9</v>
      </c>
      <c r="ES168" s="130">
        <v>77</v>
      </c>
      <c r="ET168">
        <v>11</v>
      </c>
      <c r="EU168" s="130">
        <v>20</v>
      </c>
      <c r="EV168">
        <v>8</v>
      </c>
      <c r="EW168" s="130">
        <v>7545</v>
      </c>
      <c r="EX168" s="130">
        <v>0</v>
      </c>
      <c r="EY168" s="130">
        <v>1015</v>
      </c>
      <c r="EZ168" s="130">
        <v>10</v>
      </c>
      <c r="FA168" s="130">
        <v>47</v>
      </c>
      <c r="FB168" s="130">
        <v>85</v>
      </c>
      <c r="FC168" s="130">
        <v>2918</v>
      </c>
      <c r="FD168">
        <v>3133</v>
      </c>
      <c r="FE168">
        <v>1522</v>
      </c>
      <c r="FF168" s="130">
        <v>7573</v>
      </c>
      <c r="FG168" s="130">
        <v>59</v>
      </c>
      <c r="FH168" s="130">
        <v>30</v>
      </c>
      <c r="FI168" s="130">
        <v>0</v>
      </c>
      <c r="FJ168" s="130">
        <v>4</v>
      </c>
      <c r="FK168" s="130">
        <v>1</v>
      </c>
      <c r="FL168" s="130">
        <v>56</v>
      </c>
      <c r="FM168" s="130">
        <v>2</v>
      </c>
      <c r="FN168" s="130">
        <v>2</v>
      </c>
      <c r="FO168" s="130">
        <v>0</v>
      </c>
      <c r="FP168" s="130">
        <v>0</v>
      </c>
      <c r="FQ168" s="130">
        <v>0</v>
      </c>
      <c r="FR168" s="130">
        <v>1</v>
      </c>
      <c r="FS168" s="130">
        <v>0</v>
      </c>
      <c r="FT168" s="130">
        <v>0</v>
      </c>
      <c r="FU168" s="130">
        <v>5</v>
      </c>
      <c r="FV168" s="130">
        <v>2</v>
      </c>
      <c r="FW168" s="130">
        <v>1</v>
      </c>
      <c r="FX168" s="130">
        <v>0</v>
      </c>
      <c r="FY168" s="130">
        <v>5</v>
      </c>
      <c r="FZ168" s="130">
        <v>0</v>
      </c>
      <c r="GA168" s="130">
        <v>7</v>
      </c>
      <c r="GB168" s="130">
        <v>1</v>
      </c>
      <c r="GC168" s="130">
        <v>333</v>
      </c>
      <c r="GD168" s="130">
        <v>100</v>
      </c>
      <c r="GE168" s="130">
        <v>433</v>
      </c>
      <c r="GF168" s="130">
        <v>10</v>
      </c>
      <c r="GG168" s="130">
        <v>1</v>
      </c>
      <c r="GH168" s="130">
        <v>11</v>
      </c>
      <c r="GI168" s="130">
        <v>320</v>
      </c>
      <c r="GJ168" s="130">
        <v>98</v>
      </c>
      <c r="GK168" s="130">
        <v>418</v>
      </c>
      <c r="GL168" s="130">
        <v>333</v>
      </c>
      <c r="GM168" s="130">
        <v>37</v>
      </c>
      <c r="GN168" s="130">
        <v>37</v>
      </c>
      <c r="GO168" s="130">
        <v>37</v>
      </c>
      <c r="GP168" s="130">
        <v>96</v>
      </c>
      <c r="GQ168" s="130">
        <v>10</v>
      </c>
      <c r="GR168" s="130">
        <v>4</v>
      </c>
      <c r="GS168" s="130">
        <v>4</v>
      </c>
      <c r="GT168" s="130" t="s">
        <v>118</v>
      </c>
      <c r="GU168" s="130" t="s">
        <v>1255</v>
      </c>
      <c r="GV168" s="130"/>
      <c r="GW168" s="130"/>
      <c r="GX168" s="130"/>
      <c r="GY168" s="130"/>
      <c r="GZ168" s="130"/>
      <c r="HA168" s="130"/>
      <c r="HH168" s="130"/>
      <c r="HI168" s="130"/>
      <c r="HN168" s="130"/>
      <c r="HO168" s="130"/>
      <c r="HP168" s="130"/>
    </row>
    <row r="169" spans="1:224" x14ac:dyDescent="0.3">
      <c r="A169" t="s">
        <v>232</v>
      </c>
      <c r="B169" t="s">
        <v>233</v>
      </c>
      <c r="C169" t="s">
        <v>663</v>
      </c>
      <c r="D169" t="s">
        <v>664</v>
      </c>
      <c r="E169" s="352">
        <v>44713</v>
      </c>
      <c r="F169" s="130">
        <v>10237</v>
      </c>
      <c r="G169">
        <v>510</v>
      </c>
      <c r="H169">
        <v>517</v>
      </c>
      <c r="I169">
        <v>557</v>
      </c>
      <c r="J169">
        <v>462</v>
      </c>
      <c r="K169">
        <v>556</v>
      </c>
      <c r="L169">
        <v>302</v>
      </c>
      <c r="M169">
        <v>396</v>
      </c>
      <c r="N169">
        <v>476</v>
      </c>
      <c r="O169">
        <v>639</v>
      </c>
      <c r="P169">
        <v>29</v>
      </c>
      <c r="Q169">
        <v>24</v>
      </c>
      <c r="R169">
        <v>29</v>
      </c>
      <c r="S169">
        <v>24</v>
      </c>
      <c r="T169">
        <v>27</v>
      </c>
      <c r="U169">
        <v>10</v>
      </c>
      <c r="V169">
        <v>18</v>
      </c>
      <c r="W169">
        <v>25</v>
      </c>
      <c r="X169">
        <v>37</v>
      </c>
      <c r="Y169">
        <v>477</v>
      </c>
      <c r="Z169">
        <v>489</v>
      </c>
      <c r="AA169">
        <v>523</v>
      </c>
      <c r="AB169">
        <v>435</v>
      </c>
      <c r="AC169">
        <v>524</v>
      </c>
      <c r="AD169">
        <v>290</v>
      </c>
      <c r="AE169">
        <v>376</v>
      </c>
      <c r="AF169">
        <v>450</v>
      </c>
      <c r="AG169">
        <v>596</v>
      </c>
      <c r="AH169">
        <v>84</v>
      </c>
      <c r="AI169">
        <v>74</v>
      </c>
      <c r="AJ169">
        <v>8</v>
      </c>
      <c r="AK169">
        <v>8</v>
      </c>
      <c r="AL169">
        <v>74</v>
      </c>
      <c r="AM169">
        <v>64</v>
      </c>
      <c r="AN169">
        <v>236</v>
      </c>
      <c r="AO169">
        <v>9</v>
      </c>
      <c r="AP169">
        <v>226</v>
      </c>
      <c r="AQ169">
        <v>0</v>
      </c>
      <c r="AR169">
        <v>0</v>
      </c>
      <c r="AS169">
        <v>0</v>
      </c>
      <c r="AT169">
        <v>180</v>
      </c>
      <c r="AU169">
        <v>8</v>
      </c>
      <c r="AV169">
        <v>172</v>
      </c>
      <c r="AW169" s="130">
        <v>396</v>
      </c>
      <c r="AX169" s="130">
        <v>6</v>
      </c>
      <c r="AY169" s="130">
        <v>22</v>
      </c>
      <c r="AZ169" s="130">
        <v>368</v>
      </c>
      <c r="BA169" s="130">
        <v>18</v>
      </c>
      <c r="BB169" s="130">
        <v>0</v>
      </c>
      <c r="BC169" s="130">
        <v>0</v>
      </c>
      <c r="BD169" s="130">
        <v>18</v>
      </c>
      <c r="BE169" s="130">
        <v>376</v>
      </c>
      <c r="BF169" s="130">
        <v>6</v>
      </c>
      <c r="BG169" s="130">
        <v>22</v>
      </c>
      <c r="BH169" s="130">
        <v>348</v>
      </c>
      <c r="BI169">
        <v>22</v>
      </c>
      <c r="BJ169" s="130">
        <v>6</v>
      </c>
      <c r="BK169">
        <v>116</v>
      </c>
      <c r="BL169">
        <v>91</v>
      </c>
      <c r="BM169" s="27">
        <v>16</v>
      </c>
      <c r="BN169">
        <v>9</v>
      </c>
      <c r="BO169" s="130">
        <v>22</v>
      </c>
      <c r="BP169" s="130">
        <v>5</v>
      </c>
      <c r="BQ169">
        <v>0</v>
      </c>
      <c r="BR169">
        <v>0</v>
      </c>
      <c r="BS169" s="130">
        <v>17</v>
      </c>
      <c r="BT169">
        <v>0</v>
      </c>
      <c r="BU169">
        <v>0</v>
      </c>
      <c r="BV169">
        <v>4</v>
      </c>
      <c r="BW169">
        <v>7</v>
      </c>
      <c r="BX169">
        <v>0</v>
      </c>
      <c r="BY169" s="130">
        <v>7</v>
      </c>
      <c r="BZ169">
        <v>11</v>
      </c>
      <c r="CA169">
        <v>3</v>
      </c>
      <c r="CB169">
        <v>10</v>
      </c>
      <c r="CC169">
        <v>1</v>
      </c>
      <c r="CD169" s="130"/>
      <c r="CE169" s="130"/>
      <c r="CF169" s="322"/>
      <c r="CG169">
        <v>510</v>
      </c>
      <c r="CH169">
        <v>331</v>
      </c>
      <c r="CI169">
        <v>557</v>
      </c>
      <c r="CJ169" s="130">
        <v>181</v>
      </c>
      <c r="CK169" s="130">
        <v>514</v>
      </c>
      <c r="CL169" s="130">
        <v>388</v>
      </c>
      <c r="CM169" s="130">
        <v>517</v>
      </c>
      <c r="CN169">
        <v>488</v>
      </c>
      <c r="CO169">
        <v>443</v>
      </c>
      <c r="CP169">
        <v>205</v>
      </c>
      <c r="CQ169">
        <v>29</v>
      </c>
      <c r="CR169">
        <v>18</v>
      </c>
      <c r="CS169">
        <v>29</v>
      </c>
      <c r="CT169" s="130">
        <v>6</v>
      </c>
      <c r="CU169" s="130">
        <v>23</v>
      </c>
      <c r="CV169" s="130">
        <v>14</v>
      </c>
      <c r="CW169" s="130">
        <v>24</v>
      </c>
      <c r="CX169">
        <v>22</v>
      </c>
      <c r="CY169">
        <v>23</v>
      </c>
      <c r="CZ169">
        <v>7</v>
      </c>
      <c r="DA169">
        <v>477</v>
      </c>
      <c r="DB169">
        <v>311</v>
      </c>
      <c r="DC169">
        <v>523</v>
      </c>
      <c r="DD169" s="130">
        <v>171</v>
      </c>
      <c r="DE169" s="130">
        <v>486</v>
      </c>
      <c r="DF169" s="130">
        <v>369</v>
      </c>
      <c r="DG169" s="130">
        <v>489</v>
      </c>
      <c r="DH169" s="130">
        <v>463</v>
      </c>
      <c r="DI169" s="130">
        <v>417</v>
      </c>
      <c r="DJ169" s="130">
        <v>197</v>
      </c>
      <c r="DK169" s="130"/>
      <c r="DL169">
        <v>694</v>
      </c>
      <c r="DM169">
        <v>688</v>
      </c>
      <c r="DN169">
        <v>6</v>
      </c>
      <c r="DO169">
        <v>694</v>
      </c>
      <c r="DP169">
        <v>39</v>
      </c>
      <c r="DQ169">
        <v>649</v>
      </c>
      <c r="DR169">
        <v>6</v>
      </c>
      <c r="DS169">
        <v>117</v>
      </c>
      <c r="DT169">
        <v>134</v>
      </c>
      <c r="DU169" s="130">
        <v>478</v>
      </c>
      <c r="DV169" s="130">
        <v>88</v>
      </c>
      <c r="DW169">
        <v>61</v>
      </c>
      <c r="DX169" s="130">
        <v>11</v>
      </c>
      <c r="DY169">
        <v>22</v>
      </c>
      <c r="DZ169">
        <v>33</v>
      </c>
      <c r="EA169">
        <v>1</v>
      </c>
      <c r="EB169">
        <v>108</v>
      </c>
      <c r="EC169" s="130">
        <v>0</v>
      </c>
      <c r="ED169" s="130">
        <v>121</v>
      </c>
      <c r="EE169" s="130">
        <v>1</v>
      </c>
      <c r="EF169" s="130">
        <v>2</v>
      </c>
      <c r="EG169" s="130">
        <v>31</v>
      </c>
      <c r="EH169" s="130">
        <v>313</v>
      </c>
      <c r="EI169" s="130">
        <v>348</v>
      </c>
      <c r="EJ169" s="130">
        <v>2</v>
      </c>
      <c r="EK169" s="130">
        <v>21</v>
      </c>
      <c r="EL169" s="130">
        <v>11</v>
      </c>
      <c r="EM169" s="130">
        <v>5</v>
      </c>
      <c r="EN169" s="130">
        <v>0</v>
      </c>
      <c r="EO169">
        <v>10</v>
      </c>
      <c r="EP169">
        <v>297</v>
      </c>
      <c r="EQ169">
        <v>342</v>
      </c>
      <c r="ER169">
        <v>7</v>
      </c>
      <c r="ES169" s="130">
        <v>80</v>
      </c>
      <c r="ET169">
        <v>11</v>
      </c>
      <c r="EU169" s="130">
        <v>20</v>
      </c>
      <c r="EV169">
        <v>9</v>
      </c>
      <c r="EW169" s="130">
        <v>7565</v>
      </c>
      <c r="EX169" s="130">
        <v>0</v>
      </c>
      <c r="EY169" s="130">
        <v>1016</v>
      </c>
      <c r="EZ169" s="130">
        <v>10</v>
      </c>
      <c r="FA169" s="130">
        <v>45</v>
      </c>
      <c r="FB169" s="130">
        <v>87</v>
      </c>
      <c r="FC169" s="130">
        <v>2930</v>
      </c>
      <c r="FD169">
        <v>3136</v>
      </c>
      <c r="FE169">
        <v>1528</v>
      </c>
      <c r="FF169" s="130">
        <v>7594</v>
      </c>
      <c r="FG169" s="130">
        <v>60</v>
      </c>
      <c r="FH169" s="130">
        <v>28</v>
      </c>
      <c r="FI169" s="130">
        <v>0</v>
      </c>
      <c r="FJ169" s="130">
        <v>5</v>
      </c>
      <c r="FK169" s="130">
        <v>1</v>
      </c>
      <c r="FL169" s="130">
        <v>57</v>
      </c>
      <c r="FM169" s="130">
        <v>2</v>
      </c>
      <c r="FN169" s="130">
        <v>2</v>
      </c>
      <c r="FO169" s="130">
        <v>0</v>
      </c>
      <c r="FP169" s="130">
        <v>0</v>
      </c>
      <c r="FQ169" s="130">
        <v>0</v>
      </c>
      <c r="FR169" s="130">
        <v>1</v>
      </c>
      <c r="FS169" s="130">
        <v>0</v>
      </c>
      <c r="FT169" s="130">
        <v>0</v>
      </c>
      <c r="FU169" s="130">
        <v>5</v>
      </c>
      <c r="FV169" s="130">
        <v>2</v>
      </c>
      <c r="FW169" s="130">
        <v>1</v>
      </c>
      <c r="FX169" s="130">
        <v>0</v>
      </c>
      <c r="FY169" s="130">
        <v>5</v>
      </c>
      <c r="FZ169" s="130">
        <v>0</v>
      </c>
      <c r="GA169" s="130">
        <v>7</v>
      </c>
      <c r="GB169" s="130">
        <v>1</v>
      </c>
      <c r="GC169" s="130">
        <v>331</v>
      </c>
      <c r="GD169" s="130">
        <v>103</v>
      </c>
      <c r="GE169" s="130">
        <v>434</v>
      </c>
      <c r="GF169" s="130">
        <v>10</v>
      </c>
      <c r="GG169" s="130">
        <v>1</v>
      </c>
      <c r="GH169" s="130">
        <v>11</v>
      </c>
      <c r="GI169" s="130">
        <v>318</v>
      </c>
      <c r="GJ169" s="130">
        <v>101</v>
      </c>
      <c r="GK169" s="130">
        <v>419</v>
      </c>
      <c r="GL169" s="130">
        <v>331</v>
      </c>
      <c r="GM169" s="130">
        <v>37</v>
      </c>
      <c r="GN169" s="130">
        <v>37</v>
      </c>
      <c r="GO169" s="130">
        <v>37</v>
      </c>
      <c r="GP169" s="130">
        <v>96</v>
      </c>
      <c r="GQ169" s="130">
        <v>10</v>
      </c>
      <c r="GR169" s="130">
        <v>5</v>
      </c>
      <c r="GS169" s="130">
        <v>5</v>
      </c>
      <c r="GT169" s="130" t="s">
        <v>121</v>
      </c>
      <c r="GU169" s="130" t="s">
        <v>1255</v>
      </c>
      <c r="GV169" s="130"/>
      <c r="GW169" s="130"/>
      <c r="GX169" s="130"/>
      <c r="GY169" s="130"/>
      <c r="GZ169" s="130"/>
      <c r="HA169" s="130"/>
      <c r="HH169" s="130"/>
      <c r="HI169" s="130"/>
      <c r="HN169" s="130"/>
      <c r="HO169" s="130"/>
      <c r="HP169" s="130"/>
    </row>
    <row r="170" spans="1:224" x14ac:dyDescent="0.3">
      <c r="A170" t="s">
        <v>232</v>
      </c>
      <c r="B170" t="s">
        <v>233</v>
      </c>
      <c r="C170" t="s">
        <v>665</v>
      </c>
      <c r="D170" t="s">
        <v>666</v>
      </c>
      <c r="E170" s="352">
        <v>44682</v>
      </c>
      <c r="F170" s="130">
        <v>6759</v>
      </c>
      <c r="G170">
        <v>322</v>
      </c>
      <c r="H170">
        <v>278</v>
      </c>
      <c r="I170">
        <v>313</v>
      </c>
      <c r="J170">
        <v>281</v>
      </c>
      <c r="K170">
        <v>316</v>
      </c>
      <c r="L170">
        <v>163</v>
      </c>
      <c r="M170">
        <v>300</v>
      </c>
      <c r="N170">
        <v>15</v>
      </c>
      <c r="O170">
        <v>325</v>
      </c>
      <c r="P170">
        <v>22</v>
      </c>
      <c r="Q170">
        <v>14</v>
      </c>
      <c r="R170">
        <v>17</v>
      </c>
      <c r="S170">
        <v>17</v>
      </c>
      <c r="T170">
        <v>17</v>
      </c>
      <c r="U170">
        <v>7</v>
      </c>
      <c r="V170">
        <v>18</v>
      </c>
      <c r="W170">
        <v>1</v>
      </c>
      <c r="X170">
        <v>19</v>
      </c>
      <c r="Y170">
        <v>291</v>
      </c>
      <c r="Z170">
        <v>256</v>
      </c>
      <c r="AA170">
        <v>286</v>
      </c>
      <c r="AB170">
        <v>257</v>
      </c>
      <c r="AC170">
        <v>289</v>
      </c>
      <c r="AD170">
        <v>151</v>
      </c>
      <c r="AE170">
        <v>274</v>
      </c>
      <c r="AF170">
        <v>14</v>
      </c>
      <c r="AG170">
        <v>297</v>
      </c>
      <c r="AH170">
        <v>39</v>
      </c>
      <c r="AI170">
        <v>34</v>
      </c>
      <c r="AJ170">
        <v>3</v>
      </c>
      <c r="AK170">
        <v>2</v>
      </c>
      <c r="AL170">
        <v>33</v>
      </c>
      <c r="AM170">
        <v>29</v>
      </c>
      <c r="AN170">
        <v>124</v>
      </c>
      <c r="AO170">
        <v>6</v>
      </c>
      <c r="AP170">
        <v>115</v>
      </c>
      <c r="AQ170">
        <v>0</v>
      </c>
      <c r="AR170">
        <v>0</v>
      </c>
      <c r="AS170">
        <v>0</v>
      </c>
      <c r="AT170">
        <v>11</v>
      </c>
      <c r="AU170">
        <v>0</v>
      </c>
      <c r="AV170">
        <v>11</v>
      </c>
      <c r="AW170" s="130">
        <v>300</v>
      </c>
      <c r="AX170" s="130">
        <v>7</v>
      </c>
      <c r="AY170" s="130">
        <v>17</v>
      </c>
      <c r="AZ170" s="130">
        <v>276</v>
      </c>
      <c r="BA170" s="130">
        <v>18</v>
      </c>
      <c r="BB170" s="130">
        <v>0</v>
      </c>
      <c r="BC170" s="130">
        <v>1</v>
      </c>
      <c r="BD170" s="130">
        <v>17</v>
      </c>
      <c r="BE170" s="130">
        <v>274</v>
      </c>
      <c r="BF170" s="130">
        <v>7</v>
      </c>
      <c r="BG170" s="130">
        <v>16</v>
      </c>
      <c r="BH170" s="130">
        <v>251</v>
      </c>
      <c r="BI170">
        <v>56</v>
      </c>
      <c r="BJ170" s="130">
        <v>8</v>
      </c>
      <c r="BK170">
        <v>59</v>
      </c>
      <c r="BL170">
        <v>32</v>
      </c>
      <c r="BM170" s="27">
        <v>7</v>
      </c>
      <c r="BN170">
        <v>3</v>
      </c>
      <c r="BO170" s="130">
        <v>22</v>
      </c>
      <c r="BP170" s="130">
        <v>10</v>
      </c>
      <c r="BQ170">
        <v>0</v>
      </c>
      <c r="BR170">
        <v>0</v>
      </c>
      <c r="BS170" s="130">
        <v>12</v>
      </c>
      <c r="BT170">
        <v>1</v>
      </c>
      <c r="BU170">
        <v>0</v>
      </c>
      <c r="BV170">
        <v>2</v>
      </c>
      <c r="BW170">
        <v>7</v>
      </c>
      <c r="BX170">
        <v>1</v>
      </c>
      <c r="BY170" s="130">
        <v>6</v>
      </c>
      <c r="BZ170">
        <v>12</v>
      </c>
      <c r="CA170">
        <v>3</v>
      </c>
      <c r="CB170">
        <v>11</v>
      </c>
      <c r="CC170">
        <v>1</v>
      </c>
      <c r="CD170" s="130"/>
      <c r="CE170" s="130"/>
      <c r="CF170" s="322"/>
      <c r="CG170">
        <v>322</v>
      </c>
      <c r="CH170">
        <v>243</v>
      </c>
      <c r="CI170">
        <v>313</v>
      </c>
      <c r="CJ170" s="130">
        <v>104</v>
      </c>
      <c r="CK170" s="130">
        <v>290</v>
      </c>
      <c r="CL170" s="130">
        <v>206</v>
      </c>
      <c r="CM170" s="130">
        <v>278</v>
      </c>
      <c r="CN170">
        <v>268</v>
      </c>
      <c r="CO170">
        <v>258</v>
      </c>
      <c r="CP170">
        <v>126</v>
      </c>
      <c r="CQ170">
        <v>22</v>
      </c>
      <c r="CR170">
        <v>19</v>
      </c>
      <c r="CS170">
        <v>17</v>
      </c>
      <c r="CT170" s="130">
        <v>2</v>
      </c>
      <c r="CU170" s="130">
        <v>14</v>
      </c>
      <c r="CV170" s="130">
        <v>7</v>
      </c>
      <c r="CW170" s="130">
        <v>14</v>
      </c>
      <c r="CX170">
        <v>13</v>
      </c>
      <c r="CY170">
        <v>14</v>
      </c>
      <c r="CZ170">
        <v>5</v>
      </c>
      <c r="DA170">
        <v>291</v>
      </c>
      <c r="DB170">
        <v>221</v>
      </c>
      <c r="DC170">
        <v>286</v>
      </c>
      <c r="DD170" s="130">
        <v>98</v>
      </c>
      <c r="DE170" s="130">
        <v>269</v>
      </c>
      <c r="DF170" s="130">
        <v>192</v>
      </c>
      <c r="DG170" s="130">
        <v>256</v>
      </c>
      <c r="DH170" s="130">
        <v>247</v>
      </c>
      <c r="DI170" s="130">
        <v>237</v>
      </c>
      <c r="DJ170" s="130">
        <v>119</v>
      </c>
      <c r="DK170" s="130"/>
      <c r="DL170">
        <v>351</v>
      </c>
      <c r="DM170">
        <v>341</v>
      </c>
      <c r="DN170">
        <v>10</v>
      </c>
      <c r="DO170">
        <v>351</v>
      </c>
      <c r="DP170">
        <v>23</v>
      </c>
      <c r="DQ170">
        <v>318</v>
      </c>
      <c r="DR170">
        <v>10</v>
      </c>
      <c r="DS170">
        <v>128</v>
      </c>
      <c r="DT170">
        <v>155</v>
      </c>
      <c r="DU170" s="130">
        <v>112</v>
      </c>
      <c r="DV170" s="130">
        <v>79</v>
      </c>
      <c r="DW170">
        <v>33</v>
      </c>
      <c r="DX170" s="130">
        <v>1</v>
      </c>
      <c r="DY170">
        <v>20</v>
      </c>
      <c r="DZ170">
        <v>106</v>
      </c>
      <c r="EA170">
        <v>0</v>
      </c>
      <c r="EB170">
        <v>117</v>
      </c>
      <c r="EC170" s="130">
        <v>2</v>
      </c>
      <c r="ED170" s="130">
        <v>143</v>
      </c>
      <c r="EE170" s="130">
        <v>2</v>
      </c>
      <c r="EF170" s="130">
        <v>3</v>
      </c>
      <c r="EG170" s="130">
        <v>35</v>
      </c>
      <c r="EH170" s="130">
        <v>192</v>
      </c>
      <c r="EI170" s="130">
        <v>121</v>
      </c>
      <c r="EJ170" s="130">
        <v>3</v>
      </c>
      <c r="EK170" s="130">
        <v>10</v>
      </c>
      <c r="EL170" s="130">
        <v>9</v>
      </c>
      <c r="EM170" s="130">
        <v>1</v>
      </c>
      <c r="EN170" s="130">
        <v>0</v>
      </c>
      <c r="EO170">
        <v>20</v>
      </c>
      <c r="EP170">
        <v>179</v>
      </c>
      <c r="EQ170">
        <v>119</v>
      </c>
      <c r="ER170">
        <v>8</v>
      </c>
      <c r="ES170" s="130">
        <v>55</v>
      </c>
      <c r="ET170">
        <v>7</v>
      </c>
      <c r="EU170" s="130">
        <v>8</v>
      </c>
      <c r="EV170">
        <v>8</v>
      </c>
      <c r="EW170" s="130">
        <v>4764</v>
      </c>
      <c r="EX170" s="130">
        <v>2</v>
      </c>
      <c r="EY170" s="130">
        <v>491</v>
      </c>
      <c r="EZ170" s="130">
        <v>5</v>
      </c>
      <c r="FA170" s="130">
        <v>25</v>
      </c>
      <c r="FB170" s="130">
        <v>34</v>
      </c>
      <c r="FC170" s="130">
        <v>2294</v>
      </c>
      <c r="FD170">
        <v>1881</v>
      </c>
      <c r="FE170">
        <v>605</v>
      </c>
      <c r="FF170" s="130">
        <v>4780</v>
      </c>
      <c r="FG170" s="130">
        <v>56</v>
      </c>
      <c r="FH170" s="130">
        <v>23</v>
      </c>
      <c r="FI170" s="130">
        <v>0</v>
      </c>
      <c r="FJ170" s="130">
        <v>7</v>
      </c>
      <c r="FK170" s="130">
        <v>2</v>
      </c>
      <c r="FL170" s="130">
        <v>46</v>
      </c>
      <c r="FM170" s="130">
        <v>8</v>
      </c>
      <c r="FN170" s="130">
        <v>3</v>
      </c>
      <c r="FO170" s="130">
        <v>0</v>
      </c>
      <c r="FP170" s="130">
        <v>0</v>
      </c>
      <c r="FQ170" s="130">
        <v>0</v>
      </c>
      <c r="FR170" s="130">
        <v>2</v>
      </c>
      <c r="FS170" s="130">
        <v>0</v>
      </c>
      <c r="FT170" s="130">
        <v>0</v>
      </c>
      <c r="FU170" s="130">
        <v>5</v>
      </c>
      <c r="FV170" s="130">
        <v>2</v>
      </c>
      <c r="FW170" s="130">
        <v>0</v>
      </c>
      <c r="FX170" s="130">
        <v>2</v>
      </c>
      <c r="FY170" s="130">
        <v>2</v>
      </c>
      <c r="FZ170" s="130">
        <v>3</v>
      </c>
      <c r="GA170" s="130">
        <v>8</v>
      </c>
      <c r="GB170" s="130">
        <v>3</v>
      </c>
      <c r="GC170" s="130">
        <v>176</v>
      </c>
      <c r="GD170" s="130">
        <v>53</v>
      </c>
      <c r="GE170" s="130">
        <v>229</v>
      </c>
      <c r="GF170" s="130">
        <v>6</v>
      </c>
      <c r="GG170" s="130">
        <v>0</v>
      </c>
      <c r="GH170" s="130">
        <v>6</v>
      </c>
      <c r="GI170" s="130">
        <v>169</v>
      </c>
      <c r="GJ170" s="130">
        <v>53</v>
      </c>
      <c r="GK170" s="130">
        <v>222</v>
      </c>
      <c r="GL170" s="130">
        <v>176</v>
      </c>
      <c r="GM170" s="130">
        <v>13</v>
      </c>
      <c r="GN170" s="130">
        <v>13</v>
      </c>
      <c r="GO170" s="130">
        <v>13</v>
      </c>
      <c r="GP170" s="130">
        <v>56</v>
      </c>
      <c r="GQ170" s="130">
        <v>2</v>
      </c>
      <c r="GR170" s="130">
        <v>2</v>
      </c>
      <c r="GS170" s="130">
        <v>2</v>
      </c>
      <c r="GT170" s="130" t="s">
        <v>118</v>
      </c>
      <c r="GU170" s="130" t="s">
        <v>1256</v>
      </c>
      <c r="GV170" s="130"/>
      <c r="GW170" s="130"/>
      <c r="GX170" s="130"/>
      <c r="GY170" s="130"/>
      <c r="GZ170" s="130"/>
      <c r="HA170" s="130"/>
      <c r="HH170" s="130"/>
      <c r="HI170" s="130"/>
      <c r="HN170" s="130"/>
      <c r="HO170" s="130"/>
      <c r="HP170" s="130"/>
    </row>
    <row r="171" spans="1:224" x14ac:dyDescent="0.3">
      <c r="A171" t="s">
        <v>130</v>
      </c>
      <c r="B171" t="s">
        <v>144</v>
      </c>
      <c r="C171" t="s">
        <v>917</v>
      </c>
      <c r="D171" t="s">
        <v>918</v>
      </c>
      <c r="E171" s="352">
        <v>44713</v>
      </c>
      <c r="F171" s="130">
        <v>11445</v>
      </c>
      <c r="G171">
        <v>508</v>
      </c>
      <c r="H171">
        <v>489</v>
      </c>
      <c r="I171">
        <v>503</v>
      </c>
      <c r="J171">
        <v>494</v>
      </c>
      <c r="K171">
        <v>499</v>
      </c>
      <c r="L171">
        <v>445</v>
      </c>
      <c r="M171">
        <v>478</v>
      </c>
      <c r="N171">
        <v>431</v>
      </c>
      <c r="O171">
        <v>513</v>
      </c>
      <c r="P171">
        <v>25</v>
      </c>
      <c r="Q171">
        <v>20</v>
      </c>
      <c r="R171">
        <v>22</v>
      </c>
      <c r="S171">
        <v>26</v>
      </c>
      <c r="T171">
        <v>20</v>
      </c>
      <c r="U171">
        <v>15</v>
      </c>
      <c r="V171">
        <v>19</v>
      </c>
      <c r="W171">
        <v>18</v>
      </c>
      <c r="X171">
        <v>30</v>
      </c>
      <c r="Y171">
        <v>481</v>
      </c>
      <c r="Z171">
        <v>468</v>
      </c>
      <c r="AA171">
        <v>480</v>
      </c>
      <c r="AB171">
        <v>466</v>
      </c>
      <c r="AC171">
        <v>478</v>
      </c>
      <c r="AD171">
        <v>429</v>
      </c>
      <c r="AE171">
        <v>458</v>
      </c>
      <c r="AF171">
        <v>413</v>
      </c>
      <c r="AG171">
        <v>481</v>
      </c>
      <c r="AH171">
        <v>72</v>
      </c>
      <c r="AI171">
        <v>50</v>
      </c>
      <c r="AJ171">
        <v>3</v>
      </c>
      <c r="AK171">
        <v>2</v>
      </c>
      <c r="AL171">
        <v>68</v>
      </c>
      <c r="AM171">
        <v>48</v>
      </c>
      <c r="AN171">
        <v>423</v>
      </c>
      <c r="AO171">
        <v>15</v>
      </c>
      <c r="AP171">
        <v>407</v>
      </c>
      <c r="AQ171">
        <v>0</v>
      </c>
      <c r="AR171">
        <v>0</v>
      </c>
      <c r="AS171">
        <v>0</v>
      </c>
      <c r="AT171">
        <v>370</v>
      </c>
      <c r="AU171">
        <v>11</v>
      </c>
      <c r="AV171">
        <v>359</v>
      </c>
      <c r="AW171" s="130">
        <v>478</v>
      </c>
      <c r="AX171" s="130">
        <v>5</v>
      </c>
      <c r="AY171" s="130">
        <v>12</v>
      </c>
      <c r="AZ171" s="130">
        <v>461</v>
      </c>
      <c r="BA171" s="130">
        <v>19</v>
      </c>
      <c r="BB171" s="130">
        <v>0</v>
      </c>
      <c r="BC171" s="130">
        <v>0</v>
      </c>
      <c r="BD171" s="130">
        <v>19</v>
      </c>
      <c r="BE171" s="130">
        <v>458</v>
      </c>
      <c r="BF171" s="130">
        <v>5</v>
      </c>
      <c r="BG171" s="130">
        <v>12</v>
      </c>
      <c r="BH171" s="130">
        <v>441</v>
      </c>
      <c r="BI171">
        <v>63</v>
      </c>
      <c r="BJ171" s="130">
        <v>8</v>
      </c>
      <c r="BK171">
        <v>70</v>
      </c>
      <c r="BL171">
        <v>55</v>
      </c>
      <c r="BM171" s="27">
        <v>20</v>
      </c>
      <c r="BN171">
        <v>3</v>
      </c>
      <c r="BO171" s="130">
        <v>60</v>
      </c>
      <c r="BP171" s="130">
        <v>30</v>
      </c>
      <c r="BQ171">
        <v>4</v>
      </c>
      <c r="BR171">
        <v>0</v>
      </c>
      <c r="BS171" s="130">
        <v>30</v>
      </c>
      <c r="BT171">
        <v>0</v>
      </c>
      <c r="BU171">
        <v>0</v>
      </c>
      <c r="BV171">
        <v>7</v>
      </c>
      <c r="BW171">
        <v>12</v>
      </c>
      <c r="BX171">
        <v>0</v>
      </c>
      <c r="BY171" s="130">
        <v>12</v>
      </c>
      <c r="BZ171">
        <v>24</v>
      </c>
      <c r="CA171">
        <v>3</v>
      </c>
      <c r="CB171">
        <v>21</v>
      </c>
      <c r="CC171">
        <v>3</v>
      </c>
      <c r="CD171" s="130"/>
      <c r="CE171" s="130"/>
      <c r="CF171" s="322"/>
      <c r="CG171">
        <v>508</v>
      </c>
      <c r="CH171">
        <v>446</v>
      </c>
      <c r="CI171">
        <v>503</v>
      </c>
      <c r="CJ171" s="130">
        <v>93</v>
      </c>
      <c r="CK171" s="130">
        <v>447</v>
      </c>
      <c r="CL171" s="130">
        <v>254</v>
      </c>
      <c r="CM171" s="130">
        <v>489</v>
      </c>
      <c r="CN171">
        <v>449</v>
      </c>
      <c r="CO171">
        <v>484</v>
      </c>
      <c r="CP171">
        <v>223</v>
      </c>
      <c r="CQ171">
        <v>25</v>
      </c>
      <c r="CR171">
        <v>25</v>
      </c>
      <c r="CS171">
        <v>22</v>
      </c>
      <c r="CT171" s="130">
        <v>3</v>
      </c>
      <c r="CU171" s="130">
        <v>20</v>
      </c>
      <c r="CV171" s="130">
        <v>12</v>
      </c>
      <c r="CW171" s="130">
        <v>20</v>
      </c>
      <c r="CX171">
        <v>20</v>
      </c>
      <c r="CY171">
        <v>20</v>
      </c>
      <c r="CZ171">
        <v>10</v>
      </c>
      <c r="DA171">
        <v>481</v>
      </c>
      <c r="DB171">
        <v>428</v>
      </c>
      <c r="DC171">
        <v>480</v>
      </c>
      <c r="DD171" s="130">
        <v>93</v>
      </c>
      <c r="DE171" s="130">
        <v>437</v>
      </c>
      <c r="DF171" s="130">
        <v>249</v>
      </c>
      <c r="DG171" s="130">
        <v>468</v>
      </c>
      <c r="DH171" s="130">
        <v>440</v>
      </c>
      <c r="DI171" s="130">
        <v>463</v>
      </c>
      <c r="DJ171" s="130">
        <v>216</v>
      </c>
      <c r="DK171" s="130"/>
      <c r="DL171">
        <v>527</v>
      </c>
      <c r="DM171">
        <v>525</v>
      </c>
      <c r="DN171">
        <v>2</v>
      </c>
      <c r="DO171">
        <v>527</v>
      </c>
      <c r="DP171">
        <v>33</v>
      </c>
      <c r="DQ171">
        <v>492</v>
      </c>
      <c r="DR171">
        <v>2</v>
      </c>
      <c r="DS171">
        <v>2</v>
      </c>
      <c r="DT171">
        <v>257</v>
      </c>
      <c r="DU171" s="130">
        <v>76</v>
      </c>
      <c r="DV171" s="130">
        <v>357</v>
      </c>
      <c r="DW171">
        <v>64</v>
      </c>
      <c r="DX171" s="130">
        <v>5</v>
      </c>
      <c r="DY171">
        <v>21</v>
      </c>
      <c r="DZ171">
        <v>1</v>
      </c>
      <c r="EA171">
        <v>3</v>
      </c>
      <c r="EB171">
        <v>1</v>
      </c>
      <c r="EC171" s="130">
        <v>0</v>
      </c>
      <c r="ED171" s="130">
        <v>248</v>
      </c>
      <c r="EE171" s="130">
        <v>6</v>
      </c>
      <c r="EF171" s="130">
        <v>4</v>
      </c>
      <c r="EG171" s="130">
        <v>79</v>
      </c>
      <c r="EH171" s="130">
        <v>326</v>
      </c>
      <c r="EI171" s="130">
        <v>118</v>
      </c>
      <c r="EJ171" s="130">
        <v>4</v>
      </c>
      <c r="EK171" s="130">
        <v>20</v>
      </c>
      <c r="EL171" s="130">
        <v>7</v>
      </c>
      <c r="EM171" s="130">
        <v>0</v>
      </c>
      <c r="EN171" s="130">
        <v>0</v>
      </c>
      <c r="EO171">
        <v>53</v>
      </c>
      <c r="EP171">
        <v>313</v>
      </c>
      <c r="EQ171">
        <v>116</v>
      </c>
      <c r="ER171">
        <v>28</v>
      </c>
      <c r="ES171" s="130">
        <v>179</v>
      </c>
      <c r="ET171">
        <v>57</v>
      </c>
      <c r="EU171" s="130">
        <v>75</v>
      </c>
      <c r="EV171">
        <v>22</v>
      </c>
      <c r="EW171" s="130">
        <v>8751</v>
      </c>
      <c r="EX171" s="130">
        <v>6</v>
      </c>
      <c r="EY171" s="130">
        <v>169</v>
      </c>
      <c r="EZ171" s="130">
        <v>24</v>
      </c>
      <c r="FA171" s="130">
        <v>20</v>
      </c>
      <c r="FB171" s="130">
        <v>90</v>
      </c>
      <c r="FC171" s="130">
        <v>6440</v>
      </c>
      <c r="FD171">
        <v>2024</v>
      </c>
      <c r="FE171">
        <v>239</v>
      </c>
      <c r="FF171" s="130">
        <v>8848</v>
      </c>
      <c r="FG171" s="130">
        <v>60</v>
      </c>
      <c r="FH171" s="130">
        <v>38</v>
      </c>
      <c r="FI171" s="130">
        <v>3</v>
      </c>
      <c r="FJ171" s="130">
        <v>7</v>
      </c>
      <c r="FK171" s="130">
        <v>1</v>
      </c>
      <c r="FL171" s="130">
        <v>57</v>
      </c>
      <c r="FM171" s="130">
        <v>2</v>
      </c>
      <c r="FN171" s="130">
        <v>4</v>
      </c>
      <c r="FO171" s="130">
        <v>0</v>
      </c>
      <c r="FP171" s="130">
        <v>0</v>
      </c>
      <c r="FQ171" s="130">
        <v>0</v>
      </c>
      <c r="FR171" s="130">
        <v>2</v>
      </c>
      <c r="FS171" s="130">
        <v>0</v>
      </c>
      <c r="FT171" s="130">
        <v>0</v>
      </c>
      <c r="FU171" s="130">
        <v>13</v>
      </c>
      <c r="FV171" s="130">
        <v>8</v>
      </c>
      <c r="FW171" s="130">
        <v>4</v>
      </c>
      <c r="FX171" s="130">
        <v>1</v>
      </c>
      <c r="FY171" s="130">
        <v>9</v>
      </c>
      <c r="FZ171" s="130">
        <v>4</v>
      </c>
      <c r="GA171" s="130">
        <v>17</v>
      </c>
      <c r="GB171" s="130">
        <v>9</v>
      </c>
      <c r="GC171" s="130">
        <v>305</v>
      </c>
      <c r="GD171" s="130">
        <v>69</v>
      </c>
      <c r="GE171" s="130">
        <v>374</v>
      </c>
      <c r="GF171" s="130">
        <v>6</v>
      </c>
      <c r="GG171" s="130">
        <v>0</v>
      </c>
      <c r="GH171" s="130">
        <v>6</v>
      </c>
      <c r="GI171" s="130">
        <v>297</v>
      </c>
      <c r="GJ171" s="130">
        <v>69</v>
      </c>
      <c r="GK171" s="130">
        <v>366</v>
      </c>
      <c r="GL171" s="130">
        <v>305</v>
      </c>
      <c r="GM171" s="130">
        <v>44</v>
      </c>
      <c r="GN171" s="130">
        <v>43</v>
      </c>
      <c r="GO171" s="130">
        <v>44</v>
      </c>
      <c r="GP171" s="130">
        <v>223</v>
      </c>
      <c r="GQ171" s="130">
        <v>4</v>
      </c>
      <c r="GR171" s="130">
        <v>2</v>
      </c>
      <c r="GS171" s="130">
        <v>2</v>
      </c>
      <c r="GT171" s="130" t="s">
        <v>121</v>
      </c>
      <c r="GU171" s="130" t="s">
        <v>1388</v>
      </c>
      <c r="GV171" s="130"/>
      <c r="GW171" s="130"/>
      <c r="GX171" s="130"/>
      <c r="GY171" s="130"/>
      <c r="GZ171" s="130"/>
      <c r="HA171" s="130"/>
      <c r="HH171" s="130"/>
      <c r="HI171" s="130"/>
      <c r="HN171" s="130"/>
      <c r="HO171" s="130"/>
      <c r="HP171" s="130"/>
    </row>
    <row r="172" spans="1:224" x14ac:dyDescent="0.3">
      <c r="A172" t="s">
        <v>232</v>
      </c>
      <c r="B172" t="s">
        <v>233</v>
      </c>
      <c r="C172" t="s">
        <v>665</v>
      </c>
      <c r="D172" t="s">
        <v>666</v>
      </c>
      <c r="E172" s="352">
        <v>44713</v>
      </c>
      <c r="F172" s="130">
        <v>6804</v>
      </c>
      <c r="G172">
        <v>325</v>
      </c>
      <c r="H172">
        <v>282</v>
      </c>
      <c r="I172">
        <v>315</v>
      </c>
      <c r="J172">
        <v>292</v>
      </c>
      <c r="K172">
        <v>319</v>
      </c>
      <c r="L172">
        <v>166</v>
      </c>
      <c r="M172">
        <v>303</v>
      </c>
      <c r="N172">
        <v>17</v>
      </c>
      <c r="O172">
        <v>324</v>
      </c>
      <c r="P172">
        <v>22</v>
      </c>
      <c r="Q172">
        <v>14</v>
      </c>
      <c r="R172">
        <v>17</v>
      </c>
      <c r="S172">
        <v>17</v>
      </c>
      <c r="T172">
        <v>17</v>
      </c>
      <c r="U172">
        <v>7</v>
      </c>
      <c r="V172">
        <v>18</v>
      </c>
      <c r="W172">
        <v>1</v>
      </c>
      <c r="X172">
        <v>19</v>
      </c>
      <c r="Y172">
        <v>294</v>
      </c>
      <c r="Z172">
        <v>260</v>
      </c>
      <c r="AA172">
        <v>288</v>
      </c>
      <c r="AB172">
        <v>268</v>
      </c>
      <c r="AC172">
        <v>292</v>
      </c>
      <c r="AD172">
        <v>154</v>
      </c>
      <c r="AE172">
        <v>277</v>
      </c>
      <c r="AF172">
        <v>16</v>
      </c>
      <c r="AG172">
        <v>296</v>
      </c>
      <c r="AH172">
        <v>38</v>
      </c>
      <c r="AI172">
        <v>33</v>
      </c>
      <c r="AJ172">
        <v>4</v>
      </c>
      <c r="AK172">
        <v>3</v>
      </c>
      <c r="AL172">
        <v>31</v>
      </c>
      <c r="AM172">
        <v>27</v>
      </c>
      <c r="AN172">
        <v>131</v>
      </c>
      <c r="AO172">
        <v>6</v>
      </c>
      <c r="AP172">
        <v>122</v>
      </c>
      <c r="AQ172">
        <v>0</v>
      </c>
      <c r="AR172">
        <v>0</v>
      </c>
      <c r="AS172">
        <v>0</v>
      </c>
      <c r="AT172">
        <v>11</v>
      </c>
      <c r="AU172">
        <v>0</v>
      </c>
      <c r="AV172">
        <v>11</v>
      </c>
      <c r="AW172" s="130">
        <v>303</v>
      </c>
      <c r="AX172" s="130">
        <v>6</v>
      </c>
      <c r="AY172" s="130">
        <v>16</v>
      </c>
      <c r="AZ172" s="130">
        <v>281</v>
      </c>
      <c r="BA172" s="130">
        <v>18</v>
      </c>
      <c r="BB172" s="130">
        <v>0</v>
      </c>
      <c r="BC172" s="130">
        <v>1</v>
      </c>
      <c r="BD172" s="130">
        <v>17</v>
      </c>
      <c r="BE172" s="130">
        <v>277</v>
      </c>
      <c r="BF172" s="130">
        <v>6</v>
      </c>
      <c r="BG172" s="130">
        <v>15</v>
      </c>
      <c r="BH172" s="130">
        <v>256</v>
      </c>
      <c r="BI172">
        <v>54</v>
      </c>
      <c r="BJ172" s="130">
        <v>8</v>
      </c>
      <c r="BK172">
        <v>60</v>
      </c>
      <c r="BL172">
        <v>31</v>
      </c>
      <c r="BM172" s="27">
        <v>6</v>
      </c>
      <c r="BN172">
        <v>3</v>
      </c>
      <c r="BO172" s="130">
        <v>22</v>
      </c>
      <c r="BP172" s="130">
        <v>9</v>
      </c>
      <c r="BQ172">
        <v>0</v>
      </c>
      <c r="BR172">
        <v>0</v>
      </c>
      <c r="BS172" s="130">
        <v>13</v>
      </c>
      <c r="BT172">
        <v>1</v>
      </c>
      <c r="BU172">
        <v>0</v>
      </c>
      <c r="BV172">
        <v>2</v>
      </c>
      <c r="BW172">
        <v>7</v>
      </c>
      <c r="BX172">
        <v>1</v>
      </c>
      <c r="BY172" s="130">
        <v>6</v>
      </c>
      <c r="BZ172">
        <v>13</v>
      </c>
      <c r="CA172">
        <v>4</v>
      </c>
      <c r="CB172">
        <v>12</v>
      </c>
      <c r="CC172">
        <v>1</v>
      </c>
      <c r="CD172" s="130"/>
      <c r="CE172" s="130"/>
      <c r="CF172" s="322"/>
      <c r="CG172">
        <v>325</v>
      </c>
      <c r="CH172">
        <v>241</v>
      </c>
      <c r="CI172">
        <v>315</v>
      </c>
      <c r="CJ172" s="130">
        <v>103</v>
      </c>
      <c r="CK172" s="130">
        <v>291</v>
      </c>
      <c r="CL172" s="130">
        <v>209</v>
      </c>
      <c r="CM172" s="130">
        <v>282</v>
      </c>
      <c r="CN172">
        <v>272</v>
      </c>
      <c r="CO172">
        <v>264</v>
      </c>
      <c r="CP172">
        <v>127</v>
      </c>
      <c r="CQ172">
        <v>22</v>
      </c>
      <c r="CR172">
        <v>18</v>
      </c>
      <c r="CS172">
        <v>17</v>
      </c>
      <c r="CT172" s="130">
        <v>2</v>
      </c>
      <c r="CU172" s="130">
        <v>14</v>
      </c>
      <c r="CV172" s="130">
        <v>7</v>
      </c>
      <c r="CW172" s="130">
        <v>14</v>
      </c>
      <c r="CX172">
        <v>13</v>
      </c>
      <c r="CY172">
        <v>14</v>
      </c>
      <c r="CZ172">
        <v>5</v>
      </c>
      <c r="DA172">
        <v>294</v>
      </c>
      <c r="DB172">
        <v>220</v>
      </c>
      <c r="DC172">
        <v>288</v>
      </c>
      <c r="DD172" s="130">
        <v>97</v>
      </c>
      <c r="DE172" s="130">
        <v>270</v>
      </c>
      <c r="DF172" s="130">
        <v>195</v>
      </c>
      <c r="DG172" s="130">
        <v>260</v>
      </c>
      <c r="DH172" s="130">
        <v>251</v>
      </c>
      <c r="DI172" s="130">
        <v>243</v>
      </c>
      <c r="DJ172" s="130">
        <v>120</v>
      </c>
      <c r="DK172" s="130"/>
      <c r="DL172">
        <v>351</v>
      </c>
      <c r="DM172">
        <v>341</v>
      </c>
      <c r="DN172">
        <v>10</v>
      </c>
      <c r="DO172">
        <v>351</v>
      </c>
      <c r="DP172">
        <v>23</v>
      </c>
      <c r="DQ172">
        <v>318</v>
      </c>
      <c r="DR172">
        <v>10</v>
      </c>
      <c r="DS172">
        <v>131</v>
      </c>
      <c r="DT172">
        <v>160</v>
      </c>
      <c r="DU172" s="130">
        <v>111</v>
      </c>
      <c r="DV172" s="130">
        <v>79</v>
      </c>
      <c r="DW172">
        <v>33</v>
      </c>
      <c r="DX172" s="130">
        <v>1</v>
      </c>
      <c r="DY172">
        <v>20</v>
      </c>
      <c r="DZ172">
        <v>107</v>
      </c>
      <c r="EA172">
        <v>0</v>
      </c>
      <c r="EB172">
        <v>111</v>
      </c>
      <c r="EC172" s="130">
        <v>2</v>
      </c>
      <c r="ED172" s="130">
        <v>139</v>
      </c>
      <c r="EE172" s="130">
        <v>2</v>
      </c>
      <c r="EF172" s="130">
        <v>3</v>
      </c>
      <c r="EG172" s="130">
        <v>35</v>
      </c>
      <c r="EH172" s="130">
        <v>194</v>
      </c>
      <c r="EI172" s="130">
        <v>119</v>
      </c>
      <c r="EJ172" s="130">
        <v>3</v>
      </c>
      <c r="EK172" s="130">
        <v>10</v>
      </c>
      <c r="EL172" s="130">
        <v>9</v>
      </c>
      <c r="EM172" s="130">
        <v>1</v>
      </c>
      <c r="EN172" s="130">
        <v>0</v>
      </c>
      <c r="EO172">
        <v>20</v>
      </c>
      <c r="EP172">
        <v>181</v>
      </c>
      <c r="EQ172">
        <v>117</v>
      </c>
      <c r="ER172">
        <v>8</v>
      </c>
      <c r="ES172" s="130">
        <v>57</v>
      </c>
      <c r="ET172">
        <v>7</v>
      </c>
      <c r="EU172" s="130">
        <v>12</v>
      </c>
      <c r="EV172">
        <v>8</v>
      </c>
      <c r="EW172" s="130">
        <v>4788</v>
      </c>
      <c r="EX172" s="130">
        <v>4</v>
      </c>
      <c r="EY172" s="130">
        <v>484</v>
      </c>
      <c r="EZ172" s="130">
        <v>9</v>
      </c>
      <c r="FA172" s="130">
        <v>26</v>
      </c>
      <c r="FB172" s="130">
        <v>35</v>
      </c>
      <c r="FC172" s="130">
        <v>2300</v>
      </c>
      <c r="FD172">
        <v>1903</v>
      </c>
      <c r="FE172">
        <v>605</v>
      </c>
      <c r="FF172" s="130">
        <v>4808</v>
      </c>
      <c r="FG172" s="130">
        <v>56</v>
      </c>
      <c r="FH172" s="130">
        <v>23</v>
      </c>
      <c r="FI172" s="130">
        <v>0</v>
      </c>
      <c r="FJ172" s="130">
        <v>9</v>
      </c>
      <c r="FK172" s="130">
        <v>2</v>
      </c>
      <c r="FL172" s="130">
        <v>46</v>
      </c>
      <c r="FM172" s="130">
        <v>8</v>
      </c>
      <c r="FN172" s="130">
        <v>3</v>
      </c>
      <c r="FO172" s="130">
        <v>0</v>
      </c>
      <c r="FP172" s="130">
        <v>0</v>
      </c>
      <c r="FQ172" s="130">
        <v>0</v>
      </c>
      <c r="FR172" s="130">
        <v>2</v>
      </c>
      <c r="FS172" s="130">
        <v>0</v>
      </c>
      <c r="FT172" s="130">
        <v>0</v>
      </c>
      <c r="FU172" s="130">
        <v>5</v>
      </c>
      <c r="FV172" s="130">
        <v>2</v>
      </c>
      <c r="FW172" s="130">
        <v>0</v>
      </c>
      <c r="FX172" s="130">
        <v>2</v>
      </c>
      <c r="FY172" s="130">
        <v>2</v>
      </c>
      <c r="FZ172" s="130">
        <v>3</v>
      </c>
      <c r="GA172" s="130">
        <v>8</v>
      </c>
      <c r="GB172" s="130">
        <v>3</v>
      </c>
      <c r="GC172" s="130">
        <v>176</v>
      </c>
      <c r="GD172" s="130">
        <v>54</v>
      </c>
      <c r="GE172" s="130">
        <v>230</v>
      </c>
      <c r="GF172" s="130">
        <v>6</v>
      </c>
      <c r="GG172" s="130">
        <v>0</v>
      </c>
      <c r="GH172" s="130">
        <v>6</v>
      </c>
      <c r="GI172" s="130">
        <v>169</v>
      </c>
      <c r="GJ172" s="130">
        <v>54</v>
      </c>
      <c r="GK172" s="130">
        <v>223</v>
      </c>
      <c r="GL172" s="130">
        <v>176</v>
      </c>
      <c r="GM172" s="130">
        <v>13</v>
      </c>
      <c r="GN172" s="130">
        <v>13</v>
      </c>
      <c r="GO172" s="130">
        <v>13</v>
      </c>
      <c r="GP172" s="130">
        <v>57</v>
      </c>
      <c r="GQ172" s="130">
        <v>2</v>
      </c>
      <c r="GR172" s="130">
        <v>2</v>
      </c>
      <c r="GS172" s="130">
        <v>2</v>
      </c>
      <c r="GT172" s="130" t="s">
        <v>121</v>
      </c>
      <c r="GU172" s="130" t="s">
        <v>1256</v>
      </c>
      <c r="GV172" s="130"/>
      <c r="GW172" s="130"/>
      <c r="GX172" s="130"/>
      <c r="GY172" s="130"/>
      <c r="GZ172" s="130"/>
      <c r="HA172" s="130"/>
      <c r="HH172" s="130"/>
      <c r="HI172" s="130"/>
      <c r="HN172" s="130"/>
      <c r="HO172" s="130"/>
      <c r="HP172" s="130"/>
    </row>
    <row r="173" spans="1:224" x14ac:dyDescent="0.3">
      <c r="A173" t="s">
        <v>232</v>
      </c>
      <c r="B173" t="s">
        <v>236</v>
      </c>
      <c r="C173" t="s">
        <v>667</v>
      </c>
      <c r="D173" t="s">
        <v>668</v>
      </c>
      <c r="E173" s="352">
        <v>44682</v>
      </c>
      <c r="F173" s="130">
        <v>20177</v>
      </c>
      <c r="G173">
        <v>1050</v>
      </c>
      <c r="H173">
        <v>1035</v>
      </c>
      <c r="I173">
        <v>1114</v>
      </c>
      <c r="J173">
        <v>971</v>
      </c>
      <c r="K173">
        <v>1104</v>
      </c>
      <c r="L173">
        <v>693</v>
      </c>
      <c r="M173">
        <v>838</v>
      </c>
      <c r="N173">
        <v>968</v>
      </c>
      <c r="O173">
        <v>1167</v>
      </c>
      <c r="P173">
        <v>58</v>
      </c>
      <c r="Q173">
        <v>47</v>
      </c>
      <c r="R173">
        <v>55</v>
      </c>
      <c r="S173">
        <v>49</v>
      </c>
      <c r="T173">
        <v>51</v>
      </c>
      <c r="U173">
        <v>27</v>
      </c>
      <c r="V173">
        <v>41</v>
      </c>
      <c r="W173">
        <v>58</v>
      </c>
      <c r="X173">
        <v>69</v>
      </c>
      <c r="Y173">
        <v>987</v>
      </c>
      <c r="Z173">
        <v>983</v>
      </c>
      <c r="AA173">
        <v>1055</v>
      </c>
      <c r="AB173">
        <v>920</v>
      </c>
      <c r="AC173">
        <v>1048</v>
      </c>
      <c r="AD173">
        <v>664</v>
      </c>
      <c r="AE173">
        <v>795</v>
      </c>
      <c r="AF173">
        <v>908</v>
      </c>
      <c r="AG173">
        <v>1092</v>
      </c>
      <c r="AH173">
        <v>90</v>
      </c>
      <c r="AI173">
        <v>90</v>
      </c>
      <c r="AJ173">
        <v>8</v>
      </c>
      <c r="AK173">
        <v>8</v>
      </c>
      <c r="AL173">
        <v>82</v>
      </c>
      <c r="AM173">
        <v>82</v>
      </c>
      <c r="AN173">
        <v>585</v>
      </c>
      <c r="AO173">
        <v>21</v>
      </c>
      <c r="AP173">
        <v>562</v>
      </c>
      <c r="AQ173">
        <v>0</v>
      </c>
      <c r="AR173">
        <v>0</v>
      </c>
      <c r="AS173">
        <v>0</v>
      </c>
      <c r="AT173">
        <v>491</v>
      </c>
      <c r="AU173">
        <v>19</v>
      </c>
      <c r="AV173">
        <v>471</v>
      </c>
      <c r="AW173" s="130">
        <v>838</v>
      </c>
      <c r="AX173" s="130">
        <v>22</v>
      </c>
      <c r="AY173" s="130">
        <v>54</v>
      </c>
      <c r="AZ173" s="130">
        <v>759</v>
      </c>
      <c r="BA173" s="130">
        <v>41</v>
      </c>
      <c r="BB173" s="130">
        <v>2</v>
      </c>
      <c r="BC173" s="130">
        <v>2</v>
      </c>
      <c r="BD173" s="130">
        <v>37</v>
      </c>
      <c r="BE173" s="130">
        <v>795</v>
      </c>
      <c r="BF173" s="130">
        <v>20</v>
      </c>
      <c r="BG173" s="130">
        <v>52</v>
      </c>
      <c r="BH173" s="130">
        <v>720</v>
      </c>
      <c r="BI173">
        <v>80</v>
      </c>
      <c r="BJ173" s="130">
        <v>9</v>
      </c>
      <c r="BK173">
        <v>209</v>
      </c>
      <c r="BL173">
        <v>124</v>
      </c>
      <c r="BM173" s="27">
        <v>19</v>
      </c>
      <c r="BN173">
        <v>7</v>
      </c>
      <c r="BO173" s="130">
        <v>63</v>
      </c>
      <c r="BP173" s="130">
        <v>24</v>
      </c>
      <c r="BQ173">
        <v>0</v>
      </c>
      <c r="BR173">
        <v>0</v>
      </c>
      <c r="BS173" s="130">
        <v>39</v>
      </c>
      <c r="BT173">
        <v>0</v>
      </c>
      <c r="BU173">
        <v>0</v>
      </c>
      <c r="BV173">
        <v>5</v>
      </c>
      <c r="BW173">
        <v>9</v>
      </c>
      <c r="BX173">
        <v>1</v>
      </c>
      <c r="BY173" s="130">
        <v>8</v>
      </c>
      <c r="BZ173">
        <v>28</v>
      </c>
      <c r="CA173">
        <v>8</v>
      </c>
      <c r="CB173">
        <v>24</v>
      </c>
      <c r="CC173">
        <v>4</v>
      </c>
      <c r="CD173" s="130"/>
      <c r="CE173" s="130"/>
      <c r="CF173" s="322"/>
      <c r="CG173">
        <v>1050</v>
      </c>
      <c r="CH173">
        <v>682</v>
      </c>
      <c r="CI173">
        <v>1114</v>
      </c>
      <c r="CJ173" s="130">
        <v>301</v>
      </c>
      <c r="CK173" s="130">
        <v>1023</v>
      </c>
      <c r="CL173" s="130">
        <v>682</v>
      </c>
      <c r="CM173" s="130">
        <v>1035</v>
      </c>
      <c r="CN173">
        <v>864</v>
      </c>
      <c r="CO173">
        <v>918</v>
      </c>
      <c r="CP173">
        <v>332</v>
      </c>
      <c r="CQ173">
        <v>58</v>
      </c>
      <c r="CR173">
        <v>45</v>
      </c>
      <c r="CS173">
        <v>55</v>
      </c>
      <c r="CT173" s="130">
        <v>10</v>
      </c>
      <c r="CU173" s="130">
        <v>49</v>
      </c>
      <c r="CV173" s="130">
        <v>17</v>
      </c>
      <c r="CW173" s="130">
        <v>47</v>
      </c>
      <c r="CX173">
        <v>37</v>
      </c>
      <c r="CY173">
        <v>39</v>
      </c>
      <c r="CZ173">
        <v>9</v>
      </c>
      <c r="DA173">
        <v>987</v>
      </c>
      <c r="DB173">
        <v>632</v>
      </c>
      <c r="DC173">
        <v>1055</v>
      </c>
      <c r="DD173" s="130">
        <v>288</v>
      </c>
      <c r="DE173" s="130">
        <v>970</v>
      </c>
      <c r="DF173" s="130">
        <v>661</v>
      </c>
      <c r="DG173" s="130">
        <v>983</v>
      </c>
      <c r="DH173" s="130">
        <v>823</v>
      </c>
      <c r="DI173" s="130">
        <v>875</v>
      </c>
      <c r="DJ173" s="130">
        <v>320</v>
      </c>
      <c r="DK173" s="130"/>
      <c r="DL173">
        <v>1296</v>
      </c>
      <c r="DM173">
        <v>1290</v>
      </c>
      <c r="DN173">
        <v>6</v>
      </c>
      <c r="DO173">
        <v>1296</v>
      </c>
      <c r="DP173">
        <v>87</v>
      </c>
      <c r="DQ173">
        <v>1203</v>
      </c>
      <c r="DR173">
        <v>6</v>
      </c>
      <c r="DS173">
        <v>516</v>
      </c>
      <c r="DT173">
        <v>635</v>
      </c>
      <c r="DU173" s="130">
        <v>501</v>
      </c>
      <c r="DV173" s="130">
        <v>214</v>
      </c>
      <c r="DW173">
        <v>89</v>
      </c>
      <c r="DX173" s="130">
        <v>16</v>
      </c>
      <c r="DY173">
        <v>13</v>
      </c>
      <c r="DZ173">
        <v>449</v>
      </c>
      <c r="EA173">
        <v>14</v>
      </c>
      <c r="EB173">
        <v>442</v>
      </c>
      <c r="EC173" s="130">
        <v>2</v>
      </c>
      <c r="ED173" s="130">
        <v>555</v>
      </c>
      <c r="EE173" s="130">
        <v>4</v>
      </c>
      <c r="EF173" s="130">
        <v>17</v>
      </c>
      <c r="EG173" s="130">
        <v>76</v>
      </c>
      <c r="EH173" s="130">
        <v>572</v>
      </c>
      <c r="EI173" s="130">
        <v>631</v>
      </c>
      <c r="EJ173" s="130">
        <v>16</v>
      </c>
      <c r="EK173" s="130">
        <v>24</v>
      </c>
      <c r="EL173" s="130">
        <v>37</v>
      </c>
      <c r="EM173" s="130">
        <v>10</v>
      </c>
      <c r="EN173" s="130">
        <v>1</v>
      </c>
      <c r="EO173">
        <v>51</v>
      </c>
      <c r="EP173">
        <v>534</v>
      </c>
      <c r="EQ173">
        <v>617</v>
      </c>
      <c r="ER173">
        <v>14</v>
      </c>
      <c r="ES173" s="130">
        <v>140</v>
      </c>
      <c r="ET173">
        <v>31</v>
      </c>
      <c r="EU173" s="130">
        <v>192</v>
      </c>
      <c r="EV173">
        <v>386</v>
      </c>
      <c r="EW173" s="130">
        <v>14091</v>
      </c>
      <c r="EX173" s="130">
        <v>8</v>
      </c>
      <c r="EY173" s="130">
        <v>1476</v>
      </c>
      <c r="EZ173" s="130">
        <v>73</v>
      </c>
      <c r="FA173" s="130">
        <v>44</v>
      </c>
      <c r="FB173" s="130">
        <v>137</v>
      </c>
      <c r="FC173" s="130">
        <v>5821</v>
      </c>
      <c r="FD173">
        <v>5850</v>
      </c>
      <c r="FE173">
        <v>2998</v>
      </c>
      <c r="FF173" s="130">
        <v>14669</v>
      </c>
      <c r="FG173" s="130">
        <v>113</v>
      </c>
      <c r="FH173" s="130">
        <v>38</v>
      </c>
      <c r="FI173" s="130">
        <v>1</v>
      </c>
      <c r="FJ173" s="130">
        <v>22</v>
      </c>
      <c r="FK173" s="130">
        <v>3</v>
      </c>
      <c r="FL173" s="130">
        <v>109</v>
      </c>
      <c r="FM173" s="130">
        <v>1</v>
      </c>
      <c r="FN173" s="130">
        <v>17</v>
      </c>
      <c r="FO173" s="130">
        <v>3</v>
      </c>
      <c r="FP173" s="130">
        <v>2</v>
      </c>
      <c r="FQ173" s="130">
        <v>0</v>
      </c>
      <c r="FR173" s="130">
        <v>3</v>
      </c>
      <c r="FS173" s="130">
        <v>0</v>
      </c>
      <c r="FT173" s="130">
        <v>0</v>
      </c>
      <c r="FU173" s="130">
        <v>16</v>
      </c>
      <c r="FV173" s="130">
        <v>9</v>
      </c>
      <c r="FW173" s="130">
        <v>2</v>
      </c>
      <c r="FX173" s="130">
        <v>4</v>
      </c>
      <c r="FY173" s="130">
        <v>11</v>
      </c>
      <c r="FZ173" s="130">
        <v>4</v>
      </c>
      <c r="GA173" s="130">
        <v>33</v>
      </c>
      <c r="GB173" s="130">
        <v>19</v>
      </c>
      <c r="GC173" s="130">
        <v>606</v>
      </c>
      <c r="GD173" s="130">
        <v>182</v>
      </c>
      <c r="GE173" s="130">
        <v>788</v>
      </c>
      <c r="GF173" s="130">
        <v>31</v>
      </c>
      <c r="GG173" s="130">
        <v>2</v>
      </c>
      <c r="GH173" s="130">
        <v>33</v>
      </c>
      <c r="GI173" s="130">
        <v>575</v>
      </c>
      <c r="GJ173" s="130">
        <v>179</v>
      </c>
      <c r="GK173" s="130">
        <v>754</v>
      </c>
      <c r="GL173" s="130">
        <v>606</v>
      </c>
      <c r="GM173" s="130">
        <v>71</v>
      </c>
      <c r="GN173" s="130">
        <v>70</v>
      </c>
      <c r="GO173" s="130">
        <v>71</v>
      </c>
      <c r="GP173" s="130">
        <v>177</v>
      </c>
      <c r="GQ173" s="130">
        <v>6</v>
      </c>
      <c r="GR173" s="130">
        <v>4</v>
      </c>
      <c r="GS173" s="130">
        <v>4</v>
      </c>
      <c r="GT173" s="130" t="s">
        <v>118</v>
      </c>
      <c r="GU173" s="130" t="s">
        <v>1257</v>
      </c>
      <c r="GV173" s="130"/>
      <c r="GW173" s="130"/>
      <c r="GX173" s="130"/>
      <c r="GY173" s="130"/>
      <c r="GZ173" s="130"/>
      <c r="HA173" s="130"/>
      <c r="HH173" s="130"/>
      <c r="HI173" s="130"/>
      <c r="HN173" s="130"/>
      <c r="HO173" s="130"/>
      <c r="HP173" s="130"/>
    </row>
    <row r="174" spans="1:224" x14ac:dyDescent="0.3">
      <c r="A174" t="s">
        <v>232</v>
      </c>
      <c r="B174" t="s">
        <v>236</v>
      </c>
      <c r="C174" t="s">
        <v>667</v>
      </c>
      <c r="D174" t="s">
        <v>668</v>
      </c>
      <c r="E174" s="352">
        <v>44713</v>
      </c>
      <c r="F174" s="130">
        <v>20206</v>
      </c>
      <c r="G174">
        <v>1066</v>
      </c>
      <c r="H174">
        <v>1048</v>
      </c>
      <c r="I174">
        <v>1121</v>
      </c>
      <c r="J174">
        <v>993</v>
      </c>
      <c r="K174">
        <v>1112</v>
      </c>
      <c r="L174">
        <v>701</v>
      </c>
      <c r="M174">
        <v>847</v>
      </c>
      <c r="N174">
        <v>976</v>
      </c>
      <c r="O174">
        <v>1180</v>
      </c>
      <c r="P174">
        <v>59</v>
      </c>
      <c r="Q174">
        <v>48</v>
      </c>
      <c r="R174">
        <v>55</v>
      </c>
      <c r="S174">
        <v>51</v>
      </c>
      <c r="T174">
        <v>52</v>
      </c>
      <c r="U174">
        <v>29</v>
      </c>
      <c r="V174">
        <v>42</v>
      </c>
      <c r="W174">
        <v>60</v>
      </c>
      <c r="X174">
        <v>71</v>
      </c>
      <c r="Y174">
        <v>1002</v>
      </c>
      <c r="Z174">
        <v>995</v>
      </c>
      <c r="AA174">
        <v>1062</v>
      </c>
      <c r="AB174">
        <v>940</v>
      </c>
      <c r="AC174">
        <v>1055</v>
      </c>
      <c r="AD174">
        <v>670</v>
      </c>
      <c r="AE174">
        <v>803</v>
      </c>
      <c r="AF174">
        <v>913</v>
      </c>
      <c r="AG174">
        <v>1103</v>
      </c>
      <c r="AH174">
        <v>94</v>
      </c>
      <c r="AI174">
        <v>94</v>
      </c>
      <c r="AJ174">
        <v>9</v>
      </c>
      <c r="AK174">
        <v>9</v>
      </c>
      <c r="AL174">
        <v>85</v>
      </c>
      <c r="AM174">
        <v>85</v>
      </c>
      <c r="AN174">
        <v>599</v>
      </c>
      <c r="AO174">
        <v>23</v>
      </c>
      <c r="AP174">
        <v>574</v>
      </c>
      <c r="AQ174">
        <v>0</v>
      </c>
      <c r="AR174">
        <v>0</v>
      </c>
      <c r="AS174">
        <v>0</v>
      </c>
      <c r="AT174">
        <v>503</v>
      </c>
      <c r="AU174">
        <v>20</v>
      </c>
      <c r="AV174">
        <v>482</v>
      </c>
      <c r="AW174" s="130">
        <v>847</v>
      </c>
      <c r="AX174" s="130">
        <v>21</v>
      </c>
      <c r="AY174" s="130">
        <v>56</v>
      </c>
      <c r="AZ174" s="130">
        <v>767</v>
      </c>
      <c r="BA174" s="130">
        <v>42</v>
      </c>
      <c r="BB174" s="130">
        <v>2</v>
      </c>
      <c r="BC174" s="130">
        <v>3</v>
      </c>
      <c r="BD174" s="130">
        <v>37</v>
      </c>
      <c r="BE174" s="130">
        <v>803</v>
      </c>
      <c r="BF174" s="130">
        <v>19</v>
      </c>
      <c r="BG174" s="130">
        <v>53</v>
      </c>
      <c r="BH174" s="130">
        <v>728</v>
      </c>
      <c r="BI174">
        <v>78</v>
      </c>
      <c r="BJ174" s="130">
        <v>9</v>
      </c>
      <c r="BK174">
        <v>209</v>
      </c>
      <c r="BL174">
        <v>123</v>
      </c>
      <c r="BM174" s="27">
        <v>21</v>
      </c>
      <c r="BN174">
        <v>7</v>
      </c>
      <c r="BO174" s="130">
        <v>64</v>
      </c>
      <c r="BP174" s="130">
        <v>23</v>
      </c>
      <c r="BQ174">
        <v>0</v>
      </c>
      <c r="BR174">
        <v>0</v>
      </c>
      <c r="BS174" s="130">
        <v>41</v>
      </c>
      <c r="BT174">
        <v>0</v>
      </c>
      <c r="BU174">
        <v>0</v>
      </c>
      <c r="BV174">
        <v>5</v>
      </c>
      <c r="BW174">
        <v>9</v>
      </c>
      <c r="BX174">
        <v>1</v>
      </c>
      <c r="BY174" s="130">
        <v>8</v>
      </c>
      <c r="BZ174">
        <v>31</v>
      </c>
      <c r="CA174">
        <v>10</v>
      </c>
      <c r="CB174">
        <v>25</v>
      </c>
      <c r="CC174">
        <v>6</v>
      </c>
      <c r="CD174" s="130"/>
      <c r="CE174" s="130"/>
      <c r="CF174" s="322"/>
      <c r="CG174">
        <v>1066</v>
      </c>
      <c r="CH174">
        <v>681</v>
      </c>
      <c r="CI174">
        <v>1121</v>
      </c>
      <c r="CJ174" s="130">
        <v>294</v>
      </c>
      <c r="CK174" s="130">
        <v>1028</v>
      </c>
      <c r="CL174" s="130">
        <v>682</v>
      </c>
      <c r="CM174" s="130">
        <v>1048</v>
      </c>
      <c r="CN174">
        <v>886</v>
      </c>
      <c r="CO174">
        <v>939</v>
      </c>
      <c r="CP174">
        <v>341</v>
      </c>
      <c r="CQ174">
        <v>59</v>
      </c>
      <c r="CR174">
        <v>43</v>
      </c>
      <c r="CS174">
        <v>55</v>
      </c>
      <c r="CT174" s="130">
        <v>8</v>
      </c>
      <c r="CU174" s="130">
        <v>47</v>
      </c>
      <c r="CV174" s="130">
        <v>17</v>
      </c>
      <c r="CW174" s="130">
        <v>48</v>
      </c>
      <c r="CX174">
        <v>36</v>
      </c>
      <c r="CY174">
        <v>40</v>
      </c>
      <c r="CZ174">
        <v>8</v>
      </c>
      <c r="DA174">
        <v>1002</v>
      </c>
      <c r="DB174">
        <v>633</v>
      </c>
      <c r="DC174">
        <v>1062</v>
      </c>
      <c r="DD174" s="130">
        <v>283</v>
      </c>
      <c r="DE174" s="130">
        <v>977</v>
      </c>
      <c r="DF174" s="130">
        <v>661</v>
      </c>
      <c r="DG174" s="130">
        <v>995</v>
      </c>
      <c r="DH174" s="130">
        <v>846</v>
      </c>
      <c r="DI174" s="130">
        <v>895</v>
      </c>
      <c r="DJ174" s="130">
        <v>330</v>
      </c>
      <c r="DK174" s="130"/>
      <c r="DL174">
        <v>1303</v>
      </c>
      <c r="DM174">
        <v>1297</v>
      </c>
      <c r="DN174">
        <v>6</v>
      </c>
      <c r="DO174">
        <v>1303</v>
      </c>
      <c r="DP174">
        <v>88</v>
      </c>
      <c r="DQ174">
        <v>1209</v>
      </c>
      <c r="DR174">
        <v>6</v>
      </c>
      <c r="DS174">
        <v>521</v>
      </c>
      <c r="DT174">
        <v>641</v>
      </c>
      <c r="DU174" s="130">
        <v>506</v>
      </c>
      <c r="DV174" s="130">
        <v>218</v>
      </c>
      <c r="DW174">
        <v>90</v>
      </c>
      <c r="DX174" s="130">
        <v>16</v>
      </c>
      <c r="DY174">
        <v>13</v>
      </c>
      <c r="DZ174">
        <v>446</v>
      </c>
      <c r="EA174">
        <v>14</v>
      </c>
      <c r="EB174">
        <v>434</v>
      </c>
      <c r="EC174" s="130">
        <v>2</v>
      </c>
      <c r="ED174" s="130">
        <v>548</v>
      </c>
      <c r="EE174" s="130">
        <v>4</v>
      </c>
      <c r="EF174" s="130">
        <v>18</v>
      </c>
      <c r="EG174" s="130">
        <v>77</v>
      </c>
      <c r="EH174" s="130">
        <v>579</v>
      </c>
      <c r="EI174" s="130">
        <v>629</v>
      </c>
      <c r="EJ174" s="130">
        <v>17</v>
      </c>
      <c r="EK174" s="130">
        <v>25</v>
      </c>
      <c r="EL174" s="130">
        <v>37</v>
      </c>
      <c r="EM174" s="130">
        <v>9</v>
      </c>
      <c r="EN174" s="130">
        <v>1</v>
      </c>
      <c r="EO174">
        <v>51</v>
      </c>
      <c r="EP174">
        <v>541</v>
      </c>
      <c r="EQ174">
        <v>616</v>
      </c>
      <c r="ER174">
        <v>13</v>
      </c>
      <c r="ES174" s="130">
        <v>144</v>
      </c>
      <c r="ET174">
        <v>30</v>
      </c>
      <c r="EU174" s="130">
        <v>191</v>
      </c>
      <c r="EV174">
        <v>394</v>
      </c>
      <c r="EW174" s="130">
        <v>14090</v>
      </c>
      <c r="EX174" s="130">
        <v>2</v>
      </c>
      <c r="EY174" s="130">
        <v>1471</v>
      </c>
      <c r="EZ174" s="130">
        <v>70</v>
      </c>
      <c r="FA174" s="130">
        <v>44</v>
      </c>
      <c r="FB174" s="130">
        <v>132</v>
      </c>
      <c r="FC174" s="130">
        <v>5839</v>
      </c>
      <c r="FD174">
        <v>5848</v>
      </c>
      <c r="FE174">
        <v>2988</v>
      </c>
      <c r="FF174" s="130">
        <v>14675</v>
      </c>
      <c r="FG174" s="130">
        <v>112</v>
      </c>
      <c r="FH174" s="130">
        <v>41</v>
      </c>
      <c r="FI174" s="130">
        <v>1</v>
      </c>
      <c r="FJ174" s="130">
        <v>21</v>
      </c>
      <c r="FK174" s="130">
        <v>3</v>
      </c>
      <c r="FL174" s="130">
        <v>108</v>
      </c>
      <c r="FM174" s="130">
        <v>1</v>
      </c>
      <c r="FN174" s="130">
        <v>18</v>
      </c>
      <c r="FO174" s="130">
        <v>3</v>
      </c>
      <c r="FP174" s="130">
        <v>2</v>
      </c>
      <c r="FQ174" s="130">
        <v>0</v>
      </c>
      <c r="FR174" s="130">
        <v>4</v>
      </c>
      <c r="FS174" s="130">
        <v>0</v>
      </c>
      <c r="FT174" s="130">
        <v>0</v>
      </c>
      <c r="FU174" s="130">
        <v>16</v>
      </c>
      <c r="FV174" s="130">
        <v>10</v>
      </c>
      <c r="FW174" s="130">
        <v>2</v>
      </c>
      <c r="FX174" s="130">
        <v>5</v>
      </c>
      <c r="FY174" s="130">
        <v>11</v>
      </c>
      <c r="FZ174" s="130">
        <v>4</v>
      </c>
      <c r="GA174" s="130">
        <v>34</v>
      </c>
      <c r="GB174" s="130">
        <v>19</v>
      </c>
      <c r="GC174" s="130">
        <v>610</v>
      </c>
      <c r="GD174" s="130">
        <v>180</v>
      </c>
      <c r="GE174" s="130">
        <v>790</v>
      </c>
      <c r="GF174" s="130">
        <v>31</v>
      </c>
      <c r="GG174" s="130">
        <v>2</v>
      </c>
      <c r="GH174" s="130">
        <v>33</v>
      </c>
      <c r="GI174" s="130">
        <v>579</v>
      </c>
      <c r="GJ174" s="130">
        <v>177</v>
      </c>
      <c r="GK174" s="130">
        <v>756</v>
      </c>
      <c r="GL174" s="130">
        <v>610</v>
      </c>
      <c r="GM174" s="130">
        <v>73</v>
      </c>
      <c r="GN174" s="130">
        <v>72</v>
      </c>
      <c r="GO174" s="130">
        <v>73</v>
      </c>
      <c r="GP174" s="130">
        <v>182</v>
      </c>
      <c r="GQ174" s="130">
        <v>8</v>
      </c>
      <c r="GR174" s="130">
        <v>5</v>
      </c>
      <c r="GS174" s="130">
        <v>5</v>
      </c>
      <c r="GT174" s="130" t="s">
        <v>121</v>
      </c>
      <c r="GU174" s="130" t="s">
        <v>1257</v>
      </c>
      <c r="GV174" s="130"/>
      <c r="GW174" s="130"/>
      <c r="GX174" s="130"/>
      <c r="GY174" s="130"/>
      <c r="GZ174" s="130"/>
      <c r="HA174" s="130"/>
      <c r="HH174" s="130"/>
      <c r="HI174" s="130"/>
      <c r="HN174" s="130"/>
      <c r="HO174" s="130"/>
      <c r="HP174" s="130"/>
    </row>
    <row r="175" spans="1:224" x14ac:dyDescent="0.3">
      <c r="A175" t="s">
        <v>232</v>
      </c>
      <c r="B175" t="s">
        <v>236</v>
      </c>
      <c r="C175" t="s">
        <v>669</v>
      </c>
      <c r="D175" t="s">
        <v>670</v>
      </c>
      <c r="E175" s="352">
        <v>44682</v>
      </c>
      <c r="F175" s="130">
        <v>9929</v>
      </c>
      <c r="G175">
        <v>519</v>
      </c>
      <c r="H175">
        <v>471</v>
      </c>
      <c r="I175">
        <v>513</v>
      </c>
      <c r="J175">
        <v>559</v>
      </c>
      <c r="K175">
        <v>518</v>
      </c>
      <c r="L175">
        <v>525</v>
      </c>
      <c r="M175">
        <v>442</v>
      </c>
      <c r="N175">
        <v>484</v>
      </c>
      <c r="O175">
        <v>557</v>
      </c>
      <c r="P175">
        <v>28</v>
      </c>
      <c r="Q175">
        <v>25</v>
      </c>
      <c r="R175">
        <v>28</v>
      </c>
      <c r="S175">
        <v>20</v>
      </c>
      <c r="T175">
        <v>28</v>
      </c>
      <c r="U175">
        <v>9</v>
      </c>
      <c r="V175">
        <v>22</v>
      </c>
      <c r="W175">
        <v>21</v>
      </c>
      <c r="X175">
        <v>27</v>
      </c>
      <c r="Y175">
        <v>488</v>
      </c>
      <c r="Z175">
        <v>444</v>
      </c>
      <c r="AA175">
        <v>483</v>
      </c>
      <c r="AB175">
        <v>536</v>
      </c>
      <c r="AC175">
        <v>488</v>
      </c>
      <c r="AD175">
        <v>515</v>
      </c>
      <c r="AE175">
        <v>417</v>
      </c>
      <c r="AF175">
        <v>459</v>
      </c>
      <c r="AG175">
        <v>527</v>
      </c>
      <c r="AH175">
        <v>39</v>
      </c>
      <c r="AI175">
        <v>34</v>
      </c>
      <c r="AJ175">
        <v>5</v>
      </c>
      <c r="AK175">
        <v>5</v>
      </c>
      <c r="AL175">
        <v>34</v>
      </c>
      <c r="AM175">
        <v>29</v>
      </c>
      <c r="AN175">
        <v>335</v>
      </c>
      <c r="AO175">
        <v>5</v>
      </c>
      <c r="AP175">
        <v>329</v>
      </c>
      <c r="AQ175">
        <v>0</v>
      </c>
      <c r="AR175">
        <v>0</v>
      </c>
      <c r="AS175">
        <v>0</v>
      </c>
      <c r="AT175">
        <v>301</v>
      </c>
      <c r="AU175">
        <v>3</v>
      </c>
      <c r="AV175">
        <v>297</v>
      </c>
      <c r="AW175" s="130">
        <v>442</v>
      </c>
      <c r="AX175" s="130">
        <v>1</v>
      </c>
      <c r="AY175" s="130">
        <v>16</v>
      </c>
      <c r="AZ175" s="130">
        <v>425</v>
      </c>
      <c r="BA175" s="130">
        <v>22</v>
      </c>
      <c r="BB175" s="130">
        <v>0</v>
      </c>
      <c r="BC175" s="130">
        <v>1</v>
      </c>
      <c r="BD175" s="130">
        <v>21</v>
      </c>
      <c r="BE175" s="130">
        <v>417</v>
      </c>
      <c r="BF175" s="130">
        <v>1</v>
      </c>
      <c r="BG175" s="130">
        <v>14</v>
      </c>
      <c r="BH175" s="130">
        <v>402</v>
      </c>
      <c r="BI175">
        <v>51</v>
      </c>
      <c r="BJ175" s="130">
        <v>9</v>
      </c>
      <c r="BK175">
        <v>102</v>
      </c>
      <c r="BL175">
        <v>70</v>
      </c>
      <c r="BM175" s="27">
        <v>7</v>
      </c>
      <c r="BN175">
        <v>3</v>
      </c>
      <c r="BO175" s="130">
        <v>21</v>
      </c>
      <c r="BP175" s="130">
        <v>5</v>
      </c>
      <c r="BQ175">
        <v>0</v>
      </c>
      <c r="BR175">
        <v>0</v>
      </c>
      <c r="BS175" s="130">
        <v>16</v>
      </c>
      <c r="BT175">
        <v>0</v>
      </c>
      <c r="BU175">
        <v>0</v>
      </c>
      <c r="BV175">
        <v>3</v>
      </c>
      <c r="BW175">
        <v>6</v>
      </c>
      <c r="BX175">
        <v>1</v>
      </c>
      <c r="BY175" s="130">
        <v>5</v>
      </c>
      <c r="BZ175">
        <v>13</v>
      </c>
      <c r="CA175">
        <v>2</v>
      </c>
      <c r="CB175">
        <v>12</v>
      </c>
      <c r="CC175">
        <v>1</v>
      </c>
      <c r="CD175" s="130"/>
      <c r="CE175" s="130"/>
      <c r="CF175" s="322"/>
      <c r="CG175">
        <v>519</v>
      </c>
      <c r="CH175">
        <v>423</v>
      </c>
      <c r="CI175">
        <v>513</v>
      </c>
      <c r="CJ175" s="130">
        <v>197</v>
      </c>
      <c r="CK175" s="130">
        <v>476</v>
      </c>
      <c r="CL175" s="130">
        <v>352</v>
      </c>
      <c r="CM175" s="130">
        <v>471</v>
      </c>
      <c r="CN175">
        <v>456</v>
      </c>
      <c r="CO175">
        <v>433</v>
      </c>
      <c r="CP175">
        <v>249</v>
      </c>
      <c r="CQ175">
        <v>28</v>
      </c>
      <c r="CR175">
        <v>26</v>
      </c>
      <c r="CS175">
        <v>28</v>
      </c>
      <c r="CT175" s="130">
        <v>1</v>
      </c>
      <c r="CU175" s="130">
        <v>26</v>
      </c>
      <c r="CV175" s="130">
        <v>10</v>
      </c>
      <c r="CW175" s="130">
        <v>25</v>
      </c>
      <c r="CX175">
        <v>25</v>
      </c>
      <c r="CY175">
        <v>22</v>
      </c>
      <c r="CZ175">
        <v>8</v>
      </c>
      <c r="DA175">
        <v>488</v>
      </c>
      <c r="DB175">
        <v>394</v>
      </c>
      <c r="DC175">
        <v>483</v>
      </c>
      <c r="DD175" s="130">
        <v>195</v>
      </c>
      <c r="DE175" s="130">
        <v>449</v>
      </c>
      <c r="DF175" s="130">
        <v>341</v>
      </c>
      <c r="DG175" s="130">
        <v>444</v>
      </c>
      <c r="DH175" s="130">
        <v>429</v>
      </c>
      <c r="DI175" s="130">
        <v>409</v>
      </c>
      <c r="DJ175" s="130">
        <v>240</v>
      </c>
      <c r="DK175" s="130"/>
      <c r="DL175">
        <v>589</v>
      </c>
      <c r="DM175">
        <v>585</v>
      </c>
      <c r="DN175">
        <v>4</v>
      </c>
      <c r="DO175">
        <v>589</v>
      </c>
      <c r="DP175">
        <v>37</v>
      </c>
      <c r="DQ175">
        <v>548</v>
      </c>
      <c r="DR175">
        <v>4</v>
      </c>
      <c r="DS175">
        <v>1</v>
      </c>
      <c r="DT175">
        <v>24</v>
      </c>
      <c r="DU175" s="130">
        <v>264</v>
      </c>
      <c r="DV175" s="130">
        <v>43</v>
      </c>
      <c r="DW175">
        <v>18</v>
      </c>
      <c r="DX175" s="130">
        <v>4</v>
      </c>
      <c r="DY175">
        <v>10</v>
      </c>
      <c r="DZ175">
        <v>248</v>
      </c>
      <c r="EA175">
        <v>2</v>
      </c>
      <c r="EB175">
        <v>1</v>
      </c>
      <c r="EC175" s="130">
        <v>0</v>
      </c>
      <c r="ED175" s="130">
        <v>23</v>
      </c>
      <c r="EE175" s="130">
        <v>0</v>
      </c>
      <c r="EF175" s="130">
        <v>6</v>
      </c>
      <c r="EG175" s="130">
        <v>28</v>
      </c>
      <c r="EH175" s="130">
        <v>225</v>
      </c>
      <c r="EI175" s="130">
        <v>330</v>
      </c>
      <c r="EJ175" s="130">
        <v>6</v>
      </c>
      <c r="EK175" s="130">
        <v>15</v>
      </c>
      <c r="EL175" s="130">
        <v>13</v>
      </c>
      <c r="EM175" s="130">
        <v>3</v>
      </c>
      <c r="EN175" s="130">
        <v>0</v>
      </c>
      <c r="EO175">
        <v>12</v>
      </c>
      <c r="EP175">
        <v>211</v>
      </c>
      <c r="EQ175">
        <v>325</v>
      </c>
      <c r="ER175">
        <v>6</v>
      </c>
      <c r="ES175" s="130">
        <v>46</v>
      </c>
      <c r="ET175">
        <v>10</v>
      </c>
      <c r="EU175" s="130">
        <v>3</v>
      </c>
      <c r="EV175">
        <v>5</v>
      </c>
      <c r="EW175" s="130">
        <v>7496</v>
      </c>
      <c r="EX175" s="130">
        <v>0</v>
      </c>
      <c r="EY175" s="130">
        <v>577</v>
      </c>
      <c r="EZ175" s="130">
        <v>0</v>
      </c>
      <c r="FA175" s="130">
        <v>22</v>
      </c>
      <c r="FB175" s="130">
        <v>54</v>
      </c>
      <c r="FC175" s="130">
        <v>2792</v>
      </c>
      <c r="FD175">
        <v>3128</v>
      </c>
      <c r="FE175">
        <v>1584</v>
      </c>
      <c r="FF175" s="130">
        <v>7504</v>
      </c>
      <c r="FG175" s="130">
        <v>49</v>
      </c>
      <c r="FH175" s="130">
        <v>36</v>
      </c>
      <c r="FI175" s="130">
        <v>0</v>
      </c>
      <c r="FJ175" s="130">
        <v>1</v>
      </c>
      <c r="FK175" s="130">
        <v>2</v>
      </c>
      <c r="FL175" s="130">
        <v>45</v>
      </c>
      <c r="FM175" s="130">
        <v>2</v>
      </c>
      <c r="FN175" s="130">
        <v>6</v>
      </c>
      <c r="FO175" s="130">
        <v>1</v>
      </c>
      <c r="FP175" s="130">
        <v>1</v>
      </c>
      <c r="FQ175" s="130">
        <v>0</v>
      </c>
      <c r="FR175" s="130">
        <v>3</v>
      </c>
      <c r="FS175" s="130">
        <v>0</v>
      </c>
      <c r="FT175" s="130">
        <v>0</v>
      </c>
      <c r="FU175" s="130">
        <v>9</v>
      </c>
      <c r="FV175" s="130">
        <v>7</v>
      </c>
      <c r="FW175" s="130">
        <v>3</v>
      </c>
      <c r="FX175" s="130">
        <v>2</v>
      </c>
      <c r="FY175" s="130">
        <v>7</v>
      </c>
      <c r="FZ175" s="130">
        <v>1</v>
      </c>
      <c r="GA175" s="130">
        <v>15</v>
      </c>
      <c r="GB175" s="130">
        <v>9</v>
      </c>
      <c r="GC175" s="130">
        <v>277</v>
      </c>
      <c r="GD175" s="130">
        <v>98</v>
      </c>
      <c r="GE175" s="130">
        <v>375</v>
      </c>
      <c r="GF175" s="130">
        <v>12</v>
      </c>
      <c r="GG175" s="130">
        <v>1</v>
      </c>
      <c r="GH175" s="130">
        <v>13</v>
      </c>
      <c r="GI175" s="130">
        <v>265</v>
      </c>
      <c r="GJ175" s="130">
        <v>96</v>
      </c>
      <c r="GK175" s="130">
        <v>361</v>
      </c>
      <c r="GL175" s="130">
        <v>277</v>
      </c>
      <c r="GM175" s="130">
        <v>6</v>
      </c>
      <c r="GN175" s="130">
        <v>6</v>
      </c>
      <c r="GO175" s="130">
        <v>6</v>
      </c>
      <c r="GP175" s="130">
        <v>70</v>
      </c>
      <c r="GQ175" s="130">
        <v>2</v>
      </c>
      <c r="GR175" s="130">
        <v>0</v>
      </c>
      <c r="GS175" s="130">
        <v>0</v>
      </c>
      <c r="GT175" s="130" t="s">
        <v>118</v>
      </c>
      <c r="GU175" s="130" t="s">
        <v>1258</v>
      </c>
      <c r="GV175" s="130"/>
      <c r="GW175" s="130"/>
      <c r="GX175" s="130"/>
      <c r="GY175" s="130"/>
      <c r="GZ175" s="130"/>
      <c r="HA175" s="130"/>
      <c r="HH175" s="130"/>
      <c r="HI175" s="130"/>
      <c r="HN175" s="130"/>
      <c r="HO175" s="130"/>
      <c r="HP175" s="130"/>
    </row>
    <row r="176" spans="1:224" x14ac:dyDescent="0.3">
      <c r="A176" t="s">
        <v>232</v>
      </c>
      <c r="B176" t="s">
        <v>236</v>
      </c>
      <c r="C176" t="s">
        <v>669</v>
      </c>
      <c r="D176" t="s">
        <v>670</v>
      </c>
      <c r="E176" s="352">
        <v>44713</v>
      </c>
      <c r="F176" s="130">
        <v>9903</v>
      </c>
      <c r="G176">
        <v>510</v>
      </c>
      <c r="H176">
        <v>466</v>
      </c>
      <c r="I176">
        <v>503</v>
      </c>
      <c r="J176">
        <v>551</v>
      </c>
      <c r="K176">
        <v>512</v>
      </c>
      <c r="L176">
        <v>521</v>
      </c>
      <c r="M176">
        <v>436</v>
      </c>
      <c r="N176">
        <v>487</v>
      </c>
      <c r="O176">
        <v>546</v>
      </c>
      <c r="P176">
        <v>26</v>
      </c>
      <c r="Q176">
        <v>23</v>
      </c>
      <c r="R176">
        <v>26</v>
      </c>
      <c r="S176">
        <v>17</v>
      </c>
      <c r="T176">
        <v>26</v>
      </c>
      <c r="U176">
        <v>10</v>
      </c>
      <c r="V176">
        <v>21</v>
      </c>
      <c r="W176">
        <v>20</v>
      </c>
      <c r="X176">
        <v>26</v>
      </c>
      <c r="Y176">
        <v>481</v>
      </c>
      <c r="Z176">
        <v>442</v>
      </c>
      <c r="AA176">
        <v>476</v>
      </c>
      <c r="AB176">
        <v>532</v>
      </c>
      <c r="AC176">
        <v>485</v>
      </c>
      <c r="AD176">
        <v>511</v>
      </c>
      <c r="AE176">
        <v>412</v>
      </c>
      <c r="AF176">
        <v>464</v>
      </c>
      <c r="AG176">
        <v>517</v>
      </c>
      <c r="AH176">
        <v>35</v>
      </c>
      <c r="AI176">
        <v>30</v>
      </c>
      <c r="AJ176">
        <v>4</v>
      </c>
      <c r="AK176">
        <v>4</v>
      </c>
      <c r="AL176">
        <v>31</v>
      </c>
      <c r="AM176">
        <v>26</v>
      </c>
      <c r="AN176">
        <v>319</v>
      </c>
      <c r="AO176">
        <v>4</v>
      </c>
      <c r="AP176">
        <v>315</v>
      </c>
      <c r="AQ176">
        <v>0</v>
      </c>
      <c r="AR176">
        <v>0</v>
      </c>
      <c r="AS176">
        <v>0</v>
      </c>
      <c r="AT176">
        <v>287</v>
      </c>
      <c r="AU176">
        <v>2</v>
      </c>
      <c r="AV176">
        <v>285</v>
      </c>
      <c r="AW176" s="130">
        <v>436</v>
      </c>
      <c r="AX176" s="130">
        <v>1</v>
      </c>
      <c r="AY176" s="130">
        <v>15</v>
      </c>
      <c r="AZ176" s="130">
        <v>420</v>
      </c>
      <c r="BA176" s="130">
        <v>21</v>
      </c>
      <c r="BB176" s="130">
        <v>0</v>
      </c>
      <c r="BC176" s="130">
        <v>1</v>
      </c>
      <c r="BD176" s="130">
        <v>20</v>
      </c>
      <c r="BE176" s="130">
        <v>412</v>
      </c>
      <c r="BF176" s="130">
        <v>1</v>
      </c>
      <c r="BG176" s="130">
        <v>13</v>
      </c>
      <c r="BH176" s="130">
        <v>398</v>
      </c>
      <c r="BI176">
        <v>50</v>
      </c>
      <c r="BJ176" s="130">
        <v>9</v>
      </c>
      <c r="BK176">
        <v>102</v>
      </c>
      <c r="BL176">
        <v>70</v>
      </c>
      <c r="BM176" s="27">
        <v>7</v>
      </c>
      <c r="BN176">
        <v>3</v>
      </c>
      <c r="BO176" s="130">
        <v>21</v>
      </c>
      <c r="BP176" s="130">
        <v>6</v>
      </c>
      <c r="BQ176">
        <v>0</v>
      </c>
      <c r="BR176">
        <v>0</v>
      </c>
      <c r="BS176" s="130">
        <v>15</v>
      </c>
      <c r="BT176">
        <v>0</v>
      </c>
      <c r="BU176">
        <v>0</v>
      </c>
      <c r="BV176">
        <v>3</v>
      </c>
      <c r="BW176">
        <v>5</v>
      </c>
      <c r="BX176">
        <v>1</v>
      </c>
      <c r="BY176" s="130">
        <v>4</v>
      </c>
      <c r="BZ176">
        <v>12</v>
      </c>
      <c r="CA176">
        <v>2</v>
      </c>
      <c r="CB176">
        <v>11</v>
      </c>
      <c r="CC176">
        <v>1</v>
      </c>
      <c r="CD176" s="130"/>
      <c r="CE176" s="130"/>
      <c r="CF176" s="322"/>
      <c r="CG176">
        <v>510</v>
      </c>
      <c r="CH176">
        <v>410</v>
      </c>
      <c r="CI176">
        <v>503</v>
      </c>
      <c r="CJ176" s="130">
        <v>195</v>
      </c>
      <c r="CK176" s="130">
        <v>465</v>
      </c>
      <c r="CL176" s="130">
        <v>343</v>
      </c>
      <c r="CM176" s="130">
        <v>466</v>
      </c>
      <c r="CN176">
        <v>452</v>
      </c>
      <c r="CO176">
        <v>428</v>
      </c>
      <c r="CP176">
        <v>238</v>
      </c>
      <c r="CQ176">
        <v>26</v>
      </c>
      <c r="CR176">
        <v>24</v>
      </c>
      <c r="CS176">
        <v>26</v>
      </c>
      <c r="CT176" s="130">
        <v>1</v>
      </c>
      <c r="CU176" s="130">
        <v>24</v>
      </c>
      <c r="CV176" s="130">
        <v>9</v>
      </c>
      <c r="CW176" s="130">
        <v>23</v>
      </c>
      <c r="CX176">
        <v>23</v>
      </c>
      <c r="CY176">
        <v>20</v>
      </c>
      <c r="CZ176">
        <v>7</v>
      </c>
      <c r="DA176">
        <v>481</v>
      </c>
      <c r="DB176">
        <v>383</v>
      </c>
      <c r="DC176">
        <v>476</v>
      </c>
      <c r="DD176" s="130">
        <v>193</v>
      </c>
      <c r="DE176" s="130">
        <v>440</v>
      </c>
      <c r="DF176" s="130">
        <v>333</v>
      </c>
      <c r="DG176" s="130">
        <v>442</v>
      </c>
      <c r="DH176" s="130">
        <v>428</v>
      </c>
      <c r="DI176" s="130">
        <v>407</v>
      </c>
      <c r="DJ176" s="130">
        <v>230</v>
      </c>
      <c r="DK176" s="130"/>
      <c r="DL176">
        <v>585</v>
      </c>
      <c r="DM176">
        <v>582</v>
      </c>
      <c r="DN176">
        <v>3</v>
      </c>
      <c r="DO176">
        <v>585</v>
      </c>
      <c r="DP176">
        <v>36</v>
      </c>
      <c r="DQ176">
        <v>546</v>
      </c>
      <c r="DR176">
        <v>3</v>
      </c>
      <c r="DS176">
        <v>2</v>
      </c>
      <c r="DT176">
        <v>25</v>
      </c>
      <c r="DU176" s="130">
        <v>263</v>
      </c>
      <c r="DV176" s="130">
        <v>43</v>
      </c>
      <c r="DW176">
        <v>17</v>
      </c>
      <c r="DX176" s="130">
        <v>4</v>
      </c>
      <c r="DY176">
        <v>10</v>
      </c>
      <c r="DZ176">
        <v>246</v>
      </c>
      <c r="EA176">
        <v>2</v>
      </c>
      <c r="EB176">
        <v>2</v>
      </c>
      <c r="EC176" s="130">
        <v>0</v>
      </c>
      <c r="ED176" s="130">
        <v>24</v>
      </c>
      <c r="EE176" s="130">
        <v>0</v>
      </c>
      <c r="EF176" s="130">
        <v>6</v>
      </c>
      <c r="EG176" s="130">
        <v>26</v>
      </c>
      <c r="EH176" s="130">
        <v>226</v>
      </c>
      <c r="EI176" s="130">
        <v>327</v>
      </c>
      <c r="EJ176" s="130">
        <v>6</v>
      </c>
      <c r="EK176" s="130">
        <v>14</v>
      </c>
      <c r="EL176" s="130">
        <v>13</v>
      </c>
      <c r="EM176" s="130">
        <v>3</v>
      </c>
      <c r="EN176" s="130">
        <v>0</v>
      </c>
      <c r="EO176">
        <v>12</v>
      </c>
      <c r="EP176">
        <v>212</v>
      </c>
      <c r="EQ176">
        <v>322</v>
      </c>
      <c r="ER176">
        <v>6</v>
      </c>
      <c r="ES176" s="130">
        <v>48</v>
      </c>
      <c r="ET176">
        <v>11</v>
      </c>
      <c r="EU176" s="130">
        <v>3</v>
      </c>
      <c r="EV176">
        <v>5</v>
      </c>
      <c r="EW176" s="130">
        <v>7480</v>
      </c>
      <c r="EX176" s="130">
        <v>0</v>
      </c>
      <c r="EY176" s="130">
        <v>568</v>
      </c>
      <c r="EZ176" s="130">
        <v>0</v>
      </c>
      <c r="FA176" s="130">
        <v>23</v>
      </c>
      <c r="FB176" s="130">
        <v>55</v>
      </c>
      <c r="FC176" s="130">
        <v>2785</v>
      </c>
      <c r="FD176">
        <v>3123</v>
      </c>
      <c r="FE176">
        <v>1580</v>
      </c>
      <c r="FF176" s="130">
        <v>7488</v>
      </c>
      <c r="FG176" s="130">
        <v>47</v>
      </c>
      <c r="FH176" s="130">
        <v>34</v>
      </c>
      <c r="FI176" s="130">
        <v>0</v>
      </c>
      <c r="FJ176" s="130">
        <v>2</v>
      </c>
      <c r="FK176" s="130">
        <v>1</v>
      </c>
      <c r="FL176" s="130">
        <v>45</v>
      </c>
      <c r="FM176" s="130">
        <v>1</v>
      </c>
      <c r="FN176" s="130">
        <v>6</v>
      </c>
      <c r="FO176" s="130">
        <v>1</v>
      </c>
      <c r="FP176" s="130">
        <v>1</v>
      </c>
      <c r="FQ176" s="130">
        <v>0</v>
      </c>
      <c r="FR176" s="130">
        <v>3</v>
      </c>
      <c r="FS176" s="130">
        <v>0</v>
      </c>
      <c r="FT176" s="130">
        <v>0</v>
      </c>
      <c r="FU176" s="130">
        <v>8</v>
      </c>
      <c r="FV176" s="130">
        <v>7</v>
      </c>
      <c r="FW176" s="130">
        <v>3</v>
      </c>
      <c r="FX176" s="130">
        <v>2</v>
      </c>
      <c r="FY176" s="130">
        <v>7</v>
      </c>
      <c r="FZ176" s="130">
        <v>1</v>
      </c>
      <c r="GA176" s="130">
        <v>14</v>
      </c>
      <c r="GB176" s="130">
        <v>9</v>
      </c>
      <c r="GC176" s="130">
        <v>273</v>
      </c>
      <c r="GD176" s="130">
        <v>98</v>
      </c>
      <c r="GE176" s="130">
        <v>371</v>
      </c>
      <c r="GF176" s="130">
        <v>12</v>
      </c>
      <c r="GG176" s="130">
        <v>1</v>
      </c>
      <c r="GH176" s="130">
        <v>13</v>
      </c>
      <c r="GI176" s="130">
        <v>261</v>
      </c>
      <c r="GJ176" s="130">
        <v>96</v>
      </c>
      <c r="GK176" s="130">
        <v>357</v>
      </c>
      <c r="GL176" s="130">
        <v>273</v>
      </c>
      <c r="GM176" s="130">
        <v>4</v>
      </c>
      <c r="GN176" s="130">
        <v>4</v>
      </c>
      <c r="GO176" s="130">
        <v>4</v>
      </c>
      <c r="GP176" s="130">
        <v>70</v>
      </c>
      <c r="GQ176" s="130">
        <v>2</v>
      </c>
      <c r="GR176" s="130">
        <v>0</v>
      </c>
      <c r="GS176" s="130">
        <v>0</v>
      </c>
      <c r="GT176" s="130" t="s">
        <v>121</v>
      </c>
      <c r="GU176" s="130" t="s">
        <v>1258</v>
      </c>
      <c r="GV176" s="130"/>
      <c r="GW176" s="130"/>
      <c r="GX176" s="130"/>
      <c r="GY176" s="130"/>
      <c r="GZ176" s="130"/>
      <c r="HA176" s="130"/>
      <c r="HH176" s="130"/>
      <c r="HI176" s="130"/>
      <c r="HN176" s="130"/>
      <c r="HO176" s="130"/>
      <c r="HP176" s="130"/>
    </row>
    <row r="177" spans="1:224" x14ac:dyDescent="0.3">
      <c r="A177" t="s">
        <v>232</v>
      </c>
      <c r="B177" t="s">
        <v>236</v>
      </c>
      <c r="C177" t="s">
        <v>671</v>
      </c>
      <c r="D177" t="s">
        <v>672</v>
      </c>
      <c r="E177" s="352">
        <v>44682</v>
      </c>
      <c r="F177" s="130">
        <v>17174</v>
      </c>
      <c r="G177">
        <v>567</v>
      </c>
      <c r="H177">
        <v>569</v>
      </c>
      <c r="I177">
        <v>638</v>
      </c>
      <c r="J177">
        <v>465</v>
      </c>
      <c r="K177">
        <v>654</v>
      </c>
      <c r="L177">
        <v>216</v>
      </c>
      <c r="M177">
        <v>390</v>
      </c>
      <c r="N177">
        <v>619</v>
      </c>
      <c r="O177">
        <v>693</v>
      </c>
      <c r="P177">
        <v>33</v>
      </c>
      <c r="Q177">
        <v>32</v>
      </c>
      <c r="R177">
        <v>44</v>
      </c>
      <c r="S177">
        <v>27</v>
      </c>
      <c r="T177">
        <v>46</v>
      </c>
      <c r="U177">
        <v>12</v>
      </c>
      <c r="V177">
        <v>24</v>
      </c>
      <c r="W177">
        <v>56</v>
      </c>
      <c r="X177">
        <v>54</v>
      </c>
      <c r="Y177">
        <v>526</v>
      </c>
      <c r="Z177">
        <v>530</v>
      </c>
      <c r="AA177">
        <v>587</v>
      </c>
      <c r="AB177">
        <v>434</v>
      </c>
      <c r="AC177">
        <v>599</v>
      </c>
      <c r="AD177">
        <v>203</v>
      </c>
      <c r="AE177">
        <v>365</v>
      </c>
      <c r="AF177">
        <v>557</v>
      </c>
      <c r="AG177">
        <v>629</v>
      </c>
      <c r="AH177">
        <v>50</v>
      </c>
      <c r="AI177">
        <v>44</v>
      </c>
      <c r="AJ177">
        <v>1</v>
      </c>
      <c r="AK177">
        <v>1</v>
      </c>
      <c r="AL177">
        <v>48</v>
      </c>
      <c r="AM177">
        <v>42</v>
      </c>
      <c r="AN177">
        <v>178</v>
      </c>
      <c r="AO177">
        <v>6</v>
      </c>
      <c r="AP177">
        <v>172</v>
      </c>
      <c r="AQ177">
        <v>0</v>
      </c>
      <c r="AR177">
        <v>0</v>
      </c>
      <c r="AS177">
        <v>0</v>
      </c>
      <c r="AT177">
        <v>155</v>
      </c>
      <c r="AU177">
        <v>5</v>
      </c>
      <c r="AV177">
        <v>150</v>
      </c>
      <c r="AW177" s="130">
        <v>390</v>
      </c>
      <c r="AX177" s="130">
        <v>5</v>
      </c>
      <c r="AY177" s="130">
        <v>38</v>
      </c>
      <c r="AZ177" s="130">
        <v>342</v>
      </c>
      <c r="BA177" s="130">
        <v>24</v>
      </c>
      <c r="BB177" s="130">
        <v>0</v>
      </c>
      <c r="BC177" s="130">
        <v>2</v>
      </c>
      <c r="BD177" s="130">
        <v>20</v>
      </c>
      <c r="BE177" s="130">
        <v>365</v>
      </c>
      <c r="BF177" s="130">
        <v>5</v>
      </c>
      <c r="BG177" s="130">
        <v>36</v>
      </c>
      <c r="BH177" s="130">
        <v>321</v>
      </c>
      <c r="BI177">
        <v>116</v>
      </c>
      <c r="BJ177" s="130">
        <v>10</v>
      </c>
      <c r="BK177">
        <v>154</v>
      </c>
      <c r="BL177">
        <v>189</v>
      </c>
      <c r="BM177" s="27">
        <v>15</v>
      </c>
      <c r="BN177">
        <v>10</v>
      </c>
      <c r="BO177" s="130">
        <v>41</v>
      </c>
      <c r="BP177" s="130">
        <v>8</v>
      </c>
      <c r="BQ177">
        <v>0</v>
      </c>
      <c r="BR177">
        <v>0</v>
      </c>
      <c r="BS177" s="130">
        <v>33</v>
      </c>
      <c r="BT177">
        <v>0</v>
      </c>
      <c r="BU177">
        <v>0</v>
      </c>
      <c r="BV177">
        <v>5</v>
      </c>
      <c r="BW177">
        <v>6</v>
      </c>
      <c r="BX177">
        <v>0</v>
      </c>
      <c r="BY177" s="130">
        <v>6</v>
      </c>
      <c r="BZ177">
        <v>23</v>
      </c>
      <c r="CA177">
        <v>6</v>
      </c>
      <c r="CB177">
        <v>21</v>
      </c>
      <c r="CC177">
        <v>2</v>
      </c>
      <c r="CD177" s="130"/>
      <c r="CE177" s="130"/>
      <c r="CF177" s="322"/>
      <c r="CG177">
        <v>568</v>
      </c>
      <c r="CH177">
        <v>296</v>
      </c>
      <c r="CI177">
        <v>639</v>
      </c>
      <c r="CJ177" s="130">
        <v>179</v>
      </c>
      <c r="CK177" s="130">
        <v>575</v>
      </c>
      <c r="CL177" s="130">
        <v>379</v>
      </c>
      <c r="CM177" s="130">
        <v>570</v>
      </c>
      <c r="CN177">
        <v>449</v>
      </c>
      <c r="CO177">
        <v>456</v>
      </c>
      <c r="CP177">
        <v>131</v>
      </c>
      <c r="CQ177">
        <v>33</v>
      </c>
      <c r="CR177">
        <v>17</v>
      </c>
      <c r="CS177">
        <v>44</v>
      </c>
      <c r="CT177" s="130">
        <v>4</v>
      </c>
      <c r="CU177" s="130">
        <v>42</v>
      </c>
      <c r="CV177" s="130">
        <v>16</v>
      </c>
      <c r="CW177" s="130">
        <v>32</v>
      </c>
      <c r="CX177">
        <v>22</v>
      </c>
      <c r="CY177">
        <v>22</v>
      </c>
      <c r="CZ177">
        <v>3</v>
      </c>
      <c r="DA177">
        <v>527</v>
      </c>
      <c r="DB177">
        <v>278</v>
      </c>
      <c r="DC177">
        <v>588</v>
      </c>
      <c r="DD177" s="130">
        <v>171</v>
      </c>
      <c r="DE177" s="130">
        <v>526</v>
      </c>
      <c r="DF177" s="130">
        <v>356</v>
      </c>
      <c r="DG177" s="130">
        <v>531</v>
      </c>
      <c r="DH177" s="130">
        <v>422</v>
      </c>
      <c r="DI177" s="130">
        <v>428</v>
      </c>
      <c r="DJ177" s="130">
        <v>128</v>
      </c>
      <c r="DK177" s="130"/>
      <c r="DL177">
        <v>821</v>
      </c>
      <c r="DM177">
        <v>810</v>
      </c>
      <c r="DN177">
        <v>11</v>
      </c>
      <c r="DO177">
        <v>821</v>
      </c>
      <c r="DP177">
        <v>72</v>
      </c>
      <c r="DQ177">
        <v>738</v>
      </c>
      <c r="DR177">
        <v>11</v>
      </c>
      <c r="DS177">
        <v>5</v>
      </c>
      <c r="DT177">
        <v>26</v>
      </c>
      <c r="DU177" s="130">
        <v>313</v>
      </c>
      <c r="DV177" s="130">
        <v>77</v>
      </c>
      <c r="DW177">
        <v>15</v>
      </c>
      <c r="DX177" s="130">
        <v>6</v>
      </c>
      <c r="DY177">
        <v>14</v>
      </c>
      <c r="DZ177">
        <v>394</v>
      </c>
      <c r="EA177">
        <v>2</v>
      </c>
      <c r="EB177">
        <v>1</v>
      </c>
      <c r="EC177" s="130">
        <v>0</v>
      </c>
      <c r="ED177" s="130">
        <v>18</v>
      </c>
      <c r="EE177" s="130">
        <v>1</v>
      </c>
      <c r="EF177" s="130">
        <v>4</v>
      </c>
      <c r="EG177" s="130">
        <v>65</v>
      </c>
      <c r="EH177" s="130">
        <v>315</v>
      </c>
      <c r="EI177" s="130">
        <v>437</v>
      </c>
      <c r="EJ177" s="130">
        <v>4</v>
      </c>
      <c r="EK177" s="130">
        <v>33</v>
      </c>
      <c r="EL177" s="130">
        <v>26</v>
      </c>
      <c r="EM177" s="130">
        <v>9</v>
      </c>
      <c r="EN177" s="130">
        <v>0</v>
      </c>
      <c r="EO177">
        <v>28</v>
      </c>
      <c r="EP177">
        <v>287</v>
      </c>
      <c r="EQ177">
        <v>423</v>
      </c>
      <c r="ER177">
        <v>8</v>
      </c>
      <c r="ES177" s="130">
        <v>98</v>
      </c>
      <c r="ET177">
        <v>15</v>
      </c>
      <c r="EU177" s="130">
        <v>27</v>
      </c>
      <c r="EV177">
        <v>15</v>
      </c>
      <c r="EW177" s="130">
        <v>12883</v>
      </c>
      <c r="EX177" s="130">
        <v>0</v>
      </c>
      <c r="EY177" s="130">
        <v>1207</v>
      </c>
      <c r="EZ177" s="130">
        <v>10</v>
      </c>
      <c r="FA177" s="130">
        <v>45</v>
      </c>
      <c r="FB177" s="130">
        <v>97</v>
      </c>
      <c r="FC177" s="130">
        <v>5059</v>
      </c>
      <c r="FD177">
        <v>5208</v>
      </c>
      <c r="FE177">
        <v>2658</v>
      </c>
      <c r="FF177" s="130">
        <v>12925</v>
      </c>
      <c r="FG177" s="130">
        <v>79</v>
      </c>
      <c r="FH177" s="130">
        <v>24</v>
      </c>
      <c r="FI177" s="130">
        <v>0</v>
      </c>
      <c r="FJ177" s="130">
        <v>1</v>
      </c>
      <c r="FK177" s="130">
        <v>3</v>
      </c>
      <c r="FL177" s="130">
        <v>75</v>
      </c>
      <c r="FM177" s="130">
        <v>1</v>
      </c>
      <c r="FN177" s="130">
        <v>4</v>
      </c>
      <c r="FO177" s="130">
        <v>0</v>
      </c>
      <c r="FP177" s="130">
        <v>0</v>
      </c>
      <c r="FQ177" s="130">
        <v>0</v>
      </c>
      <c r="FR177" s="130">
        <v>3</v>
      </c>
      <c r="FS177" s="130">
        <v>0</v>
      </c>
      <c r="FT177" s="130">
        <v>0</v>
      </c>
      <c r="FU177" s="130">
        <v>15</v>
      </c>
      <c r="FV177" s="130">
        <v>7</v>
      </c>
      <c r="FW177" s="130">
        <v>2</v>
      </c>
      <c r="FX177" s="130">
        <v>0</v>
      </c>
      <c r="FY177" s="130">
        <v>14</v>
      </c>
      <c r="FZ177" s="130">
        <v>1</v>
      </c>
      <c r="GA177" s="130">
        <v>19</v>
      </c>
      <c r="GB177" s="130">
        <v>10</v>
      </c>
      <c r="GC177" s="130">
        <v>305</v>
      </c>
      <c r="GD177" s="130">
        <v>141</v>
      </c>
      <c r="GE177" s="130">
        <v>446</v>
      </c>
      <c r="GF177" s="130">
        <v>12</v>
      </c>
      <c r="GG177" s="130">
        <v>5</v>
      </c>
      <c r="GH177" s="130">
        <v>17</v>
      </c>
      <c r="GI177" s="130">
        <v>292</v>
      </c>
      <c r="GJ177" s="130">
        <v>135</v>
      </c>
      <c r="GK177" s="130">
        <v>427</v>
      </c>
      <c r="GL177" s="130">
        <v>305</v>
      </c>
      <c r="GM177" s="130">
        <v>18</v>
      </c>
      <c r="GN177" s="130">
        <v>18</v>
      </c>
      <c r="GO177" s="130">
        <v>18</v>
      </c>
      <c r="GP177" s="130">
        <v>86</v>
      </c>
      <c r="GQ177" s="130">
        <v>3</v>
      </c>
      <c r="GR177" s="130">
        <v>3</v>
      </c>
      <c r="GS177" s="130">
        <v>3</v>
      </c>
      <c r="GT177" s="130" t="s">
        <v>118</v>
      </c>
      <c r="GU177" s="130" t="s">
        <v>1259</v>
      </c>
      <c r="GV177" s="130"/>
      <c r="GW177" s="130"/>
      <c r="GX177" s="130"/>
      <c r="GY177" s="130"/>
      <c r="GZ177" s="130"/>
      <c r="HA177" s="130"/>
      <c r="HH177" s="130"/>
      <c r="HI177" s="130"/>
      <c r="HN177" s="130"/>
      <c r="HO177" s="130"/>
      <c r="HP177" s="130"/>
    </row>
    <row r="178" spans="1:224" x14ac:dyDescent="0.3">
      <c r="A178" t="s">
        <v>232</v>
      </c>
      <c r="B178" t="s">
        <v>236</v>
      </c>
      <c r="C178" t="s">
        <v>671</v>
      </c>
      <c r="D178" t="s">
        <v>672</v>
      </c>
      <c r="E178" s="352">
        <v>44713</v>
      </c>
      <c r="F178" s="130">
        <v>17240</v>
      </c>
      <c r="G178">
        <v>581</v>
      </c>
      <c r="H178">
        <v>579</v>
      </c>
      <c r="I178">
        <v>640</v>
      </c>
      <c r="J178">
        <v>471</v>
      </c>
      <c r="K178">
        <v>655</v>
      </c>
      <c r="L178">
        <v>222</v>
      </c>
      <c r="M178">
        <v>402</v>
      </c>
      <c r="N178">
        <v>635</v>
      </c>
      <c r="O178">
        <v>700</v>
      </c>
      <c r="P178">
        <v>32</v>
      </c>
      <c r="Q178">
        <v>36</v>
      </c>
      <c r="R178">
        <v>45</v>
      </c>
      <c r="S178">
        <v>26</v>
      </c>
      <c r="T178">
        <v>46</v>
      </c>
      <c r="U178">
        <v>12</v>
      </c>
      <c r="V178">
        <v>24</v>
      </c>
      <c r="W178">
        <v>56</v>
      </c>
      <c r="X178">
        <v>54</v>
      </c>
      <c r="Y178">
        <v>541</v>
      </c>
      <c r="Z178">
        <v>535</v>
      </c>
      <c r="AA178">
        <v>587</v>
      </c>
      <c r="AB178">
        <v>441</v>
      </c>
      <c r="AC178">
        <v>600</v>
      </c>
      <c r="AD178">
        <v>209</v>
      </c>
      <c r="AE178">
        <v>377</v>
      </c>
      <c r="AF178">
        <v>574</v>
      </c>
      <c r="AG178">
        <v>636</v>
      </c>
      <c r="AH178">
        <v>53</v>
      </c>
      <c r="AI178">
        <v>47</v>
      </c>
      <c r="AJ178">
        <v>1</v>
      </c>
      <c r="AK178">
        <v>1</v>
      </c>
      <c r="AL178">
        <v>51</v>
      </c>
      <c r="AM178">
        <v>45</v>
      </c>
      <c r="AN178">
        <v>184</v>
      </c>
      <c r="AO178">
        <v>7</v>
      </c>
      <c r="AP178">
        <v>177</v>
      </c>
      <c r="AQ178">
        <v>0</v>
      </c>
      <c r="AR178">
        <v>0</v>
      </c>
      <c r="AS178">
        <v>0</v>
      </c>
      <c r="AT178">
        <v>163</v>
      </c>
      <c r="AU178">
        <v>6</v>
      </c>
      <c r="AV178">
        <v>157</v>
      </c>
      <c r="AW178" s="130">
        <v>402</v>
      </c>
      <c r="AX178" s="130">
        <v>5</v>
      </c>
      <c r="AY178" s="130">
        <v>44</v>
      </c>
      <c r="AZ178" s="130">
        <v>348</v>
      </c>
      <c r="BA178" s="130">
        <v>24</v>
      </c>
      <c r="BB178" s="130">
        <v>0</v>
      </c>
      <c r="BC178" s="130">
        <v>2</v>
      </c>
      <c r="BD178" s="130">
        <v>20</v>
      </c>
      <c r="BE178" s="130">
        <v>377</v>
      </c>
      <c r="BF178" s="130">
        <v>5</v>
      </c>
      <c r="BG178" s="130">
        <v>42</v>
      </c>
      <c r="BH178" s="130">
        <v>327</v>
      </c>
      <c r="BI178">
        <v>118</v>
      </c>
      <c r="BJ178" s="130">
        <v>10</v>
      </c>
      <c r="BK178">
        <v>158</v>
      </c>
      <c r="BL178">
        <v>187</v>
      </c>
      <c r="BM178" s="27">
        <v>15</v>
      </c>
      <c r="BN178">
        <v>10</v>
      </c>
      <c r="BO178" s="130">
        <v>41</v>
      </c>
      <c r="BP178" s="130">
        <v>8</v>
      </c>
      <c r="BQ178">
        <v>0</v>
      </c>
      <c r="BR178">
        <v>0</v>
      </c>
      <c r="BS178" s="130">
        <v>33</v>
      </c>
      <c r="BT178">
        <v>0</v>
      </c>
      <c r="BU178">
        <v>0</v>
      </c>
      <c r="BV178">
        <v>5</v>
      </c>
      <c r="BW178">
        <v>6</v>
      </c>
      <c r="BX178">
        <v>0</v>
      </c>
      <c r="BY178" s="130">
        <v>6</v>
      </c>
      <c r="BZ178">
        <v>23</v>
      </c>
      <c r="CA178">
        <v>6</v>
      </c>
      <c r="CB178">
        <v>21</v>
      </c>
      <c r="CC178">
        <v>2</v>
      </c>
      <c r="CD178" s="130"/>
      <c r="CE178" s="130"/>
      <c r="CF178" s="322"/>
      <c r="CG178">
        <v>581</v>
      </c>
      <c r="CH178">
        <v>294</v>
      </c>
      <c r="CI178">
        <v>640</v>
      </c>
      <c r="CJ178" s="130">
        <v>181</v>
      </c>
      <c r="CK178" s="130">
        <v>582</v>
      </c>
      <c r="CL178" s="130">
        <v>383</v>
      </c>
      <c r="CM178" s="130">
        <v>579</v>
      </c>
      <c r="CN178">
        <v>461</v>
      </c>
      <c r="CO178">
        <v>469</v>
      </c>
      <c r="CP178">
        <v>132</v>
      </c>
      <c r="CQ178">
        <v>32</v>
      </c>
      <c r="CR178">
        <v>14</v>
      </c>
      <c r="CS178">
        <v>45</v>
      </c>
      <c r="CT178" s="130">
        <v>4</v>
      </c>
      <c r="CU178" s="130">
        <v>43</v>
      </c>
      <c r="CV178" s="130">
        <v>17</v>
      </c>
      <c r="CW178" s="130">
        <v>36</v>
      </c>
      <c r="CX178">
        <v>27</v>
      </c>
      <c r="CY178">
        <v>23</v>
      </c>
      <c r="CZ178">
        <v>2</v>
      </c>
      <c r="DA178">
        <v>541</v>
      </c>
      <c r="DB178">
        <v>278</v>
      </c>
      <c r="DC178">
        <v>587</v>
      </c>
      <c r="DD178" s="130">
        <v>173</v>
      </c>
      <c r="DE178" s="130">
        <v>531</v>
      </c>
      <c r="DF178" s="130">
        <v>359</v>
      </c>
      <c r="DG178" s="130">
        <v>535</v>
      </c>
      <c r="DH178" s="130">
        <v>427</v>
      </c>
      <c r="DI178" s="130">
        <v>440</v>
      </c>
      <c r="DJ178" s="130">
        <v>129</v>
      </c>
      <c r="DK178" s="130"/>
      <c r="DL178">
        <v>825</v>
      </c>
      <c r="DM178">
        <v>814</v>
      </c>
      <c r="DN178">
        <v>11</v>
      </c>
      <c r="DO178">
        <v>825</v>
      </c>
      <c r="DP178">
        <v>72</v>
      </c>
      <c r="DQ178">
        <v>742</v>
      </c>
      <c r="DR178">
        <v>11</v>
      </c>
      <c r="DS178">
        <v>7</v>
      </c>
      <c r="DT178">
        <v>27</v>
      </c>
      <c r="DU178" s="130">
        <v>311</v>
      </c>
      <c r="DV178" s="130">
        <v>78</v>
      </c>
      <c r="DW178">
        <v>16</v>
      </c>
      <c r="DX178" s="130">
        <v>7</v>
      </c>
      <c r="DY178">
        <v>15</v>
      </c>
      <c r="DZ178">
        <v>396</v>
      </c>
      <c r="EA178">
        <v>2</v>
      </c>
      <c r="EB178">
        <v>2</v>
      </c>
      <c r="EC178" s="130">
        <v>0</v>
      </c>
      <c r="ED178" s="130">
        <v>18</v>
      </c>
      <c r="EE178" s="130">
        <v>1</v>
      </c>
      <c r="EF178" s="130">
        <v>4</v>
      </c>
      <c r="EG178" s="130">
        <v>65</v>
      </c>
      <c r="EH178" s="130">
        <v>321</v>
      </c>
      <c r="EI178" s="130">
        <v>435</v>
      </c>
      <c r="EJ178" s="130">
        <v>4</v>
      </c>
      <c r="EK178" s="130">
        <v>33</v>
      </c>
      <c r="EL178" s="130">
        <v>26</v>
      </c>
      <c r="EM178" s="130">
        <v>9</v>
      </c>
      <c r="EN178" s="130">
        <v>0</v>
      </c>
      <c r="EO178">
        <v>28</v>
      </c>
      <c r="EP178">
        <v>293</v>
      </c>
      <c r="EQ178">
        <v>421</v>
      </c>
      <c r="ER178">
        <v>10</v>
      </c>
      <c r="ES178" s="130">
        <v>99</v>
      </c>
      <c r="ET178">
        <v>15</v>
      </c>
      <c r="EU178" s="130">
        <v>28</v>
      </c>
      <c r="EV178">
        <v>16</v>
      </c>
      <c r="EW178" s="130">
        <v>12916</v>
      </c>
      <c r="EX178" s="130">
        <v>0</v>
      </c>
      <c r="EY178" s="130">
        <v>1211</v>
      </c>
      <c r="EZ178" s="130">
        <v>10</v>
      </c>
      <c r="FA178" s="130">
        <v>45</v>
      </c>
      <c r="FB178" s="130">
        <v>97</v>
      </c>
      <c r="FC178" s="130">
        <v>5085</v>
      </c>
      <c r="FD178">
        <v>5215</v>
      </c>
      <c r="FE178">
        <v>2660</v>
      </c>
      <c r="FF178" s="130">
        <v>12960</v>
      </c>
      <c r="FG178" s="130">
        <v>80</v>
      </c>
      <c r="FH178" s="130">
        <v>25</v>
      </c>
      <c r="FI178" s="130">
        <v>0</v>
      </c>
      <c r="FJ178" s="130">
        <v>1</v>
      </c>
      <c r="FK178" s="130">
        <v>2</v>
      </c>
      <c r="FL178" s="130">
        <v>77</v>
      </c>
      <c r="FM178" s="130">
        <v>1</v>
      </c>
      <c r="FN178" s="130">
        <v>4</v>
      </c>
      <c r="FO178" s="130">
        <v>0</v>
      </c>
      <c r="FP178" s="130">
        <v>0</v>
      </c>
      <c r="FQ178" s="130">
        <v>0</v>
      </c>
      <c r="FR178" s="130">
        <v>3</v>
      </c>
      <c r="FS178" s="130">
        <v>0</v>
      </c>
      <c r="FT178" s="130">
        <v>0</v>
      </c>
      <c r="FU178" s="130">
        <v>15</v>
      </c>
      <c r="FV178" s="130">
        <v>7</v>
      </c>
      <c r="FW178" s="130">
        <v>3</v>
      </c>
      <c r="FX178" s="130">
        <v>0</v>
      </c>
      <c r="FY178" s="130">
        <v>14</v>
      </c>
      <c r="FZ178" s="130">
        <v>1</v>
      </c>
      <c r="GA178" s="130">
        <v>19</v>
      </c>
      <c r="GB178" s="130">
        <v>10</v>
      </c>
      <c r="GC178" s="130">
        <v>308</v>
      </c>
      <c r="GD178" s="130">
        <v>143</v>
      </c>
      <c r="GE178" s="130">
        <v>451</v>
      </c>
      <c r="GF178" s="130">
        <v>12</v>
      </c>
      <c r="GG178" s="130">
        <v>5</v>
      </c>
      <c r="GH178" s="130">
        <v>17</v>
      </c>
      <c r="GI178" s="130">
        <v>295</v>
      </c>
      <c r="GJ178" s="130">
        <v>137</v>
      </c>
      <c r="GK178" s="130">
        <v>432</v>
      </c>
      <c r="GL178" s="130">
        <v>308</v>
      </c>
      <c r="GM178" s="130">
        <v>22</v>
      </c>
      <c r="GN178" s="130">
        <v>22</v>
      </c>
      <c r="GO178" s="130">
        <v>22</v>
      </c>
      <c r="GP178" s="130">
        <v>89</v>
      </c>
      <c r="GQ178" s="130">
        <v>3</v>
      </c>
      <c r="GR178" s="130">
        <v>3</v>
      </c>
      <c r="GS178" s="130">
        <v>3</v>
      </c>
      <c r="GT178" s="130" t="s">
        <v>121</v>
      </c>
      <c r="GU178" s="130" t="s">
        <v>1259</v>
      </c>
      <c r="GV178" s="130"/>
      <c r="GW178" s="130"/>
      <c r="GX178" s="130"/>
      <c r="GY178" s="130"/>
      <c r="GZ178" s="130"/>
      <c r="HA178" s="130"/>
      <c r="HH178" s="130"/>
      <c r="HI178" s="130"/>
      <c r="HN178" s="130"/>
      <c r="HO178" s="130"/>
      <c r="HP178" s="130"/>
    </row>
    <row r="179" spans="1:224" x14ac:dyDescent="0.3">
      <c r="A179" t="s">
        <v>232</v>
      </c>
      <c r="B179" t="s">
        <v>237</v>
      </c>
      <c r="C179" t="s">
        <v>1010</v>
      </c>
      <c r="D179" t="s">
        <v>1011</v>
      </c>
      <c r="E179" s="352">
        <v>44682</v>
      </c>
      <c r="F179" s="130">
        <v>3283</v>
      </c>
      <c r="G179">
        <v>205</v>
      </c>
      <c r="H179">
        <v>199</v>
      </c>
      <c r="I179">
        <v>204</v>
      </c>
      <c r="J179">
        <v>183</v>
      </c>
      <c r="K179">
        <v>205</v>
      </c>
      <c r="L179">
        <v>159</v>
      </c>
      <c r="M179">
        <v>166</v>
      </c>
      <c r="N179">
        <v>159</v>
      </c>
      <c r="O179">
        <v>210</v>
      </c>
      <c r="P179">
        <v>6</v>
      </c>
      <c r="Q179">
        <v>4</v>
      </c>
      <c r="R179">
        <v>5</v>
      </c>
      <c r="S179">
        <v>6</v>
      </c>
      <c r="T179">
        <v>5</v>
      </c>
      <c r="U179">
        <v>2</v>
      </c>
      <c r="V179">
        <v>6</v>
      </c>
      <c r="W179">
        <v>3</v>
      </c>
      <c r="X179">
        <v>7</v>
      </c>
      <c r="Y179">
        <v>195</v>
      </c>
      <c r="Z179">
        <v>191</v>
      </c>
      <c r="AA179">
        <v>195</v>
      </c>
      <c r="AB179">
        <v>173</v>
      </c>
      <c r="AC179">
        <v>196</v>
      </c>
      <c r="AD179">
        <v>155</v>
      </c>
      <c r="AE179">
        <v>158</v>
      </c>
      <c r="AF179">
        <v>155</v>
      </c>
      <c r="AG179">
        <v>199</v>
      </c>
      <c r="AH179">
        <v>45</v>
      </c>
      <c r="AI179">
        <v>42</v>
      </c>
      <c r="AJ179">
        <v>2</v>
      </c>
      <c r="AK179">
        <v>2</v>
      </c>
      <c r="AL179">
        <v>41</v>
      </c>
      <c r="AM179">
        <v>38</v>
      </c>
      <c r="AN179">
        <v>124</v>
      </c>
      <c r="AO179">
        <v>1</v>
      </c>
      <c r="AP179">
        <v>122</v>
      </c>
      <c r="AQ179">
        <v>0</v>
      </c>
      <c r="AR179">
        <v>0</v>
      </c>
      <c r="AS179">
        <v>0</v>
      </c>
      <c r="AT179">
        <v>103</v>
      </c>
      <c r="AU179">
        <v>0</v>
      </c>
      <c r="AV179">
        <v>102</v>
      </c>
      <c r="AW179" s="130">
        <v>166</v>
      </c>
      <c r="AX179" s="130">
        <v>3</v>
      </c>
      <c r="AY179" s="130">
        <v>0</v>
      </c>
      <c r="AZ179" s="130">
        <v>163</v>
      </c>
      <c r="BA179" s="130">
        <v>6</v>
      </c>
      <c r="BB179" s="130">
        <v>0</v>
      </c>
      <c r="BC179" s="130">
        <v>0</v>
      </c>
      <c r="BD179" s="130">
        <v>6</v>
      </c>
      <c r="BE179" s="130">
        <v>158</v>
      </c>
      <c r="BF179" s="130">
        <v>3</v>
      </c>
      <c r="BG179" s="130">
        <v>0</v>
      </c>
      <c r="BH179" s="130">
        <v>155</v>
      </c>
      <c r="BI179">
        <v>13</v>
      </c>
      <c r="BJ179" s="130">
        <v>0</v>
      </c>
      <c r="BK179">
        <v>38</v>
      </c>
      <c r="BL179">
        <v>32</v>
      </c>
      <c r="BM179" s="27">
        <v>6</v>
      </c>
      <c r="BN179">
        <v>1</v>
      </c>
      <c r="BO179" s="130">
        <v>7</v>
      </c>
      <c r="BP179" s="130">
        <v>1</v>
      </c>
      <c r="BQ179">
        <v>0</v>
      </c>
      <c r="BR179">
        <v>0</v>
      </c>
      <c r="BS179" s="130">
        <v>6</v>
      </c>
      <c r="BT179">
        <v>0</v>
      </c>
      <c r="BU179">
        <v>0</v>
      </c>
      <c r="BV179">
        <v>2</v>
      </c>
      <c r="BW179">
        <v>1</v>
      </c>
      <c r="BX179">
        <v>0</v>
      </c>
      <c r="BY179" s="130">
        <v>1</v>
      </c>
      <c r="BZ179">
        <v>6</v>
      </c>
      <c r="CA179">
        <v>2</v>
      </c>
      <c r="CB179">
        <v>6</v>
      </c>
      <c r="CC179">
        <v>0</v>
      </c>
      <c r="CD179" s="130"/>
      <c r="CE179" s="130"/>
      <c r="CF179" s="322"/>
      <c r="CG179">
        <v>205</v>
      </c>
      <c r="CH179">
        <v>168</v>
      </c>
      <c r="CI179">
        <v>204</v>
      </c>
      <c r="CJ179" s="130">
        <v>53</v>
      </c>
      <c r="CK179" s="130">
        <v>175</v>
      </c>
      <c r="CL179" s="130">
        <v>115</v>
      </c>
      <c r="CM179" s="130">
        <v>199</v>
      </c>
      <c r="CN179">
        <v>193</v>
      </c>
      <c r="CO179">
        <v>195</v>
      </c>
      <c r="CP179">
        <v>89</v>
      </c>
      <c r="CQ179">
        <v>6</v>
      </c>
      <c r="CR179">
        <v>5</v>
      </c>
      <c r="CS179">
        <v>5</v>
      </c>
      <c r="CT179" s="130">
        <v>0</v>
      </c>
      <c r="CU179" s="130">
        <v>4</v>
      </c>
      <c r="CV179" s="130">
        <v>2</v>
      </c>
      <c r="CW179" s="130">
        <v>4</v>
      </c>
      <c r="CX179">
        <v>4</v>
      </c>
      <c r="CY179">
        <v>4</v>
      </c>
      <c r="CZ179">
        <v>2</v>
      </c>
      <c r="DA179">
        <v>195</v>
      </c>
      <c r="DB179">
        <v>161</v>
      </c>
      <c r="DC179">
        <v>195</v>
      </c>
      <c r="DD179" s="130">
        <v>50</v>
      </c>
      <c r="DE179" s="130">
        <v>167</v>
      </c>
      <c r="DF179" s="130">
        <v>110</v>
      </c>
      <c r="DG179" s="130">
        <v>191</v>
      </c>
      <c r="DH179" s="130">
        <v>185</v>
      </c>
      <c r="DI179" s="130">
        <v>187</v>
      </c>
      <c r="DJ179" s="130">
        <v>85</v>
      </c>
      <c r="DK179" s="130"/>
      <c r="DL179">
        <v>218</v>
      </c>
      <c r="DM179">
        <v>214</v>
      </c>
      <c r="DN179">
        <v>4</v>
      </c>
      <c r="DO179">
        <v>218</v>
      </c>
      <c r="DP179">
        <v>7</v>
      </c>
      <c r="DQ179">
        <v>207</v>
      </c>
      <c r="DR179">
        <v>4</v>
      </c>
      <c r="DS179">
        <v>3</v>
      </c>
      <c r="DT179">
        <v>7</v>
      </c>
      <c r="DU179" s="130">
        <v>112</v>
      </c>
      <c r="DV179" s="130">
        <v>28</v>
      </c>
      <c r="DW179">
        <v>29</v>
      </c>
      <c r="DX179" s="130">
        <v>3</v>
      </c>
      <c r="DY179">
        <v>6</v>
      </c>
      <c r="DZ179">
        <v>40</v>
      </c>
      <c r="EA179">
        <v>0</v>
      </c>
      <c r="EB179">
        <v>1</v>
      </c>
      <c r="EC179" s="130">
        <v>1</v>
      </c>
      <c r="ED179" s="130">
        <v>5</v>
      </c>
      <c r="EE179" s="130">
        <v>2</v>
      </c>
      <c r="EF179" s="130">
        <v>0</v>
      </c>
      <c r="EG179" s="130">
        <v>15</v>
      </c>
      <c r="EH179" s="130">
        <v>139</v>
      </c>
      <c r="EI179" s="130">
        <v>64</v>
      </c>
      <c r="EJ179" s="130">
        <v>0</v>
      </c>
      <c r="EK179" s="130">
        <v>5</v>
      </c>
      <c r="EL179" s="130">
        <v>2</v>
      </c>
      <c r="EM179" s="130">
        <v>0</v>
      </c>
      <c r="EN179" s="130">
        <v>0</v>
      </c>
      <c r="EO179">
        <v>10</v>
      </c>
      <c r="EP179">
        <v>135</v>
      </c>
      <c r="EQ179">
        <v>62</v>
      </c>
      <c r="ER179">
        <v>5</v>
      </c>
      <c r="ES179" s="130">
        <v>21</v>
      </c>
      <c r="ET179">
        <v>2</v>
      </c>
      <c r="EU179" s="130">
        <v>105</v>
      </c>
      <c r="EV179">
        <v>34</v>
      </c>
      <c r="EW179" s="130">
        <v>2013</v>
      </c>
      <c r="EX179" s="130">
        <v>5</v>
      </c>
      <c r="EY179" s="130">
        <v>85</v>
      </c>
      <c r="EZ179" s="130">
        <v>40</v>
      </c>
      <c r="FA179" s="130">
        <v>9</v>
      </c>
      <c r="FB179" s="130">
        <v>34</v>
      </c>
      <c r="FC179" s="130">
        <v>1061</v>
      </c>
      <c r="FD179">
        <v>894</v>
      </c>
      <c r="FE179">
        <v>197</v>
      </c>
      <c r="FF179" s="130">
        <v>2152</v>
      </c>
      <c r="FG179" s="130">
        <v>25</v>
      </c>
      <c r="FH179" s="130">
        <v>11</v>
      </c>
      <c r="FI179" s="130">
        <v>0</v>
      </c>
      <c r="FJ179" s="130">
        <v>10</v>
      </c>
      <c r="FK179" s="130">
        <v>0</v>
      </c>
      <c r="FL179" s="130">
        <v>24</v>
      </c>
      <c r="FM179" s="130">
        <v>1</v>
      </c>
      <c r="FN179" s="130"/>
      <c r="FO179" s="130"/>
      <c r="FP179" s="130"/>
      <c r="FQ179" s="130"/>
      <c r="FR179" s="130"/>
      <c r="FS179" s="130"/>
      <c r="FT179" s="130"/>
      <c r="FU179" s="130"/>
      <c r="FV179" s="130"/>
      <c r="FW179" s="130"/>
      <c r="FX179" s="130"/>
      <c r="FY179" s="130"/>
      <c r="FZ179" s="130"/>
      <c r="GA179" s="130"/>
      <c r="GB179" s="130"/>
      <c r="GC179" s="130">
        <v>93</v>
      </c>
      <c r="GD179" s="130">
        <v>32</v>
      </c>
      <c r="GE179" s="130">
        <v>125</v>
      </c>
      <c r="GF179" s="130">
        <v>0</v>
      </c>
      <c r="GG179" s="130">
        <v>1</v>
      </c>
      <c r="GH179" s="130">
        <v>1</v>
      </c>
      <c r="GI179" s="130">
        <v>91</v>
      </c>
      <c r="GJ179" s="130">
        <v>31</v>
      </c>
      <c r="GK179" s="130">
        <v>122</v>
      </c>
      <c r="GL179" s="130">
        <v>93</v>
      </c>
      <c r="GM179" s="130">
        <v>24</v>
      </c>
      <c r="GN179" s="130">
        <v>24</v>
      </c>
      <c r="GO179" s="130">
        <v>24</v>
      </c>
      <c r="GP179" s="130">
        <v>37</v>
      </c>
      <c r="GQ179" s="130">
        <v>4</v>
      </c>
      <c r="GR179" s="130">
        <v>1</v>
      </c>
      <c r="GS179" s="130">
        <v>1</v>
      </c>
      <c r="GT179" s="130" t="s">
        <v>118</v>
      </c>
      <c r="GU179" s="130" t="s">
        <v>1261</v>
      </c>
      <c r="GV179" s="130"/>
      <c r="GW179" s="130"/>
      <c r="GX179" s="130"/>
      <c r="GY179" s="130"/>
      <c r="GZ179" s="130"/>
      <c r="HA179" s="130"/>
      <c r="HH179" s="130"/>
      <c r="HI179" s="130"/>
      <c r="HN179" s="130"/>
      <c r="HO179" s="130"/>
      <c r="HP179" s="130"/>
    </row>
    <row r="180" spans="1:224" x14ac:dyDescent="0.3">
      <c r="A180" t="s">
        <v>232</v>
      </c>
      <c r="B180" t="s">
        <v>237</v>
      </c>
      <c r="C180" t="s">
        <v>1010</v>
      </c>
      <c r="D180" t="s">
        <v>1011</v>
      </c>
      <c r="E180" s="352">
        <v>44713</v>
      </c>
      <c r="F180" s="130">
        <v>3312</v>
      </c>
      <c r="G180">
        <v>204</v>
      </c>
      <c r="H180">
        <v>200</v>
      </c>
      <c r="I180">
        <v>203</v>
      </c>
      <c r="J180">
        <v>183</v>
      </c>
      <c r="K180">
        <v>203</v>
      </c>
      <c r="L180">
        <v>166</v>
      </c>
      <c r="M180">
        <v>167</v>
      </c>
      <c r="N180">
        <v>160</v>
      </c>
      <c r="O180">
        <v>208</v>
      </c>
      <c r="P180">
        <v>6</v>
      </c>
      <c r="Q180">
        <v>5</v>
      </c>
      <c r="R180">
        <v>5</v>
      </c>
      <c r="S180">
        <v>6</v>
      </c>
      <c r="T180">
        <v>5</v>
      </c>
      <c r="U180">
        <v>1</v>
      </c>
      <c r="V180">
        <v>6</v>
      </c>
      <c r="W180">
        <v>3</v>
      </c>
      <c r="X180">
        <v>7</v>
      </c>
      <c r="Y180">
        <v>194</v>
      </c>
      <c r="Z180">
        <v>191</v>
      </c>
      <c r="AA180">
        <v>194</v>
      </c>
      <c r="AB180">
        <v>173</v>
      </c>
      <c r="AC180">
        <v>194</v>
      </c>
      <c r="AD180">
        <v>162</v>
      </c>
      <c r="AE180">
        <v>159</v>
      </c>
      <c r="AF180">
        <v>156</v>
      </c>
      <c r="AG180">
        <v>197</v>
      </c>
      <c r="AH180">
        <v>42</v>
      </c>
      <c r="AI180">
        <v>40</v>
      </c>
      <c r="AJ180">
        <v>2</v>
      </c>
      <c r="AK180">
        <v>2</v>
      </c>
      <c r="AL180">
        <v>38</v>
      </c>
      <c r="AM180">
        <v>36</v>
      </c>
      <c r="AN180">
        <v>131</v>
      </c>
      <c r="AO180">
        <v>0</v>
      </c>
      <c r="AP180">
        <v>129</v>
      </c>
      <c r="AQ180">
        <v>0</v>
      </c>
      <c r="AR180">
        <v>0</v>
      </c>
      <c r="AS180">
        <v>0</v>
      </c>
      <c r="AT180">
        <v>112</v>
      </c>
      <c r="AU180">
        <v>0</v>
      </c>
      <c r="AV180">
        <v>111</v>
      </c>
      <c r="AW180" s="130">
        <v>167</v>
      </c>
      <c r="AX180" s="130">
        <v>2</v>
      </c>
      <c r="AY180" s="130">
        <v>0</v>
      </c>
      <c r="AZ180" s="130">
        <v>165</v>
      </c>
      <c r="BA180" s="130">
        <v>6</v>
      </c>
      <c r="BB180" s="130">
        <v>0</v>
      </c>
      <c r="BC180" s="130">
        <v>0</v>
      </c>
      <c r="BD180" s="130">
        <v>6</v>
      </c>
      <c r="BE180" s="130">
        <v>159</v>
      </c>
      <c r="BF180" s="130">
        <v>2</v>
      </c>
      <c r="BG180" s="130">
        <v>0</v>
      </c>
      <c r="BH180" s="130">
        <v>157</v>
      </c>
      <c r="BI180">
        <v>13</v>
      </c>
      <c r="BJ180" s="130">
        <v>0</v>
      </c>
      <c r="BK180">
        <v>38</v>
      </c>
      <c r="BL180">
        <v>31</v>
      </c>
      <c r="BM180" s="27">
        <v>5</v>
      </c>
      <c r="BN180">
        <v>1</v>
      </c>
      <c r="BO180" s="130">
        <v>7</v>
      </c>
      <c r="BP180" s="130">
        <v>1</v>
      </c>
      <c r="BQ180">
        <v>0</v>
      </c>
      <c r="BR180">
        <v>0</v>
      </c>
      <c r="BS180" s="130">
        <v>6</v>
      </c>
      <c r="BT180">
        <v>0</v>
      </c>
      <c r="BU180">
        <v>0</v>
      </c>
      <c r="BV180">
        <v>2</v>
      </c>
      <c r="BW180">
        <v>1</v>
      </c>
      <c r="BX180">
        <v>0</v>
      </c>
      <c r="BY180" s="130">
        <v>1</v>
      </c>
      <c r="BZ180">
        <v>6</v>
      </c>
      <c r="CA180">
        <v>3</v>
      </c>
      <c r="CB180">
        <v>6</v>
      </c>
      <c r="CC180">
        <v>0</v>
      </c>
      <c r="CD180" s="130"/>
      <c r="CE180" s="130"/>
      <c r="CF180" s="322"/>
      <c r="CG180">
        <v>204</v>
      </c>
      <c r="CH180">
        <v>169</v>
      </c>
      <c r="CI180">
        <v>203</v>
      </c>
      <c r="CJ180" s="130">
        <v>53</v>
      </c>
      <c r="CK180" s="130">
        <v>174</v>
      </c>
      <c r="CL180" s="130">
        <v>116</v>
      </c>
      <c r="CM180" s="130">
        <v>200</v>
      </c>
      <c r="CN180">
        <v>193</v>
      </c>
      <c r="CO180">
        <v>197</v>
      </c>
      <c r="CP180">
        <v>92</v>
      </c>
      <c r="CQ180">
        <v>6</v>
      </c>
      <c r="CR180">
        <v>5</v>
      </c>
      <c r="CS180">
        <v>5</v>
      </c>
      <c r="CT180" s="130">
        <v>1</v>
      </c>
      <c r="CU180" s="130">
        <v>4</v>
      </c>
      <c r="CV180" s="130">
        <v>3</v>
      </c>
      <c r="CW180" s="130">
        <v>5</v>
      </c>
      <c r="CX180">
        <v>4</v>
      </c>
      <c r="CY180">
        <v>5</v>
      </c>
      <c r="CZ180">
        <v>2</v>
      </c>
      <c r="DA180">
        <v>194</v>
      </c>
      <c r="DB180">
        <v>162</v>
      </c>
      <c r="DC180">
        <v>194</v>
      </c>
      <c r="DD180" s="130">
        <v>49</v>
      </c>
      <c r="DE180" s="130">
        <v>166</v>
      </c>
      <c r="DF180" s="130">
        <v>110</v>
      </c>
      <c r="DG180" s="130">
        <v>191</v>
      </c>
      <c r="DH180" s="130">
        <v>185</v>
      </c>
      <c r="DI180" s="130">
        <v>188</v>
      </c>
      <c r="DJ180" s="130">
        <v>88</v>
      </c>
      <c r="DK180" s="130"/>
      <c r="DL180">
        <v>215</v>
      </c>
      <c r="DM180">
        <v>211</v>
      </c>
      <c r="DN180">
        <v>4</v>
      </c>
      <c r="DO180">
        <v>215</v>
      </c>
      <c r="DP180">
        <v>7</v>
      </c>
      <c r="DQ180">
        <v>204</v>
      </c>
      <c r="DR180">
        <v>4</v>
      </c>
      <c r="DS180">
        <v>3</v>
      </c>
      <c r="DT180">
        <v>8</v>
      </c>
      <c r="DU180" s="130">
        <v>108</v>
      </c>
      <c r="DV180" s="130">
        <v>29</v>
      </c>
      <c r="DW180">
        <v>29</v>
      </c>
      <c r="DX180" s="130">
        <v>3</v>
      </c>
      <c r="DY180">
        <v>6</v>
      </c>
      <c r="DZ180">
        <v>40</v>
      </c>
      <c r="EA180">
        <v>0</v>
      </c>
      <c r="EB180">
        <v>1</v>
      </c>
      <c r="EC180" s="130">
        <v>1</v>
      </c>
      <c r="ED180" s="130">
        <v>6</v>
      </c>
      <c r="EE180" s="130">
        <v>2</v>
      </c>
      <c r="EF180" s="130">
        <v>0</v>
      </c>
      <c r="EG180" s="130">
        <v>15</v>
      </c>
      <c r="EH180" s="130">
        <v>136</v>
      </c>
      <c r="EI180" s="130">
        <v>64</v>
      </c>
      <c r="EJ180" s="130">
        <v>0</v>
      </c>
      <c r="EK180" s="130">
        <v>5</v>
      </c>
      <c r="EL180" s="130">
        <v>2</v>
      </c>
      <c r="EM180" s="130">
        <v>0</v>
      </c>
      <c r="EN180" s="130">
        <v>0</v>
      </c>
      <c r="EO180">
        <v>10</v>
      </c>
      <c r="EP180">
        <v>132</v>
      </c>
      <c r="EQ180">
        <v>62</v>
      </c>
      <c r="ER180">
        <v>5</v>
      </c>
      <c r="ES180" s="130">
        <v>21</v>
      </c>
      <c r="ET180">
        <v>2</v>
      </c>
      <c r="EU180" s="130">
        <v>106</v>
      </c>
      <c r="EV180">
        <v>35</v>
      </c>
      <c r="EW180" s="130">
        <v>2031</v>
      </c>
      <c r="EX180" s="130">
        <v>2</v>
      </c>
      <c r="EY180" s="130">
        <v>85</v>
      </c>
      <c r="EZ180" s="130">
        <v>41</v>
      </c>
      <c r="FA180" s="130">
        <v>9</v>
      </c>
      <c r="FB180" s="130">
        <v>33</v>
      </c>
      <c r="FC180" s="130">
        <v>1074</v>
      </c>
      <c r="FD180">
        <v>902</v>
      </c>
      <c r="FE180">
        <v>196</v>
      </c>
      <c r="FF180" s="130">
        <v>2172</v>
      </c>
      <c r="FG180" s="130">
        <v>23</v>
      </c>
      <c r="FH180" s="130">
        <v>9</v>
      </c>
      <c r="FI180" s="130">
        <v>0</v>
      </c>
      <c r="FJ180" s="130">
        <v>10</v>
      </c>
      <c r="FK180" s="130">
        <v>0</v>
      </c>
      <c r="FL180" s="130">
        <v>22</v>
      </c>
      <c r="FM180" s="130">
        <v>1</v>
      </c>
      <c r="FN180" s="130"/>
      <c r="FO180" s="130"/>
      <c r="FP180" s="130"/>
      <c r="FQ180" s="130"/>
      <c r="FR180" s="130"/>
      <c r="FS180" s="130"/>
      <c r="FT180" s="130"/>
      <c r="FU180" s="130"/>
      <c r="FV180" s="130"/>
      <c r="FW180" s="130"/>
      <c r="FX180" s="130"/>
      <c r="FY180" s="130"/>
      <c r="FZ180" s="130"/>
      <c r="GA180" s="130"/>
      <c r="GB180" s="130"/>
      <c r="GC180" s="130">
        <v>93</v>
      </c>
      <c r="GD180" s="130">
        <v>32</v>
      </c>
      <c r="GE180" s="130">
        <v>125</v>
      </c>
      <c r="GF180" s="130">
        <v>0</v>
      </c>
      <c r="GG180" s="130">
        <v>1</v>
      </c>
      <c r="GH180" s="130">
        <v>1</v>
      </c>
      <c r="GI180" s="130">
        <v>89</v>
      </c>
      <c r="GJ180" s="130">
        <v>31</v>
      </c>
      <c r="GK180" s="130">
        <v>120</v>
      </c>
      <c r="GL180" s="130">
        <v>93</v>
      </c>
      <c r="GM180" s="130">
        <v>25</v>
      </c>
      <c r="GN180" s="130">
        <v>25</v>
      </c>
      <c r="GO180" s="130">
        <v>25</v>
      </c>
      <c r="GP180" s="130">
        <v>38</v>
      </c>
      <c r="GQ180" s="130">
        <v>5</v>
      </c>
      <c r="GR180" s="130">
        <v>2</v>
      </c>
      <c r="GS180" s="130">
        <v>2</v>
      </c>
      <c r="GT180" s="130" t="s">
        <v>121</v>
      </c>
      <c r="GU180" s="130" t="s">
        <v>1261</v>
      </c>
      <c r="GV180" s="130"/>
      <c r="GW180" s="130"/>
      <c r="GX180" s="130"/>
      <c r="GY180" s="130"/>
      <c r="GZ180" s="130"/>
      <c r="HA180" s="130"/>
      <c r="HH180" s="130"/>
      <c r="HI180" s="130"/>
      <c r="HN180" s="130"/>
      <c r="HO180" s="130"/>
      <c r="HP180" s="130"/>
    </row>
    <row r="181" spans="1:224" x14ac:dyDescent="0.3">
      <c r="A181" t="s">
        <v>232</v>
      </c>
      <c r="B181" t="s">
        <v>237</v>
      </c>
      <c r="C181" t="s">
        <v>1646</v>
      </c>
      <c r="D181" t="s">
        <v>675</v>
      </c>
      <c r="E181" s="352">
        <v>44682</v>
      </c>
      <c r="F181" s="130">
        <v>3552</v>
      </c>
      <c r="G181">
        <v>208</v>
      </c>
      <c r="H181">
        <v>177</v>
      </c>
      <c r="I181">
        <v>200</v>
      </c>
      <c r="J181">
        <v>203</v>
      </c>
      <c r="K181">
        <v>196</v>
      </c>
      <c r="L181">
        <v>102</v>
      </c>
      <c r="M181">
        <v>194</v>
      </c>
      <c r="N181">
        <v>60</v>
      </c>
      <c r="O181">
        <v>224</v>
      </c>
      <c r="P181">
        <v>5</v>
      </c>
      <c r="Q181">
        <v>4</v>
      </c>
      <c r="R181">
        <v>6</v>
      </c>
      <c r="S181">
        <v>5</v>
      </c>
      <c r="T181">
        <v>6</v>
      </c>
      <c r="U181">
        <v>2</v>
      </c>
      <c r="V181">
        <v>4</v>
      </c>
      <c r="W181">
        <v>2</v>
      </c>
      <c r="X181">
        <v>7</v>
      </c>
      <c r="Y181">
        <v>201</v>
      </c>
      <c r="Z181">
        <v>172</v>
      </c>
      <c r="AA181">
        <v>193</v>
      </c>
      <c r="AB181">
        <v>196</v>
      </c>
      <c r="AC181">
        <v>189</v>
      </c>
      <c r="AD181">
        <v>99</v>
      </c>
      <c r="AE181">
        <v>188</v>
      </c>
      <c r="AF181">
        <v>57</v>
      </c>
      <c r="AG181">
        <v>215</v>
      </c>
      <c r="AH181">
        <v>19</v>
      </c>
      <c r="AI181">
        <v>16</v>
      </c>
      <c r="AJ181">
        <v>1</v>
      </c>
      <c r="AK181">
        <v>1</v>
      </c>
      <c r="AL181">
        <v>18</v>
      </c>
      <c r="AM181">
        <v>15</v>
      </c>
      <c r="AN181">
        <v>88</v>
      </c>
      <c r="AO181">
        <v>1</v>
      </c>
      <c r="AP181">
        <v>86</v>
      </c>
      <c r="AQ181">
        <v>0</v>
      </c>
      <c r="AR181">
        <v>0</v>
      </c>
      <c r="AS181">
        <v>0</v>
      </c>
      <c r="AT181">
        <v>28</v>
      </c>
      <c r="AU181">
        <v>1</v>
      </c>
      <c r="AV181">
        <v>27</v>
      </c>
      <c r="AW181" s="130">
        <v>194</v>
      </c>
      <c r="AX181" s="130">
        <v>0</v>
      </c>
      <c r="AY181" s="130">
        <v>7</v>
      </c>
      <c r="AZ181" s="130">
        <v>186</v>
      </c>
      <c r="BA181" s="130">
        <v>4</v>
      </c>
      <c r="BB181" s="130">
        <v>0</v>
      </c>
      <c r="BC181" s="130">
        <v>0</v>
      </c>
      <c r="BD181" s="130">
        <v>3</v>
      </c>
      <c r="BE181" s="130">
        <v>188</v>
      </c>
      <c r="BF181" s="130">
        <v>0</v>
      </c>
      <c r="BG181" s="130">
        <v>7</v>
      </c>
      <c r="BH181" s="130">
        <v>181</v>
      </c>
      <c r="BI181">
        <v>32</v>
      </c>
      <c r="BJ181" s="130">
        <v>4</v>
      </c>
      <c r="BK181">
        <v>37</v>
      </c>
      <c r="BL181">
        <v>39</v>
      </c>
      <c r="BM181" s="27">
        <v>4</v>
      </c>
      <c r="BN181">
        <v>0</v>
      </c>
      <c r="BO181" s="130">
        <v>15</v>
      </c>
      <c r="BP181" s="130">
        <v>0</v>
      </c>
      <c r="BQ181">
        <v>0</v>
      </c>
      <c r="BR181">
        <v>0</v>
      </c>
      <c r="BS181" s="130">
        <v>15</v>
      </c>
      <c r="BT181">
        <v>0</v>
      </c>
      <c r="BU181">
        <v>0</v>
      </c>
      <c r="BV181">
        <v>1</v>
      </c>
      <c r="BW181">
        <v>7</v>
      </c>
      <c r="BX181">
        <v>0</v>
      </c>
      <c r="BY181" s="130">
        <v>7</v>
      </c>
      <c r="BZ181">
        <v>14</v>
      </c>
      <c r="CA181">
        <v>2</v>
      </c>
      <c r="CB181">
        <v>13</v>
      </c>
      <c r="CC181">
        <v>1</v>
      </c>
      <c r="CD181" s="130"/>
      <c r="CE181" s="130"/>
      <c r="CF181" s="322"/>
      <c r="CG181">
        <v>208</v>
      </c>
      <c r="CH181">
        <v>100</v>
      </c>
      <c r="CI181">
        <v>200</v>
      </c>
      <c r="CJ181" s="130">
        <v>50</v>
      </c>
      <c r="CK181" s="130">
        <v>181</v>
      </c>
      <c r="CL181" s="130">
        <v>117</v>
      </c>
      <c r="CM181" s="130">
        <v>177</v>
      </c>
      <c r="CN181">
        <v>174</v>
      </c>
      <c r="CO181">
        <v>171</v>
      </c>
      <c r="CP181">
        <v>51</v>
      </c>
      <c r="CQ181">
        <v>5</v>
      </c>
      <c r="CR181">
        <v>2</v>
      </c>
      <c r="CS181">
        <v>6</v>
      </c>
      <c r="CT181" s="130">
        <v>1</v>
      </c>
      <c r="CU181" s="130">
        <v>4</v>
      </c>
      <c r="CV181" s="130">
        <v>1</v>
      </c>
      <c r="CW181" s="130">
        <v>4</v>
      </c>
      <c r="CX181">
        <v>4</v>
      </c>
      <c r="CY181">
        <v>3</v>
      </c>
      <c r="CZ181">
        <v>0</v>
      </c>
      <c r="DA181">
        <v>201</v>
      </c>
      <c r="DB181">
        <v>97</v>
      </c>
      <c r="DC181">
        <v>193</v>
      </c>
      <c r="DD181" s="130">
        <v>48</v>
      </c>
      <c r="DE181" s="130">
        <v>176</v>
      </c>
      <c r="DF181" s="130">
        <v>115</v>
      </c>
      <c r="DG181" s="130">
        <v>172</v>
      </c>
      <c r="DH181" s="130">
        <v>169</v>
      </c>
      <c r="DI181" s="130">
        <v>167</v>
      </c>
      <c r="DJ181" s="130">
        <v>51</v>
      </c>
      <c r="DK181" s="130"/>
      <c r="DL181">
        <v>228</v>
      </c>
      <c r="DM181">
        <v>226</v>
      </c>
      <c r="DN181">
        <v>2</v>
      </c>
      <c r="DO181">
        <v>228</v>
      </c>
      <c r="DP181">
        <v>8</v>
      </c>
      <c r="DQ181">
        <v>218</v>
      </c>
      <c r="DR181">
        <v>2</v>
      </c>
      <c r="DS181">
        <v>117</v>
      </c>
      <c r="DT181">
        <v>130</v>
      </c>
      <c r="DU181" s="130">
        <v>59</v>
      </c>
      <c r="DV181" s="130">
        <v>98</v>
      </c>
      <c r="DW181">
        <v>43</v>
      </c>
      <c r="DX181" s="130">
        <v>4</v>
      </c>
      <c r="DY181">
        <v>5</v>
      </c>
      <c r="DZ181">
        <v>19</v>
      </c>
      <c r="EA181">
        <v>0</v>
      </c>
      <c r="EB181">
        <v>115</v>
      </c>
      <c r="EC181" s="130">
        <v>0</v>
      </c>
      <c r="ED181" s="130">
        <v>127</v>
      </c>
      <c r="EE181" s="130">
        <v>0</v>
      </c>
      <c r="EF181" s="130">
        <v>1</v>
      </c>
      <c r="EG181" s="130">
        <v>11</v>
      </c>
      <c r="EH181" s="130">
        <v>139</v>
      </c>
      <c r="EI181" s="130">
        <v>77</v>
      </c>
      <c r="EJ181" s="130">
        <v>1</v>
      </c>
      <c r="EK181" s="130">
        <v>2</v>
      </c>
      <c r="EL181" s="130">
        <v>5</v>
      </c>
      <c r="EM181" s="130">
        <v>0</v>
      </c>
      <c r="EN181" s="130">
        <v>0</v>
      </c>
      <c r="EO181">
        <v>9</v>
      </c>
      <c r="EP181">
        <v>133</v>
      </c>
      <c r="EQ181">
        <v>76</v>
      </c>
      <c r="ER181">
        <v>7</v>
      </c>
      <c r="ES181" s="130">
        <v>40</v>
      </c>
      <c r="ET181">
        <v>8</v>
      </c>
      <c r="EU181" s="130">
        <v>17</v>
      </c>
      <c r="EV181">
        <v>19</v>
      </c>
      <c r="EW181" s="130">
        <v>2465</v>
      </c>
      <c r="EX181" s="130">
        <v>0</v>
      </c>
      <c r="EY181" s="130">
        <v>238</v>
      </c>
      <c r="EZ181" s="130">
        <v>9</v>
      </c>
      <c r="FA181" s="130">
        <v>8</v>
      </c>
      <c r="FB181" s="130">
        <v>15</v>
      </c>
      <c r="FC181" s="130">
        <v>1152</v>
      </c>
      <c r="FD181">
        <v>1103</v>
      </c>
      <c r="FE181">
        <v>246</v>
      </c>
      <c r="FF181" s="130">
        <v>2501</v>
      </c>
      <c r="FG181" s="130">
        <v>23</v>
      </c>
      <c r="FH181" s="130">
        <v>4</v>
      </c>
      <c r="FI181" s="130">
        <v>0</v>
      </c>
      <c r="FJ181" s="130">
        <v>5</v>
      </c>
      <c r="FK181" s="130">
        <v>1</v>
      </c>
      <c r="FL181" s="130">
        <v>21</v>
      </c>
      <c r="FM181" s="130">
        <v>1</v>
      </c>
      <c r="FN181" s="130">
        <v>1</v>
      </c>
      <c r="FO181" s="130">
        <v>0</v>
      </c>
      <c r="FP181" s="130">
        <v>0</v>
      </c>
      <c r="FQ181" s="130">
        <v>0</v>
      </c>
      <c r="FR181" s="130">
        <v>1</v>
      </c>
      <c r="FS181" s="130">
        <v>0</v>
      </c>
      <c r="FT181" s="130">
        <v>0</v>
      </c>
      <c r="FU181" s="130">
        <v>0</v>
      </c>
      <c r="FV181" s="130">
        <v>0</v>
      </c>
      <c r="FW181" s="130">
        <v>0</v>
      </c>
      <c r="FX181" s="130">
        <v>0</v>
      </c>
      <c r="FY181" s="130">
        <v>0</v>
      </c>
      <c r="FZ181" s="130">
        <v>0</v>
      </c>
      <c r="GA181" s="130">
        <v>1</v>
      </c>
      <c r="GB181" s="130">
        <v>0</v>
      </c>
      <c r="GC181" s="130">
        <v>117</v>
      </c>
      <c r="GD181" s="130">
        <v>36</v>
      </c>
      <c r="GE181" s="130">
        <v>153</v>
      </c>
      <c r="GF181" s="130">
        <v>4</v>
      </c>
      <c r="GG181" s="130">
        <v>0</v>
      </c>
      <c r="GH181" s="130">
        <v>4</v>
      </c>
      <c r="GI181" s="130">
        <v>113</v>
      </c>
      <c r="GJ181" s="130">
        <v>35</v>
      </c>
      <c r="GK181" s="130">
        <v>148</v>
      </c>
      <c r="GL181" s="130">
        <v>117</v>
      </c>
      <c r="GM181" s="130">
        <v>12</v>
      </c>
      <c r="GN181" s="130">
        <v>12</v>
      </c>
      <c r="GO181" s="130">
        <v>12</v>
      </c>
      <c r="GP181" s="130">
        <v>61</v>
      </c>
      <c r="GQ181" s="130">
        <v>6</v>
      </c>
      <c r="GR181" s="130">
        <v>3</v>
      </c>
      <c r="GS181" s="130">
        <v>3</v>
      </c>
      <c r="GT181" s="130" t="s">
        <v>118</v>
      </c>
      <c r="GU181" s="130" t="s">
        <v>1647</v>
      </c>
      <c r="GV181" s="130"/>
      <c r="GW181" s="130"/>
      <c r="GX181" s="130"/>
      <c r="GY181" s="130"/>
      <c r="GZ181" s="130"/>
      <c r="HA181" s="130"/>
      <c r="HH181" s="130"/>
      <c r="HI181" s="130"/>
      <c r="HN181" s="130"/>
      <c r="HO181" s="130"/>
      <c r="HP181" s="130"/>
    </row>
    <row r="182" spans="1:224" x14ac:dyDescent="0.3">
      <c r="A182" t="s">
        <v>232</v>
      </c>
      <c r="B182" t="s">
        <v>237</v>
      </c>
      <c r="C182" t="s">
        <v>1646</v>
      </c>
      <c r="D182" t="s">
        <v>675</v>
      </c>
      <c r="E182" s="352">
        <v>44713</v>
      </c>
      <c r="F182" s="130">
        <v>3588</v>
      </c>
      <c r="G182">
        <v>209</v>
      </c>
      <c r="H182">
        <v>177</v>
      </c>
      <c r="I182">
        <v>202</v>
      </c>
      <c r="J182">
        <v>204</v>
      </c>
      <c r="K182">
        <v>199</v>
      </c>
      <c r="L182">
        <v>101</v>
      </c>
      <c r="M182">
        <v>195</v>
      </c>
      <c r="N182">
        <v>54</v>
      </c>
      <c r="O182">
        <v>223</v>
      </c>
      <c r="P182">
        <v>5</v>
      </c>
      <c r="Q182">
        <v>4</v>
      </c>
      <c r="R182">
        <v>6</v>
      </c>
      <c r="S182">
        <v>5</v>
      </c>
      <c r="T182">
        <v>6</v>
      </c>
      <c r="U182">
        <v>2</v>
      </c>
      <c r="V182">
        <v>4</v>
      </c>
      <c r="W182">
        <v>2</v>
      </c>
      <c r="X182">
        <v>7</v>
      </c>
      <c r="Y182">
        <v>202</v>
      </c>
      <c r="Z182">
        <v>172</v>
      </c>
      <c r="AA182">
        <v>195</v>
      </c>
      <c r="AB182">
        <v>197</v>
      </c>
      <c r="AC182">
        <v>191</v>
      </c>
      <c r="AD182">
        <v>98</v>
      </c>
      <c r="AE182">
        <v>189</v>
      </c>
      <c r="AF182">
        <v>51</v>
      </c>
      <c r="AG182">
        <v>214</v>
      </c>
      <c r="AH182">
        <v>19</v>
      </c>
      <c r="AI182">
        <v>16</v>
      </c>
      <c r="AJ182">
        <v>1</v>
      </c>
      <c r="AK182">
        <v>1</v>
      </c>
      <c r="AL182">
        <v>18</v>
      </c>
      <c r="AM182">
        <v>15</v>
      </c>
      <c r="AN182">
        <v>86</v>
      </c>
      <c r="AO182">
        <v>1</v>
      </c>
      <c r="AP182">
        <v>84</v>
      </c>
      <c r="AQ182">
        <v>0</v>
      </c>
      <c r="AR182">
        <v>0</v>
      </c>
      <c r="AS182">
        <v>0</v>
      </c>
      <c r="AT182">
        <v>27</v>
      </c>
      <c r="AU182">
        <v>1</v>
      </c>
      <c r="AV182">
        <v>26</v>
      </c>
      <c r="AW182" s="130">
        <v>195</v>
      </c>
      <c r="AX182" s="130">
        <v>0</v>
      </c>
      <c r="AY182" s="130">
        <v>7</v>
      </c>
      <c r="AZ182" s="130">
        <v>187</v>
      </c>
      <c r="BA182" s="130">
        <v>4</v>
      </c>
      <c r="BB182" s="130">
        <v>0</v>
      </c>
      <c r="BC182" s="130">
        <v>0</v>
      </c>
      <c r="BD182" s="130">
        <v>3</v>
      </c>
      <c r="BE182" s="130">
        <v>189</v>
      </c>
      <c r="BF182" s="130">
        <v>0</v>
      </c>
      <c r="BG182" s="130">
        <v>7</v>
      </c>
      <c r="BH182" s="130">
        <v>182</v>
      </c>
      <c r="BI182">
        <v>32</v>
      </c>
      <c r="BJ182" s="130">
        <v>3</v>
      </c>
      <c r="BK182">
        <v>38</v>
      </c>
      <c r="BL182">
        <v>39</v>
      </c>
      <c r="BM182" s="27">
        <v>4</v>
      </c>
      <c r="BN182">
        <v>0</v>
      </c>
      <c r="BO182" s="130">
        <v>15</v>
      </c>
      <c r="BP182" s="130">
        <v>0</v>
      </c>
      <c r="BQ182">
        <v>0</v>
      </c>
      <c r="BR182">
        <v>0</v>
      </c>
      <c r="BS182" s="130">
        <v>15</v>
      </c>
      <c r="BT182">
        <v>0</v>
      </c>
      <c r="BU182">
        <v>0</v>
      </c>
      <c r="BV182">
        <v>1</v>
      </c>
      <c r="BW182">
        <v>7</v>
      </c>
      <c r="BX182">
        <v>0</v>
      </c>
      <c r="BY182" s="130">
        <v>7</v>
      </c>
      <c r="BZ182">
        <v>14</v>
      </c>
      <c r="CA182">
        <v>2</v>
      </c>
      <c r="CB182">
        <v>13</v>
      </c>
      <c r="CC182">
        <v>1</v>
      </c>
      <c r="CD182" s="130"/>
      <c r="CE182" s="130"/>
      <c r="CF182" s="322"/>
      <c r="CG182">
        <v>209</v>
      </c>
      <c r="CH182">
        <v>103</v>
      </c>
      <c r="CI182">
        <v>202</v>
      </c>
      <c r="CJ182" s="130">
        <v>50</v>
      </c>
      <c r="CK182" s="130">
        <v>181</v>
      </c>
      <c r="CL182" s="130">
        <v>112</v>
      </c>
      <c r="CM182" s="130">
        <v>177</v>
      </c>
      <c r="CN182">
        <v>174</v>
      </c>
      <c r="CO182">
        <v>171</v>
      </c>
      <c r="CP182">
        <v>48</v>
      </c>
      <c r="CQ182">
        <v>5</v>
      </c>
      <c r="CR182">
        <v>2</v>
      </c>
      <c r="CS182">
        <v>6</v>
      </c>
      <c r="CT182" s="130">
        <v>1</v>
      </c>
      <c r="CU182" s="130">
        <v>3</v>
      </c>
      <c r="CV182" s="130">
        <v>1</v>
      </c>
      <c r="CW182" s="130">
        <v>4</v>
      </c>
      <c r="CX182">
        <v>4</v>
      </c>
      <c r="CY182">
        <v>3</v>
      </c>
      <c r="CZ182">
        <v>0</v>
      </c>
      <c r="DA182">
        <v>202</v>
      </c>
      <c r="DB182">
        <v>100</v>
      </c>
      <c r="DC182">
        <v>195</v>
      </c>
      <c r="DD182" s="130">
        <v>48</v>
      </c>
      <c r="DE182" s="130">
        <v>177</v>
      </c>
      <c r="DF182" s="130">
        <v>110</v>
      </c>
      <c r="DG182" s="130">
        <v>172</v>
      </c>
      <c r="DH182" s="130">
        <v>169</v>
      </c>
      <c r="DI182" s="130">
        <v>167</v>
      </c>
      <c r="DJ182" s="130">
        <v>48</v>
      </c>
      <c r="DK182" s="130"/>
      <c r="DL182">
        <v>230</v>
      </c>
      <c r="DM182">
        <v>227</v>
      </c>
      <c r="DN182">
        <v>3</v>
      </c>
      <c r="DO182">
        <v>230</v>
      </c>
      <c r="DP182">
        <v>8</v>
      </c>
      <c r="DQ182">
        <v>219</v>
      </c>
      <c r="DR182">
        <v>3</v>
      </c>
      <c r="DS182">
        <v>117</v>
      </c>
      <c r="DT182">
        <v>130</v>
      </c>
      <c r="DU182" s="130">
        <v>59</v>
      </c>
      <c r="DV182" s="130">
        <v>99</v>
      </c>
      <c r="DW182">
        <v>44</v>
      </c>
      <c r="DX182" s="130">
        <v>4</v>
      </c>
      <c r="DY182">
        <v>5</v>
      </c>
      <c r="DZ182">
        <v>19</v>
      </c>
      <c r="EA182">
        <v>0</v>
      </c>
      <c r="EB182">
        <v>115</v>
      </c>
      <c r="EC182" s="130">
        <v>0</v>
      </c>
      <c r="ED182" s="130">
        <v>127</v>
      </c>
      <c r="EE182" s="130">
        <v>0</v>
      </c>
      <c r="EF182" s="130">
        <v>1</v>
      </c>
      <c r="EG182" s="130">
        <v>11</v>
      </c>
      <c r="EH182" s="130">
        <v>138</v>
      </c>
      <c r="EI182" s="130">
        <v>80</v>
      </c>
      <c r="EJ182" s="130">
        <v>1</v>
      </c>
      <c r="EK182" s="130">
        <v>2</v>
      </c>
      <c r="EL182" s="130">
        <v>5</v>
      </c>
      <c r="EM182" s="130">
        <v>0</v>
      </c>
      <c r="EN182" s="130">
        <v>0</v>
      </c>
      <c r="EO182">
        <v>9</v>
      </c>
      <c r="EP182">
        <v>132</v>
      </c>
      <c r="EQ182">
        <v>78</v>
      </c>
      <c r="ER182">
        <v>7</v>
      </c>
      <c r="ES182" s="130">
        <v>41</v>
      </c>
      <c r="ET182">
        <v>8</v>
      </c>
      <c r="EU182" s="130">
        <v>17</v>
      </c>
      <c r="EV182">
        <v>19</v>
      </c>
      <c r="EW182" s="130">
        <v>2491</v>
      </c>
      <c r="EX182" s="130">
        <v>0</v>
      </c>
      <c r="EY182" s="130">
        <v>247</v>
      </c>
      <c r="EZ182" s="130">
        <v>9</v>
      </c>
      <c r="FA182" s="130">
        <v>8</v>
      </c>
      <c r="FB182" s="130">
        <v>15</v>
      </c>
      <c r="FC182" s="130">
        <v>1172</v>
      </c>
      <c r="FD182">
        <v>1107</v>
      </c>
      <c r="FE182">
        <v>248</v>
      </c>
      <c r="FF182" s="130">
        <v>2527</v>
      </c>
      <c r="FG182" s="130">
        <v>21</v>
      </c>
      <c r="FH182" s="130">
        <v>3</v>
      </c>
      <c r="FI182" s="130">
        <v>0</v>
      </c>
      <c r="FJ182" s="130">
        <v>5</v>
      </c>
      <c r="FK182" s="130">
        <v>1</v>
      </c>
      <c r="FL182" s="130">
        <v>18</v>
      </c>
      <c r="FM182" s="130">
        <v>2</v>
      </c>
      <c r="FN182" s="130">
        <v>1</v>
      </c>
      <c r="FO182" s="130">
        <v>0</v>
      </c>
      <c r="FP182" s="130">
        <v>0</v>
      </c>
      <c r="FQ182" s="130">
        <v>0</v>
      </c>
      <c r="FR182" s="130">
        <v>1</v>
      </c>
      <c r="FS182" s="130">
        <v>0</v>
      </c>
      <c r="FT182" s="130">
        <v>0</v>
      </c>
      <c r="FU182" s="130">
        <v>0</v>
      </c>
      <c r="FV182" s="130">
        <v>0</v>
      </c>
      <c r="FW182" s="130">
        <v>0</v>
      </c>
      <c r="FX182" s="130">
        <v>0</v>
      </c>
      <c r="FY182" s="130">
        <v>0</v>
      </c>
      <c r="FZ182" s="130">
        <v>0</v>
      </c>
      <c r="GA182" s="130">
        <v>1</v>
      </c>
      <c r="GB182" s="130">
        <v>0</v>
      </c>
      <c r="GC182" s="130">
        <v>117</v>
      </c>
      <c r="GD182" s="130">
        <v>37</v>
      </c>
      <c r="GE182" s="130">
        <v>154</v>
      </c>
      <c r="GF182" s="130">
        <v>4</v>
      </c>
      <c r="GG182" s="130">
        <v>0</v>
      </c>
      <c r="GH182" s="130">
        <v>4</v>
      </c>
      <c r="GI182" s="130">
        <v>113</v>
      </c>
      <c r="GJ182" s="130">
        <v>36</v>
      </c>
      <c r="GK182" s="130">
        <v>149</v>
      </c>
      <c r="GL182" s="130">
        <v>117</v>
      </c>
      <c r="GM182" s="130">
        <v>12</v>
      </c>
      <c r="GN182" s="130">
        <v>12</v>
      </c>
      <c r="GO182" s="130">
        <v>12</v>
      </c>
      <c r="GP182" s="130">
        <v>61</v>
      </c>
      <c r="GQ182" s="130">
        <v>7</v>
      </c>
      <c r="GR182" s="130">
        <v>4</v>
      </c>
      <c r="GS182" s="130">
        <v>4</v>
      </c>
      <c r="GT182" s="130" t="s">
        <v>121</v>
      </c>
      <c r="GU182" s="130" t="s">
        <v>1647</v>
      </c>
      <c r="GV182" s="130"/>
      <c r="GW182" s="130"/>
      <c r="GX182" s="130"/>
      <c r="GY182" s="130"/>
      <c r="GZ182" s="130"/>
      <c r="HA182" s="130"/>
      <c r="HH182" s="130"/>
      <c r="HI182" s="130"/>
      <c r="HN182" s="130"/>
      <c r="HO182" s="130"/>
      <c r="HP182" s="130"/>
    </row>
    <row r="183" spans="1:224" x14ac:dyDescent="0.3">
      <c r="A183" t="s">
        <v>232</v>
      </c>
      <c r="B183" t="s">
        <v>237</v>
      </c>
      <c r="C183" t="s">
        <v>673</v>
      </c>
      <c r="D183" t="s">
        <v>674</v>
      </c>
      <c r="E183" s="352">
        <v>44682</v>
      </c>
      <c r="F183" s="130">
        <v>6951</v>
      </c>
      <c r="G183">
        <v>367</v>
      </c>
      <c r="H183">
        <v>350</v>
      </c>
      <c r="I183">
        <v>373</v>
      </c>
      <c r="J183">
        <v>354</v>
      </c>
      <c r="K183">
        <v>379</v>
      </c>
      <c r="L183">
        <v>267</v>
      </c>
      <c r="M183">
        <v>296</v>
      </c>
      <c r="N183">
        <v>365</v>
      </c>
      <c r="O183">
        <v>421</v>
      </c>
      <c r="P183">
        <v>21</v>
      </c>
      <c r="Q183">
        <v>20</v>
      </c>
      <c r="R183">
        <v>21</v>
      </c>
      <c r="S183">
        <v>19</v>
      </c>
      <c r="T183">
        <v>21</v>
      </c>
      <c r="U183">
        <v>15</v>
      </c>
      <c r="V183">
        <v>18</v>
      </c>
      <c r="W183">
        <v>24</v>
      </c>
      <c r="X183">
        <v>25</v>
      </c>
      <c r="Y183">
        <v>345</v>
      </c>
      <c r="Z183">
        <v>328</v>
      </c>
      <c r="AA183">
        <v>349</v>
      </c>
      <c r="AB183">
        <v>334</v>
      </c>
      <c r="AC183">
        <v>355</v>
      </c>
      <c r="AD183">
        <v>252</v>
      </c>
      <c r="AE183">
        <v>278</v>
      </c>
      <c r="AF183">
        <v>338</v>
      </c>
      <c r="AG183">
        <v>392</v>
      </c>
      <c r="AH183">
        <v>51</v>
      </c>
      <c r="AI183">
        <v>41</v>
      </c>
      <c r="AJ183">
        <v>7</v>
      </c>
      <c r="AK183">
        <v>6</v>
      </c>
      <c r="AL183">
        <v>44</v>
      </c>
      <c r="AM183">
        <v>35</v>
      </c>
      <c r="AN183">
        <v>209</v>
      </c>
      <c r="AO183">
        <v>13</v>
      </c>
      <c r="AP183">
        <v>196</v>
      </c>
      <c r="AQ183">
        <v>0</v>
      </c>
      <c r="AR183">
        <v>0</v>
      </c>
      <c r="AS183">
        <v>0</v>
      </c>
      <c r="AT183">
        <v>181</v>
      </c>
      <c r="AU183">
        <v>11</v>
      </c>
      <c r="AV183">
        <v>170</v>
      </c>
      <c r="AW183" s="130">
        <v>296</v>
      </c>
      <c r="AX183" s="130">
        <v>8</v>
      </c>
      <c r="AY183" s="130">
        <v>7</v>
      </c>
      <c r="AZ183" s="130">
        <v>278</v>
      </c>
      <c r="BA183" s="130">
        <v>18</v>
      </c>
      <c r="BB183" s="130">
        <v>1</v>
      </c>
      <c r="BC183" s="130">
        <v>0</v>
      </c>
      <c r="BD183" s="130">
        <v>15</v>
      </c>
      <c r="BE183" s="130">
        <v>278</v>
      </c>
      <c r="BF183" s="130">
        <v>7</v>
      </c>
      <c r="BG183" s="130">
        <v>7</v>
      </c>
      <c r="BH183" s="130">
        <v>263</v>
      </c>
      <c r="BI183">
        <v>33</v>
      </c>
      <c r="BJ183" s="130">
        <v>3</v>
      </c>
      <c r="BK183">
        <v>73</v>
      </c>
      <c r="BL183">
        <v>52</v>
      </c>
      <c r="BM183" s="27">
        <v>8</v>
      </c>
      <c r="BN183">
        <v>3</v>
      </c>
      <c r="BO183" s="130">
        <v>25</v>
      </c>
      <c r="BP183" s="130">
        <v>7</v>
      </c>
      <c r="BQ183">
        <v>0</v>
      </c>
      <c r="BR183">
        <v>0</v>
      </c>
      <c r="BS183" s="130">
        <v>18</v>
      </c>
      <c r="BT183">
        <v>0</v>
      </c>
      <c r="BU183">
        <v>0</v>
      </c>
      <c r="BV183">
        <v>1</v>
      </c>
      <c r="BW183">
        <v>4</v>
      </c>
      <c r="BX183">
        <v>1</v>
      </c>
      <c r="BY183" s="130">
        <v>3</v>
      </c>
      <c r="BZ183">
        <v>15</v>
      </c>
      <c r="CA183">
        <v>5</v>
      </c>
      <c r="CB183">
        <v>15</v>
      </c>
      <c r="CC183">
        <v>0</v>
      </c>
      <c r="CD183" s="130"/>
      <c r="CE183" s="130"/>
      <c r="CF183" s="322"/>
      <c r="CG183">
        <v>367</v>
      </c>
      <c r="CH183">
        <v>266</v>
      </c>
      <c r="CI183">
        <v>373</v>
      </c>
      <c r="CJ183" s="130">
        <v>136</v>
      </c>
      <c r="CK183" s="130">
        <v>340</v>
      </c>
      <c r="CL183" s="130">
        <v>245</v>
      </c>
      <c r="CM183" s="130">
        <v>350</v>
      </c>
      <c r="CN183">
        <v>318</v>
      </c>
      <c r="CO183">
        <v>329</v>
      </c>
      <c r="CP183">
        <v>152</v>
      </c>
      <c r="CQ183">
        <v>21</v>
      </c>
      <c r="CR183">
        <v>17</v>
      </c>
      <c r="CS183">
        <v>21</v>
      </c>
      <c r="CT183" s="130">
        <v>3</v>
      </c>
      <c r="CU183" s="130">
        <v>19</v>
      </c>
      <c r="CV183" s="130">
        <v>6</v>
      </c>
      <c r="CW183" s="130">
        <v>20</v>
      </c>
      <c r="CX183">
        <v>17</v>
      </c>
      <c r="CY183">
        <v>19</v>
      </c>
      <c r="CZ183">
        <v>4</v>
      </c>
      <c r="DA183">
        <v>345</v>
      </c>
      <c r="DB183">
        <v>249</v>
      </c>
      <c r="DC183">
        <v>349</v>
      </c>
      <c r="DD183" s="130">
        <v>131</v>
      </c>
      <c r="DE183" s="130">
        <v>319</v>
      </c>
      <c r="DF183" s="130">
        <v>237</v>
      </c>
      <c r="DG183" s="130">
        <v>328</v>
      </c>
      <c r="DH183" s="130">
        <v>300</v>
      </c>
      <c r="DI183" s="130">
        <v>310</v>
      </c>
      <c r="DJ183" s="130">
        <v>148</v>
      </c>
      <c r="DK183" s="130"/>
      <c r="DL183">
        <v>459</v>
      </c>
      <c r="DM183">
        <v>454</v>
      </c>
      <c r="DN183">
        <v>5</v>
      </c>
      <c r="DO183">
        <v>459</v>
      </c>
      <c r="DP183">
        <v>32</v>
      </c>
      <c r="DQ183">
        <v>422</v>
      </c>
      <c r="DR183">
        <v>5</v>
      </c>
      <c r="DS183">
        <v>2</v>
      </c>
      <c r="DT183">
        <v>23</v>
      </c>
      <c r="DU183" s="130">
        <v>138</v>
      </c>
      <c r="DV183" s="130">
        <v>39</v>
      </c>
      <c r="DW183">
        <v>24</v>
      </c>
      <c r="DX183" s="130">
        <v>13</v>
      </c>
      <c r="DY183">
        <v>6</v>
      </c>
      <c r="DZ183">
        <v>239</v>
      </c>
      <c r="EA183">
        <v>0</v>
      </c>
      <c r="EB183">
        <v>2</v>
      </c>
      <c r="EC183" s="130">
        <v>0</v>
      </c>
      <c r="ED183" s="130">
        <v>22</v>
      </c>
      <c r="EE183" s="130">
        <v>0</v>
      </c>
      <c r="EF183" s="130">
        <v>9</v>
      </c>
      <c r="EG183" s="130">
        <v>32</v>
      </c>
      <c r="EH183" s="130">
        <v>219</v>
      </c>
      <c r="EI183" s="130">
        <v>199</v>
      </c>
      <c r="EJ183" s="130">
        <v>9</v>
      </c>
      <c r="EK183" s="130">
        <v>9</v>
      </c>
      <c r="EL183" s="130">
        <v>12</v>
      </c>
      <c r="EM183" s="130">
        <v>2</v>
      </c>
      <c r="EN183" s="130">
        <v>0</v>
      </c>
      <c r="EO183">
        <v>19</v>
      </c>
      <c r="EP183">
        <v>206</v>
      </c>
      <c r="EQ183">
        <v>197</v>
      </c>
      <c r="ER183">
        <v>9</v>
      </c>
      <c r="ES183" s="130">
        <v>54</v>
      </c>
      <c r="ET183">
        <v>9</v>
      </c>
      <c r="EU183" s="130">
        <v>61</v>
      </c>
      <c r="EV183">
        <v>131</v>
      </c>
      <c r="EW183" s="130">
        <v>4677</v>
      </c>
      <c r="EX183" s="130">
        <v>0</v>
      </c>
      <c r="EY183" s="130">
        <v>289</v>
      </c>
      <c r="EZ183" s="130">
        <v>2</v>
      </c>
      <c r="FA183" s="130">
        <v>25</v>
      </c>
      <c r="FB183" s="130">
        <v>47</v>
      </c>
      <c r="FC183" s="130">
        <v>2037</v>
      </c>
      <c r="FD183">
        <v>2116</v>
      </c>
      <c r="FE183">
        <v>716</v>
      </c>
      <c r="FF183" s="130">
        <v>4869</v>
      </c>
      <c r="FG183" s="130">
        <v>34</v>
      </c>
      <c r="FH183" s="130">
        <v>16</v>
      </c>
      <c r="FI183" s="130">
        <v>0</v>
      </c>
      <c r="FJ183" s="130">
        <v>6</v>
      </c>
      <c r="FK183" s="130">
        <v>4</v>
      </c>
      <c r="FL183" s="130">
        <v>27</v>
      </c>
      <c r="FM183" s="130">
        <v>3</v>
      </c>
      <c r="FN183" s="130">
        <v>9</v>
      </c>
      <c r="FO183" s="130">
        <v>1</v>
      </c>
      <c r="FP183" s="130">
        <v>0</v>
      </c>
      <c r="FQ183" s="130">
        <v>0</v>
      </c>
      <c r="FR183" s="130">
        <v>4</v>
      </c>
      <c r="FS183" s="130">
        <v>0</v>
      </c>
      <c r="FT183" s="130">
        <v>0</v>
      </c>
      <c r="FU183" s="130">
        <v>7</v>
      </c>
      <c r="FV183" s="130">
        <v>6</v>
      </c>
      <c r="FW183" s="130">
        <v>1</v>
      </c>
      <c r="FX183" s="130">
        <v>2</v>
      </c>
      <c r="FY183" s="130">
        <v>3</v>
      </c>
      <c r="FZ183" s="130">
        <v>3</v>
      </c>
      <c r="GA183" s="130">
        <v>16</v>
      </c>
      <c r="GB183" s="130">
        <v>8</v>
      </c>
      <c r="GC183" s="130">
        <v>207</v>
      </c>
      <c r="GD183" s="130">
        <v>66</v>
      </c>
      <c r="GE183" s="130">
        <v>273</v>
      </c>
      <c r="GF183" s="130">
        <v>9</v>
      </c>
      <c r="GG183" s="130">
        <v>3</v>
      </c>
      <c r="GH183" s="130">
        <v>12</v>
      </c>
      <c r="GI183" s="130">
        <v>198</v>
      </c>
      <c r="GJ183" s="130">
        <v>63</v>
      </c>
      <c r="GK183" s="130">
        <v>261</v>
      </c>
      <c r="GL183" s="130">
        <v>207</v>
      </c>
      <c r="GM183" s="130">
        <v>15</v>
      </c>
      <c r="GN183" s="130">
        <v>15</v>
      </c>
      <c r="GO183" s="130">
        <v>15</v>
      </c>
      <c r="GP183" s="130">
        <v>54</v>
      </c>
      <c r="GQ183" s="130">
        <v>1</v>
      </c>
      <c r="GR183" s="130">
        <v>0</v>
      </c>
      <c r="GS183" s="130">
        <v>0</v>
      </c>
      <c r="GT183" s="130" t="s">
        <v>118</v>
      </c>
      <c r="GU183" s="130" t="s">
        <v>1260</v>
      </c>
      <c r="GV183" s="130"/>
      <c r="GW183" s="130"/>
      <c r="GX183" s="130"/>
      <c r="GY183" s="130"/>
      <c r="GZ183" s="130"/>
      <c r="HA183" s="130"/>
      <c r="HH183" s="130"/>
      <c r="HI183" s="130"/>
      <c r="HN183" s="130"/>
      <c r="HO183" s="130"/>
      <c r="HP183" s="130"/>
    </row>
    <row r="184" spans="1:224" x14ac:dyDescent="0.3">
      <c r="A184" t="s">
        <v>232</v>
      </c>
      <c r="B184" t="s">
        <v>237</v>
      </c>
      <c r="C184" t="s">
        <v>673</v>
      </c>
      <c r="D184" t="s">
        <v>674</v>
      </c>
      <c r="E184" s="352">
        <v>44713</v>
      </c>
      <c r="F184" s="130">
        <v>6910</v>
      </c>
      <c r="G184">
        <v>364</v>
      </c>
      <c r="H184">
        <v>355</v>
      </c>
      <c r="I184">
        <v>373</v>
      </c>
      <c r="J184">
        <v>352</v>
      </c>
      <c r="K184">
        <v>380</v>
      </c>
      <c r="L184">
        <v>270</v>
      </c>
      <c r="M184">
        <v>300</v>
      </c>
      <c r="N184">
        <v>363</v>
      </c>
      <c r="O184">
        <v>417</v>
      </c>
      <c r="P184">
        <v>21</v>
      </c>
      <c r="Q184">
        <v>20</v>
      </c>
      <c r="R184">
        <v>21</v>
      </c>
      <c r="S184">
        <v>19</v>
      </c>
      <c r="T184">
        <v>21</v>
      </c>
      <c r="U184">
        <v>15</v>
      </c>
      <c r="V184">
        <v>18</v>
      </c>
      <c r="W184">
        <v>23</v>
      </c>
      <c r="X184">
        <v>25</v>
      </c>
      <c r="Y184">
        <v>342</v>
      </c>
      <c r="Z184">
        <v>333</v>
      </c>
      <c r="AA184">
        <v>349</v>
      </c>
      <c r="AB184">
        <v>332</v>
      </c>
      <c r="AC184">
        <v>356</v>
      </c>
      <c r="AD184">
        <v>255</v>
      </c>
      <c r="AE184">
        <v>282</v>
      </c>
      <c r="AF184">
        <v>337</v>
      </c>
      <c r="AG184">
        <v>388</v>
      </c>
      <c r="AH184">
        <v>50</v>
      </c>
      <c r="AI184">
        <v>42</v>
      </c>
      <c r="AJ184">
        <v>7</v>
      </c>
      <c r="AK184">
        <v>7</v>
      </c>
      <c r="AL184">
        <v>43</v>
      </c>
      <c r="AM184">
        <v>35</v>
      </c>
      <c r="AN184">
        <v>221</v>
      </c>
      <c r="AO184">
        <v>13</v>
      </c>
      <c r="AP184">
        <v>208</v>
      </c>
      <c r="AQ184">
        <v>0</v>
      </c>
      <c r="AR184">
        <v>0</v>
      </c>
      <c r="AS184">
        <v>0</v>
      </c>
      <c r="AT184">
        <v>185</v>
      </c>
      <c r="AU184">
        <v>10</v>
      </c>
      <c r="AV184">
        <v>175</v>
      </c>
      <c r="AW184" s="130">
        <v>300</v>
      </c>
      <c r="AX184" s="130">
        <v>8</v>
      </c>
      <c r="AY184" s="130">
        <v>6</v>
      </c>
      <c r="AZ184" s="130">
        <v>282</v>
      </c>
      <c r="BA184" s="130">
        <v>18</v>
      </c>
      <c r="BB184" s="130">
        <v>1</v>
      </c>
      <c r="BC184" s="130">
        <v>0</v>
      </c>
      <c r="BD184" s="130">
        <v>15</v>
      </c>
      <c r="BE184" s="130">
        <v>282</v>
      </c>
      <c r="BF184" s="130">
        <v>7</v>
      </c>
      <c r="BG184" s="130">
        <v>6</v>
      </c>
      <c r="BH184" s="130">
        <v>267</v>
      </c>
      <c r="BI184">
        <v>32</v>
      </c>
      <c r="BJ184" s="130">
        <v>3</v>
      </c>
      <c r="BK184">
        <v>71</v>
      </c>
      <c r="BL184">
        <v>52</v>
      </c>
      <c r="BM184" s="27">
        <v>8</v>
      </c>
      <c r="BN184">
        <v>3</v>
      </c>
      <c r="BO184" s="130">
        <v>24</v>
      </c>
      <c r="BP184" s="130">
        <v>7</v>
      </c>
      <c r="BQ184">
        <v>0</v>
      </c>
      <c r="BR184">
        <v>0</v>
      </c>
      <c r="BS184" s="130">
        <v>17</v>
      </c>
      <c r="BT184">
        <v>0</v>
      </c>
      <c r="BU184">
        <v>0</v>
      </c>
      <c r="BV184">
        <v>1</v>
      </c>
      <c r="BW184">
        <v>4</v>
      </c>
      <c r="BX184">
        <v>1</v>
      </c>
      <c r="BY184" s="130">
        <v>3</v>
      </c>
      <c r="BZ184">
        <v>14</v>
      </c>
      <c r="CA184">
        <v>6</v>
      </c>
      <c r="CB184">
        <v>14</v>
      </c>
      <c r="CC184">
        <v>0</v>
      </c>
      <c r="CD184" s="130"/>
      <c r="CE184" s="130"/>
      <c r="CF184" s="322"/>
      <c r="CG184">
        <v>364</v>
      </c>
      <c r="CH184">
        <v>253</v>
      </c>
      <c r="CI184">
        <v>373</v>
      </c>
      <c r="CJ184" s="130">
        <v>128</v>
      </c>
      <c r="CK184" s="130">
        <v>339</v>
      </c>
      <c r="CL184" s="130">
        <v>243</v>
      </c>
      <c r="CM184" s="130">
        <v>355</v>
      </c>
      <c r="CN184">
        <v>326</v>
      </c>
      <c r="CO184">
        <v>333</v>
      </c>
      <c r="CP184">
        <v>150</v>
      </c>
      <c r="CQ184">
        <v>21</v>
      </c>
      <c r="CR184">
        <v>15</v>
      </c>
      <c r="CS184">
        <v>21</v>
      </c>
      <c r="CT184" s="130">
        <v>3</v>
      </c>
      <c r="CU184" s="130">
        <v>19</v>
      </c>
      <c r="CV184" s="130">
        <v>6</v>
      </c>
      <c r="CW184" s="130">
        <v>20</v>
      </c>
      <c r="CX184">
        <v>17</v>
      </c>
      <c r="CY184">
        <v>19</v>
      </c>
      <c r="CZ184">
        <v>3</v>
      </c>
      <c r="DA184">
        <v>342</v>
      </c>
      <c r="DB184">
        <v>238</v>
      </c>
      <c r="DC184">
        <v>349</v>
      </c>
      <c r="DD184" s="130">
        <v>123</v>
      </c>
      <c r="DE184" s="130">
        <v>318</v>
      </c>
      <c r="DF184" s="130">
        <v>235</v>
      </c>
      <c r="DG184" s="130">
        <v>333</v>
      </c>
      <c r="DH184" s="130">
        <v>308</v>
      </c>
      <c r="DI184" s="130">
        <v>314</v>
      </c>
      <c r="DJ184" s="130">
        <v>147</v>
      </c>
      <c r="DK184" s="130"/>
      <c r="DL184">
        <v>458</v>
      </c>
      <c r="DM184">
        <v>453</v>
      </c>
      <c r="DN184">
        <v>5</v>
      </c>
      <c r="DO184">
        <v>458</v>
      </c>
      <c r="DP184">
        <v>32</v>
      </c>
      <c r="DQ184">
        <v>421</v>
      </c>
      <c r="DR184">
        <v>5</v>
      </c>
      <c r="DS184">
        <v>2</v>
      </c>
      <c r="DT184">
        <v>24</v>
      </c>
      <c r="DU184" s="130">
        <v>140</v>
      </c>
      <c r="DV184" s="130">
        <v>40</v>
      </c>
      <c r="DW184">
        <v>24</v>
      </c>
      <c r="DX184" s="130">
        <v>13</v>
      </c>
      <c r="DY184">
        <v>6</v>
      </c>
      <c r="DZ184">
        <v>235</v>
      </c>
      <c r="EA184">
        <v>0</v>
      </c>
      <c r="EB184">
        <v>2</v>
      </c>
      <c r="EC184" s="130">
        <v>0</v>
      </c>
      <c r="ED184" s="130">
        <v>23</v>
      </c>
      <c r="EE184" s="130">
        <v>0</v>
      </c>
      <c r="EF184" s="130">
        <v>9</v>
      </c>
      <c r="EG184" s="130">
        <v>32</v>
      </c>
      <c r="EH184" s="130">
        <v>218</v>
      </c>
      <c r="EI184" s="130">
        <v>199</v>
      </c>
      <c r="EJ184" s="130">
        <v>9</v>
      </c>
      <c r="EK184" s="130">
        <v>9</v>
      </c>
      <c r="EL184" s="130">
        <v>12</v>
      </c>
      <c r="EM184" s="130">
        <v>2</v>
      </c>
      <c r="EN184" s="130">
        <v>0</v>
      </c>
      <c r="EO184">
        <v>19</v>
      </c>
      <c r="EP184">
        <v>205</v>
      </c>
      <c r="EQ184">
        <v>197</v>
      </c>
      <c r="ER184">
        <v>9</v>
      </c>
      <c r="ES184" s="130">
        <v>55</v>
      </c>
      <c r="ET184">
        <v>9</v>
      </c>
      <c r="EU184" s="130">
        <v>62</v>
      </c>
      <c r="EV184">
        <v>129</v>
      </c>
      <c r="EW184" s="130">
        <v>4648</v>
      </c>
      <c r="EX184" s="130">
        <v>1</v>
      </c>
      <c r="EY184" s="130">
        <v>281</v>
      </c>
      <c r="EZ184" s="130">
        <v>3</v>
      </c>
      <c r="FA184" s="130">
        <v>24</v>
      </c>
      <c r="FB184" s="130">
        <v>47</v>
      </c>
      <c r="FC184" s="130">
        <v>2021</v>
      </c>
      <c r="FD184">
        <v>2106</v>
      </c>
      <c r="FE184">
        <v>712</v>
      </c>
      <c r="FF184" s="130">
        <v>4839</v>
      </c>
      <c r="FG184" s="130">
        <v>31</v>
      </c>
      <c r="FH184" s="130">
        <v>16</v>
      </c>
      <c r="FI184" s="130">
        <v>0</v>
      </c>
      <c r="FJ184" s="130">
        <v>6</v>
      </c>
      <c r="FK184" s="130">
        <v>3</v>
      </c>
      <c r="FL184" s="130">
        <v>25</v>
      </c>
      <c r="FM184" s="130">
        <v>3</v>
      </c>
      <c r="FN184" s="130">
        <v>9</v>
      </c>
      <c r="FO184" s="130">
        <v>1</v>
      </c>
      <c r="FP184" s="130">
        <v>0</v>
      </c>
      <c r="FQ184" s="130">
        <v>0</v>
      </c>
      <c r="FR184" s="130">
        <v>4</v>
      </c>
      <c r="FS184" s="130">
        <v>0</v>
      </c>
      <c r="FT184" s="130">
        <v>0</v>
      </c>
      <c r="FU184" s="130">
        <v>7</v>
      </c>
      <c r="FV184" s="130">
        <v>6</v>
      </c>
      <c r="FW184" s="130">
        <v>1</v>
      </c>
      <c r="FX184" s="130">
        <v>2</v>
      </c>
      <c r="FY184" s="130">
        <v>3</v>
      </c>
      <c r="FZ184" s="130">
        <v>3</v>
      </c>
      <c r="GA184" s="130">
        <v>16</v>
      </c>
      <c r="GB184" s="130">
        <v>9</v>
      </c>
      <c r="GC184" s="130">
        <v>210</v>
      </c>
      <c r="GD184" s="130">
        <v>65</v>
      </c>
      <c r="GE184" s="130">
        <v>275</v>
      </c>
      <c r="GF184" s="130">
        <v>9</v>
      </c>
      <c r="GG184" s="130">
        <v>3</v>
      </c>
      <c r="GH184" s="130">
        <v>12</v>
      </c>
      <c r="GI184" s="130">
        <v>201</v>
      </c>
      <c r="GJ184" s="130">
        <v>62</v>
      </c>
      <c r="GK184" s="130">
        <v>263</v>
      </c>
      <c r="GL184" s="130">
        <v>210</v>
      </c>
      <c r="GM184" s="130">
        <v>18</v>
      </c>
      <c r="GN184" s="130">
        <v>18</v>
      </c>
      <c r="GO184" s="130">
        <v>18</v>
      </c>
      <c r="GP184" s="130">
        <v>57</v>
      </c>
      <c r="GQ184" s="130">
        <v>1</v>
      </c>
      <c r="GR184" s="130">
        <v>0</v>
      </c>
      <c r="GS184" s="130">
        <v>0</v>
      </c>
      <c r="GT184" s="130" t="s">
        <v>121</v>
      </c>
      <c r="GU184" s="130" t="s">
        <v>1260</v>
      </c>
      <c r="GV184" s="130"/>
      <c r="GW184" s="130"/>
      <c r="GX184" s="130"/>
      <c r="GY184" s="130"/>
      <c r="GZ184" s="130"/>
      <c r="HA184" s="130"/>
      <c r="HH184" s="130"/>
      <c r="HI184" s="130"/>
      <c r="HN184" s="130"/>
      <c r="HO184" s="130"/>
      <c r="HP184" s="130"/>
    </row>
    <row r="185" spans="1:224" x14ac:dyDescent="0.3">
      <c r="A185" t="s">
        <v>232</v>
      </c>
      <c r="B185" t="s">
        <v>237</v>
      </c>
      <c r="C185" t="s">
        <v>676</v>
      </c>
      <c r="D185" t="s">
        <v>677</v>
      </c>
      <c r="E185" s="352">
        <v>44682</v>
      </c>
      <c r="F185" s="130">
        <v>6920</v>
      </c>
      <c r="G185">
        <v>390</v>
      </c>
      <c r="H185">
        <v>344</v>
      </c>
      <c r="I185">
        <v>376</v>
      </c>
      <c r="J185">
        <v>339</v>
      </c>
      <c r="K185">
        <v>370</v>
      </c>
      <c r="L185">
        <v>232</v>
      </c>
      <c r="M185">
        <v>292</v>
      </c>
      <c r="N185">
        <v>37</v>
      </c>
      <c r="O185">
        <v>417</v>
      </c>
      <c r="P185">
        <v>19</v>
      </c>
      <c r="Q185">
        <v>19</v>
      </c>
      <c r="R185">
        <v>21</v>
      </c>
      <c r="S185">
        <v>17</v>
      </c>
      <c r="T185">
        <v>20</v>
      </c>
      <c r="U185">
        <v>12</v>
      </c>
      <c r="V185">
        <v>14</v>
      </c>
      <c r="W185">
        <v>1</v>
      </c>
      <c r="X185">
        <v>29</v>
      </c>
      <c r="Y185">
        <v>368</v>
      </c>
      <c r="Z185">
        <v>321</v>
      </c>
      <c r="AA185">
        <v>351</v>
      </c>
      <c r="AB185">
        <v>319</v>
      </c>
      <c r="AC185">
        <v>346</v>
      </c>
      <c r="AD185">
        <v>218</v>
      </c>
      <c r="AE185">
        <v>275</v>
      </c>
      <c r="AF185">
        <v>36</v>
      </c>
      <c r="AG185">
        <v>384</v>
      </c>
      <c r="AH185">
        <v>41</v>
      </c>
      <c r="AI185">
        <v>37</v>
      </c>
      <c r="AJ185">
        <v>6</v>
      </c>
      <c r="AK185">
        <v>5</v>
      </c>
      <c r="AL185">
        <v>34</v>
      </c>
      <c r="AM185">
        <v>31</v>
      </c>
      <c r="AN185">
        <v>179</v>
      </c>
      <c r="AO185">
        <v>9</v>
      </c>
      <c r="AP185">
        <v>168</v>
      </c>
      <c r="AQ185">
        <v>0</v>
      </c>
      <c r="AR185">
        <v>0</v>
      </c>
      <c r="AS185">
        <v>0</v>
      </c>
      <c r="AT185">
        <v>19</v>
      </c>
      <c r="AU185">
        <v>0</v>
      </c>
      <c r="AV185">
        <v>19</v>
      </c>
      <c r="AW185" s="130">
        <v>292</v>
      </c>
      <c r="AX185" s="130">
        <v>0</v>
      </c>
      <c r="AY185" s="130">
        <v>3</v>
      </c>
      <c r="AZ185" s="130">
        <v>289</v>
      </c>
      <c r="BA185" s="130">
        <v>14</v>
      </c>
      <c r="BB185" s="130">
        <v>0</v>
      </c>
      <c r="BC185" s="130">
        <v>0</v>
      </c>
      <c r="BD185" s="130">
        <v>14</v>
      </c>
      <c r="BE185" s="130">
        <v>275</v>
      </c>
      <c r="BF185" s="130">
        <v>0</v>
      </c>
      <c r="BG185" s="130">
        <v>3</v>
      </c>
      <c r="BH185" s="130">
        <v>272</v>
      </c>
      <c r="BI185">
        <v>75</v>
      </c>
      <c r="BJ185" s="130">
        <v>7</v>
      </c>
      <c r="BK185">
        <v>77</v>
      </c>
      <c r="BL185">
        <v>60</v>
      </c>
      <c r="BM185" s="27">
        <v>6</v>
      </c>
      <c r="BN185">
        <v>5</v>
      </c>
      <c r="BO185" s="130">
        <v>17</v>
      </c>
      <c r="BP185" s="130">
        <v>6</v>
      </c>
      <c r="BQ185">
        <v>0</v>
      </c>
      <c r="BR185">
        <v>0</v>
      </c>
      <c r="BS185" s="130">
        <v>11</v>
      </c>
      <c r="BT185">
        <v>0</v>
      </c>
      <c r="BU185">
        <v>0</v>
      </c>
      <c r="BV185">
        <v>1</v>
      </c>
      <c r="BW185">
        <v>6</v>
      </c>
      <c r="BX185">
        <v>0</v>
      </c>
      <c r="BY185" s="130">
        <v>6</v>
      </c>
      <c r="BZ185">
        <v>9</v>
      </c>
      <c r="CA185">
        <v>3</v>
      </c>
      <c r="CB185">
        <v>7</v>
      </c>
      <c r="CC185">
        <v>2</v>
      </c>
      <c r="CD185" s="130"/>
      <c r="CE185" s="130"/>
      <c r="CF185" s="322"/>
      <c r="CG185">
        <v>390</v>
      </c>
      <c r="CH185">
        <v>270</v>
      </c>
      <c r="CI185">
        <v>376</v>
      </c>
      <c r="CJ185" s="130">
        <v>108</v>
      </c>
      <c r="CK185" s="130">
        <v>344</v>
      </c>
      <c r="CL185" s="130">
        <v>231</v>
      </c>
      <c r="CM185" s="130">
        <v>344</v>
      </c>
      <c r="CN185">
        <v>336</v>
      </c>
      <c r="CO185">
        <v>328</v>
      </c>
      <c r="CP185">
        <v>145</v>
      </c>
      <c r="CQ185">
        <v>19</v>
      </c>
      <c r="CR185">
        <v>14</v>
      </c>
      <c r="CS185">
        <v>21</v>
      </c>
      <c r="CT185" s="130">
        <v>2</v>
      </c>
      <c r="CU185" s="130">
        <v>20</v>
      </c>
      <c r="CV185" s="130">
        <v>7</v>
      </c>
      <c r="CW185" s="130">
        <v>19</v>
      </c>
      <c r="CX185">
        <v>19</v>
      </c>
      <c r="CY185">
        <v>16</v>
      </c>
      <c r="CZ185">
        <v>3</v>
      </c>
      <c r="DA185">
        <v>368</v>
      </c>
      <c r="DB185">
        <v>256</v>
      </c>
      <c r="DC185">
        <v>351</v>
      </c>
      <c r="DD185" s="130">
        <v>105</v>
      </c>
      <c r="DE185" s="130">
        <v>321</v>
      </c>
      <c r="DF185" s="130">
        <v>221</v>
      </c>
      <c r="DG185" s="130">
        <v>321</v>
      </c>
      <c r="DH185" s="130">
        <v>314</v>
      </c>
      <c r="DI185" s="130">
        <v>309</v>
      </c>
      <c r="DJ185" s="130">
        <v>142</v>
      </c>
      <c r="DK185" s="130"/>
      <c r="DL185">
        <v>460</v>
      </c>
      <c r="DM185">
        <v>456</v>
      </c>
      <c r="DN185">
        <v>4</v>
      </c>
      <c r="DO185">
        <v>460</v>
      </c>
      <c r="DP185">
        <v>35</v>
      </c>
      <c r="DQ185">
        <v>421</v>
      </c>
      <c r="DR185">
        <v>4</v>
      </c>
      <c r="DS185">
        <v>6</v>
      </c>
      <c r="DT185">
        <v>25</v>
      </c>
      <c r="DU185" s="130">
        <v>305</v>
      </c>
      <c r="DV185" s="130">
        <v>66</v>
      </c>
      <c r="DW185">
        <v>35</v>
      </c>
      <c r="DX185" s="130">
        <v>4</v>
      </c>
      <c r="DY185">
        <v>6</v>
      </c>
      <c r="DZ185">
        <v>44</v>
      </c>
      <c r="EA185">
        <v>0</v>
      </c>
      <c r="EB185">
        <v>6</v>
      </c>
      <c r="EC185" s="130">
        <v>0</v>
      </c>
      <c r="ED185" s="130">
        <v>24</v>
      </c>
      <c r="EE185" s="130">
        <v>0</v>
      </c>
      <c r="EF185" s="130">
        <v>7</v>
      </c>
      <c r="EG185" s="130">
        <v>33</v>
      </c>
      <c r="EH185" s="130">
        <v>196</v>
      </c>
      <c r="EI185" s="130">
        <v>224</v>
      </c>
      <c r="EJ185" s="130">
        <v>7</v>
      </c>
      <c r="EK185" s="130">
        <v>14</v>
      </c>
      <c r="EL185" s="130">
        <v>11</v>
      </c>
      <c r="EM185" s="130">
        <v>3</v>
      </c>
      <c r="EN185" s="130">
        <v>0</v>
      </c>
      <c r="EO185">
        <v>19</v>
      </c>
      <c r="EP185">
        <v>181</v>
      </c>
      <c r="EQ185">
        <v>221</v>
      </c>
      <c r="ER185">
        <v>2</v>
      </c>
      <c r="ES185" s="130">
        <v>31</v>
      </c>
      <c r="ET185">
        <v>4</v>
      </c>
      <c r="EU185" s="130">
        <v>6</v>
      </c>
      <c r="EV185">
        <v>6</v>
      </c>
      <c r="EW185" s="130">
        <v>5033</v>
      </c>
      <c r="EX185" s="130">
        <v>0</v>
      </c>
      <c r="EY185" s="130">
        <v>724</v>
      </c>
      <c r="EZ185" s="130">
        <v>1</v>
      </c>
      <c r="FA185" s="130">
        <v>17</v>
      </c>
      <c r="FB185" s="130">
        <v>43</v>
      </c>
      <c r="FC185" s="130">
        <v>1896</v>
      </c>
      <c r="FD185">
        <v>2086</v>
      </c>
      <c r="FE185">
        <v>1063</v>
      </c>
      <c r="FF185" s="130">
        <v>5045</v>
      </c>
      <c r="FG185" s="130">
        <v>38</v>
      </c>
      <c r="FH185" s="130">
        <v>24</v>
      </c>
      <c r="FI185" s="130">
        <v>0</v>
      </c>
      <c r="FJ185" s="130">
        <v>3</v>
      </c>
      <c r="FK185" s="130">
        <v>2</v>
      </c>
      <c r="FL185" s="130">
        <v>36</v>
      </c>
      <c r="FM185" s="130">
        <v>0</v>
      </c>
      <c r="FN185" s="130">
        <v>7</v>
      </c>
      <c r="FO185" s="130">
        <v>0</v>
      </c>
      <c r="FP185" s="130">
        <v>0</v>
      </c>
      <c r="FQ185" s="130">
        <v>0</v>
      </c>
      <c r="FR185" s="130">
        <v>3</v>
      </c>
      <c r="FS185" s="130">
        <v>0</v>
      </c>
      <c r="FT185" s="130">
        <v>0</v>
      </c>
      <c r="FU185" s="130">
        <v>5</v>
      </c>
      <c r="FV185" s="130">
        <v>4</v>
      </c>
      <c r="FW185" s="130">
        <v>0</v>
      </c>
      <c r="FX185" s="130">
        <v>0</v>
      </c>
      <c r="FY185" s="130">
        <v>4</v>
      </c>
      <c r="FZ185" s="130">
        <v>1</v>
      </c>
      <c r="GA185" s="130">
        <v>12</v>
      </c>
      <c r="GB185" s="130">
        <v>5</v>
      </c>
      <c r="GC185" s="130">
        <v>191</v>
      </c>
      <c r="GD185" s="130">
        <v>67</v>
      </c>
      <c r="GE185" s="130">
        <v>258</v>
      </c>
      <c r="GF185" s="130">
        <v>8</v>
      </c>
      <c r="GG185" s="130">
        <v>2</v>
      </c>
      <c r="GH185" s="130">
        <v>10</v>
      </c>
      <c r="GI185" s="130">
        <v>181</v>
      </c>
      <c r="GJ185" s="130">
        <v>64</v>
      </c>
      <c r="GK185" s="130">
        <v>245</v>
      </c>
      <c r="GL185" s="130">
        <v>191</v>
      </c>
      <c r="GM185" s="130">
        <v>10</v>
      </c>
      <c r="GN185" s="130">
        <v>10</v>
      </c>
      <c r="GO185" s="130">
        <v>10</v>
      </c>
      <c r="GP185" s="130">
        <v>56</v>
      </c>
      <c r="GQ185" s="130">
        <v>4</v>
      </c>
      <c r="GR185" s="130">
        <v>3</v>
      </c>
      <c r="GS185" s="130">
        <v>3</v>
      </c>
      <c r="GT185" s="130" t="s">
        <v>118</v>
      </c>
      <c r="GU185" s="130" t="s">
        <v>1262</v>
      </c>
      <c r="GV185" s="130"/>
      <c r="GW185" s="130"/>
      <c r="GX185" s="130"/>
      <c r="GY185" s="130"/>
      <c r="GZ185" s="130"/>
      <c r="HA185" s="130"/>
      <c r="HH185" s="130"/>
      <c r="HI185" s="130"/>
      <c r="HN185" s="130"/>
      <c r="HO185" s="130"/>
      <c r="HP185" s="130"/>
    </row>
    <row r="186" spans="1:224" x14ac:dyDescent="0.3">
      <c r="A186" t="s">
        <v>232</v>
      </c>
      <c r="B186" t="s">
        <v>237</v>
      </c>
      <c r="C186" t="s">
        <v>676</v>
      </c>
      <c r="D186" t="s">
        <v>677</v>
      </c>
      <c r="E186" s="352">
        <v>44713</v>
      </c>
      <c r="F186" s="130">
        <v>6976</v>
      </c>
      <c r="G186">
        <v>385</v>
      </c>
      <c r="H186">
        <v>341</v>
      </c>
      <c r="I186">
        <v>373</v>
      </c>
      <c r="J186">
        <v>339</v>
      </c>
      <c r="K186">
        <v>363</v>
      </c>
      <c r="L186">
        <v>221</v>
      </c>
      <c r="M186">
        <v>293</v>
      </c>
      <c r="N186">
        <v>36</v>
      </c>
      <c r="O186">
        <v>414</v>
      </c>
      <c r="P186">
        <v>17</v>
      </c>
      <c r="Q186">
        <v>19</v>
      </c>
      <c r="R186">
        <v>21</v>
      </c>
      <c r="S186">
        <v>17</v>
      </c>
      <c r="T186">
        <v>19</v>
      </c>
      <c r="U186">
        <v>9</v>
      </c>
      <c r="V186">
        <v>12</v>
      </c>
      <c r="W186">
        <v>1</v>
      </c>
      <c r="X186">
        <v>28</v>
      </c>
      <c r="Y186">
        <v>366</v>
      </c>
      <c r="Z186">
        <v>319</v>
      </c>
      <c r="AA186">
        <v>349</v>
      </c>
      <c r="AB186">
        <v>320</v>
      </c>
      <c r="AC186">
        <v>341</v>
      </c>
      <c r="AD186">
        <v>211</v>
      </c>
      <c r="AE186">
        <v>279</v>
      </c>
      <c r="AF186">
        <v>35</v>
      </c>
      <c r="AG186">
        <v>383</v>
      </c>
      <c r="AH186">
        <v>37</v>
      </c>
      <c r="AI186">
        <v>34</v>
      </c>
      <c r="AJ186">
        <v>5</v>
      </c>
      <c r="AK186">
        <v>4</v>
      </c>
      <c r="AL186">
        <v>32</v>
      </c>
      <c r="AM186">
        <v>30</v>
      </c>
      <c r="AN186">
        <v>178</v>
      </c>
      <c r="AO186">
        <v>5</v>
      </c>
      <c r="AP186">
        <v>172</v>
      </c>
      <c r="AQ186">
        <v>0</v>
      </c>
      <c r="AR186">
        <v>0</v>
      </c>
      <c r="AS186">
        <v>0</v>
      </c>
      <c r="AT186">
        <v>19</v>
      </c>
      <c r="AU186">
        <v>0</v>
      </c>
      <c r="AV186">
        <v>19</v>
      </c>
      <c r="AW186" s="130">
        <v>293</v>
      </c>
      <c r="AX186" s="130">
        <v>0</v>
      </c>
      <c r="AY186" s="130">
        <v>3</v>
      </c>
      <c r="AZ186" s="130">
        <v>290</v>
      </c>
      <c r="BA186" s="130">
        <v>12</v>
      </c>
      <c r="BB186" s="130">
        <v>0</v>
      </c>
      <c r="BC186" s="130">
        <v>0</v>
      </c>
      <c r="BD186" s="130">
        <v>12</v>
      </c>
      <c r="BE186" s="130">
        <v>279</v>
      </c>
      <c r="BF186" s="130">
        <v>0</v>
      </c>
      <c r="BG186" s="130">
        <v>3</v>
      </c>
      <c r="BH186" s="130">
        <v>276</v>
      </c>
      <c r="BI186">
        <v>77</v>
      </c>
      <c r="BJ186" s="130">
        <v>7</v>
      </c>
      <c r="BK186">
        <v>77</v>
      </c>
      <c r="BL186">
        <v>61</v>
      </c>
      <c r="BM186" s="27">
        <v>6</v>
      </c>
      <c r="BN186">
        <v>5</v>
      </c>
      <c r="BO186" s="130">
        <v>18</v>
      </c>
      <c r="BP186" s="130">
        <v>6</v>
      </c>
      <c r="BQ186">
        <v>0</v>
      </c>
      <c r="BR186">
        <v>0</v>
      </c>
      <c r="BS186" s="130">
        <v>12</v>
      </c>
      <c r="BT186">
        <v>0</v>
      </c>
      <c r="BU186">
        <v>0</v>
      </c>
      <c r="BV186">
        <v>1</v>
      </c>
      <c r="BW186">
        <v>7</v>
      </c>
      <c r="BX186">
        <v>0</v>
      </c>
      <c r="BY186" s="130">
        <v>7</v>
      </c>
      <c r="BZ186">
        <v>10</v>
      </c>
      <c r="CA186">
        <v>3</v>
      </c>
      <c r="CB186">
        <v>8</v>
      </c>
      <c r="CC186">
        <v>2</v>
      </c>
      <c r="CD186" s="130"/>
      <c r="CE186" s="130"/>
      <c r="CF186" s="322"/>
      <c r="CG186">
        <v>385</v>
      </c>
      <c r="CH186">
        <v>264</v>
      </c>
      <c r="CI186">
        <v>373</v>
      </c>
      <c r="CJ186" s="130">
        <v>104</v>
      </c>
      <c r="CK186" s="130">
        <v>341</v>
      </c>
      <c r="CL186" s="130">
        <v>227</v>
      </c>
      <c r="CM186" s="130">
        <v>341</v>
      </c>
      <c r="CN186">
        <v>334</v>
      </c>
      <c r="CO186">
        <v>323</v>
      </c>
      <c r="CP186">
        <v>139</v>
      </c>
      <c r="CQ186">
        <v>17</v>
      </c>
      <c r="CR186">
        <v>13</v>
      </c>
      <c r="CS186">
        <v>21</v>
      </c>
      <c r="CT186" s="130">
        <v>2</v>
      </c>
      <c r="CU186" s="130">
        <v>20</v>
      </c>
      <c r="CV186" s="130">
        <v>7</v>
      </c>
      <c r="CW186" s="130">
        <v>19</v>
      </c>
      <c r="CX186">
        <v>19</v>
      </c>
      <c r="CY186">
        <v>12</v>
      </c>
      <c r="CZ186">
        <v>3</v>
      </c>
      <c r="DA186">
        <v>366</v>
      </c>
      <c r="DB186">
        <v>251</v>
      </c>
      <c r="DC186">
        <v>349</v>
      </c>
      <c r="DD186" s="130">
        <v>101</v>
      </c>
      <c r="DE186" s="130">
        <v>318</v>
      </c>
      <c r="DF186" s="130">
        <v>217</v>
      </c>
      <c r="DG186" s="130">
        <v>319</v>
      </c>
      <c r="DH186" s="130">
        <v>313</v>
      </c>
      <c r="DI186" s="130">
        <v>309</v>
      </c>
      <c r="DJ186" s="130">
        <v>136</v>
      </c>
      <c r="DK186" s="130"/>
      <c r="DL186">
        <v>465</v>
      </c>
      <c r="DM186">
        <v>462</v>
      </c>
      <c r="DN186">
        <v>3</v>
      </c>
      <c r="DO186">
        <v>465</v>
      </c>
      <c r="DP186">
        <v>36</v>
      </c>
      <c r="DQ186">
        <v>426</v>
      </c>
      <c r="DR186">
        <v>3</v>
      </c>
      <c r="DS186">
        <v>7</v>
      </c>
      <c r="DT186">
        <v>26</v>
      </c>
      <c r="DU186" s="130">
        <v>307</v>
      </c>
      <c r="DV186" s="130">
        <v>66</v>
      </c>
      <c r="DW186">
        <v>37</v>
      </c>
      <c r="DX186" s="130">
        <v>4</v>
      </c>
      <c r="DY186">
        <v>6</v>
      </c>
      <c r="DZ186">
        <v>45</v>
      </c>
      <c r="EA186">
        <v>0</v>
      </c>
      <c r="EB186">
        <v>7</v>
      </c>
      <c r="EC186" s="130">
        <v>0</v>
      </c>
      <c r="ED186" s="130">
        <v>25</v>
      </c>
      <c r="EE186" s="130">
        <v>0</v>
      </c>
      <c r="EF186" s="130">
        <v>7</v>
      </c>
      <c r="EG186" s="130">
        <v>35</v>
      </c>
      <c r="EH186" s="130">
        <v>195</v>
      </c>
      <c r="EI186" s="130">
        <v>228</v>
      </c>
      <c r="EJ186" s="130">
        <v>7</v>
      </c>
      <c r="EK186" s="130">
        <v>15</v>
      </c>
      <c r="EL186" s="130">
        <v>11</v>
      </c>
      <c r="EM186" s="130">
        <v>3</v>
      </c>
      <c r="EN186" s="130">
        <v>0</v>
      </c>
      <c r="EO186">
        <v>20</v>
      </c>
      <c r="EP186">
        <v>181</v>
      </c>
      <c r="EQ186">
        <v>225</v>
      </c>
      <c r="ER186">
        <v>3</v>
      </c>
      <c r="ES186" s="130">
        <v>32</v>
      </c>
      <c r="ET186">
        <v>6</v>
      </c>
      <c r="EU186" s="130">
        <v>6</v>
      </c>
      <c r="EV186">
        <v>6</v>
      </c>
      <c r="EW186" s="130">
        <v>5070</v>
      </c>
      <c r="EX186" s="130">
        <v>0</v>
      </c>
      <c r="EY186" s="130">
        <v>726</v>
      </c>
      <c r="EZ186" s="130">
        <v>1</v>
      </c>
      <c r="FA186" s="130">
        <v>17</v>
      </c>
      <c r="FB186" s="130">
        <v>43</v>
      </c>
      <c r="FC186" s="130">
        <v>1917</v>
      </c>
      <c r="FD186">
        <v>2101</v>
      </c>
      <c r="FE186">
        <v>1064</v>
      </c>
      <c r="FF186" s="130">
        <v>5082</v>
      </c>
      <c r="FG186" s="130">
        <v>39</v>
      </c>
      <c r="FH186" s="130">
        <v>26</v>
      </c>
      <c r="FI186" s="130">
        <v>0</v>
      </c>
      <c r="FJ186" s="130">
        <v>5</v>
      </c>
      <c r="FK186" s="130">
        <v>2</v>
      </c>
      <c r="FL186" s="130">
        <v>37</v>
      </c>
      <c r="FM186" s="130">
        <v>0</v>
      </c>
      <c r="FN186" s="130">
        <v>7</v>
      </c>
      <c r="FO186" s="130">
        <v>0</v>
      </c>
      <c r="FP186" s="130">
        <v>0</v>
      </c>
      <c r="FQ186" s="130">
        <v>0</v>
      </c>
      <c r="FR186" s="130">
        <v>3</v>
      </c>
      <c r="FS186" s="130">
        <v>0</v>
      </c>
      <c r="FT186" s="130">
        <v>0</v>
      </c>
      <c r="FU186" s="130">
        <v>5</v>
      </c>
      <c r="FV186" s="130">
        <v>4</v>
      </c>
      <c r="FW186" s="130">
        <v>0</v>
      </c>
      <c r="FX186" s="130">
        <v>0</v>
      </c>
      <c r="FY186" s="130">
        <v>4</v>
      </c>
      <c r="FZ186" s="130">
        <v>1</v>
      </c>
      <c r="GA186" s="130">
        <v>12</v>
      </c>
      <c r="GB186" s="130">
        <v>5</v>
      </c>
      <c r="GC186" s="130">
        <v>192</v>
      </c>
      <c r="GD186" s="130">
        <v>67</v>
      </c>
      <c r="GE186" s="130">
        <v>259</v>
      </c>
      <c r="GF186" s="130">
        <v>8</v>
      </c>
      <c r="GG186" s="130">
        <v>2</v>
      </c>
      <c r="GH186" s="130">
        <v>10</v>
      </c>
      <c r="GI186" s="130">
        <v>183</v>
      </c>
      <c r="GJ186" s="130">
        <v>64</v>
      </c>
      <c r="GK186" s="130">
        <v>247</v>
      </c>
      <c r="GL186" s="130">
        <v>192</v>
      </c>
      <c r="GM186" s="130">
        <v>9</v>
      </c>
      <c r="GN186" s="130">
        <v>9</v>
      </c>
      <c r="GO186" s="130">
        <v>9</v>
      </c>
      <c r="GP186" s="130">
        <v>58</v>
      </c>
      <c r="GQ186" s="130">
        <v>4</v>
      </c>
      <c r="GR186" s="130">
        <v>3</v>
      </c>
      <c r="GS186" s="130">
        <v>3</v>
      </c>
      <c r="GT186" s="130" t="s">
        <v>121</v>
      </c>
      <c r="GU186" s="130" t="s">
        <v>1262</v>
      </c>
      <c r="GV186" s="130"/>
      <c r="GW186" s="130"/>
      <c r="GX186" s="130"/>
      <c r="GY186" s="130"/>
      <c r="GZ186" s="130"/>
      <c r="HA186" s="130"/>
      <c r="HH186" s="130"/>
      <c r="HI186" s="130"/>
      <c r="HN186" s="130"/>
      <c r="HO186" s="130"/>
      <c r="HP186" s="130"/>
    </row>
    <row r="187" spans="1:224" x14ac:dyDescent="0.3">
      <c r="A187" t="s">
        <v>232</v>
      </c>
      <c r="B187" t="s">
        <v>237</v>
      </c>
      <c r="C187" t="s">
        <v>678</v>
      </c>
      <c r="D187" t="s">
        <v>679</v>
      </c>
      <c r="E187" s="352">
        <v>44682</v>
      </c>
      <c r="F187" s="130">
        <v>2906</v>
      </c>
      <c r="G187">
        <v>172</v>
      </c>
      <c r="H187">
        <v>157</v>
      </c>
      <c r="I187">
        <v>170</v>
      </c>
      <c r="J187">
        <v>165</v>
      </c>
      <c r="K187">
        <v>171</v>
      </c>
      <c r="L187">
        <v>108</v>
      </c>
      <c r="M187">
        <v>157</v>
      </c>
      <c r="N187">
        <v>145</v>
      </c>
      <c r="O187">
        <v>177</v>
      </c>
      <c r="P187">
        <v>10</v>
      </c>
      <c r="Q187">
        <v>8</v>
      </c>
      <c r="R187">
        <v>10</v>
      </c>
      <c r="S187">
        <v>8</v>
      </c>
      <c r="T187">
        <v>10</v>
      </c>
      <c r="U187">
        <v>2</v>
      </c>
      <c r="V187">
        <v>9</v>
      </c>
      <c r="W187">
        <v>9</v>
      </c>
      <c r="X187">
        <v>10</v>
      </c>
      <c r="Y187">
        <v>160</v>
      </c>
      <c r="Z187">
        <v>147</v>
      </c>
      <c r="AA187">
        <v>158</v>
      </c>
      <c r="AB187">
        <v>156</v>
      </c>
      <c r="AC187">
        <v>159</v>
      </c>
      <c r="AD187">
        <v>106</v>
      </c>
      <c r="AE187">
        <v>147</v>
      </c>
      <c r="AF187">
        <v>134</v>
      </c>
      <c r="AG187">
        <v>165</v>
      </c>
      <c r="AH187">
        <v>21</v>
      </c>
      <c r="AI187">
        <v>21</v>
      </c>
      <c r="AJ187">
        <v>1</v>
      </c>
      <c r="AK187">
        <v>1</v>
      </c>
      <c r="AL187">
        <v>19</v>
      </c>
      <c r="AM187">
        <v>19</v>
      </c>
      <c r="AN187">
        <v>88</v>
      </c>
      <c r="AO187">
        <v>1</v>
      </c>
      <c r="AP187">
        <v>87</v>
      </c>
      <c r="AQ187">
        <v>0</v>
      </c>
      <c r="AR187">
        <v>0</v>
      </c>
      <c r="AS187">
        <v>0</v>
      </c>
      <c r="AT187">
        <v>76</v>
      </c>
      <c r="AU187">
        <v>1</v>
      </c>
      <c r="AV187">
        <v>75</v>
      </c>
      <c r="AW187" s="130">
        <v>157</v>
      </c>
      <c r="AX187" s="130">
        <v>1</v>
      </c>
      <c r="AY187" s="130">
        <v>12</v>
      </c>
      <c r="AZ187" s="130">
        <v>144</v>
      </c>
      <c r="BA187" s="130">
        <v>9</v>
      </c>
      <c r="BB187" s="130">
        <v>0</v>
      </c>
      <c r="BC187" s="130">
        <v>1</v>
      </c>
      <c r="BD187" s="130">
        <v>8</v>
      </c>
      <c r="BE187" s="130">
        <v>147</v>
      </c>
      <c r="BF187" s="130">
        <v>1</v>
      </c>
      <c r="BG187" s="130">
        <v>11</v>
      </c>
      <c r="BH187" s="130">
        <v>135</v>
      </c>
      <c r="BI187">
        <v>26</v>
      </c>
      <c r="BJ187" s="130">
        <v>7</v>
      </c>
      <c r="BK187">
        <v>28</v>
      </c>
      <c r="BL187">
        <v>11</v>
      </c>
      <c r="BM187" s="27">
        <v>2</v>
      </c>
      <c r="BN187">
        <v>0</v>
      </c>
      <c r="BO187" s="130">
        <v>8</v>
      </c>
      <c r="BP187" s="130">
        <v>2</v>
      </c>
      <c r="BQ187">
        <v>0</v>
      </c>
      <c r="BR187">
        <v>0</v>
      </c>
      <c r="BS187" s="130">
        <v>6</v>
      </c>
      <c r="BT187">
        <v>0</v>
      </c>
      <c r="BU187">
        <v>0</v>
      </c>
      <c r="BV187">
        <v>0</v>
      </c>
      <c r="BW187">
        <v>3</v>
      </c>
      <c r="BX187">
        <v>0</v>
      </c>
      <c r="BY187" s="130">
        <v>3</v>
      </c>
      <c r="BZ187">
        <v>6</v>
      </c>
      <c r="CA187">
        <v>2</v>
      </c>
      <c r="CB187">
        <v>4</v>
      </c>
      <c r="CC187">
        <v>2</v>
      </c>
      <c r="CD187" s="130"/>
      <c r="CE187" s="130"/>
      <c r="CF187" s="322"/>
      <c r="CG187">
        <v>172</v>
      </c>
      <c r="CH187">
        <v>129</v>
      </c>
      <c r="CI187">
        <v>170</v>
      </c>
      <c r="CJ187" s="130">
        <v>58</v>
      </c>
      <c r="CK187" s="130">
        <v>153</v>
      </c>
      <c r="CL187" s="130">
        <v>109</v>
      </c>
      <c r="CM187" s="130">
        <v>157</v>
      </c>
      <c r="CN187">
        <v>153</v>
      </c>
      <c r="CO187">
        <v>152</v>
      </c>
      <c r="CP187">
        <v>75</v>
      </c>
      <c r="CQ187">
        <v>10</v>
      </c>
      <c r="CR187">
        <v>10</v>
      </c>
      <c r="CS187">
        <v>10</v>
      </c>
      <c r="CT187" s="130">
        <v>0</v>
      </c>
      <c r="CU187" s="130">
        <v>9</v>
      </c>
      <c r="CV187" s="130">
        <v>4</v>
      </c>
      <c r="CW187" s="130">
        <v>8</v>
      </c>
      <c r="CX187">
        <v>8</v>
      </c>
      <c r="CY187">
        <v>7</v>
      </c>
      <c r="CZ187">
        <v>3</v>
      </c>
      <c r="DA187">
        <v>160</v>
      </c>
      <c r="DB187">
        <v>119</v>
      </c>
      <c r="DC187">
        <v>158</v>
      </c>
      <c r="DD187" s="130">
        <v>56</v>
      </c>
      <c r="DE187" s="130">
        <v>142</v>
      </c>
      <c r="DF187" s="130">
        <v>103</v>
      </c>
      <c r="DG187" s="130">
        <v>147</v>
      </c>
      <c r="DH187" s="130">
        <v>143</v>
      </c>
      <c r="DI187" s="130">
        <v>143</v>
      </c>
      <c r="DJ187" s="130">
        <v>72</v>
      </c>
      <c r="DK187" s="130"/>
      <c r="DL187">
        <v>187</v>
      </c>
      <c r="DM187">
        <v>185</v>
      </c>
      <c r="DN187">
        <v>2</v>
      </c>
      <c r="DO187">
        <v>187</v>
      </c>
      <c r="DP187">
        <v>14</v>
      </c>
      <c r="DQ187">
        <v>171</v>
      </c>
      <c r="DR187">
        <v>2</v>
      </c>
      <c r="DS187">
        <v>22</v>
      </c>
      <c r="DT187">
        <v>23</v>
      </c>
      <c r="DU187" s="130">
        <v>109</v>
      </c>
      <c r="DV187" s="130">
        <v>29</v>
      </c>
      <c r="DW187">
        <v>12</v>
      </c>
      <c r="DX187" s="130">
        <v>0</v>
      </c>
      <c r="DY187">
        <v>4</v>
      </c>
      <c r="DZ187">
        <v>33</v>
      </c>
      <c r="EA187">
        <v>0</v>
      </c>
      <c r="EB187">
        <v>22</v>
      </c>
      <c r="EC187" s="130">
        <v>0</v>
      </c>
      <c r="ED187" s="130">
        <v>23</v>
      </c>
      <c r="EE187" s="130">
        <v>0</v>
      </c>
      <c r="EF187" s="130">
        <v>0</v>
      </c>
      <c r="EG187" s="130">
        <v>8</v>
      </c>
      <c r="EH187" s="130">
        <v>70</v>
      </c>
      <c r="EI187" s="130">
        <v>109</v>
      </c>
      <c r="EJ187" s="130">
        <v>0</v>
      </c>
      <c r="EK187" s="130">
        <v>5</v>
      </c>
      <c r="EL187" s="130">
        <v>7</v>
      </c>
      <c r="EM187" s="130">
        <v>2</v>
      </c>
      <c r="EN187" s="130">
        <v>0</v>
      </c>
      <c r="EO187">
        <v>3</v>
      </c>
      <c r="EP187">
        <v>61</v>
      </c>
      <c r="EQ187">
        <v>107</v>
      </c>
      <c r="ER187">
        <v>3</v>
      </c>
      <c r="ES187" s="130">
        <v>9</v>
      </c>
      <c r="ET187">
        <v>1</v>
      </c>
      <c r="EU187" s="130">
        <v>1</v>
      </c>
      <c r="EV187">
        <v>0</v>
      </c>
      <c r="EW187" s="130">
        <v>2167</v>
      </c>
      <c r="EX187" s="130">
        <v>0</v>
      </c>
      <c r="EY187" s="130">
        <v>248</v>
      </c>
      <c r="EZ187" s="130">
        <v>1</v>
      </c>
      <c r="FA187" s="130">
        <v>5</v>
      </c>
      <c r="FB187" s="130">
        <v>13</v>
      </c>
      <c r="FC187" s="130">
        <v>768</v>
      </c>
      <c r="FD187">
        <v>926</v>
      </c>
      <c r="FE187">
        <v>474</v>
      </c>
      <c r="FF187" s="130">
        <v>2168</v>
      </c>
      <c r="FG187" s="130">
        <v>15</v>
      </c>
      <c r="FH187" s="130">
        <v>7</v>
      </c>
      <c r="FI187" s="130">
        <v>0</v>
      </c>
      <c r="FJ187" s="130">
        <v>2</v>
      </c>
      <c r="FK187" s="130">
        <v>0</v>
      </c>
      <c r="FL187" s="130">
        <v>14</v>
      </c>
      <c r="FM187" s="130">
        <v>1</v>
      </c>
      <c r="FN187" s="130">
        <v>0</v>
      </c>
      <c r="FO187" s="130">
        <v>0</v>
      </c>
      <c r="FP187" s="130">
        <v>0</v>
      </c>
      <c r="FQ187" s="130">
        <v>0</v>
      </c>
      <c r="FR187" s="130">
        <v>0</v>
      </c>
      <c r="FS187" s="130">
        <v>0</v>
      </c>
      <c r="FT187" s="130">
        <v>0</v>
      </c>
      <c r="FU187" s="130">
        <v>4</v>
      </c>
      <c r="FV187" s="130">
        <v>2</v>
      </c>
      <c r="FW187" s="130">
        <v>1</v>
      </c>
      <c r="FX187" s="130">
        <v>0</v>
      </c>
      <c r="FY187" s="130">
        <v>3</v>
      </c>
      <c r="FZ187" s="130">
        <v>1</v>
      </c>
      <c r="GA187" s="130">
        <v>4</v>
      </c>
      <c r="GB187" s="130">
        <v>0</v>
      </c>
      <c r="GC187" s="130">
        <v>100</v>
      </c>
      <c r="GD187" s="130">
        <v>26</v>
      </c>
      <c r="GE187" s="130">
        <v>126</v>
      </c>
      <c r="GF187" s="130">
        <v>6</v>
      </c>
      <c r="GG187" s="130">
        <v>0</v>
      </c>
      <c r="GH187" s="130">
        <v>6</v>
      </c>
      <c r="GI187" s="130">
        <v>94</v>
      </c>
      <c r="GJ187" s="130">
        <v>25</v>
      </c>
      <c r="GK187" s="130">
        <v>119</v>
      </c>
      <c r="GL187" s="130">
        <v>100</v>
      </c>
      <c r="GM187" s="130">
        <v>4</v>
      </c>
      <c r="GN187" s="130">
        <v>4</v>
      </c>
      <c r="GO187" s="130">
        <v>4</v>
      </c>
      <c r="GP187" s="130">
        <v>25</v>
      </c>
      <c r="GQ187" s="130">
        <v>2</v>
      </c>
      <c r="GR187" s="130">
        <v>0</v>
      </c>
      <c r="GS187" s="130">
        <v>0</v>
      </c>
      <c r="GT187" s="130" t="s">
        <v>118</v>
      </c>
      <c r="GU187" s="130" t="s">
        <v>1263</v>
      </c>
      <c r="GV187" s="130"/>
      <c r="GW187" s="130"/>
      <c r="GX187" s="130"/>
      <c r="GY187" s="130"/>
      <c r="GZ187" s="130"/>
      <c r="HA187" s="130"/>
      <c r="HH187" s="130"/>
      <c r="HI187" s="130"/>
      <c r="HN187" s="130"/>
      <c r="HO187" s="130"/>
      <c r="HP187" s="130"/>
    </row>
    <row r="188" spans="1:224" x14ac:dyDescent="0.3">
      <c r="A188" t="s">
        <v>232</v>
      </c>
      <c r="B188" t="s">
        <v>237</v>
      </c>
      <c r="C188" t="s">
        <v>678</v>
      </c>
      <c r="D188" t="s">
        <v>679</v>
      </c>
      <c r="E188" s="352">
        <v>44713</v>
      </c>
      <c r="F188" s="130">
        <v>2915</v>
      </c>
      <c r="G188">
        <v>172</v>
      </c>
      <c r="H188">
        <v>156</v>
      </c>
      <c r="I188">
        <v>169</v>
      </c>
      <c r="J188">
        <v>165</v>
      </c>
      <c r="K188">
        <v>168</v>
      </c>
      <c r="L188">
        <v>113</v>
      </c>
      <c r="M188">
        <v>159</v>
      </c>
      <c r="N188">
        <v>147</v>
      </c>
      <c r="O188">
        <v>177</v>
      </c>
      <c r="P188">
        <v>10</v>
      </c>
      <c r="Q188">
        <v>8</v>
      </c>
      <c r="R188">
        <v>10</v>
      </c>
      <c r="S188">
        <v>8</v>
      </c>
      <c r="T188">
        <v>10</v>
      </c>
      <c r="U188">
        <v>3</v>
      </c>
      <c r="V188">
        <v>9</v>
      </c>
      <c r="W188">
        <v>9</v>
      </c>
      <c r="X188">
        <v>10</v>
      </c>
      <c r="Y188">
        <v>160</v>
      </c>
      <c r="Z188">
        <v>146</v>
      </c>
      <c r="AA188">
        <v>157</v>
      </c>
      <c r="AB188">
        <v>156</v>
      </c>
      <c r="AC188">
        <v>156</v>
      </c>
      <c r="AD188">
        <v>110</v>
      </c>
      <c r="AE188">
        <v>149</v>
      </c>
      <c r="AF188">
        <v>136</v>
      </c>
      <c r="AG188">
        <v>165</v>
      </c>
      <c r="AH188">
        <v>19</v>
      </c>
      <c r="AI188">
        <v>19</v>
      </c>
      <c r="AJ188">
        <v>1</v>
      </c>
      <c r="AK188">
        <v>1</v>
      </c>
      <c r="AL188">
        <v>17</v>
      </c>
      <c r="AM188">
        <v>17</v>
      </c>
      <c r="AN188">
        <v>95</v>
      </c>
      <c r="AO188">
        <v>2</v>
      </c>
      <c r="AP188">
        <v>93</v>
      </c>
      <c r="AQ188">
        <v>0</v>
      </c>
      <c r="AR188">
        <v>0</v>
      </c>
      <c r="AS188">
        <v>0</v>
      </c>
      <c r="AT188">
        <v>81</v>
      </c>
      <c r="AU188">
        <v>2</v>
      </c>
      <c r="AV188">
        <v>79</v>
      </c>
      <c r="AW188" s="130">
        <v>159</v>
      </c>
      <c r="AX188" s="130">
        <v>1</v>
      </c>
      <c r="AY188" s="130">
        <v>11</v>
      </c>
      <c r="AZ188" s="130">
        <v>147</v>
      </c>
      <c r="BA188" s="130">
        <v>9</v>
      </c>
      <c r="BB188" s="130">
        <v>0</v>
      </c>
      <c r="BC188" s="130">
        <v>1</v>
      </c>
      <c r="BD188" s="130">
        <v>8</v>
      </c>
      <c r="BE188" s="130">
        <v>149</v>
      </c>
      <c r="BF188" s="130">
        <v>1</v>
      </c>
      <c r="BG188" s="130">
        <v>10</v>
      </c>
      <c r="BH188" s="130">
        <v>138</v>
      </c>
      <c r="BI188">
        <v>26</v>
      </c>
      <c r="BJ188" s="130">
        <v>7</v>
      </c>
      <c r="BK188">
        <v>28</v>
      </c>
      <c r="BL188">
        <v>11</v>
      </c>
      <c r="BM188" s="27">
        <v>2</v>
      </c>
      <c r="BN188">
        <v>0</v>
      </c>
      <c r="BO188" s="130">
        <v>8</v>
      </c>
      <c r="BP188" s="130">
        <v>2</v>
      </c>
      <c r="BQ188">
        <v>0</v>
      </c>
      <c r="BR188">
        <v>0</v>
      </c>
      <c r="BS188" s="130">
        <v>6</v>
      </c>
      <c r="BT188">
        <v>0</v>
      </c>
      <c r="BU188">
        <v>0</v>
      </c>
      <c r="BV188">
        <v>0</v>
      </c>
      <c r="BW188">
        <v>3</v>
      </c>
      <c r="BX188">
        <v>0</v>
      </c>
      <c r="BY188" s="130">
        <v>3</v>
      </c>
      <c r="BZ188">
        <v>6</v>
      </c>
      <c r="CA188">
        <v>2</v>
      </c>
      <c r="CB188">
        <v>4</v>
      </c>
      <c r="CC188">
        <v>2</v>
      </c>
      <c r="CD188" s="130"/>
      <c r="CE188" s="130"/>
      <c r="CF188" s="322"/>
      <c r="CG188">
        <v>172</v>
      </c>
      <c r="CH188">
        <v>123</v>
      </c>
      <c r="CI188">
        <v>169</v>
      </c>
      <c r="CJ188" s="130">
        <v>57</v>
      </c>
      <c r="CK188" s="130">
        <v>153</v>
      </c>
      <c r="CL188" s="130">
        <v>109</v>
      </c>
      <c r="CM188" s="130">
        <v>155</v>
      </c>
      <c r="CN188">
        <v>151</v>
      </c>
      <c r="CO188">
        <v>150</v>
      </c>
      <c r="CP188">
        <v>73</v>
      </c>
      <c r="CQ188">
        <v>10</v>
      </c>
      <c r="CR188">
        <v>10</v>
      </c>
      <c r="CS188">
        <v>10</v>
      </c>
      <c r="CT188" s="130">
        <v>0</v>
      </c>
      <c r="CU188" s="130">
        <v>9</v>
      </c>
      <c r="CV188" s="130">
        <v>4</v>
      </c>
      <c r="CW188" s="130">
        <v>8</v>
      </c>
      <c r="CX188">
        <v>8</v>
      </c>
      <c r="CY188">
        <v>7</v>
      </c>
      <c r="CZ188">
        <v>3</v>
      </c>
      <c r="DA188">
        <v>160</v>
      </c>
      <c r="DB188">
        <v>113</v>
      </c>
      <c r="DC188">
        <v>157</v>
      </c>
      <c r="DD188" s="130">
        <v>55</v>
      </c>
      <c r="DE188" s="130">
        <v>142</v>
      </c>
      <c r="DF188" s="130">
        <v>103</v>
      </c>
      <c r="DG188" s="130">
        <v>145</v>
      </c>
      <c r="DH188" s="130">
        <v>141</v>
      </c>
      <c r="DI188" s="130">
        <v>141</v>
      </c>
      <c r="DJ188" s="130">
        <v>70</v>
      </c>
      <c r="DK188" s="130"/>
      <c r="DL188">
        <v>187</v>
      </c>
      <c r="DM188">
        <v>185</v>
      </c>
      <c r="DN188">
        <v>2</v>
      </c>
      <c r="DO188">
        <v>187</v>
      </c>
      <c r="DP188">
        <v>14</v>
      </c>
      <c r="DQ188">
        <v>171</v>
      </c>
      <c r="DR188">
        <v>2</v>
      </c>
      <c r="DS188">
        <v>25</v>
      </c>
      <c r="DT188">
        <v>26</v>
      </c>
      <c r="DU188" s="130">
        <v>110</v>
      </c>
      <c r="DV188" s="130">
        <v>29</v>
      </c>
      <c r="DW188">
        <v>13</v>
      </c>
      <c r="DX188" s="130">
        <v>0</v>
      </c>
      <c r="DY188">
        <v>4</v>
      </c>
      <c r="DZ188">
        <v>31</v>
      </c>
      <c r="EA188">
        <v>0</v>
      </c>
      <c r="EB188">
        <v>23</v>
      </c>
      <c r="EC188" s="130">
        <v>0</v>
      </c>
      <c r="ED188" s="130">
        <v>24</v>
      </c>
      <c r="EE188" s="130">
        <v>0</v>
      </c>
      <c r="EF188" s="130">
        <v>0</v>
      </c>
      <c r="EG188" s="130">
        <v>8</v>
      </c>
      <c r="EH188" s="130">
        <v>71</v>
      </c>
      <c r="EI188" s="130">
        <v>108</v>
      </c>
      <c r="EJ188" s="130">
        <v>0</v>
      </c>
      <c r="EK188" s="130">
        <v>5</v>
      </c>
      <c r="EL188" s="130">
        <v>7</v>
      </c>
      <c r="EM188" s="130">
        <v>2</v>
      </c>
      <c r="EN188" s="130">
        <v>0</v>
      </c>
      <c r="EO188">
        <v>3</v>
      </c>
      <c r="EP188">
        <v>62</v>
      </c>
      <c r="EQ188">
        <v>106</v>
      </c>
      <c r="ER188">
        <v>2</v>
      </c>
      <c r="ES188" s="130">
        <v>9</v>
      </c>
      <c r="ET188">
        <v>1</v>
      </c>
      <c r="EU188" s="130">
        <v>2</v>
      </c>
      <c r="EV188">
        <v>0</v>
      </c>
      <c r="EW188" s="130">
        <v>2165</v>
      </c>
      <c r="EX188" s="130">
        <v>1</v>
      </c>
      <c r="EY188" s="130">
        <v>246</v>
      </c>
      <c r="EZ188" s="130">
        <v>2</v>
      </c>
      <c r="FA188" s="130">
        <v>5</v>
      </c>
      <c r="FB188" s="130">
        <v>14</v>
      </c>
      <c r="FC188" s="130">
        <v>760</v>
      </c>
      <c r="FD188">
        <v>933</v>
      </c>
      <c r="FE188">
        <v>474</v>
      </c>
      <c r="FF188" s="130">
        <v>2167</v>
      </c>
      <c r="FG188" s="130">
        <v>15</v>
      </c>
      <c r="FH188" s="130">
        <v>7</v>
      </c>
      <c r="FI188" s="130">
        <v>0</v>
      </c>
      <c r="FJ188" s="130">
        <v>2</v>
      </c>
      <c r="FK188" s="130">
        <v>0</v>
      </c>
      <c r="FL188" s="130">
        <v>14</v>
      </c>
      <c r="FM188" s="130">
        <v>1</v>
      </c>
      <c r="FN188" s="130">
        <v>0</v>
      </c>
      <c r="FO188" s="130">
        <v>0</v>
      </c>
      <c r="FP188" s="130">
        <v>0</v>
      </c>
      <c r="FQ188" s="130">
        <v>0</v>
      </c>
      <c r="FR188" s="130">
        <v>0</v>
      </c>
      <c r="FS188" s="130">
        <v>0</v>
      </c>
      <c r="FT188" s="130">
        <v>0</v>
      </c>
      <c r="FU188" s="130">
        <v>4</v>
      </c>
      <c r="FV188" s="130">
        <v>2</v>
      </c>
      <c r="FW188" s="130">
        <v>1</v>
      </c>
      <c r="FX188" s="130">
        <v>0</v>
      </c>
      <c r="FY188" s="130">
        <v>3</v>
      </c>
      <c r="FZ188" s="130">
        <v>1</v>
      </c>
      <c r="GA188" s="130">
        <v>4</v>
      </c>
      <c r="GB188" s="130">
        <v>0</v>
      </c>
      <c r="GC188" s="130">
        <v>102</v>
      </c>
      <c r="GD188" s="130">
        <v>26</v>
      </c>
      <c r="GE188" s="130">
        <v>128</v>
      </c>
      <c r="GF188" s="130">
        <v>6</v>
      </c>
      <c r="GG188" s="130">
        <v>0</v>
      </c>
      <c r="GH188" s="130">
        <v>6</v>
      </c>
      <c r="GI188" s="130">
        <v>96</v>
      </c>
      <c r="GJ188" s="130">
        <v>25</v>
      </c>
      <c r="GK188" s="130">
        <v>121</v>
      </c>
      <c r="GL188" s="130">
        <v>102</v>
      </c>
      <c r="GM188" s="130">
        <v>5</v>
      </c>
      <c r="GN188" s="130">
        <v>5</v>
      </c>
      <c r="GO188" s="130">
        <v>5</v>
      </c>
      <c r="GP188" s="130">
        <v>24</v>
      </c>
      <c r="GQ188" s="130">
        <v>3</v>
      </c>
      <c r="GR188" s="130">
        <v>0</v>
      </c>
      <c r="GS188" s="130">
        <v>0</v>
      </c>
      <c r="GT188" s="130" t="s">
        <v>121</v>
      </c>
      <c r="GU188" s="130" t="s">
        <v>1263</v>
      </c>
      <c r="GV188" s="130"/>
      <c r="GW188" s="130"/>
      <c r="GX188" s="130"/>
      <c r="GY188" s="130"/>
      <c r="GZ188" s="130"/>
      <c r="HA188" s="130"/>
      <c r="HH188" s="130"/>
      <c r="HI188" s="130"/>
      <c r="HN188" s="130"/>
      <c r="HO188" s="130"/>
      <c r="HP188" s="130"/>
    </row>
    <row r="189" spans="1:224" x14ac:dyDescent="0.3">
      <c r="A189" t="s">
        <v>232</v>
      </c>
      <c r="B189" t="s">
        <v>237</v>
      </c>
      <c r="C189" t="s">
        <v>680</v>
      </c>
      <c r="D189" t="s">
        <v>681</v>
      </c>
      <c r="E189" s="352">
        <v>44682</v>
      </c>
      <c r="F189" s="130">
        <v>7184</v>
      </c>
      <c r="G189">
        <v>433</v>
      </c>
      <c r="H189">
        <v>415</v>
      </c>
      <c r="I189">
        <v>430</v>
      </c>
      <c r="J189">
        <v>419</v>
      </c>
      <c r="K189">
        <v>429</v>
      </c>
      <c r="L189">
        <v>325</v>
      </c>
      <c r="M189">
        <v>406</v>
      </c>
      <c r="N189">
        <v>280</v>
      </c>
      <c r="O189">
        <v>459</v>
      </c>
      <c r="P189">
        <v>22</v>
      </c>
      <c r="Q189">
        <v>17</v>
      </c>
      <c r="R189">
        <v>19</v>
      </c>
      <c r="S189">
        <v>22</v>
      </c>
      <c r="T189">
        <v>18</v>
      </c>
      <c r="U189">
        <v>9</v>
      </c>
      <c r="V189">
        <v>20</v>
      </c>
      <c r="W189">
        <v>14</v>
      </c>
      <c r="X189">
        <v>24</v>
      </c>
      <c r="Y189">
        <v>402</v>
      </c>
      <c r="Z189">
        <v>390</v>
      </c>
      <c r="AA189">
        <v>402</v>
      </c>
      <c r="AB189">
        <v>389</v>
      </c>
      <c r="AC189">
        <v>402</v>
      </c>
      <c r="AD189">
        <v>312</v>
      </c>
      <c r="AE189">
        <v>378</v>
      </c>
      <c r="AF189">
        <v>260</v>
      </c>
      <c r="AG189">
        <v>423</v>
      </c>
      <c r="AH189">
        <v>66</v>
      </c>
      <c r="AI189">
        <v>66</v>
      </c>
      <c r="AJ189">
        <v>6</v>
      </c>
      <c r="AK189">
        <v>6</v>
      </c>
      <c r="AL189">
        <v>58</v>
      </c>
      <c r="AM189">
        <v>58</v>
      </c>
      <c r="AN189">
        <v>297</v>
      </c>
      <c r="AO189">
        <v>7</v>
      </c>
      <c r="AP189">
        <v>286</v>
      </c>
      <c r="AQ189">
        <v>0</v>
      </c>
      <c r="AR189">
        <v>0</v>
      </c>
      <c r="AS189">
        <v>0</v>
      </c>
      <c r="AT189">
        <v>199</v>
      </c>
      <c r="AU189">
        <v>6</v>
      </c>
      <c r="AV189">
        <v>190</v>
      </c>
      <c r="AW189" s="130">
        <v>406</v>
      </c>
      <c r="AX189" s="130">
        <v>3</v>
      </c>
      <c r="AY189" s="130">
        <v>7</v>
      </c>
      <c r="AZ189" s="130">
        <v>392</v>
      </c>
      <c r="BA189" s="130">
        <v>20</v>
      </c>
      <c r="BB189" s="130">
        <v>0</v>
      </c>
      <c r="BC189" s="130">
        <v>0</v>
      </c>
      <c r="BD189" s="130">
        <v>19</v>
      </c>
      <c r="BE189" s="130">
        <v>378</v>
      </c>
      <c r="BF189" s="130">
        <v>3</v>
      </c>
      <c r="BG189" s="130">
        <v>7</v>
      </c>
      <c r="BH189" s="130">
        <v>365</v>
      </c>
      <c r="BI189">
        <v>52</v>
      </c>
      <c r="BJ189" s="130">
        <v>10</v>
      </c>
      <c r="BK189">
        <v>74</v>
      </c>
      <c r="BL189">
        <v>36</v>
      </c>
      <c r="BM189" s="27">
        <v>11</v>
      </c>
      <c r="BN189">
        <v>2</v>
      </c>
      <c r="BO189" s="130">
        <v>31</v>
      </c>
      <c r="BP189" s="130">
        <v>7</v>
      </c>
      <c r="BQ189">
        <v>3</v>
      </c>
      <c r="BR189">
        <v>0</v>
      </c>
      <c r="BS189" s="130">
        <v>24</v>
      </c>
      <c r="BT189">
        <v>12</v>
      </c>
      <c r="BU189">
        <v>0</v>
      </c>
      <c r="BV189">
        <v>3</v>
      </c>
      <c r="BW189">
        <v>16</v>
      </c>
      <c r="BX189">
        <v>1</v>
      </c>
      <c r="BY189" s="130">
        <v>15</v>
      </c>
      <c r="BZ189">
        <v>20</v>
      </c>
      <c r="CA189">
        <v>3</v>
      </c>
      <c r="CB189">
        <v>16</v>
      </c>
      <c r="CC189">
        <v>4</v>
      </c>
      <c r="CD189" s="130"/>
      <c r="CE189" s="130"/>
      <c r="CF189" s="322"/>
      <c r="CG189">
        <v>433</v>
      </c>
      <c r="CH189">
        <v>367</v>
      </c>
      <c r="CI189">
        <v>430</v>
      </c>
      <c r="CJ189" s="130">
        <v>149</v>
      </c>
      <c r="CK189" s="130">
        <v>398</v>
      </c>
      <c r="CL189" s="130">
        <v>300</v>
      </c>
      <c r="CM189" s="130">
        <v>415</v>
      </c>
      <c r="CN189">
        <v>411</v>
      </c>
      <c r="CO189">
        <v>409</v>
      </c>
      <c r="CP189">
        <v>248</v>
      </c>
      <c r="CQ189">
        <v>22</v>
      </c>
      <c r="CR189">
        <v>19</v>
      </c>
      <c r="CS189">
        <v>19</v>
      </c>
      <c r="CT189" s="130">
        <v>2</v>
      </c>
      <c r="CU189" s="130">
        <v>16</v>
      </c>
      <c r="CV189" s="130">
        <v>6</v>
      </c>
      <c r="CW189" s="130">
        <v>17</v>
      </c>
      <c r="CX189">
        <v>17</v>
      </c>
      <c r="CY189">
        <v>17</v>
      </c>
      <c r="CZ189">
        <v>5</v>
      </c>
      <c r="DA189">
        <v>402</v>
      </c>
      <c r="DB189">
        <v>340</v>
      </c>
      <c r="DC189">
        <v>402</v>
      </c>
      <c r="DD189" s="130">
        <v>144</v>
      </c>
      <c r="DE189" s="130">
        <v>376</v>
      </c>
      <c r="DF189" s="130">
        <v>289</v>
      </c>
      <c r="DG189" s="130">
        <v>390</v>
      </c>
      <c r="DH189" s="130">
        <v>386</v>
      </c>
      <c r="DI189" s="130">
        <v>384</v>
      </c>
      <c r="DJ189" s="130">
        <v>239</v>
      </c>
      <c r="DK189" s="130"/>
      <c r="DL189">
        <v>482</v>
      </c>
      <c r="DM189">
        <v>470</v>
      </c>
      <c r="DN189">
        <v>12</v>
      </c>
      <c r="DO189">
        <v>482</v>
      </c>
      <c r="DP189">
        <v>32</v>
      </c>
      <c r="DQ189">
        <v>438</v>
      </c>
      <c r="DR189">
        <v>12</v>
      </c>
      <c r="DS189">
        <v>48</v>
      </c>
      <c r="DT189">
        <v>66</v>
      </c>
      <c r="DU189" s="130">
        <v>96</v>
      </c>
      <c r="DV189" s="130">
        <v>16</v>
      </c>
      <c r="DW189">
        <v>19</v>
      </c>
      <c r="DX189" s="130">
        <v>6</v>
      </c>
      <c r="DY189">
        <v>6</v>
      </c>
      <c r="DZ189">
        <v>339</v>
      </c>
      <c r="EA189">
        <v>0</v>
      </c>
      <c r="EB189">
        <v>48</v>
      </c>
      <c r="EC189" s="130">
        <v>0</v>
      </c>
      <c r="ED189" s="130">
        <v>64</v>
      </c>
      <c r="EE189" s="130">
        <v>1</v>
      </c>
      <c r="EF189" s="130">
        <v>5</v>
      </c>
      <c r="EG189" s="130">
        <v>31</v>
      </c>
      <c r="EH189" s="130">
        <v>206</v>
      </c>
      <c r="EI189" s="130">
        <v>240</v>
      </c>
      <c r="EJ189" s="130">
        <v>5</v>
      </c>
      <c r="EK189" s="130">
        <v>11</v>
      </c>
      <c r="EL189" s="130">
        <v>15</v>
      </c>
      <c r="EM189" s="130">
        <v>1</v>
      </c>
      <c r="EN189" s="130">
        <v>0</v>
      </c>
      <c r="EO189">
        <v>16</v>
      </c>
      <c r="EP189">
        <v>187</v>
      </c>
      <c r="EQ189">
        <v>235</v>
      </c>
      <c r="ER189">
        <v>7</v>
      </c>
      <c r="ES189" s="130">
        <v>46</v>
      </c>
      <c r="ET189">
        <v>13</v>
      </c>
      <c r="EU189" s="130">
        <v>65</v>
      </c>
      <c r="EV189">
        <v>23</v>
      </c>
      <c r="EW189" s="130">
        <v>4888</v>
      </c>
      <c r="EX189" s="130">
        <v>3</v>
      </c>
      <c r="EY189" s="130">
        <v>328</v>
      </c>
      <c r="EZ189" s="130">
        <v>36</v>
      </c>
      <c r="FA189" s="130">
        <v>34</v>
      </c>
      <c r="FB189" s="130">
        <v>60</v>
      </c>
      <c r="FC189" s="130">
        <v>1961</v>
      </c>
      <c r="FD189">
        <v>2099</v>
      </c>
      <c r="FE189">
        <v>916</v>
      </c>
      <c r="FF189" s="130">
        <v>4976</v>
      </c>
      <c r="FG189" s="130">
        <v>43</v>
      </c>
      <c r="FH189" s="130">
        <v>10</v>
      </c>
      <c r="FI189" s="130">
        <v>0</v>
      </c>
      <c r="FJ189" s="130">
        <v>27</v>
      </c>
      <c r="FK189" s="130">
        <v>2</v>
      </c>
      <c r="FL189" s="130">
        <v>41</v>
      </c>
      <c r="FM189" s="130">
        <v>0</v>
      </c>
      <c r="FN189" s="130">
        <v>5</v>
      </c>
      <c r="FO189" s="130">
        <v>1</v>
      </c>
      <c r="FP189" s="130">
        <v>0</v>
      </c>
      <c r="FQ189" s="130">
        <v>0</v>
      </c>
      <c r="FR189" s="130">
        <v>3</v>
      </c>
      <c r="FS189" s="130">
        <v>0</v>
      </c>
      <c r="FT189" s="130">
        <v>0</v>
      </c>
      <c r="FU189" s="130">
        <v>7</v>
      </c>
      <c r="FV189" s="130">
        <v>3</v>
      </c>
      <c r="FW189" s="130">
        <v>1</v>
      </c>
      <c r="FX189" s="130">
        <v>2</v>
      </c>
      <c r="FY189" s="130">
        <v>6</v>
      </c>
      <c r="FZ189" s="130">
        <v>0</v>
      </c>
      <c r="GA189" s="130">
        <v>12</v>
      </c>
      <c r="GB189" s="130">
        <v>4</v>
      </c>
      <c r="GC189" s="130">
        <v>282</v>
      </c>
      <c r="GD189" s="130">
        <v>73</v>
      </c>
      <c r="GE189" s="130">
        <v>355</v>
      </c>
      <c r="GF189" s="130">
        <v>8</v>
      </c>
      <c r="GG189" s="130">
        <v>5</v>
      </c>
      <c r="GH189" s="130">
        <v>13</v>
      </c>
      <c r="GI189" s="130">
        <v>267</v>
      </c>
      <c r="GJ189" s="130">
        <v>68</v>
      </c>
      <c r="GK189" s="130">
        <v>335</v>
      </c>
      <c r="GL189" s="130">
        <v>282</v>
      </c>
      <c r="GM189" s="130">
        <v>17</v>
      </c>
      <c r="GN189" s="130">
        <v>17</v>
      </c>
      <c r="GO189" s="130">
        <v>17</v>
      </c>
      <c r="GP189" s="130">
        <v>27</v>
      </c>
      <c r="GQ189" s="130">
        <v>0</v>
      </c>
      <c r="GR189" s="130">
        <v>0</v>
      </c>
      <c r="GS189" s="130">
        <v>0</v>
      </c>
      <c r="GT189" s="130" t="s">
        <v>118</v>
      </c>
      <c r="GU189" s="130" t="s">
        <v>1264</v>
      </c>
      <c r="GV189" s="130"/>
      <c r="GW189" s="130"/>
      <c r="GX189" s="130"/>
      <c r="GY189" s="130"/>
      <c r="GZ189" s="130"/>
      <c r="HA189" s="130"/>
      <c r="HH189" s="130"/>
      <c r="HI189" s="130"/>
      <c r="HN189" s="130"/>
      <c r="HO189" s="130"/>
      <c r="HP189" s="130"/>
    </row>
    <row r="190" spans="1:224" x14ac:dyDescent="0.3">
      <c r="A190" t="s">
        <v>232</v>
      </c>
      <c r="B190" t="s">
        <v>237</v>
      </c>
      <c r="C190" t="s">
        <v>680</v>
      </c>
      <c r="D190" t="s">
        <v>681</v>
      </c>
      <c r="E190" s="352">
        <v>44713</v>
      </c>
      <c r="F190" s="130">
        <v>7198</v>
      </c>
      <c r="G190">
        <v>435</v>
      </c>
      <c r="H190">
        <v>416</v>
      </c>
      <c r="I190">
        <v>431</v>
      </c>
      <c r="J190">
        <v>425</v>
      </c>
      <c r="K190">
        <v>430</v>
      </c>
      <c r="L190">
        <v>331</v>
      </c>
      <c r="M190">
        <v>414</v>
      </c>
      <c r="N190">
        <v>279</v>
      </c>
      <c r="O190">
        <v>461</v>
      </c>
      <c r="P190">
        <v>22</v>
      </c>
      <c r="Q190">
        <v>17</v>
      </c>
      <c r="R190">
        <v>19</v>
      </c>
      <c r="S190">
        <v>22</v>
      </c>
      <c r="T190">
        <v>18</v>
      </c>
      <c r="U190">
        <v>9</v>
      </c>
      <c r="V190">
        <v>21</v>
      </c>
      <c r="W190">
        <v>14</v>
      </c>
      <c r="X190">
        <v>24</v>
      </c>
      <c r="Y190">
        <v>404</v>
      </c>
      <c r="Z190">
        <v>391</v>
      </c>
      <c r="AA190">
        <v>403</v>
      </c>
      <c r="AB190">
        <v>394</v>
      </c>
      <c r="AC190">
        <v>403</v>
      </c>
      <c r="AD190">
        <v>318</v>
      </c>
      <c r="AE190">
        <v>385</v>
      </c>
      <c r="AF190">
        <v>259</v>
      </c>
      <c r="AG190">
        <v>425</v>
      </c>
      <c r="AH190">
        <v>60</v>
      </c>
      <c r="AI190">
        <v>60</v>
      </c>
      <c r="AJ190">
        <v>5</v>
      </c>
      <c r="AK190">
        <v>5</v>
      </c>
      <c r="AL190">
        <v>53</v>
      </c>
      <c r="AM190">
        <v>53</v>
      </c>
      <c r="AN190">
        <v>307</v>
      </c>
      <c r="AO190">
        <v>7</v>
      </c>
      <c r="AP190">
        <v>296</v>
      </c>
      <c r="AQ190">
        <v>0</v>
      </c>
      <c r="AR190">
        <v>0</v>
      </c>
      <c r="AS190">
        <v>0</v>
      </c>
      <c r="AT190">
        <v>204</v>
      </c>
      <c r="AU190">
        <v>6</v>
      </c>
      <c r="AV190">
        <v>195</v>
      </c>
      <c r="AW190" s="130">
        <v>414</v>
      </c>
      <c r="AX190" s="130">
        <v>3</v>
      </c>
      <c r="AY190" s="130">
        <v>5</v>
      </c>
      <c r="AZ190" s="130">
        <v>403</v>
      </c>
      <c r="BA190" s="130">
        <v>21</v>
      </c>
      <c r="BB190" s="130">
        <v>0</v>
      </c>
      <c r="BC190" s="130">
        <v>0</v>
      </c>
      <c r="BD190" s="130">
        <v>20</v>
      </c>
      <c r="BE190" s="130">
        <v>385</v>
      </c>
      <c r="BF190" s="130">
        <v>3</v>
      </c>
      <c r="BG190" s="130">
        <v>5</v>
      </c>
      <c r="BH190" s="130">
        <v>375</v>
      </c>
      <c r="BI190">
        <v>54</v>
      </c>
      <c r="BJ190" s="130">
        <v>10</v>
      </c>
      <c r="BK190">
        <v>73</v>
      </c>
      <c r="BL190">
        <v>37</v>
      </c>
      <c r="BM190" s="27">
        <v>11</v>
      </c>
      <c r="BN190">
        <v>2</v>
      </c>
      <c r="BO190" s="130">
        <v>31</v>
      </c>
      <c r="BP190" s="130">
        <v>6</v>
      </c>
      <c r="BQ190">
        <v>3</v>
      </c>
      <c r="BR190">
        <v>0</v>
      </c>
      <c r="BS190" s="130">
        <v>25</v>
      </c>
      <c r="BT190">
        <v>13</v>
      </c>
      <c r="BU190">
        <v>0</v>
      </c>
      <c r="BV190">
        <v>4</v>
      </c>
      <c r="BW190">
        <v>17</v>
      </c>
      <c r="BX190">
        <v>1</v>
      </c>
      <c r="BY190" s="130">
        <v>16</v>
      </c>
      <c r="BZ190">
        <v>21</v>
      </c>
      <c r="CA190">
        <v>3</v>
      </c>
      <c r="CB190">
        <v>17</v>
      </c>
      <c r="CC190">
        <v>4</v>
      </c>
      <c r="CD190" s="130"/>
      <c r="CE190" s="130"/>
      <c r="CF190" s="322"/>
      <c r="CG190">
        <v>435</v>
      </c>
      <c r="CH190">
        <v>367</v>
      </c>
      <c r="CI190">
        <v>431</v>
      </c>
      <c r="CJ190" s="130">
        <v>147</v>
      </c>
      <c r="CK190" s="130">
        <v>396</v>
      </c>
      <c r="CL190" s="130">
        <v>294</v>
      </c>
      <c r="CM190" s="130">
        <v>416</v>
      </c>
      <c r="CN190">
        <v>412</v>
      </c>
      <c r="CO190">
        <v>410</v>
      </c>
      <c r="CP190">
        <v>243</v>
      </c>
      <c r="CQ190">
        <v>22</v>
      </c>
      <c r="CR190">
        <v>19</v>
      </c>
      <c r="CS190">
        <v>19</v>
      </c>
      <c r="CT190" s="130">
        <v>2</v>
      </c>
      <c r="CU190" s="130">
        <v>16</v>
      </c>
      <c r="CV190" s="130">
        <v>6</v>
      </c>
      <c r="CW190" s="130">
        <v>17</v>
      </c>
      <c r="CX190">
        <v>17</v>
      </c>
      <c r="CY190">
        <v>17</v>
      </c>
      <c r="CZ190">
        <v>5</v>
      </c>
      <c r="DA190">
        <v>404</v>
      </c>
      <c r="DB190">
        <v>340</v>
      </c>
      <c r="DC190">
        <v>403</v>
      </c>
      <c r="DD190" s="130">
        <v>142</v>
      </c>
      <c r="DE190" s="130">
        <v>374</v>
      </c>
      <c r="DF190" s="130">
        <v>283</v>
      </c>
      <c r="DG190" s="130">
        <v>391</v>
      </c>
      <c r="DH190" s="130">
        <v>387</v>
      </c>
      <c r="DI190" s="130">
        <v>385</v>
      </c>
      <c r="DJ190" s="130">
        <v>234</v>
      </c>
      <c r="DK190" s="130"/>
      <c r="DL190">
        <v>484</v>
      </c>
      <c r="DM190">
        <v>472</v>
      </c>
      <c r="DN190">
        <v>12</v>
      </c>
      <c r="DO190">
        <v>484</v>
      </c>
      <c r="DP190">
        <v>32</v>
      </c>
      <c r="DQ190">
        <v>440</v>
      </c>
      <c r="DR190">
        <v>12</v>
      </c>
      <c r="DS190">
        <v>47</v>
      </c>
      <c r="DT190">
        <v>65</v>
      </c>
      <c r="DU190" s="130">
        <v>99</v>
      </c>
      <c r="DV190" s="130">
        <v>16</v>
      </c>
      <c r="DW190">
        <v>19</v>
      </c>
      <c r="DX190" s="130">
        <v>6</v>
      </c>
      <c r="DY190">
        <v>6</v>
      </c>
      <c r="DZ190">
        <v>338</v>
      </c>
      <c r="EA190">
        <v>0</v>
      </c>
      <c r="EB190">
        <v>47</v>
      </c>
      <c r="EC190" s="130">
        <v>0</v>
      </c>
      <c r="ED190" s="130">
        <v>63</v>
      </c>
      <c r="EE190" s="130">
        <v>1</v>
      </c>
      <c r="EF190" s="130">
        <v>5</v>
      </c>
      <c r="EG190" s="130">
        <v>32</v>
      </c>
      <c r="EH190" s="130">
        <v>207</v>
      </c>
      <c r="EI190" s="130">
        <v>240</v>
      </c>
      <c r="EJ190" s="130">
        <v>5</v>
      </c>
      <c r="EK190" s="130">
        <v>11</v>
      </c>
      <c r="EL190" s="130">
        <v>15</v>
      </c>
      <c r="EM190" s="130">
        <v>1</v>
      </c>
      <c r="EN190" s="130">
        <v>0</v>
      </c>
      <c r="EO190">
        <v>17</v>
      </c>
      <c r="EP190">
        <v>188</v>
      </c>
      <c r="EQ190">
        <v>235</v>
      </c>
      <c r="ER190">
        <v>6</v>
      </c>
      <c r="ES190" s="130">
        <v>47</v>
      </c>
      <c r="ET190">
        <v>13</v>
      </c>
      <c r="EU190" s="130">
        <v>68</v>
      </c>
      <c r="EV190">
        <v>23</v>
      </c>
      <c r="EW190" s="130">
        <v>4893</v>
      </c>
      <c r="EX190" s="130">
        <v>3</v>
      </c>
      <c r="EY190" s="130">
        <v>333</v>
      </c>
      <c r="EZ190" s="130">
        <v>38</v>
      </c>
      <c r="FA190" s="130">
        <v>34</v>
      </c>
      <c r="FB190" s="130">
        <v>60</v>
      </c>
      <c r="FC190" s="130">
        <v>1961</v>
      </c>
      <c r="FD190">
        <v>2106</v>
      </c>
      <c r="FE190">
        <v>917</v>
      </c>
      <c r="FF190" s="130">
        <v>4984</v>
      </c>
      <c r="FG190" s="130">
        <v>42</v>
      </c>
      <c r="FH190" s="130">
        <v>8</v>
      </c>
      <c r="FI190" s="130">
        <v>0</v>
      </c>
      <c r="FJ190" s="130">
        <v>27</v>
      </c>
      <c r="FK190" s="130">
        <v>1</v>
      </c>
      <c r="FL190" s="130">
        <v>41</v>
      </c>
      <c r="FM190" s="130">
        <v>0</v>
      </c>
      <c r="FN190" s="130">
        <v>5</v>
      </c>
      <c r="FO190" s="130">
        <v>1</v>
      </c>
      <c r="FP190" s="130">
        <v>0</v>
      </c>
      <c r="FQ190" s="130">
        <v>0</v>
      </c>
      <c r="FR190" s="130">
        <v>3</v>
      </c>
      <c r="FS190" s="130">
        <v>0</v>
      </c>
      <c r="FT190" s="130">
        <v>0</v>
      </c>
      <c r="FU190" s="130">
        <v>7</v>
      </c>
      <c r="FV190" s="130">
        <v>3</v>
      </c>
      <c r="FW190" s="130">
        <v>1</v>
      </c>
      <c r="FX190" s="130">
        <v>2</v>
      </c>
      <c r="FY190" s="130">
        <v>6</v>
      </c>
      <c r="FZ190" s="130">
        <v>0</v>
      </c>
      <c r="GA190" s="130">
        <v>12</v>
      </c>
      <c r="GB190" s="130">
        <v>4</v>
      </c>
      <c r="GC190" s="130">
        <v>284</v>
      </c>
      <c r="GD190" s="130">
        <v>72</v>
      </c>
      <c r="GE190" s="130">
        <v>356</v>
      </c>
      <c r="GF190" s="130">
        <v>8</v>
      </c>
      <c r="GG190" s="130">
        <v>5</v>
      </c>
      <c r="GH190" s="130">
        <v>13</v>
      </c>
      <c r="GI190" s="130">
        <v>269</v>
      </c>
      <c r="GJ190" s="130">
        <v>67</v>
      </c>
      <c r="GK190" s="130">
        <v>336</v>
      </c>
      <c r="GL190" s="130">
        <v>284</v>
      </c>
      <c r="GM190" s="130">
        <v>15</v>
      </c>
      <c r="GN190" s="130">
        <v>15</v>
      </c>
      <c r="GO190" s="130">
        <v>15</v>
      </c>
      <c r="GP190" s="130">
        <v>28</v>
      </c>
      <c r="GQ190" s="130">
        <v>0</v>
      </c>
      <c r="GR190" s="130">
        <v>0</v>
      </c>
      <c r="GS190" s="130">
        <v>0</v>
      </c>
      <c r="GT190" s="130" t="s">
        <v>121</v>
      </c>
      <c r="GU190" s="130" t="s">
        <v>1264</v>
      </c>
      <c r="GV190" s="130"/>
      <c r="GW190" s="130"/>
      <c r="GX190" s="130"/>
      <c r="GY190" s="130"/>
      <c r="GZ190" s="130"/>
      <c r="HA190" s="130"/>
      <c r="HH190" s="130"/>
      <c r="HI190" s="130"/>
      <c r="HN190" s="130"/>
      <c r="HO190" s="130"/>
      <c r="HP190" s="130"/>
    </row>
    <row r="191" spans="1:224" x14ac:dyDescent="0.3">
      <c r="A191" t="s">
        <v>232</v>
      </c>
      <c r="B191" t="s">
        <v>237</v>
      </c>
      <c r="C191" t="s">
        <v>682</v>
      </c>
      <c r="D191" t="s">
        <v>683</v>
      </c>
      <c r="E191" s="352">
        <v>44682</v>
      </c>
      <c r="F191" s="130">
        <v>3541</v>
      </c>
      <c r="G191">
        <v>228</v>
      </c>
      <c r="H191">
        <v>224</v>
      </c>
      <c r="I191">
        <v>228</v>
      </c>
      <c r="J191">
        <v>201</v>
      </c>
      <c r="K191">
        <v>233</v>
      </c>
      <c r="L191">
        <v>151</v>
      </c>
      <c r="M191">
        <v>205</v>
      </c>
      <c r="N191">
        <v>201</v>
      </c>
      <c r="O191">
        <v>241</v>
      </c>
      <c r="P191">
        <v>7</v>
      </c>
      <c r="Q191">
        <v>8</v>
      </c>
      <c r="R191">
        <v>9</v>
      </c>
      <c r="S191">
        <v>6</v>
      </c>
      <c r="T191">
        <v>8</v>
      </c>
      <c r="U191">
        <v>5</v>
      </c>
      <c r="V191">
        <v>7</v>
      </c>
      <c r="W191">
        <v>9</v>
      </c>
      <c r="X191">
        <v>10</v>
      </c>
      <c r="Y191">
        <v>217</v>
      </c>
      <c r="Z191">
        <v>212</v>
      </c>
      <c r="AA191">
        <v>215</v>
      </c>
      <c r="AB191">
        <v>192</v>
      </c>
      <c r="AC191">
        <v>221</v>
      </c>
      <c r="AD191">
        <v>144</v>
      </c>
      <c r="AE191">
        <v>195</v>
      </c>
      <c r="AF191">
        <v>186</v>
      </c>
      <c r="AG191">
        <v>225</v>
      </c>
      <c r="AH191">
        <v>38</v>
      </c>
      <c r="AI191">
        <v>36</v>
      </c>
      <c r="AJ191">
        <v>3</v>
      </c>
      <c r="AK191">
        <v>3</v>
      </c>
      <c r="AL191">
        <v>35</v>
      </c>
      <c r="AM191">
        <v>33</v>
      </c>
      <c r="AN191">
        <v>121</v>
      </c>
      <c r="AO191">
        <v>5</v>
      </c>
      <c r="AP191">
        <v>114</v>
      </c>
      <c r="AQ191">
        <v>0</v>
      </c>
      <c r="AR191">
        <v>0</v>
      </c>
      <c r="AS191">
        <v>0</v>
      </c>
      <c r="AT191">
        <v>107</v>
      </c>
      <c r="AU191">
        <v>5</v>
      </c>
      <c r="AV191">
        <v>100</v>
      </c>
      <c r="AW191" s="130">
        <v>205</v>
      </c>
      <c r="AX191" s="130">
        <v>3</v>
      </c>
      <c r="AY191" s="130">
        <v>6</v>
      </c>
      <c r="AZ191" s="130">
        <v>196</v>
      </c>
      <c r="BA191" s="130">
        <v>7</v>
      </c>
      <c r="BB191" s="130">
        <v>0</v>
      </c>
      <c r="BC191" s="130">
        <v>0</v>
      </c>
      <c r="BD191" s="130">
        <v>7</v>
      </c>
      <c r="BE191" s="130">
        <v>195</v>
      </c>
      <c r="BF191" s="130">
        <v>3</v>
      </c>
      <c r="BG191" s="130">
        <v>6</v>
      </c>
      <c r="BH191" s="130">
        <v>186</v>
      </c>
      <c r="BI191">
        <v>25</v>
      </c>
      <c r="BJ191" s="130">
        <v>4</v>
      </c>
      <c r="BK191">
        <v>34</v>
      </c>
      <c r="BL191">
        <v>64</v>
      </c>
      <c r="BM191" s="27">
        <v>6</v>
      </c>
      <c r="BN191">
        <v>5</v>
      </c>
      <c r="BO191" s="130">
        <v>15</v>
      </c>
      <c r="BP191" s="130">
        <v>4</v>
      </c>
      <c r="BQ191">
        <v>0</v>
      </c>
      <c r="BR191">
        <v>0</v>
      </c>
      <c r="BS191" s="130">
        <v>11</v>
      </c>
      <c r="BT191">
        <v>1</v>
      </c>
      <c r="BU191">
        <v>0</v>
      </c>
      <c r="BV191">
        <v>2</v>
      </c>
      <c r="BW191">
        <v>5</v>
      </c>
      <c r="BX191">
        <v>0</v>
      </c>
      <c r="BY191" s="130">
        <v>5</v>
      </c>
      <c r="BZ191">
        <v>10</v>
      </c>
      <c r="CA191">
        <v>5</v>
      </c>
      <c r="CB191">
        <v>7</v>
      </c>
      <c r="CC191">
        <v>3</v>
      </c>
      <c r="CD191" s="130"/>
      <c r="CE191" s="130"/>
      <c r="CF191" s="322"/>
      <c r="CG191">
        <v>228</v>
      </c>
      <c r="CH191">
        <v>203</v>
      </c>
      <c r="CI191">
        <v>228</v>
      </c>
      <c r="CJ191" s="130">
        <v>98</v>
      </c>
      <c r="CK191" s="130">
        <v>213</v>
      </c>
      <c r="CL191" s="130">
        <v>173</v>
      </c>
      <c r="CM191" s="130">
        <v>224</v>
      </c>
      <c r="CN191">
        <v>218</v>
      </c>
      <c r="CO191">
        <v>205</v>
      </c>
      <c r="CP191">
        <v>146</v>
      </c>
      <c r="CQ191">
        <v>7</v>
      </c>
      <c r="CR191">
        <v>6</v>
      </c>
      <c r="CS191">
        <v>9</v>
      </c>
      <c r="CT191" s="130">
        <v>0</v>
      </c>
      <c r="CU191" s="130">
        <v>6</v>
      </c>
      <c r="CV191" s="130">
        <v>2</v>
      </c>
      <c r="CW191" s="130">
        <v>8</v>
      </c>
      <c r="CX191">
        <v>8</v>
      </c>
      <c r="CY191">
        <v>6</v>
      </c>
      <c r="CZ191">
        <v>2</v>
      </c>
      <c r="DA191">
        <v>217</v>
      </c>
      <c r="DB191">
        <v>193</v>
      </c>
      <c r="DC191">
        <v>215</v>
      </c>
      <c r="DD191" s="130">
        <v>95</v>
      </c>
      <c r="DE191" s="130">
        <v>203</v>
      </c>
      <c r="DF191" s="130">
        <v>167</v>
      </c>
      <c r="DG191" s="130">
        <v>212</v>
      </c>
      <c r="DH191" s="130">
        <v>206</v>
      </c>
      <c r="DI191" s="130">
        <v>195</v>
      </c>
      <c r="DJ191" s="130">
        <v>140</v>
      </c>
      <c r="DK191" s="130"/>
      <c r="DL191">
        <v>262</v>
      </c>
      <c r="DM191">
        <v>255</v>
      </c>
      <c r="DN191">
        <v>7</v>
      </c>
      <c r="DO191">
        <v>262</v>
      </c>
      <c r="DP191">
        <v>12</v>
      </c>
      <c r="DQ191">
        <v>243</v>
      </c>
      <c r="DR191">
        <v>7</v>
      </c>
      <c r="DS191">
        <v>84</v>
      </c>
      <c r="DT191">
        <v>87</v>
      </c>
      <c r="DU191" s="130">
        <v>161</v>
      </c>
      <c r="DV191" s="130">
        <v>18</v>
      </c>
      <c r="DW191">
        <v>33</v>
      </c>
      <c r="DX191" s="130">
        <v>6</v>
      </c>
      <c r="DY191">
        <v>1</v>
      </c>
      <c r="DZ191">
        <v>43</v>
      </c>
      <c r="EA191">
        <v>0</v>
      </c>
      <c r="EB191">
        <v>70</v>
      </c>
      <c r="EC191" s="130">
        <v>1</v>
      </c>
      <c r="ED191" s="130">
        <v>73</v>
      </c>
      <c r="EE191" s="130">
        <v>1</v>
      </c>
      <c r="EF191" s="130">
        <v>1</v>
      </c>
      <c r="EG191" s="130">
        <v>19</v>
      </c>
      <c r="EH191" s="130">
        <v>129</v>
      </c>
      <c r="EI191" s="130">
        <v>113</v>
      </c>
      <c r="EJ191" s="130">
        <v>1</v>
      </c>
      <c r="EK191" s="130">
        <v>7</v>
      </c>
      <c r="EL191" s="130">
        <v>2</v>
      </c>
      <c r="EM191" s="130">
        <v>2</v>
      </c>
      <c r="EN191" s="130">
        <v>0</v>
      </c>
      <c r="EO191">
        <v>9</v>
      </c>
      <c r="EP191">
        <v>125</v>
      </c>
      <c r="EQ191">
        <v>109</v>
      </c>
      <c r="ER191">
        <v>1</v>
      </c>
      <c r="ES191" s="130">
        <v>14</v>
      </c>
      <c r="ET191">
        <v>4</v>
      </c>
      <c r="EU191" s="130">
        <v>32</v>
      </c>
      <c r="EV191">
        <v>17</v>
      </c>
      <c r="EW191" s="130">
        <v>2394</v>
      </c>
      <c r="EX191" s="130">
        <v>0</v>
      </c>
      <c r="EY191" s="130">
        <v>127</v>
      </c>
      <c r="EZ191" s="130">
        <v>0</v>
      </c>
      <c r="FA191" s="130">
        <v>5</v>
      </c>
      <c r="FB191" s="130">
        <v>39</v>
      </c>
      <c r="FC191" s="130">
        <v>1069</v>
      </c>
      <c r="FD191">
        <v>1010</v>
      </c>
      <c r="FE191">
        <v>364</v>
      </c>
      <c r="FF191" s="130">
        <v>2443</v>
      </c>
      <c r="FG191" s="130">
        <v>30</v>
      </c>
      <c r="FH191" s="130">
        <v>15</v>
      </c>
      <c r="FI191" s="130">
        <v>0</v>
      </c>
      <c r="FJ191" s="130">
        <v>11</v>
      </c>
      <c r="FK191" s="130">
        <v>0</v>
      </c>
      <c r="FL191" s="130">
        <v>29</v>
      </c>
      <c r="FM191" s="130">
        <v>1</v>
      </c>
      <c r="FN191" s="130">
        <v>1</v>
      </c>
      <c r="FO191" s="130">
        <v>1</v>
      </c>
      <c r="FP191" s="130">
        <v>0</v>
      </c>
      <c r="FQ191" s="130">
        <v>1</v>
      </c>
      <c r="FR191" s="130">
        <v>0</v>
      </c>
      <c r="FS191" s="130">
        <v>0</v>
      </c>
      <c r="FT191" s="130">
        <v>0</v>
      </c>
      <c r="FU191" s="130">
        <v>2</v>
      </c>
      <c r="FV191" s="130">
        <v>1</v>
      </c>
      <c r="FW191" s="130">
        <v>0</v>
      </c>
      <c r="FX191" s="130">
        <v>1</v>
      </c>
      <c r="FY191" s="130">
        <v>2</v>
      </c>
      <c r="FZ191" s="130">
        <v>0</v>
      </c>
      <c r="GA191" s="130">
        <v>3</v>
      </c>
      <c r="GB191" s="130">
        <v>0</v>
      </c>
      <c r="GC191" s="130">
        <v>151</v>
      </c>
      <c r="GD191" s="130">
        <v>32</v>
      </c>
      <c r="GE191" s="130">
        <v>183</v>
      </c>
      <c r="GF191" s="130">
        <v>4</v>
      </c>
      <c r="GG191" s="130">
        <v>0</v>
      </c>
      <c r="GH191" s="130">
        <v>4</v>
      </c>
      <c r="GI191" s="130">
        <v>146</v>
      </c>
      <c r="GJ191" s="130">
        <v>32</v>
      </c>
      <c r="GK191" s="130">
        <v>178</v>
      </c>
      <c r="GL191" s="130">
        <v>151</v>
      </c>
      <c r="GM191" s="130">
        <v>10</v>
      </c>
      <c r="GN191" s="130">
        <v>10</v>
      </c>
      <c r="GO191" s="130">
        <v>10</v>
      </c>
      <c r="GP191" s="130">
        <v>37</v>
      </c>
      <c r="GQ191" s="130">
        <v>0</v>
      </c>
      <c r="GR191" s="130">
        <v>0</v>
      </c>
      <c r="GS191" s="130">
        <v>0</v>
      </c>
      <c r="GT191" s="130" t="s">
        <v>118</v>
      </c>
      <c r="GU191" s="130" t="s">
        <v>1265</v>
      </c>
      <c r="GV191" s="130"/>
      <c r="GW191" s="130"/>
      <c r="GX191" s="130"/>
      <c r="GY191" s="130"/>
      <c r="GZ191" s="130"/>
      <c r="HA191" s="130"/>
      <c r="HH191" s="130"/>
      <c r="HI191" s="130"/>
      <c r="HN191" s="130"/>
      <c r="HO191" s="130"/>
      <c r="HP191" s="130"/>
    </row>
    <row r="192" spans="1:224" x14ac:dyDescent="0.3">
      <c r="A192" t="s">
        <v>232</v>
      </c>
      <c r="B192" t="s">
        <v>237</v>
      </c>
      <c r="C192" t="s">
        <v>682</v>
      </c>
      <c r="D192" t="s">
        <v>683</v>
      </c>
      <c r="E192" s="352">
        <v>44713</v>
      </c>
      <c r="F192" s="130">
        <v>3554</v>
      </c>
      <c r="G192">
        <v>227</v>
      </c>
      <c r="H192">
        <v>222</v>
      </c>
      <c r="I192">
        <v>224</v>
      </c>
      <c r="J192">
        <v>201</v>
      </c>
      <c r="K192">
        <v>230</v>
      </c>
      <c r="L192">
        <v>152</v>
      </c>
      <c r="M192">
        <v>205</v>
      </c>
      <c r="N192">
        <v>202</v>
      </c>
      <c r="O192">
        <v>242</v>
      </c>
      <c r="P192">
        <v>7</v>
      </c>
      <c r="Q192">
        <v>8</v>
      </c>
      <c r="R192">
        <v>8</v>
      </c>
      <c r="S192">
        <v>6</v>
      </c>
      <c r="T192">
        <v>7</v>
      </c>
      <c r="U192">
        <v>5</v>
      </c>
      <c r="V192">
        <v>7</v>
      </c>
      <c r="W192">
        <v>9</v>
      </c>
      <c r="X192">
        <v>10</v>
      </c>
      <c r="Y192">
        <v>216</v>
      </c>
      <c r="Z192">
        <v>210</v>
      </c>
      <c r="AA192">
        <v>212</v>
      </c>
      <c r="AB192">
        <v>192</v>
      </c>
      <c r="AC192">
        <v>219</v>
      </c>
      <c r="AD192">
        <v>145</v>
      </c>
      <c r="AE192">
        <v>195</v>
      </c>
      <c r="AF192">
        <v>187</v>
      </c>
      <c r="AG192">
        <v>226</v>
      </c>
      <c r="AH192">
        <v>38</v>
      </c>
      <c r="AI192">
        <v>37</v>
      </c>
      <c r="AJ192">
        <v>4</v>
      </c>
      <c r="AK192">
        <v>4</v>
      </c>
      <c r="AL192">
        <v>34</v>
      </c>
      <c r="AM192">
        <v>33</v>
      </c>
      <c r="AN192">
        <v>120</v>
      </c>
      <c r="AO192">
        <v>5</v>
      </c>
      <c r="AP192">
        <v>113</v>
      </c>
      <c r="AQ192">
        <v>0</v>
      </c>
      <c r="AR192">
        <v>0</v>
      </c>
      <c r="AS192">
        <v>0</v>
      </c>
      <c r="AT192">
        <v>106</v>
      </c>
      <c r="AU192">
        <v>5</v>
      </c>
      <c r="AV192">
        <v>99</v>
      </c>
      <c r="AW192" s="130">
        <v>205</v>
      </c>
      <c r="AX192" s="130">
        <v>3</v>
      </c>
      <c r="AY192" s="130">
        <v>5</v>
      </c>
      <c r="AZ192" s="130">
        <v>197</v>
      </c>
      <c r="BA192" s="130">
        <v>7</v>
      </c>
      <c r="BB192" s="130">
        <v>0</v>
      </c>
      <c r="BC192" s="130">
        <v>0</v>
      </c>
      <c r="BD192" s="130">
        <v>7</v>
      </c>
      <c r="BE192" s="130">
        <v>195</v>
      </c>
      <c r="BF192" s="130">
        <v>3</v>
      </c>
      <c r="BG192" s="130">
        <v>5</v>
      </c>
      <c r="BH192" s="130">
        <v>187</v>
      </c>
      <c r="BI192">
        <v>27</v>
      </c>
      <c r="BJ192" s="130">
        <v>4</v>
      </c>
      <c r="BK192">
        <v>34</v>
      </c>
      <c r="BL192">
        <v>66</v>
      </c>
      <c r="BM192" s="27">
        <v>6</v>
      </c>
      <c r="BN192">
        <v>5</v>
      </c>
      <c r="BO192" s="130">
        <v>15</v>
      </c>
      <c r="BP192" s="130">
        <v>4</v>
      </c>
      <c r="BQ192">
        <v>0</v>
      </c>
      <c r="BR192">
        <v>0</v>
      </c>
      <c r="BS192" s="130">
        <v>11</v>
      </c>
      <c r="BT192">
        <v>1</v>
      </c>
      <c r="BU192">
        <v>0</v>
      </c>
      <c r="BV192">
        <v>2</v>
      </c>
      <c r="BW192">
        <v>5</v>
      </c>
      <c r="BX192">
        <v>0</v>
      </c>
      <c r="BY192" s="130">
        <v>5</v>
      </c>
      <c r="BZ192">
        <v>9</v>
      </c>
      <c r="CA192">
        <v>5</v>
      </c>
      <c r="CB192">
        <v>6</v>
      </c>
      <c r="CC192">
        <v>3</v>
      </c>
      <c r="CD192" s="130"/>
      <c r="CE192" s="130"/>
      <c r="CF192" s="322"/>
      <c r="CG192">
        <v>227</v>
      </c>
      <c r="CH192">
        <v>196</v>
      </c>
      <c r="CI192">
        <v>224</v>
      </c>
      <c r="CJ192" s="130">
        <v>93</v>
      </c>
      <c r="CK192" s="130">
        <v>212</v>
      </c>
      <c r="CL192" s="130">
        <v>170</v>
      </c>
      <c r="CM192" s="130">
        <v>222</v>
      </c>
      <c r="CN192">
        <v>218</v>
      </c>
      <c r="CO192">
        <v>202</v>
      </c>
      <c r="CP192">
        <v>140</v>
      </c>
      <c r="CQ192">
        <v>7</v>
      </c>
      <c r="CR192">
        <v>6</v>
      </c>
      <c r="CS192">
        <v>8</v>
      </c>
      <c r="CT192" s="130">
        <v>0</v>
      </c>
      <c r="CU192" s="130">
        <v>5</v>
      </c>
      <c r="CV192" s="130">
        <v>3</v>
      </c>
      <c r="CW192" s="130">
        <v>8</v>
      </c>
      <c r="CX192">
        <v>8</v>
      </c>
      <c r="CY192">
        <v>6</v>
      </c>
      <c r="CZ192">
        <v>3</v>
      </c>
      <c r="DA192">
        <v>216</v>
      </c>
      <c r="DB192">
        <v>186</v>
      </c>
      <c r="DC192">
        <v>212</v>
      </c>
      <c r="DD192" s="130">
        <v>90</v>
      </c>
      <c r="DE192" s="130">
        <v>203</v>
      </c>
      <c r="DF192" s="130">
        <v>163</v>
      </c>
      <c r="DG192" s="130">
        <v>210</v>
      </c>
      <c r="DH192" s="130">
        <v>206</v>
      </c>
      <c r="DI192" s="130">
        <v>192</v>
      </c>
      <c r="DJ192" s="130">
        <v>133</v>
      </c>
      <c r="DK192" s="130"/>
      <c r="DL192">
        <v>262</v>
      </c>
      <c r="DM192">
        <v>255</v>
      </c>
      <c r="DN192">
        <v>7</v>
      </c>
      <c r="DO192">
        <v>262</v>
      </c>
      <c r="DP192">
        <v>12</v>
      </c>
      <c r="DQ192">
        <v>243</v>
      </c>
      <c r="DR192">
        <v>7</v>
      </c>
      <c r="DS192">
        <v>89</v>
      </c>
      <c r="DT192">
        <v>92</v>
      </c>
      <c r="DU192" s="130">
        <v>162</v>
      </c>
      <c r="DV192" s="130">
        <v>18</v>
      </c>
      <c r="DW192">
        <v>32</v>
      </c>
      <c r="DX192" s="130">
        <v>6</v>
      </c>
      <c r="DY192">
        <v>1</v>
      </c>
      <c r="DZ192">
        <v>43</v>
      </c>
      <c r="EA192">
        <v>0</v>
      </c>
      <c r="EB192">
        <v>68</v>
      </c>
      <c r="EC192" s="130">
        <v>1</v>
      </c>
      <c r="ED192" s="130">
        <v>71</v>
      </c>
      <c r="EE192" s="130">
        <v>1</v>
      </c>
      <c r="EF192" s="130">
        <v>1</v>
      </c>
      <c r="EG192" s="130">
        <v>19</v>
      </c>
      <c r="EH192" s="130">
        <v>127</v>
      </c>
      <c r="EI192" s="130">
        <v>115</v>
      </c>
      <c r="EJ192" s="130">
        <v>1</v>
      </c>
      <c r="EK192" s="130">
        <v>7</v>
      </c>
      <c r="EL192" s="130">
        <v>2</v>
      </c>
      <c r="EM192" s="130">
        <v>2</v>
      </c>
      <c r="EN192" s="130">
        <v>0</v>
      </c>
      <c r="EO192">
        <v>9</v>
      </c>
      <c r="EP192">
        <v>123</v>
      </c>
      <c r="EQ192">
        <v>111</v>
      </c>
      <c r="ER192">
        <v>1</v>
      </c>
      <c r="ES192" s="130">
        <v>14</v>
      </c>
      <c r="ET192">
        <v>4</v>
      </c>
      <c r="EU192" s="130">
        <v>32</v>
      </c>
      <c r="EV192">
        <v>17</v>
      </c>
      <c r="EW192" s="130">
        <v>2400</v>
      </c>
      <c r="EX192" s="130">
        <v>0</v>
      </c>
      <c r="EY192" s="130">
        <v>125</v>
      </c>
      <c r="EZ192" s="130">
        <v>0</v>
      </c>
      <c r="FA192" s="130">
        <v>5</v>
      </c>
      <c r="FB192" s="130">
        <v>38</v>
      </c>
      <c r="FC192" s="130">
        <v>1069</v>
      </c>
      <c r="FD192">
        <v>1017</v>
      </c>
      <c r="FE192">
        <v>363</v>
      </c>
      <c r="FF192" s="130">
        <v>2449</v>
      </c>
      <c r="FG192" s="130">
        <v>27</v>
      </c>
      <c r="FH192" s="130">
        <v>14</v>
      </c>
      <c r="FI192" s="130">
        <v>0</v>
      </c>
      <c r="FJ192" s="130">
        <v>9</v>
      </c>
      <c r="FK192" s="130">
        <v>0</v>
      </c>
      <c r="FL192" s="130">
        <v>26</v>
      </c>
      <c r="FM192" s="130">
        <v>1</v>
      </c>
      <c r="FN192" s="130">
        <v>1</v>
      </c>
      <c r="FO192" s="130">
        <v>1</v>
      </c>
      <c r="FP192" s="130">
        <v>0</v>
      </c>
      <c r="FQ192" s="130">
        <v>1</v>
      </c>
      <c r="FR192" s="130">
        <v>0</v>
      </c>
      <c r="FS192" s="130">
        <v>0</v>
      </c>
      <c r="FT192" s="130">
        <v>0</v>
      </c>
      <c r="FU192" s="130">
        <v>2</v>
      </c>
      <c r="FV192" s="130">
        <v>1</v>
      </c>
      <c r="FW192" s="130">
        <v>0</v>
      </c>
      <c r="FX192" s="130">
        <v>1</v>
      </c>
      <c r="FY192" s="130">
        <v>2</v>
      </c>
      <c r="FZ192" s="130">
        <v>0</v>
      </c>
      <c r="GA192" s="130">
        <v>3</v>
      </c>
      <c r="GB192" s="130">
        <v>1</v>
      </c>
      <c r="GC192" s="130">
        <v>150</v>
      </c>
      <c r="GD192" s="130">
        <v>32</v>
      </c>
      <c r="GE192" s="130">
        <v>182</v>
      </c>
      <c r="GF192" s="130">
        <v>4</v>
      </c>
      <c r="GG192" s="130">
        <v>0</v>
      </c>
      <c r="GH192" s="130">
        <v>4</v>
      </c>
      <c r="GI192" s="130">
        <v>145</v>
      </c>
      <c r="GJ192" s="130">
        <v>32</v>
      </c>
      <c r="GK192" s="130">
        <v>177</v>
      </c>
      <c r="GL192" s="130">
        <v>150</v>
      </c>
      <c r="GM192" s="130">
        <v>11</v>
      </c>
      <c r="GN192" s="130">
        <v>11</v>
      </c>
      <c r="GO192" s="130">
        <v>11</v>
      </c>
      <c r="GP192" s="130">
        <v>37</v>
      </c>
      <c r="GQ192" s="130">
        <v>0</v>
      </c>
      <c r="GR192" s="130">
        <v>0</v>
      </c>
      <c r="GS192" s="130">
        <v>0</v>
      </c>
      <c r="GT192" s="130" t="s">
        <v>121</v>
      </c>
      <c r="GU192" s="130" t="s">
        <v>1265</v>
      </c>
      <c r="GV192" s="130"/>
      <c r="GW192" s="130"/>
      <c r="GX192" s="130"/>
      <c r="GY192" s="130"/>
      <c r="GZ192" s="130"/>
      <c r="HA192" s="130"/>
      <c r="HH192" s="130"/>
      <c r="HI192" s="130"/>
      <c r="HN192" s="130"/>
      <c r="HO192" s="130"/>
      <c r="HP192" s="130"/>
    </row>
    <row r="193" spans="1:224" x14ac:dyDescent="0.3">
      <c r="A193" t="s">
        <v>232</v>
      </c>
      <c r="B193" t="s">
        <v>237</v>
      </c>
      <c r="C193" t="s">
        <v>1019</v>
      </c>
      <c r="D193" t="s">
        <v>684</v>
      </c>
      <c r="E193" s="352">
        <v>44682</v>
      </c>
      <c r="F193" s="130">
        <v>8566</v>
      </c>
      <c r="G193">
        <v>242</v>
      </c>
      <c r="H193">
        <v>240</v>
      </c>
      <c r="I193">
        <v>253</v>
      </c>
      <c r="J193">
        <v>239</v>
      </c>
      <c r="K193">
        <v>254</v>
      </c>
      <c r="L193">
        <v>203</v>
      </c>
      <c r="M193">
        <v>220</v>
      </c>
      <c r="N193">
        <v>110</v>
      </c>
      <c r="O193">
        <v>281</v>
      </c>
      <c r="P193">
        <v>20</v>
      </c>
      <c r="Q193">
        <v>18</v>
      </c>
      <c r="R193">
        <v>20</v>
      </c>
      <c r="S193">
        <v>20</v>
      </c>
      <c r="T193">
        <v>19</v>
      </c>
      <c r="U193">
        <v>12</v>
      </c>
      <c r="V193">
        <v>17</v>
      </c>
      <c r="W193">
        <v>13</v>
      </c>
      <c r="X193">
        <v>28</v>
      </c>
      <c r="Y193">
        <v>222</v>
      </c>
      <c r="Z193">
        <v>222</v>
      </c>
      <c r="AA193">
        <v>233</v>
      </c>
      <c r="AB193">
        <v>219</v>
      </c>
      <c r="AC193">
        <v>235</v>
      </c>
      <c r="AD193">
        <v>191</v>
      </c>
      <c r="AE193">
        <v>203</v>
      </c>
      <c r="AF193">
        <v>97</v>
      </c>
      <c r="AG193">
        <v>252</v>
      </c>
      <c r="AH193">
        <v>39</v>
      </c>
      <c r="AI193">
        <v>39</v>
      </c>
      <c r="AJ193">
        <v>8</v>
      </c>
      <c r="AK193">
        <v>8</v>
      </c>
      <c r="AL193">
        <v>31</v>
      </c>
      <c r="AM193">
        <v>31</v>
      </c>
      <c r="AN193">
        <v>180</v>
      </c>
      <c r="AO193">
        <v>10</v>
      </c>
      <c r="AP193">
        <v>170</v>
      </c>
      <c r="AQ193">
        <v>0</v>
      </c>
      <c r="AR193">
        <v>0</v>
      </c>
      <c r="AS193">
        <v>0</v>
      </c>
      <c r="AT193">
        <v>83</v>
      </c>
      <c r="AU193">
        <v>9</v>
      </c>
      <c r="AV193">
        <v>74</v>
      </c>
      <c r="AW193" s="130">
        <v>220</v>
      </c>
      <c r="AX193" s="130">
        <v>5</v>
      </c>
      <c r="AY193" s="130">
        <v>5</v>
      </c>
      <c r="AZ193" s="130">
        <v>210</v>
      </c>
      <c r="BA193" s="130">
        <v>17</v>
      </c>
      <c r="BB193" s="130">
        <v>1</v>
      </c>
      <c r="BC193" s="130">
        <v>1</v>
      </c>
      <c r="BD193" s="130">
        <v>15</v>
      </c>
      <c r="BE193" s="130">
        <v>203</v>
      </c>
      <c r="BF193" s="130">
        <v>4</v>
      </c>
      <c r="BG193" s="130">
        <v>4</v>
      </c>
      <c r="BH193" s="130">
        <v>195</v>
      </c>
      <c r="BI193">
        <v>31</v>
      </c>
      <c r="BJ193" s="130">
        <v>5</v>
      </c>
      <c r="BK193">
        <v>42</v>
      </c>
      <c r="BL193">
        <v>46</v>
      </c>
      <c r="BM193" s="27">
        <v>9</v>
      </c>
      <c r="BN193">
        <v>3</v>
      </c>
      <c r="BO193" s="130">
        <v>16</v>
      </c>
      <c r="BP193" s="130">
        <v>4</v>
      </c>
      <c r="BQ193">
        <v>0</v>
      </c>
      <c r="BR193">
        <v>0</v>
      </c>
      <c r="BS193" s="130">
        <v>12</v>
      </c>
      <c r="BT193">
        <v>0</v>
      </c>
      <c r="BU193">
        <v>0</v>
      </c>
      <c r="BV193">
        <v>0</v>
      </c>
      <c r="BW193">
        <v>5</v>
      </c>
      <c r="BX193">
        <v>0</v>
      </c>
      <c r="BY193" s="130">
        <v>5</v>
      </c>
      <c r="BZ193">
        <v>10</v>
      </c>
      <c r="CA193">
        <v>2</v>
      </c>
      <c r="CB193">
        <v>9</v>
      </c>
      <c r="CC193">
        <v>1</v>
      </c>
      <c r="CD193" s="130"/>
      <c r="CE193" s="130"/>
      <c r="CF193" s="322"/>
      <c r="CG193">
        <v>242</v>
      </c>
      <c r="CH193">
        <v>183</v>
      </c>
      <c r="CI193">
        <v>253</v>
      </c>
      <c r="CJ193" s="130">
        <v>66</v>
      </c>
      <c r="CK193" s="130">
        <v>222</v>
      </c>
      <c r="CL193" s="130">
        <v>129</v>
      </c>
      <c r="CM193" s="130">
        <v>240</v>
      </c>
      <c r="CN193">
        <v>237</v>
      </c>
      <c r="CO193">
        <v>227</v>
      </c>
      <c r="CP193">
        <v>94</v>
      </c>
      <c r="CQ193">
        <v>20</v>
      </c>
      <c r="CR193">
        <v>18</v>
      </c>
      <c r="CS193">
        <v>20</v>
      </c>
      <c r="CT193" s="130">
        <v>3</v>
      </c>
      <c r="CU193" s="130">
        <v>15</v>
      </c>
      <c r="CV193" s="130">
        <v>4</v>
      </c>
      <c r="CW193" s="130">
        <v>18</v>
      </c>
      <c r="CX193">
        <v>18</v>
      </c>
      <c r="CY193">
        <v>17</v>
      </c>
      <c r="CZ193">
        <v>4</v>
      </c>
      <c r="DA193">
        <v>222</v>
      </c>
      <c r="DB193">
        <v>165</v>
      </c>
      <c r="DC193">
        <v>233</v>
      </c>
      <c r="DD193" s="130">
        <v>63</v>
      </c>
      <c r="DE193" s="130">
        <v>207</v>
      </c>
      <c r="DF193" s="130">
        <v>125</v>
      </c>
      <c r="DG193" s="130">
        <v>222</v>
      </c>
      <c r="DH193" s="130">
        <v>219</v>
      </c>
      <c r="DI193" s="130">
        <v>210</v>
      </c>
      <c r="DJ193" s="130">
        <v>90</v>
      </c>
      <c r="DK193" s="130"/>
      <c r="DL193">
        <v>293</v>
      </c>
      <c r="DM193">
        <v>292</v>
      </c>
      <c r="DN193">
        <v>1</v>
      </c>
      <c r="DO193">
        <v>293</v>
      </c>
      <c r="DP193">
        <v>31</v>
      </c>
      <c r="DQ193">
        <v>261</v>
      </c>
      <c r="DR193">
        <v>1</v>
      </c>
      <c r="DS193">
        <v>33</v>
      </c>
      <c r="DT193">
        <v>47</v>
      </c>
      <c r="DU193" s="130">
        <v>190</v>
      </c>
      <c r="DV193" s="130">
        <v>51</v>
      </c>
      <c r="DW193">
        <v>27</v>
      </c>
      <c r="DX193" s="130">
        <v>10</v>
      </c>
      <c r="DY193">
        <v>13</v>
      </c>
      <c r="DZ193">
        <v>2</v>
      </c>
      <c r="EA193">
        <v>0</v>
      </c>
      <c r="EB193">
        <v>32</v>
      </c>
      <c r="EC193" s="130">
        <v>1</v>
      </c>
      <c r="ED193" s="130">
        <v>44</v>
      </c>
      <c r="EE193" s="130">
        <v>3</v>
      </c>
      <c r="EF193" s="130">
        <v>1</v>
      </c>
      <c r="EG193" s="130">
        <v>34</v>
      </c>
      <c r="EH193" s="130">
        <v>170</v>
      </c>
      <c r="EI193" s="130">
        <v>88</v>
      </c>
      <c r="EJ193" s="130">
        <v>1</v>
      </c>
      <c r="EK193" s="130">
        <v>17</v>
      </c>
      <c r="EL193" s="130">
        <v>12</v>
      </c>
      <c r="EM193" s="130">
        <v>1</v>
      </c>
      <c r="EN193" s="130">
        <v>0</v>
      </c>
      <c r="EO193">
        <v>17</v>
      </c>
      <c r="EP193">
        <v>157</v>
      </c>
      <c r="EQ193">
        <v>87</v>
      </c>
      <c r="ER193">
        <v>14</v>
      </c>
      <c r="ES193" s="130">
        <v>74</v>
      </c>
      <c r="ET193">
        <v>6</v>
      </c>
      <c r="EU193" s="130">
        <v>62</v>
      </c>
      <c r="EV193">
        <v>7</v>
      </c>
      <c r="EW193" s="130">
        <v>5787</v>
      </c>
      <c r="EX193" s="130">
        <v>0</v>
      </c>
      <c r="EY193" s="130">
        <v>149</v>
      </c>
      <c r="EZ193" s="130">
        <v>7</v>
      </c>
      <c r="FA193" s="130">
        <v>26</v>
      </c>
      <c r="FB193" s="130">
        <v>51</v>
      </c>
      <c r="FC193" s="130">
        <v>3142</v>
      </c>
      <c r="FD193">
        <v>2306</v>
      </c>
      <c r="FE193">
        <v>408</v>
      </c>
      <c r="FF193" s="130">
        <v>5856</v>
      </c>
      <c r="FG193" s="130">
        <v>34</v>
      </c>
      <c r="FH193" s="130">
        <v>11</v>
      </c>
      <c r="FI193" s="130">
        <v>1</v>
      </c>
      <c r="FJ193" s="130">
        <v>17</v>
      </c>
      <c r="FK193" s="130">
        <v>1</v>
      </c>
      <c r="FL193" s="130">
        <v>33</v>
      </c>
      <c r="FM193" s="130">
        <v>0</v>
      </c>
      <c r="FN193" s="130">
        <v>1</v>
      </c>
      <c r="FO193" s="130">
        <v>0</v>
      </c>
      <c r="FP193" s="130">
        <v>0</v>
      </c>
      <c r="FQ193" s="130">
        <v>0</v>
      </c>
      <c r="FR193" s="130">
        <v>1</v>
      </c>
      <c r="FS193" s="130">
        <v>0</v>
      </c>
      <c r="FT193" s="130">
        <v>0</v>
      </c>
      <c r="FU193" s="130">
        <v>3</v>
      </c>
      <c r="FV193" s="130">
        <v>2</v>
      </c>
      <c r="FW193" s="130">
        <v>1</v>
      </c>
      <c r="FX193" s="130">
        <v>0</v>
      </c>
      <c r="FY193" s="130">
        <v>3</v>
      </c>
      <c r="FZ193" s="130">
        <v>0</v>
      </c>
      <c r="GA193" s="130">
        <v>4</v>
      </c>
      <c r="GB193" s="130">
        <v>2</v>
      </c>
      <c r="GC193" s="130">
        <v>126</v>
      </c>
      <c r="GD193" s="130">
        <v>40</v>
      </c>
      <c r="GE193" s="130">
        <v>166</v>
      </c>
      <c r="GF193" s="130">
        <v>7</v>
      </c>
      <c r="GG193" s="130">
        <v>2</v>
      </c>
      <c r="GH193" s="130">
        <v>9</v>
      </c>
      <c r="GI193" s="130">
        <v>119</v>
      </c>
      <c r="GJ193" s="130">
        <v>38</v>
      </c>
      <c r="GK193" s="130">
        <v>157</v>
      </c>
      <c r="GL193" s="130">
        <v>126</v>
      </c>
      <c r="GM193" s="130">
        <v>14</v>
      </c>
      <c r="GN193" s="130">
        <v>14</v>
      </c>
      <c r="GO193" s="130">
        <v>14</v>
      </c>
      <c r="GP193" s="130">
        <v>55</v>
      </c>
      <c r="GQ193" s="130">
        <v>2</v>
      </c>
      <c r="GR193" s="130">
        <v>1</v>
      </c>
      <c r="GS193" s="130">
        <v>1</v>
      </c>
      <c r="GT193" s="130" t="s">
        <v>118</v>
      </c>
      <c r="GU193" s="130" t="s">
        <v>1266</v>
      </c>
      <c r="GV193" s="130"/>
      <c r="GW193" s="130"/>
      <c r="GX193" s="130"/>
      <c r="GY193" s="130"/>
      <c r="GZ193" s="130"/>
      <c r="HA193" s="130"/>
      <c r="HH193" s="130"/>
      <c r="HI193" s="130"/>
      <c r="HN193" s="130"/>
      <c r="HO193" s="130"/>
      <c r="HP193" s="130"/>
    </row>
    <row r="194" spans="1:224" x14ac:dyDescent="0.3">
      <c r="A194" t="s">
        <v>232</v>
      </c>
      <c r="B194" t="s">
        <v>237</v>
      </c>
      <c r="C194" t="s">
        <v>1019</v>
      </c>
      <c r="D194" t="s">
        <v>684</v>
      </c>
      <c r="E194" s="352">
        <v>44713</v>
      </c>
      <c r="F194" s="130">
        <v>8590</v>
      </c>
      <c r="G194">
        <v>240</v>
      </c>
      <c r="H194">
        <v>240</v>
      </c>
      <c r="I194">
        <v>252</v>
      </c>
      <c r="J194">
        <v>234</v>
      </c>
      <c r="K194">
        <v>251</v>
      </c>
      <c r="L194">
        <v>197</v>
      </c>
      <c r="M194">
        <v>215</v>
      </c>
      <c r="N194">
        <v>114</v>
      </c>
      <c r="O194">
        <v>280</v>
      </c>
      <c r="P194">
        <v>21</v>
      </c>
      <c r="Q194">
        <v>19</v>
      </c>
      <c r="R194">
        <v>20</v>
      </c>
      <c r="S194">
        <v>21</v>
      </c>
      <c r="T194">
        <v>20</v>
      </c>
      <c r="U194">
        <v>12</v>
      </c>
      <c r="V194">
        <v>17</v>
      </c>
      <c r="W194">
        <v>13</v>
      </c>
      <c r="X194">
        <v>27</v>
      </c>
      <c r="Y194">
        <v>219</v>
      </c>
      <c r="Z194">
        <v>221</v>
      </c>
      <c r="AA194">
        <v>232</v>
      </c>
      <c r="AB194">
        <v>213</v>
      </c>
      <c r="AC194">
        <v>231</v>
      </c>
      <c r="AD194">
        <v>185</v>
      </c>
      <c r="AE194">
        <v>198</v>
      </c>
      <c r="AF194">
        <v>101</v>
      </c>
      <c r="AG194">
        <v>252</v>
      </c>
      <c r="AH194">
        <v>40</v>
      </c>
      <c r="AI194">
        <v>38</v>
      </c>
      <c r="AJ194">
        <v>7</v>
      </c>
      <c r="AK194">
        <v>7</v>
      </c>
      <c r="AL194">
        <v>33</v>
      </c>
      <c r="AM194">
        <v>31</v>
      </c>
      <c r="AN194">
        <v>170</v>
      </c>
      <c r="AO194">
        <v>9</v>
      </c>
      <c r="AP194">
        <v>161</v>
      </c>
      <c r="AQ194">
        <v>0</v>
      </c>
      <c r="AR194">
        <v>0</v>
      </c>
      <c r="AS194">
        <v>0</v>
      </c>
      <c r="AT194">
        <v>81</v>
      </c>
      <c r="AU194">
        <v>7</v>
      </c>
      <c r="AV194">
        <v>74</v>
      </c>
      <c r="AW194" s="130">
        <v>215</v>
      </c>
      <c r="AX194" s="130">
        <v>5</v>
      </c>
      <c r="AY194" s="130">
        <v>5</v>
      </c>
      <c r="AZ194" s="130">
        <v>205</v>
      </c>
      <c r="BA194" s="130">
        <v>17</v>
      </c>
      <c r="BB194" s="130">
        <v>1</v>
      </c>
      <c r="BC194" s="130">
        <v>1</v>
      </c>
      <c r="BD194" s="130">
        <v>15</v>
      </c>
      <c r="BE194" s="130">
        <v>198</v>
      </c>
      <c r="BF194" s="130">
        <v>4</v>
      </c>
      <c r="BG194" s="130">
        <v>4</v>
      </c>
      <c r="BH194" s="130">
        <v>190</v>
      </c>
      <c r="BI194">
        <v>32</v>
      </c>
      <c r="BJ194" s="130">
        <v>5</v>
      </c>
      <c r="BK194">
        <v>43</v>
      </c>
      <c r="BL194">
        <v>47</v>
      </c>
      <c r="BM194" s="27">
        <v>9</v>
      </c>
      <c r="BN194">
        <v>3</v>
      </c>
      <c r="BO194" s="130">
        <v>17</v>
      </c>
      <c r="BP194" s="130">
        <v>3</v>
      </c>
      <c r="BQ194">
        <v>0</v>
      </c>
      <c r="BR194">
        <v>0</v>
      </c>
      <c r="BS194" s="130">
        <v>14</v>
      </c>
      <c r="BT194">
        <v>0</v>
      </c>
      <c r="BU194">
        <v>0</v>
      </c>
      <c r="BV194">
        <v>1</v>
      </c>
      <c r="BW194">
        <v>4</v>
      </c>
      <c r="BX194">
        <v>0</v>
      </c>
      <c r="BY194" s="130">
        <v>4</v>
      </c>
      <c r="BZ194">
        <v>11</v>
      </c>
      <c r="CA194">
        <v>2</v>
      </c>
      <c r="CB194">
        <v>9</v>
      </c>
      <c r="CC194">
        <v>2</v>
      </c>
      <c r="CD194" s="130"/>
      <c r="CE194" s="130"/>
      <c r="CF194" s="322"/>
      <c r="CG194">
        <v>240</v>
      </c>
      <c r="CH194">
        <v>181</v>
      </c>
      <c r="CI194">
        <v>252</v>
      </c>
      <c r="CJ194" s="130">
        <v>60</v>
      </c>
      <c r="CK194" s="130">
        <v>222</v>
      </c>
      <c r="CL194" s="130">
        <v>123</v>
      </c>
      <c r="CM194" s="130">
        <v>240</v>
      </c>
      <c r="CN194">
        <v>236</v>
      </c>
      <c r="CO194">
        <v>224</v>
      </c>
      <c r="CP194">
        <v>90</v>
      </c>
      <c r="CQ194">
        <v>21</v>
      </c>
      <c r="CR194">
        <v>18</v>
      </c>
      <c r="CS194">
        <v>20</v>
      </c>
      <c r="CT194" s="130">
        <v>2</v>
      </c>
      <c r="CU194" s="130">
        <v>14</v>
      </c>
      <c r="CV194" s="130">
        <v>2</v>
      </c>
      <c r="CW194" s="130">
        <v>19</v>
      </c>
      <c r="CX194">
        <v>18</v>
      </c>
      <c r="CY194">
        <v>17</v>
      </c>
      <c r="CZ194">
        <v>2</v>
      </c>
      <c r="DA194">
        <v>219</v>
      </c>
      <c r="DB194">
        <v>163</v>
      </c>
      <c r="DC194">
        <v>232</v>
      </c>
      <c r="DD194" s="130">
        <v>58</v>
      </c>
      <c r="DE194" s="130">
        <v>208</v>
      </c>
      <c r="DF194" s="130">
        <v>121</v>
      </c>
      <c r="DG194" s="130">
        <v>221</v>
      </c>
      <c r="DH194" s="130">
        <v>218</v>
      </c>
      <c r="DI194" s="130">
        <v>207</v>
      </c>
      <c r="DJ194" s="130">
        <v>88</v>
      </c>
      <c r="DK194" s="130"/>
      <c r="DL194">
        <v>296</v>
      </c>
      <c r="DM194">
        <v>295</v>
      </c>
      <c r="DN194">
        <v>1</v>
      </c>
      <c r="DO194">
        <v>296</v>
      </c>
      <c r="DP194">
        <v>31</v>
      </c>
      <c r="DQ194">
        <v>264</v>
      </c>
      <c r="DR194">
        <v>1</v>
      </c>
      <c r="DS194">
        <v>32</v>
      </c>
      <c r="DT194">
        <v>47</v>
      </c>
      <c r="DU194" s="130">
        <v>190</v>
      </c>
      <c r="DV194" s="130">
        <v>51</v>
      </c>
      <c r="DW194">
        <v>28</v>
      </c>
      <c r="DX194" s="130">
        <v>10</v>
      </c>
      <c r="DY194">
        <v>14</v>
      </c>
      <c r="DZ194">
        <v>2</v>
      </c>
      <c r="EA194">
        <v>1</v>
      </c>
      <c r="EB194">
        <v>31</v>
      </c>
      <c r="EC194" s="130">
        <v>1</v>
      </c>
      <c r="ED194" s="130">
        <v>44</v>
      </c>
      <c r="EE194" s="130">
        <v>3</v>
      </c>
      <c r="EF194" s="130">
        <v>1</v>
      </c>
      <c r="EG194" s="130">
        <v>33</v>
      </c>
      <c r="EH194" s="130">
        <v>171</v>
      </c>
      <c r="EI194" s="130">
        <v>91</v>
      </c>
      <c r="EJ194" s="130">
        <v>1</v>
      </c>
      <c r="EK194" s="130">
        <v>17</v>
      </c>
      <c r="EL194" s="130">
        <v>12</v>
      </c>
      <c r="EM194" s="130">
        <v>1</v>
      </c>
      <c r="EN194" s="130">
        <v>0</v>
      </c>
      <c r="EO194">
        <v>16</v>
      </c>
      <c r="EP194">
        <v>158</v>
      </c>
      <c r="EQ194">
        <v>90</v>
      </c>
      <c r="ER194">
        <v>12</v>
      </c>
      <c r="ES194" s="130">
        <v>75</v>
      </c>
      <c r="ET194">
        <v>6</v>
      </c>
      <c r="EU194" s="130">
        <v>62</v>
      </c>
      <c r="EV194">
        <v>7</v>
      </c>
      <c r="EW194" s="130">
        <v>5794</v>
      </c>
      <c r="EX194" s="130">
        <v>0</v>
      </c>
      <c r="EY194" s="130">
        <v>147</v>
      </c>
      <c r="EZ194" s="130">
        <v>7</v>
      </c>
      <c r="FA194" s="130">
        <v>27</v>
      </c>
      <c r="FB194" s="130">
        <v>52</v>
      </c>
      <c r="FC194" s="130">
        <v>3133</v>
      </c>
      <c r="FD194">
        <v>2323</v>
      </c>
      <c r="FE194">
        <v>407</v>
      </c>
      <c r="FF194" s="130">
        <v>5863</v>
      </c>
      <c r="FG194" s="130">
        <v>37</v>
      </c>
      <c r="FH194" s="130">
        <v>10</v>
      </c>
      <c r="FI194" s="130">
        <v>1</v>
      </c>
      <c r="FJ194" s="130">
        <v>17</v>
      </c>
      <c r="FK194" s="130">
        <v>1</v>
      </c>
      <c r="FL194" s="130">
        <v>36</v>
      </c>
      <c r="FM194" s="130">
        <v>0</v>
      </c>
      <c r="FN194" s="130">
        <v>1</v>
      </c>
      <c r="FO194" s="130">
        <v>0</v>
      </c>
      <c r="FP194" s="130">
        <v>0</v>
      </c>
      <c r="FQ194" s="130">
        <v>0</v>
      </c>
      <c r="FR194" s="130">
        <v>1</v>
      </c>
      <c r="FS194" s="130">
        <v>0</v>
      </c>
      <c r="FT194" s="130">
        <v>0</v>
      </c>
      <c r="FU194" s="130">
        <v>3</v>
      </c>
      <c r="FV194" s="130">
        <v>2</v>
      </c>
      <c r="FW194" s="130">
        <v>1</v>
      </c>
      <c r="FX194" s="130">
        <v>0</v>
      </c>
      <c r="FY194" s="130">
        <v>3</v>
      </c>
      <c r="FZ194" s="130">
        <v>0</v>
      </c>
      <c r="GA194" s="130">
        <v>4</v>
      </c>
      <c r="GB194" s="130">
        <v>2</v>
      </c>
      <c r="GC194" s="130">
        <v>129</v>
      </c>
      <c r="GD194" s="130">
        <v>41</v>
      </c>
      <c r="GE194" s="130">
        <v>170</v>
      </c>
      <c r="GF194" s="130">
        <v>8</v>
      </c>
      <c r="GG194" s="130">
        <v>2</v>
      </c>
      <c r="GH194" s="130">
        <v>10</v>
      </c>
      <c r="GI194" s="130">
        <v>121</v>
      </c>
      <c r="GJ194" s="130">
        <v>39</v>
      </c>
      <c r="GK194" s="130">
        <v>160</v>
      </c>
      <c r="GL194" s="130">
        <v>129</v>
      </c>
      <c r="GM194" s="130">
        <v>14</v>
      </c>
      <c r="GN194" s="130">
        <v>14</v>
      </c>
      <c r="GO194" s="130">
        <v>14</v>
      </c>
      <c r="GP194" s="130">
        <v>57</v>
      </c>
      <c r="GQ194" s="130">
        <v>3</v>
      </c>
      <c r="GR194" s="130">
        <v>2</v>
      </c>
      <c r="GS194" s="130">
        <v>2</v>
      </c>
      <c r="GT194" s="130" t="s">
        <v>121</v>
      </c>
      <c r="GU194" s="130" t="s">
        <v>1266</v>
      </c>
      <c r="GV194" s="130"/>
      <c r="GW194" s="130"/>
      <c r="GX194" s="130"/>
      <c r="GY194" s="130"/>
      <c r="GZ194" s="130"/>
      <c r="HA194" s="130"/>
      <c r="HH194" s="130"/>
      <c r="HI194" s="130"/>
      <c r="HN194" s="130"/>
      <c r="HO194" s="130"/>
      <c r="HP194" s="130"/>
    </row>
    <row r="195" spans="1:224" x14ac:dyDescent="0.3">
      <c r="A195" t="s">
        <v>232</v>
      </c>
      <c r="B195" t="s">
        <v>237</v>
      </c>
      <c r="C195" t="s">
        <v>685</v>
      </c>
      <c r="D195" t="s">
        <v>686</v>
      </c>
      <c r="E195" s="352">
        <v>44682</v>
      </c>
      <c r="F195" s="130">
        <v>13909</v>
      </c>
      <c r="G195">
        <v>815</v>
      </c>
      <c r="H195">
        <v>798</v>
      </c>
      <c r="I195">
        <v>824</v>
      </c>
      <c r="J195">
        <v>785</v>
      </c>
      <c r="K195">
        <v>839</v>
      </c>
      <c r="L195">
        <v>680</v>
      </c>
      <c r="M195">
        <v>649</v>
      </c>
      <c r="N195">
        <v>778</v>
      </c>
      <c r="O195">
        <v>882</v>
      </c>
      <c r="P195">
        <v>41</v>
      </c>
      <c r="Q195">
        <v>27</v>
      </c>
      <c r="R195">
        <v>32</v>
      </c>
      <c r="S195">
        <v>37</v>
      </c>
      <c r="T195">
        <v>33</v>
      </c>
      <c r="U195">
        <v>14</v>
      </c>
      <c r="V195">
        <v>28</v>
      </c>
      <c r="W195">
        <v>39</v>
      </c>
      <c r="X195">
        <v>47</v>
      </c>
      <c r="Y195">
        <v>746</v>
      </c>
      <c r="Z195">
        <v>745</v>
      </c>
      <c r="AA195">
        <v>766</v>
      </c>
      <c r="AB195">
        <v>723</v>
      </c>
      <c r="AC195">
        <v>778</v>
      </c>
      <c r="AD195">
        <v>649</v>
      </c>
      <c r="AE195">
        <v>603</v>
      </c>
      <c r="AF195">
        <v>711</v>
      </c>
      <c r="AG195">
        <v>803</v>
      </c>
      <c r="AH195">
        <v>94</v>
      </c>
      <c r="AI195">
        <v>90</v>
      </c>
      <c r="AJ195">
        <v>11</v>
      </c>
      <c r="AK195">
        <v>11</v>
      </c>
      <c r="AL195">
        <v>79</v>
      </c>
      <c r="AM195">
        <v>75</v>
      </c>
      <c r="AN195">
        <v>548</v>
      </c>
      <c r="AO195">
        <v>7</v>
      </c>
      <c r="AP195">
        <v>530</v>
      </c>
      <c r="AQ195">
        <v>0</v>
      </c>
      <c r="AR195">
        <v>0</v>
      </c>
      <c r="AS195">
        <v>0</v>
      </c>
      <c r="AT195">
        <v>495</v>
      </c>
      <c r="AU195">
        <v>5</v>
      </c>
      <c r="AV195">
        <v>482</v>
      </c>
      <c r="AW195" s="130">
        <v>649</v>
      </c>
      <c r="AX195" s="130">
        <v>22</v>
      </c>
      <c r="AY195" s="130">
        <v>51</v>
      </c>
      <c r="AZ195" s="130">
        <v>574</v>
      </c>
      <c r="BA195" s="130">
        <v>28</v>
      </c>
      <c r="BB195" s="130">
        <v>1</v>
      </c>
      <c r="BC195" s="130">
        <v>1</v>
      </c>
      <c r="BD195" s="130">
        <v>26</v>
      </c>
      <c r="BE195" s="130">
        <v>603</v>
      </c>
      <c r="BF195" s="130">
        <v>21</v>
      </c>
      <c r="BG195" s="130">
        <v>48</v>
      </c>
      <c r="BH195" s="130">
        <v>532</v>
      </c>
      <c r="BI195">
        <v>138</v>
      </c>
      <c r="BJ195" s="130">
        <v>23</v>
      </c>
      <c r="BK195">
        <v>185</v>
      </c>
      <c r="BL195">
        <v>133</v>
      </c>
      <c r="BM195" s="27">
        <v>15</v>
      </c>
      <c r="BN195">
        <v>8</v>
      </c>
      <c r="BO195" s="130">
        <v>47</v>
      </c>
      <c r="BP195" s="130">
        <v>10</v>
      </c>
      <c r="BQ195">
        <v>0</v>
      </c>
      <c r="BR195">
        <v>0</v>
      </c>
      <c r="BS195" s="130">
        <v>37</v>
      </c>
      <c r="BT195">
        <v>0</v>
      </c>
      <c r="BU195">
        <v>0</v>
      </c>
      <c r="BV195">
        <v>8</v>
      </c>
      <c r="BW195">
        <v>7</v>
      </c>
      <c r="BX195">
        <v>1</v>
      </c>
      <c r="BY195" s="130">
        <v>6</v>
      </c>
      <c r="BZ195">
        <v>26</v>
      </c>
      <c r="CA195">
        <v>6</v>
      </c>
      <c r="CB195">
        <v>23</v>
      </c>
      <c r="CC195">
        <v>3</v>
      </c>
      <c r="CD195" s="130"/>
      <c r="CE195" s="130"/>
      <c r="CF195" s="322"/>
      <c r="CG195">
        <v>815</v>
      </c>
      <c r="CH195">
        <v>512</v>
      </c>
      <c r="CI195">
        <v>824</v>
      </c>
      <c r="CJ195" s="130">
        <v>248</v>
      </c>
      <c r="CK195" s="130">
        <v>744</v>
      </c>
      <c r="CL195" s="130">
        <v>496</v>
      </c>
      <c r="CM195" s="130">
        <v>798</v>
      </c>
      <c r="CN195">
        <v>760</v>
      </c>
      <c r="CO195">
        <v>742</v>
      </c>
      <c r="CP195">
        <v>274</v>
      </c>
      <c r="CQ195">
        <v>41</v>
      </c>
      <c r="CR195">
        <v>26</v>
      </c>
      <c r="CS195">
        <v>32</v>
      </c>
      <c r="CT195" s="130">
        <v>0</v>
      </c>
      <c r="CU195" s="130">
        <v>25</v>
      </c>
      <c r="CV195" s="130">
        <v>4</v>
      </c>
      <c r="CW195" s="130">
        <v>27</v>
      </c>
      <c r="CX195">
        <v>26</v>
      </c>
      <c r="CY195">
        <v>23</v>
      </c>
      <c r="CZ195">
        <v>1</v>
      </c>
      <c r="DA195">
        <v>746</v>
      </c>
      <c r="DB195">
        <v>470</v>
      </c>
      <c r="DC195">
        <v>766</v>
      </c>
      <c r="DD195" s="130">
        <v>233</v>
      </c>
      <c r="DE195" s="130">
        <v>694</v>
      </c>
      <c r="DF195" s="130">
        <v>472</v>
      </c>
      <c r="DG195" s="130">
        <v>745</v>
      </c>
      <c r="DH195" s="130">
        <v>708</v>
      </c>
      <c r="DI195" s="130">
        <v>696</v>
      </c>
      <c r="DJ195" s="130">
        <v>263</v>
      </c>
      <c r="DK195" s="130"/>
      <c r="DL195">
        <v>940</v>
      </c>
      <c r="DM195">
        <v>899</v>
      </c>
      <c r="DN195">
        <v>41</v>
      </c>
      <c r="DO195">
        <v>940</v>
      </c>
      <c r="DP195">
        <v>55</v>
      </c>
      <c r="DQ195">
        <v>844</v>
      </c>
      <c r="DR195">
        <v>41</v>
      </c>
      <c r="DS195">
        <v>10</v>
      </c>
      <c r="DT195">
        <v>40</v>
      </c>
      <c r="DU195" s="130">
        <v>618</v>
      </c>
      <c r="DV195" s="130">
        <v>127</v>
      </c>
      <c r="DW195">
        <v>66</v>
      </c>
      <c r="DX195" s="130">
        <v>24</v>
      </c>
      <c r="DY195">
        <v>11</v>
      </c>
      <c r="DZ195">
        <v>82</v>
      </c>
      <c r="EA195">
        <v>12</v>
      </c>
      <c r="EB195">
        <v>8</v>
      </c>
      <c r="EC195" s="130">
        <v>0</v>
      </c>
      <c r="ED195" s="130">
        <v>33</v>
      </c>
      <c r="EE195" s="130">
        <v>2</v>
      </c>
      <c r="EF195" s="130">
        <v>6</v>
      </c>
      <c r="EG195" s="130">
        <v>58</v>
      </c>
      <c r="EH195" s="130">
        <v>393</v>
      </c>
      <c r="EI195" s="130">
        <v>483</v>
      </c>
      <c r="EJ195" s="130">
        <v>5</v>
      </c>
      <c r="EK195" s="130">
        <v>26</v>
      </c>
      <c r="EL195" s="130">
        <v>20</v>
      </c>
      <c r="EM195" s="130">
        <v>4</v>
      </c>
      <c r="EN195" s="130">
        <v>1</v>
      </c>
      <c r="EO195">
        <v>28</v>
      </c>
      <c r="EP195">
        <v>357</v>
      </c>
      <c r="EQ195">
        <v>458</v>
      </c>
      <c r="ER195">
        <v>6</v>
      </c>
      <c r="ES195" s="130">
        <v>105</v>
      </c>
      <c r="ET195">
        <v>24</v>
      </c>
      <c r="EU195" s="130">
        <v>460</v>
      </c>
      <c r="EV195">
        <v>169</v>
      </c>
      <c r="EW195" s="130">
        <v>9305</v>
      </c>
      <c r="EX195" s="130">
        <v>1</v>
      </c>
      <c r="EY195" s="130">
        <v>686</v>
      </c>
      <c r="EZ195" s="130">
        <v>19</v>
      </c>
      <c r="FA195" s="130">
        <v>64</v>
      </c>
      <c r="FB195" s="130">
        <v>96</v>
      </c>
      <c r="FC195" s="130">
        <v>3954</v>
      </c>
      <c r="FD195">
        <v>4048</v>
      </c>
      <c r="FE195">
        <v>1932</v>
      </c>
      <c r="FF195" s="130">
        <v>9934</v>
      </c>
      <c r="FG195" s="130">
        <v>74</v>
      </c>
      <c r="FH195" s="130">
        <v>22</v>
      </c>
      <c r="FI195" s="130">
        <v>1</v>
      </c>
      <c r="FJ195" s="130">
        <v>2</v>
      </c>
      <c r="FK195" s="130">
        <v>5</v>
      </c>
      <c r="FL195" s="130">
        <v>64</v>
      </c>
      <c r="FM195" s="130">
        <v>5</v>
      </c>
      <c r="FN195" s="130">
        <v>6</v>
      </c>
      <c r="FO195" s="130">
        <v>1</v>
      </c>
      <c r="FP195" s="130">
        <v>0</v>
      </c>
      <c r="FQ195" s="130">
        <v>1</v>
      </c>
      <c r="FR195" s="130">
        <v>2</v>
      </c>
      <c r="FS195" s="130">
        <v>0</v>
      </c>
      <c r="FT195" s="130">
        <v>0</v>
      </c>
      <c r="FU195" s="130">
        <v>13</v>
      </c>
      <c r="FV195" s="130">
        <v>6</v>
      </c>
      <c r="FW195" s="130">
        <v>0</v>
      </c>
      <c r="FX195" s="130">
        <v>3</v>
      </c>
      <c r="FY195" s="130">
        <v>11</v>
      </c>
      <c r="FZ195" s="130">
        <v>1</v>
      </c>
      <c r="GA195" s="130">
        <v>19</v>
      </c>
      <c r="GB195" s="130">
        <v>9</v>
      </c>
      <c r="GC195" s="130">
        <v>429</v>
      </c>
      <c r="GD195" s="130">
        <v>165</v>
      </c>
      <c r="GE195" s="130">
        <v>594</v>
      </c>
      <c r="GF195" s="130">
        <v>13</v>
      </c>
      <c r="GG195" s="130">
        <v>2</v>
      </c>
      <c r="GH195" s="130">
        <v>15</v>
      </c>
      <c r="GI195" s="130">
        <v>404</v>
      </c>
      <c r="GJ195" s="130">
        <v>159</v>
      </c>
      <c r="GK195" s="130">
        <v>563</v>
      </c>
      <c r="GL195" s="130">
        <v>429</v>
      </c>
      <c r="GM195" s="130">
        <v>49</v>
      </c>
      <c r="GN195" s="130">
        <v>49</v>
      </c>
      <c r="GO195" s="130">
        <v>49</v>
      </c>
      <c r="GP195" s="130">
        <v>163</v>
      </c>
      <c r="GQ195" s="130">
        <v>16</v>
      </c>
      <c r="GR195" s="130">
        <v>8</v>
      </c>
      <c r="GS195" s="130">
        <v>8</v>
      </c>
      <c r="GT195" s="130" t="s">
        <v>118</v>
      </c>
      <c r="GU195" s="130" t="s">
        <v>1267</v>
      </c>
      <c r="GV195" s="130"/>
      <c r="GW195" s="130"/>
      <c r="GX195" s="130"/>
      <c r="GY195" s="130"/>
      <c r="GZ195" s="130"/>
      <c r="HA195" s="130"/>
      <c r="HH195" s="130"/>
      <c r="HI195" s="130"/>
      <c r="HN195" s="130"/>
      <c r="HO195" s="130"/>
      <c r="HP195" s="130"/>
    </row>
    <row r="196" spans="1:224" x14ac:dyDescent="0.3">
      <c r="A196" t="s">
        <v>232</v>
      </c>
      <c r="B196" t="s">
        <v>237</v>
      </c>
      <c r="C196" t="s">
        <v>685</v>
      </c>
      <c r="D196" t="s">
        <v>686</v>
      </c>
      <c r="E196" s="352">
        <v>44713</v>
      </c>
      <c r="F196" s="130">
        <v>13967</v>
      </c>
      <c r="G196">
        <v>821</v>
      </c>
      <c r="H196">
        <v>802</v>
      </c>
      <c r="I196">
        <v>825</v>
      </c>
      <c r="J196">
        <v>787</v>
      </c>
      <c r="K196">
        <v>838</v>
      </c>
      <c r="L196">
        <v>687</v>
      </c>
      <c r="M196">
        <v>686</v>
      </c>
      <c r="N196">
        <v>828</v>
      </c>
      <c r="O196">
        <v>882</v>
      </c>
      <c r="P196">
        <v>42</v>
      </c>
      <c r="Q196">
        <v>27</v>
      </c>
      <c r="R196">
        <v>32</v>
      </c>
      <c r="S196">
        <v>37</v>
      </c>
      <c r="T196">
        <v>32</v>
      </c>
      <c r="U196">
        <v>14</v>
      </c>
      <c r="V196">
        <v>29</v>
      </c>
      <c r="W196">
        <v>44</v>
      </c>
      <c r="X196">
        <v>46</v>
      </c>
      <c r="Y196">
        <v>750</v>
      </c>
      <c r="Z196">
        <v>749</v>
      </c>
      <c r="AA196">
        <v>766</v>
      </c>
      <c r="AB196">
        <v>724</v>
      </c>
      <c r="AC196">
        <v>777</v>
      </c>
      <c r="AD196">
        <v>654</v>
      </c>
      <c r="AE196">
        <v>637</v>
      </c>
      <c r="AF196">
        <v>752</v>
      </c>
      <c r="AG196">
        <v>802</v>
      </c>
      <c r="AH196">
        <v>87</v>
      </c>
      <c r="AI196">
        <v>85</v>
      </c>
      <c r="AJ196">
        <v>9</v>
      </c>
      <c r="AK196">
        <v>9</v>
      </c>
      <c r="AL196">
        <v>74</v>
      </c>
      <c r="AM196">
        <v>72</v>
      </c>
      <c r="AN196">
        <v>582</v>
      </c>
      <c r="AO196">
        <v>8</v>
      </c>
      <c r="AP196">
        <v>561</v>
      </c>
      <c r="AQ196">
        <v>0</v>
      </c>
      <c r="AR196">
        <v>0</v>
      </c>
      <c r="AS196">
        <v>0</v>
      </c>
      <c r="AT196">
        <v>553</v>
      </c>
      <c r="AU196">
        <v>7</v>
      </c>
      <c r="AV196">
        <v>534</v>
      </c>
      <c r="AW196" s="130">
        <v>686</v>
      </c>
      <c r="AX196" s="130">
        <v>21</v>
      </c>
      <c r="AY196" s="130">
        <v>54</v>
      </c>
      <c r="AZ196" s="130">
        <v>609</v>
      </c>
      <c r="BA196" s="130">
        <v>29</v>
      </c>
      <c r="BB196" s="130">
        <v>1</v>
      </c>
      <c r="BC196" s="130">
        <v>0</v>
      </c>
      <c r="BD196" s="130">
        <v>28</v>
      </c>
      <c r="BE196" s="130">
        <v>637</v>
      </c>
      <c r="BF196" s="130">
        <v>20</v>
      </c>
      <c r="BG196" s="130">
        <v>51</v>
      </c>
      <c r="BH196" s="130">
        <v>564</v>
      </c>
      <c r="BI196">
        <v>138</v>
      </c>
      <c r="BJ196" s="130">
        <v>26</v>
      </c>
      <c r="BK196">
        <v>178</v>
      </c>
      <c r="BL196">
        <v>132</v>
      </c>
      <c r="BM196" s="27">
        <v>15</v>
      </c>
      <c r="BN196">
        <v>8</v>
      </c>
      <c r="BO196" s="130">
        <v>47</v>
      </c>
      <c r="BP196" s="130">
        <v>10</v>
      </c>
      <c r="BQ196">
        <v>0</v>
      </c>
      <c r="BR196">
        <v>0</v>
      </c>
      <c r="BS196" s="130">
        <v>37</v>
      </c>
      <c r="BT196">
        <v>0</v>
      </c>
      <c r="BU196">
        <v>0</v>
      </c>
      <c r="BV196">
        <v>9</v>
      </c>
      <c r="BW196">
        <v>7</v>
      </c>
      <c r="BX196">
        <v>1</v>
      </c>
      <c r="BY196" s="130">
        <v>6</v>
      </c>
      <c r="BZ196">
        <v>26</v>
      </c>
      <c r="CA196">
        <v>6</v>
      </c>
      <c r="CB196">
        <v>23</v>
      </c>
      <c r="CC196">
        <v>3</v>
      </c>
      <c r="CD196" s="130"/>
      <c r="CE196" s="130"/>
      <c r="CF196" s="322"/>
      <c r="CG196">
        <v>821</v>
      </c>
      <c r="CH196">
        <v>460</v>
      </c>
      <c r="CI196">
        <v>825</v>
      </c>
      <c r="CJ196" s="130">
        <v>245</v>
      </c>
      <c r="CK196" s="130">
        <v>747</v>
      </c>
      <c r="CL196" s="130">
        <v>487</v>
      </c>
      <c r="CM196" s="130">
        <v>802</v>
      </c>
      <c r="CN196">
        <v>768</v>
      </c>
      <c r="CO196">
        <v>752</v>
      </c>
      <c r="CP196">
        <v>238</v>
      </c>
      <c r="CQ196">
        <v>42</v>
      </c>
      <c r="CR196">
        <v>28</v>
      </c>
      <c r="CS196">
        <v>32</v>
      </c>
      <c r="CT196" s="130">
        <v>0</v>
      </c>
      <c r="CU196" s="130">
        <v>26</v>
      </c>
      <c r="CV196" s="130">
        <v>4</v>
      </c>
      <c r="CW196" s="130">
        <v>27</v>
      </c>
      <c r="CX196">
        <v>26</v>
      </c>
      <c r="CY196">
        <v>24</v>
      </c>
      <c r="CZ196">
        <v>2</v>
      </c>
      <c r="DA196">
        <v>750</v>
      </c>
      <c r="DB196">
        <v>417</v>
      </c>
      <c r="DC196">
        <v>766</v>
      </c>
      <c r="DD196" s="130">
        <v>230</v>
      </c>
      <c r="DE196" s="130">
        <v>695</v>
      </c>
      <c r="DF196" s="130">
        <v>462</v>
      </c>
      <c r="DG196" s="130">
        <v>749</v>
      </c>
      <c r="DH196" s="130">
        <v>717</v>
      </c>
      <c r="DI196" s="130">
        <v>705</v>
      </c>
      <c r="DJ196" s="130">
        <v>229</v>
      </c>
      <c r="DK196" s="130"/>
      <c r="DL196">
        <v>936</v>
      </c>
      <c r="DM196">
        <v>894</v>
      </c>
      <c r="DN196">
        <v>42</v>
      </c>
      <c r="DO196">
        <v>936</v>
      </c>
      <c r="DP196">
        <v>54</v>
      </c>
      <c r="DQ196">
        <v>840</v>
      </c>
      <c r="DR196">
        <v>42</v>
      </c>
      <c r="DS196">
        <v>12</v>
      </c>
      <c r="DT196">
        <v>42</v>
      </c>
      <c r="DU196" s="130">
        <v>618</v>
      </c>
      <c r="DV196" s="130">
        <v>129</v>
      </c>
      <c r="DW196">
        <v>66</v>
      </c>
      <c r="DX196" s="130">
        <v>24</v>
      </c>
      <c r="DY196">
        <v>11</v>
      </c>
      <c r="DZ196">
        <v>78</v>
      </c>
      <c r="EA196">
        <v>10</v>
      </c>
      <c r="EB196">
        <v>9</v>
      </c>
      <c r="EC196" s="130">
        <v>0</v>
      </c>
      <c r="ED196" s="130">
        <v>34</v>
      </c>
      <c r="EE196" s="130">
        <v>2</v>
      </c>
      <c r="EF196" s="130">
        <v>4</v>
      </c>
      <c r="EG196" s="130">
        <v>60</v>
      </c>
      <c r="EH196" s="130">
        <v>393</v>
      </c>
      <c r="EI196" s="130">
        <v>479</v>
      </c>
      <c r="EJ196" s="130">
        <v>3</v>
      </c>
      <c r="EK196" s="130">
        <v>27</v>
      </c>
      <c r="EL196" s="130">
        <v>20</v>
      </c>
      <c r="EM196" s="130">
        <v>4</v>
      </c>
      <c r="EN196" s="130">
        <v>1</v>
      </c>
      <c r="EO196">
        <v>29</v>
      </c>
      <c r="EP196">
        <v>357</v>
      </c>
      <c r="EQ196">
        <v>453</v>
      </c>
      <c r="ER196">
        <v>7</v>
      </c>
      <c r="ES196" s="130">
        <v>104</v>
      </c>
      <c r="ET196">
        <v>25</v>
      </c>
      <c r="EU196" s="130">
        <v>463</v>
      </c>
      <c r="EV196">
        <v>168</v>
      </c>
      <c r="EW196" s="130">
        <v>9338</v>
      </c>
      <c r="EX196" s="130">
        <v>2</v>
      </c>
      <c r="EY196" s="130">
        <v>690</v>
      </c>
      <c r="EZ196" s="130">
        <v>21</v>
      </c>
      <c r="FA196" s="130">
        <v>65</v>
      </c>
      <c r="FB196" s="130">
        <v>98</v>
      </c>
      <c r="FC196" s="130">
        <v>3961</v>
      </c>
      <c r="FD196">
        <v>4059</v>
      </c>
      <c r="FE196">
        <v>1949</v>
      </c>
      <c r="FF196" s="130">
        <v>9969</v>
      </c>
      <c r="FG196" s="130">
        <v>69</v>
      </c>
      <c r="FH196" s="130">
        <v>21</v>
      </c>
      <c r="FI196" s="130">
        <v>1</v>
      </c>
      <c r="FJ196" s="130">
        <v>2</v>
      </c>
      <c r="FK196" s="130">
        <v>4</v>
      </c>
      <c r="FL196" s="130">
        <v>60</v>
      </c>
      <c r="FM196" s="130">
        <v>5</v>
      </c>
      <c r="FN196" s="130">
        <v>4</v>
      </c>
      <c r="FO196" s="130">
        <v>1</v>
      </c>
      <c r="FP196" s="130">
        <v>0</v>
      </c>
      <c r="FQ196" s="130">
        <v>1</v>
      </c>
      <c r="FR196" s="130">
        <v>2</v>
      </c>
      <c r="FS196" s="130">
        <v>0</v>
      </c>
      <c r="FT196" s="130">
        <v>0</v>
      </c>
      <c r="FU196" s="130">
        <v>15</v>
      </c>
      <c r="FV196" s="130">
        <v>7</v>
      </c>
      <c r="FW196" s="130">
        <v>1</v>
      </c>
      <c r="FX196" s="130">
        <v>3</v>
      </c>
      <c r="FY196" s="130">
        <v>13</v>
      </c>
      <c r="FZ196" s="130">
        <v>1</v>
      </c>
      <c r="GA196" s="130">
        <v>19</v>
      </c>
      <c r="GB196" s="130">
        <v>9</v>
      </c>
      <c r="GC196" s="130">
        <v>428</v>
      </c>
      <c r="GD196" s="130">
        <v>160</v>
      </c>
      <c r="GE196" s="130">
        <v>588</v>
      </c>
      <c r="GF196" s="130">
        <v>13</v>
      </c>
      <c r="GG196" s="130">
        <v>2</v>
      </c>
      <c r="GH196" s="130">
        <v>15</v>
      </c>
      <c r="GI196" s="130">
        <v>403</v>
      </c>
      <c r="GJ196" s="130">
        <v>154</v>
      </c>
      <c r="GK196" s="130">
        <v>557</v>
      </c>
      <c r="GL196" s="130">
        <v>428</v>
      </c>
      <c r="GM196" s="130">
        <v>54</v>
      </c>
      <c r="GN196" s="130">
        <v>54</v>
      </c>
      <c r="GO196" s="130">
        <v>54</v>
      </c>
      <c r="GP196" s="130">
        <v>164</v>
      </c>
      <c r="GQ196" s="130">
        <v>18</v>
      </c>
      <c r="GR196" s="130">
        <v>9</v>
      </c>
      <c r="GS196" s="130">
        <v>9</v>
      </c>
      <c r="GT196" s="130" t="s">
        <v>121</v>
      </c>
      <c r="GU196" s="130" t="s">
        <v>1267</v>
      </c>
      <c r="GV196" s="130"/>
      <c r="GW196" s="130"/>
      <c r="GX196" s="130"/>
      <c r="GY196" s="130"/>
      <c r="GZ196" s="130"/>
      <c r="HA196" s="130"/>
      <c r="HH196" s="130"/>
      <c r="HI196" s="130"/>
      <c r="HN196" s="130"/>
      <c r="HO196" s="130"/>
      <c r="HP196" s="130"/>
    </row>
    <row r="197" spans="1:224" x14ac:dyDescent="0.3">
      <c r="A197" t="s">
        <v>232</v>
      </c>
      <c r="B197" t="s">
        <v>237</v>
      </c>
      <c r="C197" t="s">
        <v>687</v>
      </c>
      <c r="D197" t="s">
        <v>688</v>
      </c>
      <c r="E197" s="352">
        <v>44682</v>
      </c>
      <c r="F197" s="130">
        <v>3463</v>
      </c>
      <c r="G197">
        <v>112</v>
      </c>
      <c r="H197">
        <v>113</v>
      </c>
      <c r="I197">
        <v>112</v>
      </c>
      <c r="J197">
        <v>38</v>
      </c>
      <c r="K197">
        <v>125</v>
      </c>
      <c r="L197">
        <v>18</v>
      </c>
      <c r="M197">
        <v>87</v>
      </c>
      <c r="N197">
        <v>4</v>
      </c>
      <c r="O197">
        <v>170</v>
      </c>
      <c r="P197">
        <v>6</v>
      </c>
      <c r="Q197">
        <v>5</v>
      </c>
      <c r="R197">
        <v>4</v>
      </c>
      <c r="S197">
        <v>2</v>
      </c>
      <c r="T197">
        <v>5</v>
      </c>
      <c r="U197">
        <v>2</v>
      </c>
      <c r="V197">
        <v>5</v>
      </c>
      <c r="W197">
        <v>1</v>
      </c>
      <c r="X197">
        <v>15</v>
      </c>
      <c r="Y197">
        <v>102</v>
      </c>
      <c r="Z197">
        <v>106</v>
      </c>
      <c r="AA197">
        <v>105</v>
      </c>
      <c r="AB197">
        <v>34</v>
      </c>
      <c r="AC197">
        <v>115</v>
      </c>
      <c r="AD197">
        <v>16</v>
      </c>
      <c r="AE197">
        <v>81</v>
      </c>
      <c r="AF197">
        <v>3</v>
      </c>
      <c r="AG197">
        <v>147</v>
      </c>
      <c r="AH197">
        <v>3</v>
      </c>
      <c r="AI197">
        <v>3</v>
      </c>
      <c r="AJ197">
        <v>1</v>
      </c>
      <c r="AK197">
        <v>1</v>
      </c>
      <c r="AL197">
        <v>1</v>
      </c>
      <c r="AM197">
        <v>1</v>
      </c>
      <c r="AN197">
        <v>10</v>
      </c>
      <c r="AO197">
        <v>0</v>
      </c>
      <c r="AP197">
        <v>10</v>
      </c>
      <c r="AQ197">
        <v>0</v>
      </c>
      <c r="AR197">
        <v>0</v>
      </c>
      <c r="AS197">
        <v>0</v>
      </c>
      <c r="AT197">
        <v>2</v>
      </c>
      <c r="AU197">
        <v>0</v>
      </c>
      <c r="AV197">
        <v>2</v>
      </c>
      <c r="AW197" s="130">
        <v>87</v>
      </c>
      <c r="AX197" s="130">
        <v>0</v>
      </c>
      <c r="AY197" s="130">
        <v>37</v>
      </c>
      <c r="AZ197" s="130">
        <v>50</v>
      </c>
      <c r="BA197" s="130">
        <v>5</v>
      </c>
      <c r="BB197" s="130">
        <v>0</v>
      </c>
      <c r="BC197" s="130">
        <v>1</v>
      </c>
      <c r="BD197" s="130">
        <v>4</v>
      </c>
      <c r="BE197" s="130">
        <v>81</v>
      </c>
      <c r="BF197" s="130">
        <v>0</v>
      </c>
      <c r="BG197" s="130">
        <v>35</v>
      </c>
      <c r="BH197" s="130">
        <v>46</v>
      </c>
      <c r="BI197">
        <v>12</v>
      </c>
      <c r="BJ197" s="130">
        <v>2</v>
      </c>
      <c r="BK197">
        <v>32</v>
      </c>
      <c r="BL197">
        <v>9</v>
      </c>
      <c r="BM197" s="27">
        <v>2</v>
      </c>
      <c r="BN197">
        <v>0</v>
      </c>
      <c r="BO197" s="130">
        <v>6</v>
      </c>
      <c r="BP197" s="130">
        <v>0</v>
      </c>
      <c r="BQ197">
        <v>0</v>
      </c>
      <c r="BR197">
        <v>0</v>
      </c>
      <c r="BS197" s="130">
        <v>6</v>
      </c>
      <c r="BT197">
        <v>0</v>
      </c>
      <c r="BU197">
        <v>0</v>
      </c>
      <c r="BV197">
        <v>1</v>
      </c>
      <c r="BW197">
        <v>1</v>
      </c>
      <c r="BX197">
        <v>0</v>
      </c>
      <c r="BY197" s="130">
        <v>1</v>
      </c>
      <c r="BZ197">
        <v>2</v>
      </c>
      <c r="CA197">
        <v>1</v>
      </c>
      <c r="CB197">
        <v>2</v>
      </c>
      <c r="CC197">
        <v>0</v>
      </c>
      <c r="CD197" s="130"/>
      <c r="CE197" s="130"/>
      <c r="CF197" s="322"/>
      <c r="CG197">
        <v>112</v>
      </c>
      <c r="CH197">
        <v>109</v>
      </c>
      <c r="CI197">
        <v>112</v>
      </c>
      <c r="CJ197" s="130">
        <v>44</v>
      </c>
      <c r="CK197" s="130">
        <v>106</v>
      </c>
      <c r="CL197" s="130">
        <v>67</v>
      </c>
      <c r="CM197" s="130">
        <v>113</v>
      </c>
      <c r="CN197">
        <v>110</v>
      </c>
      <c r="CO197">
        <v>91</v>
      </c>
      <c r="CP197">
        <v>51</v>
      </c>
      <c r="CQ197">
        <v>6</v>
      </c>
      <c r="CR197">
        <v>5</v>
      </c>
      <c r="CS197">
        <v>4</v>
      </c>
      <c r="CT197" s="130">
        <v>1</v>
      </c>
      <c r="CU197" s="130">
        <v>2</v>
      </c>
      <c r="CV197" s="130">
        <v>1</v>
      </c>
      <c r="CW197" s="130">
        <v>5</v>
      </c>
      <c r="CX197">
        <v>5</v>
      </c>
      <c r="CY197">
        <v>2</v>
      </c>
      <c r="CZ197">
        <v>1</v>
      </c>
      <c r="DA197">
        <v>102</v>
      </c>
      <c r="DB197">
        <v>101</v>
      </c>
      <c r="DC197">
        <v>105</v>
      </c>
      <c r="DD197" s="130">
        <v>41</v>
      </c>
      <c r="DE197" s="130">
        <v>101</v>
      </c>
      <c r="DF197" s="130">
        <v>64</v>
      </c>
      <c r="DG197" s="130">
        <v>106</v>
      </c>
      <c r="DH197" s="130">
        <v>103</v>
      </c>
      <c r="DI197" s="130">
        <v>88</v>
      </c>
      <c r="DJ197" s="130">
        <v>50</v>
      </c>
      <c r="DK197" s="130"/>
      <c r="DL197">
        <v>182</v>
      </c>
      <c r="DM197">
        <v>174</v>
      </c>
      <c r="DN197">
        <v>8</v>
      </c>
      <c r="DO197">
        <v>182</v>
      </c>
      <c r="DP197">
        <v>17</v>
      </c>
      <c r="DQ197">
        <v>157</v>
      </c>
      <c r="DR197">
        <v>8</v>
      </c>
      <c r="DS197">
        <v>2</v>
      </c>
      <c r="DT197">
        <v>11</v>
      </c>
      <c r="DU197" s="130">
        <v>85</v>
      </c>
      <c r="DV197" s="130">
        <v>7</v>
      </c>
      <c r="DW197">
        <v>5</v>
      </c>
      <c r="DX197" s="130">
        <v>2</v>
      </c>
      <c r="DY197">
        <v>0</v>
      </c>
      <c r="DZ197">
        <v>82</v>
      </c>
      <c r="EA197">
        <v>1</v>
      </c>
      <c r="EB197">
        <v>1</v>
      </c>
      <c r="EC197" s="130">
        <v>0</v>
      </c>
      <c r="ED197" s="130">
        <v>9</v>
      </c>
      <c r="EE197" s="130">
        <v>0</v>
      </c>
      <c r="EF197" s="130">
        <v>0</v>
      </c>
      <c r="EG197" s="130">
        <v>15</v>
      </c>
      <c r="EH197" s="130">
        <v>59</v>
      </c>
      <c r="EI197" s="130">
        <v>108</v>
      </c>
      <c r="EJ197" s="130">
        <v>0</v>
      </c>
      <c r="EK197" s="130">
        <v>6</v>
      </c>
      <c r="EL197" s="130">
        <v>8</v>
      </c>
      <c r="EM197" s="130">
        <v>3</v>
      </c>
      <c r="EN197" s="130">
        <v>0</v>
      </c>
      <c r="EO197">
        <v>6</v>
      </c>
      <c r="EP197">
        <v>51</v>
      </c>
      <c r="EQ197">
        <v>100</v>
      </c>
      <c r="ER197">
        <v>0</v>
      </c>
      <c r="ES197" s="130">
        <v>7</v>
      </c>
      <c r="ET197">
        <v>0</v>
      </c>
      <c r="EU197" s="130">
        <v>1</v>
      </c>
      <c r="EV197">
        <v>1</v>
      </c>
      <c r="EW197" s="130">
        <v>2630</v>
      </c>
      <c r="EX197" s="130">
        <v>0</v>
      </c>
      <c r="EY197" s="130">
        <v>287</v>
      </c>
      <c r="EZ197" s="130">
        <v>0</v>
      </c>
      <c r="FA197" s="130">
        <v>6</v>
      </c>
      <c r="FB197" s="130">
        <v>22</v>
      </c>
      <c r="FC197" s="130">
        <v>870</v>
      </c>
      <c r="FD197">
        <v>1095</v>
      </c>
      <c r="FE197">
        <v>667</v>
      </c>
      <c r="FF197" s="130">
        <v>2632</v>
      </c>
      <c r="FG197" s="130">
        <v>10</v>
      </c>
      <c r="FH197" s="130">
        <v>7</v>
      </c>
      <c r="FI197" s="130">
        <v>0</v>
      </c>
      <c r="FJ197" s="130">
        <v>0</v>
      </c>
      <c r="FK197" s="130">
        <v>2</v>
      </c>
      <c r="FL197" s="130">
        <v>8</v>
      </c>
      <c r="FM197" s="130">
        <v>0</v>
      </c>
      <c r="FN197" s="130">
        <v>0</v>
      </c>
      <c r="FO197" s="130">
        <v>0</v>
      </c>
      <c r="FP197" s="130">
        <v>0</v>
      </c>
      <c r="FQ197" s="130">
        <v>0</v>
      </c>
      <c r="FR197" s="130">
        <v>0</v>
      </c>
      <c r="FS197" s="130">
        <v>0</v>
      </c>
      <c r="FT197" s="130">
        <v>0</v>
      </c>
      <c r="FU197" s="130">
        <v>1</v>
      </c>
      <c r="FV197" s="130">
        <v>0</v>
      </c>
      <c r="FW197" s="130">
        <v>0</v>
      </c>
      <c r="FX197" s="130">
        <v>0</v>
      </c>
      <c r="FY197" s="130">
        <v>0</v>
      </c>
      <c r="FZ197" s="130">
        <v>0</v>
      </c>
      <c r="GA197" s="130">
        <v>1</v>
      </c>
      <c r="GB197" s="130">
        <v>0</v>
      </c>
      <c r="GC197" s="130">
        <v>38</v>
      </c>
      <c r="GD197" s="130">
        <v>26</v>
      </c>
      <c r="GE197" s="130">
        <v>64</v>
      </c>
      <c r="GF197" s="130">
        <v>4</v>
      </c>
      <c r="GG197" s="130">
        <v>2</v>
      </c>
      <c r="GH197" s="130">
        <v>6</v>
      </c>
      <c r="GI197" s="130">
        <v>34</v>
      </c>
      <c r="GJ197" s="130">
        <v>23</v>
      </c>
      <c r="GK197" s="130">
        <v>57</v>
      </c>
      <c r="GL197" s="130">
        <v>38</v>
      </c>
      <c r="GM197" s="130">
        <v>1</v>
      </c>
      <c r="GN197" s="130">
        <v>1</v>
      </c>
      <c r="GO197" s="130">
        <v>1</v>
      </c>
      <c r="GP197" s="130">
        <v>11</v>
      </c>
      <c r="GQ197" s="130">
        <v>0</v>
      </c>
      <c r="GR197" s="130">
        <v>0</v>
      </c>
      <c r="GS197" s="130">
        <v>0</v>
      </c>
      <c r="GT197" s="130" t="s">
        <v>118</v>
      </c>
      <c r="GU197" s="130" t="s">
        <v>1268</v>
      </c>
      <c r="GV197" s="130"/>
      <c r="GW197" s="130"/>
      <c r="GX197" s="130"/>
      <c r="GY197" s="130"/>
      <c r="GZ197" s="130"/>
      <c r="HA197" s="130"/>
      <c r="HH197" s="130"/>
      <c r="HI197" s="130"/>
      <c r="HN197" s="130"/>
      <c r="HO197" s="130"/>
      <c r="HP197" s="130"/>
    </row>
    <row r="198" spans="1:224" x14ac:dyDescent="0.3">
      <c r="A198" t="s">
        <v>232</v>
      </c>
      <c r="B198" t="s">
        <v>237</v>
      </c>
      <c r="C198" t="s">
        <v>687</v>
      </c>
      <c r="D198" t="s">
        <v>688</v>
      </c>
      <c r="E198" s="352">
        <v>44713</v>
      </c>
      <c r="F198" s="130">
        <v>3447</v>
      </c>
      <c r="G198">
        <v>111</v>
      </c>
      <c r="H198">
        <v>113</v>
      </c>
      <c r="I198">
        <v>109</v>
      </c>
      <c r="J198">
        <v>39</v>
      </c>
      <c r="K198">
        <v>122</v>
      </c>
      <c r="L198">
        <v>17</v>
      </c>
      <c r="M198">
        <v>88</v>
      </c>
      <c r="N198">
        <v>4</v>
      </c>
      <c r="O198">
        <v>168</v>
      </c>
      <c r="P198">
        <v>7</v>
      </c>
      <c r="Q198">
        <v>6</v>
      </c>
      <c r="R198">
        <v>5</v>
      </c>
      <c r="S198">
        <v>2</v>
      </c>
      <c r="T198">
        <v>6</v>
      </c>
      <c r="U198">
        <v>2</v>
      </c>
      <c r="V198">
        <v>6</v>
      </c>
      <c r="W198">
        <v>1</v>
      </c>
      <c r="X198">
        <v>14</v>
      </c>
      <c r="Y198">
        <v>101</v>
      </c>
      <c r="Z198">
        <v>105</v>
      </c>
      <c r="AA198">
        <v>101</v>
      </c>
      <c r="AB198">
        <v>35</v>
      </c>
      <c r="AC198">
        <v>112</v>
      </c>
      <c r="AD198">
        <v>15</v>
      </c>
      <c r="AE198">
        <v>81</v>
      </c>
      <c r="AF198">
        <v>3</v>
      </c>
      <c r="AG198">
        <v>147</v>
      </c>
      <c r="AH198">
        <v>3</v>
      </c>
      <c r="AI198">
        <v>3</v>
      </c>
      <c r="AJ198">
        <v>1</v>
      </c>
      <c r="AK198">
        <v>1</v>
      </c>
      <c r="AL198">
        <v>1</v>
      </c>
      <c r="AM198">
        <v>1</v>
      </c>
      <c r="AN198">
        <v>9</v>
      </c>
      <c r="AO198">
        <v>0</v>
      </c>
      <c r="AP198">
        <v>9</v>
      </c>
      <c r="AQ198">
        <v>0</v>
      </c>
      <c r="AR198">
        <v>0</v>
      </c>
      <c r="AS198">
        <v>0</v>
      </c>
      <c r="AT198">
        <v>2</v>
      </c>
      <c r="AU198">
        <v>0</v>
      </c>
      <c r="AV198">
        <v>2</v>
      </c>
      <c r="AW198" s="130">
        <v>88</v>
      </c>
      <c r="AX198" s="130">
        <v>0</v>
      </c>
      <c r="AY198" s="130">
        <v>34</v>
      </c>
      <c r="AZ198" s="130">
        <v>54</v>
      </c>
      <c r="BA198" s="130">
        <v>6</v>
      </c>
      <c r="BB198" s="130">
        <v>0</v>
      </c>
      <c r="BC198" s="130">
        <v>1</v>
      </c>
      <c r="BD198" s="130">
        <v>5</v>
      </c>
      <c r="BE198" s="130">
        <v>81</v>
      </c>
      <c r="BF198" s="130">
        <v>0</v>
      </c>
      <c r="BG198" s="130">
        <v>32</v>
      </c>
      <c r="BH198" s="130">
        <v>49</v>
      </c>
      <c r="BI198">
        <v>12</v>
      </c>
      <c r="BJ198" s="130">
        <v>2</v>
      </c>
      <c r="BK198">
        <v>31</v>
      </c>
      <c r="BL198">
        <v>9</v>
      </c>
      <c r="BM198" s="27">
        <v>2</v>
      </c>
      <c r="BN198">
        <v>0</v>
      </c>
      <c r="BO198" s="130">
        <v>5</v>
      </c>
      <c r="BP198" s="130">
        <v>0</v>
      </c>
      <c r="BQ198">
        <v>0</v>
      </c>
      <c r="BR198">
        <v>0</v>
      </c>
      <c r="BS198" s="130">
        <v>5</v>
      </c>
      <c r="BT198">
        <v>0</v>
      </c>
      <c r="BU198">
        <v>0</v>
      </c>
      <c r="BV198">
        <v>0</v>
      </c>
      <c r="BW198">
        <v>1</v>
      </c>
      <c r="BX198">
        <v>0</v>
      </c>
      <c r="BY198" s="130">
        <v>1</v>
      </c>
      <c r="BZ198">
        <v>3</v>
      </c>
      <c r="CA198">
        <v>1</v>
      </c>
      <c r="CB198">
        <v>3</v>
      </c>
      <c r="CC198">
        <v>0</v>
      </c>
      <c r="CD198" s="130"/>
      <c r="CE198" s="130"/>
      <c r="CF198" s="322"/>
      <c r="CG198">
        <v>111</v>
      </c>
      <c r="CH198">
        <v>108</v>
      </c>
      <c r="CI198">
        <v>109</v>
      </c>
      <c r="CJ198" s="130">
        <v>39</v>
      </c>
      <c r="CK198" s="130">
        <v>101</v>
      </c>
      <c r="CL198" s="130">
        <v>62</v>
      </c>
      <c r="CM198" s="130">
        <v>113</v>
      </c>
      <c r="CN198">
        <v>107</v>
      </c>
      <c r="CO198">
        <v>88</v>
      </c>
      <c r="CP198">
        <v>45</v>
      </c>
      <c r="CQ198">
        <v>7</v>
      </c>
      <c r="CR198">
        <v>6</v>
      </c>
      <c r="CS198">
        <v>5</v>
      </c>
      <c r="CT198" s="130">
        <v>1</v>
      </c>
      <c r="CU198" s="130">
        <v>3</v>
      </c>
      <c r="CV198" s="130">
        <v>1</v>
      </c>
      <c r="CW198" s="130">
        <v>6</v>
      </c>
      <c r="CX198">
        <v>6</v>
      </c>
      <c r="CY198">
        <v>3</v>
      </c>
      <c r="CZ198">
        <v>1</v>
      </c>
      <c r="DA198">
        <v>101</v>
      </c>
      <c r="DB198">
        <v>100</v>
      </c>
      <c r="DC198">
        <v>101</v>
      </c>
      <c r="DD198" s="130">
        <v>36</v>
      </c>
      <c r="DE198" s="130">
        <v>95</v>
      </c>
      <c r="DF198" s="130">
        <v>59</v>
      </c>
      <c r="DG198" s="130">
        <v>105</v>
      </c>
      <c r="DH198" s="130">
        <v>99</v>
      </c>
      <c r="DI198" s="130">
        <v>84</v>
      </c>
      <c r="DJ198" s="130">
        <v>44</v>
      </c>
      <c r="DK198" s="130"/>
      <c r="DL198">
        <v>180</v>
      </c>
      <c r="DM198">
        <v>173</v>
      </c>
      <c r="DN198">
        <v>7</v>
      </c>
      <c r="DO198">
        <v>180</v>
      </c>
      <c r="DP198">
        <v>17</v>
      </c>
      <c r="DQ198">
        <v>156</v>
      </c>
      <c r="DR198">
        <v>7</v>
      </c>
      <c r="DS198">
        <v>2</v>
      </c>
      <c r="DT198">
        <v>11</v>
      </c>
      <c r="DU198" s="130">
        <v>85</v>
      </c>
      <c r="DV198" s="130">
        <v>7</v>
      </c>
      <c r="DW198">
        <v>5</v>
      </c>
      <c r="DX198" s="130">
        <v>2</v>
      </c>
      <c r="DY198">
        <v>0</v>
      </c>
      <c r="DZ198">
        <v>80</v>
      </c>
      <c r="EA198">
        <v>1</v>
      </c>
      <c r="EB198">
        <v>1</v>
      </c>
      <c r="EC198" s="130">
        <v>0</v>
      </c>
      <c r="ED198" s="130">
        <v>9</v>
      </c>
      <c r="EE198" s="130">
        <v>0</v>
      </c>
      <c r="EF198" s="130">
        <v>0</v>
      </c>
      <c r="EG198" s="130">
        <v>14</v>
      </c>
      <c r="EH198" s="130">
        <v>60</v>
      </c>
      <c r="EI198" s="130">
        <v>106</v>
      </c>
      <c r="EJ198" s="130">
        <v>0</v>
      </c>
      <c r="EK198" s="130">
        <v>6</v>
      </c>
      <c r="EL198" s="130">
        <v>8</v>
      </c>
      <c r="EM198" s="130">
        <v>3</v>
      </c>
      <c r="EN198" s="130">
        <v>0</v>
      </c>
      <c r="EO198">
        <v>6</v>
      </c>
      <c r="EP198">
        <v>52</v>
      </c>
      <c r="EQ198">
        <v>98</v>
      </c>
      <c r="ER198">
        <v>0</v>
      </c>
      <c r="ES198" s="130">
        <v>7</v>
      </c>
      <c r="ET198">
        <v>0</v>
      </c>
      <c r="EU198" s="130">
        <v>1</v>
      </c>
      <c r="EV198">
        <v>1</v>
      </c>
      <c r="EW198" s="130">
        <v>2622</v>
      </c>
      <c r="EX198" s="130">
        <v>0</v>
      </c>
      <c r="EY198" s="130">
        <v>292</v>
      </c>
      <c r="EZ198" s="130">
        <v>0</v>
      </c>
      <c r="FA198" s="130">
        <v>7</v>
      </c>
      <c r="FB198" s="130">
        <v>22</v>
      </c>
      <c r="FC198" s="130">
        <v>864</v>
      </c>
      <c r="FD198">
        <v>1095</v>
      </c>
      <c r="FE198">
        <v>665</v>
      </c>
      <c r="FF198" s="130">
        <v>2624</v>
      </c>
      <c r="FG198" s="130">
        <v>11</v>
      </c>
      <c r="FH198" s="130">
        <v>8</v>
      </c>
      <c r="FI198" s="130">
        <v>0</v>
      </c>
      <c r="FJ198" s="130">
        <v>0</v>
      </c>
      <c r="FK198" s="130">
        <v>2</v>
      </c>
      <c r="FL198" s="130">
        <v>9</v>
      </c>
      <c r="FM198" s="130">
        <v>0</v>
      </c>
      <c r="FN198" s="130"/>
      <c r="FO198" s="130"/>
      <c r="FP198" s="130"/>
      <c r="FQ198" s="130"/>
      <c r="FR198" s="130"/>
      <c r="FS198" s="130"/>
      <c r="FT198" s="130"/>
      <c r="FU198" s="130"/>
      <c r="FV198" s="130"/>
      <c r="FW198" s="130"/>
      <c r="FX198" s="130"/>
      <c r="FY198" s="130"/>
      <c r="FZ198" s="130"/>
      <c r="GA198" s="130"/>
      <c r="GB198" s="130"/>
      <c r="GC198" s="130">
        <v>40</v>
      </c>
      <c r="GD198" s="130">
        <v>25</v>
      </c>
      <c r="GE198" s="130">
        <v>65</v>
      </c>
      <c r="GF198" s="130">
        <v>4</v>
      </c>
      <c r="GG198" s="130">
        <v>2</v>
      </c>
      <c r="GH198" s="130">
        <v>6</v>
      </c>
      <c r="GI198" s="130">
        <v>36</v>
      </c>
      <c r="GJ198" s="130">
        <v>22</v>
      </c>
      <c r="GK198" s="130">
        <v>58</v>
      </c>
      <c r="GL198" s="130">
        <v>40</v>
      </c>
      <c r="GM198" s="130">
        <v>1</v>
      </c>
      <c r="GN198" s="130">
        <v>1</v>
      </c>
      <c r="GO198" s="130">
        <v>1</v>
      </c>
      <c r="GP198" s="130">
        <v>11</v>
      </c>
      <c r="GQ198" s="130">
        <v>0</v>
      </c>
      <c r="GR198" s="130">
        <v>0</v>
      </c>
      <c r="GS198" s="130">
        <v>0</v>
      </c>
      <c r="GT198" s="130" t="s">
        <v>121</v>
      </c>
      <c r="GU198" s="130" t="s">
        <v>1268</v>
      </c>
      <c r="GV198" s="130"/>
      <c r="GW198" s="130"/>
      <c r="GX198" s="130"/>
      <c r="GY198" s="130"/>
      <c r="GZ198" s="130"/>
      <c r="HA198" s="130"/>
      <c r="HH198" s="130"/>
      <c r="HI198" s="130"/>
      <c r="HN198" s="130"/>
      <c r="HO198" s="130"/>
      <c r="HP198" s="130"/>
    </row>
    <row r="199" spans="1:224" x14ac:dyDescent="0.3">
      <c r="A199" t="s">
        <v>232</v>
      </c>
      <c r="B199" t="s">
        <v>237</v>
      </c>
      <c r="C199" t="s">
        <v>689</v>
      </c>
      <c r="D199" t="s">
        <v>690</v>
      </c>
      <c r="E199" s="352">
        <v>44682</v>
      </c>
      <c r="F199" s="130">
        <v>8048</v>
      </c>
      <c r="G199">
        <v>400</v>
      </c>
      <c r="H199">
        <v>376</v>
      </c>
      <c r="I199">
        <v>438</v>
      </c>
      <c r="J199">
        <v>471</v>
      </c>
      <c r="K199">
        <v>435</v>
      </c>
      <c r="L199">
        <v>248</v>
      </c>
      <c r="M199">
        <v>238</v>
      </c>
      <c r="N199">
        <v>2</v>
      </c>
      <c r="O199">
        <v>421</v>
      </c>
      <c r="P199">
        <v>21</v>
      </c>
      <c r="Q199">
        <v>15</v>
      </c>
      <c r="R199">
        <v>22</v>
      </c>
      <c r="S199">
        <v>25</v>
      </c>
      <c r="T199">
        <v>23</v>
      </c>
      <c r="U199">
        <v>8</v>
      </c>
      <c r="V199">
        <v>11</v>
      </c>
      <c r="W199">
        <v>0</v>
      </c>
      <c r="X199">
        <v>23</v>
      </c>
      <c r="Y199">
        <v>364</v>
      </c>
      <c r="Z199">
        <v>347</v>
      </c>
      <c r="AA199">
        <v>399</v>
      </c>
      <c r="AB199">
        <v>422</v>
      </c>
      <c r="AC199">
        <v>394</v>
      </c>
      <c r="AD199">
        <v>237</v>
      </c>
      <c r="AE199">
        <v>222</v>
      </c>
      <c r="AF199">
        <v>2</v>
      </c>
      <c r="AG199">
        <v>378</v>
      </c>
      <c r="AH199">
        <v>49</v>
      </c>
      <c r="AI199">
        <v>27</v>
      </c>
      <c r="AJ199">
        <v>1</v>
      </c>
      <c r="AK199">
        <v>1</v>
      </c>
      <c r="AL199">
        <v>48</v>
      </c>
      <c r="AM199">
        <v>26</v>
      </c>
      <c r="AN199">
        <v>191</v>
      </c>
      <c r="AO199">
        <v>4</v>
      </c>
      <c r="AP199">
        <v>187</v>
      </c>
      <c r="AQ199">
        <v>0</v>
      </c>
      <c r="AR199">
        <v>0</v>
      </c>
      <c r="AS199">
        <v>0</v>
      </c>
      <c r="AT199">
        <v>0</v>
      </c>
      <c r="AU199">
        <v>0</v>
      </c>
      <c r="AV199">
        <v>0</v>
      </c>
      <c r="AW199" s="130">
        <v>238</v>
      </c>
      <c r="AX199" s="130">
        <v>3</v>
      </c>
      <c r="AY199" s="130">
        <v>17</v>
      </c>
      <c r="AZ199" s="130">
        <v>217</v>
      </c>
      <c r="BA199" s="130">
        <v>11</v>
      </c>
      <c r="BB199" s="130">
        <v>0</v>
      </c>
      <c r="BC199" s="130">
        <v>0</v>
      </c>
      <c r="BD199" s="130">
        <v>11</v>
      </c>
      <c r="BE199" s="130">
        <v>222</v>
      </c>
      <c r="BF199" s="130">
        <v>3</v>
      </c>
      <c r="BG199" s="130">
        <v>17</v>
      </c>
      <c r="BH199" s="130">
        <v>201</v>
      </c>
      <c r="BI199">
        <v>77</v>
      </c>
      <c r="BJ199" s="130">
        <v>9</v>
      </c>
      <c r="BK199">
        <v>103</v>
      </c>
      <c r="BL199">
        <v>130</v>
      </c>
      <c r="BM199" s="27">
        <v>10</v>
      </c>
      <c r="BN199">
        <v>1</v>
      </c>
      <c r="BO199" s="130">
        <v>24</v>
      </c>
      <c r="BP199" s="130">
        <v>5</v>
      </c>
      <c r="BQ199">
        <v>1</v>
      </c>
      <c r="BR199">
        <v>0</v>
      </c>
      <c r="BS199" s="130">
        <v>19</v>
      </c>
      <c r="BT199">
        <v>0</v>
      </c>
      <c r="BU199">
        <v>0</v>
      </c>
      <c r="BV199">
        <v>6</v>
      </c>
      <c r="BW199">
        <v>4</v>
      </c>
      <c r="BX199">
        <v>0</v>
      </c>
      <c r="BY199" s="130">
        <v>4</v>
      </c>
      <c r="BZ199">
        <v>16</v>
      </c>
      <c r="CA199">
        <v>5</v>
      </c>
      <c r="CB199">
        <v>16</v>
      </c>
      <c r="CC199">
        <v>0</v>
      </c>
      <c r="CD199" s="130"/>
      <c r="CE199" s="130"/>
      <c r="CF199" s="322"/>
      <c r="CG199">
        <v>400</v>
      </c>
      <c r="CH199">
        <v>245</v>
      </c>
      <c r="CI199">
        <v>438</v>
      </c>
      <c r="CJ199" s="130">
        <v>134</v>
      </c>
      <c r="CK199" s="130">
        <v>367</v>
      </c>
      <c r="CL199" s="130">
        <v>245</v>
      </c>
      <c r="CM199" s="130">
        <v>376</v>
      </c>
      <c r="CN199">
        <v>333</v>
      </c>
      <c r="CO199">
        <v>336</v>
      </c>
      <c r="CP199">
        <v>123</v>
      </c>
      <c r="CQ199">
        <v>22</v>
      </c>
      <c r="CR199">
        <v>16</v>
      </c>
      <c r="CS199">
        <v>23</v>
      </c>
      <c r="CT199" s="130">
        <v>2</v>
      </c>
      <c r="CU199" s="130">
        <v>20</v>
      </c>
      <c r="CV199" s="130">
        <v>8</v>
      </c>
      <c r="CW199" s="130">
        <v>15</v>
      </c>
      <c r="CX199">
        <v>14</v>
      </c>
      <c r="CY199">
        <v>11</v>
      </c>
      <c r="CZ199">
        <v>5</v>
      </c>
      <c r="DA199">
        <v>363</v>
      </c>
      <c r="DB199">
        <v>222</v>
      </c>
      <c r="DC199">
        <v>398</v>
      </c>
      <c r="DD199" s="130">
        <v>125</v>
      </c>
      <c r="DE199" s="130">
        <v>333</v>
      </c>
      <c r="DF199" s="130">
        <v>226</v>
      </c>
      <c r="DG199" s="130">
        <v>347</v>
      </c>
      <c r="DH199" s="130">
        <v>305</v>
      </c>
      <c r="DI199" s="130">
        <v>313</v>
      </c>
      <c r="DJ199" s="130">
        <v>115</v>
      </c>
      <c r="DK199" s="130"/>
      <c r="DL199">
        <v>489</v>
      </c>
      <c r="DM199">
        <v>463</v>
      </c>
      <c r="DN199">
        <v>26</v>
      </c>
      <c r="DO199">
        <v>489</v>
      </c>
      <c r="DP199">
        <v>29</v>
      </c>
      <c r="DQ199">
        <v>434</v>
      </c>
      <c r="DR199">
        <v>26</v>
      </c>
      <c r="DS199">
        <v>3</v>
      </c>
      <c r="DT199">
        <v>12</v>
      </c>
      <c r="DU199" s="130">
        <v>235</v>
      </c>
      <c r="DV199" s="130">
        <v>34</v>
      </c>
      <c r="DW199">
        <v>29</v>
      </c>
      <c r="DX199" s="130">
        <v>6</v>
      </c>
      <c r="DY199">
        <v>1</v>
      </c>
      <c r="DZ199">
        <v>184</v>
      </c>
      <c r="EA199">
        <v>0</v>
      </c>
      <c r="EB199">
        <v>2</v>
      </c>
      <c r="EC199" s="130">
        <v>0</v>
      </c>
      <c r="ED199" s="130">
        <v>11</v>
      </c>
      <c r="EE199" s="130">
        <v>0</v>
      </c>
      <c r="EF199" s="130">
        <v>3</v>
      </c>
      <c r="EG199" s="130">
        <v>32</v>
      </c>
      <c r="EH199" s="130">
        <v>264</v>
      </c>
      <c r="EI199" s="130">
        <v>190</v>
      </c>
      <c r="EJ199" s="130">
        <v>2</v>
      </c>
      <c r="EK199" s="130">
        <v>11</v>
      </c>
      <c r="EL199" s="130">
        <v>14</v>
      </c>
      <c r="EM199" s="130">
        <v>2</v>
      </c>
      <c r="EN199" s="130">
        <v>1</v>
      </c>
      <c r="EO199">
        <v>17</v>
      </c>
      <c r="EP199">
        <v>232</v>
      </c>
      <c r="EQ199">
        <v>184</v>
      </c>
      <c r="ER199">
        <v>13</v>
      </c>
      <c r="ES199" s="130">
        <v>66</v>
      </c>
      <c r="ET199">
        <v>16</v>
      </c>
      <c r="EU199" s="130">
        <v>3</v>
      </c>
      <c r="EV199">
        <v>4</v>
      </c>
      <c r="EW199" s="130">
        <v>5661</v>
      </c>
      <c r="EX199" s="130">
        <v>0</v>
      </c>
      <c r="EY199" s="130">
        <v>310</v>
      </c>
      <c r="EZ199" s="130">
        <v>0</v>
      </c>
      <c r="FA199" s="130">
        <v>20</v>
      </c>
      <c r="FB199" s="130">
        <v>84</v>
      </c>
      <c r="FC199" s="130">
        <v>2350</v>
      </c>
      <c r="FD199">
        <v>2435</v>
      </c>
      <c r="FE199">
        <v>883</v>
      </c>
      <c r="FF199" s="130">
        <v>5668</v>
      </c>
      <c r="FG199" s="130">
        <v>63</v>
      </c>
      <c r="FH199" s="130">
        <v>26</v>
      </c>
      <c r="FI199" s="130">
        <v>0</v>
      </c>
      <c r="FJ199" s="130">
        <v>1</v>
      </c>
      <c r="FK199" s="130">
        <v>1</v>
      </c>
      <c r="FL199" s="130">
        <v>52</v>
      </c>
      <c r="FM199" s="130">
        <v>10</v>
      </c>
      <c r="FN199" s="130">
        <v>3</v>
      </c>
      <c r="FO199" s="130">
        <v>1</v>
      </c>
      <c r="FP199" s="130">
        <v>0</v>
      </c>
      <c r="FQ199" s="130">
        <v>1</v>
      </c>
      <c r="FR199" s="130">
        <v>1</v>
      </c>
      <c r="FS199" s="130">
        <v>0</v>
      </c>
      <c r="FT199" s="130">
        <v>0</v>
      </c>
      <c r="FU199" s="130">
        <v>5</v>
      </c>
      <c r="FV199" s="130">
        <v>2</v>
      </c>
      <c r="FW199" s="130">
        <v>1</v>
      </c>
      <c r="FX199" s="130">
        <v>0</v>
      </c>
      <c r="FY199" s="130">
        <v>2</v>
      </c>
      <c r="FZ199" s="130">
        <v>1</v>
      </c>
      <c r="GA199" s="130">
        <v>8</v>
      </c>
      <c r="GB199" s="130">
        <v>1</v>
      </c>
      <c r="GC199" s="130">
        <v>209</v>
      </c>
      <c r="GD199" s="130">
        <v>90</v>
      </c>
      <c r="GE199" s="130">
        <v>299</v>
      </c>
      <c r="GF199" s="130">
        <v>9</v>
      </c>
      <c r="GG199" s="130">
        <v>2</v>
      </c>
      <c r="GH199" s="130">
        <v>11</v>
      </c>
      <c r="GI199" s="130">
        <v>192</v>
      </c>
      <c r="GJ199" s="130">
        <v>86</v>
      </c>
      <c r="GK199" s="130">
        <v>278</v>
      </c>
      <c r="GL199" s="130">
        <v>209</v>
      </c>
      <c r="GM199" s="130">
        <v>2</v>
      </c>
      <c r="GN199" s="130">
        <v>2</v>
      </c>
      <c r="GO199" s="130">
        <v>2</v>
      </c>
      <c r="GP199" s="130">
        <v>29</v>
      </c>
      <c r="GQ199" s="130">
        <v>8</v>
      </c>
      <c r="GR199" s="130">
        <v>5</v>
      </c>
      <c r="GS199" s="130">
        <v>5</v>
      </c>
      <c r="GT199" s="130" t="s">
        <v>118</v>
      </c>
      <c r="GU199" s="130" t="s">
        <v>1269</v>
      </c>
      <c r="GV199" s="130"/>
      <c r="GW199" s="130"/>
      <c r="GX199" s="130"/>
      <c r="GY199" s="130"/>
      <c r="GZ199" s="130"/>
      <c r="HA199" s="130"/>
      <c r="HH199" s="130"/>
      <c r="HI199" s="130"/>
      <c r="HN199" s="130"/>
      <c r="HO199" s="130"/>
      <c r="HP199" s="130"/>
    </row>
    <row r="200" spans="1:224" x14ac:dyDescent="0.3">
      <c r="A200" t="s">
        <v>232</v>
      </c>
      <c r="B200" t="s">
        <v>237</v>
      </c>
      <c r="C200" t="s">
        <v>689</v>
      </c>
      <c r="D200" t="s">
        <v>690</v>
      </c>
      <c r="E200" s="352">
        <v>44713</v>
      </c>
      <c r="F200" s="130">
        <v>8093</v>
      </c>
      <c r="G200">
        <v>409</v>
      </c>
      <c r="H200">
        <v>387</v>
      </c>
      <c r="I200">
        <v>442</v>
      </c>
      <c r="J200">
        <v>476</v>
      </c>
      <c r="K200">
        <v>437</v>
      </c>
      <c r="L200">
        <v>259</v>
      </c>
      <c r="M200">
        <v>250</v>
      </c>
      <c r="N200">
        <v>2</v>
      </c>
      <c r="O200">
        <v>427</v>
      </c>
      <c r="P200">
        <v>22</v>
      </c>
      <c r="Q200">
        <v>15</v>
      </c>
      <c r="R200">
        <v>23</v>
      </c>
      <c r="S200">
        <v>26</v>
      </c>
      <c r="T200">
        <v>22</v>
      </c>
      <c r="U200">
        <v>10</v>
      </c>
      <c r="V200">
        <v>11</v>
      </c>
      <c r="W200">
        <v>0</v>
      </c>
      <c r="X200">
        <v>24</v>
      </c>
      <c r="Y200">
        <v>371</v>
      </c>
      <c r="Z200">
        <v>358</v>
      </c>
      <c r="AA200">
        <v>402</v>
      </c>
      <c r="AB200">
        <v>426</v>
      </c>
      <c r="AC200">
        <v>397</v>
      </c>
      <c r="AD200">
        <v>246</v>
      </c>
      <c r="AE200">
        <v>234</v>
      </c>
      <c r="AF200">
        <v>2</v>
      </c>
      <c r="AG200">
        <v>383</v>
      </c>
      <c r="AH200">
        <v>50</v>
      </c>
      <c r="AI200">
        <v>28</v>
      </c>
      <c r="AJ200">
        <v>1</v>
      </c>
      <c r="AK200">
        <v>1</v>
      </c>
      <c r="AL200">
        <v>49</v>
      </c>
      <c r="AM200">
        <v>27</v>
      </c>
      <c r="AN200">
        <v>201</v>
      </c>
      <c r="AO200">
        <v>5</v>
      </c>
      <c r="AP200">
        <v>196</v>
      </c>
      <c r="AQ200">
        <v>0</v>
      </c>
      <c r="AR200">
        <v>0</v>
      </c>
      <c r="AS200">
        <v>0</v>
      </c>
      <c r="AT200">
        <v>0</v>
      </c>
      <c r="AU200">
        <v>0</v>
      </c>
      <c r="AV200">
        <v>0</v>
      </c>
      <c r="AW200" s="130">
        <v>250</v>
      </c>
      <c r="AX200" s="130">
        <v>3</v>
      </c>
      <c r="AY200" s="130">
        <v>17</v>
      </c>
      <c r="AZ200" s="130">
        <v>229</v>
      </c>
      <c r="BA200" s="130">
        <v>11</v>
      </c>
      <c r="BB200" s="130">
        <v>0</v>
      </c>
      <c r="BC200" s="130">
        <v>0</v>
      </c>
      <c r="BD200" s="130">
        <v>11</v>
      </c>
      <c r="BE200" s="130">
        <v>234</v>
      </c>
      <c r="BF200" s="130">
        <v>3</v>
      </c>
      <c r="BG200" s="130">
        <v>17</v>
      </c>
      <c r="BH200" s="130">
        <v>213</v>
      </c>
      <c r="BI200">
        <v>76</v>
      </c>
      <c r="BJ200" s="130">
        <v>9</v>
      </c>
      <c r="BK200">
        <v>102</v>
      </c>
      <c r="BL200">
        <v>131</v>
      </c>
      <c r="BM200" s="27">
        <v>10</v>
      </c>
      <c r="BN200">
        <v>1</v>
      </c>
      <c r="BO200" s="130">
        <v>24</v>
      </c>
      <c r="BP200" s="130">
        <v>5</v>
      </c>
      <c r="BQ200">
        <v>1</v>
      </c>
      <c r="BR200">
        <v>0</v>
      </c>
      <c r="BS200" s="130">
        <v>19</v>
      </c>
      <c r="BT200">
        <v>0</v>
      </c>
      <c r="BU200">
        <v>0</v>
      </c>
      <c r="BV200">
        <v>6</v>
      </c>
      <c r="BW200">
        <v>5</v>
      </c>
      <c r="BX200">
        <v>0</v>
      </c>
      <c r="BY200" s="130">
        <v>5</v>
      </c>
      <c r="BZ200">
        <v>16</v>
      </c>
      <c r="CA200">
        <v>5</v>
      </c>
      <c r="CB200">
        <v>16</v>
      </c>
      <c r="CC200">
        <v>0</v>
      </c>
      <c r="CD200" s="130"/>
      <c r="CE200" s="130"/>
      <c r="CF200" s="322"/>
      <c r="CG200">
        <v>409</v>
      </c>
      <c r="CH200">
        <v>247</v>
      </c>
      <c r="CI200">
        <v>442</v>
      </c>
      <c r="CJ200" s="130">
        <v>137</v>
      </c>
      <c r="CK200" s="130">
        <v>374</v>
      </c>
      <c r="CL200" s="130">
        <v>252</v>
      </c>
      <c r="CM200" s="130">
        <v>387</v>
      </c>
      <c r="CN200">
        <v>346</v>
      </c>
      <c r="CO200">
        <v>345</v>
      </c>
      <c r="CP200">
        <v>130</v>
      </c>
      <c r="CQ200">
        <v>22</v>
      </c>
      <c r="CR200">
        <v>16</v>
      </c>
      <c r="CS200">
        <v>23</v>
      </c>
      <c r="CT200" s="130">
        <v>2</v>
      </c>
      <c r="CU200" s="130">
        <v>20</v>
      </c>
      <c r="CV200" s="130">
        <v>8</v>
      </c>
      <c r="CW200" s="130">
        <v>15</v>
      </c>
      <c r="CX200">
        <v>15</v>
      </c>
      <c r="CY200">
        <v>11</v>
      </c>
      <c r="CZ200">
        <v>6</v>
      </c>
      <c r="DA200">
        <v>371</v>
      </c>
      <c r="DB200">
        <v>223</v>
      </c>
      <c r="DC200">
        <v>402</v>
      </c>
      <c r="DD200" s="130">
        <v>128</v>
      </c>
      <c r="DE200" s="130">
        <v>339</v>
      </c>
      <c r="DF200" s="130">
        <v>233</v>
      </c>
      <c r="DG200" s="130">
        <v>358</v>
      </c>
      <c r="DH200" s="130">
        <v>317</v>
      </c>
      <c r="DI200" s="130">
        <v>321</v>
      </c>
      <c r="DJ200" s="130">
        <v>120</v>
      </c>
      <c r="DK200" s="130"/>
      <c r="DL200">
        <v>493</v>
      </c>
      <c r="DM200">
        <v>467</v>
      </c>
      <c r="DN200">
        <v>26</v>
      </c>
      <c r="DO200">
        <v>493</v>
      </c>
      <c r="DP200">
        <v>30</v>
      </c>
      <c r="DQ200">
        <v>437</v>
      </c>
      <c r="DR200">
        <v>26</v>
      </c>
      <c r="DS200">
        <v>3</v>
      </c>
      <c r="DT200">
        <v>12</v>
      </c>
      <c r="DU200" s="130">
        <v>235</v>
      </c>
      <c r="DV200" s="130">
        <v>34</v>
      </c>
      <c r="DW200">
        <v>29</v>
      </c>
      <c r="DX200" s="130">
        <v>7</v>
      </c>
      <c r="DY200">
        <v>1</v>
      </c>
      <c r="DZ200">
        <v>187</v>
      </c>
      <c r="EA200">
        <v>0</v>
      </c>
      <c r="EB200">
        <v>2</v>
      </c>
      <c r="EC200" s="130">
        <v>0</v>
      </c>
      <c r="ED200" s="130">
        <v>11</v>
      </c>
      <c r="EE200" s="130">
        <v>0</v>
      </c>
      <c r="EF200" s="130">
        <v>3</v>
      </c>
      <c r="EG200" s="130">
        <v>34</v>
      </c>
      <c r="EH200" s="130">
        <v>263</v>
      </c>
      <c r="EI200" s="130">
        <v>193</v>
      </c>
      <c r="EJ200" s="130">
        <v>2</v>
      </c>
      <c r="EK200" s="130">
        <v>11</v>
      </c>
      <c r="EL200" s="130">
        <v>15</v>
      </c>
      <c r="EM200" s="130">
        <v>2</v>
      </c>
      <c r="EN200" s="130">
        <v>1</v>
      </c>
      <c r="EO200">
        <v>19</v>
      </c>
      <c r="EP200">
        <v>231</v>
      </c>
      <c r="EQ200">
        <v>186</v>
      </c>
      <c r="ER200">
        <v>12</v>
      </c>
      <c r="ES200" s="130">
        <v>67</v>
      </c>
      <c r="ET200">
        <v>16</v>
      </c>
      <c r="EU200" s="130">
        <v>3</v>
      </c>
      <c r="EV200">
        <v>4</v>
      </c>
      <c r="EW200" s="130">
        <v>5688</v>
      </c>
      <c r="EX200" s="130">
        <v>0</v>
      </c>
      <c r="EY200" s="130">
        <v>313</v>
      </c>
      <c r="EZ200" s="130">
        <v>0</v>
      </c>
      <c r="FA200" s="130">
        <v>21</v>
      </c>
      <c r="FB200" s="130">
        <v>85</v>
      </c>
      <c r="FC200" s="130">
        <v>2359</v>
      </c>
      <c r="FD200">
        <v>2451</v>
      </c>
      <c r="FE200">
        <v>885</v>
      </c>
      <c r="FF200" s="130">
        <v>5695</v>
      </c>
      <c r="FG200" s="130">
        <v>64</v>
      </c>
      <c r="FH200" s="130">
        <v>24</v>
      </c>
      <c r="FI200" s="130">
        <v>0</v>
      </c>
      <c r="FJ200" s="130">
        <v>1</v>
      </c>
      <c r="FK200" s="130">
        <v>0</v>
      </c>
      <c r="FL200" s="130">
        <v>54</v>
      </c>
      <c r="FM200" s="130">
        <v>10</v>
      </c>
      <c r="FN200" s="130">
        <v>3</v>
      </c>
      <c r="FO200" s="130">
        <v>1</v>
      </c>
      <c r="FP200" s="130">
        <v>0</v>
      </c>
      <c r="FQ200" s="130">
        <v>1</v>
      </c>
      <c r="FR200" s="130">
        <v>1</v>
      </c>
      <c r="FS200" s="130">
        <v>0</v>
      </c>
      <c r="FT200" s="130">
        <v>0</v>
      </c>
      <c r="FU200" s="130">
        <v>5</v>
      </c>
      <c r="FV200" s="130">
        <v>2</v>
      </c>
      <c r="FW200" s="130">
        <v>1</v>
      </c>
      <c r="FX200" s="130">
        <v>0</v>
      </c>
      <c r="FY200" s="130">
        <v>2</v>
      </c>
      <c r="FZ200" s="130">
        <v>1</v>
      </c>
      <c r="GA200" s="130">
        <v>8</v>
      </c>
      <c r="GB200" s="130">
        <v>0</v>
      </c>
      <c r="GC200" s="130">
        <v>211</v>
      </c>
      <c r="GD200" s="130">
        <v>89</v>
      </c>
      <c r="GE200" s="130">
        <v>300</v>
      </c>
      <c r="GF200" s="130">
        <v>9</v>
      </c>
      <c r="GG200" s="130">
        <v>2</v>
      </c>
      <c r="GH200" s="130">
        <v>11</v>
      </c>
      <c r="GI200" s="130">
        <v>193</v>
      </c>
      <c r="GJ200" s="130">
        <v>85</v>
      </c>
      <c r="GK200" s="130">
        <v>278</v>
      </c>
      <c r="GL200" s="130">
        <v>211</v>
      </c>
      <c r="GM200" s="130">
        <v>3</v>
      </c>
      <c r="GN200" s="130">
        <v>3</v>
      </c>
      <c r="GO200" s="130">
        <v>3</v>
      </c>
      <c r="GP200" s="130">
        <v>31</v>
      </c>
      <c r="GQ200" s="130">
        <v>9</v>
      </c>
      <c r="GR200" s="130">
        <v>6</v>
      </c>
      <c r="GS200" s="130">
        <v>6</v>
      </c>
      <c r="GT200" s="130" t="s">
        <v>121</v>
      </c>
      <c r="GU200" s="130" t="s">
        <v>1269</v>
      </c>
      <c r="GV200" s="130"/>
      <c r="GW200" s="130"/>
      <c r="GX200" s="130"/>
      <c r="GY200" s="130"/>
      <c r="GZ200" s="130"/>
      <c r="HA200" s="130"/>
      <c r="HH200" s="130"/>
      <c r="HI200" s="130"/>
      <c r="HN200" s="130"/>
      <c r="HO200" s="130"/>
      <c r="HP200" s="130"/>
    </row>
    <row r="201" spans="1:224" x14ac:dyDescent="0.3">
      <c r="A201" t="s">
        <v>232</v>
      </c>
      <c r="B201" t="s">
        <v>237</v>
      </c>
      <c r="C201" t="s">
        <v>691</v>
      </c>
      <c r="D201" t="s">
        <v>692</v>
      </c>
      <c r="E201" s="352">
        <v>44682</v>
      </c>
      <c r="F201" s="130">
        <v>3240</v>
      </c>
      <c r="G201">
        <v>196</v>
      </c>
      <c r="H201">
        <v>161</v>
      </c>
      <c r="I201">
        <v>183</v>
      </c>
      <c r="J201">
        <v>180</v>
      </c>
      <c r="K201">
        <v>183</v>
      </c>
      <c r="L201">
        <v>98</v>
      </c>
      <c r="M201">
        <v>164</v>
      </c>
      <c r="N201">
        <v>153</v>
      </c>
      <c r="O201">
        <v>207</v>
      </c>
      <c r="P201">
        <v>14</v>
      </c>
      <c r="Q201">
        <v>7</v>
      </c>
      <c r="R201">
        <v>12</v>
      </c>
      <c r="S201">
        <v>14</v>
      </c>
      <c r="T201">
        <v>12</v>
      </c>
      <c r="U201">
        <v>5</v>
      </c>
      <c r="V201">
        <v>10</v>
      </c>
      <c r="W201">
        <v>9</v>
      </c>
      <c r="X201">
        <v>14</v>
      </c>
      <c r="Y201">
        <v>180</v>
      </c>
      <c r="Z201">
        <v>152</v>
      </c>
      <c r="AA201">
        <v>169</v>
      </c>
      <c r="AB201">
        <v>163</v>
      </c>
      <c r="AC201">
        <v>168</v>
      </c>
      <c r="AD201">
        <v>92</v>
      </c>
      <c r="AE201">
        <v>152</v>
      </c>
      <c r="AF201">
        <v>142</v>
      </c>
      <c r="AG201">
        <v>190</v>
      </c>
      <c r="AH201">
        <v>29</v>
      </c>
      <c r="AI201">
        <v>23</v>
      </c>
      <c r="AJ201">
        <v>4</v>
      </c>
      <c r="AK201">
        <v>4</v>
      </c>
      <c r="AL201">
        <v>25</v>
      </c>
      <c r="AM201">
        <v>19</v>
      </c>
      <c r="AN201">
        <v>88</v>
      </c>
      <c r="AO201">
        <v>5</v>
      </c>
      <c r="AP201">
        <v>82</v>
      </c>
      <c r="AQ201">
        <v>0</v>
      </c>
      <c r="AR201">
        <v>0</v>
      </c>
      <c r="AS201">
        <v>0</v>
      </c>
      <c r="AT201">
        <v>75</v>
      </c>
      <c r="AU201">
        <v>3</v>
      </c>
      <c r="AV201">
        <v>71</v>
      </c>
      <c r="AW201" s="130">
        <v>164</v>
      </c>
      <c r="AX201" s="130">
        <v>1</v>
      </c>
      <c r="AY201" s="130">
        <v>12</v>
      </c>
      <c r="AZ201" s="130">
        <v>148</v>
      </c>
      <c r="BA201" s="130">
        <v>10</v>
      </c>
      <c r="BB201" s="130">
        <v>0</v>
      </c>
      <c r="BC201" s="130">
        <v>2</v>
      </c>
      <c r="BD201" s="130">
        <v>8</v>
      </c>
      <c r="BE201" s="130">
        <v>152</v>
      </c>
      <c r="BF201" s="130">
        <v>1</v>
      </c>
      <c r="BG201" s="130">
        <v>10</v>
      </c>
      <c r="BH201" s="130">
        <v>138</v>
      </c>
      <c r="BI201">
        <v>25</v>
      </c>
      <c r="BJ201" s="130">
        <v>7</v>
      </c>
      <c r="BK201">
        <v>34</v>
      </c>
      <c r="BL201">
        <v>36</v>
      </c>
      <c r="BM201" s="27">
        <v>10</v>
      </c>
      <c r="BN201">
        <v>1</v>
      </c>
      <c r="BO201" s="130">
        <v>17</v>
      </c>
      <c r="BP201" s="130">
        <v>6</v>
      </c>
      <c r="BQ201">
        <v>0</v>
      </c>
      <c r="BR201">
        <v>0</v>
      </c>
      <c r="BS201" s="130">
        <v>11</v>
      </c>
      <c r="BT201">
        <v>0</v>
      </c>
      <c r="BU201">
        <v>0</v>
      </c>
      <c r="BV201">
        <v>1</v>
      </c>
      <c r="BW201">
        <v>3</v>
      </c>
      <c r="BX201">
        <v>0</v>
      </c>
      <c r="BY201" s="130">
        <v>3</v>
      </c>
      <c r="BZ201">
        <v>7</v>
      </c>
      <c r="CA201">
        <v>1</v>
      </c>
      <c r="CB201">
        <v>6</v>
      </c>
      <c r="CC201">
        <v>1</v>
      </c>
      <c r="CD201" s="130"/>
      <c r="CE201" s="130"/>
      <c r="CF201" s="322"/>
      <c r="CG201">
        <v>196</v>
      </c>
      <c r="CH201">
        <v>123</v>
      </c>
      <c r="CI201">
        <v>183</v>
      </c>
      <c r="CJ201" s="130">
        <v>47</v>
      </c>
      <c r="CK201" s="130">
        <v>162</v>
      </c>
      <c r="CL201" s="130">
        <v>112</v>
      </c>
      <c r="CM201" s="130">
        <v>161</v>
      </c>
      <c r="CN201">
        <v>154</v>
      </c>
      <c r="CO201">
        <v>154</v>
      </c>
      <c r="CP201">
        <v>56</v>
      </c>
      <c r="CQ201">
        <v>14</v>
      </c>
      <c r="CR201">
        <v>11</v>
      </c>
      <c r="CS201">
        <v>12</v>
      </c>
      <c r="CT201" s="130">
        <v>0</v>
      </c>
      <c r="CU201" s="130">
        <v>9</v>
      </c>
      <c r="CV201" s="130">
        <v>2</v>
      </c>
      <c r="CW201" s="130">
        <v>7</v>
      </c>
      <c r="CX201">
        <v>6</v>
      </c>
      <c r="CY201">
        <v>7</v>
      </c>
      <c r="CZ201">
        <v>2</v>
      </c>
      <c r="DA201">
        <v>180</v>
      </c>
      <c r="DB201">
        <v>111</v>
      </c>
      <c r="DC201">
        <v>169</v>
      </c>
      <c r="DD201" s="130">
        <v>46</v>
      </c>
      <c r="DE201" s="130">
        <v>151</v>
      </c>
      <c r="DF201" s="130">
        <v>108</v>
      </c>
      <c r="DG201" s="130">
        <v>152</v>
      </c>
      <c r="DH201" s="130">
        <v>146</v>
      </c>
      <c r="DI201" s="130">
        <v>145</v>
      </c>
      <c r="DJ201" s="130">
        <v>53</v>
      </c>
      <c r="DK201" s="130"/>
      <c r="DL201">
        <v>219</v>
      </c>
      <c r="DM201">
        <v>216</v>
      </c>
      <c r="DN201">
        <v>3</v>
      </c>
      <c r="DO201">
        <v>219</v>
      </c>
      <c r="DP201">
        <v>18</v>
      </c>
      <c r="DQ201">
        <v>198</v>
      </c>
      <c r="DR201">
        <v>3</v>
      </c>
      <c r="DS201">
        <v>3</v>
      </c>
      <c r="DT201">
        <v>9</v>
      </c>
      <c r="DU201" s="130">
        <v>111</v>
      </c>
      <c r="DV201" s="130">
        <v>27</v>
      </c>
      <c r="DW201">
        <v>24</v>
      </c>
      <c r="DX201" s="130">
        <v>4</v>
      </c>
      <c r="DY201">
        <v>3</v>
      </c>
      <c r="DZ201">
        <v>50</v>
      </c>
      <c r="EA201">
        <v>0</v>
      </c>
      <c r="EB201">
        <v>3</v>
      </c>
      <c r="EC201" s="130">
        <v>0</v>
      </c>
      <c r="ED201" s="130">
        <v>9</v>
      </c>
      <c r="EE201" s="130">
        <v>0</v>
      </c>
      <c r="EF201" s="130">
        <v>2</v>
      </c>
      <c r="EG201" s="130">
        <v>13</v>
      </c>
      <c r="EH201" s="130">
        <v>104</v>
      </c>
      <c r="EI201" s="130">
        <v>100</v>
      </c>
      <c r="EJ201" s="130">
        <v>2</v>
      </c>
      <c r="EK201" s="130">
        <v>3</v>
      </c>
      <c r="EL201" s="130">
        <v>10</v>
      </c>
      <c r="EM201" s="130">
        <v>3</v>
      </c>
      <c r="EN201" s="130">
        <v>0</v>
      </c>
      <c r="EO201">
        <v>9</v>
      </c>
      <c r="EP201">
        <v>93</v>
      </c>
      <c r="EQ201">
        <v>96</v>
      </c>
      <c r="ER201">
        <v>7</v>
      </c>
      <c r="ES201" s="130">
        <v>23</v>
      </c>
      <c r="ET201">
        <v>5</v>
      </c>
      <c r="EU201" s="130">
        <v>29</v>
      </c>
      <c r="EV201">
        <v>12</v>
      </c>
      <c r="EW201" s="130">
        <v>2184</v>
      </c>
      <c r="EX201" s="130">
        <v>2</v>
      </c>
      <c r="EY201" s="130">
        <v>229</v>
      </c>
      <c r="EZ201" s="130">
        <v>22</v>
      </c>
      <c r="FA201" s="130">
        <v>13</v>
      </c>
      <c r="FB201" s="130">
        <v>40</v>
      </c>
      <c r="FC201" s="130">
        <v>951</v>
      </c>
      <c r="FD201">
        <v>916</v>
      </c>
      <c r="FE201">
        <v>358</v>
      </c>
      <c r="FF201" s="130">
        <v>2225</v>
      </c>
      <c r="FG201" s="130">
        <v>18</v>
      </c>
      <c r="FH201" s="130">
        <v>6</v>
      </c>
      <c r="FI201" s="130">
        <v>0</v>
      </c>
      <c r="FJ201" s="130">
        <v>4</v>
      </c>
      <c r="FK201" s="130">
        <v>0</v>
      </c>
      <c r="FL201" s="130">
        <v>18</v>
      </c>
      <c r="FM201" s="130">
        <v>0</v>
      </c>
      <c r="FN201" s="130">
        <v>2</v>
      </c>
      <c r="FO201" s="130">
        <v>1</v>
      </c>
      <c r="FP201" s="130">
        <v>0</v>
      </c>
      <c r="FQ201" s="130">
        <v>0</v>
      </c>
      <c r="FR201" s="130">
        <v>1</v>
      </c>
      <c r="FS201" s="130">
        <v>0</v>
      </c>
      <c r="FT201" s="130">
        <v>0</v>
      </c>
      <c r="FU201" s="130">
        <v>3</v>
      </c>
      <c r="FV201" s="130">
        <v>2</v>
      </c>
      <c r="FW201" s="130">
        <v>0</v>
      </c>
      <c r="FX201" s="130">
        <v>2</v>
      </c>
      <c r="FY201" s="130">
        <v>1</v>
      </c>
      <c r="FZ201" s="130">
        <v>1</v>
      </c>
      <c r="GA201" s="130">
        <v>5</v>
      </c>
      <c r="GB201" s="130">
        <v>2</v>
      </c>
      <c r="GC201" s="130">
        <v>102</v>
      </c>
      <c r="GD201" s="130">
        <v>33</v>
      </c>
      <c r="GE201" s="130">
        <v>135</v>
      </c>
      <c r="GF201" s="130">
        <v>7</v>
      </c>
      <c r="GG201" s="130">
        <v>2</v>
      </c>
      <c r="GH201" s="130">
        <v>9</v>
      </c>
      <c r="GI201" s="130">
        <v>95</v>
      </c>
      <c r="GJ201" s="130">
        <v>31</v>
      </c>
      <c r="GK201" s="130">
        <v>126</v>
      </c>
      <c r="GL201" s="130">
        <v>102</v>
      </c>
      <c r="GM201" s="130">
        <v>14</v>
      </c>
      <c r="GN201" s="130">
        <v>14</v>
      </c>
      <c r="GO201" s="130">
        <v>14</v>
      </c>
      <c r="GP201" s="130">
        <v>34</v>
      </c>
      <c r="GQ201" s="130">
        <v>1</v>
      </c>
      <c r="GR201" s="130">
        <v>1</v>
      </c>
      <c r="GS201" s="130">
        <v>1</v>
      </c>
      <c r="GT201" s="130" t="s">
        <v>118</v>
      </c>
      <c r="GU201" s="130" t="s">
        <v>1270</v>
      </c>
      <c r="GV201" s="130"/>
      <c r="GW201" s="130"/>
      <c r="GX201" s="130"/>
      <c r="GY201" s="130"/>
      <c r="GZ201" s="130"/>
      <c r="HA201" s="130"/>
      <c r="HH201" s="130"/>
      <c r="HI201" s="130"/>
      <c r="HN201" s="130"/>
      <c r="HO201" s="130"/>
      <c r="HP201" s="130"/>
    </row>
    <row r="202" spans="1:224" x14ac:dyDescent="0.3">
      <c r="A202" t="s">
        <v>232</v>
      </c>
      <c r="B202" t="s">
        <v>237</v>
      </c>
      <c r="C202" t="s">
        <v>691</v>
      </c>
      <c r="D202" t="s">
        <v>692</v>
      </c>
      <c r="E202" s="352">
        <v>44713</v>
      </c>
      <c r="F202" s="130">
        <v>3233</v>
      </c>
      <c r="G202">
        <v>200</v>
      </c>
      <c r="H202">
        <v>171</v>
      </c>
      <c r="I202">
        <v>187</v>
      </c>
      <c r="J202">
        <v>182</v>
      </c>
      <c r="K202">
        <v>188</v>
      </c>
      <c r="L202">
        <v>104</v>
      </c>
      <c r="M202">
        <v>167</v>
      </c>
      <c r="N202">
        <v>157</v>
      </c>
      <c r="O202">
        <v>208</v>
      </c>
      <c r="P202">
        <v>16</v>
      </c>
      <c r="Q202">
        <v>9</v>
      </c>
      <c r="R202">
        <v>13</v>
      </c>
      <c r="S202">
        <v>14</v>
      </c>
      <c r="T202">
        <v>13</v>
      </c>
      <c r="U202">
        <v>5</v>
      </c>
      <c r="V202">
        <v>11</v>
      </c>
      <c r="W202">
        <v>9</v>
      </c>
      <c r="X202">
        <v>14</v>
      </c>
      <c r="Y202">
        <v>181</v>
      </c>
      <c r="Z202">
        <v>159</v>
      </c>
      <c r="AA202">
        <v>171</v>
      </c>
      <c r="AB202">
        <v>164</v>
      </c>
      <c r="AC202">
        <v>171</v>
      </c>
      <c r="AD202">
        <v>97</v>
      </c>
      <c r="AE202">
        <v>154</v>
      </c>
      <c r="AF202">
        <v>146</v>
      </c>
      <c r="AG202">
        <v>190</v>
      </c>
      <c r="AH202">
        <v>33</v>
      </c>
      <c r="AI202">
        <v>27</v>
      </c>
      <c r="AJ202">
        <v>4</v>
      </c>
      <c r="AK202">
        <v>4</v>
      </c>
      <c r="AL202">
        <v>29</v>
      </c>
      <c r="AM202">
        <v>23</v>
      </c>
      <c r="AN202">
        <v>96</v>
      </c>
      <c r="AO202">
        <v>5</v>
      </c>
      <c r="AP202">
        <v>90</v>
      </c>
      <c r="AQ202">
        <v>0</v>
      </c>
      <c r="AR202">
        <v>0</v>
      </c>
      <c r="AS202">
        <v>0</v>
      </c>
      <c r="AT202">
        <v>80</v>
      </c>
      <c r="AU202">
        <v>3</v>
      </c>
      <c r="AV202">
        <v>76</v>
      </c>
      <c r="AW202" s="130">
        <v>167</v>
      </c>
      <c r="AX202" s="130">
        <v>2</v>
      </c>
      <c r="AY202" s="130">
        <v>10</v>
      </c>
      <c r="AZ202" s="130">
        <v>153</v>
      </c>
      <c r="BA202" s="130">
        <v>11</v>
      </c>
      <c r="BB202" s="130">
        <v>0</v>
      </c>
      <c r="BC202" s="130">
        <v>0</v>
      </c>
      <c r="BD202" s="130">
        <v>11</v>
      </c>
      <c r="BE202" s="130">
        <v>154</v>
      </c>
      <c r="BF202" s="130">
        <v>2</v>
      </c>
      <c r="BG202" s="130">
        <v>10</v>
      </c>
      <c r="BH202" s="130">
        <v>140</v>
      </c>
      <c r="BI202">
        <v>23</v>
      </c>
      <c r="BJ202" s="130">
        <v>6</v>
      </c>
      <c r="BK202">
        <v>38</v>
      </c>
      <c r="BL202">
        <v>38</v>
      </c>
      <c r="BM202" s="27">
        <v>10</v>
      </c>
      <c r="BN202">
        <v>1</v>
      </c>
      <c r="BO202" s="130">
        <v>15</v>
      </c>
      <c r="BP202" s="130">
        <v>6</v>
      </c>
      <c r="BQ202">
        <v>0</v>
      </c>
      <c r="BR202">
        <v>0</v>
      </c>
      <c r="BS202" s="130">
        <v>9</v>
      </c>
      <c r="BT202">
        <v>0</v>
      </c>
      <c r="BU202">
        <v>0</v>
      </c>
      <c r="BV202">
        <v>1</v>
      </c>
      <c r="BW202">
        <v>3</v>
      </c>
      <c r="BX202">
        <v>0</v>
      </c>
      <c r="BY202" s="130">
        <v>3</v>
      </c>
      <c r="BZ202">
        <v>7</v>
      </c>
      <c r="CA202">
        <v>2</v>
      </c>
      <c r="CB202">
        <v>6</v>
      </c>
      <c r="CC202">
        <v>1</v>
      </c>
      <c r="CD202" s="130"/>
      <c r="CE202" s="130"/>
      <c r="CF202" s="322"/>
      <c r="CG202">
        <v>200</v>
      </c>
      <c r="CH202">
        <v>122</v>
      </c>
      <c r="CI202">
        <v>187</v>
      </c>
      <c r="CJ202" s="130">
        <v>42</v>
      </c>
      <c r="CK202" s="130">
        <v>167</v>
      </c>
      <c r="CL202" s="130">
        <v>111</v>
      </c>
      <c r="CM202" s="130">
        <v>171</v>
      </c>
      <c r="CN202">
        <v>163</v>
      </c>
      <c r="CO202">
        <v>166</v>
      </c>
      <c r="CP202">
        <v>59</v>
      </c>
      <c r="CQ202">
        <v>16</v>
      </c>
      <c r="CR202">
        <v>10</v>
      </c>
      <c r="CS202">
        <v>13</v>
      </c>
      <c r="CT202" s="130">
        <v>0</v>
      </c>
      <c r="CU202" s="130">
        <v>9</v>
      </c>
      <c r="CV202" s="130">
        <v>2</v>
      </c>
      <c r="CW202" s="130">
        <v>9</v>
      </c>
      <c r="CX202">
        <v>8</v>
      </c>
      <c r="CY202">
        <v>9</v>
      </c>
      <c r="CZ202">
        <v>2</v>
      </c>
      <c r="DA202">
        <v>181</v>
      </c>
      <c r="DB202">
        <v>111</v>
      </c>
      <c r="DC202">
        <v>171</v>
      </c>
      <c r="DD202" s="130">
        <v>40</v>
      </c>
      <c r="DE202" s="130">
        <v>155</v>
      </c>
      <c r="DF202" s="130">
        <v>106</v>
      </c>
      <c r="DG202" s="130">
        <v>159</v>
      </c>
      <c r="DH202" s="130">
        <v>153</v>
      </c>
      <c r="DI202" s="130">
        <v>154</v>
      </c>
      <c r="DJ202" s="130">
        <v>56</v>
      </c>
      <c r="DK202" s="130"/>
      <c r="DL202">
        <v>218</v>
      </c>
      <c r="DM202">
        <v>214</v>
      </c>
      <c r="DN202">
        <v>4</v>
      </c>
      <c r="DO202">
        <v>218</v>
      </c>
      <c r="DP202">
        <v>18</v>
      </c>
      <c r="DQ202">
        <v>196</v>
      </c>
      <c r="DR202">
        <v>4</v>
      </c>
      <c r="DS202">
        <v>3</v>
      </c>
      <c r="DT202">
        <v>9</v>
      </c>
      <c r="DU202" s="130">
        <v>110</v>
      </c>
      <c r="DV202" s="130">
        <v>27</v>
      </c>
      <c r="DW202">
        <v>24</v>
      </c>
      <c r="DX202" s="130">
        <v>5</v>
      </c>
      <c r="DY202">
        <v>3</v>
      </c>
      <c r="DZ202">
        <v>49</v>
      </c>
      <c r="EA202">
        <v>0</v>
      </c>
      <c r="EB202">
        <v>3</v>
      </c>
      <c r="EC202" s="130">
        <v>0</v>
      </c>
      <c r="ED202" s="130">
        <v>9</v>
      </c>
      <c r="EE202" s="130">
        <v>0</v>
      </c>
      <c r="EF202" s="130">
        <v>2</v>
      </c>
      <c r="EG202" s="130">
        <v>12</v>
      </c>
      <c r="EH202" s="130">
        <v>106</v>
      </c>
      <c r="EI202" s="130">
        <v>98</v>
      </c>
      <c r="EJ202" s="130">
        <v>2</v>
      </c>
      <c r="EK202" s="130">
        <v>3</v>
      </c>
      <c r="EL202" s="130">
        <v>10</v>
      </c>
      <c r="EM202" s="130">
        <v>3</v>
      </c>
      <c r="EN202" s="130">
        <v>0</v>
      </c>
      <c r="EO202">
        <v>8</v>
      </c>
      <c r="EP202">
        <v>94</v>
      </c>
      <c r="EQ202">
        <v>94</v>
      </c>
      <c r="ER202">
        <v>7</v>
      </c>
      <c r="ES202" s="130">
        <v>22</v>
      </c>
      <c r="ET202">
        <v>5</v>
      </c>
      <c r="EU202" s="130">
        <v>30</v>
      </c>
      <c r="EV202">
        <v>11</v>
      </c>
      <c r="EW202" s="130">
        <v>2182</v>
      </c>
      <c r="EX202" s="130">
        <v>1</v>
      </c>
      <c r="EY202" s="130">
        <v>225</v>
      </c>
      <c r="EZ202" s="130">
        <v>23</v>
      </c>
      <c r="FA202" s="130">
        <v>13</v>
      </c>
      <c r="FB202" s="130">
        <v>39</v>
      </c>
      <c r="FC202" s="130">
        <v>954</v>
      </c>
      <c r="FD202">
        <v>911</v>
      </c>
      <c r="FE202">
        <v>358</v>
      </c>
      <c r="FF202" s="130">
        <v>2223</v>
      </c>
      <c r="FG202" s="130">
        <v>19</v>
      </c>
      <c r="FH202" s="130">
        <v>6</v>
      </c>
      <c r="FI202" s="130">
        <v>0</v>
      </c>
      <c r="FJ202" s="130">
        <v>4</v>
      </c>
      <c r="FK202" s="130">
        <v>0</v>
      </c>
      <c r="FL202" s="130">
        <v>19</v>
      </c>
      <c r="FM202" s="130">
        <v>0</v>
      </c>
      <c r="FN202" s="130">
        <v>2</v>
      </c>
      <c r="FO202" s="130">
        <v>1</v>
      </c>
      <c r="FP202" s="130">
        <v>0</v>
      </c>
      <c r="FQ202" s="130">
        <v>0</v>
      </c>
      <c r="FR202" s="130">
        <v>1</v>
      </c>
      <c r="FS202" s="130">
        <v>0</v>
      </c>
      <c r="FT202" s="130">
        <v>0</v>
      </c>
      <c r="FU202" s="130">
        <v>3</v>
      </c>
      <c r="FV202" s="130">
        <v>2</v>
      </c>
      <c r="FW202" s="130">
        <v>0</v>
      </c>
      <c r="FX202" s="130">
        <v>2</v>
      </c>
      <c r="FY202" s="130">
        <v>1</v>
      </c>
      <c r="FZ202" s="130">
        <v>1</v>
      </c>
      <c r="GA202" s="130">
        <v>5</v>
      </c>
      <c r="GB202" s="130">
        <v>2</v>
      </c>
      <c r="GC202" s="130">
        <v>103</v>
      </c>
      <c r="GD202" s="130">
        <v>36</v>
      </c>
      <c r="GE202" s="130">
        <v>139</v>
      </c>
      <c r="GF202" s="130">
        <v>7</v>
      </c>
      <c r="GG202" s="130">
        <v>2</v>
      </c>
      <c r="GH202" s="130">
        <v>9</v>
      </c>
      <c r="GI202" s="130">
        <v>96</v>
      </c>
      <c r="GJ202" s="130">
        <v>33</v>
      </c>
      <c r="GK202" s="130">
        <v>129</v>
      </c>
      <c r="GL202" s="130">
        <v>103</v>
      </c>
      <c r="GM202" s="130">
        <v>16</v>
      </c>
      <c r="GN202" s="130">
        <v>16</v>
      </c>
      <c r="GO202" s="130">
        <v>16</v>
      </c>
      <c r="GP202" s="130">
        <v>37</v>
      </c>
      <c r="GQ202" s="130">
        <v>2</v>
      </c>
      <c r="GR202" s="130">
        <v>2</v>
      </c>
      <c r="GS202" s="130">
        <v>2</v>
      </c>
      <c r="GT202" s="130" t="s">
        <v>121</v>
      </c>
      <c r="GU202" s="130" t="s">
        <v>1270</v>
      </c>
      <c r="GV202" s="130"/>
      <c r="GW202" s="130"/>
      <c r="GX202" s="130"/>
      <c r="GY202" s="130"/>
      <c r="GZ202" s="130"/>
      <c r="HA202" s="130"/>
      <c r="HH202" s="130"/>
      <c r="HI202" s="130"/>
      <c r="HN202" s="130"/>
      <c r="HO202" s="130"/>
      <c r="HP202" s="130"/>
    </row>
    <row r="203" spans="1:224" x14ac:dyDescent="0.3">
      <c r="A203" t="s">
        <v>232</v>
      </c>
      <c r="B203" t="s">
        <v>237</v>
      </c>
      <c r="C203" t="s">
        <v>693</v>
      </c>
      <c r="D203" t="s">
        <v>694</v>
      </c>
      <c r="E203" s="352">
        <v>44682</v>
      </c>
      <c r="F203" s="130">
        <v>11256</v>
      </c>
      <c r="G203">
        <v>436</v>
      </c>
      <c r="H203">
        <v>433</v>
      </c>
      <c r="I203">
        <v>506</v>
      </c>
      <c r="J203">
        <v>387</v>
      </c>
      <c r="K203">
        <v>514</v>
      </c>
      <c r="L203">
        <v>305</v>
      </c>
      <c r="M203">
        <v>353</v>
      </c>
      <c r="N203">
        <v>532</v>
      </c>
      <c r="O203">
        <v>589</v>
      </c>
      <c r="P203">
        <v>24</v>
      </c>
      <c r="Q203">
        <v>30</v>
      </c>
      <c r="R203">
        <v>39</v>
      </c>
      <c r="S203">
        <v>27</v>
      </c>
      <c r="T203">
        <v>39</v>
      </c>
      <c r="U203">
        <v>16</v>
      </c>
      <c r="V203">
        <v>23</v>
      </c>
      <c r="W203">
        <v>47</v>
      </c>
      <c r="X203">
        <v>56</v>
      </c>
      <c r="Y203">
        <v>410</v>
      </c>
      <c r="Z203">
        <v>400</v>
      </c>
      <c r="AA203">
        <v>463</v>
      </c>
      <c r="AB203">
        <v>358</v>
      </c>
      <c r="AC203">
        <v>472</v>
      </c>
      <c r="AD203">
        <v>288</v>
      </c>
      <c r="AE203">
        <v>328</v>
      </c>
      <c r="AF203">
        <v>483</v>
      </c>
      <c r="AG203">
        <v>529</v>
      </c>
      <c r="AH203">
        <v>46</v>
      </c>
      <c r="AI203">
        <v>45</v>
      </c>
      <c r="AJ203">
        <v>5</v>
      </c>
      <c r="AK203">
        <v>5</v>
      </c>
      <c r="AL203">
        <v>41</v>
      </c>
      <c r="AM203">
        <v>40</v>
      </c>
      <c r="AN203">
        <v>225</v>
      </c>
      <c r="AO203">
        <v>10</v>
      </c>
      <c r="AP203">
        <v>215</v>
      </c>
      <c r="AQ203">
        <v>0</v>
      </c>
      <c r="AR203">
        <v>0</v>
      </c>
      <c r="AS203">
        <v>0</v>
      </c>
      <c r="AT203">
        <v>203</v>
      </c>
      <c r="AU203">
        <v>8</v>
      </c>
      <c r="AV203">
        <v>195</v>
      </c>
      <c r="AW203" s="130">
        <v>353</v>
      </c>
      <c r="AX203" s="130">
        <v>4</v>
      </c>
      <c r="AY203" s="130">
        <v>13</v>
      </c>
      <c r="AZ203" s="130">
        <v>336</v>
      </c>
      <c r="BA203" s="130">
        <v>23</v>
      </c>
      <c r="BB203" s="130">
        <v>0</v>
      </c>
      <c r="BC203" s="130">
        <v>0</v>
      </c>
      <c r="BD203" s="130">
        <v>23</v>
      </c>
      <c r="BE203" s="130">
        <v>328</v>
      </c>
      <c r="BF203" s="130">
        <v>4</v>
      </c>
      <c r="BG203" s="130">
        <v>13</v>
      </c>
      <c r="BH203" s="130">
        <v>311</v>
      </c>
      <c r="BI203">
        <v>56</v>
      </c>
      <c r="BJ203" s="130">
        <v>16</v>
      </c>
      <c r="BK203">
        <v>136</v>
      </c>
      <c r="BL203">
        <v>41</v>
      </c>
      <c r="BM203" s="27">
        <v>11</v>
      </c>
      <c r="BN203">
        <v>4</v>
      </c>
      <c r="BO203" s="130">
        <v>16</v>
      </c>
      <c r="BP203" s="130">
        <v>7</v>
      </c>
      <c r="BQ203">
        <v>0</v>
      </c>
      <c r="BR203">
        <v>0</v>
      </c>
      <c r="BS203" s="130">
        <v>9</v>
      </c>
      <c r="BT203">
        <v>0</v>
      </c>
      <c r="BU203">
        <v>0</v>
      </c>
      <c r="BV203">
        <v>0</v>
      </c>
      <c r="BW203">
        <v>4</v>
      </c>
      <c r="BX203">
        <v>0</v>
      </c>
      <c r="BY203" s="130">
        <v>4</v>
      </c>
      <c r="BZ203">
        <v>5</v>
      </c>
      <c r="CA203">
        <v>1</v>
      </c>
      <c r="CB203">
        <v>5</v>
      </c>
      <c r="CC203">
        <v>0</v>
      </c>
      <c r="CD203" s="130"/>
      <c r="CE203" s="130"/>
      <c r="CF203" s="322"/>
      <c r="CG203">
        <v>436</v>
      </c>
      <c r="CH203">
        <v>301</v>
      </c>
      <c r="CI203">
        <v>506</v>
      </c>
      <c r="CJ203" s="130">
        <v>153</v>
      </c>
      <c r="CK203" s="130">
        <v>470</v>
      </c>
      <c r="CL203" s="130">
        <v>324</v>
      </c>
      <c r="CM203" s="130">
        <v>433</v>
      </c>
      <c r="CN203">
        <v>423</v>
      </c>
      <c r="CO203">
        <v>353</v>
      </c>
      <c r="CP203">
        <v>163</v>
      </c>
      <c r="CQ203">
        <v>24</v>
      </c>
      <c r="CR203">
        <v>13</v>
      </c>
      <c r="CS203">
        <v>39</v>
      </c>
      <c r="CT203" s="130">
        <v>4</v>
      </c>
      <c r="CU203" s="130">
        <v>35</v>
      </c>
      <c r="CV203" s="130">
        <v>14</v>
      </c>
      <c r="CW203" s="130">
        <v>30</v>
      </c>
      <c r="CX203">
        <v>30</v>
      </c>
      <c r="CY203">
        <v>18</v>
      </c>
      <c r="CZ203">
        <v>3</v>
      </c>
      <c r="DA203">
        <v>410</v>
      </c>
      <c r="DB203">
        <v>286</v>
      </c>
      <c r="DC203">
        <v>463</v>
      </c>
      <c r="DD203" s="130">
        <v>148</v>
      </c>
      <c r="DE203" s="130">
        <v>433</v>
      </c>
      <c r="DF203" s="130">
        <v>308</v>
      </c>
      <c r="DG203" s="130">
        <v>400</v>
      </c>
      <c r="DH203" s="130">
        <v>390</v>
      </c>
      <c r="DI203" s="130">
        <v>334</v>
      </c>
      <c r="DJ203" s="130">
        <v>159</v>
      </c>
      <c r="DK203" s="130"/>
      <c r="DL203">
        <v>658</v>
      </c>
      <c r="DM203">
        <v>653</v>
      </c>
      <c r="DN203">
        <v>5</v>
      </c>
      <c r="DO203">
        <v>658</v>
      </c>
      <c r="DP203">
        <v>62</v>
      </c>
      <c r="DQ203">
        <v>591</v>
      </c>
      <c r="DR203">
        <v>5</v>
      </c>
      <c r="DS203">
        <v>2</v>
      </c>
      <c r="DT203">
        <v>13</v>
      </c>
      <c r="DU203" s="130">
        <v>175</v>
      </c>
      <c r="DV203" s="130">
        <v>61</v>
      </c>
      <c r="DW203">
        <v>12</v>
      </c>
      <c r="DX203" s="130">
        <v>7</v>
      </c>
      <c r="DY203">
        <v>7</v>
      </c>
      <c r="DZ203">
        <v>394</v>
      </c>
      <c r="EA203">
        <v>2</v>
      </c>
      <c r="EB203">
        <v>2</v>
      </c>
      <c r="EC203" s="130">
        <v>0</v>
      </c>
      <c r="ED203" s="130">
        <v>12</v>
      </c>
      <c r="EE203" s="130">
        <v>0</v>
      </c>
      <c r="EF203" s="130">
        <v>7</v>
      </c>
      <c r="EG203" s="130">
        <v>21</v>
      </c>
      <c r="EH203" s="130">
        <v>251</v>
      </c>
      <c r="EI203" s="130">
        <v>379</v>
      </c>
      <c r="EJ203" s="130">
        <v>6</v>
      </c>
      <c r="EK203" s="130">
        <v>14</v>
      </c>
      <c r="EL203" s="130">
        <v>31</v>
      </c>
      <c r="EM203" s="130">
        <v>11</v>
      </c>
      <c r="EN203" s="130">
        <v>0</v>
      </c>
      <c r="EO203">
        <v>6</v>
      </c>
      <c r="EP203">
        <v>219</v>
      </c>
      <c r="EQ203">
        <v>366</v>
      </c>
      <c r="ER203">
        <v>5</v>
      </c>
      <c r="ES203" s="130">
        <v>63</v>
      </c>
      <c r="ET203">
        <v>11</v>
      </c>
      <c r="EU203" s="130">
        <v>91</v>
      </c>
      <c r="EV203">
        <v>36</v>
      </c>
      <c r="EW203" s="130">
        <v>8612</v>
      </c>
      <c r="EX203" s="130">
        <v>7</v>
      </c>
      <c r="EY203" s="130">
        <v>1089</v>
      </c>
      <c r="EZ203" s="130">
        <v>43</v>
      </c>
      <c r="FA203" s="130">
        <v>43</v>
      </c>
      <c r="FB203" s="130">
        <v>74</v>
      </c>
      <c r="FC203" s="130">
        <v>2852</v>
      </c>
      <c r="FD203">
        <v>3562</v>
      </c>
      <c r="FE203">
        <v>2325</v>
      </c>
      <c r="FF203" s="130">
        <v>8739</v>
      </c>
      <c r="FG203" s="130">
        <v>62</v>
      </c>
      <c r="FH203" s="130">
        <v>40</v>
      </c>
      <c r="FI203" s="130">
        <v>0</v>
      </c>
      <c r="FJ203" s="130">
        <v>8</v>
      </c>
      <c r="FK203" s="130">
        <v>1</v>
      </c>
      <c r="FL203" s="130">
        <v>58</v>
      </c>
      <c r="FM203" s="130">
        <v>3</v>
      </c>
      <c r="FN203" s="130">
        <v>7</v>
      </c>
      <c r="FO203" s="130">
        <v>1</v>
      </c>
      <c r="FP203" s="130">
        <v>0</v>
      </c>
      <c r="FQ203" s="130">
        <v>0</v>
      </c>
      <c r="FR203" s="130">
        <v>2</v>
      </c>
      <c r="FS203" s="130">
        <v>0</v>
      </c>
      <c r="FT203" s="130">
        <v>0</v>
      </c>
      <c r="FU203" s="130">
        <v>5</v>
      </c>
      <c r="FV203" s="130">
        <v>3</v>
      </c>
      <c r="FW203" s="130">
        <v>2</v>
      </c>
      <c r="FX203" s="130">
        <v>0</v>
      </c>
      <c r="FY203" s="130">
        <v>4</v>
      </c>
      <c r="FZ203" s="130">
        <v>1</v>
      </c>
      <c r="GA203" s="130">
        <v>12</v>
      </c>
      <c r="GB203" s="130">
        <v>6</v>
      </c>
      <c r="GC203" s="130">
        <v>269</v>
      </c>
      <c r="GD203" s="130">
        <v>118</v>
      </c>
      <c r="GE203" s="130">
        <v>387</v>
      </c>
      <c r="GF203" s="130">
        <v>17</v>
      </c>
      <c r="GG203" s="130">
        <v>4</v>
      </c>
      <c r="GH203" s="130">
        <v>21</v>
      </c>
      <c r="GI203" s="130">
        <v>251</v>
      </c>
      <c r="GJ203" s="130">
        <v>114</v>
      </c>
      <c r="GK203" s="130">
        <v>365</v>
      </c>
      <c r="GL203" s="130">
        <v>269</v>
      </c>
      <c r="GM203" s="130">
        <v>32</v>
      </c>
      <c r="GN203" s="130">
        <v>32</v>
      </c>
      <c r="GO203" s="130">
        <v>32</v>
      </c>
      <c r="GP203" s="130">
        <v>24</v>
      </c>
      <c r="GQ203" s="130">
        <v>0</v>
      </c>
      <c r="GR203" s="130">
        <v>0</v>
      </c>
      <c r="GS203" s="130">
        <v>0</v>
      </c>
      <c r="GT203" s="130" t="s">
        <v>118</v>
      </c>
      <c r="GU203" s="130" t="s">
        <v>1271</v>
      </c>
      <c r="GV203" s="130"/>
      <c r="GW203" s="130"/>
      <c r="GX203" s="130"/>
      <c r="GY203" s="130"/>
      <c r="GZ203" s="130"/>
      <c r="HA203" s="130"/>
      <c r="HH203" s="130"/>
      <c r="HI203" s="130"/>
      <c r="HN203" s="130"/>
      <c r="HO203" s="130"/>
      <c r="HP203" s="130"/>
    </row>
    <row r="204" spans="1:224" x14ac:dyDescent="0.3">
      <c r="A204" t="s">
        <v>232</v>
      </c>
      <c r="B204" t="s">
        <v>237</v>
      </c>
      <c r="C204" t="s">
        <v>693</v>
      </c>
      <c r="D204" t="s">
        <v>694</v>
      </c>
      <c r="E204" s="352">
        <v>44713</v>
      </c>
      <c r="F204" s="130">
        <v>11252</v>
      </c>
      <c r="G204">
        <v>450</v>
      </c>
      <c r="H204">
        <v>455</v>
      </c>
      <c r="I204">
        <v>514</v>
      </c>
      <c r="J204">
        <v>395</v>
      </c>
      <c r="K204">
        <v>525</v>
      </c>
      <c r="L204">
        <v>313</v>
      </c>
      <c r="M204">
        <v>362</v>
      </c>
      <c r="N204">
        <v>535</v>
      </c>
      <c r="O204">
        <v>600</v>
      </c>
      <c r="P204">
        <v>26</v>
      </c>
      <c r="Q204">
        <v>31</v>
      </c>
      <c r="R204">
        <v>36</v>
      </c>
      <c r="S204">
        <v>29</v>
      </c>
      <c r="T204">
        <v>36</v>
      </c>
      <c r="U204">
        <v>17</v>
      </c>
      <c r="V204">
        <v>24</v>
      </c>
      <c r="W204">
        <v>45</v>
      </c>
      <c r="X204">
        <v>56</v>
      </c>
      <c r="Y204">
        <v>421</v>
      </c>
      <c r="Z204">
        <v>419</v>
      </c>
      <c r="AA204">
        <v>472</v>
      </c>
      <c r="AB204">
        <v>363</v>
      </c>
      <c r="AC204">
        <v>484</v>
      </c>
      <c r="AD204">
        <v>294</v>
      </c>
      <c r="AE204">
        <v>335</v>
      </c>
      <c r="AF204">
        <v>488</v>
      </c>
      <c r="AG204">
        <v>538</v>
      </c>
      <c r="AH204">
        <v>45</v>
      </c>
      <c r="AI204">
        <v>44</v>
      </c>
      <c r="AJ204">
        <v>5</v>
      </c>
      <c r="AK204">
        <v>5</v>
      </c>
      <c r="AL204">
        <v>40</v>
      </c>
      <c r="AM204">
        <v>39</v>
      </c>
      <c r="AN204">
        <v>237</v>
      </c>
      <c r="AO204">
        <v>10</v>
      </c>
      <c r="AP204">
        <v>226</v>
      </c>
      <c r="AQ204">
        <v>0</v>
      </c>
      <c r="AR204">
        <v>0</v>
      </c>
      <c r="AS204">
        <v>0</v>
      </c>
      <c r="AT204">
        <v>211</v>
      </c>
      <c r="AU204">
        <v>8</v>
      </c>
      <c r="AV204">
        <v>203</v>
      </c>
      <c r="AW204" s="130">
        <v>362</v>
      </c>
      <c r="AX204" s="130">
        <v>4</v>
      </c>
      <c r="AY204" s="130">
        <v>14</v>
      </c>
      <c r="AZ204" s="130">
        <v>344</v>
      </c>
      <c r="BA204" s="130">
        <v>24</v>
      </c>
      <c r="BB204" s="130">
        <v>0</v>
      </c>
      <c r="BC204" s="130">
        <v>0</v>
      </c>
      <c r="BD204" s="130">
        <v>24</v>
      </c>
      <c r="BE204" s="130">
        <v>335</v>
      </c>
      <c r="BF204" s="130">
        <v>4</v>
      </c>
      <c r="BG204" s="130">
        <v>14</v>
      </c>
      <c r="BH204" s="130">
        <v>317</v>
      </c>
      <c r="BI204">
        <v>56</v>
      </c>
      <c r="BJ204" s="130">
        <v>16</v>
      </c>
      <c r="BK204">
        <v>138</v>
      </c>
      <c r="BL204">
        <v>44</v>
      </c>
      <c r="BM204" s="27">
        <v>11</v>
      </c>
      <c r="BN204">
        <v>4</v>
      </c>
      <c r="BO204" s="130">
        <v>16</v>
      </c>
      <c r="BP204" s="130">
        <v>6</v>
      </c>
      <c r="BQ204">
        <v>0</v>
      </c>
      <c r="BR204">
        <v>0</v>
      </c>
      <c r="BS204" s="130">
        <v>10</v>
      </c>
      <c r="BT204">
        <v>0</v>
      </c>
      <c r="BU204">
        <v>0</v>
      </c>
      <c r="BV204">
        <v>0</v>
      </c>
      <c r="BW204">
        <v>4</v>
      </c>
      <c r="BX204">
        <v>0</v>
      </c>
      <c r="BY204" s="130">
        <v>4</v>
      </c>
      <c r="BZ204">
        <v>6</v>
      </c>
      <c r="CA204">
        <v>1</v>
      </c>
      <c r="CB204">
        <v>6</v>
      </c>
      <c r="CC204">
        <v>0</v>
      </c>
      <c r="CD204" s="130"/>
      <c r="CE204" s="130"/>
      <c r="CF204" s="322"/>
      <c r="CG204">
        <v>450</v>
      </c>
      <c r="CH204">
        <v>313</v>
      </c>
      <c r="CI204">
        <v>514</v>
      </c>
      <c r="CJ204" s="130">
        <v>155</v>
      </c>
      <c r="CK204" s="130">
        <v>476</v>
      </c>
      <c r="CL204" s="130">
        <v>332</v>
      </c>
      <c r="CM204" s="130">
        <v>455</v>
      </c>
      <c r="CN204">
        <v>444</v>
      </c>
      <c r="CO204">
        <v>368</v>
      </c>
      <c r="CP204">
        <v>174</v>
      </c>
      <c r="CQ204">
        <v>26</v>
      </c>
      <c r="CR204">
        <v>15</v>
      </c>
      <c r="CS204">
        <v>36</v>
      </c>
      <c r="CT204" s="130">
        <v>4</v>
      </c>
      <c r="CU204" s="130">
        <v>32</v>
      </c>
      <c r="CV204" s="130">
        <v>13</v>
      </c>
      <c r="CW204" s="130">
        <v>31</v>
      </c>
      <c r="CX204">
        <v>31</v>
      </c>
      <c r="CY204">
        <v>19</v>
      </c>
      <c r="CZ204">
        <v>3</v>
      </c>
      <c r="DA204">
        <v>421</v>
      </c>
      <c r="DB204">
        <v>295</v>
      </c>
      <c r="DC204">
        <v>472</v>
      </c>
      <c r="DD204" s="130">
        <v>149</v>
      </c>
      <c r="DE204" s="130">
        <v>441</v>
      </c>
      <c r="DF204" s="130">
        <v>316</v>
      </c>
      <c r="DG204" s="130">
        <v>419</v>
      </c>
      <c r="DH204" s="130">
        <v>408</v>
      </c>
      <c r="DI204" s="130">
        <v>347</v>
      </c>
      <c r="DJ204" s="130">
        <v>170</v>
      </c>
      <c r="DK204" s="130"/>
      <c r="DL204">
        <v>670</v>
      </c>
      <c r="DM204">
        <v>663</v>
      </c>
      <c r="DN204">
        <v>7</v>
      </c>
      <c r="DO204">
        <v>670</v>
      </c>
      <c r="DP204">
        <v>61</v>
      </c>
      <c r="DQ204">
        <v>602</v>
      </c>
      <c r="DR204">
        <v>7</v>
      </c>
      <c r="DS204">
        <v>3</v>
      </c>
      <c r="DT204">
        <v>14</v>
      </c>
      <c r="DU204" s="130">
        <v>181</v>
      </c>
      <c r="DV204" s="130">
        <v>62</v>
      </c>
      <c r="DW204">
        <v>12</v>
      </c>
      <c r="DX204" s="130">
        <v>8</v>
      </c>
      <c r="DY204">
        <v>8</v>
      </c>
      <c r="DZ204">
        <v>397</v>
      </c>
      <c r="EA204">
        <v>2</v>
      </c>
      <c r="EB204">
        <v>3</v>
      </c>
      <c r="EC204" s="130">
        <v>0</v>
      </c>
      <c r="ED204" s="130">
        <v>13</v>
      </c>
      <c r="EE204" s="130">
        <v>0</v>
      </c>
      <c r="EF204" s="130">
        <v>6</v>
      </c>
      <c r="EG204" s="130">
        <v>21</v>
      </c>
      <c r="EH204" s="130">
        <v>255</v>
      </c>
      <c r="EI204" s="130">
        <v>388</v>
      </c>
      <c r="EJ204" s="130">
        <v>5</v>
      </c>
      <c r="EK204" s="130">
        <v>14</v>
      </c>
      <c r="EL204" s="130">
        <v>31</v>
      </c>
      <c r="EM204" s="130">
        <v>11</v>
      </c>
      <c r="EN204" s="130">
        <v>0</v>
      </c>
      <c r="EO204">
        <v>6</v>
      </c>
      <c r="EP204">
        <v>222</v>
      </c>
      <c r="EQ204">
        <v>374</v>
      </c>
      <c r="ER204">
        <v>4</v>
      </c>
      <c r="ES204" s="130">
        <v>64</v>
      </c>
      <c r="ET204">
        <v>12</v>
      </c>
      <c r="EU204" s="130">
        <v>94</v>
      </c>
      <c r="EV204">
        <v>39</v>
      </c>
      <c r="EW204" s="130">
        <v>8596</v>
      </c>
      <c r="EX204" s="130">
        <v>4</v>
      </c>
      <c r="EY204" s="130">
        <v>1081</v>
      </c>
      <c r="EZ204" s="130">
        <v>46</v>
      </c>
      <c r="FA204" s="130">
        <v>43</v>
      </c>
      <c r="FB204" s="130">
        <v>77</v>
      </c>
      <c r="FC204" s="130">
        <v>2837</v>
      </c>
      <c r="FD204">
        <v>3562</v>
      </c>
      <c r="FE204">
        <v>2330</v>
      </c>
      <c r="FF204" s="130">
        <v>8729</v>
      </c>
      <c r="FG204" s="130">
        <v>69</v>
      </c>
      <c r="FH204" s="130">
        <v>42</v>
      </c>
      <c r="FI204" s="130">
        <v>0</v>
      </c>
      <c r="FJ204" s="130">
        <v>6</v>
      </c>
      <c r="FK204" s="130">
        <v>2</v>
      </c>
      <c r="FL204" s="130">
        <v>62</v>
      </c>
      <c r="FM204" s="130">
        <v>5</v>
      </c>
      <c r="FN204" s="130">
        <v>6</v>
      </c>
      <c r="FO204" s="130">
        <v>1</v>
      </c>
      <c r="FP204" s="130">
        <v>0</v>
      </c>
      <c r="FQ204" s="130">
        <v>0</v>
      </c>
      <c r="FR204" s="130">
        <v>2</v>
      </c>
      <c r="FS204" s="130">
        <v>0</v>
      </c>
      <c r="FT204" s="130">
        <v>0</v>
      </c>
      <c r="FU204" s="130">
        <v>5</v>
      </c>
      <c r="FV204" s="130">
        <v>2</v>
      </c>
      <c r="FW204" s="130">
        <v>2</v>
      </c>
      <c r="FX204" s="130">
        <v>0</v>
      </c>
      <c r="FY204" s="130">
        <v>4</v>
      </c>
      <c r="FZ204" s="130">
        <v>1</v>
      </c>
      <c r="GA204" s="130">
        <v>11</v>
      </c>
      <c r="GB204" s="130">
        <v>6</v>
      </c>
      <c r="GC204" s="130">
        <v>274</v>
      </c>
      <c r="GD204" s="130">
        <v>120</v>
      </c>
      <c r="GE204" s="130">
        <v>394</v>
      </c>
      <c r="GF204" s="130">
        <v>17</v>
      </c>
      <c r="GG204" s="130">
        <v>4</v>
      </c>
      <c r="GH204" s="130">
        <v>21</v>
      </c>
      <c r="GI204" s="130">
        <v>256</v>
      </c>
      <c r="GJ204" s="130">
        <v>116</v>
      </c>
      <c r="GK204" s="130">
        <v>372</v>
      </c>
      <c r="GL204" s="130">
        <v>274</v>
      </c>
      <c r="GM204" s="130">
        <v>30</v>
      </c>
      <c r="GN204" s="130">
        <v>30</v>
      </c>
      <c r="GO204" s="130">
        <v>30</v>
      </c>
      <c r="GP204" s="130">
        <v>26</v>
      </c>
      <c r="GQ204" s="130">
        <v>0</v>
      </c>
      <c r="GR204" s="130">
        <v>0</v>
      </c>
      <c r="GS204" s="130">
        <v>0</v>
      </c>
      <c r="GT204" s="130" t="s">
        <v>121</v>
      </c>
      <c r="GU204" s="130" t="s">
        <v>1271</v>
      </c>
      <c r="GV204" s="130"/>
      <c r="GW204" s="130"/>
      <c r="GX204" s="130"/>
      <c r="GY204" s="130"/>
      <c r="GZ204" s="130"/>
      <c r="HA204" s="130"/>
      <c r="HH204" s="130"/>
      <c r="HI204" s="130"/>
      <c r="HN204" s="130"/>
      <c r="HO204" s="130"/>
      <c r="HP204" s="130"/>
    </row>
    <row r="205" spans="1:224" x14ac:dyDescent="0.3">
      <c r="A205" t="s">
        <v>232</v>
      </c>
      <c r="B205" t="s">
        <v>237</v>
      </c>
      <c r="C205" t="s">
        <v>695</v>
      </c>
      <c r="D205" t="s">
        <v>696</v>
      </c>
      <c r="E205" s="352">
        <v>44682</v>
      </c>
      <c r="F205" s="130">
        <v>4889</v>
      </c>
      <c r="G205">
        <v>175</v>
      </c>
      <c r="H205">
        <v>116</v>
      </c>
      <c r="I205">
        <v>189</v>
      </c>
      <c r="J205">
        <v>148</v>
      </c>
      <c r="K205">
        <v>178</v>
      </c>
      <c r="L205">
        <v>51</v>
      </c>
      <c r="M205">
        <v>149</v>
      </c>
      <c r="N205">
        <v>149</v>
      </c>
      <c r="O205">
        <v>212</v>
      </c>
      <c r="P205">
        <v>9</v>
      </c>
      <c r="Q205">
        <v>2</v>
      </c>
      <c r="R205">
        <v>6</v>
      </c>
      <c r="S205">
        <v>4</v>
      </c>
      <c r="T205">
        <v>5</v>
      </c>
      <c r="U205">
        <v>0</v>
      </c>
      <c r="V205">
        <v>7</v>
      </c>
      <c r="W205">
        <v>6</v>
      </c>
      <c r="X205">
        <v>13</v>
      </c>
      <c r="Y205">
        <v>157</v>
      </c>
      <c r="Z205">
        <v>110</v>
      </c>
      <c r="AA205">
        <v>175</v>
      </c>
      <c r="AB205">
        <v>136</v>
      </c>
      <c r="AC205">
        <v>166</v>
      </c>
      <c r="AD205">
        <v>51</v>
      </c>
      <c r="AE205">
        <v>134</v>
      </c>
      <c r="AF205">
        <v>134</v>
      </c>
      <c r="AG205">
        <v>189</v>
      </c>
      <c r="AH205">
        <v>24</v>
      </c>
      <c r="AI205">
        <v>23</v>
      </c>
      <c r="AJ205">
        <v>0</v>
      </c>
      <c r="AK205">
        <v>0</v>
      </c>
      <c r="AL205">
        <v>21</v>
      </c>
      <c r="AM205">
        <v>20</v>
      </c>
      <c r="AN205">
        <v>37</v>
      </c>
      <c r="AO205">
        <v>0</v>
      </c>
      <c r="AP205">
        <v>37</v>
      </c>
      <c r="AQ205">
        <v>0</v>
      </c>
      <c r="AR205">
        <v>0</v>
      </c>
      <c r="AS205">
        <v>0</v>
      </c>
      <c r="AT205">
        <v>24</v>
      </c>
      <c r="AU205">
        <v>0</v>
      </c>
      <c r="AV205">
        <v>24</v>
      </c>
      <c r="AW205" s="130">
        <v>149</v>
      </c>
      <c r="AX205" s="130">
        <v>0</v>
      </c>
      <c r="AY205" s="130">
        <v>7</v>
      </c>
      <c r="AZ205" s="130">
        <v>142</v>
      </c>
      <c r="BA205" s="130">
        <v>7</v>
      </c>
      <c r="BB205" s="130">
        <v>0</v>
      </c>
      <c r="BC205" s="130">
        <v>1</v>
      </c>
      <c r="BD205" s="130">
        <v>6</v>
      </c>
      <c r="BE205" s="130">
        <v>134</v>
      </c>
      <c r="BF205" s="130">
        <v>0</v>
      </c>
      <c r="BG205" s="130">
        <v>6</v>
      </c>
      <c r="BH205" s="130">
        <v>128</v>
      </c>
      <c r="BI205">
        <v>16</v>
      </c>
      <c r="BJ205" s="130">
        <v>4</v>
      </c>
      <c r="BK205">
        <v>41</v>
      </c>
      <c r="BL205">
        <v>36</v>
      </c>
      <c r="BM205" s="27">
        <v>4</v>
      </c>
      <c r="BN205">
        <v>1</v>
      </c>
      <c r="BO205" s="130">
        <v>20</v>
      </c>
      <c r="BP205" s="130">
        <v>5</v>
      </c>
      <c r="BQ205">
        <v>0</v>
      </c>
      <c r="BR205">
        <v>0</v>
      </c>
      <c r="BS205" s="130">
        <v>15</v>
      </c>
      <c r="BT205">
        <v>0</v>
      </c>
      <c r="BU205">
        <v>0</v>
      </c>
      <c r="BV205">
        <v>2</v>
      </c>
      <c r="BW205">
        <v>4</v>
      </c>
      <c r="BX205">
        <v>0</v>
      </c>
      <c r="BY205" s="130">
        <v>4</v>
      </c>
      <c r="BZ205">
        <v>11</v>
      </c>
      <c r="CA205">
        <v>2</v>
      </c>
      <c r="CB205">
        <v>11</v>
      </c>
      <c r="CC205">
        <v>0</v>
      </c>
      <c r="CD205" s="130"/>
      <c r="CE205" s="130"/>
      <c r="CF205" s="322"/>
      <c r="CG205">
        <v>175</v>
      </c>
      <c r="CH205">
        <v>83</v>
      </c>
      <c r="CI205">
        <v>189</v>
      </c>
      <c r="CJ205" s="130">
        <v>44</v>
      </c>
      <c r="CK205" s="130">
        <v>164</v>
      </c>
      <c r="CL205" s="130">
        <v>87</v>
      </c>
      <c r="CM205" s="130">
        <v>116</v>
      </c>
      <c r="CN205">
        <v>112</v>
      </c>
      <c r="CO205">
        <v>101</v>
      </c>
      <c r="CP205">
        <v>22</v>
      </c>
      <c r="CQ205">
        <v>9</v>
      </c>
      <c r="CR205">
        <v>8</v>
      </c>
      <c r="CS205">
        <v>6</v>
      </c>
      <c r="CT205" s="130">
        <v>0</v>
      </c>
      <c r="CU205" s="130">
        <v>4</v>
      </c>
      <c r="CV205" s="130">
        <v>0</v>
      </c>
      <c r="CW205" s="130">
        <v>2</v>
      </c>
      <c r="CX205">
        <v>2</v>
      </c>
      <c r="CY205">
        <v>2</v>
      </c>
      <c r="CZ205">
        <v>0</v>
      </c>
      <c r="DA205">
        <v>157</v>
      </c>
      <c r="DB205">
        <v>73</v>
      </c>
      <c r="DC205">
        <v>175</v>
      </c>
      <c r="DD205" s="130">
        <v>42</v>
      </c>
      <c r="DE205" s="130">
        <v>153</v>
      </c>
      <c r="DF205" s="130">
        <v>84</v>
      </c>
      <c r="DG205" s="130">
        <v>110</v>
      </c>
      <c r="DH205" s="130">
        <v>106</v>
      </c>
      <c r="DI205" s="130">
        <v>97</v>
      </c>
      <c r="DJ205" s="130">
        <v>22</v>
      </c>
      <c r="DK205" s="130"/>
      <c r="DL205">
        <v>250</v>
      </c>
      <c r="DM205">
        <v>239</v>
      </c>
      <c r="DN205">
        <v>11</v>
      </c>
      <c r="DO205">
        <v>250</v>
      </c>
      <c r="DP205">
        <v>15</v>
      </c>
      <c r="DQ205">
        <v>224</v>
      </c>
      <c r="DR205">
        <v>11</v>
      </c>
      <c r="DS205">
        <v>1</v>
      </c>
      <c r="DT205">
        <v>13</v>
      </c>
      <c r="DU205" s="130">
        <v>76</v>
      </c>
      <c r="DV205" s="130">
        <v>16</v>
      </c>
      <c r="DW205">
        <v>16</v>
      </c>
      <c r="DX205" s="130">
        <v>2</v>
      </c>
      <c r="DY205">
        <v>3</v>
      </c>
      <c r="DZ205">
        <v>137</v>
      </c>
      <c r="EA205">
        <v>0</v>
      </c>
      <c r="EB205">
        <v>1</v>
      </c>
      <c r="EC205" s="130">
        <v>0</v>
      </c>
      <c r="ED205" s="130">
        <v>11</v>
      </c>
      <c r="EE205" s="130">
        <v>1</v>
      </c>
      <c r="EF205" s="130">
        <v>2</v>
      </c>
      <c r="EG205" s="130">
        <v>19</v>
      </c>
      <c r="EH205" s="130">
        <v>126</v>
      </c>
      <c r="EI205" s="130">
        <v>103</v>
      </c>
      <c r="EJ205" s="130">
        <v>2</v>
      </c>
      <c r="EK205" s="130">
        <v>8</v>
      </c>
      <c r="EL205" s="130">
        <v>2</v>
      </c>
      <c r="EM205" s="130">
        <v>3</v>
      </c>
      <c r="EN205" s="130">
        <v>0</v>
      </c>
      <c r="EO205">
        <v>10</v>
      </c>
      <c r="EP205">
        <v>117</v>
      </c>
      <c r="EQ205">
        <v>97</v>
      </c>
      <c r="ER205">
        <v>4</v>
      </c>
      <c r="ES205" s="130">
        <v>45</v>
      </c>
      <c r="ET205">
        <v>7</v>
      </c>
      <c r="EU205" s="130">
        <v>24</v>
      </c>
      <c r="EV205">
        <v>16</v>
      </c>
      <c r="EW205" s="130">
        <v>3207</v>
      </c>
      <c r="EX205" s="130">
        <v>0</v>
      </c>
      <c r="EY205" s="130">
        <v>175</v>
      </c>
      <c r="EZ205" s="130">
        <v>0</v>
      </c>
      <c r="FA205" s="130">
        <v>15</v>
      </c>
      <c r="FB205" s="130">
        <v>38</v>
      </c>
      <c r="FC205" s="130">
        <v>1422</v>
      </c>
      <c r="FD205">
        <v>1415</v>
      </c>
      <c r="FE205">
        <v>410</v>
      </c>
      <c r="FF205" s="130">
        <v>3247</v>
      </c>
      <c r="FG205" s="130">
        <v>22</v>
      </c>
      <c r="FH205" s="130">
        <v>13</v>
      </c>
      <c r="FI205" s="130">
        <v>0</v>
      </c>
      <c r="FJ205" s="130">
        <v>0</v>
      </c>
      <c r="FK205" s="130">
        <v>1</v>
      </c>
      <c r="FL205" s="130">
        <v>21</v>
      </c>
      <c r="FM205" s="130">
        <v>0</v>
      </c>
      <c r="FN205" s="130">
        <v>2</v>
      </c>
      <c r="FO205" s="130">
        <v>0</v>
      </c>
      <c r="FP205" s="130">
        <v>0</v>
      </c>
      <c r="FQ205" s="130">
        <v>0</v>
      </c>
      <c r="FR205" s="130">
        <v>2</v>
      </c>
      <c r="FS205" s="130">
        <v>0</v>
      </c>
      <c r="FT205" s="130">
        <v>0</v>
      </c>
      <c r="FU205" s="130">
        <v>8</v>
      </c>
      <c r="FV205" s="130">
        <v>4</v>
      </c>
      <c r="FW205" s="130">
        <v>0</v>
      </c>
      <c r="FX205" s="130">
        <v>1</v>
      </c>
      <c r="FY205" s="130">
        <v>7</v>
      </c>
      <c r="FZ205" s="130">
        <v>1</v>
      </c>
      <c r="GA205" s="130">
        <v>10</v>
      </c>
      <c r="GB205" s="130">
        <v>5</v>
      </c>
      <c r="GC205" s="130">
        <v>99</v>
      </c>
      <c r="GD205" s="130">
        <v>36</v>
      </c>
      <c r="GE205" s="130">
        <v>135</v>
      </c>
      <c r="GF205" s="130">
        <v>1</v>
      </c>
      <c r="GG205" s="130">
        <v>2</v>
      </c>
      <c r="GH205" s="130">
        <v>3</v>
      </c>
      <c r="GI205" s="130">
        <v>95</v>
      </c>
      <c r="GJ205" s="130">
        <v>33</v>
      </c>
      <c r="GK205" s="130">
        <v>128</v>
      </c>
      <c r="GL205" s="130">
        <v>99</v>
      </c>
      <c r="GM205" s="130">
        <v>6</v>
      </c>
      <c r="GN205" s="130">
        <v>6</v>
      </c>
      <c r="GO205" s="130">
        <v>6</v>
      </c>
      <c r="GP205" s="130">
        <v>11</v>
      </c>
      <c r="GQ205" s="130">
        <v>0</v>
      </c>
      <c r="GR205" s="130">
        <v>0</v>
      </c>
      <c r="GS205" s="130">
        <v>0</v>
      </c>
      <c r="GT205" s="130" t="s">
        <v>118</v>
      </c>
      <c r="GU205" s="130" t="s">
        <v>1272</v>
      </c>
      <c r="GV205" s="130"/>
      <c r="GW205" s="130"/>
      <c r="GX205" s="130"/>
      <c r="GY205" s="130"/>
      <c r="GZ205" s="130"/>
      <c r="HA205" s="130"/>
      <c r="HH205" s="130"/>
      <c r="HI205" s="130"/>
      <c r="HN205" s="130"/>
      <c r="HO205" s="130"/>
      <c r="HP205" s="130"/>
    </row>
    <row r="206" spans="1:224" x14ac:dyDescent="0.3">
      <c r="A206" t="s">
        <v>232</v>
      </c>
      <c r="B206" t="s">
        <v>237</v>
      </c>
      <c r="C206" t="s">
        <v>695</v>
      </c>
      <c r="D206" t="s">
        <v>696</v>
      </c>
      <c r="E206" s="352">
        <v>44713</v>
      </c>
      <c r="F206" s="130">
        <v>4868</v>
      </c>
      <c r="G206">
        <v>183</v>
      </c>
      <c r="H206">
        <v>117</v>
      </c>
      <c r="I206">
        <v>190</v>
      </c>
      <c r="J206">
        <v>154</v>
      </c>
      <c r="K206">
        <v>182</v>
      </c>
      <c r="L206">
        <v>50</v>
      </c>
      <c r="M206">
        <v>156</v>
      </c>
      <c r="N206">
        <v>152</v>
      </c>
      <c r="O206">
        <v>212</v>
      </c>
      <c r="P206">
        <v>9</v>
      </c>
      <c r="Q206">
        <v>2</v>
      </c>
      <c r="R206">
        <v>6</v>
      </c>
      <c r="S206">
        <v>4</v>
      </c>
      <c r="T206">
        <v>6</v>
      </c>
      <c r="U206">
        <v>0</v>
      </c>
      <c r="V206">
        <v>7</v>
      </c>
      <c r="W206">
        <v>6</v>
      </c>
      <c r="X206">
        <v>13</v>
      </c>
      <c r="Y206">
        <v>165</v>
      </c>
      <c r="Z206">
        <v>112</v>
      </c>
      <c r="AA206">
        <v>176</v>
      </c>
      <c r="AB206">
        <v>142</v>
      </c>
      <c r="AC206">
        <v>169</v>
      </c>
      <c r="AD206">
        <v>50</v>
      </c>
      <c r="AE206">
        <v>141</v>
      </c>
      <c r="AF206">
        <v>137</v>
      </c>
      <c r="AG206">
        <v>189</v>
      </c>
      <c r="AH206">
        <v>21</v>
      </c>
      <c r="AI206">
        <v>20</v>
      </c>
      <c r="AJ206">
        <v>0</v>
      </c>
      <c r="AK206">
        <v>0</v>
      </c>
      <c r="AL206">
        <v>18</v>
      </c>
      <c r="AM206">
        <v>17</v>
      </c>
      <c r="AN206">
        <v>35</v>
      </c>
      <c r="AO206">
        <v>0</v>
      </c>
      <c r="AP206">
        <v>35</v>
      </c>
      <c r="AQ206">
        <v>0</v>
      </c>
      <c r="AR206">
        <v>0</v>
      </c>
      <c r="AS206">
        <v>0</v>
      </c>
      <c r="AT206">
        <v>23</v>
      </c>
      <c r="AU206">
        <v>0</v>
      </c>
      <c r="AV206">
        <v>23</v>
      </c>
      <c r="AW206" s="130">
        <v>156</v>
      </c>
      <c r="AX206" s="130">
        <v>0</v>
      </c>
      <c r="AY206" s="130">
        <v>7</v>
      </c>
      <c r="AZ206" s="130">
        <v>149</v>
      </c>
      <c r="BA206" s="130">
        <v>7</v>
      </c>
      <c r="BB206" s="130">
        <v>0</v>
      </c>
      <c r="BC206" s="130">
        <v>1</v>
      </c>
      <c r="BD206" s="130">
        <v>6</v>
      </c>
      <c r="BE206" s="130">
        <v>141</v>
      </c>
      <c r="BF206" s="130">
        <v>0</v>
      </c>
      <c r="BG206" s="130">
        <v>6</v>
      </c>
      <c r="BH206" s="130">
        <v>135</v>
      </c>
      <c r="BI206">
        <v>15</v>
      </c>
      <c r="BJ206" s="130">
        <v>3</v>
      </c>
      <c r="BK206">
        <v>41</v>
      </c>
      <c r="BL206">
        <v>36</v>
      </c>
      <c r="BM206" s="27">
        <v>4</v>
      </c>
      <c r="BN206">
        <v>1</v>
      </c>
      <c r="BO206" s="130">
        <v>19</v>
      </c>
      <c r="BP206" s="130">
        <v>5</v>
      </c>
      <c r="BQ206">
        <v>0</v>
      </c>
      <c r="BR206">
        <v>0</v>
      </c>
      <c r="BS206" s="130">
        <v>14</v>
      </c>
      <c r="BT206">
        <v>0</v>
      </c>
      <c r="BU206">
        <v>0</v>
      </c>
      <c r="BV206">
        <v>1</v>
      </c>
      <c r="BW206">
        <v>3</v>
      </c>
      <c r="BX206">
        <v>0</v>
      </c>
      <c r="BY206" s="130">
        <v>3</v>
      </c>
      <c r="BZ206">
        <v>10</v>
      </c>
      <c r="CA206">
        <v>2</v>
      </c>
      <c r="CB206">
        <v>10</v>
      </c>
      <c r="CC206">
        <v>0</v>
      </c>
      <c r="CD206" s="130"/>
      <c r="CE206" s="130"/>
      <c r="CF206" s="322"/>
      <c r="CG206">
        <v>183</v>
      </c>
      <c r="CH206">
        <v>86</v>
      </c>
      <c r="CI206">
        <v>190</v>
      </c>
      <c r="CJ206" s="130">
        <v>46</v>
      </c>
      <c r="CK206" s="130">
        <v>165</v>
      </c>
      <c r="CL206" s="130">
        <v>89</v>
      </c>
      <c r="CM206" s="130">
        <v>117</v>
      </c>
      <c r="CN206">
        <v>113</v>
      </c>
      <c r="CO206">
        <v>105</v>
      </c>
      <c r="CP206">
        <v>22</v>
      </c>
      <c r="CQ206">
        <v>9</v>
      </c>
      <c r="CR206">
        <v>8</v>
      </c>
      <c r="CS206">
        <v>6</v>
      </c>
      <c r="CT206" s="130">
        <v>0</v>
      </c>
      <c r="CU206" s="130">
        <v>4</v>
      </c>
      <c r="CV206" s="130">
        <v>0</v>
      </c>
      <c r="CW206" s="130">
        <v>2</v>
      </c>
      <c r="CX206">
        <v>2</v>
      </c>
      <c r="CY206">
        <v>2</v>
      </c>
      <c r="CZ206">
        <v>0</v>
      </c>
      <c r="DA206">
        <v>165</v>
      </c>
      <c r="DB206">
        <v>76</v>
      </c>
      <c r="DC206">
        <v>176</v>
      </c>
      <c r="DD206" s="130">
        <v>44</v>
      </c>
      <c r="DE206" s="130">
        <v>154</v>
      </c>
      <c r="DF206" s="130">
        <v>86</v>
      </c>
      <c r="DG206" s="130">
        <v>112</v>
      </c>
      <c r="DH206" s="130">
        <v>108</v>
      </c>
      <c r="DI206" s="130">
        <v>101</v>
      </c>
      <c r="DJ206" s="130">
        <v>22</v>
      </c>
      <c r="DK206" s="130"/>
      <c r="DL206">
        <v>249</v>
      </c>
      <c r="DM206">
        <v>238</v>
      </c>
      <c r="DN206">
        <v>11</v>
      </c>
      <c r="DO206">
        <v>249</v>
      </c>
      <c r="DP206">
        <v>14</v>
      </c>
      <c r="DQ206">
        <v>224</v>
      </c>
      <c r="DR206">
        <v>11</v>
      </c>
      <c r="DS206">
        <v>1</v>
      </c>
      <c r="DT206">
        <v>13</v>
      </c>
      <c r="DU206" s="130">
        <v>75</v>
      </c>
      <c r="DV206" s="130">
        <v>16</v>
      </c>
      <c r="DW206">
        <v>16</v>
      </c>
      <c r="DX206" s="130">
        <v>2</v>
      </c>
      <c r="DY206">
        <v>3</v>
      </c>
      <c r="DZ206">
        <v>137</v>
      </c>
      <c r="EA206">
        <v>0</v>
      </c>
      <c r="EB206">
        <v>1</v>
      </c>
      <c r="EC206" s="130">
        <v>0</v>
      </c>
      <c r="ED206" s="130">
        <v>11</v>
      </c>
      <c r="EE206" s="130">
        <v>1</v>
      </c>
      <c r="EF206" s="130">
        <v>1</v>
      </c>
      <c r="EG206" s="130">
        <v>19</v>
      </c>
      <c r="EH206" s="130">
        <v>125</v>
      </c>
      <c r="EI206" s="130">
        <v>104</v>
      </c>
      <c r="EJ206" s="130">
        <v>1</v>
      </c>
      <c r="EK206" s="130">
        <v>8</v>
      </c>
      <c r="EL206" s="130">
        <v>2</v>
      </c>
      <c r="EM206" s="130">
        <v>3</v>
      </c>
      <c r="EN206" s="130">
        <v>0</v>
      </c>
      <c r="EO206">
        <v>10</v>
      </c>
      <c r="EP206">
        <v>116</v>
      </c>
      <c r="EQ206">
        <v>98</v>
      </c>
      <c r="ER206">
        <v>4</v>
      </c>
      <c r="ES206" s="130">
        <v>44</v>
      </c>
      <c r="ET206">
        <v>7</v>
      </c>
      <c r="EU206" s="130">
        <v>25</v>
      </c>
      <c r="EV206">
        <v>17</v>
      </c>
      <c r="EW206" s="130">
        <v>3190</v>
      </c>
      <c r="EX206" s="130">
        <v>0</v>
      </c>
      <c r="EY206" s="130">
        <v>177</v>
      </c>
      <c r="EZ206" s="130">
        <v>1</v>
      </c>
      <c r="FA206" s="130">
        <v>15</v>
      </c>
      <c r="FB206" s="130">
        <v>37</v>
      </c>
      <c r="FC206" s="130">
        <v>1409</v>
      </c>
      <c r="FD206">
        <v>1416</v>
      </c>
      <c r="FE206">
        <v>407</v>
      </c>
      <c r="FF206" s="130">
        <v>3232</v>
      </c>
      <c r="FG206" s="130">
        <v>23</v>
      </c>
      <c r="FH206" s="130">
        <v>13</v>
      </c>
      <c r="FI206" s="130">
        <v>0</v>
      </c>
      <c r="FJ206" s="130">
        <v>0</v>
      </c>
      <c r="FK206" s="130">
        <v>1</v>
      </c>
      <c r="FL206" s="130">
        <v>22</v>
      </c>
      <c r="FM206" s="130">
        <v>0</v>
      </c>
      <c r="FN206" s="130">
        <v>1</v>
      </c>
      <c r="FO206" s="130">
        <v>0</v>
      </c>
      <c r="FP206" s="130">
        <v>0</v>
      </c>
      <c r="FQ206" s="130">
        <v>0</v>
      </c>
      <c r="FR206" s="130">
        <v>1</v>
      </c>
      <c r="FS206" s="130">
        <v>0</v>
      </c>
      <c r="FT206" s="130">
        <v>0</v>
      </c>
      <c r="FU206" s="130">
        <v>8</v>
      </c>
      <c r="FV206" s="130">
        <v>4</v>
      </c>
      <c r="FW206" s="130">
        <v>0</v>
      </c>
      <c r="FX206" s="130">
        <v>1</v>
      </c>
      <c r="FY206" s="130">
        <v>7</v>
      </c>
      <c r="FZ206" s="130">
        <v>1</v>
      </c>
      <c r="GA206" s="130">
        <v>9</v>
      </c>
      <c r="GB206" s="130">
        <v>5</v>
      </c>
      <c r="GC206" s="130">
        <v>98</v>
      </c>
      <c r="GD206" s="130">
        <v>36</v>
      </c>
      <c r="GE206" s="130">
        <v>134</v>
      </c>
      <c r="GF206" s="130">
        <v>1</v>
      </c>
      <c r="GG206" s="130">
        <v>2</v>
      </c>
      <c r="GH206" s="130">
        <v>3</v>
      </c>
      <c r="GI206" s="130">
        <v>94</v>
      </c>
      <c r="GJ206" s="130">
        <v>33</v>
      </c>
      <c r="GK206" s="130">
        <v>127</v>
      </c>
      <c r="GL206" s="130">
        <v>98</v>
      </c>
      <c r="GM206" s="130">
        <v>6</v>
      </c>
      <c r="GN206" s="130">
        <v>6</v>
      </c>
      <c r="GO206" s="130">
        <v>6</v>
      </c>
      <c r="GP206" s="130">
        <v>11</v>
      </c>
      <c r="GQ206" s="130">
        <v>0</v>
      </c>
      <c r="GR206" s="130">
        <v>0</v>
      </c>
      <c r="GS206" s="130">
        <v>0</v>
      </c>
      <c r="GT206" s="130" t="s">
        <v>121</v>
      </c>
      <c r="GU206" s="130" t="s">
        <v>1272</v>
      </c>
      <c r="GV206" s="130"/>
      <c r="GW206" s="130"/>
      <c r="GX206" s="130"/>
      <c r="GY206" s="130"/>
      <c r="GZ206" s="130"/>
      <c r="HA206" s="130"/>
      <c r="HH206" s="130"/>
      <c r="HI206" s="130"/>
      <c r="HN206" s="130"/>
      <c r="HO206" s="130"/>
      <c r="HP206" s="130"/>
    </row>
    <row r="207" spans="1:224" x14ac:dyDescent="0.3">
      <c r="A207" t="s">
        <v>232</v>
      </c>
      <c r="B207" t="s">
        <v>239</v>
      </c>
      <c r="C207" t="s">
        <v>697</v>
      </c>
      <c r="D207" t="s">
        <v>698</v>
      </c>
      <c r="E207" s="352">
        <v>44682</v>
      </c>
      <c r="F207" s="130">
        <v>5263</v>
      </c>
      <c r="G207">
        <v>223</v>
      </c>
      <c r="H207">
        <v>207</v>
      </c>
      <c r="I207">
        <v>225</v>
      </c>
      <c r="J207">
        <v>198</v>
      </c>
      <c r="K207">
        <v>224</v>
      </c>
      <c r="L207">
        <v>179</v>
      </c>
      <c r="M207">
        <v>173</v>
      </c>
      <c r="N207">
        <v>18</v>
      </c>
      <c r="O207">
        <v>251</v>
      </c>
      <c r="P207">
        <v>7</v>
      </c>
      <c r="Q207">
        <v>5</v>
      </c>
      <c r="R207">
        <v>9</v>
      </c>
      <c r="S207">
        <v>5</v>
      </c>
      <c r="T207">
        <v>8</v>
      </c>
      <c r="U207">
        <v>6</v>
      </c>
      <c r="V207">
        <v>4</v>
      </c>
      <c r="W207">
        <v>1</v>
      </c>
      <c r="X207">
        <v>15</v>
      </c>
      <c r="Y207">
        <v>210</v>
      </c>
      <c r="Z207">
        <v>199</v>
      </c>
      <c r="AA207">
        <v>211</v>
      </c>
      <c r="AB207">
        <v>189</v>
      </c>
      <c r="AC207">
        <v>211</v>
      </c>
      <c r="AD207">
        <v>170</v>
      </c>
      <c r="AE207">
        <v>167</v>
      </c>
      <c r="AF207">
        <v>15</v>
      </c>
      <c r="AG207">
        <v>231</v>
      </c>
      <c r="AH207">
        <v>17</v>
      </c>
      <c r="AI207">
        <v>16</v>
      </c>
      <c r="AJ207">
        <v>2</v>
      </c>
      <c r="AK207">
        <v>2</v>
      </c>
      <c r="AL207">
        <v>15</v>
      </c>
      <c r="AM207">
        <v>14</v>
      </c>
      <c r="AN207">
        <v>130</v>
      </c>
      <c r="AO207">
        <v>3</v>
      </c>
      <c r="AP207">
        <v>126</v>
      </c>
      <c r="AQ207">
        <v>0</v>
      </c>
      <c r="AR207">
        <v>0</v>
      </c>
      <c r="AS207">
        <v>0</v>
      </c>
      <c r="AT207">
        <v>8</v>
      </c>
      <c r="AU207">
        <v>0</v>
      </c>
      <c r="AV207">
        <v>8</v>
      </c>
      <c r="AW207" s="130">
        <v>173</v>
      </c>
      <c r="AX207" s="130">
        <v>0</v>
      </c>
      <c r="AY207" s="130">
        <v>7</v>
      </c>
      <c r="AZ207" s="130">
        <v>166</v>
      </c>
      <c r="BA207" s="130">
        <v>4</v>
      </c>
      <c r="BB207" s="130">
        <v>0</v>
      </c>
      <c r="BC207" s="130">
        <v>0</v>
      </c>
      <c r="BD207" s="130">
        <v>4</v>
      </c>
      <c r="BE207" s="130">
        <v>167</v>
      </c>
      <c r="BF207" s="130">
        <v>0</v>
      </c>
      <c r="BG207" s="130">
        <v>7</v>
      </c>
      <c r="BH207" s="130">
        <v>160</v>
      </c>
      <c r="BI207">
        <v>85</v>
      </c>
      <c r="BJ207" s="130">
        <v>7</v>
      </c>
      <c r="BK207">
        <v>58</v>
      </c>
      <c r="BL207">
        <v>55</v>
      </c>
      <c r="BM207" s="27">
        <v>9</v>
      </c>
      <c r="BN207">
        <v>1</v>
      </c>
      <c r="BO207" s="130">
        <v>12</v>
      </c>
      <c r="BP207" s="130">
        <v>3</v>
      </c>
      <c r="BQ207">
        <v>0</v>
      </c>
      <c r="BR207">
        <v>0</v>
      </c>
      <c r="BS207" s="130">
        <v>9</v>
      </c>
      <c r="BT207">
        <v>0</v>
      </c>
      <c r="BU207">
        <v>0</v>
      </c>
      <c r="BV207">
        <v>1</v>
      </c>
      <c r="BW207">
        <v>1</v>
      </c>
      <c r="BX207">
        <v>0</v>
      </c>
      <c r="BY207" s="130">
        <v>1</v>
      </c>
      <c r="BZ207">
        <v>6</v>
      </c>
      <c r="CA207">
        <v>1</v>
      </c>
      <c r="CB207">
        <v>5</v>
      </c>
      <c r="CC207">
        <v>1</v>
      </c>
      <c r="CD207" s="130"/>
      <c r="CE207" s="130"/>
      <c r="CF207" s="322"/>
      <c r="CG207">
        <v>223</v>
      </c>
      <c r="CH207">
        <v>154</v>
      </c>
      <c r="CI207">
        <v>225</v>
      </c>
      <c r="CJ207" s="130">
        <v>68</v>
      </c>
      <c r="CK207" s="130">
        <v>213</v>
      </c>
      <c r="CL207" s="130">
        <v>156</v>
      </c>
      <c r="CM207" s="130">
        <v>207</v>
      </c>
      <c r="CN207">
        <v>200</v>
      </c>
      <c r="CO207">
        <v>193</v>
      </c>
      <c r="CP207">
        <v>95</v>
      </c>
      <c r="CQ207">
        <v>7</v>
      </c>
      <c r="CR207">
        <v>5</v>
      </c>
      <c r="CS207">
        <v>9</v>
      </c>
      <c r="CT207" s="130">
        <v>1</v>
      </c>
      <c r="CU207" s="130">
        <v>7</v>
      </c>
      <c r="CV207" s="130">
        <v>2</v>
      </c>
      <c r="CW207" s="130">
        <v>5</v>
      </c>
      <c r="CX207">
        <v>4</v>
      </c>
      <c r="CY207">
        <v>5</v>
      </c>
      <c r="CZ207">
        <v>1</v>
      </c>
      <c r="DA207">
        <v>210</v>
      </c>
      <c r="DB207">
        <v>145</v>
      </c>
      <c r="DC207">
        <v>211</v>
      </c>
      <c r="DD207" s="130">
        <v>65</v>
      </c>
      <c r="DE207" s="130">
        <v>201</v>
      </c>
      <c r="DF207" s="130">
        <v>150</v>
      </c>
      <c r="DG207" s="130">
        <v>199</v>
      </c>
      <c r="DH207" s="130">
        <v>193</v>
      </c>
      <c r="DI207" s="130">
        <v>185</v>
      </c>
      <c r="DJ207" s="130">
        <v>93</v>
      </c>
      <c r="DK207" s="130"/>
      <c r="DL207">
        <v>271</v>
      </c>
      <c r="DM207">
        <v>265</v>
      </c>
      <c r="DN207">
        <v>6</v>
      </c>
      <c r="DO207">
        <v>271</v>
      </c>
      <c r="DP207">
        <v>17</v>
      </c>
      <c r="DQ207">
        <v>248</v>
      </c>
      <c r="DR207">
        <v>6</v>
      </c>
      <c r="DS207">
        <v>1</v>
      </c>
      <c r="DT207">
        <v>6</v>
      </c>
      <c r="DU207" s="130">
        <v>82</v>
      </c>
      <c r="DV207" s="130">
        <v>12</v>
      </c>
      <c r="DW207">
        <v>11</v>
      </c>
      <c r="DX207" s="130">
        <v>3</v>
      </c>
      <c r="DY207">
        <v>2</v>
      </c>
      <c r="DZ207">
        <v>161</v>
      </c>
      <c r="EA207">
        <v>0</v>
      </c>
      <c r="EB207">
        <v>0</v>
      </c>
      <c r="EC207" s="130">
        <v>0</v>
      </c>
      <c r="ED207" s="130">
        <v>4</v>
      </c>
      <c r="EE207" s="130">
        <v>0</v>
      </c>
      <c r="EF207" s="130">
        <v>2</v>
      </c>
      <c r="EG207" s="130">
        <v>13</v>
      </c>
      <c r="EH207" s="130">
        <v>97</v>
      </c>
      <c r="EI207" s="130">
        <v>159</v>
      </c>
      <c r="EJ207" s="130">
        <v>2</v>
      </c>
      <c r="EK207" s="130">
        <v>8</v>
      </c>
      <c r="EL207" s="130">
        <v>5</v>
      </c>
      <c r="EM207" s="130">
        <v>2</v>
      </c>
      <c r="EN207" s="130">
        <v>0</v>
      </c>
      <c r="EO207">
        <v>5</v>
      </c>
      <c r="EP207">
        <v>89</v>
      </c>
      <c r="EQ207">
        <v>154</v>
      </c>
      <c r="ER207">
        <v>5</v>
      </c>
      <c r="ES207" s="130">
        <v>41</v>
      </c>
      <c r="ET207">
        <v>7</v>
      </c>
      <c r="EU207" s="130">
        <v>178</v>
      </c>
      <c r="EV207">
        <v>95</v>
      </c>
      <c r="EW207" s="130">
        <v>3447</v>
      </c>
      <c r="EX207" s="130">
        <v>8</v>
      </c>
      <c r="EY207" s="130">
        <v>189</v>
      </c>
      <c r="EZ207" s="130">
        <v>72</v>
      </c>
      <c r="FA207" s="130">
        <v>10</v>
      </c>
      <c r="FB207" s="130">
        <v>31</v>
      </c>
      <c r="FC207" s="130">
        <v>1367</v>
      </c>
      <c r="FD207">
        <v>1592</v>
      </c>
      <c r="FE207">
        <v>761</v>
      </c>
      <c r="FF207" s="130">
        <v>3720</v>
      </c>
      <c r="FG207" s="130">
        <v>33</v>
      </c>
      <c r="FH207" s="130">
        <v>19</v>
      </c>
      <c r="FI207" s="130">
        <v>0</v>
      </c>
      <c r="FJ207" s="130">
        <v>13</v>
      </c>
      <c r="FK207" s="130">
        <v>0</v>
      </c>
      <c r="FL207" s="130">
        <v>30</v>
      </c>
      <c r="FM207" s="130">
        <v>3</v>
      </c>
      <c r="FN207" s="130">
        <v>2</v>
      </c>
      <c r="FO207" s="130">
        <v>0</v>
      </c>
      <c r="FP207" s="130">
        <v>0</v>
      </c>
      <c r="FQ207" s="130">
        <v>0</v>
      </c>
      <c r="FR207" s="130">
        <v>1</v>
      </c>
      <c r="FS207" s="130">
        <v>0</v>
      </c>
      <c r="FT207" s="130">
        <v>0</v>
      </c>
      <c r="FU207" s="130">
        <v>3</v>
      </c>
      <c r="FV207" s="130">
        <v>1</v>
      </c>
      <c r="FW207" s="130">
        <v>0</v>
      </c>
      <c r="FX207" s="130">
        <v>1</v>
      </c>
      <c r="FY207" s="130">
        <v>3</v>
      </c>
      <c r="FZ207" s="130">
        <v>0</v>
      </c>
      <c r="GA207" s="130">
        <v>5</v>
      </c>
      <c r="GB207" s="130">
        <v>3</v>
      </c>
      <c r="GC207" s="130">
        <v>125</v>
      </c>
      <c r="GD207" s="130">
        <v>47</v>
      </c>
      <c r="GE207" s="130">
        <v>172</v>
      </c>
      <c r="GF207" s="130">
        <v>2</v>
      </c>
      <c r="GG207" s="130">
        <v>2</v>
      </c>
      <c r="GH207" s="130">
        <v>4</v>
      </c>
      <c r="GI207" s="130">
        <v>122</v>
      </c>
      <c r="GJ207" s="130">
        <v>45</v>
      </c>
      <c r="GK207" s="130">
        <v>167</v>
      </c>
      <c r="GL207" s="130">
        <v>125</v>
      </c>
      <c r="GM207" s="130">
        <v>2</v>
      </c>
      <c r="GN207" s="130">
        <v>2</v>
      </c>
      <c r="GO207" s="130">
        <v>2</v>
      </c>
      <c r="GP207" s="130">
        <v>18</v>
      </c>
      <c r="GQ207" s="130">
        <v>4</v>
      </c>
      <c r="GR207" s="130">
        <v>3</v>
      </c>
      <c r="GS207" s="130">
        <v>3</v>
      </c>
      <c r="GT207" s="130" t="s">
        <v>118</v>
      </c>
      <c r="GU207" s="130" t="s">
        <v>1273</v>
      </c>
      <c r="GV207" s="130"/>
      <c r="GW207" s="130"/>
      <c r="GX207" s="130"/>
      <c r="GY207" s="130"/>
      <c r="GZ207" s="130"/>
      <c r="HA207" s="130"/>
      <c r="HH207" s="130"/>
      <c r="HI207" s="130"/>
      <c r="HN207" s="130"/>
      <c r="HO207" s="130"/>
      <c r="HP207" s="130"/>
    </row>
    <row r="208" spans="1:224" x14ac:dyDescent="0.3">
      <c r="A208" t="s">
        <v>232</v>
      </c>
      <c r="B208" t="s">
        <v>239</v>
      </c>
      <c r="C208" t="s">
        <v>697</v>
      </c>
      <c r="D208" t="s">
        <v>698</v>
      </c>
      <c r="E208" s="352">
        <v>44713</v>
      </c>
      <c r="F208" s="130">
        <v>5265</v>
      </c>
      <c r="G208">
        <v>242</v>
      </c>
      <c r="H208">
        <v>221</v>
      </c>
      <c r="I208">
        <v>235</v>
      </c>
      <c r="J208">
        <v>215</v>
      </c>
      <c r="K208">
        <v>236</v>
      </c>
      <c r="L208">
        <v>182</v>
      </c>
      <c r="M208">
        <v>189</v>
      </c>
      <c r="N208">
        <v>18</v>
      </c>
      <c r="O208">
        <v>259</v>
      </c>
      <c r="P208">
        <v>7</v>
      </c>
      <c r="Q208">
        <v>5</v>
      </c>
      <c r="R208">
        <v>8</v>
      </c>
      <c r="S208">
        <v>5</v>
      </c>
      <c r="T208">
        <v>7</v>
      </c>
      <c r="U208">
        <v>5</v>
      </c>
      <c r="V208">
        <v>5</v>
      </c>
      <c r="W208">
        <v>1</v>
      </c>
      <c r="X208">
        <v>15</v>
      </c>
      <c r="Y208">
        <v>229</v>
      </c>
      <c r="Z208">
        <v>212</v>
      </c>
      <c r="AA208">
        <v>222</v>
      </c>
      <c r="AB208">
        <v>206</v>
      </c>
      <c r="AC208">
        <v>224</v>
      </c>
      <c r="AD208">
        <v>174</v>
      </c>
      <c r="AE208">
        <v>182</v>
      </c>
      <c r="AF208">
        <v>15</v>
      </c>
      <c r="AG208">
        <v>239</v>
      </c>
      <c r="AH208">
        <v>17</v>
      </c>
      <c r="AI208">
        <v>16</v>
      </c>
      <c r="AJ208">
        <v>2</v>
      </c>
      <c r="AK208">
        <v>2</v>
      </c>
      <c r="AL208">
        <v>15</v>
      </c>
      <c r="AM208">
        <v>14</v>
      </c>
      <c r="AN208">
        <v>148</v>
      </c>
      <c r="AO208">
        <v>4</v>
      </c>
      <c r="AP208">
        <v>143</v>
      </c>
      <c r="AQ208">
        <v>0</v>
      </c>
      <c r="AR208">
        <v>0</v>
      </c>
      <c r="AS208">
        <v>0</v>
      </c>
      <c r="AT208">
        <v>8</v>
      </c>
      <c r="AU208">
        <v>0</v>
      </c>
      <c r="AV208">
        <v>8</v>
      </c>
      <c r="AW208" s="130">
        <v>189</v>
      </c>
      <c r="AX208" s="130">
        <v>1</v>
      </c>
      <c r="AY208" s="130">
        <v>9</v>
      </c>
      <c r="AZ208" s="130">
        <v>179</v>
      </c>
      <c r="BA208" s="130">
        <v>5</v>
      </c>
      <c r="BB208" s="130">
        <v>0</v>
      </c>
      <c r="BC208" s="130">
        <v>0</v>
      </c>
      <c r="BD208" s="130">
        <v>5</v>
      </c>
      <c r="BE208" s="130">
        <v>182</v>
      </c>
      <c r="BF208" s="130">
        <v>1</v>
      </c>
      <c r="BG208" s="130">
        <v>9</v>
      </c>
      <c r="BH208" s="130">
        <v>172</v>
      </c>
      <c r="BI208">
        <v>90</v>
      </c>
      <c r="BJ208" s="130">
        <v>8</v>
      </c>
      <c r="BK208">
        <v>60</v>
      </c>
      <c r="BL208">
        <v>58</v>
      </c>
      <c r="BM208" s="27">
        <v>9</v>
      </c>
      <c r="BN208">
        <v>0</v>
      </c>
      <c r="BO208" s="130">
        <v>12</v>
      </c>
      <c r="BP208" s="130">
        <v>3</v>
      </c>
      <c r="BQ208">
        <v>0</v>
      </c>
      <c r="BR208">
        <v>0</v>
      </c>
      <c r="BS208" s="130">
        <v>9</v>
      </c>
      <c r="BT208">
        <v>0</v>
      </c>
      <c r="BU208">
        <v>0</v>
      </c>
      <c r="BV208">
        <v>1</v>
      </c>
      <c r="BW208">
        <v>1</v>
      </c>
      <c r="BX208">
        <v>0</v>
      </c>
      <c r="BY208" s="130">
        <v>1</v>
      </c>
      <c r="BZ208">
        <v>6</v>
      </c>
      <c r="CA208">
        <v>1</v>
      </c>
      <c r="CB208">
        <v>5</v>
      </c>
      <c r="CC208">
        <v>1</v>
      </c>
      <c r="CD208" s="130"/>
      <c r="CE208" s="130"/>
      <c r="CF208" s="322"/>
      <c r="CG208">
        <v>242</v>
      </c>
      <c r="CH208">
        <v>167</v>
      </c>
      <c r="CI208">
        <v>235</v>
      </c>
      <c r="CJ208" s="130">
        <v>77</v>
      </c>
      <c r="CK208" s="130">
        <v>222</v>
      </c>
      <c r="CL208" s="130">
        <v>164</v>
      </c>
      <c r="CM208" s="130">
        <v>221</v>
      </c>
      <c r="CN208">
        <v>215</v>
      </c>
      <c r="CO208">
        <v>210</v>
      </c>
      <c r="CP208">
        <v>103</v>
      </c>
      <c r="CQ208">
        <v>7</v>
      </c>
      <c r="CR208">
        <v>5</v>
      </c>
      <c r="CS208">
        <v>8</v>
      </c>
      <c r="CT208" s="130">
        <v>1</v>
      </c>
      <c r="CU208" s="130">
        <v>6</v>
      </c>
      <c r="CV208" s="130">
        <v>1</v>
      </c>
      <c r="CW208" s="130">
        <v>5</v>
      </c>
      <c r="CX208">
        <v>5</v>
      </c>
      <c r="CY208">
        <v>5</v>
      </c>
      <c r="CZ208">
        <v>1</v>
      </c>
      <c r="DA208">
        <v>229</v>
      </c>
      <c r="DB208">
        <v>158</v>
      </c>
      <c r="DC208">
        <v>222</v>
      </c>
      <c r="DD208" s="130">
        <v>74</v>
      </c>
      <c r="DE208" s="130">
        <v>211</v>
      </c>
      <c r="DF208" s="130">
        <v>159</v>
      </c>
      <c r="DG208" s="130">
        <v>212</v>
      </c>
      <c r="DH208" s="130">
        <v>206</v>
      </c>
      <c r="DI208" s="130">
        <v>201</v>
      </c>
      <c r="DJ208" s="130">
        <v>100</v>
      </c>
      <c r="DK208" s="130"/>
      <c r="DL208">
        <v>276</v>
      </c>
      <c r="DM208">
        <v>270</v>
      </c>
      <c r="DN208">
        <v>6</v>
      </c>
      <c r="DO208">
        <v>276</v>
      </c>
      <c r="DP208">
        <v>17</v>
      </c>
      <c r="DQ208">
        <v>253</v>
      </c>
      <c r="DR208">
        <v>6</v>
      </c>
      <c r="DS208">
        <v>0</v>
      </c>
      <c r="DT208">
        <v>5</v>
      </c>
      <c r="DU208" s="130">
        <v>89</v>
      </c>
      <c r="DV208" s="130">
        <v>11</v>
      </c>
      <c r="DW208">
        <v>11</v>
      </c>
      <c r="DX208" s="130">
        <v>3</v>
      </c>
      <c r="DY208">
        <v>2</v>
      </c>
      <c r="DZ208">
        <v>160</v>
      </c>
      <c r="EA208">
        <v>0</v>
      </c>
      <c r="EB208">
        <v>0</v>
      </c>
      <c r="EC208" s="130">
        <v>0</v>
      </c>
      <c r="ED208" s="130">
        <v>4</v>
      </c>
      <c r="EE208" s="130">
        <v>0</v>
      </c>
      <c r="EF208" s="130">
        <v>2</v>
      </c>
      <c r="EG208" s="130">
        <v>13</v>
      </c>
      <c r="EH208" s="130">
        <v>96</v>
      </c>
      <c r="EI208" s="130">
        <v>165</v>
      </c>
      <c r="EJ208" s="130">
        <v>2</v>
      </c>
      <c r="EK208" s="130">
        <v>8</v>
      </c>
      <c r="EL208" s="130">
        <v>5</v>
      </c>
      <c r="EM208" s="130">
        <v>2</v>
      </c>
      <c r="EN208" s="130">
        <v>0</v>
      </c>
      <c r="EO208">
        <v>5</v>
      </c>
      <c r="EP208">
        <v>88</v>
      </c>
      <c r="EQ208">
        <v>160</v>
      </c>
      <c r="ER208">
        <v>5</v>
      </c>
      <c r="ES208" s="130">
        <v>42</v>
      </c>
      <c r="ET208">
        <v>7</v>
      </c>
      <c r="EU208" s="130">
        <v>178</v>
      </c>
      <c r="EV208">
        <v>97</v>
      </c>
      <c r="EW208" s="130">
        <v>3448</v>
      </c>
      <c r="EX208" s="130">
        <v>4</v>
      </c>
      <c r="EY208" s="130">
        <v>189</v>
      </c>
      <c r="EZ208" s="130">
        <v>71</v>
      </c>
      <c r="FA208" s="130">
        <v>10</v>
      </c>
      <c r="FB208" s="130">
        <v>33</v>
      </c>
      <c r="FC208" s="130">
        <v>1367</v>
      </c>
      <c r="FD208">
        <v>1598</v>
      </c>
      <c r="FE208">
        <v>758</v>
      </c>
      <c r="FF208" s="130">
        <v>3723</v>
      </c>
      <c r="FG208" s="130">
        <v>36</v>
      </c>
      <c r="FH208" s="130">
        <v>20</v>
      </c>
      <c r="FI208" s="130">
        <v>1</v>
      </c>
      <c r="FJ208" s="130">
        <v>15</v>
      </c>
      <c r="FK208" s="130">
        <v>0</v>
      </c>
      <c r="FL208" s="130">
        <v>33</v>
      </c>
      <c r="FM208" s="130">
        <v>3</v>
      </c>
      <c r="FN208" s="130">
        <v>2</v>
      </c>
      <c r="FO208" s="130">
        <v>0</v>
      </c>
      <c r="FP208" s="130">
        <v>0</v>
      </c>
      <c r="FQ208" s="130">
        <v>0</v>
      </c>
      <c r="FR208" s="130">
        <v>1</v>
      </c>
      <c r="FS208" s="130">
        <v>0</v>
      </c>
      <c r="FT208" s="130">
        <v>0</v>
      </c>
      <c r="FU208" s="130">
        <v>3</v>
      </c>
      <c r="FV208" s="130">
        <v>1</v>
      </c>
      <c r="FW208" s="130">
        <v>0</v>
      </c>
      <c r="FX208" s="130">
        <v>1</v>
      </c>
      <c r="FY208" s="130">
        <v>3</v>
      </c>
      <c r="FZ208" s="130">
        <v>0</v>
      </c>
      <c r="GA208" s="130">
        <v>5</v>
      </c>
      <c r="GB208" s="130">
        <v>3</v>
      </c>
      <c r="GC208" s="130">
        <v>129</v>
      </c>
      <c r="GD208" s="130">
        <v>49</v>
      </c>
      <c r="GE208" s="130">
        <v>178</v>
      </c>
      <c r="GF208" s="130">
        <v>2</v>
      </c>
      <c r="GG208" s="130">
        <v>2</v>
      </c>
      <c r="GH208" s="130">
        <v>4</v>
      </c>
      <c r="GI208" s="130">
        <v>126</v>
      </c>
      <c r="GJ208" s="130">
        <v>47</v>
      </c>
      <c r="GK208" s="130">
        <v>173</v>
      </c>
      <c r="GL208" s="130">
        <v>129</v>
      </c>
      <c r="GM208" s="130">
        <v>2</v>
      </c>
      <c r="GN208" s="130">
        <v>2</v>
      </c>
      <c r="GO208" s="130">
        <v>2</v>
      </c>
      <c r="GP208" s="130">
        <v>17</v>
      </c>
      <c r="GQ208" s="130">
        <v>4</v>
      </c>
      <c r="GR208" s="130">
        <v>3</v>
      </c>
      <c r="GS208" s="130">
        <v>3</v>
      </c>
      <c r="GT208" s="130" t="s">
        <v>121</v>
      </c>
      <c r="GU208" s="130" t="s">
        <v>1273</v>
      </c>
      <c r="GV208" s="130"/>
      <c r="GW208" s="130"/>
      <c r="GX208" s="130"/>
      <c r="GY208" s="130"/>
      <c r="GZ208" s="130"/>
      <c r="HA208" s="130"/>
      <c r="HH208" s="130"/>
      <c r="HI208" s="130"/>
      <c r="HN208" s="130"/>
      <c r="HO208" s="130"/>
      <c r="HP208" s="130"/>
    </row>
    <row r="209" spans="1:224" x14ac:dyDescent="0.3">
      <c r="A209" t="s">
        <v>232</v>
      </c>
      <c r="B209" t="s">
        <v>239</v>
      </c>
      <c r="C209" t="s">
        <v>699</v>
      </c>
      <c r="D209" t="s">
        <v>700</v>
      </c>
      <c r="E209" s="352">
        <v>44682</v>
      </c>
      <c r="F209" s="130">
        <v>4538</v>
      </c>
      <c r="G209">
        <v>305</v>
      </c>
      <c r="H209">
        <v>276</v>
      </c>
      <c r="I209">
        <v>292</v>
      </c>
      <c r="J209">
        <v>280</v>
      </c>
      <c r="K209">
        <v>301</v>
      </c>
      <c r="L209">
        <v>216</v>
      </c>
      <c r="M209">
        <v>262</v>
      </c>
      <c r="N209">
        <v>236</v>
      </c>
      <c r="O209">
        <v>320</v>
      </c>
      <c r="P209">
        <v>11</v>
      </c>
      <c r="Q209">
        <v>8</v>
      </c>
      <c r="R209">
        <v>10</v>
      </c>
      <c r="S209">
        <v>10</v>
      </c>
      <c r="T209">
        <v>9</v>
      </c>
      <c r="U209">
        <v>8</v>
      </c>
      <c r="V209">
        <v>10</v>
      </c>
      <c r="W209">
        <v>10</v>
      </c>
      <c r="X209">
        <v>12</v>
      </c>
      <c r="Y209">
        <v>294</v>
      </c>
      <c r="Z209">
        <v>268</v>
      </c>
      <c r="AA209">
        <v>282</v>
      </c>
      <c r="AB209">
        <v>270</v>
      </c>
      <c r="AC209">
        <v>292</v>
      </c>
      <c r="AD209">
        <v>208</v>
      </c>
      <c r="AE209">
        <v>252</v>
      </c>
      <c r="AF209">
        <v>225</v>
      </c>
      <c r="AG209">
        <v>307</v>
      </c>
      <c r="AH209">
        <v>27</v>
      </c>
      <c r="AI209">
        <v>26</v>
      </c>
      <c r="AJ209">
        <v>0</v>
      </c>
      <c r="AK209">
        <v>0</v>
      </c>
      <c r="AL209">
        <v>27</v>
      </c>
      <c r="AM209">
        <v>26</v>
      </c>
      <c r="AN209">
        <v>181</v>
      </c>
      <c r="AO209">
        <v>5</v>
      </c>
      <c r="AP209">
        <v>176</v>
      </c>
      <c r="AQ209">
        <v>0</v>
      </c>
      <c r="AR209">
        <v>0</v>
      </c>
      <c r="AS209">
        <v>0</v>
      </c>
      <c r="AT209">
        <v>147</v>
      </c>
      <c r="AU209">
        <v>4</v>
      </c>
      <c r="AV209">
        <v>143</v>
      </c>
      <c r="AW209" s="130">
        <v>262</v>
      </c>
      <c r="AX209" s="130">
        <v>4</v>
      </c>
      <c r="AY209" s="130">
        <v>16</v>
      </c>
      <c r="AZ209" s="130">
        <v>240</v>
      </c>
      <c r="BA209" s="130">
        <v>10</v>
      </c>
      <c r="BB209" s="130">
        <v>0</v>
      </c>
      <c r="BC209" s="130">
        <v>0</v>
      </c>
      <c r="BD209" s="130">
        <v>10</v>
      </c>
      <c r="BE209" s="130">
        <v>252</v>
      </c>
      <c r="BF209" s="130">
        <v>4</v>
      </c>
      <c r="BG209" s="130">
        <v>16</v>
      </c>
      <c r="BH209" s="130">
        <v>230</v>
      </c>
      <c r="BI209">
        <v>81</v>
      </c>
      <c r="BJ209" s="130">
        <v>16</v>
      </c>
      <c r="BK209">
        <v>49</v>
      </c>
      <c r="BL209">
        <v>40</v>
      </c>
      <c r="BM209" s="27">
        <v>6</v>
      </c>
      <c r="BN209">
        <v>3</v>
      </c>
      <c r="BO209" s="130">
        <v>10</v>
      </c>
      <c r="BP209" s="130">
        <v>1</v>
      </c>
      <c r="BQ209">
        <v>0</v>
      </c>
      <c r="BR209">
        <v>0</v>
      </c>
      <c r="BS209" s="130">
        <v>9</v>
      </c>
      <c r="BT209">
        <v>0</v>
      </c>
      <c r="BU209">
        <v>0</v>
      </c>
      <c r="BV209">
        <v>3</v>
      </c>
      <c r="BW209">
        <v>0</v>
      </c>
      <c r="BX209">
        <v>0</v>
      </c>
      <c r="BY209" s="130">
        <v>0</v>
      </c>
      <c r="BZ209">
        <v>4</v>
      </c>
      <c r="CA209">
        <v>0</v>
      </c>
      <c r="CB209">
        <v>3</v>
      </c>
      <c r="CC209">
        <v>1</v>
      </c>
      <c r="CD209" s="130"/>
      <c r="CE209" s="130"/>
      <c r="CF209" s="322"/>
      <c r="CG209">
        <v>305</v>
      </c>
      <c r="CH209">
        <v>213</v>
      </c>
      <c r="CI209">
        <v>292</v>
      </c>
      <c r="CJ209" s="130">
        <v>86</v>
      </c>
      <c r="CK209" s="130">
        <v>265</v>
      </c>
      <c r="CL209" s="130">
        <v>183</v>
      </c>
      <c r="CM209" s="130">
        <v>276</v>
      </c>
      <c r="CN209">
        <v>218</v>
      </c>
      <c r="CO209">
        <v>263</v>
      </c>
      <c r="CP209">
        <v>100</v>
      </c>
      <c r="CQ209">
        <v>11</v>
      </c>
      <c r="CR209">
        <v>10</v>
      </c>
      <c r="CS209">
        <v>10</v>
      </c>
      <c r="CT209" s="130">
        <v>2</v>
      </c>
      <c r="CU209" s="130">
        <v>8</v>
      </c>
      <c r="CV209" s="130">
        <v>4</v>
      </c>
      <c r="CW209" s="130">
        <v>8</v>
      </c>
      <c r="CX209">
        <v>5</v>
      </c>
      <c r="CY209">
        <v>7</v>
      </c>
      <c r="CZ209">
        <v>3</v>
      </c>
      <c r="DA209">
        <v>294</v>
      </c>
      <c r="DB209">
        <v>203</v>
      </c>
      <c r="DC209">
        <v>282</v>
      </c>
      <c r="DD209" s="130">
        <v>84</v>
      </c>
      <c r="DE209" s="130">
        <v>257</v>
      </c>
      <c r="DF209" s="130">
        <v>179</v>
      </c>
      <c r="DG209" s="130">
        <v>268</v>
      </c>
      <c r="DH209" s="130">
        <v>213</v>
      </c>
      <c r="DI209" s="130">
        <v>256</v>
      </c>
      <c r="DJ209" s="130">
        <v>97</v>
      </c>
      <c r="DK209" s="130"/>
      <c r="DL209">
        <v>337</v>
      </c>
      <c r="DM209">
        <v>336</v>
      </c>
      <c r="DN209">
        <v>1</v>
      </c>
      <c r="DO209">
        <v>337</v>
      </c>
      <c r="DP209">
        <v>15</v>
      </c>
      <c r="DQ209">
        <v>321</v>
      </c>
      <c r="DR209">
        <v>1</v>
      </c>
      <c r="DS209">
        <v>4</v>
      </c>
      <c r="DT209">
        <v>15</v>
      </c>
      <c r="DU209" s="130">
        <v>250</v>
      </c>
      <c r="DV209" s="130">
        <v>43</v>
      </c>
      <c r="DW209">
        <v>29</v>
      </c>
      <c r="DX209" s="130">
        <v>8</v>
      </c>
      <c r="DY209">
        <v>0</v>
      </c>
      <c r="DZ209">
        <v>6</v>
      </c>
      <c r="EA209">
        <v>1</v>
      </c>
      <c r="EB209">
        <v>3</v>
      </c>
      <c r="EC209" s="130">
        <v>0</v>
      </c>
      <c r="ED209" s="130">
        <v>12</v>
      </c>
      <c r="EE209" s="130">
        <v>0</v>
      </c>
      <c r="EF209" s="130">
        <v>2</v>
      </c>
      <c r="EG209" s="130">
        <v>13</v>
      </c>
      <c r="EH209" s="130">
        <v>144</v>
      </c>
      <c r="EI209" s="130">
        <v>178</v>
      </c>
      <c r="EJ209" s="130">
        <v>2</v>
      </c>
      <c r="EK209" s="130">
        <v>7</v>
      </c>
      <c r="EL209" s="130">
        <v>2</v>
      </c>
      <c r="EM209" s="130">
        <v>4</v>
      </c>
      <c r="EN209" s="130">
        <v>0</v>
      </c>
      <c r="EO209">
        <v>6</v>
      </c>
      <c r="EP209">
        <v>142</v>
      </c>
      <c r="EQ209">
        <v>173</v>
      </c>
      <c r="ER209">
        <v>2</v>
      </c>
      <c r="ES209" s="130">
        <v>19</v>
      </c>
      <c r="ET209">
        <v>5</v>
      </c>
      <c r="EU209" s="130">
        <v>202</v>
      </c>
      <c r="EV209">
        <v>33</v>
      </c>
      <c r="EW209" s="130">
        <v>3204</v>
      </c>
      <c r="EX209" s="130">
        <v>0</v>
      </c>
      <c r="EY209" s="130">
        <v>336</v>
      </c>
      <c r="EZ209" s="130">
        <v>0</v>
      </c>
      <c r="FA209" s="130">
        <v>43</v>
      </c>
      <c r="FB209" s="130">
        <v>48</v>
      </c>
      <c r="FC209" s="130">
        <v>1273</v>
      </c>
      <c r="FD209">
        <v>1407</v>
      </c>
      <c r="FE209">
        <v>759</v>
      </c>
      <c r="FF209" s="130">
        <v>3439</v>
      </c>
      <c r="FG209" s="130">
        <v>23</v>
      </c>
      <c r="FH209" s="130">
        <v>5</v>
      </c>
      <c r="FI209" s="130">
        <v>0</v>
      </c>
      <c r="FJ209" s="130">
        <v>8</v>
      </c>
      <c r="FK209" s="130">
        <v>0</v>
      </c>
      <c r="FL209" s="130">
        <v>23</v>
      </c>
      <c r="FM209" s="130">
        <v>0</v>
      </c>
      <c r="FN209" s="130">
        <v>2</v>
      </c>
      <c r="FO209" s="130">
        <v>0</v>
      </c>
      <c r="FP209" s="130">
        <v>0</v>
      </c>
      <c r="FQ209" s="130">
        <v>0</v>
      </c>
      <c r="FR209" s="130">
        <v>2</v>
      </c>
      <c r="FS209" s="130">
        <v>0</v>
      </c>
      <c r="FT209" s="130">
        <v>0</v>
      </c>
      <c r="FU209" s="130">
        <v>5</v>
      </c>
      <c r="FV209" s="130">
        <v>3</v>
      </c>
      <c r="FW209" s="130">
        <v>1</v>
      </c>
      <c r="FX209" s="130">
        <v>1</v>
      </c>
      <c r="FY209" s="130">
        <v>4</v>
      </c>
      <c r="FZ209" s="130">
        <v>1</v>
      </c>
      <c r="GA209" s="130">
        <v>7</v>
      </c>
      <c r="GB209" s="130">
        <v>4</v>
      </c>
      <c r="GC209" s="130">
        <v>186</v>
      </c>
      <c r="GD209" s="130">
        <v>46</v>
      </c>
      <c r="GE209" s="130">
        <v>232</v>
      </c>
      <c r="GF209" s="130">
        <v>3</v>
      </c>
      <c r="GG209" s="130">
        <v>2</v>
      </c>
      <c r="GH209" s="130">
        <v>5</v>
      </c>
      <c r="GI209" s="130">
        <v>182</v>
      </c>
      <c r="GJ209" s="130">
        <v>44</v>
      </c>
      <c r="GK209" s="130">
        <v>226</v>
      </c>
      <c r="GL209" s="130">
        <v>186</v>
      </c>
      <c r="GM209" s="130">
        <v>11</v>
      </c>
      <c r="GN209" s="130">
        <v>11</v>
      </c>
      <c r="GO209" s="130">
        <v>11</v>
      </c>
      <c r="GP209" s="130">
        <v>70</v>
      </c>
      <c r="GQ209" s="130">
        <v>12</v>
      </c>
      <c r="GR209" s="130">
        <v>6</v>
      </c>
      <c r="GS209" s="130">
        <v>6</v>
      </c>
      <c r="GT209" s="130" t="s">
        <v>118</v>
      </c>
      <c r="GU209" s="130" t="s">
        <v>1274</v>
      </c>
      <c r="GV209" s="130"/>
      <c r="GW209" s="130"/>
      <c r="GX209" s="130"/>
      <c r="GY209" s="130"/>
      <c r="GZ209" s="130"/>
      <c r="HA209" s="130"/>
      <c r="HH209" s="130"/>
      <c r="HI209" s="130"/>
      <c r="HN209" s="130"/>
      <c r="HO209" s="130"/>
      <c r="HP209" s="130"/>
    </row>
    <row r="210" spans="1:224" x14ac:dyDescent="0.3">
      <c r="A210" t="s">
        <v>232</v>
      </c>
      <c r="B210" t="s">
        <v>239</v>
      </c>
      <c r="C210" t="s">
        <v>699</v>
      </c>
      <c r="D210" t="s">
        <v>700</v>
      </c>
      <c r="E210" s="352">
        <v>44713</v>
      </c>
      <c r="F210" s="130">
        <v>4528</v>
      </c>
      <c r="G210">
        <v>309</v>
      </c>
      <c r="H210">
        <v>274</v>
      </c>
      <c r="I210">
        <v>291</v>
      </c>
      <c r="J210">
        <v>281</v>
      </c>
      <c r="K210">
        <v>298</v>
      </c>
      <c r="L210">
        <v>217</v>
      </c>
      <c r="M210">
        <v>264</v>
      </c>
      <c r="N210">
        <v>240</v>
      </c>
      <c r="O210">
        <v>323</v>
      </c>
      <c r="P210">
        <v>13</v>
      </c>
      <c r="Q210">
        <v>9</v>
      </c>
      <c r="R210">
        <v>11</v>
      </c>
      <c r="S210">
        <v>12</v>
      </c>
      <c r="T210">
        <v>10</v>
      </c>
      <c r="U210">
        <v>9</v>
      </c>
      <c r="V210">
        <v>12</v>
      </c>
      <c r="W210">
        <v>9</v>
      </c>
      <c r="X210">
        <v>13</v>
      </c>
      <c r="Y210">
        <v>296</v>
      </c>
      <c r="Z210">
        <v>265</v>
      </c>
      <c r="AA210">
        <v>280</v>
      </c>
      <c r="AB210">
        <v>269</v>
      </c>
      <c r="AC210">
        <v>288</v>
      </c>
      <c r="AD210">
        <v>208</v>
      </c>
      <c r="AE210">
        <v>252</v>
      </c>
      <c r="AF210">
        <v>230</v>
      </c>
      <c r="AG210">
        <v>309</v>
      </c>
      <c r="AH210">
        <v>25</v>
      </c>
      <c r="AI210">
        <v>23</v>
      </c>
      <c r="AJ210">
        <v>2</v>
      </c>
      <c r="AK210">
        <v>2</v>
      </c>
      <c r="AL210">
        <v>23</v>
      </c>
      <c r="AM210">
        <v>21</v>
      </c>
      <c r="AN210">
        <v>185</v>
      </c>
      <c r="AO210">
        <v>6</v>
      </c>
      <c r="AP210">
        <v>179</v>
      </c>
      <c r="AQ210">
        <v>0</v>
      </c>
      <c r="AR210">
        <v>0</v>
      </c>
      <c r="AS210">
        <v>0</v>
      </c>
      <c r="AT210">
        <v>151</v>
      </c>
      <c r="AU210">
        <v>4</v>
      </c>
      <c r="AV210">
        <v>147</v>
      </c>
      <c r="AW210" s="130">
        <v>264</v>
      </c>
      <c r="AX210" s="130">
        <v>3</v>
      </c>
      <c r="AY210" s="130">
        <v>14</v>
      </c>
      <c r="AZ210" s="130">
        <v>245</v>
      </c>
      <c r="BA210" s="130">
        <v>12</v>
      </c>
      <c r="BB210" s="130">
        <v>0</v>
      </c>
      <c r="BC210" s="130">
        <v>0</v>
      </c>
      <c r="BD210" s="130">
        <v>12</v>
      </c>
      <c r="BE210" s="130">
        <v>252</v>
      </c>
      <c r="BF210" s="130">
        <v>3</v>
      </c>
      <c r="BG210" s="130">
        <v>14</v>
      </c>
      <c r="BH210" s="130">
        <v>233</v>
      </c>
      <c r="BI210">
        <v>80</v>
      </c>
      <c r="BJ210" s="130">
        <v>16</v>
      </c>
      <c r="BK210">
        <v>49</v>
      </c>
      <c r="BL210">
        <v>40</v>
      </c>
      <c r="BM210" s="27">
        <v>6</v>
      </c>
      <c r="BN210">
        <v>3</v>
      </c>
      <c r="BO210" s="130">
        <v>10</v>
      </c>
      <c r="BP210" s="130">
        <v>1</v>
      </c>
      <c r="BQ210">
        <v>0</v>
      </c>
      <c r="BR210">
        <v>0</v>
      </c>
      <c r="BS210" s="130">
        <v>9</v>
      </c>
      <c r="BT210">
        <v>0</v>
      </c>
      <c r="BU210">
        <v>0</v>
      </c>
      <c r="BV210">
        <v>3</v>
      </c>
      <c r="BW210">
        <v>0</v>
      </c>
      <c r="BX210">
        <v>0</v>
      </c>
      <c r="BY210" s="130">
        <v>0</v>
      </c>
      <c r="BZ210">
        <v>4</v>
      </c>
      <c r="CA210">
        <v>0</v>
      </c>
      <c r="CB210">
        <v>3</v>
      </c>
      <c r="CC210">
        <v>1</v>
      </c>
      <c r="CD210" s="130"/>
      <c r="CE210" s="130"/>
      <c r="CF210" s="322"/>
      <c r="CG210">
        <v>309</v>
      </c>
      <c r="CH210">
        <v>211</v>
      </c>
      <c r="CI210">
        <v>291</v>
      </c>
      <c r="CJ210" s="130">
        <v>84</v>
      </c>
      <c r="CK210" s="130">
        <v>264</v>
      </c>
      <c r="CL210" s="130">
        <v>182</v>
      </c>
      <c r="CM210" s="130">
        <v>274</v>
      </c>
      <c r="CN210">
        <v>219</v>
      </c>
      <c r="CO210">
        <v>263</v>
      </c>
      <c r="CP210">
        <v>97</v>
      </c>
      <c r="CQ210">
        <v>13</v>
      </c>
      <c r="CR210">
        <v>12</v>
      </c>
      <c r="CS210">
        <v>11</v>
      </c>
      <c r="CT210" s="130">
        <v>2</v>
      </c>
      <c r="CU210" s="130">
        <v>9</v>
      </c>
      <c r="CV210" s="130">
        <v>4</v>
      </c>
      <c r="CW210" s="130">
        <v>9</v>
      </c>
      <c r="CX210">
        <v>6</v>
      </c>
      <c r="CY210">
        <v>8</v>
      </c>
      <c r="CZ210">
        <v>3</v>
      </c>
      <c r="DA210">
        <v>296</v>
      </c>
      <c r="DB210">
        <v>199</v>
      </c>
      <c r="DC210">
        <v>280</v>
      </c>
      <c r="DD210" s="130">
        <v>82</v>
      </c>
      <c r="DE210" s="130">
        <v>255</v>
      </c>
      <c r="DF210" s="130">
        <v>178</v>
      </c>
      <c r="DG210" s="130">
        <v>265</v>
      </c>
      <c r="DH210" s="130">
        <v>213</v>
      </c>
      <c r="DI210" s="130">
        <v>255</v>
      </c>
      <c r="DJ210" s="130">
        <v>94</v>
      </c>
      <c r="DK210" s="130"/>
      <c r="DL210">
        <v>338</v>
      </c>
      <c r="DM210">
        <v>337</v>
      </c>
      <c r="DN210">
        <v>1</v>
      </c>
      <c r="DO210">
        <v>338</v>
      </c>
      <c r="DP210">
        <v>15</v>
      </c>
      <c r="DQ210">
        <v>322</v>
      </c>
      <c r="DR210">
        <v>1</v>
      </c>
      <c r="DS210">
        <v>4</v>
      </c>
      <c r="DT210">
        <v>16</v>
      </c>
      <c r="DU210" s="130">
        <v>251</v>
      </c>
      <c r="DV210" s="130">
        <v>43</v>
      </c>
      <c r="DW210">
        <v>29</v>
      </c>
      <c r="DX210" s="130">
        <v>8</v>
      </c>
      <c r="DY210">
        <v>0</v>
      </c>
      <c r="DZ210">
        <v>6</v>
      </c>
      <c r="EA210">
        <v>1</v>
      </c>
      <c r="EB210">
        <v>3</v>
      </c>
      <c r="EC210" s="130">
        <v>0</v>
      </c>
      <c r="ED210" s="130">
        <v>13</v>
      </c>
      <c r="EE210" s="130">
        <v>0</v>
      </c>
      <c r="EF210" s="130">
        <v>2</v>
      </c>
      <c r="EG210" s="130">
        <v>14</v>
      </c>
      <c r="EH210" s="130">
        <v>143</v>
      </c>
      <c r="EI210" s="130">
        <v>179</v>
      </c>
      <c r="EJ210" s="130">
        <v>2</v>
      </c>
      <c r="EK210" s="130">
        <v>7</v>
      </c>
      <c r="EL210" s="130">
        <v>2</v>
      </c>
      <c r="EM210" s="130">
        <v>4</v>
      </c>
      <c r="EN210" s="130">
        <v>0</v>
      </c>
      <c r="EO210">
        <v>7</v>
      </c>
      <c r="EP210">
        <v>141</v>
      </c>
      <c r="EQ210">
        <v>174</v>
      </c>
      <c r="ER210">
        <v>2</v>
      </c>
      <c r="ES210" s="130">
        <v>19</v>
      </c>
      <c r="ET210">
        <v>5</v>
      </c>
      <c r="EU210" s="130">
        <v>202</v>
      </c>
      <c r="EV210">
        <v>33</v>
      </c>
      <c r="EW210" s="130">
        <v>3200</v>
      </c>
      <c r="EX210" s="130">
        <v>0</v>
      </c>
      <c r="EY210" s="130">
        <v>332</v>
      </c>
      <c r="EZ210" s="130">
        <v>0</v>
      </c>
      <c r="FA210" s="130">
        <v>43</v>
      </c>
      <c r="FB210" s="130">
        <v>47</v>
      </c>
      <c r="FC210" s="130">
        <v>1273</v>
      </c>
      <c r="FD210">
        <v>1399</v>
      </c>
      <c r="FE210">
        <v>763</v>
      </c>
      <c r="FF210" s="130">
        <v>3435</v>
      </c>
      <c r="FG210" s="130">
        <v>22</v>
      </c>
      <c r="FH210" s="130">
        <v>10</v>
      </c>
      <c r="FI210" s="130">
        <v>0</v>
      </c>
      <c r="FJ210" s="130">
        <v>7</v>
      </c>
      <c r="FK210" s="130">
        <v>0</v>
      </c>
      <c r="FL210" s="130">
        <v>22</v>
      </c>
      <c r="FM210" s="130">
        <v>0</v>
      </c>
      <c r="FN210" s="130">
        <v>2</v>
      </c>
      <c r="FO210" s="130">
        <v>0</v>
      </c>
      <c r="FP210" s="130">
        <v>0</v>
      </c>
      <c r="FQ210" s="130">
        <v>0</v>
      </c>
      <c r="FR210" s="130">
        <v>2</v>
      </c>
      <c r="FS210" s="130">
        <v>0</v>
      </c>
      <c r="FT210" s="130">
        <v>0</v>
      </c>
      <c r="FU210" s="130">
        <v>5</v>
      </c>
      <c r="FV210" s="130">
        <v>3</v>
      </c>
      <c r="FW210" s="130">
        <v>1</v>
      </c>
      <c r="FX210" s="130">
        <v>1</v>
      </c>
      <c r="FY210" s="130">
        <v>4</v>
      </c>
      <c r="FZ210" s="130">
        <v>1</v>
      </c>
      <c r="GA210" s="130">
        <v>7</v>
      </c>
      <c r="GB210" s="130">
        <v>4</v>
      </c>
      <c r="GC210" s="130">
        <v>188</v>
      </c>
      <c r="GD210" s="130">
        <v>46</v>
      </c>
      <c r="GE210" s="130">
        <v>234</v>
      </c>
      <c r="GF210" s="130">
        <v>3</v>
      </c>
      <c r="GG210" s="130">
        <v>2</v>
      </c>
      <c r="GH210" s="130">
        <v>5</v>
      </c>
      <c r="GI210" s="130">
        <v>184</v>
      </c>
      <c r="GJ210" s="130">
        <v>44</v>
      </c>
      <c r="GK210" s="130">
        <v>228</v>
      </c>
      <c r="GL210" s="130">
        <v>188</v>
      </c>
      <c r="GM210" s="130">
        <v>10</v>
      </c>
      <c r="GN210" s="130">
        <v>10</v>
      </c>
      <c r="GO210" s="130">
        <v>10</v>
      </c>
      <c r="GP210" s="130">
        <v>70</v>
      </c>
      <c r="GQ210" s="130">
        <v>12</v>
      </c>
      <c r="GR210" s="130">
        <v>6</v>
      </c>
      <c r="GS210" s="130">
        <v>6</v>
      </c>
      <c r="GT210" s="130" t="s">
        <v>121</v>
      </c>
      <c r="GU210" s="130" t="s">
        <v>1274</v>
      </c>
      <c r="GV210" s="130"/>
      <c r="GW210" s="130"/>
      <c r="GX210" s="130"/>
      <c r="GY210" s="130"/>
      <c r="GZ210" s="130"/>
      <c r="HA210" s="130"/>
      <c r="HH210" s="130"/>
      <c r="HI210" s="130"/>
      <c r="HN210" s="130"/>
      <c r="HO210" s="130"/>
      <c r="HP210" s="130"/>
    </row>
    <row r="211" spans="1:224" x14ac:dyDescent="0.3">
      <c r="A211" t="s">
        <v>232</v>
      </c>
      <c r="B211" t="s">
        <v>239</v>
      </c>
      <c r="C211" t="s">
        <v>701</v>
      </c>
      <c r="D211" t="s">
        <v>702</v>
      </c>
      <c r="E211" s="352">
        <v>44682</v>
      </c>
      <c r="F211" s="130">
        <v>12369</v>
      </c>
      <c r="G211">
        <v>630</v>
      </c>
      <c r="H211">
        <v>615</v>
      </c>
      <c r="I211">
        <v>652</v>
      </c>
      <c r="J211">
        <v>599</v>
      </c>
      <c r="K211">
        <v>663</v>
      </c>
      <c r="L211">
        <v>363</v>
      </c>
      <c r="M211">
        <v>578</v>
      </c>
      <c r="N211">
        <v>544</v>
      </c>
      <c r="O211">
        <v>654</v>
      </c>
      <c r="P211">
        <v>45</v>
      </c>
      <c r="Q211">
        <v>43</v>
      </c>
      <c r="R211">
        <v>46</v>
      </c>
      <c r="S211">
        <v>39</v>
      </c>
      <c r="T211">
        <v>47</v>
      </c>
      <c r="U211">
        <v>12</v>
      </c>
      <c r="V211">
        <v>38</v>
      </c>
      <c r="W211">
        <v>42</v>
      </c>
      <c r="X211">
        <v>46</v>
      </c>
      <c r="Y211">
        <v>584</v>
      </c>
      <c r="Z211">
        <v>572</v>
      </c>
      <c r="AA211">
        <v>605</v>
      </c>
      <c r="AB211">
        <v>560</v>
      </c>
      <c r="AC211">
        <v>615</v>
      </c>
      <c r="AD211">
        <v>351</v>
      </c>
      <c r="AE211">
        <v>540</v>
      </c>
      <c r="AF211">
        <v>501</v>
      </c>
      <c r="AG211">
        <v>606</v>
      </c>
      <c r="AH211">
        <v>33</v>
      </c>
      <c r="AI211">
        <v>23</v>
      </c>
      <c r="AJ211">
        <v>1</v>
      </c>
      <c r="AK211">
        <v>1</v>
      </c>
      <c r="AL211">
        <v>32</v>
      </c>
      <c r="AM211">
        <v>22</v>
      </c>
      <c r="AN211">
        <v>337</v>
      </c>
      <c r="AO211">
        <v>10</v>
      </c>
      <c r="AP211">
        <v>327</v>
      </c>
      <c r="AQ211">
        <v>0</v>
      </c>
      <c r="AR211">
        <v>0</v>
      </c>
      <c r="AS211">
        <v>0</v>
      </c>
      <c r="AT211">
        <v>286</v>
      </c>
      <c r="AU211">
        <v>9</v>
      </c>
      <c r="AV211">
        <v>277</v>
      </c>
      <c r="AW211" s="130">
        <v>578</v>
      </c>
      <c r="AX211" s="130">
        <v>3</v>
      </c>
      <c r="AY211" s="130">
        <v>11</v>
      </c>
      <c r="AZ211" s="130">
        <v>564</v>
      </c>
      <c r="BA211" s="130">
        <v>38</v>
      </c>
      <c r="BB211" s="130">
        <v>0</v>
      </c>
      <c r="BC211" s="130">
        <v>0</v>
      </c>
      <c r="BD211" s="130">
        <v>38</v>
      </c>
      <c r="BE211" s="130">
        <v>540</v>
      </c>
      <c r="BF211" s="130">
        <v>3</v>
      </c>
      <c r="BG211" s="130">
        <v>11</v>
      </c>
      <c r="BH211" s="130">
        <v>526</v>
      </c>
      <c r="BI211">
        <v>156</v>
      </c>
      <c r="BJ211" s="130">
        <v>9</v>
      </c>
      <c r="BK211">
        <v>136</v>
      </c>
      <c r="BL211">
        <v>53</v>
      </c>
      <c r="BM211" s="27">
        <v>6</v>
      </c>
      <c r="BN211">
        <v>3</v>
      </c>
      <c r="BO211" s="130">
        <v>16</v>
      </c>
      <c r="BP211" s="130">
        <v>6</v>
      </c>
      <c r="BQ211">
        <v>0</v>
      </c>
      <c r="BR211">
        <v>0</v>
      </c>
      <c r="BS211" s="130">
        <v>10</v>
      </c>
      <c r="BT211">
        <v>0</v>
      </c>
      <c r="BU211">
        <v>0</v>
      </c>
      <c r="BV211">
        <v>4</v>
      </c>
      <c r="BW211">
        <v>2</v>
      </c>
      <c r="BX211">
        <v>0</v>
      </c>
      <c r="BY211" s="130">
        <v>2</v>
      </c>
      <c r="BZ211">
        <v>5</v>
      </c>
      <c r="CA211">
        <v>1</v>
      </c>
      <c r="CB211">
        <v>4</v>
      </c>
      <c r="CC211">
        <v>1</v>
      </c>
      <c r="CD211" s="130"/>
      <c r="CE211" s="130"/>
      <c r="CF211" s="322"/>
      <c r="CG211">
        <v>630</v>
      </c>
      <c r="CH211">
        <v>478</v>
      </c>
      <c r="CI211">
        <v>652</v>
      </c>
      <c r="CJ211" s="130">
        <v>194</v>
      </c>
      <c r="CK211" s="130">
        <v>589</v>
      </c>
      <c r="CL211" s="130">
        <v>393</v>
      </c>
      <c r="CM211" s="130">
        <v>615</v>
      </c>
      <c r="CN211">
        <v>587</v>
      </c>
      <c r="CO211">
        <v>583</v>
      </c>
      <c r="CP211">
        <v>254</v>
      </c>
      <c r="CQ211">
        <v>45</v>
      </c>
      <c r="CR211">
        <v>38</v>
      </c>
      <c r="CS211">
        <v>46</v>
      </c>
      <c r="CT211" s="130">
        <v>3</v>
      </c>
      <c r="CU211" s="130">
        <v>42</v>
      </c>
      <c r="CV211" s="130">
        <v>16</v>
      </c>
      <c r="CW211" s="130">
        <v>43</v>
      </c>
      <c r="CX211">
        <v>38</v>
      </c>
      <c r="CY211">
        <v>40</v>
      </c>
      <c r="CZ211">
        <v>12</v>
      </c>
      <c r="DA211">
        <v>584</v>
      </c>
      <c r="DB211">
        <v>440</v>
      </c>
      <c r="DC211">
        <v>605</v>
      </c>
      <c r="DD211" s="130">
        <v>190</v>
      </c>
      <c r="DE211" s="130">
        <v>546</v>
      </c>
      <c r="DF211" s="130">
        <v>376</v>
      </c>
      <c r="DG211" s="130">
        <v>572</v>
      </c>
      <c r="DH211" s="130">
        <v>549</v>
      </c>
      <c r="DI211" s="130">
        <v>543</v>
      </c>
      <c r="DJ211" s="130">
        <v>242</v>
      </c>
      <c r="DK211" s="130"/>
      <c r="DL211">
        <v>702</v>
      </c>
      <c r="DM211">
        <v>697</v>
      </c>
      <c r="DN211">
        <v>5</v>
      </c>
      <c r="DO211">
        <v>702</v>
      </c>
      <c r="DP211">
        <v>57</v>
      </c>
      <c r="DQ211">
        <v>640</v>
      </c>
      <c r="DR211">
        <v>5</v>
      </c>
      <c r="DS211">
        <v>3</v>
      </c>
      <c r="DT211">
        <v>12</v>
      </c>
      <c r="DU211" s="130">
        <v>644</v>
      </c>
      <c r="DV211" s="130">
        <v>21</v>
      </c>
      <c r="DW211">
        <v>4</v>
      </c>
      <c r="DX211" s="130">
        <v>4</v>
      </c>
      <c r="DY211">
        <v>6</v>
      </c>
      <c r="DZ211">
        <v>21</v>
      </c>
      <c r="EA211">
        <v>2</v>
      </c>
      <c r="EB211">
        <v>3</v>
      </c>
      <c r="EC211" s="130">
        <v>0</v>
      </c>
      <c r="ED211" s="130">
        <v>11</v>
      </c>
      <c r="EE211" s="130">
        <v>0</v>
      </c>
      <c r="EF211" s="130">
        <v>9</v>
      </c>
      <c r="EG211" s="130">
        <v>19</v>
      </c>
      <c r="EH211" s="130">
        <v>207</v>
      </c>
      <c r="EI211" s="130">
        <v>467</v>
      </c>
      <c r="EJ211" s="130">
        <v>6</v>
      </c>
      <c r="EK211" s="130">
        <v>15</v>
      </c>
      <c r="EL211" s="130">
        <v>28</v>
      </c>
      <c r="EM211" s="130">
        <v>8</v>
      </c>
      <c r="EN211" s="130">
        <v>0</v>
      </c>
      <c r="EO211">
        <v>3</v>
      </c>
      <c r="EP211">
        <v>179</v>
      </c>
      <c r="EQ211">
        <v>458</v>
      </c>
      <c r="ER211">
        <v>1</v>
      </c>
      <c r="ES211" s="130">
        <v>72</v>
      </c>
      <c r="ET211">
        <v>7</v>
      </c>
      <c r="EU211" s="130">
        <v>75</v>
      </c>
      <c r="EV211">
        <v>33</v>
      </c>
      <c r="EW211" s="130">
        <v>9328</v>
      </c>
      <c r="EX211" s="130">
        <v>6</v>
      </c>
      <c r="EY211" s="130">
        <v>956</v>
      </c>
      <c r="EZ211" s="130">
        <v>76</v>
      </c>
      <c r="FA211" s="130">
        <v>23</v>
      </c>
      <c r="FB211" s="130">
        <v>36</v>
      </c>
      <c r="FC211" s="130">
        <v>2813</v>
      </c>
      <c r="FD211">
        <v>3901</v>
      </c>
      <c r="FE211">
        <v>2722</v>
      </c>
      <c r="FF211" s="130">
        <v>9436</v>
      </c>
      <c r="FG211" s="130">
        <v>53</v>
      </c>
      <c r="FH211" s="130">
        <v>13</v>
      </c>
      <c r="FI211" s="130">
        <v>1</v>
      </c>
      <c r="FJ211" s="130">
        <v>35</v>
      </c>
      <c r="FK211" s="130">
        <v>2</v>
      </c>
      <c r="FL211" s="130">
        <v>51</v>
      </c>
      <c r="FM211" s="130">
        <v>0</v>
      </c>
      <c r="FN211" s="130">
        <v>9</v>
      </c>
      <c r="FO211" s="130">
        <v>1</v>
      </c>
      <c r="FP211" s="130">
        <v>0</v>
      </c>
      <c r="FQ211" s="130">
        <v>0</v>
      </c>
      <c r="FR211" s="130">
        <v>5</v>
      </c>
      <c r="FS211" s="130">
        <v>0</v>
      </c>
      <c r="FT211" s="130">
        <v>0</v>
      </c>
      <c r="FU211" s="130">
        <v>9</v>
      </c>
      <c r="FV211" s="130">
        <v>6</v>
      </c>
      <c r="FW211" s="130">
        <v>3</v>
      </c>
      <c r="FX211" s="130">
        <v>0</v>
      </c>
      <c r="FY211" s="130">
        <v>7</v>
      </c>
      <c r="FZ211" s="130">
        <v>1</v>
      </c>
      <c r="GA211" s="130">
        <v>18</v>
      </c>
      <c r="GB211" s="130">
        <v>9</v>
      </c>
      <c r="GC211" s="130">
        <v>340</v>
      </c>
      <c r="GD211" s="130">
        <v>121</v>
      </c>
      <c r="GE211" s="130">
        <v>461</v>
      </c>
      <c r="GF211" s="130">
        <v>21</v>
      </c>
      <c r="GG211" s="130">
        <v>2</v>
      </c>
      <c r="GH211" s="130">
        <v>23</v>
      </c>
      <c r="GI211" s="130">
        <v>318</v>
      </c>
      <c r="GJ211" s="130">
        <v>119</v>
      </c>
      <c r="GK211" s="130">
        <v>437</v>
      </c>
      <c r="GL211" s="130">
        <v>340</v>
      </c>
      <c r="GM211" s="130">
        <v>34</v>
      </c>
      <c r="GN211" s="130">
        <v>34</v>
      </c>
      <c r="GO211" s="130">
        <v>34</v>
      </c>
      <c r="GP211" s="130">
        <v>196</v>
      </c>
      <c r="GQ211" s="130">
        <v>39</v>
      </c>
      <c r="GR211" s="130">
        <v>23</v>
      </c>
      <c r="GS211" s="130">
        <v>23</v>
      </c>
      <c r="GT211" s="130" t="s">
        <v>118</v>
      </c>
      <c r="GU211" s="130" t="s">
        <v>1275</v>
      </c>
      <c r="GV211" s="130"/>
      <c r="GW211" s="130"/>
      <c r="GX211" s="130"/>
      <c r="GY211" s="130"/>
      <c r="GZ211" s="130"/>
      <c r="HA211" s="130"/>
      <c r="HH211" s="130"/>
      <c r="HI211" s="130"/>
      <c r="HN211" s="130"/>
      <c r="HO211" s="130"/>
      <c r="HP211" s="130"/>
    </row>
    <row r="212" spans="1:224" x14ac:dyDescent="0.3">
      <c r="A212" t="s">
        <v>232</v>
      </c>
      <c r="B212" t="s">
        <v>239</v>
      </c>
      <c r="C212" t="s">
        <v>701</v>
      </c>
      <c r="D212" t="s">
        <v>702</v>
      </c>
      <c r="E212" s="352">
        <v>44713</v>
      </c>
      <c r="F212" s="130">
        <v>12378</v>
      </c>
      <c r="G212">
        <v>637</v>
      </c>
      <c r="H212">
        <v>619</v>
      </c>
      <c r="I212">
        <v>655</v>
      </c>
      <c r="J212">
        <v>609</v>
      </c>
      <c r="K212">
        <v>664</v>
      </c>
      <c r="L212">
        <v>373</v>
      </c>
      <c r="M212">
        <v>586</v>
      </c>
      <c r="N212">
        <v>553</v>
      </c>
      <c r="O212">
        <v>654</v>
      </c>
      <c r="P212">
        <v>46</v>
      </c>
      <c r="Q212">
        <v>44</v>
      </c>
      <c r="R212">
        <v>47</v>
      </c>
      <c r="S212">
        <v>40</v>
      </c>
      <c r="T212">
        <v>48</v>
      </c>
      <c r="U212">
        <v>11</v>
      </c>
      <c r="V212">
        <v>39</v>
      </c>
      <c r="W212">
        <v>44</v>
      </c>
      <c r="X212">
        <v>47</v>
      </c>
      <c r="Y212">
        <v>590</v>
      </c>
      <c r="Z212">
        <v>575</v>
      </c>
      <c r="AA212">
        <v>607</v>
      </c>
      <c r="AB212">
        <v>569</v>
      </c>
      <c r="AC212">
        <v>614</v>
      </c>
      <c r="AD212">
        <v>362</v>
      </c>
      <c r="AE212">
        <v>547</v>
      </c>
      <c r="AF212">
        <v>508</v>
      </c>
      <c r="AG212">
        <v>605</v>
      </c>
      <c r="AH212">
        <v>33</v>
      </c>
      <c r="AI212">
        <v>24</v>
      </c>
      <c r="AJ212">
        <v>1</v>
      </c>
      <c r="AK212">
        <v>1</v>
      </c>
      <c r="AL212">
        <v>32</v>
      </c>
      <c r="AM212">
        <v>23</v>
      </c>
      <c r="AN212">
        <v>348</v>
      </c>
      <c r="AO212">
        <v>9</v>
      </c>
      <c r="AP212">
        <v>339</v>
      </c>
      <c r="AQ212">
        <v>0</v>
      </c>
      <c r="AR212">
        <v>0</v>
      </c>
      <c r="AS212">
        <v>0</v>
      </c>
      <c r="AT212">
        <v>300</v>
      </c>
      <c r="AU212">
        <v>9</v>
      </c>
      <c r="AV212">
        <v>291</v>
      </c>
      <c r="AW212" s="130">
        <v>586</v>
      </c>
      <c r="AX212" s="130">
        <v>3</v>
      </c>
      <c r="AY212" s="130">
        <v>10</v>
      </c>
      <c r="AZ212" s="130">
        <v>573</v>
      </c>
      <c r="BA212" s="130">
        <v>39</v>
      </c>
      <c r="BB212" s="130">
        <v>0</v>
      </c>
      <c r="BC212" s="130">
        <v>0</v>
      </c>
      <c r="BD212" s="130">
        <v>39</v>
      </c>
      <c r="BE212" s="130">
        <v>547</v>
      </c>
      <c r="BF212" s="130">
        <v>3</v>
      </c>
      <c r="BG212" s="130">
        <v>10</v>
      </c>
      <c r="BH212" s="130">
        <v>534</v>
      </c>
      <c r="BI212">
        <v>156</v>
      </c>
      <c r="BJ212" s="130">
        <v>11</v>
      </c>
      <c r="BK212">
        <v>136</v>
      </c>
      <c r="BL212">
        <v>54</v>
      </c>
      <c r="BM212" s="27">
        <v>6</v>
      </c>
      <c r="BN212">
        <v>4</v>
      </c>
      <c r="BO212" s="130">
        <v>16</v>
      </c>
      <c r="BP212" s="130">
        <v>6</v>
      </c>
      <c r="BQ212">
        <v>0</v>
      </c>
      <c r="BR212">
        <v>0</v>
      </c>
      <c r="BS212" s="130">
        <v>10</v>
      </c>
      <c r="BT212">
        <v>0</v>
      </c>
      <c r="BU212">
        <v>0</v>
      </c>
      <c r="BV212">
        <v>3</v>
      </c>
      <c r="BW212">
        <v>2</v>
      </c>
      <c r="BX212">
        <v>0</v>
      </c>
      <c r="BY212" s="130">
        <v>2</v>
      </c>
      <c r="BZ212">
        <v>5</v>
      </c>
      <c r="CA212">
        <v>1</v>
      </c>
      <c r="CB212">
        <v>4</v>
      </c>
      <c r="CC212">
        <v>1</v>
      </c>
      <c r="CD212" s="130"/>
      <c r="CE212" s="130"/>
      <c r="CF212" s="322"/>
      <c r="CG212">
        <v>637</v>
      </c>
      <c r="CH212">
        <v>482</v>
      </c>
      <c r="CI212">
        <v>655</v>
      </c>
      <c r="CJ212" s="130">
        <v>194</v>
      </c>
      <c r="CK212" s="130">
        <v>594</v>
      </c>
      <c r="CL212" s="130">
        <v>397</v>
      </c>
      <c r="CM212" s="130">
        <v>619</v>
      </c>
      <c r="CN212">
        <v>590</v>
      </c>
      <c r="CO212">
        <v>595</v>
      </c>
      <c r="CP212">
        <v>266</v>
      </c>
      <c r="CQ212">
        <v>46</v>
      </c>
      <c r="CR212">
        <v>40</v>
      </c>
      <c r="CS212">
        <v>47</v>
      </c>
      <c r="CT212" s="130">
        <v>4</v>
      </c>
      <c r="CU212" s="130">
        <v>43</v>
      </c>
      <c r="CV212" s="130">
        <v>16</v>
      </c>
      <c r="CW212" s="130">
        <v>44</v>
      </c>
      <c r="CX212">
        <v>39</v>
      </c>
      <c r="CY212">
        <v>42</v>
      </c>
      <c r="CZ212">
        <v>13</v>
      </c>
      <c r="DA212">
        <v>590</v>
      </c>
      <c r="DB212">
        <v>442</v>
      </c>
      <c r="DC212">
        <v>607</v>
      </c>
      <c r="DD212" s="130">
        <v>189</v>
      </c>
      <c r="DE212" s="130">
        <v>550</v>
      </c>
      <c r="DF212" s="130">
        <v>380</v>
      </c>
      <c r="DG212" s="130">
        <v>575</v>
      </c>
      <c r="DH212" s="130">
        <v>551</v>
      </c>
      <c r="DI212" s="130">
        <v>553</v>
      </c>
      <c r="DJ212" s="130">
        <v>253</v>
      </c>
      <c r="DK212" s="130"/>
      <c r="DL212">
        <v>700</v>
      </c>
      <c r="DM212">
        <v>695</v>
      </c>
      <c r="DN212">
        <v>5</v>
      </c>
      <c r="DO212">
        <v>700</v>
      </c>
      <c r="DP212">
        <v>57</v>
      </c>
      <c r="DQ212">
        <v>638</v>
      </c>
      <c r="DR212">
        <v>5</v>
      </c>
      <c r="DS212">
        <v>2</v>
      </c>
      <c r="DT212">
        <v>12</v>
      </c>
      <c r="DU212" s="130">
        <v>646</v>
      </c>
      <c r="DV212" s="130">
        <v>22</v>
      </c>
      <c r="DW212">
        <v>4</v>
      </c>
      <c r="DX212" s="130">
        <v>4</v>
      </c>
      <c r="DY212">
        <v>8</v>
      </c>
      <c r="DZ212">
        <v>14</v>
      </c>
      <c r="EA212">
        <v>2</v>
      </c>
      <c r="EB212">
        <v>2</v>
      </c>
      <c r="EC212" s="130">
        <v>0</v>
      </c>
      <c r="ED212" s="130">
        <v>11</v>
      </c>
      <c r="EE212" s="130">
        <v>0</v>
      </c>
      <c r="EF212" s="130">
        <v>9</v>
      </c>
      <c r="EG212" s="130">
        <v>19</v>
      </c>
      <c r="EH212" s="130">
        <v>207</v>
      </c>
      <c r="EI212" s="130">
        <v>465</v>
      </c>
      <c r="EJ212" s="130">
        <v>6</v>
      </c>
      <c r="EK212" s="130">
        <v>15</v>
      </c>
      <c r="EL212" s="130">
        <v>28</v>
      </c>
      <c r="EM212" s="130">
        <v>8</v>
      </c>
      <c r="EN212" s="130">
        <v>0</v>
      </c>
      <c r="EO212">
        <v>3</v>
      </c>
      <c r="EP212">
        <v>179</v>
      </c>
      <c r="EQ212">
        <v>456</v>
      </c>
      <c r="ER212">
        <v>1</v>
      </c>
      <c r="ES212" s="130">
        <v>71</v>
      </c>
      <c r="ET212">
        <v>7</v>
      </c>
      <c r="EU212" s="130">
        <v>79</v>
      </c>
      <c r="EV212">
        <v>36</v>
      </c>
      <c r="EW212" s="130">
        <v>9325</v>
      </c>
      <c r="EX212" s="130">
        <v>7</v>
      </c>
      <c r="EY212" s="130">
        <v>950</v>
      </c>
      <c r="EZ212" s="130">
        <v>83</v>
      </c>
      <c r="FA212" s="130">
        <v>23</v>
      </c>
      <c r="FB212" s="130">
        <v>35</v>
      </c>
      <c r="FC212" s="130">
        <v>2808</v>
      </c>
      <c r="FD212">
        <v>3903</v>
      </c>
      <c r="FE212">
        <v>2729</v>
      </c>
      <c r="FF212" s="130">
        <v>9440</v>
      </c>
      <c r="FG212" s="130">
        <v>55</v>
      </c>
      <c r="FH212" s="130">
        <v>14</v>
      </c>
      <c r="FI212" s="130">
        <v>1</v>
      </c>
      <c r="FJ212" s="130">
        <v>33</v>
      </c>
      <c r="FK212" s="130">
        <v>2</v>
      </c>
      <c r="FL212" s="130">
        <v>53</v>
      </c>
      <c r="FM212" s="130">
        <v>0</v>
      </c>
      <c r="FN212" s="130">
        <v>9</v>
      </c>
      <c r="FO212" s="130">
        <v>1</v>
      </c>
      <c r="FP212" s="130">
        <v>0</v>
      </c>
      <c r="FQ212" s="130">
        <v>0</v>
      </c>
      <c r="FR212" s="130">
        <v>5</v>
      </c>
      <c r="FS212" s="130">
        <v>0</v>
      </c>
      <c r="FT212" s="130">
        <v>0</v>
      </c>
      <c r="FU212" s="130">
        <v>9</v>
      </c>
      <c r="FV212" s="130">
        <v>6</v>
      </c>
      <c r="FW212" s="130">
        <v>3</v>
      </c>
      <c r="FX212" s="130">
        <v>0</v>
      </c>
      <c r="FY212" s="130">
        <v>7</v>
      </c>
      <c r="FZ212" s="130">
        <v>1</v>
      </c>
      <c r="GA212" s="130">
        <v>18</v>
      </c>
      <c r="GB212" s="130">
        <v>9</v>
      </c>
      <c r="GC212" s="130">
        <v>339</v>
      </c>
      <c r="GD212" s="130">
        <v>121</v>
      </c>
      <c r="GE212" s="130">
        <v>460</v>
      </c>
      <c r="GF212" s="130">
        <v>21</v>
      </c>
      <c r="GG212" s="130">
        <v>2</v>
      </c>
      <c r="GH212" s="130">
        <v>23</v>
      </c>
      <c r="GI212" s="130">
        <v>317</v>
      </c>
      <c r="GJ212" s="130">
        <v>119</v>
      </c>
      <c r="GK212" s="130">
        <v>436</v>
      </c>
      <c r="GL212" s="130">
        <v>339</v>
      </c>
      <c r="GM212" s="130">
        <v>34</v>
      </c>
      <c r="GN212" s="130">
        <v>34</v>
      </c>
      <c r="GO212" s="130">
        <v>34</v>
      </c>
      <c r="GP212" s="130">
        <v>197</v>
      </c>
      <c r="GQ212" s="130">
        <v>41</v>
      </c>
      <c r="GR212" s="130">
        <v>25</v>
      </c>
      <c r="GS212" s="130">
        <v>25</v>
      </c>
      <c r="GT212" s="130" t="s">
        <v>121</v>
      </c>
      <c r="GU212" s="130" t="s">
        <v>1275</v>
      </c>
      <c r="GV212" s="130"/>
      <c r="GW212" s="130"/>
      <c r="GX212" s="130"/>
      <c r="GY212" s="130"/>
      <c r="GZ212" s="130"/>
      <c r="HA212" s="130"/>
      <c r="HH212" s="130"/>
      <c r="HI212" s="130"/>
      <c r="HN212" s="130"/>
      <c r="HO212" s="130"/>
      <c r="HP212" s="130"/>
    </row>
    <row r="213" spans="1:224" x14ac:dyDescent="0.3">
      <c r="A213" t="s">
        <v>232</v>
      </c>
      <c r="B213" t="s">
        <v>239</v>
      </c>
      <c r="C213" t="s">
        <v>703</v>
      </c>
      <c r="D213" t="s">
        <v>704</v>
      </c>
      <c r="E213" s="352">
        <v>44682</v>
      </c>
      <c r="F213" s="130">
        <v>6562</v>
      </c>
      <c r="G213">
        <v>320</v>
      </c>
      <c r="H213">
        <v>289</v>
      </c>
      <c r="I213">
        <v>303</v>
      </c>
      <c r="J213">
        <v>306</v>
      </c>
      <c r="K213">
        <v>300</v>
      </c>
      <c r="L213">
        <v>260</v>
      </c>
      <c r="M213">
        <v>291</v>
      </c>
      <c r="N213">
        <v>256</v>
      </c>
      <c r="O213">
        <v>328</v>
      </c>
      <c r="P213">
        <v>18</v>
      </c>
      <c r="Q213">
        <v>12</v>
      </c>
      <c r="R213">
        <v>16</v>
      </c>
      <c r="S213">
        <v>16</v>
      </c>
      <c r="T213">
        <v>15</v>
      </c>
      <c r="U213">
        <v>7</v>
      </c>
      <c r="V213">
        <v>16</v>
      </c>
      <c r="W213">
        <v>19</v>
      </c>
      <c r="X213">
        <v>18</v>
      </c>
      <c r="Y213">
        <v>298</v>
      </c>
      <c r="Z213">
        <v>273</v>
      </c>
      <c r="AA213">
        <v>282</v>
      </c>
      <c r="AB213">
        <v>286</v>
      </c>
      <c r="AC213">
        <v>280</v>
      </c>
      <c r="AD213">
        <v>251</v>
      </c>
      <c r="AE213">
        <v>272</v>
      </c>
      <c r="AF213">
        <v>234</v>
      </c>
      <c r="AG213">
        <v>305</v>
      </c>
      <c r="AH213">
        <v>21</v>
      </c>
      <c r="AI213">
        <v>19</v>
      </c>
      <c r="AJ213">
        <v>4</v>
      </c>
      <c r="AK213">
        <v>4</v>
      </c>
      <c r="AL213">
        <v>17</v>
      </c>
      <c r="AM213">
        <v>15</v>
      </c>
      <c r="AN213">
        <v>233</v>
      </c>
      <c r="AO213">
        <v>4</v>
      </c>
      <c r="AP213">
        <v>228</v>
      </c>
      <c r="AQ213">
        <v>0</v>
      </c>
      <c r="AR213">
        <v>0</v>
      </c>
      <c r="AS213">
        <v>0</v>
      </c>
      <c r="AT213">
        <v>194</v>
      </c>
      <c r="AU213">
        <v>3</v>
      </c>
      <c r="AV213">
        <v>191</v>
      </c>
      <c r="AW213" s="130">
        <v>291</v>
      </c>
      <c r="AX213" s="130">
        <v>2</v>
      </c>
      <c r="AY213" s="130">
        <v>10</v>
      </c>
      <c r="AZ213" s="130">
        <v>278</v>
      </c>
      <c r="BA213" s="130">
        <v>16</v>
      </c>
      <c r="BB213" s="130">
        <v>0</v>
      </c>
      <c r="BC213" s="130">
        <v>1</v>
      </c>
      <c r="BD213" s="130">
        <v>15</v>
      </c>
      <c r="BE213" s="130">
        <v>272</v>
      </c>
      <c r="BF213" s="130">
        <v>2</v>
      </c>
      <c r="BG213" s="130">
        <v>9</v>
      </c>
      <c r="BH213" s="130">
        <v>260</v>
      </c>
      <c r="BI213">
        <v>65</v>
      </c>
      <c r="BJ213" s="130">
        <v>9</v>
      </c>
      <c r="BK213">
        <v>55</v>
      </c>
      <c r="BL213">
        <v>55</v>
      </c>
      <c r="BM213" s="27">
        <v>4</v>
      </c>
      <c r="BN213">
        <v>0</v>
      </c>
      <c r="BO213" s="130">
        <v>9</v>
      </c>
      <c r="BP213" s="130">
        <v>3</v>
      </c>
      <c r="BQ213">
        <v>0</v>
      </c>
      <c r="BR213">
        <v>0</v>
      </c>
      <c r="BS213" s="130">
        <v>6</v>
      </c>
      <c r="BT213">
        <v>0</v>
      </c>
      <c r="BU213">
        <v>0</v>
      </c>
      <c r="BV213">
        <v>1</v>
      </c>
      <c r="BW213">
        <v>2</v>
      </c>
      <c r="BX213">
        <v>0</v>
      </c>
      <c r="BY213" s="130">
        <v>2</v>
      </c>
      <c r="BZ213">
        <v>6</v>
      </c>
      <c r="CA213">
        <v>0</v>
      </c>
      <c r="CB213">
        <v>3</v>
      </c>
      <c r="CC213">
        <v>3</v>
      </c>
      <c r="CD213" s="130"/>
      <c r="CE213" s="130"/>
      <c r="CF213" s="322"/>
      <c r="CG213">
        <v>320</v>
      </c>
      <c r="CH213">
        <v>264</v>
      </c>
      <c r="CI213">
        <v>303</v>
      </c>
      <c r="CJ213" s="130">
        <v>102</v>
      </c>
      <c r="CK213" s="130">
        <v>280</v>
      </c>
      <c r="CL213" s="130">
        <v>206</v>
      </c>
      <c r="CM213" s="130">
        <v>289</v>
      </c>
      <c r="CN213">
        <v>280</v>
      </c>
      <c r="CO213">
        <v>284</v>
      </c>
      <c r="CP213">
        <v>164</v>
      </c>
      <c r="CQ213">
        <v>18</v>
      </c>
      <c r="CR213">
        <v>15</v>
      </c>
      <c r="CS213">
        <v>16</v>
      </c>
      <c r="CT213" s="130">
        <v>1</v>
      </c>
      <c r="CU213" s="130">
        <v>14</v>
      </c>
      <c r="CV213" s="130">
        <v>4</v>
      </c>
      <c r="CW213" s="130">
        <v>12</v>
      </c>
      <c r="CX213">
        <v>12</v>
      </c>
      <c r="CY213">
        <v>10</v>
      </c>
      <c r="CZ213">
        <v>2</v>
      </c>
      <c r="DA213">
        <v>298</v>
      </c>
      <c r="DB213">
        <v>246</v>
      </c>
      <c r="DC213">
        <v>282</v>
      </c>
      <c r="DD213" s="130">
        <v>96</v>
      </c>
      <c r="DE213" s="130">
        <v>261</v>
      </c>
      <c r="DF213" s="130">
        <v>197</v>
      </c>
      <c r="DG213" s="130">
        <v>273</v>
      </c>
      <c r="DH213" s="130">
        <v>264</v>
      </c>
      <c r="DI213" s="130">
        <v>271</v>
      </c>
      <c r="DJ213" s="130">
        <v>159</v>
      </c>
      <c r="DK213" s="130"/>
      <c r="DL213">
        <v>334</v>
      </c>
      <c r="DM213">
        <v>329</v>
      </c>
      <c r="DN213">
        <v>5</v>
      </c>
      <c r="DO213">
        <v>334</v>
      </c>
      <c r="DP213">
        <v>21</v>
      </c>
      <c r="DQ213">
        <v>308</v>
      </c>
      <c r="DR213">
        <v>5</v>
      </c>
      <c r="DS213">
        <v>98</v>
      </c>
      <c r="DT213">
        <v>102</v>
      </c>
      <c r="DU213" s="130">
        <v>190</v>
      </c>
      <c r="DV213" s="130">
        <v>20</v>
      </c>
      <c r="DW213">
        <v>2</v>
      </c>
      <c r="DX213" s="130">
        <v>2</v>
      </c>
      <c r="DY213">
        <v>6</v>
      </c>
      <c r="DZ213">
        <v>114</v>
      </c>
      <c r="EA213">
        <v>0</v>
      </c>
      <c r="EB213">
        <v>97</v>
      </c>
      <c r="EC213" s="130">
        <v>1</v>
      </c>
      <c r="ED213" s="130">
        <v>101</v>
      </c>
      <c r="EE213" s="130">
        <v>1</v>
      </c>
      <c r="EF213" s="130">
        <v>1</v>
      </c>
      <c r="EG213" s="130">
        <v>12</v>
      </c>
      <c r="EH213" s="130">
        <v>118</v>
      </c>
      <c r="EI213" s="130">
        <v>203</v>
      </c>
      <c r="EJ213" s="130">
        <v>1</v>
      </c>
      <c r="EK213" s="130">
        <v>5</v>
      </c>
      <c r="EL213" s="130">
        <v>14</v>
      </c>
      <c r="EM213" s="130">
        <v>1</v>
      </c>
      <c r="EN213" s="130">
        <v>0</v>
      </c>
      <c r="EO213">
        <v>6</v>
      </c>
      <c r="EP213">
        <v>100</v>
      </c>
      <c r="EQ213">
        <v>202</v>
      </c>
      <c r="ER213">
        <v>4</v>
      </c>
      <c r="ES213" s="130">
        <v>31</v>
      </c>
      <c r="ET213">
        <v>8</v>
      </c>
      <c r="EU213" s="130">
        <v>253</v>
      </c>
      <c r="EV213">
        <v>87</v>
      </c>
      <c r="EW213" s="130">
        <v>4722</v>
      </c>
      <c r="EX213" s="130">
        <v>4</v>
      </c>
      <c r="EY213" s="130">
        <v>477</v>
      </c>
      <c r="EZ213" s="130">
        <v>45</v>
      </c>
      <c r="FA213" s="130">
        <v>18</v>
      </c>
      <c r="FB213" s="130">
        <v>28</v>
      </c>
      <c r="FC213" s="130">
        <v>1582</v>
      </c>
      <c r="FD213">
        <v>2083</v>
      </c>
      <c r="FE213">
        <v>1397</v>
      </c>
      <c r="FF213" s="130">
        <v>5062</v>
      </c>
      <c r="FG213" s="130">
        <v>36</v>
      </c>
      <c r="FH213" s="130">
        <v>16</v>
      </c>
      <c r="FI213" s="130">
        <v>0</v>
      </c>
      <c r="FJ213" s="130">
        <v>9</v>
      </c>
      <c r="FK213" s="130">
        <v>2</v>
      </c>
      <c r="FL213" s="130">
        <v>34</v>
      </c>
      <c r="FM213" s="130">
        <v>0</v>
      </c>
      <c r="FN213" s="130">
        <v>1</v>
      </c>
      <c r="FO213" s="130">
        <v>0</v>
      </c>
      <c r="FP213" s="130">
        <v>0</v>
      </c>
      <c r="FQ213" s="130">
        <v>0</v>
      </c>
      <c r="FR213" s="130">
        <v>0</v>
      </c>
      <c r="FS213" s="130">
        <v>0</v>
      </c>
      <c r="FT213" s="130">
        <v>0</v>
      </c>
      <c r="FU213" s="130">
        <v>1</v>
      </c>
      <c r="FV213" s="130">
        <v>0</v>
      </c>
      <c r="FW213" s="130">
        <v>0</v>
      </c>
      <c r="FX213" s="130">
        <v>0</v>
      </c>
      <c r="FY213" s="130">
        <v>1</v>
      </c>
      <c r="FZ213" s="130">
        <v>0</v>
      </c>
      <c r="GA213" s="130">
        <v>2</v>
      </c>
      <c r="GB213" s="130">
        <v>1</v>
      </c>
      <c r="GC213" s="130">
        <v>170</v>
      </c>
      <c r="GD213" s="130">
        <v>51</v>
      </c>
      <c r="GE213" s="130">
        <v>221</v>
      </c>
      <c r="GF213" s="130">
        <v>8</v>
      </c>
      <c r="GG213" s="130">
        <v>1</v>
      </c>
      <c r="GH213" s="130">
        <v>9</v>
      </c>
      <c r="GI213" s="130">
        <v>160</v>
      </c>
      <c r="GJ213" s="130">
        <v>50</v>
      </c>
      <c r="GK213" s="130">
        <v>210</v>
      </c>
      <c r="GL213" s="130">
        <v>170</v>
      </c>
      <c r="GM213" s="130">
        <v>5</v>
      </c>
      <c r="GN213" s="130">
        <v>5</v>
      </c>
      <c r="GO213" s="130">
        <v>5</v>
      </c>
      <c r="GP213" s="130">
        <v>26</v>
      </c>
      <c r="GQ213" s="130">
        <v>3</v>
      </c>
      <c r="GR213" s="130">
        <v>1</v>
      </c>
      <c r="GS213" s="130">
        <v>1</v>
      </c>
      <c r="GT213" s="130" t="s">
        <v>118</v>
      </c>
      <c r="GU213" s="130" t="s">
        <v>1276</v>
      </c>
      <c r="GV213" s="130"/>
      <c r="GW213" s="130"/>
      <c r="GX213" s="130"/>
      <c r="GY213" s="130"/>
      <c r="GZ213" s="130"/>
      <c r="HA213" s="130"/>
      <c r="HH213" s="130"/>
      <c r="HI213" s="130"/>
      <c r="HN213" s="130"/>
      <c r="HO213" s="130"/>
      <c r="HP213" s="130"/>
    </row>
    <row r="214" spans="1:224" x14ac:dyDescent="0.3">
      <c r="A214" t="s">
        <v>232</v>
      </c>
      <c r="B214" t="s">
        <v>239</v>
      </c>
      <c r="C214" t="s">
        <v>703</v>
      </c>
      <c r="D214" t="s">
        <v>704</v>
      </c>
      <c r="E214" s="352">
        <v>44713</v>
      </c>
      <c r="F214" s="130">
        <v>6571</v>
      </c>
      <c r="G214">
        <v>320</v>
      </c>
      <c r="H214">
        <v>290</v>
      </c>
      <c r="I214">
        <v>303</v>
      </c>
      <c r="J214">
        <v>305</v>
      </c>
      <c r="K214">
        <v>301</v>
      </c>
      <c r="L214">
        <v>260</v>
      </c>
      <c r="M214">
        <v>293</v>
      </c>
      <c r="N214">
        <v>264</v>
      </c>
      <c r="O214">
        <v>329</v>
      </c>
      <c r="P214">
        <v>19</v>
      </c>
      <c r="Q214">
        <v>13</v>
      </c>
      <c r="R214">
        <v>17</v>
      </c>
      <c r="S214">
        <v>17</v>
      </c>
      <c r="T214">
        <v>16</v>
      </c>
      <c r="U214">
        <v>7</v>
      </c>
      <c r="V214">
        <v>17</v>
      </c>
      <c r="W214">
        <v>18</v>
      </c>
      <c r="X214">
        <v>19</v>
      </c>
      <c r="Y214">
        <v>297</v>
      </c>
      <c r="Z214">
        <v>273</v>
      </c>
      <c r="AA214">
        <v>281</v>
      </c>
      <c r="AB214">
        <v>284</v>
      </c>
      <c r="AC214">
        <v>280</v>
      </c>
      <c r="AD214">
        <v>251</v>
      </c>
      <c r="AE214">
        <v>273</v>
      </c>
      <c r="AF214">
        <v>243</v>
      </c>
      <c r="AG214">
        <v>305</v>
      </c>
      <c r="AH214">
        <v>22</v>
      </c>
      <c r="AI214">
        <v>20</v>
      </c>
      <c r="AJ214">
        <v>4</v>
      </c>
      <c r="AK214">
        <v>4</v>
      </c>
      <c r="AL214">
        <v>18</v>
      </c>
      <c r="AM214">
        <v>16</v>
      </c>
      <c r="AN214">
        <v>235</v>
      </c>
      <c r="AO214">
        <v>4</v>
      </c>
      <c r="AP214">
        <v>230</v>
      </c>
      <c r="AQ214">
        <v>0</v>
      </c>
      <c r="AR214">
        <v>0</v>
      </c>
      <c r="AS214">
        <v>0</v>
      </c>
      <c r="AT214">
        <v>202</v>
      </c>
      <c r="AU214">
        <v>2</v>
      </c>
      <c r="AV214">
        <v>200</v>
      </c>
      <c r="AW214" s="130">
        <v>293</v>
      </c>
      <c r="AX214" s="130">
        <v>2</v>
      </c>
      <c r="AY214" s="130">
        <v>12</v>
      </c>
      <c r="AZ214" s="130">
        <v>279</v>
      </c>
      <c r="BA214" s="130">
        <v>17</v>
      </c>
      <c r="BB214" s="130">
        <v>0</v>
      </c>
      <c r="BC214" s="130">
        <v>1</v>
      </c>
      <c r="BD214" s="130">
        <v>16</v>
      </c>
      <c r="BE214" s="130">
        <v>273</v>
      </c>
      <c r="BF214" s="130">
        <v>2</v>
      </c>
      <c r="BG214" s="130">
        <v>11</v>
      </c>
      <c r="BH214" s="130">
        <v>260</v>
      </c>
      <c r="BI214">
        <v>65</v>
      </c>
      <c r="BJ214" s="130">
        <v>9</v>
      </c>
      <c r="BK214">
        <v>55</v>
      </c>
      <c r="BL214">
        <v>56</v>
      </c>
      <c r="BM214" s="27">
        <v>4</v>
      </c>
      <c r="BN214">
        <v>0</v>
      </c>
      <c r="BO214" s="130">
        <v>9</v>
      </c>
      <c r="BP214" s="130">
        <v>3</v>
      </c>
      <c r="BQ214">
        <v>0</v>
      </c>
      <c r="BR214">
        <v>0</v>
      </c>
      <c r="BS214" s="130">
        <v>6</v>
      </c>
      <c r="BT214">
        <v>0</v>
      </c>
      <c r="BU214">
        <v>0</v>
      </c>
      <c r="BV214">
        <v>2</v>
      </c>
      <c r="BW214">
        <v>2</v>
      </c>
      <c r="BX214">
        <v>0</v>
      </c>
      <c r="BY214" s="130">
        <v>2</v>
      </c>
      <c r="BZ214">
        <v>6</v>
      </c>
      <c r="CA214">
        <v>0</v>
      </c>
      <c r="CB214">
        <v>3</v>
      </c>
      <c r="CC214">
        <v>3</v>
      </c>
      <c r="CD214" s="130"/>
      <c r="CE214" s="130"/>
      <c r="CF214" s="322"/>
      <c r="CG214">
        <v>320</v>
      </c>
      <c r="CH214">
        <v>252</v>
      </c>
      <c r="CI214">
        <v>303</v>
      </c>
      <c r="CJ214" s="130">
        <v>102</v>
      </c>
      <c r="CK214" s="130">
        <v>283</v>
      </c>
      <c r="CL214" s="130">
        <v>203</v>
      </c>
      <c r="CM214" s="130">
        <v>290</v>
      </c>
      <c r="CN214">
        <v>282</v>
      </c>
      <c r="CO214">
        <v>284</v>
      </c>
      <c r="CP214">
        <v>152</v>
      </c>
      <c r="CQ214">
        <v>19</v>
      </c>
      <c r="CR214">
        <v>15</v>
      </c>
      <c r="CS214">
        <v>17</v>
      </c>
      <c r="CT214" s="130">
        <v>1</v>
      </c>
      <c r="CU214" s="130">
        <v>15</v>
      </c>
      <c r="CV214" s="130">
        <v>5</v>
      </c>
      <c r="CW214" s="130">
        <v>13</v>
      </c>
      <c r="CX214">
        <v>13</v>
      </c>
      <c r="CY214">
        <v>11</v>
      </c>
      <c r="CZ214">
        <v>2</v>
      </c>
      <c r="DA214">
        <v>297</v>
      </c>
      <c r="DB214">
        <v>234</v>
      </c>
      <c r="DC214">
        <v>281</v>
      </c>
      <c r="DD214" s="130">
        <v>96</v>
      </c>
      <c r="DE214" s="130">
        <v>263</v>
      </c>
      <c r="DF214" s="130">
        <v>193</v>
      </c>
      <c r="DG214" s="130">
        <v>273</v>
      </c>
      <c r="DH214" s="130">
        <v>265</v>
      </c>
      <c r="DI214" s="130">
        <v>270</v>
      </c>
      <c r="DJ214" s="130">
        <v>147</v>
      </c>
      <c r="DK214" s="130"/>
      <c r="DL214">
        <v>335</v>
      </c>
      <c r="DM214">
        <v>330</v>
      </c>
      <c r="DN214">
        <v>5</v>
      </c>
      <c r="DO214">
        <v>335</v>
      </c>
      <c r="DP214">
        <v>22</v>
      </c>
      <c r="DQ214">
        <v>308</v>
      </c>
      <c r="DR214">
        <v>5</v>
      </c>
      <c r="DS214">
        <v>98</v>
      </c>
      <c r="DT214">
        <v>102</v>
      </c>
      <c r="DU214" s="130">
        <v>190</v>
      </c>
      <c r="DV214" s="130">
        <v>21</v>
      </c>
      <c r="DW214">
        <v>2</v>
      </c>
      <c r="DX214" s="130">
        <v>2</v>
      </c>
      <c r="DY214">
        <v>6</v>
      </c>
      <c r="DZ214">
        <v>114</v>
      </c>
      <c r="EA214">
        <v>0</v>
      </c>
      <c r="EB214">
        <v>97</v>
      </c>
      <c r="EC214" s="130">
        <v>1</v>
      </c>
      <c r="ED214" s="130">
        <v>101</v>
      </c>
      <c r="EE214" s="130">
        <v>1</v>
      </c>
      <c r="EF214" s="130">
        <v>1</v>
      </c>
      <c r="EG214" s="130">
        <v>11</v>
      </c>
      <c r="EH214" s="130">
        <v>119</v>
      </c>
      <c r="EI214" s="130">
        <v>204</v>
      </c>
      <c r="EJ214" s="130">
        <v>1</v>
      </c>
      <c r="EK214" s="130">
        <v>5</v>
      </c>
      <c r="EL214" s="130">
        <v>15</v>
      </c>
      <c r="EM214" s="130">
        <v>1</v>
      </c>
      <c r="EN214" s="130">
        <v>0</v>
      </c>
      <c r="EO214">
        <v>5</v>
      </c>
      <c r="EP214">
        <v>100</v>
      </c>
      <c r="EQ214">
        <v>203</v>
      </c>
      <c r="ER214">
        <v>3</v>
      </c>
      <c r="ES214" s="130">
        <v>33</v>
      </c>
      <c r="ET214">
        <v>8</v>
      </c>
      <c r="EU214" s="130">
        <v>259</v>
      </c>
      <c r="EV214">
        <v>87</v>
      </c>
      <c r="EW214" s="130">
        <v>4725</v>
      </c>
      <c r="EX214" s="130">
        <v>7</v>
      </c>
      <c r="EY214" s="130">
        <v>474</v>
      </c>
      <c r="EZ214" s="130">
        <v>51</v>
      </c>
      <c r="FA214" s="130">
        <v>18</v>
      </c>
      <c r="FB214" s="130">
        <v>27</v>
      </c>
      <c r="FC214" s="130">
        <v>1581</v>
      </c>
      <c r="FD214">
        <v>2093</v>
      </c>
      <c r="FE214">
        <v>1397</v>
      </c>
      <c r="FF214" s="130">
        <v>5071</v>
      </c>
      <c r="FG214" s="130">
        <v>36</v>
      </c>
      <c r="FH214" s="130">
        <v>15</v>
      </c>
      <c r="FI214" s="130">
        <v>0</v>
      </c>
      <c r="FJ214" s="130">
        <v>11</v>
      </c>
      <c r="FK214" s="130">
        <v>3</v>
      </c>
      <c r="FL214" s="130">
        <v>33</v>
      </c>
      <c r="FM214" s="130">
        <v>0</v>
      </c>
      <c r="FN214" s="130">
        <v>1</v>
      </c>
      <c r="FO214" s="130">
        <v>0</v>
      </c>
      <c r="FP214" s="130">
        <v>0</v>
      </c>
      <c r="FQ214" s="130">
        <v>0</v>
      </c>
      <c r="FR214" s="130">
        <v>0</v>
      </c>
      <c r="FS214" s="130">
        <v>0</v>
      </c>
      <c r="FT214" s="130">
        <v>0</v>
      </c>
      <c r="FU214" s="130">
        <v>1</v>
      </c>
      <c r="FV214" s="130">
        <v>0</v>
      </c>
      <c r="FW214" s="130">
        <v>0</v>
      </c>
      <c r="FX214" s="130">
        <v>0</v>
      </c>
      <c r="FY214" s="130">
        <v>1</v>
      </c>
      <c r="FZ214" s="130">
        <v>0</v>
      </c>
      <c r="GA214" s="130">
        <v>2</v>
      </c>
      <c r="GB214" s="130">
        <v>1</v>
      </c>
      <c r="GC214" s="130">
        <v>171</v>
      </c>
      <c r="GD214" s="130">
        <v>51</v>
      </c>
      <c r="GE214" s="130">
        <v>222</v>
      </c>
      <c r="GF214" s="130">
        <v>9</v>
      </c>
      <c r="GG214" s="130">
        <v>1</v>
      </c>
      <c r="GH214" s="130">
        <v>10</v>
      </c>
      <c r="GI214" s="130">
        <v>160</v>
      </c>
      <c r="GJ214" s="130">
        <v>50</v>
      </c>
      <c r="GK214" s="130">
        <v>210</v>
      </c>
      <c r="GL214" s="130">
        <v>171</v>
      </c>
      <c r="GM214" s="130">
        <v>4</v>
      </c>
      <c r="GN214" s="130">
        <v>4</v>
      </c>
      <c r="GO214" s="130">
        <v>4</v>
      </c>
      <c r="GP214" s="130">
        <v>26</v>
      </c>
      <c r="GQ214" s="130">
        <v>3</v>
      </c>
      <c r="GR214" s="130">
        <v>1</v>
      </c>
      <c r="GS214" s="130">
        <v>1</v>
      </c>
      <c r="GT214" s="130" t="s">
        <v>121</v>
      </c>
      <c r="GU214" s="130" t="s">
        <v>1276</v>
      </c>
      <c r="GV214" s="130"/>
      <c r="GW214" s="130"/>
      <c r="GX214" s="130"/>
      <c r="GY214" s="130"/>
      <c r="GZ214" s="130"/>
      <c r="HA214" s="130"/>
      <c r="HH214" s="130"/>
      <c r="HI214" s="130"/>
      <c r="HN214" s="130"/>
      <c r="HO214" s="130"/>
      <c r="HP214" s="130"/>
    </row>
    <row r="215" spans="1:224" x14ac:dyDescent="0.3">
      <c r="A215" t="s">
        <v>232</v>
      </c>
      <c r="B215" t="s">
        <v>239</v>
      </c>
      <c r="C215" t="s">
        <v>705</v>
      </c>
      <c r="D215" t="s">
        <v>706</v>
      </c>
      <c r="E215" s="352">
        <v>44682</v>
      </c>
      <c r="F215" s="130">
        <v>3322</v>
      </c>
      <c r="G215">
        <v>203</v>
      </c>
      <c r="H215">
        <v>190</v>
      </c>
      <c r="I215">
        <v>207</v>
      </c>
      <c r="J215">
        <v>190</v>
      </c>
      <c r="K215">
        <v>204</v>
      </c>
      <c r="L215">
        <v>130</v>
      </c>
      <c r="M215">
        <v>188</v>
      </c>
      <c r="N215">
        <v>172</v>
      </c>
      <c r="O215">
        <v>213</v>
      </c>
      <c r="P215">
        <v>10</v>
      </c>
      <c r="Q215">
        <v>8</v>
      </c>
      <c r="R215">
        <v>10</v>
      </c>
      <c r="S215">
        <v>6</v>
      </c>
      <c r="T215">
        <v>10</v>
      </c>
      <c r="U215">
        <v>6</v>
      </c>
      <c r="V215">
        <v>7</v>
      </c>
      <c r="W215">
        <v>9</v>
      </c>
      <c r="X215">
        <v>10</v>
      </c>
      <c r="Y215">
        <v>192</v>
      </c>
      <c r="Z215">
        <v>181</v>
      </c>
      <c r="AA215">
        <v>196</v>
      </c>
      <c r="AB215">
        <v>183</v>
      </c>
      <c r="AC215">
        <v>193</v>
      </c>
      <c r="AD215">
        <v>123</v>
      </c>
      <c r="AE215">
        <v>180</v>
      </c>
      <c r="AF215">
        <v>162</v>
      </c>
      <c r="AG215">
        <v>202</v>
      </c>
      <c r="AH215">
        <v>25</v>
      </c>
      <c r="AI215">
        <v>24</v>
      </c>
      <c r="AJ215">
        <v>0</v>
      </c>
      <c r="AK215">
        <v>0</v>
      </c>
      <c r="AL215">
        <v>25</v>
      </c>
      <c r="AM215">
        <v>24</v>
      </c>
      <c r="AN215">
        <v>113</v>
      </c>
      <c r="AO215">
        <v>4</v>
      </c>
      <c r="AP215">
        <v>108</v>
      </c>
      <c r="AQ215">
        <v>0</v>
      </c>
      <c r="AR215">
        <v>0</v>
      </c>
      <c r="AS215">
        <v>0</v>
      </c>
      <c r="AT215">
        <v>95</v>
      </c>
      <c r="AU215">
        <v>3</v>
      </c>
      <c r="AV215">
        <v>91</v>
      </c>
      <c r="AW215" s="130">
        <v>188</v>
      </c>
      <c r="AX215" s="130">
        <v>8</v>
      </c>
      <c r="AY215" s="130">
        <v>12</v>
      </c>
      <c r="AZ215" s="130">
        <v>167</v>
      </c>
      <c r="BA215" s="130">
        <v>7</v>
      </c>
      <c r="BB215" s="130">
        <v>0</v>
      </c>
      <c r="BC215" s="130">
        <v>1</v>
      </c>
      <c r="BD215" s="130">
        <v>6</v>
      </c>
      <c r="BE215" s="130">
        <v>180</v>
      </c>
      <c r="BF215" s="130">
        <v>8</v>
      </c>
      <c r="BG215" s="130">
        <v>11</v>
      </c>
      <c r="BH215" s="130">
        <v>160</v>
      </c>
      <c r="BI215">
        <v>44</v>
      </c>
      <c r="BJ215" s="130">
        <v>3</v>
      </c>
      <c r="BK215">
        <v>44</v>
      </c>
      <c r="BL215">
        <v>23</v>
      </c>
      <c r="BM215" s="27">
        <v>3</v>
      </c>
      <c r="BN215">
        <v>0</v>
      </c>
      <c r="BO215" s="130">
        <v>17</v>
      </c>
      <c r="BP215" s="130">
        <v>2</v>
      </c>
      <c r="BQ215">
        <v>0</v>
      </c>
      <c r="BR215">
        <v>0</v>
      </c>
      <c r="BS215" s="130">
        <v>15</v>
      </c>
      <c r="BT215">
        <v>0</v>
      </c>
      <c r="BU215">
        <v>0</v>
      </c>
      <c r="BV215">
        <v>2</v>
      </c>
      <c r="BW215">
        <v>6</v>
      </c>
      <c r="BX215">
        <v>0</v>
      </c>
      <c r="BY215" s="130">
        <v>6</v>
      </c>
      <c r="BZ215">
        <v>13</v>
      </c>
      <c r="CA215">
        <v>4</v>
      </c>
      <c r="CB215">
        <v>10</v>
      </c>
      <c r="CC215">
        <v>3</v>
      </c>
      <c r="CD215" s="130"/>
      <c r="CE215" s="130"/>
      <c r="CF215" s="322"/>
      <c r="CG215">
        <v>203</v>
      </c>
      <c r="CH215">
        <v>160</v>
      </c>
      <c r="CI215">
        <v>207</v>
      </c>
      <c r="CJ215" s="130">
        <v>65</v>
      </c>
      <c r="CK215" s="130">
        <v>181</v>
      </c>
      <c r="CL215" s="130">
        <v>131</v>
      </c>
      <c r="CM215" s="130">
        <v>190</v>
      </c>
      <c r="CN215">
        <v>162</v>
      </c>
      <c r="CO215">
        <v>180</v>
      </c>
      <c r="CP215">
        <v>76</v>
      </c>
      <c r="CQ215">
        <v>10</v>
      </c>
      <c r="CR215">
        <v>7</v>
      </c>
      <c r="CS215">
        <v>10</v>
      </c>
      <c r="CT215" s="130">
        <v>0</v>
      </c>
      <c r="CU215" s="130">
        <v>6</v>
      </c>
      <c r="CV215" s="130">
        <v>1</v>
      </c>
      <c r="CW215" s="130">
        <v>8</v>
      </c>
      <c r="CX215">
        <v>7</v>
      </c>
      <c r="CY215">
        <v>8</v>
      </c>
      <c r="CZ215">
        <v>1</v>
      </c>
      <c r="DA215">
        <v>192</v>
      </c>
      <c r="DB215">
        <v>153</v>
      </c>
      <c r="DC215">
        <v>196</v>
      </c>
      <c r="DD215" s="130">
        <v>65</v>
      </c>
      <c r="DE215" s="130">
        <v>174</v>
      </c>
      <c r="DF215" s="130">
        <v>130</v>
      </c>
      <c r="DG215" s="130">
        <v>181</v>
      </c>
      <c r="DH215" s="130">
        <v>154</v>
      </c>
      <c r="DI215" s="130">
        <v>171</v>
      </c>
      <c r="DJ215" s="130">
        <v>75</v>
      </c>
      <c r="DK215" s="130"/>
      <c r="DL215">
        <v>229</v>
      </c>
      <c r="DM215">
        <v>228</v>
      </c>
      <c r="DN215">
        <v>1</v>
      </c>
      <c r="DO215">
        <v>229</v>
      </c>
      <c r="DP215">
        <v>12</v>
      </c>
      <c r="DQ215">
        <v>216</v>
      </c>
      <c r="DR215">
        <v>1</v>
      </c>
      <c r="DS215">
        <v>128</v>
      </c>
      <c r="DT215">
        <v>134</v>
      </c>
      <c r="DU215" s="130">
        <v>143</v>
      </c>
      <c r="DV215" s="130">
        <v>36</v>
      </c>
      <c r="DW215">
        <v>32</v>
      </c>
      <c r="DX215" s="130">
        <v>4</v>
      </c>
      <c r="DY215">
        <v>5</v>
      </c>
      <c r="DZ215">
        <v>8</v>
      </c>
      <c r="EA215">
        <v>1</v>
      </c>
      <c r="EB215">
        <v>123</v>
      </c>
      <c r="EC215" s="130">
        <v>1</v>
      </c>
      <c r="ED215" s="130">
        <v>126</v>
      </c>
      <c r="EE215" s="130">
        <v>1</v>
      </c>
      <c r="EF215" s="130">
        <v>0</v>
      </c>
      <c r="EG215" s="130">
        <v>17</v>
      </c>
      <c r="EH215" s="130">
        <v>106</v>
      </c>
      <c r="EI215" s="130">
        <v>106</v>
      </c>
      <c r="EJ215" s="130">
        <v>0</v>
      </c>
      <c r="EK215" s="130">
        <v>6</v>
      </c>
      <c r="EL215" s="130">
        <v>2</v>
      </c>
      <c r="EM215" s="130">
        <v>4</v>
      </c>
      <c r="EN215" s="130">
        <v>0</v>
      </c>
      <c r="EO215">
        <v>11</v>
      </c>
      <c r="EP215">
        <v>103</v>
      </c>
      <c r="EQ215">
        <v>102</v>
      </c>
      <c r="ER215">
        <v>3</v>
      </c>
      <c r="ES215" s="130">
        <v>26</v>
      </c>
      <c r="ET215">
        <v>9</v>
      </c>
      <c r="EU215" s="130">
        <v>99</v>
      </c>
      <c r="EV215">
        <v>16</v>
      </c>
      <c r="EW215" s="130">
        <v>2290</v>
      </c>
      <c r="EX215" s="130">
        <v>0</v>
      </c>
      <c r="EY215" s="130">
        <v>174</v>
      </c>
      <c r="EZ215" s="130">
        <v>46</v>
      </c>
      <c r="FA215" s="130">
        <v>9</v>
      </c>
      <c r="FB215" s="130">
        <v>19</v>
      </c>
      <c r="FC215" s="130">
        <v>985</v>
      </c>
      <c r="FD215">
        <v>931</v>
      </c>
      <c r="FE215">
        <v>489</v>
      </c>
      <c r="FF215" s="130">
        <v>2405</v>
      </c>
      <c r="FG215" s="130">
        <v>30</v>
      </c>
      <c r="FH215" s="130">
        <v>19</v>
      </c>
      <c r="FI215" s="130">
        <v>0</v>
      </c>
      <c r="FJ215" s="130">
        <v>3</v>
      </c>
      <c r="FK215" s="130">
        <v>0</v>
      </c>
      <c r="FL215" s="130">
        <v>30</v>
      </c>
      <c r="FM215" s="130">
        <v>0</v>
      </c>
      <c r="FN215" s="130">
        <v>0</v>
      </c>
      <c r="FO215" s="130">
        <v>0</v>
      </c>
      <c r="FP215" s="130">
        <v>0</v>
      </c>
      <c r="FQ215" s="130">
        <v>0</v>
      </c>
      <c r="FR215" s="130">
        <v>0</v>
      </c>
      <c r="FS215" s="130">
        <v>0</v>
      </c>
      <c r="FT215" s="130">
        <v>0</v>
      </c>
      <c r="FU215" s="130">
        <v>1</v>
      </c>
      <c r="FV215" s="130">
        <v>1</v>
      </c>
      <c r="FW215" s="130">
        <v>0</v>
      </c>
      <c r="FX215" s="130">
        <v>1</v>
      </c>
      <c r="FY215" s="130">
        <v>1</v>
      </c>
      <c r="FZ215" s="130">
        <v>0</v>
      </c>
      <c r="GA215" s="130">
        <v>1</v>
      </c>
      <c r="GB215" s="130">
        <v>0</v>
      </c>
      <c r="GC215" s="130">
        <v>116</v>
      </c>
      <c r="GD215" s="130">
        <v>43</v>
      </c>
      <c r="GE215" s="130">
        <v>159</v>
      </c>
      <c r="GF215" s="130">
        <v>4</v>
      </c>
      <c r="GG215" s="130">
        <v>1</v>
      </c>
      <c r="GH215" s="130">
        <v>5</v>
      </c>
      <c r="GI215" s="130">
        <v>111</v>
      </c>
      <c r="GJ215" s="130">
        <v>42</v>
      </c>
      <c r="GK215" s="130">
        <v>153</v>
      </c>
      <c r="GL215" s="130">
        <v>116</v>
      </c>
      <c r="GM215" s="130">
        <v>18</v>
      </c>
      <c r="GN215" s="130">
        <v>18</v>
      </c>
      <c r="GO215" s="130">
        <v>18</v>
      </c>
      <c r="GP215" s="130">
        <v>36</v>
      </c>
      <c r="GQ215" s="130">
        <v>7</v>
      </c>
      <c r="GR215" s="130">
        <v>7</v>
      </c>
      <c r="GS215" s="130">
        <v>7</v>
      </c>
      <c r="GT215" s="130" t="s">
        <v>118</v>
      </c>
      <c r="GU215" s="130" t="s">
        <v>1277</v>
      </c>
      <c r="GV215" s="130"/>
      <c r="GW215" s="130"/>
      <c r="GX215" s="130"/>
      <c r="GY215" s="130"/>
      <c r="GZ215" s="130"/>
      <c r="HA215" s="130"/>
      <c r="HH215" s="130"/>
      <c r="HI215" s="130"/>
      <c r="HN215" s="130"/>
      <c r="HO215" s="130"/>
      <c r="HP215" s="130"/>
    </row>
    <row r="216" spans="1:224" x14ac:dyDescent="0.3">
      <c r="A216" t="s">
        <v>232</v>
      </c>
      <c r="B216" t="s">
        <v>239</v>
      </c>
      <c r="C216" t="s">
        <v>705</v>
      </c>
      <c r="D216" t="s">
        <v>706</v>
      </c>
      <c r="E216" s="352">
        <v>44713</v>
      </c>
      <c r="F216" s="130">
        <v>3379</v>
      </c>
      <c r="G216">
        <v>207</v>
      </c>
      <c r="H216">
        <v>192</v>
      </c>
      <c r="I216">
        <v>207</v>
      </c>
      <c r="J216">
        <v>191</v>
      </c>
      <c r="K216">
        <v>205</v>
      </c>
      <c r="L216">
        <v>137</v>
      </c>
      <c r="M216">
        <v>191</v>
      </c>
      <c r="N216">
        <v>173</v>
      </c>
      <c r="O216">
        <v>218</v>
      </c>
      <c r="P216">
        <v>11</v>
      </c>
      <c r="Q216">
        <v>8</v>
      </c>
      <c r="R216">
        <v>10</v>
      </c>
      <c r="S216">
        <v>7</v>
      </c>
      <c r="T216">
        <v>10</v>
      </c>
      <c r="U216">
        <v>5</v>
      </c>
      <c r="V216">
        <v>8</v>
      </c>
      <c r="W216">
        <v>9</v>
      </c>
      <c r="X216">
        <v>11</v>
      </c>
      <c r="Y216">
        <v>195</v>
      </c>
      <c r="Z216">
        <v>182</v>
      </c>
      <c r="AA216">
        <v>195</v>
      </c>
      <c r="AB216">
        <v>183</v>
      </c>
      <c r="AC216">
        <v>193</v>
      </c>
      <c r="AD216">
        <v>131</v>
      </c>
      <c r="AE216">
        <v>182</v>
      </c>
      <c r="AF216">
        <v>163</v>
      </c>
      <c r="AG216">
        <v>206</v>
      </c>
      <c r="AH216">
        <v>27</v>
      </c>
      <c r="AI216">
        <v>26</v>
      </c>
      <c r="AJ216">
        <v>1</v>
      </c>
      <c r="AK216">
        <v>1</v>
      </c>
      <c r="AL216">
        <v>26</v>
      </c>
      <c r="AM216">
        <v>25</v>
      </c>
      <c r="AN216">
        <v>120</v>
      </c>
      <c r="AO216">
        <v>4</v>
      </c>
      <c r="AP216">
        <v>115</v>
      </c>
      <c r="AQ216">
        <v>0</v>
      </c>
      <c r="AR216">
        <v>0</v>
      </c>
      <c r="AS216">
        <v>0</v>
      </c>
      <c r="AT216">
        <v>103</v>
      </c>
      <c r="AU216">
        <v>3</v>
      </c>
      <c r="AV216">
        <v>99</v>
      </c>
      <c r="AW216" s="130">
        <v>191</v>
      </c>
      <c r="AX216" s="130">
        <v>8</v>
      </c>
      <c r="AY216" s="130">
        <v>11</v>
      </c>
      <c r="AZ216" s="130">
        <v>171</v>
      </c>
      <c r="BA216" s="130">
        <v>8</v>
      </c>
      <c r="BB216" s="130">
        <v>0</v>
      </c>
      <c r="BC216" s="130">
        <v>1</v>
      </c>
      <c r="BD216" s="130">
        <v>7</v>
      </c>
      <c r="BE216" s="130">
        <v>182</v>
      </c>
      <c r="BF216" s="130">
        <v>8</v>
      </c>
      <c r="BG216" s="130">
        <v>10</v>
      </c>
      <c r="BH216" s="130">
        <v>163</v>
      </c>
      <c r="BI216">
        <v>42</v>
      </c>
      <c r="BJ216" s="130">
        <v>3</v>
      </c>
      <c r="BK216">
        <v>46</v>
      </c>
      <c r="BL216">
        <v>24</v>
      </c>
      <c r="BM216" s="27">
        <v>4</v>
      </c>
      <c r="BN216">
        <v>0</v>
      </c>
      <c r="BO216" s="130">
        <v>18</v>
      </c>
      <c r="BP216" s="130">
        <v>2</v>
      </c>
      <c r="BQ216">
        <v>0</v>
      </c>
      <c r="BR216">
        <v>0</v>
      </c>
      <c r="BS216" s="130">
        <v>16</v>
      </c>
      <c r="BT216">
        <v>0</v>
      </c>
      <c r="BU216">
        <v>0</v>
      </c>
      <c r="BV216">
        <v>2</v>
      </c>
      <c r="BW216">
        <v>6</v>
      </c>
      <c r="BX216">
        <v>0</v>
      </c>
      <c r="BY216" s="130">
        <v>6</v>
      </c>
      <c r="BZ216">
        <v>13</v>
      </c>
      <c r="CA216">
        <v>4</v>
      </c>
      <c r="CB216">
        <v>10</v>
      </c>
      <c r="CC216">
        <v>3</v>
      </c>
      <c r="CD216" s="130"/>
      <c r="CE216" s="130"/>
      <c r="CF216" s="322"/>
      <c r="CG216">
        <v>207</v>
      </c>
      <c r="CH216">
        <v>158</v>
      </c>
      <c r="CI216">
        <v>207</v>
      </c>
      <c r="CJ216" s="130">
        <v>66</v>
      </c>
      <c r="CK216" s="130">
        <v>180</v>
      </c>
      <c r="CL216" s="130">
        <v>127</v>
      </c>
      <c r="CM216" s="130">
        <v>192</v>
      </c>
      <c r="CN216">
        <v>166</v>
      </c>
      <c r="CO216">
        <v>182</v>
      </c>
      <c r="CP216">
        <v>74</v>
      </c>
      <c r="CQ216">
        <v>11</v>
      </c>
      <c r="CR216">
        <v>7</v>
      </c>
      <c r="CS216">
        <v>10</v>
      </c>
      <c r="CT216" s="130">
        <v>0</v>
      </c>
      <c r="CU216" s="130">
        <v>6</v>
      </c>
      <c r="CV216" s="130">
        <v>1</v>
      </c>
      <c r="CW216" s="130">
        <v>8</v>
      </c>
      <c r="CX216">
        <v>7</v>
      </c>
      <c r="CY216">
        <v>8</v>
      </c>
      <c r="CZ216">
        <v>1</v>
      </c>
      <c r="DA216">
        <v>195</v>
      </c>
      <c r="DB216">
        <v>151</v>
      </c>
      <c r="DC216">
        <v>195</v>
      </c>
      <c r="DD216" s="130">
        <v>66</v>
      </c>
      <c r="DE216" s="130">
        <v>172</v>
      </c>
      <c r="DF216" s="130">
        <v>126</v>
      </c>
      <c r="DG216" s="130">
        <v>182</v>
      </c>
      <c r="DH216" s="130">
        <v>157</v>
      </c>
      <c r="DI216" s="130">
        <v>173</v>
      </c>
      <c r="DJ216" s="130">
        <v>73</v>
      </c>
      <c r="DK216" s="130"/>
      <c r="DL216">
        <v>231</v>
      </c>
      <c r="DM216">
        <v>229</v>
      </c>
      <c r="DN216">
        <v>2</v>
      </c>
      <c r="DO216">
        <v>231</v>
      </c>
      <c r="DP216">
        <v>12</v>
      </c>
      <c r="DQ216">
        <v>217</v>
      </c>
      <c r="DR216">
        <v>2</v>
      </c>
      <c r="DS216">
        <v>130</v>
      </c>
      <c r="DT216">
        <v>136</v>
      </c>
      <c r="DU216" s="130">
        <v>145</v>
      </c>
      <c r="DV216" s="130">
        <v>35</v>
      </c>
      <c r="DW216">
        <v>32</v>
      </c>
      <c r="DX216" s="130">
        <v>4</v>
      </c>
      <c r="DY216">
        <v>6</v>
      </c>
      <c r="DZ216">
        <v>8</v>
      </c>
      <c r="EA216">
        <v>1</v>
      </c>
      <c r="EB216">
        <v>113</v>
      </c>
      <c r="EC216" s="130">
        <v>1</v>
      </c>
      <c r="ED216" s="130">
        <v>116</v>
      </c>
      <c r="EE216" s="130">
        <v>1</v>
      </c>
      <c r="EF216" s="130">
        <v>0</v>
      </c>
      <c r="EG216" s="130">
        <v>18</v>
      </c>
      <c r="EH216" s="130">
        <v>107</v>
      </c>
      <c r="EI216" s="130">
        <v>106</v>
      </c>
      <c r="EJ216" s="130">
        <v>0</v>
      </c>
      <c r="EK216" s="130">
        <v>6</v>
      </c>
      <c r="EL216" s="130">
        <v>2</v>
      </c>
      <c r="EM216" s="130">
        <v>4</v>
      </c>
      <c r="EN216" s="130">
        <v>0</v>
      </c>
      <c r="EO216">
        <v>12</v>
      </c>
      <c r="EP216">
        <v>104</v>
      </c>
      <c r="EQ216">
        <v>101</v>
      </c>
      <c r="ER216">
        <v>3</v>
      </c>
      <c r="ES216" s="130">
        <v>26</v>
      </c>
      <c r="ET216">
        <v>9</v>
      </c>
      <c r="EU216" s="130">
        <v>104</v>
      </c>
      <c r="EV216">
        <v>18</v>
      </c>
      <c r="EW216" s="130">
        <v>2330</v>
      </c>
      <c r="EX216" s="130">
        <v>5</v>
      </c>
      <c r="EY216" s="130">
        <v>173</v>
      </c>
      <c r="EZ216" s="130">
        <v>50</v>
      </c>
      <c r="FA216" s="130">
        <v>9</v>
      </c>
      <c r="FB216" s="130">
        <v>21</v>
      </c>
      <c r="FC216" s="130">
        <v>1017</v>
      </c>
      <c r="FD216">
        <v>942</v>
      </c>
      <c r="FE216">
        <v>493</v>
      </c>
      <c r="FF216" s="130">
        <v>2452</v>
      </c>
      <c r="FG216" s="130">
        <v>28</v>
      </c>
      <c r="FH216" s="130">
        <v>18</v>
      </c>
      <c r="FI216" s="130">
        <v>0</v>
      </c>
      <c r="FJ216" s="130">
        <v>3</v>
      </c>
      <c r="FK216" s="130">
        <v>0</v>
      </c>
      <c r="FL216" s="130">
        <v>28</v>
      </c>
      <c r="FM216" s="130">
        <v>0</v>
      </c>
      <c r="FN216" s="130">
        <v>0</v>
      </c>
      <c r="FO216" s="130">
        <v>0</v>
      </c>
      <c r="FP216" s="130">
        <v>0</v>
      </c>
      <c r="FQ216" s="130">
        <v>0</v>
      </c>
      <c r="FR216" s="130">
        <v>0</v>
      </c>
      <c r="FS216" s="130">
        <v>0</v>
      </c>
      <c r="FT216" s="130">
        <v>0</v>
      </c>
      <c r="FU216" s="130">
        <v>1</v>
      </c>
      <c r="FV216" s="130">
        <v>1</v>
      </c>
      <c r="FW216" s="130">
        <v>0</v>
      </c>
      <c r="FX216" s="130">
        <v>1</v>
      </c>
      <c r="FY216" s="130">
        <v>1</v>
      </c>
      <c r="FZ216" s="130">
        <v>0</v>
      </c>
      <c r="GA216" s="130">
        <v>1</v>
      </c>
      <c r="GB216" s="130">
        <v>0</v>
      </c>
      <c r="GC216" s="130">
        <v>112</v>
      </c>
      <c r="GD216" s="130">
        <v>45</v>
      </c>
      <c r="GE216" s="130">
        <v>157</v>
      </c>
      <c r="GF216" s="130">
        <v>4</v>
      </c>
      <c r="GG216" s="130">
        <v>1</v>
      </c>
      <c r="GH216" s="130">
        <v>5</v>
      </c>
      <c r="GI216" s="130">
        <v>107</v>
      </c>
      <c r="GJ216" s="130">
        <v>44</v>
      </c>
      <c r="GK216" s="130">
        <v>151</v>
      </c>
      <c r="GL216" s="130">
        <v>112</v>
      </c>
      <c r="GM216" s="130">
        <v>19</v>
      </c>
      <c r="GN216" s="130">
        <v>19</v>
      </c>
      <c r="GO216" s="130">
        <v>19</v>
      </c>
      <c r="GP216" s="130">
        <v>35</v>
      </c>
      <c r="GQ216" s="130">
        <v>7</v>
      </c>
      <c r="GR216" s="130">
        <v>7</v>
      </c>
      <c r="GS216" s="130">
        <v>7</v>
      </c>
      <c r="GT216" s="130" t="s">
        <v>121</v>
      </c>
      <c r="GU216" s="130" t="s">
        <v>1277</v>
      </c>
      <c r="GV216" s="130"/>
      <c r="GW216" s="130"/>
      <c r="GX216" s="130"/>
      <c r="GY216" s="130"/>
      <c r="GZ216" s="130"/>
      <c r="HA216" s="130"/>
      <c r="HH216" s="130"/>
      <c r="HI216" s="130"/>
      <c r="HN216" s="130"/>
      <c r="HO216" s="130"/>
      <c r="HP216" s="130"/>
    </row>
    <row r="217" spans="1:224" x14ac:dyDescent="0.3">
      <c r="A217" t="s">
        <v>232</v>
      </c>
      <c r="B217" t="s">
        <v>239</v>
      </c>
      <c r="C217" t="s">
        <v>707</v>
      </c>
      <c r="D217" t="s">
        <v>708</v>
      </c>
      <c r="E217" s="352">
        <v>44682</v>
      </c>
      <c r="F217" s="130">
        <v>9288</v>
      </c>
      <c r="G217">
        <v>447</v>
      </c>
      <c r="H217">
        <v>417</v>
      </c>
      <c r="I217">
        <v>435</v>
      </c>
      <c r="J217">
        <v>420</v>
      </c>
      <c r="K217">
        <v>433</v>
      </c>
      <c r="L217">
        <v>351</v>
      </c>
      <c r="M217">
        <v>409</v>
      </c>
      <c r="N217">
        <v>326</v>
      </c>
      <c r="O217">
        <v>444</v>
      </c>
      <c r="P217">
        <v>28</v>
      </c>
      <c r="Q217">
        <v>20</v>
      </c>
      <c r="R217">
        <v>26</v>
      </c>
      <c r="S217">
        <v>19</v>
      </c>
      <c r="T217">
        <v>22</v>
      </c>
      <c r="U217">
        <v>9</v>
      </c>
      <c r="V217">
        <v>22</v>
      </c>
      <c r="W217">
        <v>27</v>
      </c>
      <c r="X217">
        <v>28</v>
      </c>
      <c r="Y217">
        <v>415</v>
      </c>
      <c r="Z217">
        <v>393</v>
      </c>
      <c r="AA217">
        <v>405</v>
      </c>
      <c r="AB217">
        <v>397</v>
      </c>
      <c r="AC217">
        <v>407</v>
      </c>
      <c r="AD217">
        <v>340</v>
      </c>
      <c r="AE217">
        <v>383</v>
      </c>
      <c r="AF217">
        <v>298</v>
      </c>
      <c r="AG217">
        <v>411</v>
      </c>
      <c r="AH217">
        <v>37</v>
      </c>
      <c r="AI217">
        <v>35</v>
      </c>
      <c r="AJ217">
        <v>1</v>
      </c>
      <c r="AK217">
        <v>1</v>
      </c>
      <c r="AL217">
        <v>36</v>
      </c>
      <c r="AM217">
        <v>34</v>
      </c>
      <c r="AN217">
        <v>324</v>
      </c>
      <c r="AO217">
        <v>6</v>
      </c>
      <c r="AP217">
        <v>316</v>
      </c>
      <c r="AQ217">
        <v>0</v>
      </c>
      <c r="AR217">
        <v>0</v>
      </c>
      <c r="AS217">
        <v>0</v>
      </c>
      <c r="AT217">
        <v>250</v>
      </c>
      <c r="AU217">
        <v>5</v>
      </c>
      <c r="AV217">
        <v>245</v>
      </c>
      <c r="AW217" s="130">
        <v>409</v>
      </c>
      <c r="AX217" s="130">
        <v>1</v>
      </c>
      <c r="AY217" s="130">
        <v>17</v>
      </c>
      <c r="AZ217" s="130">
        <v>390</v>
      </c>
      <c r="BA217" s="130">
        <v>22</v>
      </c>
      <c r="BB217" s="130">
        <v>0</v>
      </c>
      <c r="BC217" s="130">
        <v>1</v>
      </c>
      <c r="BD217" s="130">
        <v>21</v>
      </c>
      <c r="BE217" s="130">
        <v>383</v>
      </c>
      <c r="BF217" s="130">
        <v>1</v>
      </c>
      <c r="BG217" s="130">
        <v>15</v>
      </c>
      <c r="BH217" s="130">
        <v>366</v>
      </c>
      <c r="BI217">
        <v>85</v>
      </c>
      <c r="BJ217" s="130">
        <v>10</v>
      </c>
      <c r="BK217">
        <v>82</v>
      </c>
      <c r="BL217">
        <v>36</v>
      </c>
      <c r="BM217" s="27">
        <v>5</v>
      </c>
      <c r="BN217">
        <v>0</v>
      </c>
      <c r="BO217" s="130">
        <v>24</v>
      </c>
      <c r="BP217" s="130">
        <v>11</v>
      </c>
      <c r="BQ217">
        <v>0</v>
      </c>
      <c r="BR217">
        <v>0</v>
      </c>
      <c r="BS217" s="130">
        <v>13</v>
      </c>
      <c r="BT217">
        <v>1</v>
      </c>
      <c r="BU217">
        <v>0</v>
      </c>
      <c r="BV217">
        <v>1</v>
      </c>
      <c r="BW217">
        <v>1</v>
      </c>
      <c r="BX217">
        <v>0</v>
      </c>
      <c r="BY217" s="130">
        <v>1</v>
      </c>
      <c r="BZ217">
        <v>12</v>
      </c>
      <c r="CA217">
        <v>6</v>
      </c>
      <c r="CB217">
        <v>11</v>
      </c>
      <c r="CC217">
        <v>1</v>
      </c>
      <c r="CD217" s="130"/>
      <c r="CE217" s="130"/>
      <c r="CF217" s="322"/>
      <c r="CG217">
        <v>447</v>
      </c>
      <c r="CH217">
        <v>318</v>
      </c>
      <c r="CI217">
        <v>435</v>
      </c>
      <c r="CJ217" s="130">
        <v>136</v>
      </c>
      <c r="CK217" s="130">
        <v>403</v>
      </c>
      <c r="CL217" s="130">
        <v>294</v>
      </c>
      <c r="CM217" s="130">
        <v>417</v>
      </c>
      <c r="CN217">
        <v>410</v>
      </c>
      <c r="CO217">
        <v>411</v>
      </c>
      <c r="CP217">
        <v>210</v>
      </c>
      <c r="CQ217">
        <v>28</v>
      </c>
      <c r="CR217">
        <v>20</v>
      </c>
      <c r="CS217">
        <v>26</v>
      </c>
      <c r="CT217" s="130">
        <v>4</v>
      </c>
      <c r="CU217" s="130">
        <v>25</v>
      </c>
      <c r="CV217" s="130">
        <v>12</v>
      </c>
      <c r="CW217" s="130">
        <v>20</v>
      </c>
      <c r="CX217">
        <v>20</v>
      </c>
      <c r="CY217">
        <v>20</v>
      </c>
      <c r="CZ217">
        <v>7</v>
      </c>
      <c r="DA217">
        <v>415</v>
      </c>
      <c r="DB217">
        <v>296</v>
      </c>
      <c r="DC217">
        <v>405</v>
      </c>
      <c r="DD217" s="130">
        <v>131</v>
      </c>
      <c r="DE217" s="130">
        <v>374</v>
      </c>
      <c r="DF217" s="130">
        <v>281</v>
      </c>
      <c r="DG217" s="130">
        <v>393</v>
      </c>
      <c r="DH217" s="130">
        <v>386</v>
      </c>
      <c r="DI217" s="130">
        <v>387</v>
      </c>
      <c r="DJ217" s="130">
        <v>203</v>
      </c>
      <c r="DK217" s="130"/>
      <c r="DL217">
        <v>455</v>
      </c>
      <c r="DM217">
        <v>450</v>
      </c>
      <c r="DN217">
        <v>5</v>
      </c>
      <c r="DO217">
        <v>455</v>
      </c>
      <c r="DP217">
        <v>30</v>
      </c>
      <c r="DQ217">
        <v>420</v>
      </c>
      <c r="DR217">
        <v>5</v>
      </c>
      <c r="DS217">
        <v>6</v>
      </c>
      <c r="DT217">
        <v>69</v>
      </c>
      <c r="DU217" s="130">
        <v>98</v>
      </c>
      <c r="DV217" s="130">
        <v>70</v>
      </c>
      <c r="DW217">
        <v>11</v>
      </c>
      <c r="DX217" s="130">
        <v>6</v>
      </c>
      <c r="DY217">
        <v>7</v>
      </c>
      <c r="DZ217">
        <v>262</v>
      </c>
      <c r="EA217">
        <v>1</v>
      </c>
      <c r="EB217">
        <v>2</v>
      </c>
      <c r="EC217" s="130">
        <v>0</v>
      </c>
      <c r="ED217" s="130">
        <v>61</v>
      </c>
      <c r="EE217" s="130">
        <v>0</v>
      </c>
      <c r="EF217" s="130">
        <v>0</v>
      </c>
      <c r="EG217" s="130">
        <v>30</v>
      </c>
      <c r="EH217" s="130">
        <v>182</v>
      </c>
      <c r="EI217" s="130">
        <v>243</v>
      </c>
      <c r="EJ217" s="130">
        <v>0</v>
      </c>
      <c r="EK217" s="130">
        <v>18</v>
      </c>
      <c r="EL217" s="130">
        <v>8</v>
      </c>
      <c r="EM217" s="130">
        <v>4</v>
      </c>
      <c r="EN217" s="130">
        <v>0</v>
      </c>
      <c r="EO217">
        <v>11</v>
      </c>
      <c r="EP217">
        <v>174</v>
      </c>
      <c r="EQ217">
        <v>235</v>
      </c>
      <c r="ER217">
        <v>17</v>
      </c>
      <c r="ES217" s="130">
        <v>69</v>
      </c>
      <c r="ET217">
        <v>7</v>
      </c>
      <c r="EU217" s="130">
        <v>197</v>
      </c>
      <c r="EV217">
        <v>153</v>
      </c>
      <c r="EW217" s="130">
        <v>6437</v>
      </c>
      <c r="EX217" s="130">
        <v>1</v>
      </c>
      <c r="EY217" s="130">
        <v>459</v>
      </c>
      <c r="EZ217" s="130">
        <v>40</v>
      </c>
      <c r="FA217" s="130">
        <v>27</v>
      </c>
      <c r="FB217" s="130">
        <v>45</v>
      </c>
      <c r="FC217" s="130">
        <v>2934</v>
      </c>
      <c r="FD217">
        <v>2676</v>
      </c>
      <c r="FE217">
        <v>1177</v>
      </c>
      <c r="FF217" s="130">
        <v>6787</v>
      </c>
      <c r="FG217" s="130">
        <v>42</v>
      </c>
      <c r="FH217" s="130">
        <v>22</v>
      </c>
      <c r="FI217" s="130">
        <v>0</v>
      </c>
      <c r="FJ217" s="130">
        <v>8</v>
      </c>
      <c r="FK217" s="130">
        <v>0</v>
      </c>
      <c r="FL217" s="130">
        <v>42</v>
      </c>
      <c r="FM217" s="130">
        <v>0</v>
      </c>
      <c r="FN217" s="130">
        <v>0</v>
      </c>
      <c r="FO217" s="130">
        <v>0</v>
      </c>
      <c r="FP217" s="130">
        <v>0</v>
      </c>
      <c r="FQ217" s="130">
        <v>0</v>
      </c>
      <c r="FR217" s="130">
        <v>0</v>
      </c>
      <c r="FS217" s="130">
        <v>0</v>
      </c>
      <c r="FT217" s="130">
        <v>0</v>
      </c>
      <c r="FU217" s="130">
        <v>10</v>
      </c>
      <c r="FV217" s="130">
        <v>9</v>
      </c>
      <c r="FW217" s="130">
        <v>5</v>
      </c>
      <c r="FX217" s="130">
        <v>0</v>
      </c>
      <c r="FY217" s="130">
        <v>9</v>
      </c>
      <c r="FZ217" s="130">
        <v>1</v>
      </c>
      <c r="GA217" s="130">
        <v>10</v>
      </c>
      <c r="GB217" s="130">
        <v>6</v>
      </c>
      <c r="GC217" s="130">
        <v>222</v>
      </c>
      <c r="GD217" s="130">
        <v>72</v>
      </c>
      <c r="GE217" s="130">
        <v>294</v>
      </c>
      <c r="GF217" s="130">
        <v>4</v>
      </c>
      <c r="GG217" s="130">
        <v>2</v>
      </c>
      <c r="GH217" s="130">
        <v>6</v>
      </c>
      <c r="GI217" s="130">
        <v>215</v>
      </c>
      <c r="GJ217" s="130">
        <v>69</v>
      </c>
      <c r="GK217" s="130">
        <v>284</v>
      </c>
      <c r="GL217" s="130">
        <v>222</v>
      </c>
      <c r="GM217" s="130">
        <v>12</v>
      </c>
      <c r="GN217" s="130">
        <v>12</v>
      </c>
      <c r="GO217" s="130">
        <v>12</v>
      </c>
      <c r="GP217" s="130">
        <v>52</v>
      </c>
      <c r="GQ217" s="130">
        <v>1</v>
      </c>
      <c r="GR217" s="130">
        <v>1</v>
      </c>
      <c r="GS217" s="130">
        <v>1</v>
      </c>
      <c r="GT217" s="130" t="s">
        <v>118</v>
      </c>
      <c r="GU217" s="130" t="s">
        <v>1278</v>
      </c>
      <c r="GV217" s="130"/>
      <c r="GW217" s="130"/>
      <c r="GX217" s="130"/>
      <c r="GY217" s="130"/>
      <c r="GZ217" s="130"/>
      <c r="HA217" s="130"/>
      <c r="HH217" s="130"/>
      <c r="HI217" s="130"/>
      <c r="HN217" s="130"/>
      <c r="HO217" s="130"/>
      <c r="HP217" s="130"/>
    </row>
    <row r="218" spans="1:224" x14ac:dyDescent="0.3">
      <c r="A218" t="s">
        <v>232</v>
      </c>
      <c r="B218" t="s">
        <v>239</v>
      </c>
      <c r="C218" t="s">
        <v>707</v>
      </c>
      <c r="D218" t="s">
        <v>708</v>
      </c>
      <c r="E218" s="352">
        <v>44713</v>
      </c>
      <c r="F218" s="130">
        <v>9327</v>
      </c>
      <c r="G218">
        <v>447</v>
      </c>
      <c r="H218">
        <v>425</v>
      </c>
      <c r="I218">
        <v>439</v>
      </c>
      <c r="J218">
        <v>421</v>
      </c>
      <c r="K218">
        <v>437</v>
      </c>
      <c r="L218">
        <v>353</v>
      </c>
      <c r="M218">
        <v>410</v>
      </c>
      <c r="N218">
        <v>335</v>
      </c>
      <c r="O218">
        <v>445</v>
      </c>
      <c r="P218">
        <v>29</v>
      </c>
      <c r="Q218">
        <v>23</v>
      </c>
      <c r="R218">
        <v>26</v>
      </c>
      <c r="S218">
        <v>20</v>
      </c>
      <c r="T218">
        <v>24</v>
      </c>
      <c r="U218">
        <v>9</v>
      </c>
      <c r="V218">
        <v>24</v>
      </c>
      <c r="W218">
        <v>27</v>
      </c>
      <c r="X218">
        <v>29</v>
      </c>
      <c r="Y218">
        <v>414</v>
      </c>
      <c r="Z218">
        <v>398</v>
      </c>
      <c r="AA218">
        <v>409</v>
      </c>
      <c r="AB218">
        <v>397</v>
      </c>
      <c r="AC218">
        <v>409</v>
      </c>
      <c r="AD218">
        <v>342</v>
      </c>
      <c r="AE218">
        <v>382</v>
      </c>
      <c r="AF218">
        <v>306</v>
      </c>
      <c r="AG218">
        <v>411</v>
      </c>
      <c r="AH218">
        <v>37</v>
      </c>
      <c r="AI218">
        <v>36</v>
      </c>
      <c r="AJ218">
        <v>1</v>
      </c>
      <c r="AK218">
        <v>1</v>
      </c>
      <c r="AL218">
        <v>36</v>
      </c>
      <c r="AM218">
        <v>35</v>
      </c>
      <c r="AN218">
        <v>325</v>
      </c>
      <c r="AO218">
        <v>6</v>
      </c>
      <c r="AP218">
        <v>317</v>
      </c>
      <c r="AQ218">
        <v>0</v>
      </c>
      <c r="AR218">
        <v>0</v>
      </c>
      <c r="AS218">
        <v>0</v>
      </c>
      <c r="AT218">
        <v>253</v>
      </c>
      <c r="AU218">
        <v>5</v>
      </c>
      <c r="AV218">
        <v>247</v>
      </c>
      <c r="AW218" s="130">
        <v>410</v>
      </c>
      <c r="AX218" s="130">
        <v>2</v>
      </c>
      <c r="AY218" s="130">
        <v>18</v>
      </c>
      <c r="AZ218" s="130">
        <v>389</v>
      </c>
      <c r="BA218" s="130">
        <v>24</v>
      </c>
      <c r="BB218" s="130">
        <v>0</v>
      </c>
      <c r="BC218" s="130">
        <v>2</v>
      </c>
      <c r="BD218" s="130">
        <v>22</v>
      </c>
      <c r="BE218" s="130">
        <v>382</v>
      </c>
      <c r="BF218" s="130">
        <v>2</v>
      </c>
      <c r="BG218" s="130">
        <v>15</v>
      </c>
      <c r="BH218" s="130">
        <v>364</v>
      </c>
      <c r="BI218">
        <v>94</v>
      </c>
      <c r="BJ218" s="130">
        <v>10</v>
      </c>
      <c r="BK218">
        <v>80</v>
      </c>
      <c r="BL218">
        <v>35</v>
      </c>
      <c r="BM218" s="27">
        <v>7</v>
      </c>
      <c r="BN218">
        <v>0</v>
      </c>
      <c r="BO218" s="130">
        <v>25</v>
      </c>
      <c r="BP218" s="130">
        <v>11</v>
      </c>
      <c r="BQ218">
        <v>0</v>
      </c>
      <c r="BR218">
        <v>0</v>
      </c>
      <c r="BS218" s="130">
        <v>14</v>
      </c>
      <c r="BT218">
        <v>1</v>
      </c>
      <c r="BU218">
        <v>0</v>
      </c>
      <c r="BV218">
        <v>2</v>
      </c>
      <c r="BW218">
        <v>1</v>
      </c>
      <c r="BX218">
        <v>0</v>
      </c>
      <c r="BY218" s="130">
        <v>1</v>
      </c>
      <c r="BZ218">
        <v>12</v>
      </c>
      <c r="CA218">
        <v>5</v>
      </c>
      <c r="CB218">
        <v>11</v>
      </c>
      <c r="CC218">
        <v>1</v>
      </c>
      <c r="CD218" s="130"/>
      <c r="CE218" s="130"/>
      <c r="CF218" s="322"/>
      <c r="CG218">
        <v>447</v>
      </c>
      <c r="CH218">
        <v>306</v>
      </c>
      <c r="CI218">
        <v>439</v>
      </c>
      <c r="CJ218" s="130">
        <v>135</v>
      </c>
      <c r="CK218" s="130">
        <v>406</v>
      </c>
      <c r="CL218" s="130">
        <v>289</v>
      </c>
      <c r="CM218" s="130">
        <v>425</v>
      </c>
      <c r="CN218">
        <v>418</v>
      </c>
      <c r="CO218">
        <v>418</v>
      </c>
      <c r="CP218">
        <v>198</v>
      </c>
      <c r="CQ218">
        <v>29</v>
      </c>
      <c r="CR218">
        <v>20</v>
      </c>
      <c r="CS218">
        <v>26</v>
      </c>
      <c r="CT218" s="130">
        <v>3</v>
      </c>
      <c r="CU218" s="130">
        <v>25</v>
      </c>
      <c r="CV218" s="130">
        <v>11</v>
      </c>
      <c r="CW218" s="130">
        <v>23</v>
      </c>
      <c r="CX218">
        <v>23</v>
      </c>
      <c r="CY218">
        <v>22</v>
      </c>
      <c r="CZ218">
        <v>6</v>
      </c>
      <c r="DA218">
        <v>414</v>
      </c>
      <c r="DB218">
        <v>285</v>
      </c>
      <c r="DC218">
        <v>409</v>
      </c>
      <c r="DD218" s="130">
        <v>131</v>
      </c>
      <c r="DE218" s="130">
        <v>377</v>
      </c>
      <c r="DF218" s="130">
        <v>277</v>
      </c>
      <c r="DG218" s="130">
        <v>398</v>
      </c>
      <c r="DH218" s="130">
        <v>391</v>
      </c>
      <c r="DI218" s="130">
        <v>392</v>
      </c>
      <c r="DJ218" s="130">
        <v>192</v>
      </c>
      <c r="DK218" s="130"/>
      <c r="DL218">
        <v>457</v>
      </c>
      <c r="DM218">
        <v>452</v>
      </c>
      <c r="DN218">
        <v>5</v>
      </c>
      <c r="DO218">
        <v>457</v>
      </c>
      <c r="DP218">
        <v>31</v>
      </c>
      <c r="DQ218">
        <v>421</v>
      </c>
      <c r="DR218">
        <v>5</v>
      </c>
      <c r="DS218">
        <v>7</v>
      </c>
      <c r="DT218">
        <v>70</v>
      </c>
      <c r="DU218" s="130">
        <v>100</v>
      </c>
      <c r="DV218" s="130">
        <v>69</v>
      </c>
      <c r="DW218">
        <v>12</v>
      </c>
      <c r="DX218" s="130">
        <v>6</v>
      </c>
      <c r="DY218">
        <v>7</v>
      </c>
      <c r="DZ218">
        <v>262</v>
      </c>
      <c r="EA218">
        <v>1</v>
      </c>
      <c r="EB218">
        <v>3</v>
      </c>
      <c r="EC218" s="130">
        <v>0</v>
      </c>
      <c r="ED218" s="130">
        <v>62</v>
      </c>
      <c r="EE218" s="130">
        <v>0</v>
      </c>
      <c r="EF218" s="130">
        <v>0</v>
      </c>
      <c r="EG218" s="130">
        <v>31</v>
      </c>
      <c r="EH218" s="130">
        <v>184</v>
      </c>
      <c r="EI218" s="130">
        <v>242</v>
      </c>
      <c r="EJ218" s="130">
        <v>0</v>
      </c>
      <c r="EK218" s="130">
        <v>19</v>
      </c>
      <c r="EL218" s="130">
        <v>8</v>
      </c>
      <c r="EM218" s="130">
        <v>4</v>
      </c>
      <c r="EN218" s="130">
        <v>0</v>
      </c>
      <c r="EO218">
        <v>11</v>
      </c>
      <c r="EP218">
        <v>176</v>
      </c>
      <c r="EQ218">
        <v>234</v>
      </c>
      <c r="ER218">
        <v>16</v>
      </c>
      <c r="ES218" s="130">
        <v>73</v>
      </c>
      <c r="ET218">
        <v>7</v>
      </c>
      <c r="EU218" s="130">
        <v>197</v>
      </c>
      <c r="EV218">
        <v>152</v>
      </c>
      <c r="EW218" s="130">
        <v>6455</v>
      </c>
      <c r="EX218" s="130">
        <v>2</v>
      </c>
      <c r="EY218" s="130">
        <v>453</v>
      </c>
      <c r="EZ218" s="130">
        <v>39</v>
      </c>
      <c r="FA218" s="130">
        <v>27</v>
      </c>
      <c r="FB218" s="130">
        <v>45</v>
      </c>
      <c r="FC218" s="130">
        <v>2932</v>
      </c>
      <c r="FD218">
        <v>2686</v>
      </c>
      <c r="FE218">
        <v>1186</v>
      </c>
      <c r="FF218" s="130">
        <v>6804</v>
      </c>
      <c r="FG218" s="130">
        <v>41</v>
      </c>
      <c r="FH218" s="130">
        <v>25</v>
      </c>
      <c r="FI218" s="130">
        <v>0</v>
      </c>
      <c r="FJ218" s="130">
        <v>7</v>
      </c>
      <c r="FK218" s="130">
        <v>0</v>
      </c>
      <c r="FL218" s="130">
        <v>41</v>
      </c>
      <c r="FM218" s="130">
        <v>0</v>
      </c>
      <c r="FN218" s="130">
        <v>0</v>
      </c>
      <c r="FO218" s="130">
        <v>0</v>
      </c>
      <c r="FP218" s="130">
        <v>0</v>
      </c>
      <c r="FQ218" s="130">
        <v>0</v>
      </c>
      <c r="FR218" s="130">
        <v>0</v>
      </c>
      <c r="FS218" s="130">
        <v>0</v>
      </c>
      <c r="FT218" s="130">
        <v>0</v>
      </c>
      <c r="FU218" s="130">
        <v>10</v>
      </c>
      <c r="FV218" s="130">
        <v>9</v>
      </c>
      <c r="FW218" s="130">
        <v>5</v>
      </c>
      <c r="FX218" s="130">
        <v>0</v>
      </c>
      <c r="FY218" s="130">
        <v>9</v>
      </c>
      <c r="FZ218" s="130">
        <v>1</v>
      </c>
      <c r="GA218" s="130">
        <v>10</v>
      </c>
      <c r="GB218" s="130">
        <v>6</v>
      </c>
      <c r="GC218" s="130">
        <v>221</v>
      </c>
      <c r="GD218" s="130">
        <v>71</v>
      </c>
      <c r="GE218" s="130">
        <v>292</v>
      </c>
      <c r="GF218" s="130">
        <v>4</v>
      </c>
      <c r="GG218" s="130">
        <v>2</v>
      </c>
      <c r="GH218" s="130">
        <v>6</v>
      </c>
      <c r="GI218" s="130">
        <v>214</v>
      </c>
      <c r="GJ218" s="130">
        <v>68</v>
      </c>
      <c r="GK218" s="130">
        <v>282</v>
      </c>
      <c r="GL218" s="130">
        <v>221</v>
      </c>
      <c r="GM218" s="130">
        <v>12</v>
      </c>
      <c r="GN218" s="130">
        <v>12</v>
      </c>
      <c r="GO218" s="130">
        <v>12</v>
      </c>
      <c r="GP218" s="130">
        <v>54</v>
      </c>
      <c r="GQ218" s="130">
        <v>2</v>
      </c>
      <c r="GR218" s="130">
        <v>1</v>
      </c>
      <c r="GS218" s="130">
        <v>1</v>
      </c>
      <c r="GT218" s="130" t="s">
        <v>121</v>
      </c>
      <c r="GU218" s="130" t="s">
        <v>1278</v>
      </c>
      <c r="GV218" s="130"/>
      <c r="GW218" s="130"/>
      <c r="GX218" s="130"/>
      <c r="GY218" s="130"/>
      <c r="GZ218" s="130"/>
      <c r="HA218" s="130"/>
      <c r="HH218" s="130"/>
      <c r="HI218" s="130"/>
      <c r="HN218" s="130"/>
      <c r="HO218" s="130"/>
      <c r="HP218" s="130"/>
    </row>
    <row r="219" spans="1:224" x14ac:dyDescent="0.3">
      <c r="A219" t="s">
        <v>232</v>
      </c>
      <c r="B219" t="s">
        <v>239</v>
      </c>
      <c r="C219" t="s">
        <v>709</v>
      </c>
      <c r="D219" t="s">
        <v>710</v>
      </c>
      <c r="E219" s="352">
        <v>44682</v>
      </c>
      <c r="F219" s="130">
        <v>14042</v>
      </c>
      <c r="G219">
        <v>995</v>
      </c>
      <c r="H219">
        <v>915</v>
      </c>
      <c r="I219">
        <v>976</v>
      </c>
      <c r="J219">
        <v>935</v>
      </c>
      <c r="K219">
        <v>975</v>
      </c>
      <c r="L219">
        <v>851</v>
      </c>
      <c r="M219">
        <v>906</v>
      </c>
      <c r="N219">
        <v>536</v>
      </c>
      <c r="O219">
        <v>967</v>
      </c>
      <c r="P219">
        <v>47</v>
      </c>
      <c r="Q219">
        <v>43</v>
      </c>
      <c r="R219">
        <v>46</v>
      </c>
      <c r="S219">
        <v>45</v>
      </c>
      <c r="T219">
        <v>47</v>
      </c>
      <c r="U219">
        <v>36</v>
      </c>
      <c r="V219">
        <v>39</v>
      </c>
      <c r="W219">
        <v>24</v>
      </c>
      <c r="X219">
        <v>53</v>
      </c>
      <c r="Y219">
        <v>944</v>
      </c>
      <c r="Z219">
        <v>869</v>
      </c>
      <c r="AA219">
        <v>926</v>
      </c>
      <c r="AB219">
        <v>886</v>
      </c>
      <c r="AC219">
        <v>924</v>
      </c>
      <c r="AD219">
        <v>811</v>
      </c>
      <c r="AE219">
        <v>863</v>
      </c>
      <c r="AF219">
        <v>511</v>
      </c>
      <c r="AG219">
        <v>910</v>
      </c>
      <c r="AH219">
        <v>91</v>
      </c>
      <c r="AI219">
        <v>87</v>
      </c>
      <c r="AJ219">
        <v>8</v>
      </c>
      <c r="AK219">
        <v>8</v>
      </c>
      <c r="AL219">
        <v>82</v>
      </c>
      <c r="AM219">
        <v>78</v>
      </c>
      <c r="AN219">
        <v>705</v>
      </c>
      <c r="AO219">
        <v>30</v>
      </c>
      <c r="AP219">
        <v>672</v>
      </c>
      <c r="AQ219">
        <v>0</v>
      </c>
      <c r="AR219">
        <v>0</v>
      </c>
      <c r="AS219">
        <v>0</v>
      </c>
      <c r="AT219">
        <v>403</v>
      </c>
      <c r="AU219">
        <v>14</v>
      </c>
      <c r="AV219">
        <v>389</v>
      </c>
      <c r="AW219" s="130">
        <v>906</v>
      </c>
      <c r="AX219" s="130">
        <v>12</v>
      </c>
      <c r="AY219" s="130">
        <v>53</v>
      </c>
      <c r="AZ219" s="130">
        <v>839</v>
      </c>
      <c r="BA219" s="130">
        <v>39</v>
      </c>
      <c r="BB219" s="130">
        <v>0</v>
      </c>
      <c r="BC219" s="130">
        <v>2</v>
      </c>
      <c r="BD219" s="130">
        <v>37</v>
      </c>
      <c r="BE219" s="130">
        <v>863</v>
      </c>
      <c r="BF219" s="130">
        <v>12</v>
      </c>
      <c r="BG219" s="130">
        <v>51</v>
      </c>
      <c r="BH219" s="130">
        <v>798</v>
      </c>
      <c r="BI219">
        <v>173</v>
      </c>
      <c r="BJ219" s="130">
        <v>21</v>
      </c>
      <c r="BK219">
        <v>195</v>
      </c>
      <c r="BL219">
        <v>126</v>
      </c>
      <c r="BM219" s="27">
        <v>12</v>
      </c>
      <c r="BN219">
        <v>7</v>
      </c>
      <c r="BO219" s="130">
        <v>42</v>
      </c>
      <c r="BP219" s="130">
        <v>9</v>
      </c>
      <c r="BQ219">
        <v>0</v>
      </c>
      <c r="BR219">
        <v>0</v>
      </c>
      <c r="BS219" s="130">
        <v>33</v>
      </c>
      <c r="BT219">
        <v>1</v>
      </c>
      <c r="BU219">
        <v>0</v>
      </c>
      <c r="BV219">
        <v>9</v>
      </c>
      <c r="BW219">
        <v>3</v>
      </c>
      <c r="BX219">
        <v>0</v>
      </c>
      <c r="BY219" s="130">
        <v>3</v>
      </c>
      <c r="BZ219">
        <v>26</v>
      </c>
      <c r="CA219">
        <v>8</v>
      </c>
      <c r="CB219">
        <v>21</v>
      </c>
      <c r="CC219">
        <v>5</v>
      </c>
      <c r="CD219" s="130"/>
      <c r="CE219" s="130"/>
      <c r="CF219" s="322"/>
      <c r="CG219">
        <v>995</v>
      </c>
      <c r="CH219">
        <v>832</v>
      </c>
      <c r="CI219">
        <v>976</v>
      </c>
      <c r="CJ219" s="130">
        <v>256</v>
      </c>
      <c r="CK219" s="130">
        <v>875</v>
      </c>
      <c r="CL219" s="130">
        <v>568</v>
      </c>
      <c r="CM219" s="130">
        <v>916</v>
      </c>
      <c r="CN219">
        <v>896</v>
      </c>
      <c r="CO219">
        <v>898</v>
      </c>
      <c r="CP219">
        <v>451</v>
      </c>
      <c r="CQ219">
        <v>47</v>
      </c>
      <c r="CR219">
        <v>41</v>
      </c>
      <c r="CS219">
        <v>46</v>
      </c>
      <c r="CT219" s="130">
        <v>7</v>
      </c>
      <c r="CU219" s="130">
        <v>39</v>
      </c>
      <c r="CV219" s="130">
        <v>15</v>
      </c>
      <c r="CW219" s="130">
        <v>43</v>
      </c>
      <c r="CX219">
        <v>39</v>
      </c>
      <c r="CY219">
        <v>41</v>
      </c>
      <c r="CZ219">
        <v>12</v>
      </c>
      <c r="DA219">
        <v>944</v>
      </c>
      <c r="DB219">
        <v>787</v>
      </c>
      <c r="DC219">
        <v>926</v>
      </c>
      <c r="DD219" s="130">
        <v>249</v>
      </c>
      <c r="DE219" s="130">
        <v>833</v>
      </c>
      <c r="DF219" s="130">
        <v>551</v>
      </c>
      <c r="DG219" s="130">
        <v>870</v>
      </c>
      <c r="DH219" s="130">
        <v>854</v>
      </c>
      <c r="DI219" s="130">
        <v>854</v>
      </c>
      <c r="DJ219" s="130">
        <v>437</v>
      </c>
      <c r="DK219" s="130"/>
      <c r="DL219">
        <v>1051</v>
      </c>
      <c r="DM219">
        <v>1045</v>
      </c>
      <c r="DN219">
        <v>6</v>
      </c>
      <c r="DO219">
        <v>1051</v>
      </c>
      <c r="DP219">
        <v>56</v>
      </c>
      <c r="DQ219">
        <v>989</v>
      </c>
      <c r="DR219">
        <v>6</v>
      </c>
      <c r="DS219">
        <v>86</v>
      </c>
      <c r="DT219">
        <v>122</v>
      </c>
      <c r="DU219" s="130">
        <v>589</v>
      </c>
      <c r="DV219" s="130">
        <v>99</v>
      </c>
      <c r="DW219">
        <v>35</v>
      </c>
      <c r="DX219" s="130">
        <v>13</v>
      </c>
      <c r="DY219">
        <v>13</v>
      </c>
      <c r="DZ219">
        <v>302</v>
      </c>
      <c r="EA219">
        <v>0</v>
      </c>
      <c r="EB219">
        <v>81</v>
      </c>
      <c r="EC219" s="130">
        <v>0</v>
      </c>
      <c r="ED219" s="130">
        <v>113</v>
      </c>
      <c r="EE219" s="130">
        <v>1</v>
      </c>
      <c r="EF219" s="130">
        <v>7</v>
      </c>
      <c r="EG219" s="130">
        <v>51</v>
      </c>
      <c r="EH219" s="130">
        <v>416</v>
      </c>
      <c r="EI219" s="130">
        <v>577</v>
      </c>
      <c r="EJ219" s="130">
        <v>5</v>
      </c>
      <c r="EK219" s="130">
        <v>22</v>
      </c>
      <c r="EL219" s="130">
        <v>19</v>
      </c>
      <c r="EM219" s="130">
        <v>10</v>
      </c>
      <c r="EN219" s="130">
        <v>0</v>
      </c>
      <c r="EO219">
        <v>28</v>
      </c>
      <c r="EP219">
        <v>395</v>
      </c>
      <c r="EQ219">
        <v>566</v>
      </c>
      <c r="ER219">
        <v>11</v>
      </c>
      <c r="ES219" s="130">
        <v>100</v>
      </c>
      <c r="ET219">
        <v>21</v>
      </c>
      <c r="EU219" s="130">
        <v>478</v>
      </c>
      <c r="EV219">
        <v>149</v>
      </c>
      <c r="EW219" s="130">
        <v>10039</v>
      </c>
      <c r="EX219" s="130">
        <v>20</v>
      </c>
      <c r="EY219" s="130">
        <v>1336</v>
      </c>
      <c r="EZ219" s="130">
        <v>161</v>
      </c>
      <c r="FA219" s="130">
        <v>62</v>
      </c>
      <c r="FB219" s="130">
        <v>57</v>
      </c>
      <c r="FC219" s="130">
        <v>3616</v>
      </c>
      <c r="FD219">
        <v>4377</v>
      </c>
      <c r="FE219">
        <v>2673</v>
      </c>
      <c r="FF219" s="130">
        <v>10666</v>
      </c>
      <c r="FG219" s="130">
        <v>92</v>
      </c>
      <c r="FH219" s="130">
        <v>49</v>
      </c>
      <c r="FI219" s="130">
        <v>0</v>
      </c>
      <c r="FJ219" s="130">
        <v>21</v>
      </c>
      <c r="FK219" s="130">
        <v>2</v>
      </c>
      <c r="FL219" s="130">
        <v>88</v>
      </c>
      <c r="FM219" s="130">
        <v>2</v>
      </c>
      <c r="FN219" s="130">
        <v>7</v>
      </c>
      <c r="FO219" s="130">
        <v>2</v>
      </c>
      <c r="FP219" s="130">
        <v>1</v>
      </c>
      <c r="FQ219" s="130">
        <v>0</v>
      </c>
      <c r="FR219" s="130">
        <v>2</v>
      </c>
      <c r="FS219" s="130">
        <v>0</v>
      </c>
      <c r="FT219" s="130">
        <v>0</v>
      </c>
      <c r="FU219" s="130">
        <v>10</v>
      </c>
      <c r="FV219" s="130">
        <v>6</v>
      </c>
      <c r="FW219" s="130">
        <v>3</v>
      </c>
      <c r="FX219" s="130">
        <v>1</v>
      </c>
      <c r="FY219" s="130">
        <v>9</v>
      </c>
      <c r="FZ219" s="130">
        <v>1</v>
      </c>
      <c r="GA219" s="130">
        <v>17</v>
      </c>
      <c r="GB219" s="130">
        <v>8</v>
      </c>
      <c r="GC219" s="130">
        <v>498</v>
      </c>
      <c r="GD219" s="130">
        <v>176</v>
      </c>
      <c r="GE219" s="130">
        <v>674</v>
      </c>
      <c r="GF219" s="130">
        <v>13</v>
      </c>
      <c r="GG219" s="130">
        <v>5</v>
      </c>
      <c r="GH219" s="130">
        <v>18</v>
      </c>
      <c r="GI219" s="130">
        <v>485</v>
      </c>
      <c r="GJ219" s="130">
        <v>171</v>
      </c>
      <c r="GK219" s="130">
        <v>656</v>
      </c>
      <c r="GL219" s="130">
        <v>498</v>
      </c>
      <c r="GM219" s="130">
        <v>26</v>
      </c>
      <c r="GN219" s="130">
        <v>26</v>
      </c>
      <c r="GO219" s="130">
        <v>26</v>
      </c>
      <c r="GP219" s="130">
        <v>160</v>
      </c>
      <c r="GQ219" s="130">
        <v>44</v>
      </c>
      <c r="GR219" s="130">
        <v>33</v>
      </c>
      <c r="GS219" s="130">
        <v>33</v>
      </c>
      <c r="GT219" s="130" t="s">
        <v>118</v>
      </c>
      <c r="GU219" s="130" t="s">
        <v>1279</v>
      </c>
      <c r="GV219" s="130"/>
      <c r="GW219" s="130"/>
      <c r="GX219" s="130"/>
      <c r="GY219" s="130"/>
      <c r="GZ219" s="130"/>
      <c r="HA219" s="130"/>
      <c r="HH219" s="130"/>
      <c r="HI219" s="130"/>
      <c r="HN219" s="130"/>
      <c r="HO219" s="130"/>
      <c r="HP219" s="130"/>
    </row>
    <row r="220" spans="1:224" x14ac:dyDescent="0.3">
      <c r="A220" t="s">
        <v>232</v>
      </c>
      <c r="B220" t="s">
        <v>239</v>
      </c>
      <c r="C220" t="s">
        <v>709</v>
      </c>
      <c r="D220" t="s">
        <v>710</v>
      </c>
      <c r="E220" s="352">
        <v>44713</v>
      </c>
      <c r="F220" s="130">
        <v>14033</v>
      </c>
      <c r="G220">
        <v>998</v>
      </c>
      <c r="H220">
        <v>909</v>
      </c>
      <c r="I220">
        <v>977</v>
      </c>
      <c r="J220">
        <v>946</v>
      </c>
      <c r="K220">
        <v>973</v>
      </c>
      <c r="L220">
        <v>859</v>
      </c>
      <c r="M220">
        <v>912</v>
      </c>
      <c r="N220">
        <v>562</v>
      </c>
      <c r="O220">
        <v>975</v>
      </c>
      <c r="P220">
        <v>48</v>
      </c>
      <c r="Q220">
        <v>41</v>
      </c>
      <c r="R220">
        <v>47</v>
      </c>
      <c r="S220">
        <v>47</v>
      </c>
      <c r="T220">
        <v>46</v>
      </c>
      <c r="U220">
        <v>37</v>
      </c>
      <c r="V220">
        <v>39</v>
      </c>
      <c r="W220">
        <v>24</v>
      </c>
      <c r="X220">
        <v>54</v>
      </c>
      <c r="Y220">
        <v>945</v>
      </c>
      <c r="Z220">
        <v>865</v>
      </c>
      <c r="AA220">
        <v>925</v>
      </c>
      <c r="AB220">
        <v>894</v>
      </c>
      <c r="AC220">
        <v>922</v>
      </c>
      <c r="AD220">
        <v>818</v>
      </c>
      <c r="AE220">
        <v>869</v>
      </c>
      <c r="AF220">
        <v>537</v>
      </c>
      <c r="AG220">
        <v>916</v>
      </c>
      <c r="AH220">
        <v>83</v>
      </c>
      <c r="AI220">
        <v>79</v>
      </c>
      <c r="AJ220">
        <v>8</v>
      </c>
      <c r="AK220">
        <v>8</v>
      </c>
      <c r="AL220">
        <v>74</v>
      </c>
      <c r="AM220">
        <v>70</v>
      </c>
      <c r="AN220">
        <v>715</v>
      </c>
      <c r="AO220">
        <v>29</v>
      </c>
      <c r="AP220">
        <v>683</v>
      </c>
      <c r="AQ220">
        <v>0</v>
      </c>
      <c r="AR220">
        <v>0</v>
      </c>
      <c r="AS220">
        <v>0</v>
      </c>
      <c r="AT220">
        <v>419</v>
      </c>
      <c r="AU220">
        <v>14</v>
      </c>
      <c r="AV220">
        <v>405</v>
      </c>
      <c r="AW220" s="130">
        <v>912</v>
      </c>
      <c r="AX220" s="130">
        <v>9</v>
      </c>
      <c r="AY220" s="130">
        <v>56</v>
      </c>
      <c r="AZ220" s="130">
        <v>846</v>
      </c>
      <c r="BA220" s="130">
        <v>39</v>
      </c>
      <c r="BB220" s="130">
        <v>0</v>
      </c>
      <c r="BC220" s="130">
        <v>1</v>
      </c>
      <c r="BD220" s="130">
        <v>38</v>
      </c>
      <c r="BE220" s="130">
        <v>869</v>
      </c>
      <c r="BF220" s="130">
        <v>9</v>
      </c>
      <c r="BG220" s="130">
        <v>55</v>
      </c>
      <c r="BH220" s="130">
        <v>804</v>
      </c>
      <c r="BI220">
        <v>173</v>
      </c>
      <c r="BJ220" s="130">
        <v>21</v>
      </c>
      <c r="BK220">
        <v>192</v>
      </c>
      <c r="BL220">
        <v>128</v>
      </c>
      <c r="BM220" s="27">
        <v>13</v>
      </c>
      <c r="BN220">
        <v>7</v>
      </c>
      <c r="BO220" s="130">
        <v>43</v>
      </c>
      <c r="BP220" s="130">
        <v>12</v>
      </c>
      <c r="BQ220">
        <v>1</v>
      </c>
      <c r="BR220">
        <v>0</v>
      </c>
      <c r="BS220" s="130">
        <v>31</v>
      </c>
      <c r="BT220">
        <v>0</v>
      </c>
      <c r="BU220">
        <v>0</v>
      </c>
      <c r="BV220">
        <v>8</v>
      </c>
      <c r="BW220">
        <v>4</v>
      </c>
      <c r="BX220">
        <v>0</v>
      </c>
      <c r="BY220" s="130">
        <v>4</v>
      </c>
      <c r="BZ220">
        <v>27</v>
      </c>
      <c r="CA220">
        <v>8</v>
      </c>
      <c r="CB220">
        <v>22</v>
      </c>
      <c r="CC220">
        <v>5</v>
      </c>
      <c r="CD220" s="130"/>
      <c r="CE220" s="130"/>
      <c r="CF220" s="322"/>
      <c r="CG220">
        <v>998</v>
      </c>
      <c r="CH220">
        <v>837</v>
      </c>
      <c r="CI220">
        <v>977</v>
      </c>
      <c r="CJ220" s="130">
        <v>251</v>
      </c>
      <c r="CK220" s="130">
        <v>878</v>
      </c>
      <c r="CL220" s="130">
        <v>556</v>
      </c>
      <c r="CM220" s="130">
        <v>909</v>
      </c>
      <c r="CN220">
        <v>888</v>
      </c>
      <c r="CO220">
        <v>891</v>
      </c>
      <c r="CP220">
        <v>438</v>
      </c>
      <c r="CQ220">
        <v>48</v>
      </c>
      <c r="CR220">
        <v>42</v>
      </c>
      <c r="CS220">
        <v>47</v>
      </c>
      <c r="CT220" s="130">
        <v>8</v>
      </c>
      <c r="CU220" s="130">
        <v>40</v>
      </c>
      <c r="CV220" s="130">
        <v>16</v>
      </c>
      <c r="CW220" s="130">
        <v>41</v>
      </c>
      <c r="CX220">
        <v>38</v>
      </c>
      <c r="CY220">
        <v>39</v>
      </c>
      <c r="CZ220">
        <v>13</v>
      </c>
      <c r="DA220">
        <v>945</v>
      </c>
      <c r="DB220">
        <v>791</v>
      </c>
      <c r="DC220">
        <v>925</v>
      </c>
      <c r="DD220" s="130">
        <v>243</v>
      </c>
      <c r="DE220" s="130">
        <v>835</v>
      </c>
      <c r="DF220" s="130">
        <v>538</v>
      </c>
      <c r="DG220" s="130">
        <v>865</v>
      </c>
      <c r="DH220" s="130">
        <v>847</v>
      </c>
      <c r="DI220" s="130">
        <v>849</v>
      </c>
      <c r="DJ220" s="130">
        <v>423</v>
      </c>
      <c r="DK220" s="130"/>
      <c r="DL220">
        <v>1053</v>
      </c>
      <c r="DM220">
        <v>1046</v>
      </c>
      <c r="DN220">
        <v>7</v>
      </c>
      <c r="DO220">
        <v>1053</v>
      </c>
      <c r="DP220">
        <v>56</v>
      </c>
      <c r="DQ220">
        <v>990</v>
      </c>
      <c r="DR220">
        <v>7</v>
      </c>
      <c r="DS220">
        <v>91</v>
      </c>
      <c r="DT220">
        <v>127</v>
      </c>
      <c r="DU220" s="130">
        <v>599</v>
      </c>
      <c r="DV220" s="130">
        <v>101</v>
      </c>
      <c r="DW220">
        <v>37</v>
      </c>
      <c r="DX220" s="130">
        <v>13</v>
      </c>
      <c r="DY220">
        <v>13</v>
      </c>
      <c r="DZ220">
        <v>290</v>
      </c>
      <c r="EA220">
        <v>0</v>
      </c>
      <c r="EB220">
        <v>82</v>
      </c>
      <c r="EC220" s="130">
        <v>0</v>
      </c>
      <c r="ED220" s="130">
        <v>114</v>
      </c>
      <c r="EE220" s="130">
        <v>1</v>
      </c>
      <c r="EF220" s="130">
        <v>7</v>
      </c>
      <c r="EG220" s="130">
        <v>52</v>
      </c>
      <c r="EH220" s="130">
        <v>415</v>
      </c>
      <c r="EI220" s="130">
        <v>579</v>
      </c>
      <c r="EJ220" s="130">
        <v>5</v>
      </c>
      <c r="EK220" s="130">
        <v>22</v>
      </c>
      <c r="EL220" s="130">
        <v>19</v>
      </c>
      <c r="EM220" s="130">
        <v>10</v>
      </c>
      <c r="EN220" s="130">
        <v>0</v>
      </c>
      <c r="EO220">
        <v>28</v>
      </c>
      <c r="EP220">
        <v>394</v>
      </c>
      <c r="EQ220">
        <v>568</v>
      </c>
      <c r="ER220">
        <v>10</v>
      </c>
      <c r="ES220" s="130">
        <v>99</v>
      </c>
      <c r="ET220">
        <v>21</v>
      </c>
      <c r="EU220" s="130">
        <v>488</v>
      </c>
      <c r="EV220">
        <v>155</v>
      </c>
      <c r="EW220" s="130">
        <v>10026</v>
      </c>
      <c r="EX220" s="130">
        <v>12</v>
      </c>
      <c r="EY220" s="130">
        <v>1333</v>
      </c>
      <c r="EZ220" s="130">
        <v>167</v>
      </c>
      <c r="FA220" s="130">
        <v>61</v>
      </c>
      <c r="FB220" s="130">
        <v>57</v>
      </c>
      <c r="FC220" s="130">
        <v>3623</v>
      </c>
      <c r="FD220">
        <v>4366</v>
      </c>
      <c r="FE220">
        <v>2680</v>
      </c>
      <c r="FF220" s="130">
        <v>10669</v>
      </c>
      <c r="FG220" s="130">
        <v>91</v>
      </c>
      <c r="FH220" s="130">
        <v>48</v>
      </c>
      <c r="FI220" s="130">
        <v>0</v>
      </c>
      <c r="FJ220" s="130">
        <v>24</v>
      </c>
      <c r="FK220" s="130">
        <v>2</v>
      </c>
      <c r="FL220" s="130">
        <v>86</v>
      </c>
      <c r="FM220" s="130">
        <v>3</v>
      </c>
      <c r="FN220" s="130">
        <v>7</v>
      </c>
      <c r="FO220" s="130">
        <v>2</v>
      </c>
      <c r="FP220" s="130">
        <v>1</v>
      </c>
      <c r="FQ220" s="130">
        <v>0</v>
      </c>
      <c r="FR220" s="130">
        <v>2</v>
      </c>
      <c r="FS220" s="130">
        <v>0</v>
      </c>
      <c r="FT220" s="130">
        <v>0</v>
      </c>
      <c r="FU220" s="130">
        <v>10</v>
      </c>
      <c r="FV220" s="130">
        <v>6</v>
      </c>
      <c r="FW220" s="130">
        <v>3</v>
      </c>
      <c r="FX220" s="130">
        <v>1</v>
      </c>
      <c r="FY220" s="130">
        <v>9</v>
      </c>
      <c r="FZ220" s="130">
        <v>1</v>
      </c>
      <c r="GA220" s="130">
        <v>17</v>
      </c>
      <c r="GB220" s="130">
        <v>8</v>
      </c>
      <c r="GC220" s="130">
        <v>500</v>
      </c>
      <c r="GD220" s="130">
        <v>173</v>
      </c>
      <c r="GE220" s="130">
        <v>673</v>
      </c>
      <c r="GF220" s="130">
        <v>14</v>
      </c>
      <c r="GG220" s="130">
        <v>5</v>
      </c>
      <c r="GH220" s="130">
        <v>19</v>
      </c>
      <c r="GI220" s="130">
        <v>486</v>
      </c>
      <c r="GJ220" s="130">
        <v>168</v>
      </c>
      <c r="GK220" s="130">
        <v>654</v>
      </c>
      <c r="GL220" s="130">
        <v>500</v>
      </c>
      <c r="GM220" s="130">
        <v>25</v>
      </c>
      <c r="GN220" s="130">
        <v>25</v>
      </c>
      <c r="GO220" s="130">
        <v>25</v>
      </c>
      <c r="GP220" s="130">
        <v>163</v>
      </c>
      <c r="GQ220" s="130">
        <v>44</v>
      </c>
      <c r="GR220" s="130">
        <v>33</v>
      </c>
      <c r="GS220" s="130">
        <v>33</v>
      </c>
      <c r="GT220" s="130" t="s">
        <v>121</v>
      </c>
      <c r="GU220" s="130" t="s">
        <v>1279</v>
      </c>
      <c r="GV220" s="130"/>
      <c r="GW220" s="130"/>
      <c r="GX220" s="130"/>
      <c r="GY220" s="130"/>
      <c r="GZ220" s="130"/>
      <c r="HA220" s="130"/>
      <c r="HH220" s="130"/>
      <c r="HI220" s="130"/>
      <c r="HN220" s="130"/>
      <c r="HO220" s="130"/>
      <c r="HP220" s="130"/>
    </row>
    <row r="221" spans="1:224" x14ac:dyDescent="0.3">
      <c r="A221" t="s">
        <v>232</v>
      </c>
      <c r="B221" t="s">
        <v>239</v>
      </c>
      <c r="C221" t="s">
        <v>711</v>
      </c>
      <c r="D221" t="s">
        <v>712</v>
      </c>
      <c r="E221" s="352">
        <v>44682</v>
      </c>
      <c r="F221" s="130">
        <v>5611</v>
      </c>
      <c r="G221">
        <v>293</v>
      </c>
      <c r="H221">
        <v>273</v>
      </c>
      <c r="I221">
        <v>288</v>
      </c>
      <c r="J221">
        <v>254</v>
      </c>
      <c r="K221">
        <v>290</v>
      </c>
      <c r="L221">
        <v>134</v>
      </c>
      <c r="M221">
        <v>243</v>
      </c>
      <c r="N221">
        <v>37</v>
      </c>
      <c r="O221">
        <v>318</v>
      </c>
      <c r="P221">
        <v>28</v>
      </c>
      <c r="Q221">
        <v>20</v>
      </c>
      <c r="R221">
        <v>23</v>
      </c>
      <c r="S221">
        <v>21</v>
      </c>
      <c r="T221">
        <v>23</v>
      </c>
      <c r="U221">
        <v>11</v>
      </c>
      <c r="V221">
        <v>21</v>
      </c>
      <c r="W221">
        <v>6</v>
      </c>
      <c r="X221">
        <v>31</v>
      </c>
      <c r="Y221">
        <v>261</v>
      </c>
      <c r="Z221">
        <v>251</v>
      </c>
      <c r="AA221">
        <v>262</v>
      </c>
      <c r="AB221">
        <v>231</v>
      </c>
      <c r="AC221">
        <v>264</v>
      </c>
      <c r="AD221">
        <v>123</v>
      </c>
      <c r="AE221">
        <v>221</v>
      </c>
      <c r="AF221">
        <v>31</v>
      </c>
      <c r="AG221">
        <v>283</v>
      </c>
      <c r="AH221">
        <v>35</v>
      </c>
      <c r="AI221">
        <v>35</v>
      </c>
      <c r="AJ221">
        <v>2</v>
      </c>
      <c r="AK221">
        <v>2</v>
      </c>
      <c r="AL221">
        <v>32</v>
      </c>
      <c r="AM221">
        <v>32</v>
      </c>
      <c r="AN221">
        <v>117</v>
      </c>
      <c r="AO221">
        <v>9</v>
      </c>
      <c r="AP221">
        <v>108</v>
      </c>
      <c r="AQ221">
        <v>0</v>
      </c>
      <c r="AR221">
        <v>0</v>
      </c>
      <c r="AS221">
        <v>0</v>
      </c>
      <c r="AT221">
        <v>20</v>
      </c>
      <c r="AU221">
        <v>2</v>
      </c>
      <c r="AV221">
        <v>18</v>
      </c>
      <c r="AW221" s="130">
        <v>243</v>
      </c>
      <c r="AX221" s="130">
        <v>0</v>
      </c>
      <c r="AY221" s="130">
        <v>5</v>
      </c>
      <c r="AZ221" s="130">
        <v>238</v>
      </c>
      <c r="BA221" s="130">
        <v>21</v>
      </c>
      <c r="BB221" s="130">
        <v>0</v>
      </c>
      <c r="BC221" s="130">
        <v>1</v>
      </c>
      <c r="BD221" s="130">
        <v>20</v>
      </c>
      <c r="BE221" s="130">
        <v>221</v>
      </c>
      <c r="BF221" s="130">
        <v>0</v>
      </c>
      <c r="BG221" s="130">
        <v>4</v>
      </c>
      <c r="BH221" s="130">
        <v>217</v>
      </c>
      <c r="BI221">
        <v>50</v>
      </c>
      <c r="BJ221" s="130">
        <v>7</v>
      </c>
      <c r="BK221">
        <v>44</v>
      </c>
      <c r="BL221">
        <v>29</v>
      </c>
      <c r="BM221" s="27">
        <v>4</v>
      </c>
      <c r="BN221">
        <v>1</v>
      </c>
      <c r="BO221" s="130">
        <v>14</v>
      </c>
      <c r="BP221" s="130">
        <v>3</v>
      </c>
      <c r="BQ221">
        <v>0</v>
      </c>
      <c r="BR221">
        <v>0</v>
      </c>
      <c r="BS221" s="130">
        <v>11</v>
      </c>
      <c r="BT221">
        <v>0</v>
      </c>
      <c r="BU221">
        <v>0</v>
      </c>
      <c r="BV221">
        <v>2</v>
      </c>
      <c r="BW221">
        <v>4</v>
      </c>
      <c r="BX221">
        <v>0</v>
      </c>
      <c r="BY221" s="130">
        <v>4</v>
      </c>
      <c r="BZ221">
        <v>9</v>
      </c>
      <c r="CA221">
        <v>2</v>
      </c>
      <c r="CB221">
        <v>8</v>
      </c>
      <c r="CC221">
        <v>1</v>
      </c>
      <c r="CD221" s="130"/>
      <c r="CE221" s="130"/>
      <c r="CF221" s="322"/>
      <c r="CG221">
        <v>293</v>
      </c>
      <c r="CH221">
        <v>144</v>
      </c>
      <c r="CI221">
        <v>288</v>
      </c>
      <c r="CJ221" s="130">
        <v>80</v>
      </c>
      <c r="CK221" s="130">
        <v>249</v>
      </c>
      <c r="CL221" s="130">
        <v>161</v>
      </c>
      <c r="CM221" s="130">
        <v>273</v>
      </c>
      <c r="CN221">
        <v>262</v>
      </c>
      <c r="CO221">
        <v>250</v>
      </c>
      <c r="CP221">
        <v>69</v>
      </c>
      <c r="CQ221">
        <v>28</v>
      </c>
      <c r="CR221">
        <v>18</v>
      </c>
      <c r="CS221">
        <v>23</v>
      </c>
      <c r="CT221" s="130">
        <v>3</v>
      </c>
      <c r="CU221" s="130">
        <v>21</v>
      </c>
      <c r="CV221" s="130">
        <v>9</v>
      </c>
      <c r="CW221" s="130">
        <v>20</v>
      </c>
      <c r="CX221">
        <v>15</v>
      </c>
      <c r="CY221">
        <v>20</v>
      </c>
      <c r="CZ221">
        <v>4</v>
      </c>
      <c r="DA221">
        <v>261</v>
      </c>
      <c r="DB221">
        <v>123</v>
      </c>
      <c r="DC221">
        <v>262</v>
      </c>
      <c r="DD221" s="130">
        <v>75</v>
      </c>
      <c r="DE221" s="130">
        <v>226</v>
      </c>
      <c r="DF221" s="130">
        <v>150</v>
      </c>
      <c r="DG221" s="130">
        <v>251</v>
      </c>
      <c r="DH221" s="130">
        <v>245</v>
      </c>
      <c r="DI221" s="130">
        <v>228</v>
      </c>
      <c r="DJ221" s="130">
        <v>63</v>
      </c>
      <c r="DK221" s="130"/>
      <c r="DL221">
        <v>348</v>
      </c>
      <c r="DM221">
        <v>344</v>
      </c>
      <c r="DN221">
        <v>4</v>
      </c>
      <c r="DO221">
        <v>348</v>
      </c>
      <c r="DP221">
        <v>36</v>
      </c>
      <c r="DQ221">
        <v>308</v>
      </c>
      <c r="DR221">
        <v>4</v>
      </c>
      <c r="DS221">
        <v>96</v>
      </c>
      <c r="DT221">
        <v>119</v>
      </c>
      <c r="DU221" s="130">
        <v>166</v>
      </c>
      <c r="DV221" s="130">
        <v>64</v>
      </c>
      <c r="DW221">
        <v>65</v>
      </c>
      <c r="DX221" s="130">
        <v>7</v>
      </c>
      <c r="DY221">
        <v>15</v>
      </c>
      <c r="DZ221">
        <v>25</v>
      </c>
      <c r="EA221">
        <v>6</v>
      </c>
      <c r="EB221">
        <v>86</v>
      </c>
      <c r="EC221" s="130">
        <v>7</v>
      </c>
      <c r="ED221" s="130">
        <v>107</v>
      </c>
      <c r="EE221" s="130">
        <v>7</v>
      </c>
      <c r="EF221" s="130">
        <v>1</v>
      </c>
      <c r="EG221" s="130">
        <v>19</v>
      </c>
      <c r="EH221" s="130">
        <v>177</v>
      </c>
      <c r="EI221" s="130">
        <v>151</v>
      </c>
      <c r="EJ221" s="130">
        <v>1</v>
      </c>
      <c r="EK221" s="130">
        <v>2</v>
      </c>
      <c r="EL221" s="130">
        <v>16</v>
      </c>
      <c r="EM221" s="130">
        <v>17</v>
      </c>
      <c r="EN221" s="130">
        <v>0</v>
      </c>
      <c r="EO221">
        <v>17</v>
      </c>
      <c r="EP221">
        <v>157</v>
      </c>
      <c r="EQ221">
        <v>134</v>
      </c>
      <c r="ER221">
        <v>7</v>
      </c>
      <c r="ES221" s="130">
        <v>51</v>
      </c>
      <c r="ET221">
        <v>6</v>
      </c>
      <c r="EU221" s="130">
        <v>11</v>
      </c>
      <c r="EV221">
        <v>8</v>
      </c>
      <c r="EW221" s="130">
        <v>3906</v>
      </c>
      <c r="EX221" s="130">
        <v>0</v>
      </c>
      <c r="EY221" s="130">
        <v>490</v>
      </c>
      <c r="EZ221" s="130">
        <v>4</v>
      </c>
      <c r="FA221" s="130">
        <v>15</v>
      </c>
      <c r="FB221" s="130">
        <v>32</v>
      </c>
      <c r="FC221" s="130">
        <v>1790</v>
      </c>
      <c r="FD221">
        <v>1561</v>
      </c>
      <c r="FE221">
        <v>574</v>
      </c>
      <c r="FF221" s="130">
        <v>3925</v>
      </c>
      <c r="FG221" s="130">
        <v>23</v>
      </c>
      <c r="FH221" s="130">
        <v>7</v>
      </c>
      <c r="FI221" s="130">
        <v>1</v>
      </c>
      <c r="FJ221" s="130">
        <v>3</v>
      </c>
      <c r="FK221" s="130">
        <v>1</v>
      </c>
      <c r="FL221" s="130">
        <v>21</v>
      </c>
      <c r="FM221" s="130">
        <v>1</v>
      </c>
      <c r="FN221" s="130">
        <v>1</v>
      </c>
      <c r="FO221" s="130">
        <v>0</v>
      </c>
      <c r="FP221" s="130">
        <v>0</v>
      </c>
      <c r="FQ221" s="130">
        <v>0</v>
      </c>
      <c r="FR221" s="130">
        <v>0</v>
      </c>
      <c r="FS221" s="130">
        <v>0</v>
      </c>
      <c r="FT221" s="130">
        <v>0</v>
      </c>
      <c r="FU221" s="130">
        <v>0</v>
      </c>
      <c r="FV221" s="130">
        <v>0</v>
      </c>
      <c r="FW221" s="130">
        <v>0</v>
      </c>
      <c r="FX221" s="130">
        <v>0</v>
      </c>
      <c r="FY221" s="130">
        <v>0</v>
      </c>
      <c r="FZ221" s="130">
        <v>0</v>
      </c>
      <c r="GA221" s="130">
        <v>1</v>
      </c>
      <c r="GB221" s="130">
        <v>0</v>
      </c>
      <c r="GC221" s="130">
        <v>180</v>
      </c>
      <c r="GD221" s="130">
        <v>43</v>
      </c>
      <c r="GE221" s="130">
        <v>223</v>
      </c>
      <c r="GF221" s="130">
        <v>14</v>
      </c>
      <c r="GG221" s="130">
        <v>8</v>
      </c>
      <c r="GH221" s="130">
        <v>22</v>
      </c>
      <c r="GI221" s="130">
        <v>163</v>
      </c>
      <c r="GJ221" s="130">
        <v>35</v>
      </c>
      <c r="GK221" s="130">
        <v>198</v>
      </c>
      <c r="GL221" s="130">
        <v>180</v>
      </c>
      <c r="GM221" s="130">
        <v>7</v>
      </c>
      <c r="GN221" s="130">
        <v>7</v>
      </c>
      <c r="GO221" s="130">
        <v>7</v>
      </c>
      <c r="GP221" s="130">
        <v>66</v>
      </c>
      <c r="GQ221" s="130">
        <v>0</v>
      </c>
      <c r="GR221" s="130">
        <v>0</v>
      </c>
      <c r="GS221" s="130">
        <v>0</v>
      </c>
      <c r="GT221" s="130" t="s">
        <v>118</v>
      </c>
      <c r="GU221" s="130" t="s">
        <v>1280</v>
      </c>
      <c r="GV221" s="130"/>
      <c r="GW221" s="130"/>
      <c r="GX221" s="130"/>
      <c r="GY221" s="130"/>
      <c r="GZ221" s="130"/>
      <c r="HA221" s="130"/>
      <c r="HH221" s="130"/>
      <c r="HI221" s="130"/>
      <c r="HN221" s="130"/>
      <c r="HO221" s="130"/>
      <c r="HP221" s="130"/>
    </row>
    <row r="222" spans="1:224" x14ac:dyDescent="0.3">
      <c r="A222" t="s">
        <v>133</v>
      </c>
      <c r="B222" t="s">
        <v>241</v>
      </c>
      <c r="C222" t="s">
        <v>770</v>
      </c>
      <c r="D222" t="s">
        <v>771</v>
      </c>
      <c r="E222" s="352">
        <v>44682</v>
      </c>
      <c r="F222" s="130">
        <v>5227</v>
      </c>
      <c r="G222">
        <v>600</v>
      </c>
      <c r="H222">
        <v>601</v>
      </c>
      <c r="I222">
        <v>601</v>
      </c>
      <c r="J222">
        <v>600</v>
      </c>
      <c r="K222">
        <v>600</v>
      </c>
      <c r="L222">
        <v>599</v>
      </c>
      <c r="M222">
        <v>598</v>
      </c>
      <c r="N222">
        <v>439</v>
      </c>
      <c r="O222">
        <v>601</v>
      </c>
      <c r="P222">
        <v>9</v>
      </c>
      <c r="Q222">
        <v>9</v>
      </c>
      <c r="R222">
        <v>9</v>
      </c>
      <c r="S222">
        <v>9</v>
      </c>
      <c r="T222">
        <v>9</v>
      </c>
      <c r="U222">
        <v>9</v>
      </c>
      <c r="V222">
        <v>8</v>
      </c>
      <c r="W222">
        <v>9</v>
      </c>
      <c r="X222">
        <v>9</v>
      </c>
      <c r="Y222">
        <v>591</v>
      </c>
      <c r="Z222">
        <v>592</v>
      </c>
      <c r="AA222">
        <v>592</v>
      </c>
      <c r="AB222">
        <v>591</v>
      </c>
      <c r="AC222">
        <v>591</v>
      </c>
      <c r="AD222">
        <v>590</v>
      </c>
      <c r="AE222">
        <v>590</v>
      </c>
      <c r="AF222">
        <v>430</v>
      </c>
      <c r="AG222">
        <v>592</v>
      </c>
      <c r="AH222">
        <v>43</v>
      </c>
      <c r="AI222">
        <v>43</v>
      </c>
      <c r="AJ222">
        <v>0</v>
      </c>
      <c r="AK222">
        <v>0</v>
      </c>
      <c r="AL222">
        <v>43</v>
      </c>
      <c r="AM222">
        <v>43</v>
      </c>
      <c r="AN222">
        <v>598</v>
      </c>
      <c r="AO222">
        <v>8</v>
      </c>
      <c r="AP222">
        <v>590</v>
      </c>
      <c r="AQ222">
        <v>0</v>
      </c>
      <c r="AR222">
        <v>0</v>
      </c>
      <c r="AS222">
        <v>0</v>
      </c>
      <c r="AT222">
        <v>438</v>
      </c>
      <c r="AU222">
        <v>8</v>
      </c>
      <c r="AV222">
        <v>430</v>
      </c>
      <c r="AW222" s="130">
        <v>598</v>
      </c>
      <c r="AX222" s="130">
        <v>0</v>
      </c>
      <c r="AY222" s="130">
        <v>0</v>
      </c>
      <c r="AZ222" s="130">
        <v>598</v>
      </c>
      <c r="BA222" s="130">
        <v>8</v>
      </c>
      <c r="BB222" s="130">
        <v>0</v>
      </c>
      <c r="BC222" s="130">
        <v>0</v>
      </c>
      <c r="BD222" s="130">
        <v>8</v>
      </c>
      <c r="BE222" s="130">
        <v>590</v>
      </c>
      <c r="BF222" s="130">
        <v>0</v>
      </c>
      <c r="BG222" s="130">
        <v>0</v>
      </c>
      <c r="BH222" s="130">
        <v>590</v>
      </c>
      <c r="BI222">
        <v>34</v>
      </c>
      <c r="BJ222" s="130">
        <v>5</v>
      </c>
      <c r="BK222">
        <v>61</v>
      </c>
      <c r="BL222">
        <v>24</v>
      </c>
      <c r="BM222" s="27">
        <v>13</v>
      </c>
      <c r="BN222">
        <v>1</v>
      </c>
      <c r="BO222" s="130">
        <v>48</v>
      </c>
      <c r="BP222" s="130">
        <v>6</v>
      </c>
      <c r="BQ222">
        <v>3</v>
      </c>
      <c r="BR222">
        <v>0</v>
      </c>
      <c r="BS222" s="130">
        <v>42</v>
      </c>
      <c r="BT222">
        <v>24</v>
      </c>
      <c r="BU222">
        <v>0</v>
      </c>
      <c r="BV222">
        <v>13</v>
      </c>
      <c r="BW222">
        <v>29</v>
      </c>
      <c r="BX222">
        <v>0</v>
      </c>
      <c r="BY222" s="130">
        <v>29</v>
      </c>
      <c r="BZ222">
        <v>42</v>
      </c>
      <c r="CA222">
        <v>18</v>
      </c>
      <c r="CB222">
        <v>42</v>
      </c>
      <c r="CC222">
        <v>0</v>
      </c>
      <c r="CD222" s="130"/>
      <c r="CE222" s="130"/>
      <c r="CF222" s="322"/>
      <c r="CG222">
        <v>600</v>
      </c>
      <c r="CH222">
        <v>586</v>
      </c>
      <c r="CI222">
        <v>601</v>
      </c>
      <c r="CJ222" s="130">
        <v>210</v>
      </c>
      <c r="CK222" s="130">
        <v>586</v>
      </c>
      <c r="CL222" s="130">
        <v>457</v>
      </c>
      <c r="CM222" s="130">
        <v>601</v>
      </c>
      <c r="CN222">
        <v>571</v>
      </c>
      <c r="CO222">
        <v>600</v>
      </c>
      <c r="CP222">
        <v>431</v>
      </c>
      <c r="CQ222">
        <v>9</v>
      </c>
      <c r="CR222">
        <v>9</v>
      </c>
      <c r="CS222">
        <v>9</v>
      </c>
      <c r="CT222" s="130">
        <v>5</v>
      </c>
      <c r="CU222" s="130">
        <v>9</v>
      </c>
      <c r="CV222" s="130">
        <v>6</v>
      </c>
      <c r="CW222" s="130">
        <v>9</v>
      </c>
      <c r="CX222">
        <v>9</v>
      </c>
      <c r="CY222">
        <v>9</v>
      </c>
      <c r="CZ222">
        <v>6</v>
      </c>
      <c r="DA222">
        <v>591</v>
      </c>
      <c r="DB222">
        <v>577</v>
      </c>
      <c r="DC222">
        <v>592</v>
      </c>
      <c r="DD222" s="130">
        <v>205</v>
      </c>
      <c r="DE222" s="130">
        <v>577</v>
      </c>
      <c r="DF222" s="130">
        <v>451</v>
      </c>
      <c r="DG222" s="130">
        <v>592</v>
      </c>
      <c r="DH222" s="130">
        <v>562</v>
      </c>
      <c r="DI222" s="130">
        <v>591</v>
      </c>
      <c r="DJ222" s="130">
        <v>425</v>
      </c>
      <c r="DK222" s="130"/>
      <c r="DL222">
        <v>601</v>
      </c>
      <c r="DM222">
        <v>601</v>
      </c>
      <c r="DN222">
        <v>0</v>
      </c>
      <c r="DO222">
        <v>601</v>
      </c>
      <c r="DP222">
        <v>9</v>
      </c>
      <c r="DQ222">
        <v>592</v>
      </c>
      <c r="DR222">
        <v>0</v>
      </c>
      <c r="DS222">
        <v>599</v>
      </c>
      <c r="DT222">
        <v>599</v>
      </c>
      <c r="DU222" s="130">
        <v>6</v>
      </c>
      <c r="DV222" s="130">
        <v>589</v>
      </c>
      <c r="DW222">
        <v>3</v>
      </c>
      <c r="DX222" s="130">
        <v>0</v>
      </c>
      <c r="DY222">
        <v>2</v>
      </c>
      <c r="DZ222">
        <v>0</v>
      </c>
      <c r="EA222">
        <v>1</v>
      </c>
      <c r="EB222">
        <v>0</v>
      </c>
      <c r="EC222" s="130">
        <v>1</v>
      </c>
      <c r="ED222" s="130">
        <v>0</v>
      </c>
      <c r="EE222" s="130">
        <v>1</v>
      </c>
      <c r="EF222" s="130">
        <v>1</v>
      </c>
      <c r="EG222" s="130">
        <v>56</v>
      </c>
      <c r="EH222" s="130">
        <v>443</v>
      </c>
      <c r="EI222" s="130">
        <v>101</v>
      </c>
      <c r="EJ222" s="130">
        <v>1</v>
      </c>
      <c r="EK222" s="130">
        <v>3</v>
      </c>
      <c r="EL222" s="130">
        <v>2</v>
      </c>
      <c r="EM222" s="130">
        <v>3</v>
      </c>
      <c r="EN222" s="130">
        <v>0</v>
      </c>
      <c r="EO222">
        <v>53</v>
      </c>
      <c r="EP222">
        <v>441</v>
      </c>
      <c r="EQ222">
        <v>98</v>
      </c>
      <c r="ER222">
        <v>12</v>
      </c>
      <c r="ES222" s="130">
        <v>94</v>
      </c>
      <c r="ET222">
        <v>41</v>
      </c>
      <c r="EU222" s="130">
        <v>51</v>
      </c>
      <c r="EV222">
        <v>318</v>
      </c>
      <c r="EW222" s="130">
        <v>3078</v>
      </c>
      <c r="EX222" s="130">
        <v>2</v>
      </c>
      <c r="EY222" s="130">
        <v>17</v>
      </c>
      <c r="EZ222" s="130">
        <v>40</v>
      </c>
      <c r="FA222" s="130">
        <v>7</v>
      </c>
      <c r="FB222" s="130">
        <v>21</v>
      </c>
      <c r="FC222" s="130">
        <v>2078</v>
      </c>
      <c r="FD222">
        <v>1275</v>
      </c>
      <c r="FE222">
        <v>94</v>
      </c>
      <c r="FF222" s="130">
        <v>3447</v>
      </c>
      <c r="FG222" s="130">
        <v>74</v>
      </c>
      <c r="FH222" s="130">
        <v>71</v>
      </c>
      <c r="FI222" s="130">
        <v>0</v>
      </c>
      <c r="FJ222" s="130">
        <v>0</v>
      </c>
      <c r="FK222" s="130">
        <v>2</v>
      </c>
      <c r="FL222" s="130">
        <v>72</v>
      </c>
      <c r="FM222" s="130">
        <v>0</v>
      </c>
      <c r="FN222" s="130">
        <v>1</v>
      </c>
      <c r="FO222" s="130">
        <v>1</v>
      </c>
      <c r="FP222" s="130">
        <v>1</v>
      </c>
      <c r="FQ222" s="130">
        <v>0</v>
      </c>
      <c r="FR222" s="130">
        <v>0</v>
      </c>
      <c r="FS222" s="130">
        <v>0</v>
      </c>
      <c r="FT222" s="130">
        <v>0</v>
      </c>
      <c r="FU222" s="130">
        <v>5</v>
      </c>
      <c r="FV222" s="130">
        <v>5</v>
      </c>
      <c r="FW222" s="130">
        <v>5</v>
      </c>
      <c r="FX222" s="130">
        <v>0</v>
      </c>
      <c r="FY222" s="130">
        <v>0</v>
      </c>
      <c r="FZ222" s="130">
        <v>5</v>
      </c>
      <c r="GA222" s="130">
        <v>6</v>
      </c>
      <c r="GB222" s="130">
        <v>2</v>
      </c>
      <c r="GC222" s="130">
        <v>461</v>
      </c>
      <c r="GD222" s="130">
        <v>61</v>
      </c>
      <c r="GE222" s="130">
        <v>522</v>
      </c>
      <c r="GF222" s="130">
        <v>2</v>
      </c>
      <c r="GG222" s="130">
        <v>2</v>
      </c>
      <c r="GH222" s="130">
        <v>4</v>
      </c>
      <c r="GI222" s="130">
        <v>459</v>
      </c>
      <c r="GJ222" s="130">
        <v>59</v>
      </c>
      <c r="GK222" s="130">
        <v>518</v>
      </c>
      <c r="GL222" s="130">
        <v>461</v>
      </c>
      <c r="GM222" s="130">
        <v>88</v>
      </c>
      <c r="GN222" s="130">
        <v>88</v>
      </c>
      <c r="GO222" s="130">
        <v>88</v>
      </c>
      <c r="GP222" s="130">
        <v>301</v>
      </c>
      <c r="GQ222" s="130">
        <v>3</v>
      </c>
      <c r="GR222" s="130">
        <v>2</v>
      </c>
      <c r="GS222" s="130">
        <v>2</v>
      </c>
      <c r="GT222" s="130" t="s">
        <v>118</v>
      </c>
      <c r="GU222" s="130" t="s">
        <v>1308</v>
      </c>
      <c r="GV222" s="130"/>
      <c r="GW222" s="130"/>
      <c r="GX222" s="130"/>
      <c r="GY222" s="130"/>
      <c r="GZ222" s="130"/>
      <c r="HA222" s="130"/>
      <c r="HH222" s="130"/>
      <c r="HI222" s="130"/>
      <c r="HN222" s="130"/>
      <c r="HO222" s="130"/>
      <c r="HP222" s="130"/>
    </row>
    <row r="223" spans="1:224" x14ac:dyDescent="0.3">
      <c r="A223" t="s">
        <v>232</v>
      </c>
      <c r="B223" t="s">
        <v>239</v>
      </c>
      <c r="C223" t="s">
        <v>711</v>
      </c>
      <c r="D223" t="s">
        <v>712</v>
      </c>
      <c r="E223" s="352">
        <v>44713</v>
      </c>
      <c r="F223" s="130">
        <v>5652</v>
      </c>
      <c r="G223">
        <v>298</v>
      </c>
      <c r="H223">
        <v>275</v>
      </c>
      <c r="I223">
        <v>290</v>
      </c>
      <c r="J223">
        <v>261</v>
      </c>
      <c r="K223">
        <v>287</v>
      </c>
      <c r="L223">
        <v>132</v>
      </c>
      <c r="M223">
        <v>248</v>
      </c>
      <c r="N223">
        <v>36</v>
      </c>
      <c r="O223">
        <v>322</v>
      </c>
      <c r="P223">
        <v>27</v>
      </c>
      <c r="Q223">
        <v>20</v>
      </c>
      <c r="R223">
        <v>23</v>
      </c>
      <c r="S223">
        <v>23</v>
      </c>
      <c r="T223">
        <v>22</v>
      </c>
      <c r="U223">
        <v>9</v>
      </c>
      <c r="V223">
        <v>23</v>
      </c>
      <c r="W223">
        <v>6</v>
      </c>
      <c r="X223">
        <v>32</v>
      </c>
      <c r="Y223">
        <v>267</v>
      </c>
      <c r="Z223">
        <v>253</v>
      </c>
      <c r="AA223">
        <v>264</v>
      </c>
      <c r="AB223">
        <v>236</v>
      </c>
      <c r="AC223">
        <v>263</v>
      </c>
      <c r="AD223">
        <v>123</v>
      </c>
      <c r="AE223">
        <v>224</v>
      </c>
      <c r="AF223">
        <v>30</v>
      </c>
      <c r="AG223">
        <v>286</v>
      </c>
      <c r="AH223">
        <v>34</v>
      </c>
      <c r="AI223">
        <v>34</v>
      </c>
      <c r="AJ223">
        <v>2</v>
      </c>
      <c r="AK223">
        <v>2</v>
      </c>
      <c r="AL223">
        <v>31</v>
      </c>
      <c r="AM223">
        <v>31</v>
      </c>
      <c r="AN223">
        <v>117</v>
      </c>
      <c r="AO223">
        <v>8</v>
      </c>
      <c r="AP223">
        <v>109</v>
      </c>
      <c r="AQ223">
        <v>0</v>
      </c>
      <c r="AR223">
        <v>0</v>
      </c>
      <c r="AS223">
        <v>0</v>
      </c>
      <c r="AT223">
        <v>19</v>
      </c>
      <c r="AU223">
        <v>2</v>
      </c>
      <c r="AV223">
        <v>17</v>
      </c>
      <c r="AW223" s="130">
        <v>248</v>
      </c>
      <c r="AX223" s="130">
        <v>0</v>
      </c>
      <c r="AY223" s="130">
        <v>5</v>
      </c>
      <c r="AZ223" s="130">
        <v>243</v>
      </c>
      <c r="BA223" s="130">
        <v>23</v>
      </c>
      <c r="BB223" s="130">
        <v>0</v>
      </c>
      <c r="BC223" s="130">
        <v>1</v>
      </c>
      <c r="BD223" s="130">
        <v>22</v>
      </c>
      <c r="BE223" s="130">
        <v>224</v>
      </c>
      <c r="BF223" s="130">
        <v>0</v>
      </c>
      <c r="BG223" s="130">
        <v>4</v>
      </c>
      <c r="BH223" s="130">
        <v>220</v>
      </c>
      <c r="BI223">
        <v>49</v>
      </c>
      <c r="BJ223" s="130">
        <v>7</v>
      </c>
      <c r="BK223">
        <v>43</v>
      </c>
      <c r="BL223">
        <v>29</v>
      </c>
      <c r="BM223" s="27">
        <v>4</v>
      </c>
      <c r="BN223">
        <v>1</v>
      </c>
      <c r="BO223" s="130">
        <v>15</v>
      </c>
      <c r="BP223" s="130">
        <v>4</v>
      </c>
      <c r="BQ223">
        <v>0</v>
      </c>
      <c r="BR223">
        <v>0</v>
      </c>
      <c r="BS223" s="130">
        <v>11</v>
      </c>
      <c r="BT223">
        <v>0</v>
      </c>
      <c r="BU223">
        <v>0</v>
      </c>
      <c r="BV223">
        <v>2</v>
      </c>
      <c r="BW223">
        <v>4</v>
      </c>
      <c r="BX223">
        <v>0</v>
      </c>
      <c r="BY223" s="130">
        <v>4</v>
      </c>
      <c r="BZ223">
        <v>9</v>
      </c>
      <c r="CA223">
        <v>2</v>
      </c>
      <c r="CB223">
        <v>8</v>
      </c>
      <c r="CC223">
        <v>1</v>
      </c>
      <c r="CD223" s="130"/>
      <c r="CE223" s="130"/>
      <c r="CF223" s="322"/>
      <c r="CG223">
        <v>298</v>
      </c>
      <c r="CH223">
        <v>146</v>
      </c>
      <c r="CI223">
        <v>290</v>
      </c>
      <c r="CJ223" s="130">
        <v>82</v>
      </c>
      <c r="CK223" s="130">
        <v>249</v>
      </c>
      <c r="CL223" s="130">
        <v>162</v>
      </c>
      <c r="CM223" s="130">
        <v>275</v>
      </c>
      <c r="CN223">
        <v>261</v>
      </c>
      <c r="CO223">
        <v>254</v>
      </c>
      <c r="CP223">
        <v>71</v>
      </c>
      <c r="CQ223">
        <v>27</v>
      </c>
      <c r="CR223">
        <v>18</v>
      </c>
      <c r="CS223">
        <v>23</v>
      </c>
      <c r="CT223" s="130">
        <v>3</v>
      </c>
      <c r="CU223" s="130">
        <v>21</v>
      </c>
      <c r="CV223" s="130">
        <v>9</v>
      </c>
      <c r="CW223" s="130">
        <v>20</v>
      </c>
      <c r="CX223">
        <v>15</v>
      </c>
      <c r="CY223">
        <v>20</v>
      </c>
      <c r="CZ223">
        <v>5</v>
      </c>
      <c r="DA223">
        <v>267</v>
      </c>
      <c r="DB223">
        <v>125</v>
      </c>
      <c r="DC223">
        <v>264</v>
      </c>
      <c r="DD223" s="130">
        <v>77</v>
      </c>
      <c r="DE223" s="130">
        <v>226</v>
      </c>
      <c r="DF223" s="130">
        <v>151</v>
      </c>
      <c r="DG223" s="130">
        <v>253</v>
      </c>
      <c r="DH223" s="130">
        <v>244</v>
      </c>
      <c r="DI223" s="130">
        <v>232</v>
      </c>
      <c r="DJ223" s="130">
        <v>64</v>
      </c>
      <c r="DK223" s="130"/>
      <c r="DL223">
        <v>351</v>
      </c>
      <c r="DM223">
        <v>347</v>
      </c>
      <c r="DN223">
        <v>4</v>
      </c>
      <c r="DO223">
        <v>351</v>
      </c>
      <c r="DP223">
        <v>37</v>
      </c>
      <c r="DQ223">
        <v>310</v>
      </c>
      <c r="DR223">
        <v>4</v>
      </c>
      <c r="DS223">
        <v>98</v>
      </c>
      <c r="DT223">
        <v>123</v>
      </c>
      <c r="DU223" s="130">
        <v>167</v>
      </c>
      <c r="DV223" s="130">
        <v>67</v>
      </c>
      <c r="DW223">
        <v>65</v>
      </c>
      <c r="DX223" s="130">
        <v>6</v>
      </c>
      <c r="DY223">
        <v>15</v>
      </c>
      <c r="DZ223">
        <v>25</v>
      </c>
      <c r="EA223">
        <v>6</v>
      </c>
      <c r="EB223">
        <v>83</v>
      </c>
      <c r="EC223" s="130">
        <v>7</v>
      </c>
      <c r="ED223" s="130">
        <v>106</v>
      </c>
      <c r="EE223" s="130">
        <v>7</v>
      </c>
      <c r="EF223" s="130">
        <v>1</v>
      </c>
      <c r="EG223" s="130">
        <v>21</v>
      </c>
      <c r="EH223" s="130">
        <v>178</v>
      </c>
      <c r="EI223" s="130">
        <v>151</v>
      </c>
      <c r="EJ223" s="130">
        <v>1</v>
      </c>
      <c r="EK223" s="130">
        <v>3</v>
      </c>
      <c r="EL223" s="130">
        <v>16</v>
      </c>
      <c r="EM223" s="130">
        <v>17</v>
      </c>
      <c r="EN223" s="130">
        <v>0</v>
      </c>
      <c r="EO223">
        <v>18</v>
      </c>
      <c r="EP223">
        <v>158</v>
      </c>
      <c r="EQ223">
        <v>134</v>
      </c>
      <c r="ER223">
        <v>7</v>
      </c>
      <c r="ES223" s="130">
        <v>52</v>
      </c>
      <c r="ET223">
        <v>7</v>
      </c>
      <c r="EU223" s="130">
        <v>12</v>
      </c>
      <c r="EV223">
        <v>9</v>
      </c>
      <c r="EW223" s="130">
        <v>3931</v>
      </c>
      <c r="EX223" s="130">
        <v>0</v>
      </c>
      <c r="EY223" s="130">
        <v>488</v>
      </c>
      <c r="EZ223" s="130">
        <v>4</v>
      </c>
      <c r="FA223" s="130">
        <v>15</v>
      </c>
      <c r="FB223" s="130">
        <v>34</v>
      </c>
      <c r="FC223" s="130">
        <v>1805</v>
      </c>
      <c r="FD223">
        <v>1567</v>
      </c>
      <c r="FE223">
        <v>580</v>
      </c>
      <c r="FF223" s="130">
        <v>3952</v>
      </c>
      <c r="FG223" s="130">
        <v>28</v>
      </c>
      <c r="FH223" s="130">
        <v>9</v>
      </c>
      <c r="FI223" s="130">
        <v>1</v>
      </c>
      <c r="FJ223" s="130">
        <v>5</v>
      </c>
      <c r="FK223" s="130">
        <v>1</v>
      </c>
      <c r="FL223" s="130">
        <v>26</v>
      </c>
      <c r="FM223" s="130">
        <v>1</v>
      </c>
      <c r="FN223" s="130">
        <v>1</v>
      </c>
      <c r="FO223" s="130">
        <v>0</v>
      </c>
      <c r="FP223" s="130">
        <v>0</v>
      </c>
      <c r="FQ223" s="130">
        <v>0</v>
      </c>
      <c r="FR223" s="130">
        <v>0</v>
      </c>
      <c r="FS223" s="130">
        <v>0</v>
      </c>
      <c r="FT223" s="130">
        <v>0</v>
      </c>
      <c r="FU223" s="130">
        <v>0</v>
      </c>
      <c r="FV223" s="130">
        <v>0</v>
      </c>
      <c r="FW223" s="130">
        <v>0</v>
      </c>
      <c r="FX223" s="130">
        <v>0</v>
      </c>
      <c r="FY223" s="130">
        <v>0</v>
      </c>
      <c r="FZ223" s="130">
        <v>0</v>
      </c>
      <c r="GA223" s="130">
        <v>1</v>
      </c>
      <c r="GB223" s="130">
        <v>0</v>
      </c>
      <c r="GC223" s="130">
        <v>183</v>
      </c>
      <c r="GD223" s="130">
        <v>43</v>
      </c>
      <c r="GE223" s="130">
        <v>226</v>
      </c>
      <c r="GF223" s="130">
        <v>14</v>
      </c>
      <c r="GG223" s="130">
        <v>8</v>
      </c>
      <c r="GH223" s="130">
        <v>22</v>
      </c>
      <c r="GI223" s="130">
        <v>166</v>
      </c>
      <c r="GJ223" s="130">
        <v>35</v>
      </c>
      <c r="GK223" s="130">
        <v>201</v>
      </c>
      <c r="GL223" s="130">
        <v>183</v>
      </c>
      <c r="GM223" s="130">
        <v>9</v>
      </c>
      <c r="GN223" s="130">
        <v>9</v>
      </c>
      <c r="GO223" s="130">
        <v>9</v>
      </c>
      <c r="GP223" s="130">
        <v>67</v>
      </c>
      <c r="GQ223" s="130">
        <v>0</v>
      </c>
      <c r="GR223" s="130">
        <v>0</v>
      </c>
      <c r="GS223" s="130">
        <v>0</v>
      </c>
      <c r="GT223" s="130" t="s">
        <v>121</v>
      </c>
      <c r="GU223" s="130" t="s">
        <v>1280</v>
      </c>
      <c r="GV223" s="130"/>
      <c r="GW223" s="130"/>
      <c r="GX223" s="130"/>
      <c r="GY223" s="130"/>
      <c r="GZ223" s="130"/>
      <c r="HA223" s="130"/>
      <c r="HH223" s="130"/>
      <c r="HI223" s="130"/>
      <c r="HN223" s="130"/>
      <c r="HO223" s="130"/>
      <c r="HP223" s="130"/>
    </row>
    <row r="224" spans="1:224" x14ac:dyDescent="0.3">
      <c r="A224" t="s">
        <v>232</v>
      </c>
      <c r="B224" t="s">
        <v>239</v>
      </c>
      <c r="C224" t="s">
        <v>713</v>
      </c>
      <c r="D224" t="s">
        <v>714</v>
      </c>
      <c r="E224" s="352">
        <v>44682</v>
      </c>
      <c r="F224" s="130">
        <v>5094</v>
      </c>
      <c r="G224">
        <v>315</v>
      </c>
      <c r="H224">
        <v>281</v>
      </c>
      <c r="I224">
        <v>301</v>
      </c>
      <c r="J224">
        <v>292</v>
      </c>
      <c r="K224">
        <v>308</v>
      </c>
      <c r="L224">
        <v>208</v>
      </c>
      <c r="M224">
        <v>274</v>
      </c>
      <c r="N224">
        <v>256</v>
      </c>
      <c r="O224">
        <v>330</v>
      </c>
      <c r="P224">
        <v>19</v>
      </c>
      <c r="Q224">
        <v>16</v>
      </c>
      <c r="R224">
        <v>17</v>
      </c>
      <c r="S224">
        <v>18</v>
      </c>
      <c r="T224">
        <v>18</v>
      </c>
      <c r="U224">
        <v>7</v>
      </c>
      <c r="V224">
        <v>16</v>
      </c>
      <c r="W224">
        <v>19</v>
      </c>
      <c r="X224">
        <v>24</v>
      </c>
      <c r="Y224">
        <v>291</v>
      </c>
      <c r="Z224">
        <v>260</v>
      </c>
      <c r="AA224">
        <v>279</v>
      </c>
      <c r="AB224">
        <v>271</v>
      </c>
      <c r="AC224">
        <v>285</v>
      </c>
      <c r="AD224">
        <v>199</v>
      </c>
      <c r="AE224">
        <v>254</v>
      </c>
      <c r="AF224">
        <v>234</v>
      </c>
      <c r="AG224">
        <v>301</v>
      </c>
      <c r="AH224">
        <v>32</v>
      </c>
      <c r="AI224">
        <v>31</v>
      </c>
      <c r="AJ224">
        <v>3</v>
      </c>
      <c r="AK224">
        <v>3</v>
      </c>
      <c r="AL224">
        <v>27</v>
      </c>
      <c r="AM224">
        <v>26</v>
      </c>
      <c r="AN224">
        <v>179</v>
      </c>
      <c r="AO224">
        <v>7</v>
      </c>
      <c r="AP224">
        <v>170</v>
      </c>
      <c r="AQ224">
        <v>0</v>
      </c>
      <c r="AR224">
        <v>0</v>
      </c>
      <c r="AS224">
        <v>0</v>
      </c>
      <c r="AT224">
        <v>142</v>
      </c>
      <c r="AU224">
        <v>3</v>
      </c>
      <c r="AV224">
        <v>137</v>
      </c>
      <c r="AW224" s="130">
        <v>274</v>
      </c>
      <c r="AX224" s="130">
        <v>2</v>
      </c>
      <c r="AY224" s="130">
        <v>7</v>
      </c>
      <c r="AZ224" s="130">
        <v>264</v>
      </c>
      <c r="BA224" s="130">
        <v>16</v>
      </c>
      <c r="BB224" s="130">
        <v>1</v>
      </c>
      <c r="BC224" s="130">
        <v>0</v>
      </c>
      <c r="BD224" s="130">
        <v>15</v>
      </c>
      <c r="BE224" s="130">
        <v>254</v>
      </c>
      <c r="BF224" s="130">
        <v>1</v>
      </c>
      <c r="BG224" s="130">
        <v>7</v>
      </c>
      <c r="BH224" s="130">
        <v>245</v>
      </c>
      <c r="BI224">
        <v>39</v>
      </c>
      <c r="BJ224" s="130">
        <v>9</v>
      </c>
      <c r="BK224">
        <v>49</v>
      </c>
      <c r="BL224">
        <v>31</v>
      </c>
      <c r="BM224" s="27">
        <v>4</v>
      </c>
      <c r="BN224">
        <v>3</v>
      </c>
      <c r="BO224" s="130">
        <v>16</v>
      </c>
      <c r="BP224" s="130">
        <v>5</v>
      </c>
      <c r="BQ224">
        <v>0</v>
      </c>
      <c r="BR224">
        <v>0</v>
      </c>
      <c r="BS224" s="130">
        <v>11</v>
      </c>
      <c r="BT224">
        <v>1</v>
      </c>
      <c r="BU224">
        <v>0</v>
      </c>
      <c r="BV224">
        <v>1</v>
      </c>
      <c r="BW224">
        <v>7</v>
      </c>
      <c r="BX224">
        <v>0</v>
      </c>
      <c r="BY224" s="130">
        <v>7</v>
      </c>
      <c r="BZ224">
        <v>10</v>
      </c>
      <c r="CA224">
        <v>6</v>
      </c>
      <c r="CB224">
        <v>7</v>
      </c>
      <c r="CC224">
        <v>3</v>
      </c>
      <c r="CD224" s="130"/>
      <c r="CE224" s="130"/>
      <c r="CF224" s="322"/>
      <c r="CG224">
        <v>315</v>
      </c>
      <c r="CH224">
        <v>228</v>
      </c>
      <c r="CI224">
        <v>301</v>
      </c>
      <c r="CJ224" s="130">
        <v>83</v>
      </c>
      <c r="CK224" s="130">
        <v>276</v>
      </c>
      <c r="CL224" s="130">
        <v>185</v>
      </c>
      <c r="CM224" s="130">
        <v>281</v>
      </c>
      <c r="CN224">
        <v>274</v>
      </c>
      <c r="CO224">
        <v>267</v>
      </c>
      <c r="CP224">
        <v>128</v>
      </c>
      <c r="CQ224">
        <v>19</v>
      </c>
      <c r="CR224">
        <v>13</v>
      </c>
      <c r="CS224">
        <v>17</v>
      </c>
      <c r="CT224" s="130">
        <v>2</v>
      </c>
      <c r="CU224" s="130">
        <v>12</v>
      </c>
      <c r="CV224" s="130">
        <v>5</v>
      </c>
      <c r="CW224" s="130">
        <v>16</v>
      </c>
      <c r="CX224">
        <v>15</v>
      </c>
      <c r="CY224">
        <v>15</v>
      </c>
      <c r="CZ224">
        <v>4</v>
      </c>
      <c r="DA224">
        <v>291</v>
      </c>
      <c r="DB224">
        <v>211</v>
      </c>
      <c r="DC224">
        <v>279</v>
      </c>
      <c r="DD224" s="130">
        <v>78</v>
      </c>
      <c r="DE224" s="130">
        <v>259</v>
      </c>
      <c r="DF224" s="130">
        <v>176</v>
      </c>
      <c r="DG224" s="130">
        <v>260</v>
      </c>
      <c r="DH224" s="130">
        <v>254</v>
      </c>
      <c r="DI224" s="130">
        <v>247</v>
      </c>
      <c r="DJ224" s="130">
        <v>121</v>
      </c>
      <c r="DK224" s="130"/>
      <c r="DL224">
        <v>347</v>
      </c>
      <c r="DM224">
        <v>340</v>
      </c>
      <c r="DN224">
        <v>7</v>
      </c>
      <c r="DO224">
        <v>347</v>
      </c>
      <c r="DP224">
        <v>26</v>
      </c>
      <c r="DQ224">
        <v>314</v>
      </c>
      <c r="DR224">
        <v>7</v>
      </c>
      <c r="DS224">
        <v>111</v>
      </c>
      <c r="DT224">
        <v>124</v>
      </c>
      <c r="DU224" s="130">
        <v>211</v>
      </c>
      <c r="DV224" s="130">
        <v>41</v>
      </c>
      <c r="DW224">
        <v>28</v>
      </c>
      <c r="DX224" s="130">
        <v>2</v>
      </c>
      <c r="DY224">
        <v>7</v>
      </c>
      <c r="DZ224">
        <v>56</v>
      </c>
      <c r="EA224">
        <v>2</v>
      </c>
      <c r="EB224">
        <v>109</v>
      </c>
      <c r="EC224" s="130">
        <v>0</v>
      </c>
      <c r="ED224" s="130">
        <v>119</v>
      </c>
      <c r="EE224" s="130">
        <v>1</v>
      </c>
      <c r="EF224" s="130">
        <v>6</v>
      </c>
      <c r="EG224" s="130">
        <v>18</v>
      </c>
      <c r="EH224" s="130">
        <v>152</v>
      </c>
      <c r="EI224" s="130">
        <v>171</v>
      </c>
      <c r="EJ224" s="130">
        <v>4</v>
      </c>
      <c r="EK224" s="130">
        <v>10</v>
      </c>
      <c r="EL224" s="130">
        <v>10</v>
      </c>
      <c r="EM224" s="130">
        <v>2</v>
      </c>
      <c r="EN224" s="130">
        <v>0</v>
      </c>
      <c r="EO224">
        <v>8</v>
      </c>
      <c r="EP224">
        <v>140</v>
      </c>
      <c r="EQ224">
        <v>166</v>
      </c>
      <c r="ER224">
        <v>8</v>
      </c>
      <c r="ES224" s="130">
        <v>28</v>
      </c>
      <c r="ET224">
        <v>5</v>
      </c>
      <c r="EU224" s="130">
        <v>14</v>
      </c>
      <c r="EV224">
        <v>11</v>
      </c>
      <c r="EW224" s="130">
        <v>3548</v>
      </c>
      <c r="EX224" s="130">
        <v>2</v>
      </c>
      <c r="EY224" s="130">
        <v>270</v>
      </c>
      <c r="EZ224" s="130">
        <v>6</v>
      </c>
      <c r="FA224" s="130">
        <v>29</v>
      </c>
      <c r="FB224" s="130">
        <v>32</v>
      </c>
      <c r="FC224" s="130">
        <v>1398</v>
      </c>
      <c r="FD224">
        <v>1432</v>
      </c>
      <c r="FE224">
        <v>743</v>
      </c>
      <c r="FF224" s="130">
        <v>3573</v>
      </c>
      <c r="FG224" s="130">
        <v>32</v>
      </c>
      <c r="FH224" s="130">
        <v>18</v>
      </c>
      <c r="FI224" s="130">
        <v>4</v>
      </c>
      <c r="FJ224" s="130">
        <v>14</v>
      </c>
      <c r="FK224" s="130">
        <v>0</v>
      </c>
      <c r="FL224" s="130">
        <v>31</v>
      </c>
      <c r="FM224" s="130">
        <v>1</v>
      </c>
      <c r="FN224" s="130">
        <v>6</v>
      </c>
      <c r="FO224" s="130">
        <v>0</v>
      </c>
      <c r="FP224" s="130">
        <v>0</v>
      </c>
      <c r="FQ224" s="130">
        <v>0</v>
      </c>
      <c r="FR224" s="130">
        <v>2</v>
      </c>
      <c r="FS224" s="130">
        <v>0</v>
      </c>
      <c r="FT224" s="130">
        <v>0</v>
      </c>
      <c r="FU224" s="130">
        <v>2</v>
      </c>
      <c r="FV224" s="130">
        <v>1</v>
      </c>
      <c r="FW224" s="130">
        <v>0</v>
      </c>
      <c r="FX224" s="130">
        <v>0</v>
      </c>
      <c r="FY224" s="130">
        <v>2</v>
      </c>
      <c r="FZ224" s="130">
        <v>0</v>
      </c>
      <c r="GA224" s="130">
        <v>8</v>
      </c>
      <c r="GB224" s="130">
        <v>1</v>
      </c>
      <c r="GC224" s="130">
        <v>182</v>
      </c>
      <c r="GD224" s="130">
        <v>45</v>
      </c>
      <c r="GE224" s="130">
        <v>227</v>
      </c>
      <c r="GF224" s="130">
        <v>8</v>
      </c>
      <c r="GG224" s="130">
        <v>0</v>
      </c>
      <c r="GH224" s="130">
        <v>8</v>
      </c>
      <c r="GI224" s="130">
        <v>172</v>
      </c>
      <c r="GJ224" s="130">
        <v>44</v>
      </c>
      <c r="GK224" s="130">
        <v>216</v>
      </c>
      <c r="GL224" s="130">
        <v>182</v>
      </c>
      <c r="GM224" s="130">
        <v>24</v>
      </c>
      <c r="GN224" s="130">
        <v>24</v>
      </c>
      <c r="GO224" s="130">
        <v>24</v>
      </c>
      <c r="GP224" s="130">
        <v>44</v>
      </c>
      <c r="GQ224" s="130">
        <v>2</v>
      </c>
      <c r="GR224" s="130">
        <v>1</v>
      </c>
      <c r="GS224" s="130">
        <v>1</v>
      </c>
      <c r="GT224" s="130" t="s">
        <v>118</v>
      </c>
      <c r="GU224" s="130" t="s">
        <v>1281</v>
      </c>
      <c r="GV224" s="130"/>
      <c r="GW224" s="130"/>
      <c r="GX224" s="130"/>
      <c r="GY224" s="130"/>
      <c r="GZ224" s="130"/>
      <c r="HA224" s="130"/>
      <c r="HH224" s="130"/>
      <c r="HI224" s="130"/>
      <c r="HN224" s="130"/>
      <c r="HO224" s="130"/>
      <c r="HP224" s="130"/>
    </row>
    <row r="225" spans="1:224" x14ac:dyDescent="0.3">
      <c r="A225" t="s">
        <v>232</v>
      </c>
      <c r="B225" t="s">
        <v>239</v>
      </c>
      <c r="C225" t="s">
        <v>713</v>
      </c>
      <c r="D225" t="s">
        <v>714</v>
      </c>
      <c r="E225" s="352">
        <v>44713</v>
      </c>
      <c r="F225" s="130">
        <v>5164</v>
      </c>
      <c r="G225">
        <v>322</v>
      </c>
      <c r="H225">
        <v>292</v>
      </c>
      <c r="I225">
        <v>307</v>
      </c>
      <c r="J225">
        <v>299</v>
      </c>
      <c r="K225">
        <v>319</v>
      </c>
      <c r="L225">
        <v>215</v>
      </c>
      <c r="M225">
        <v>281</v>
      </c>
      <c r="N225">
        <v>267</v>
      </c>
      <c r="O225">
        <v>336</v>
      </c>
      <c r="P225">
        <v>17</v>
      </c>
      <c r="Q225">
        <v>15</v>
      </c>
      <c r="R225">
        <v>16</v>
      </c>
      <c r="S225">
        <v>16</v>
      </c>
      <c r="T225">
        <v>17</v>
      </c>
      <c r="U225">
        <v>7</v>
      </c>
      <c r="V225">
        <v>15</v>
      </c>
      <c r="W225">
        <v>19</v>
      </c>
      <c r="X225">
        <v>23</v>
      </c>
      <c r="Y225">
        <v>299</v>
      </c>
      <c r="Z225">
        <v>271</v>
      </c>
      <c r="AA225">
        <v>285</v>
      </c>
      <c r="AB225">
        <v>279</v>
      </c>
      <c r="AC225">
        <v>296</v>
      </c>
      <c r="AD225">
        <v>206</v>
      </c>
      <c r="AE225">
        <v>262</v>
      </c>
      <c r="AF225">
        <v>245</v>
      </c>
      <c r="AG225">
        <v>307</v>
      </c>
      <c r="AH225">
        <v>31</v>
      </c>
      <c r="AI225">
        <v>31</v>
      </c>
      <c r="AJ225">
        <v>3</v>
      </c>
      <c r="AK225">
        <v>3</v>
      </c>
      <c r="AL225">
        <v>26</v>
      </c>
      <c r="AM225">
        <v>26</v>
      </c>
      <c r="AN225">
        <v>187</v>
      </c>
      <c r="AO225">
        <v>6</v>
      </c>
      <c r="AP225">
        <v>179</v>
      </c>
      <c r="AQ225">
        <v>0</v>
      </c>
      <c r="AR225">
        <v>0</v>
      </c>
      <c r="AS225">
        <v>0</v>
      </c>
      <c r="AT225">
        <v>154</v>
      </c>
      <c r="AU225">
        <v>4</v>
      </c>
      <c r="AV225">
        <v>148</v>
      </c>
      <c r="AW225" s="130">
        <v>281</v>
      </c>
      <c r="AX225" s="130">
        <v>2</v>
      </c>
      <c r="AY225" s="130">
        <v>7</v>
      </c>
      <c r="AZ225" s="130">
        <v>271</v>
      </c>
      <c r="BA225" s="130">
        <v>15</v>
      </c>
      <c r="BB225" s="130">
        <v>1</v>
      </c>
      <c r="BC225" s="130">
        <v>0</v>
      </c>
      <c r="BD225" s="130">
        <v>14</v>
      </c>
      <c r="BE225" s="130">
        <v>262</v>
      </c>
      <c r="BF225" s="130">
        <v>1</v>
      </c>
      <c r="BG225" s="130">
        <v>7</v>
      </c>
      <c r="BH225" s="130">
        <v>253</v>
      </c>
      <c r="BI225">
        <v>40</v>
      </c>
      <c r="BJ225" s="130">
        <v>10</v>
      </c>
      <c r="BK225">
        <v>49</v>
      </c>
      <c r="BL225">
        <v>31</v>
      </c>
      <c r="BM225" s="27">
        <v>4</v>
      </c>
      <c r="BN225">
        <v>3</v>
      </c>
      <c r="BO225" s="130">
        <v>16</v>
      </c>
      <c r="BP225" s="130">
        <v>5</v>
      </c>
      <c r="BQ225">
        <v>0</v>
      </c>
      <c r="BR225">
        <v>0</v>
      </c>
      <c r="BS225" s="130">
        <v>11</v>
      </c>
      <c r="BT225">
        <v>1</v>
      </c>
      <c r="BU225">
        <v>0</v>
      </c>
      <c r="BV225">
        <v>1</v>
      </c>
      <c r="BW225">
        <v>7</v>
      </c>
      <c r="BX225">
        <v>0</v>
      </c>
      <c r="BY225" s="130">
        <v>7</v>
      </c>
      <c r="BZ225">
        <v>9</v>
      </c>
      <c r="CA225">
        <v>5</v>
      </c>
      <c r="CB225">
        <v>6</v>
      </c>
      <c r="CC225">
        <v>3</v>
      </c>
      <c r="CD225" s="130"/>
      <c r="CE225" s="130"/>
      <c r="CF225" s="322"/>
      <c r="CG225">
        <v>322</v>
      </c>
      <c r="CH225">
        <v>237</v>
      </c>
      <c r="CI225">
        <v>307</v>
      </c>
      <c r="CJ225" s="130">
        <v>89</v>
      </c>
      <c r="CK225" s="130">
        <v>280</v>
      </c>
      <c r="CL225" s="130">
        <v>187</v>
      </c>
      <c r="CM225" s="130">
        <v>292</v>
      </c>
      <c r="CN225">
        <v>285</v>
      </c>
      <c r="CO225">
        <v>276</v>
      </c>
      <c r="CP225">
        <v>135</v>
      </c>
      <c r="CQ225">
        <v>17</v>
      </c>
      <c r="CR225">
        <v>11</v>
      </c>
      <c r="CS225">
        <v>16</v>
      </c>
      <c r="CT225" s="130">
        <v>2</v>
      </c>
      <c r="CU225" s="130">
        <v>11</v>
      </c>
      <c r="CV225" s="130">
        <v>4</v>
      </c>
      <c r="CW225" s="130">
        <v>15</v>
      </c>
      <c r="CX225">
        <v>14</v>
      </c>
      <c r="CY225">
        <v>13</v>
      </c>
      <c r="CZ225">
        <v>3</v>
      </c>
      <c r="DA225">
        <v>299</v>
      </c>
      <c r="DB225">
        <v>222</v>
      </c>
      <c r="DC225">
        <v>285</v>
      </c>
      <c r="DD225" s="130">
        <v>84</v>
      </c>
      <c r="DE225" s="130">
        <v>264</v>
      </c>
      <c r="DF225" s="130">
        <v>179</v>
      </c>
      <c r="DG225" s="130">
        <v>271</v>
      </c>
      <c r="DH225" s="130">
        <v>265</v>
      </c>
      <c r="DI225" s="130">
        <v>257</v>
      </c>
      <c r="DJ225" s="130">
        <v>129</v>
      </c>
      <c r="DK225" s="130"/>
      <c r="DL225">
        <v>353</v>
      </c>
      <c r="DM225">
        <v>345</v>
      </c>
      <c r="DN225">
        <v>8</v>
      </c>
      <c r="DO225">
        <v>353</v>
      </c>
      <c r="DP225">
        <v>25</v>
      </c>
      <c r="DQ225">
        <v>320</v>
      </c>
      <c r="DR225">
        <v>8</v>
      </c>
      <c r="DS225">
        <v>110</v>
      </c>
      <c r="DT225">
        <v>123</v>
      </c>
      <c r="DU225" s="130">
        <v>215</v>
      </c>
      <c r="DV225" s="130">
        <v>42</v>
      </c>
      <c r="DW225">
        <v>30</v>
      </c>
      <c r="DX225" s="130">
        <v>2</v>
      </c>
      <c r="DY225">
        <v>7</v>
      </c>
      <c r="DZ225">
        <v>55</v>
      </c>
      <c r="EA225">
        <v>2</v>
      </c>
      <c r="EB225">
        <v>108</v>
      </c>
      <c r="EC225" s="130">
        <v>0</v>
      </c>
      <c r="ED225" s="130">
        <v>118</v>
      </c>
      <c r="EE225" s="130">
        <v>1</v>
      </c>
      <c r="EF225" s="130">
        <v>6</v>
      </c>
      <c r="EG225" s="130">
        <v>20</v>
      </c>
      <c r="EH225" s="130">
        <v>153</v>
      </c>
      <c r="EI225" s="130">
        <v>174</v>
      </c>
      <c r="EJ225" s="130">
        <v>4</v>
      </c>
      <c r="EK225" s="130">
        <v>10</v>
      </c>
      <c r="EL225" s="130">
        <v>9</v>
      </c>
      <c r="EM225" s="130">
        <v>2</v>
      </c>
      <c r="EN225" s="130">
        <v>0</v>
      </c>
      <c r="EO225">
        <v>10</v>
      </c>
      <c r="EP225">
        <v>141</v>
      </c>
      <c r="EQ225">
        <v>169</v>
      </c>
      <c r="ER225">
        <v>8</v>
      </c>
      <c r="ES225" s="130">
        <v>29</v>
      </c>
      <c r="ET225">
        <v>5</v>
      </c>
      <c r="EU225" s="130">
        <v>15</v>
      </c>
      <c r="EV225">
        <v>12</v>
      </c>
      <c r="EW225" s="130">
        <v>3587</v>
      </c>
      <c r="EX225" s="130">
        <v>0</v>
      </c>
      <c r="EY225" s="130">
        <v>273</v>
      </c>
      <c r="EZ225" s="130">
        <v>6</v>
      </c>
      <c r="FA225" s="130">
        <v>29</v>
      </c>
      <c r="FB225" s="130">
        <v>32</v>
      </c>
      <c r="FC225" s="130">
        <v>1420</v>
      </c>
      <c r="FD225">
        <v>1447</v>
      </c>
      <c r="FE225">
        <v>747</v>
      </c>
      <c r="FF225" s="130">
        <v>3614</v>
      </c>
      <c r="FG225" s="130">
        <v>35</v>
      </c>
      <c r="FH225" s="130">
        <v>17</v>
      </c>
      <c r="FI225" s="130">
        <v>3</v>
      </c>
      <c r="FJ225" s="130">
        <v>15</v>
      </c>
      <c r="FK225" s="130">
        <v>0</v>
      </c>
      <c r="FL225" s="130">
        <v>34</v>
      </c>
      <c r="FM225" s="130">
        <v>1</v>
      </c>
      <c r="FN225" s="130">
        <v>6</v>
      </c>
      <c r="FO225" s="130">
        <v>0</v>
      </c>
      <c r="FP225" s="130">
        <v>0</v>
      </c>
      <c r="FQ225" s="130">
        <v>0</v>
      </c>
      <c r="FR225" s="130">
        <v>2</v>
      </c>
      <c r="FS225" s="130">
        <v>0</v>
      </c>
      <c r="FT225" s="130">
        <v>0</v>
      </c>
      <c r="FU225" s="130">
        <v>2</v>
      </c>
      <c r="FV225" s="130">
        <v>1</v>
      </c>
      <c r="FW225" s="130">
        <v>0</v>
      </c>
      <c r="FX225" s="130">
        <v>0</v>
      </c>
      <c r="FY225" s="130">
        <v>2</v>
      </c>
      <c r="FZ225" s="130">
        <v>0</v>
      </c>
      <c r="GA225" s="130">
        <v>8</v>
      </c>
      <c r="GB225" s="130">
        <v>1</v>
      </c>
      <c r="GC225" s="130">
        <v>185</v>
      </c>
      <c r="GD225" s="130">
        <v>45</v>
      </c>
      <c r="GE225" s="130">
        <v>230</v>
      </c>
      <c r="GF225" s="130">
        <v>8</v>
      </c>
      <c r="GG225" s="130">
        <v>0</v>
      </c>
      <c r="GH225" s="130">
        <v>8</v>
      </c>
      <c r="GI225" s="130">
        <v>175</v>
      </c>
      <c r="GJ225" s="130">
        <v>44</v>
      </c>
      <c r="GK225" s="130">
        <v>219</v>
      </c>
      <c r="GL225" s="130">
        <v>185</v>
      </c>
      <c r="GM225" s="130">
        <v>26</v>
      </c>
      <c r="GN225" s="130">
        <v>26</v>
      </c>
      <c r="GO225" s="130">
        <v>26</v>
      </c>
      <c r="GP225" s="130">
        <v>46</v>
      </c>
      <c r="GQ225" s="130">
        <v>3</v>
      </c>
      <c r="GR225" s="130">
        <v>2</v>
      </c>
      <c r="GS225" s="130">
        <v>2</v>
      </c>
      <c r="GT225" s="130" t="s">
        <v>121</v>
      </c>
      <c r="GU225" s="130" t="s">
        <v>1281</v>
      </c>
      <c r="GV225" s="130"/>
      <c r="GW225" s="130"/>
      <c r="GX225" s="130"/>
      <c r="GY225" s="130"/>
      <c r="GZ225" s="130"/>
      <c r="HA225" s="130"/>
      <c r="HH225" s="130"/>
      <c r="HI225" s="130"/>
      <c r="HN225" s="130"/>
      <c r="HO225" s="130"/>
      <c r="HP225" s="130"/>
    </row>
    <row r="226" spans="1:224" x14ac:dyDescent="0.3">
      <c r="A226" t="s">
        <v>232</v>
      </c>
      <c r="B226" t="s">
        <v>239</v>
      </c>
      <c r="C226" t="s">
        <v>715</v>
      </c>
      <c r="D226" t="s">
        <v>716</v>
      </c>
      <c r="E226" s="352">
        <v>44682</v>
      </c>
      <c r="F226" s="130">
        <v>4535</v>
      </c>
      <c r="G226">
        <v>278</v>
      </c>
      <c r="H226">
        <v>269</v>
      </c>
      <c r="I226">
        <v>274</v>
      </c>
      <c r="J226">
        <v>254</v>
      </c>
      <c r="K226">
        <v>283</v>
      </c>
      <c r="L226">
        <v>238</v>
      </c>
      <c r="M226">
        <v>274</v>
      </c>
      <c r="N226">
        <v>255</v>
      </c>
      <c r="O226">
        <v>306</v>
      </c>
      <c r="P226">
        <v>11</v>
      </c>
      <c r="Q226">
        <v>10</v>
      </c>
      <c r="R226">
        <v>12</v>
      </c>
      <c r="S226">
        <v>10</v>
      </c>
      <c r="T226">
        <v>12</v>
      </c>
      <c r="U226">
        <v>8</v>
      </c>
      <c r="V226">
        <v>10</v>
      </c>
      <c r="W226">
        <v>10</v>
      </c>
      <c r="X226">
        <v>13</v>
      </c>
      <c r="Y226">
        <v>267</v>
      </c>
      <c r="Z226">
        <v>259</v>
      </c>
      <c r="AA226">
        <v>262</v>
      </c>
      <c r="AB226">
        <v>244</v>
      </c>
      <c r="AC226">
        <v>271</v>
      </c>
      <c r="AD226">
        <v>230</v>
      </c>
      <c r="AE226">
        <v>264</v>
      </c>
      <c r="AF226">
        <v>245</v>
      </c>
      <c r="AG226">
        <v>293</v>
      </c>
      <c r="AH226">
        <v>24</v>
      </c>
      <c r="AI226">
        <v>24</v>
      </c>
      <c r="AJ226">
        <v>4</v>
      </c>
      <c r="AK226">
        <v>4</v>
      </c>
      <c r="AL226">
        <v>20</v>
      </c>
      <c r="AM226">
        <v>20</v>
      </c>
      <c r="AN226">
        <v>192</v>
      </c>
      <c r="AO226">
        <v>7</v>
      </c>
      <c r="AP226">
        <v>185</v>
      </c>
      <c r="AQ226">
        <v>0</v>
      </c>
      <c r="AR226">
        <v>0</v>
      </c>
      <c r="AS226">
        <v>0</v>
      </c>
      <c r="AT226">
        <v>151</v>
      </c>
      <c r="AU226">
        <v>5</v>
      </c>
      <c r="AV226">
        <v>146</v>
      </c>
      <c r="AW226" s="130">
        <v>274</v>
      </c>
      <c r="AX226" s="130">
        <v>5</v>
      </c>
      <c r="AY226" s="130">
        <v>11</v>
      </c>
      <c r="AZ226" s="130">
        <v>257</v>
      </c>
      <c r="BA226" s="130">
        <v>10</v>
      </c>
      <c r="BB226" s="130">
        <v>0</v>
      </c>
      <c r="BC226" s="130">
        <v>1</v>
      </c>
      <c r="BD226" s="130">
        <v>9</v>
      </c>
      <c r="BE226" s="130">
        <v>264</v>
      </c>
      <c r="BF226" s="130">
        <v>5</v>
      </c>
      <c r="BG226" s="130">
        <v>10</v>
      </c>
      <c r="BH226" s="130">
        <v>248</v>
      </c>
      <c r="BI226">
        <v>101</v>
      </c>
      <c r="BJ226" s="130">
        <v>12</v>
      </c>
      <c r="BK226">
        <v>63</v>
      </c>
      <c r="BL226">
        <v>37</v>
      </c>
      <c r="BM226" s="27">
        <v>7</v>
      </c>
      <c r="BN226">
        <v>0</v>
      </c>
      <c r="BO226" s="130">
        <v>2</v>
      </c>
      <c r="BP226" s="130">
        <v>0</v>
      </c>
      <c r="BQ226">
        <v>0</v>
      </c>
      <c r="BR226">
        <v>0</v>
      </c>
      <c r="BS226" s="130">
        <v>2</v>
      </c>
      <c r="BT226">
        <v>0</v>
      </c>
      <c r="BU226">
        <v>0</v>
      </c>
      <c r="BV226">
        <v>0</v>
      </c>
      <c r="BW226">
        <v>0</v>
      </c>
      <c r="BX226">
        <v>0</v>
      </c>
      <c r="BY226" s="130">
        <v>0</v>
      </c>
      <c r="BZ226">
        <v>2</v>
      </c>
      <c r="CA226">
        <v>1</v>
      </c>
      <c r="CB226">
        <v>2</v>
      </c>
      <c r="CC226">
        <v>0</v>
      </c>
      <c r="CD226" s="130"/>
      <c r="CE226" s="130"/>
      <c r="CF226" s="322"/>
      <c r="CG226">
        <v>278</v>
      </c>
      <c r="CH226">
        <v>245</v>
      </c>
      <c r="CI226">
        <v>274</v>
      </c>
      <c r="CJ226" s="130">
        <v>135</v>
      </c>
      <c r="CK226" s="130">
        <v>264</v>
      </c>
      <c r="CL226" s="130">
        <v>209</v>
      </c>
      <c r="CM226" s="130">
        <v>269</v>
      </c>
      <c r="CN226">
        <v>265</v>
      </c>
      <c r="CO226">
        <v>242</v>
      </c>
      <c r="CP226">
        <v>161</v>
      </c>
      <c r="CQ226">
        <v>11</v>
      </c>
      <c r="CR226">
        <v>9</v>
      </c>
      <c r="CS226">
        <v>12</v>
      </c>
      <c r="CT226" s="130">
        <v>1</v>
      </c>
      <c r="CU226" s="130">
        <v>12</v>
      </c>
      <c r="CV226" s="130">
        <v>4</v>
      </c>
      <c r="CW226" s="130">
        <v>10</v>
      </c>
      <c r="CX226">
        <v>10</v>
      </c>
      <c r="CY226">
        <v>9</v>
      </c>
      <c r="CZ226">
        <v>2</v>
      </c>
      <c r="DA226">
        <v>267</v>
      </c>
      <c r="DB226">
        <v>236</v>
      </c>
      <c r="DC226">
        <v>262</v>
      </c>
      <c r="DD226" s="130">
        <v>134</v>
      </c>
      <c r="DE226" s="130">
        <v>252</v>
      </c>
      <c r="DF226" s="130">
        <v>205</v>
      </c>
      <c r="DG226" s="130">
        <v>259</v>
      </c>
      <c r="DH226" s="130">
        <v>255</v>
      </c>
      <c r="DI226" s="130">
        <v>233</v>
      </c>
      <c r="DJ226" s="130">
        <v>159</v>
      </c>
      <c r="DK226" s="130"/>
      <c r="DL226">
        <v>341</v>
      </c>
      <c r="DM226">
        <v>340</v>
      </c>
      <c r="DN226">
        <v>1</v>
      </c>
      <c r="DO226">
        <v>341</v>
      </c>
      <c r="DP226">
        <v>15</v>
      </c>
      <c r="DQ226">
        <v>325</v>
      </c>
      <c r="DR226">
        <v>1</v>
      </c>
      <c r="DS226">
        <v>8</v>
      </c>
      <c r="DT226">
        <v>14</v>
      </c>
      <c r="DU226" s="130">
        <v>220</v>
      </c>
      <c r="DV226" s="130">
        <v>32</v>
      </c>
      <c r="DW226">
        <v>13</v>
      </c>
      <c r="DX226" s="130">
        <v>6</v>
      </c>
      <c r="DY226">
        <v>5</v>
      </c>
      <c r="DZ226">
        <v>65</v>
      </c>
      <c r="EA226">
        <v>0</v>
      </c>
      <c r="EB226">
        <v>8</v>
      </c>
      <c r="EC226" s="130">
        <v>0</v>
      </c>
      <c r="ED226" s="130">
        <v>13</v>
      </c>
      <c r="EE226" s="130">
        <v>0</v>
      </c>
      <c r="EF226" s="130">
        <v>0</v>
      </c>
      <c r="EG226" s="130">
        <v>13</v>
      </c>
      <c r="EH226" s="130">
        <v>109</v>
      </c>
      <c r="EI226" s="130">
        <v>219</v>
      </c>
      <c r="EJ226" s="130">
        <v>0</v>
      </c>
      <c r="EK226" s="130">
        <v>5</v>
      </c>
      <c r="EL226" s="130">
        <v>9</v>
      </c>
      <c r="EM226" s="130">
        <v>1</v>
      </c>
      <c r="EN226" s="130">
        <v>0</v>
      </c>
      <c r="EO226">
        <v>7</v>
      </c>
      <c r="EP226">
        <v>100</v>
      </c>
      <c r="EQ226">
        <v>218</v>
      </c>
      <c r="ER226">
        <v>6</v>
      </c>
      <c r="ES226" s="130">
        <v>30</v>
      </c>
      <c r="ET226">
        <v>5</v>
      </c>
      <c r="EU226" s="130">
        <v>4</v>
      </c>
      <c r="EV226">
        <v>4</v>
      </c>
      <c r="EW226" s="130">
        <v>3543</v>
      </c>
      <c r="EX226" s="130">
        <v>0</v>
      </c>
      <c r="EY226" s="130">
        <v>755</v>
      </c>
      <c r="EZ226" s="130">
        <v>1</v>
      </c>
      <c r="FA226" s="130">
        <v>10</v>
      </c>
      <c r="FB226" s="130">
        <v>36</v>
      </c>
      <c r="FC226" s="130">
        <v>1123</v>
      </c>
      <c r="FD226">
        <v>1385</v>
      </c>
      <c r="FE226">
        <v>1043</v>
      </c>
      <c r="FF226" s="130">
        <v>3551</v>
      </c>
      <c r="FG226" s="130">
        <v>21</v>
      </c>
      <c r="FH226" s="130">
        <v>20</v>
      </c>
      <c r="FI226" s="130">
        <v>0</v>
      </c>
      <c r="FJ226" s="130">
        <v>0</v>
      </c>
      <c r="FK226" s="130">
        <v>0</v>
      </c>
      <c r="FL226" s="130">
        <v>21</v>
      </c>
      <c r="FM226" s="130">
        <v>0</v>
      </c>
      <c r="FN226" s="130">
        <v>0</v>
      </c>
      <c r="FO226" s="130">
        <v>0</v>
      </c>
      <c r="FP226" s="130">
        <v>0</v>
      </c>
      <c r="FQ226" s="130">
        <v>0</v>
      </c>
      <c r="FR226" s="130">
        <v>0</v>
      </c>
      <c r="FS226" s="130">
        <v>0</v>
      </c>
      <c r="FT226" s="130">
        <v>0</v>
      </c>
      <c r="FU226" s="130">
        <v>2</v>
      </c>
      <c r="FV226" s="130">
        <v>2</v>
      </c>
      <c r="FW226" s="130">
        <v>1</v>
      </c>
      <c r="FX226" s="130">
        <v>0</v>
      </c>
      <c r="FY226" s="130">
        <v>2</v>
      </c>
      <c r="FZ226" s="130">
        <v>0</v>
      </c>
      <c r="GA226" s="130">
        <v>2</v>
      </c>
      <c r="GB226" s="130">
        <v>1</v>
      </c>
      <c r="GC226" s="130">
        <v>167</v>
      </c>
      <c r="GD226" s="130">
        <v>57</v>
      </c>
      <c r="GE226" s="130">
        <v>224</v>
      </c>
      <c r="GF226" s="130">
        <v>7</v>
      </c>
      <c r="GG226" s="130">
        <v>2</v>
      </c>
      <c r="GH226" s="130">
        <v>9</v>
      </c>
      <c r="GI226" s="130">
        <v>160</v>
      </c>
      <c r="GJ226" s="130">
        <v>55</v>
      </c>
      <c r="GK226" s="130">
        <v>215</v>
      </c>
      <c r="GL226" s="130">
        <v>167</v>
      </c>
      <c r="GM226" s="130">
        <v>12</v>
      </c>
      <c r="GN226" s="130">
        <v>12</v>
      </c>
      <c r="GO226" s="130">
        <v>12</v>
      </c>
      <c r="GP226" s="130">
        <v>28</v>
      </c>
      <c r="GQ226" s="130">
        <v>0</v>
      </c>
      <c r="GR226" s="130">
        <v>0</v>
      </c>
      <c r="GS226" s="130">
        <v>0</v>
      </c>
      <c r="GT226" s="130" t="s">
        <v>118</v>
      </c>
      <c r="GU226" s="130" t="s">
        <v>1282</v>
      </c>
      <c r="GV226" s="130"/>
      <c r="GW226" s="130"/>
      <c r="GX226" s="130"/>
      <c r="GY226" s="130"/>
      <c r="GZ226" s="130"/>
      <c r="HA226" s="130"/>
      <c r="HH226" s="130"/>
      <c r="HI226" s="130"/>
      <c r="HN226" s="130"/>
      <c r="HO226" s="130"/>
      <c r="HP226" s="130"/>
    </row>
    <row r="227" spans="1:224" x14ac:dyDescent="0.3">
      <c r="A227" t="s">
        <v>232</v>
      </c>
      <c r="B227" t="s">
        <v>239</v>
      </c>
      <c r="C227" t="s">
        <v>715</v>
      </c>
      <c r="D227" t="s">
        <v>716</v>
      </c>
      <c r="E227" s="352">
        <v>44713</v>
      </c>
      <c r="F227" s="130">
        <v>4532</v>
      </c>
      <c r="G227">
        <v>285</v>
      </c>
      <c r="H227">
        <v>273</v>
      </c>
      <c r="I227">
        <v>275</v>
      </c>
      <c r="J227">
        <v>260</v>
      </c>
      <c r="K227">
        <v>285</v>
      </c>
      <c r="L227">
        <v>240</v>
      </c>
      <c r="M227">
        <v>280</v>
      </c>
      <c r="N227">
        <v>262</v>
      </c>
      <c r="O227">
        <v>309</v>
      </c>
      <c r="P227">
        <v>11</v>
      </c>
      <c r="Q227">
        <v>11</v>
      </c>
      <c r="R227">
        <v>12</v>
      </c>
      <c r="S227">
        <v>11</v>
      </c>
      <c r="T227">
        <v>12</v>
      </c>
      <c r="U227">
        <v>9</v>
      </c>
      <c r="V227">
        <v>11</v>
      </c>
      <c r="W227">
        <v>11</v>
      </c>
      <c r="X227">
        <v>13</v>
      </c>
      <c r="Y227">
        <v>274</v>
      </c>
      <c r="Z227">
        <v>262</v>
      </c>
      <c r="AA227">
        <v>263</v>
      </c>
      <c r="AB227">
        <v>249</v>
      </c>
      <c r="AC227">
        <v>273</v>
      </c>
      <c r="AD227">
        <v>231</v>
      </c>
      <c r="AE227">
        <v>269</v>
      </c>
      <c r="AF227">
        <v>251</v>
      </c>
      <c r="AG227">
        <v>296</v>
      </c>
      <c r="AH227">
        <v>24</v>
      </c>
      <c r="AI227">
        <v>24</v>
      </c>
      <c r="AJ227">
        <v>4</v>
      </c>
      <c r="AK227">
        <v>4</v>
      </c>
      <c r="AL227">
        <v>20</v>
      </c>
      <c r="AM227">
        <v>20</v>
      </c>
      <c r="AN227">
        <v>193</v>
      </c>
      <c r="AO227">
        <v>6</v>
      </c>
      <c r="AP227">
        <v>187</v>
      </c>
      <c r="AQ227">
        <v>0</v>
      </c>
      <c r="AR227">
        <v>0</v>
      </c>
      <c r="AS227">
        <v>0</v>
      </c>
      <c r="AT227">
        <v>158</v>
      </c>
      <c r="AU227">
        <v>6</v>
      </c>
      <c r="AV227">
        <v>152</v>
      </c>
      <c r="AW227" s="130">
        <v>280</v>
      </c>
      <c r="AX227" s="130">
        <v>5</v>
      </c>
      <c r="AY227" s="130">
        <v>11</v>
      </c>
      <c r="AZ227" s="130">
        <v>263</v>
      </c>
      <c r="BA227" s="130">
        <v>11</v>
      </c>
      <c r="BB227" s="130">
        <v>0</v>
      </c>
      <c r="BC227" s="130">
        <v>1</v>
      </c>
      <c r="BD227" s="130">
        <v>10</v>
      </c>
      <c r="BE227" s="130">
        <v>269</v>
      </c>
      <c r="BF227" s="130">
        <v>5</v>
      </c>
      <c r="BG227" s="130">
        <v>10</v>
      </c>
      <c r="BH227" s="130">
        <v>253</v>
      </c>
      <c r="BI227">
        <v>102</v>
      </c>
      <c r="BJ227" s="130">
        <v>12</v>
      </c>
      <c r="BK227">
        <v>63</v>
      </c>
      <c r="BL227">
        <v>38</v>
      </c>
      <c r="BM227" s="27">
        <v>7</v>
      </c>
      <c r="BN227">
        <v>0</v>
      </c>
      <c r="BO227" s="130">
        <v>2</v>
      </c>
      <c r="BP227" s="130">
        <v>0</v>
      </c>
      <c r="BQ227">
        <v>0</v>
      </c>
      <c r="BR227">
        <v>0</v>
      </c>
      <c r="BS227" s="130">
        <v>2</v>
      </c>
      <c r="BT227">
        <v>0</v>
      </c>
      <c r="BU227">
        <v>0</v>
      </c>
      <c r="BV227">
        <v>0</v>
      </c>
      <c r="BW227">
        <v>0</v>
      </c>
      <c r="BX227">
        <v>0</v>
      </c>
      <c r="BY227" s="130">
        <v>0</v>
      </c>
      <c r="BZ227">
        <v>2</v>
      </c>
      <c r="CA227">
        <v>1</v>
      </c>
      <c r="CB227">
        <v>2</v>
      </c>
      <c r="CC227">
        <v>0</v>
      </c>
      <c r="CD227" s="130"/>
      <c r="CE227" s="130"/>
      <c r="CF227" s="322"/>
      <c r="CG227">
        <v>285</v>
      </c>
      <c r="CH227">
        <v>249</v>
      </c>
      <c r="CI227">
        <v>275</v>
      </c>
      <c r="CJ227" s="130">
        <v>136</v>
      </c>
      <c r="CK227" s="130">
        <v>266</v>
      </c>
      <c r="CL227" s="130">
        <v>213</v>
      </c>
      <c r="CM227" s="130">
        <v>273</v>
      </c>
      <c r="CN227">
        <v>269</v>
      </c>
      <c r="CO227">
        <v>246</v>
      </c>
      <c r="CP227">
        <v>163</v>
      </c>
      <c r="CQ227">
        <v>11</v>
      </c>
      <c r="CR227">
        <v>10</v>
      </c>
      <c r="CS227">
        <v>12</v>
      </c>
      <c r="CT227" s="130">
        <v>0</v>
      </c>
      <c r="CU227" s="130">
        <v>12</v>
      </c>
      <c r="CV227" s="130">
        <v>4</v>
      </c>
      <c r="CW227" s="130">
        <v>11</v>
      </c>
      <c r="CX227">
        <v>11</v>
      </c>
      <c r="CY227">
        <v>8</v>
      </c>
      <c r="CZ227">
        <v>2</v>
      </c>
      <c r="DA227">
        <v>274</v>
      </c>
      <c r="DB227">
        <v>239</v>
      </c>
      <c r="DC227">
        <v>263</v>
      </c>
      <c r="DD227" s="130">
        <v>136</v>
      </c>
      <c r="DE227" s="130">
        <v>254</v>
      </c>
      <c r="DF227" s="130">
        <v>209</v>
      </c>
      <c r="DG227" s="130">
        <v>262</v>
      </c>
      <c r="DH227" s="130">
        <v>258</v>
      </c>
      <c r="DI227" s="130">
        <v>238</v>
      </c>
      <c r="DJ227" s="130">
        <v>161</v>
      </c>
      <c r="DK227" s="130"/>
      <c r="DL227">
        <v>342</v>
      </c>
      <c r="DM227">
        <v>341</v>
      </c>
      <c r="DN227">
        <v>1</v>
      </c>
      <c r="DO227">
        <v>342</v>
      </c>
      <c r="DP227">
        <v>15</v>
      </c>
      <c r="DQ227">
        <v>326</v>
      </c>
      <c r="DR227">
        <v>1</v>
      </c>
      <c r="DS227">
        <v>8</v>
      </c>
      <c r="DT227">
        <v>14</v>
      </c>
      <c r="DU227" s="130">
        <v>220</v>
      </c>
      <c r="DV227" s="130">
        <v>33</v>
      </c>
      <c r="DW227">
        <v>13</v>
      </c>
      <c r="DX227" s="130">
        <v>5</v>
      </c>
      <c r="DY227">
        <v>6</v>
      </c>
      <c r="DZ227">
        <v>65</v>
      </c>
      <c r="EA227">
        <v>0</v>
      </c>
      <c r="EB227">
        <v>8</v>
      </c>
      <c r="EC227" s="130">
        <v>0</v>
      </c>
      <c r="ED227" s="130">
        <v>13</v>
      </c>
      <c r="EE227" s="130">
        <v>0</v>
      </c>
      <c r="EF227" s="130">
        <v>0</v>
      </c>
      <c r="EG227" s="130">
        <v>12</v>
      </c>
      <c r="EH227" s="130">
        <v>111</v>
      </c>
      <c r="EI227" s="130">
        <v>219</v>
      </c>
      <c r="EJ227" s="130">
        <v>0</v>
      </c>
      <c r="EK227" s="130">
        <v>5</v>
      </c>
      <c r="EL227" s="130">
        <v>9</v>
      </c>
      <c r="EM227" s="130">
        <v>1</v>
      </c>
      <c r="EN227" s="130">
        <v>0</v>
      </c>
      <c r="EO227">
        <v>6</v>
      </c>
      <c r="EP227">
        <v>102</v>
      </c>
      <c r="EQ227">
        <v>218</v>
      </c>
      <c r="ER227">
        <v>6</v>
      </c>
      <c r="ES227" s="130">
        <v>30</v>
      </c>
      <c r="ET227">
        <v>5</v>
      </c>
      <c r="EU227" s="130">
        <v>5</v>
      </c>
      <c r="EV227">
        <v>3</v>
      </c>
      <c r="EW227" s="130">
        <v>3541</v>
      </c>
      <c r="EX227" s="130">
        <v>0</v>
      </c>
      <c r="EY227" s="130">
        <v>757</v>
      </c>
      <c r="EZ227" s="130">
        <v>2</v>
      </c>
      <c r="FA227" s="130">
        <v>9</v>
      </c>
      <c r="FB227" s="130">
        <v>35</v>
      </c>
      <c r="FC227" s="130">
        <v>1126</v>
      </c>
      <c r="FD227">
        <v>1382</v>
      </c>
      <c r="FE227">
        <v>1041</v>
      </c>
      <c r="FF227" s="130">
        <v>3549</v>
      </c>
      <c r="FG227" s="130">
        <v>22</v>
      </c>
      <c r="FH227" s="130">
        <v>19</v>
      </c>
      <c r="FI227" s="130">
        <v>0</v>
      </c>
      <c r="FJ227" s="130">
        <v>0</v>
      </c>
      <c r="FK227" s="130">
        <v>0</v>
      </c>
      <c r="FL227" s="130">
        <v>22</v>
      </c>
      <c r="FM227" s="130">
        <v>0</v>
      </c>
      <c r="FN227" s="130">
        <v>0</v>
      </c>
      <c r="FO227" s="130">
        <v>0</v>
      </c>
      <c r="FP227" s="130">
        <v>0</v>
      </c>
      <c r="FQ227" s="130">
        <v>0</v>
      </c>
      <c r="FR227" s="130">
        <v>0</v>
      </c>
      <c r="FS227" s="130">
        <v>0</v>
      </c>
      <c r="FT227" s="130">
        <v>0</v>
      </c>
      <c r="FU227" s="130">
        <v>2</v>
      </c>
      <c r="FV227" s="130">
        <v>2</v>
      </c>
      <c r="FW227" s="130">
        <v>1</v>
      </c>
      <c r="FX227" s="130">
        <v>0</v>
      </c>
      <c r="FY227" s="130">
        <v>2</v>
      </c>
      <c r="FZ227" s="130">
        <v>0</v>
      </c>
      <c r="GA227" s="130">
        <v>2</v>
      </c>
      <c r="GB227" s="130">
        <v>1</v>
      </c>
      <c r="GC227" s="130">
        <v>171</v>
      </c>
      <c r="GD227" s="130">
        <v>57</v>
      </c>
      <c r="GE227" s="130">
        <v>228</v>
      </c>
      <c r="GF227" s="130">
        <v>7</v>
      </c>
      <c r="GG227" s="130">
        <v>2</v>
      </c>
      <c r="GH227" s="130">
        <v>9</v>
      </c>
      <c r="GI227" s="130">
        <v>164</v>
      </c>
      <c r="GJ227" s="130">
        <v>55</v>
      </c>
      <c r="GK227" s="130">
        <v>219</v>
      </c>
      <c r="GL227" s="130">
        <v>171</v>
      </c>
      <c r="GM227" s="130">
        <v>12</v>
      </c>
      <c r="GN227" s="130">
        <v>12</v>
      </c>
      <c r="GO227" s="130">
        <v>12</v>
      </c>
      <c r="GP227" s="130">
        <v>29</v>
      </c>
      <c r="GQ227" s="130">
        <v>0</v>
      </c>
      <c r="GR227" s="130">
        <v>0</v>
      </c>
      <c r="GS227" s="130">
        <v>0</v>
      </c>
      <c r="GT227" s="130" t="s">
        <v>121</v>
      </c>
      <c r="GU227" s="130" t="s">
        <v>1282</v>
      </c>
      <c r="GV227" s="130"/>
      <c r="GW227" s="130"/>
      <c r="GX227" s="130"/>
      <c r="GY227" s="130"/>
      <c r="GZ227" s="130"/>
      <c r="HA227" s="130"/>
      <c r="HH227" s="130"/>
      <c r="HI227" s="130"/>
      <c r="HN227" s="130"/>
      <c r="HO227" s="130"/>
      <c r="HP227" s="130"/>
    </row>
    <row r="228" spans="1:224" x14ac:dyDescent="0.3">
      <c r="A228" t="s">
        <v>232</v>
      </c>
      <c r="B228" t="s">
        <v>239</v>
      </c>
      <c r="C228" t="s">
        <v>717</v>
      </c>
      <c r="D228" t="s">
        <v>718</v>
      </c>
      <c r="E228" s="352">
        <v>44682</v>
      </c>
      <c r="F228" s="130">
        <v>12438</v>
      </c>
      <c r="G228">
        <v>823</v>
      </c>
      <c r="H228">
        <v>693</v>
      </c>
      <c r="I228">
        <v>762</v>
      </c>
      <c r="J228">
        <v>739</v>
      </c>
      <c r="K228">
        <v>761</v>
      </c>
      <c r="L228">
        <v>510</v>
      </c>
      <c r="M228">
        <v>749</v>
      </c>
      <c r="N228">
        <v>598</v>
      </c>
      <c r="O228">
        <v>836</v>
      </c>
      <c r="P228">
        <v>26</v>
      </c>
      <c r="Q228">
        <v>23</v>
      </c>
      <c r="R228">
        <v>28</v>
      </c>
      <c r="S228">
        <v>21</v>
      </c>
      <c r="T228">
        <v>27</v>
      </c>
      <c r="U228">
        <v>11</v>
      </c>
      <c r="V228">
        <v>19</v>
      </c>
      <c r="W228">
        <v>19</v>
      </c>
      <c r="X228">
        <v>35</v>
      </c>
      <c r="Y228">
        <v>775</v>
      </c>
      <c r="Z228">
        <v>650</v>
      </c>
      <c r="AA228">
        <v>712</v>
      </c>
      <c r="AB228">
        <v>697</v>
      </c>
      <c r="AC228">
        <v>712</v>
      </c>
      <c r="AD228">
        <v>486</v>
      </c>
      <c r="AE228">
        <v>710</v>
      </c>
      <c r="AF228">
        <v>562</v>
      </c>
      <c r="AG228">
        <v>779</v>
      </c>
      <c r="AH228">
        <v>87</v>
      </c>
      <c r="AI228">
        <v>87</v>
      </c>
      <c r="AJ228">
        <v>3</v>
      </c>
      <c r="AK228">
        <v>3</v>
      </c>
      <c r="AL228">
        <v>79</v>
      </c>
      <c r="AM228">
        <v>79</v>
      </c>
      <c r="AN228">
        <v>413</v>
      </c>
      <c r="AO228">
        <v>7</v>
      </c>
      <c r="AP228">
        <v>397</v>
      </c>
      <c r="AQ228">
        <v>0</v>
      </c>
      <c r="AR228">
        <v>0</v>
      </c>
      <c r="AS228">
        <v>0</v>
      </c>
      <c r="AT228">
        <v>319</v>
      </c>
      <c r="AU228">
        <v>3</v>
      </c>
      <c r="AV228">
        <v>309</v>
      </c>
      <c r="AW228" s="130">
        <v>749</v>
      </c>
      <c r="AX228" s="130">
        <v>1</v>
      </c>
      <c r="AY228" s="130">
        <v>13</v>
      </c>
      <c r="AZ228" s="130">
        <v>734</v>
      </c>
      <c r="BA228" s="130">
        <v>19</v>
      </c>
      <c r="BB228" s="130">
        <v>0</v>
      </c>
      <c r="BC228" s="130">
        <v>1</v>
      </c>
      <c r="BD228" s="130">
        <v>18</v>
      </c>
      <c r="BE228" s="130">
        <v>710</v>
      </c>
      <c r="BF228" s="130">
        <v>1</v>
      </c>
      <c r="BG228" s="130">
        <v>12</v>
      </c>
      <c r="BH228" s="130">
        <v>696</v>
      </c>
      <c r="BI228">
        <v>142</v>
      </c>
      <c r="BJ228" s="130">
        <v>19</v>
      </c>
      <c r="BK228">
        <v>142</v>
      </c>
      <c r="BL228">
        <v>142</v>
      </c>
      <c r="BM228" s="27">
        <v>16</v>
      </c>
      <c r="BN228">
        <v>5</v>
      </c>
      <c r="BO228" s="130">
        <v>18</v>
      </c>
      <c r="BP228" s="130">
        <v>9</v>
      </c>
      <c r="BQ228">
        <v>0</v>
      </c>
      <c r="BR228">
        <v>0</v>
      </c>
      <c r="BS228" s="130">
        <v>9</v>
      </c>
      <c r="BT228">
        <v>0</v>
      </c>
      <c r="BU228">
        <v>0</v>
      </c>
      <c r="BV228">
        <v>1</v>
      </c>
      <c r="BW228">
        <v>6</v>
      </c>
      <c r="BX228">
        <v>1</v>
      </c>
      <c r="BY228" s="130">
        <v>5</v>
      </c>
      <c r="BZ228">
        <v>6</v>
      </c>
      <c r="CA228">
        <v>1</v>
      </c>
      <c r="CB228">
        <v>4</v>
      </c>
      <c r="CC228">
        <v>2</v>
      </c>
      <c r="CD228" s="130"/>
      <c r="CE228" s="130"/>
      <c r="CF228" s="322"/>
      <c r="CG228">
        <v>823</v>
      </c>
      <c r="CH228">
        <v>473</v>
      </c>
      <c r="CI228">
        <v>762</v>
      </c>
      <c r="CJ228" s="130">
        <v>259</v>
      </c>
      <c r="CK228" s="130">
        <v>718</v>
      </c>
      <c r="CL228" s="130">
        <v>503</v>
      </c>
      <c r="CM228" s="130">
        <v>693</v>
      </c>
      <c r="CN228">
        <v>605</v>
      </c>
      <c r="CO228">
        <v>666</v>
      </c>
      <c r="CP228">
        <v>248</v>
      </c>
      <c r="CQ228">
        <v>26</v>
      </c>
      <c r="CR228">
        <v>13</v>
      </c>
      <c r="CS228">
        <v>28</v>
      </c>
      <c r="CT228" s="130">
        <v>2</v>
      </c>
      <c r="CU228" s="130">
        <v>25</v>
      </c>
      <c r="CV228" s="130">
        <v>8</v>
      </c>
      <c r="CW228" s="130">
        <v>23</v>
      </c>
      <c r="CX228">
        <v>20</v>
      </c>
      <c r="CY228">
        <v>18</v>
      </c>
      <c r="CZ228">
        <v>3</v>
      </c>
      <c r="DA228">
        <v>775</v>
      </c>
      <c r="DB228">
        <v>453</v>
      </c>
      <c r="DC228">
        <v>712</v>
      </c>
      <c r="DD228" s="130">
        <v>246</v>
      </c>
      <c r="DE228" s="130">
        <v>672</v>
      </c>
      <c r="DF228" s="130">
        <v>480</v>
      </c>
      <c r="DG228" s="130">
        <v>650</v>
      </c>
      <c r="DH228" s="130">
        <v>567</v>
      </c>
      <c r="DI228" s="130">
        <v>629</v>
      </c>
      <c r="DJ228" s="130">
        <v>241</v>
      </c>
      <c r="DK228" s="130"/>
      <c r="DL228">
        <v>886</v>
      </c>
      <c r="DM228">
        <v>862</v>
      </c>
      <c r="DN228">
        <v>24</v>
      </c>
      <c r="DO228">
        <v>886</v>
      </c>
      <c r="DP228">
        <v>40</v>
      </c>
      <c r="DQ228">
        <v>822</v>
      </c>
      <c r="DR228">
        <v>24</v>
      </c>
      <c r="DS228">
        <v>6</v>
      </c>
      <c r="DT228">
        <v>29</v>
      </c>
      <c r="DU228" s="130">
        <v>551</v>
      </c>
      <c r="DV228" s="130">
        <v>68</v>
      </c>
      <c r="DW228">
        <v>44</v>
      </c>
      <c r="DX228" s="130">
        <v>14</v>
      </c>
      <c r="DY228">
        <v>3</v>
      </c>
      <c r="DZ228">
        <v>203</v>
      </c>
      <c r="EA228">
        <v>3</v>
      </c>
      <c r="EB228">
        <v>6</v>
      </c>
      <c r="EC228" s="130">
        <v>0</v>
      </c>
      <c r="ED228" s="130">
        <v>28</v>
      </c>
      <c r="EE228" s="130">
        <v>1</v>
      </c>
      <c r="EF228" s="130">
        <v>2</v>
      </c>
      <c r="EG228" s="130">
        <v>33</v>
      </c>
      <c r="EH228" s="130">
        <v>349</v>
      </c>
      <c r="EI228" s="130">
        <v>502</v>
      </c>
      <c r="EJ228" s="130">
        <v>2</v>
      </c>
      <c r="EK228" s="130">
        <v>20</v>
      </c>
      <c r="EL228" s="130">
        <v>15</v>
      </c>
      <c r="EM228" s="130">
        <v>3</v>
      </c>
      <c r="EN228" s="130">
        <v>0</v>
      </c>
      <c r="EO228">
        <v>12</v>
      </c>
      <c r="EP228">
        <v>321</v>
      </c>
      <c r="EQ228">
        <v>489</v>
      </c>
      <c r="ER228">
        <v>9</v>
      </c>
      <c r="ES228" s="130">
        <v>54</v>
      </c>
      <c r="ET228">
        <v>11</v>
      </c>
      <c r="EU228" s="130">
        <v>2</v>
      </c>
      <c r="EV228">
        <v>11</v>
      </c>
      <c r="EW228" s="130">
        <v>9553</v>
      </c>
      <c r="EX228" s="130">
        <v>0</v>
      </c>
      <c r="EY228" s="130">
        <v>935</v>
      </c>
      <c r="EZ228" s="130">
        <v>0</v>
      </c>
      <c r="FA228" s="130">
        <v>44</v>
      </c>
      <c r="FB228" s="130">
        <v>95</v>
      </c>
      <c r="FC228" s="130">
        <v>3243</v>
      </c>
      <c r="FD228">
        <v>3967</v>
      </c>
      <c r="FE228">
        <v>2356</v>
      </c>
      <c r="FF228" s="130">
        <v>9566</v>
      </c>
      <c r="FG228" s="130">
        <v>51</v>
      </c>
      <c r="FH228" s="130">
        <v>30</v>
      </c>
      <c r="FI228" s="130">
        <v>0</v>
      </c>
      <c r="FJ228" s="130">
        <v>8</v>
      </c>
      <c r="FK228" s="130">
        <v>1</v>
      </c>
      <c r="FL228" s="130">
        <v>50</v>
      </c>
      <c r="FM228" s="130">
        <v>0</v>
      </c>
      <c r="FN228" s="130">
        <v>2</v>
      </c>
      <c r="FO228" s="130">
        <v>1</v>
      </c>
      <c r="FP228" s="130">
        <v>0</v>
      </c>
      <c r="FQ228" s="130">
        <v>0</v>
      </c>
      <c r="FR228" s="130">
        <v>1</v>
      </c>
      <c r="FS228" s="130">
        <v>0</v>
      </c>
      <c r="FT228" s="130">
        <v>0</v>
      </c>
      <c r="FU228" s="130">
        <v>7</v>
      </c>
      <c r="FV228" s="130">
        <v>6</v>
      </c>
      <c r="FW228" s="130">
        <v>3</v>
      </c>
      <c r="FX228" s="130">
        <v>0</v>
      </c>
      <c r="FY228" s="130">
        <v>7</v>
      </c>
      <c r="FZ228" s="130">
        <v>0</v>
      </c>
      <c r="GA228" s="130">
        <v>9</v>
      </c>
      <c r="GB228" s="130">
        <v>3</v>
      </c>
      <c r="GC228" s="130">
        <v>455</v>
      </c>
      <c r="GD228" s="130">
        <v>129</v>
      </c>
      <c r="GE228" s="130">
        <v>584</v>
      </c>
      <c r="GF228" s="130">
        <v>13</v>
      </c>
      <c r="GG228" s="130">
        <v>1</v>
      </c>
      <c r="GH228" s="130">
        <v>14</v>
      </c>
      <c r="GI228" s="130">
        <v>427</v>
      </c>
      <c r="GJ228" s="130">
        <v>125</v>
      </c>
      <c r="GK228" s="130">
        <v>552</v>
      </c>
      <c r="GL228" s="130">
        <v>455</v>
      </c>
      <c r="GM228" s="130">
        <v>29</v>
      </c>
      <c r="GN228" s="130">
        <v>29</v>
      </c>
      <c r="GO228" s="130">
        <v>29</v>
      </c>
      <c r="GP228" s="130">
        <v>77</v>
      </c>
      <c r="GQ228" s="130">
        <v>0</v>
      </c>
      <c r="GR228" s="130">
        <v>0</v>
      </c>
      <c r="GS228" s="130">
        <v>0</v>
      </c>
      <c r="GT228" s="130" t="s">
        <v>118</v>
      </c>
      <c r="GU228" s="130" t="s">
        <v>1283</v>
      </c>
      <c r="GV228" s="130"/>
      <c r="GW228" s="130"/>
      <c r="GX228" s="130"/>
      <c r="GY228" s="130"/>
      <c r="GZ228" s="130"/>
      <c r="HA228" s="130"/>
      <c r="HH228" s="130"/>
      <c r="HI228" s="130"/>
      <c r="HN228" s="130"/>
      <c r="HO228" s="130"/>
      <c r="HP228" s="130"/>
    </row>
    <row r="229" spans="1:224" x14ac:dyDescent="0.3">
      <c r="A229" t="s">
        <v>232</v>
      </c>
      <c r="B229" t="s">
        <v>239</v>
      </c>
      <c r="C229" t="s">
        <v>717</v>
      </c>
      <c r="D229" t="s">
        <v>718</v>
      </c>
      <c r="E229" s="352">
        <v>44713</v>
      </c>
      <c r="F229" s="130">
        <v>12418</v>
      </c>
      <c r="G229">
        <v>825</v>
      </c>
      <c r="H229">
        <v>692</v>
      </c>
      <c r="I229">
        <v>762</v>
      </c>
      <c r="J229">
        <v>737</v>
      </c>
      <c r="K229">
        <v>760</v>
      </c>
      <c r="L229">
        <v>509</v>
      </c>
      <c r="M229">
        <v>757</v>
      </c>
      <c r="N229">
        <v>626</v>
      </c>
      <c r="O229">
        <v>839</v>
      </c>
      <c r="P229">
        <v>27</v>
      </c>
      <c r="Q229">
        <v>22</v>
      </c>
      <c r="R229">
        <v>28</v>
      </c>
      <c r="S229">
        <v>21</v>
      </c>
      <c r="T229">
        <v>26</v>
      </c>
      <c r="U229">
        <v>11</v>
      </c>
      <c r="V229">
        <v>22</v>
      </c>
      <c r="W229">
        <v>20</v>
      </c>
      <c r="X229">
        <v>35</v>
      </c>
      <c r="Y229">
        <v>778</v>
      </c>
      <c r="Z229">
        <v>652</v>
      </c>
      <c r="AA229">
        <v>715</v>
      </c>
      <c r="AB229">
        <v>697</v>
      </c>
      <c r="AC229">
        <v>715</v>
      </c>
      <c r="AD229">
        <v>486</v>
      </c>
      <c r="AE229">
        <v>716</v>
      </c>
      <c r="AF229">
        <v>591</v>
      </c>
      <c r="AG229">
        <v>784</v>
      </c>
      <c r="AH229">
        <v>87</v>
      </c>
      <c r="AI229">
        <v>85</v>
      </c>
      <c r="AJ229">
        <v>4</v>
      </c>
      <c r="AK229">
        <v>4</v>
      </c>
      <c r="AL229">
        <v>79</v>
      </c>
      <c r="AM229">
        <v>77</v>
      </c>
      <c r="AN229">
        <v>420</v>
      </c>
      <c r="AO229">
        <v>9</v>
      </c>
      <c r="AP229">
        <v>402</v>
      </c>
      <c r="AQ229">
        <v>0</v>
      </c>
      <c r="AR229">
        <v>0</v>
      </c>
      <c r="AS229">
        <v>0</v>
      </c>
      <c r="AT229">
        <v>343</v>
      </c>
      <c r="AU229">
        <v>6</v>
      </c>
      <c r="AV229">
        <v>330</v>
      </c>
      <c r="AW229" s="130">
        <v>757</v>
      </c>
      <c r="AX229" s="130">
        <v>1</v>
      </c>
      <c r="AY229" s="130">
        <v>13</v>
      </c>
      <c r="AZ229" s="130">
        <v>742</v>
      </c>
      <c r="BA229" s="130">
        <v>22</v>
      </c>
      <c r="BB229" s="130">
        <v>0</v>
      </c>
      <c r="BC229" s="130">
        <v>1</v>
      </c>
      <c r="BD229" s="130">
        <v>21</v>
      </c>
      <c r="BE229" s="130">
        <v>716</v>
      </c>
      <c r="BF229" s="130">
        <v>1</v>
      </c>
      <c r="BG229" s="130">
        <v>12</v>
      </c>
      <c r="BH229" s="130">
        <v>702</v>
      </c>
      <c r="BI229">
        <v>143</v>
      </c>
      <c r="BJ229" s="130">
        <v>20</v>
      </c>
      <c r="BK229">
        <v>143</v>
      </c>
      <c r="BL229">
        <v>141</v>
      </c>
      <c r="BM229" s="27">
        <v>15</v>
      </c>
      <c r="BN229">
        <v>5</v>
      </c>
      <c r="BO229" s="130">
        <v>17</v>
      </c>
      <c r="BP229" s="130">
        <v>8</v>
      </c>
      <c r="BQ229">
        <v>0</v>
      </c>
      <c r="BR229">
        <v>0</v>
      </c>
      <c r="BS229" s="130">
        <v>9</v>
      </c>
      <c r="BT229">
        <v>0</v>
      </c>
      <c r="BU229">
        <v>0</v>
      </c>
      <c r="BV229">
        <v>1</v>
      </c>
      <c r="BW229">
        <v>6</v>
      </c>
      <c r="BX229">
        <v>1</v>
      </c>
      <c r="BY229" s="130">
        <v>5</v>
      </c>
      <c r="BZ229">
        <v>6</v>
      </c>
      <c r="CA229">
        <v>0</v>
      </c>
      <c r="CB229">
        <v>4</v>
      </c>
      <c r="CC229">
        <v>2</v>
      </c>
      <c r="CD229" s="130"/>
      <c r="CE229" s="130"/>
      <c r="CF229" s="322"/>
      <c r="CG229">
        <v>825</v>
      </c>
      <c r="CH229">
        <v>485</v>
      </c>
      <c r="CI229">
        <v>762</v>
      </c>
      <c r="CJ229" s="130">
        <v>260</v>
      </c>
      <c r="CK229" s="130">
        <v>721</v>
      </c>
      <c r="CL229" s="130">
        <v>504</v>
      </c>
      <c r="CM229" s="130">
        <v>692</v>
      </c>
      <c r="CN229">
        <v>609</v>
      </c>
      <c r="CO229">
        <v>667</v>
      </c>
      <c r="CP229">
        <v>244</v>
      </c>
      <c r="CQ229">
        <v>27</v>
      </c>
      <c r="CR229">
        <v>16</v>
      </c>
      <c r="CS229">
        <v>28</v>
      </c>
      <c r="CT229" s="130">
        <v>2</v>
      </c>
      <c r="CU229" s="130">
        <v>24</v>
      </c>
      <c r="CV229" s="130">
        <v>9</v>
      </c>
      <c r="CW229" s="130">
        <v>22</v>
      </c>
      <c r="CX229">
        <v>19</v>
      </c>
      <c r="CY229">
        <v>20</v>
      </c>
      <c r="CZ229">
        <v>4</v>
      </c>
      <c r="DA229">
        <v>778</v>
      </c>
      <c r="DB229">
        <v>463</v>
      </c>
      <c r="DC229">
        <v>715</v>
      </c>
      <c r="DD229" s="130">
        <v>248</v>
      </c>
      <c r="DE229" s="130">
        <v>679</v>
      </c>
      <c r="DF229" s="130">
        <v>481</v>
      </c>
      <c r="DG229" s="130">
        <v>652</v>
      </c>
      <c r="DH229" s="130">
        <v>574</v>
      </c>
      <c r="DI229" s="130">
        <v>630</v>
      </c>
      <c r="DJ229" s="130">
        <v>237</v>
      </c>
      <c r="DK229" s="130"/>
      <c r="DL229">
        <v>888</v>
      </c>
      <c r="DM229">
        <v>866</v>
      </c>
      <c r="DN229">
        <v>22</v>
      </c>
      <c r="DO229">
        <v>888</v>
      </c>
      <c r="DP229">
        <v>40</v>
      </c>
      <c r="DQ229">
        <v>826</v>
      </c>
      <c r="DR229">
        <v>22</v>
      </c>
      <c r="DS229">
        <v>7</v>
      </c>
      <c r="DT229">
        <v>30</v>
      </c>
      <c r="DU229" s="130">
        <v>556</v>
      </c>
      <c r="DV229" s="130">
        <v>69</v>
      </c>
      <c r="DW229">
        <v>45</v>
      </c>
      <c r="DX229" s="130">
        <v>16</v>
      </c>
      <c r="DY229">
        <v>3</v>
      </c>
      <c r="DZ229">
        <v>196</v>
      </c>
      <c r="EA229">
        <v>3</v>
      </c>
      <c r="EB229">
        <v>7</v>
      </c>
      <c r="EC229" s="130">
        <v>0</v>
      </c>
      <c r="ED229" s="130">
        <v>29</v>
      </c>
      <c r="EE229" s="130">
        <v>1</v>
      </c>
      <c r="EF229" s="130">
        <v>2</v>
      </c>
      <c r="EG229" s="130">
        <v>33</v>
      </c>
      <c r="EH229" s="130">
        <v>349</v>
      </c>
      <c r="EI229" s="130">
        <v>504</v>
      </c>
      <c r="EJ229" s="130">
        <v>2</v>
      </c>
      <c r="EK229" s="130">
        <v>20</v>
      </c>
      <c r="EL229" s="130">
        <v>15</v>
      </c>
      <c r="EM229" s="130">
        <v>3</v>
      </c>
      <c r="EN229" s="130">
        <v>0</v>
      </c>
      <c r="EO229">
        <v>12</v>
      </c>
      <c r="EP229">
        <v>323</v>
      </c>
      <c r="EQ229">
        <v>491</v>
      </c>
      <c r="ER229">
        <v>8</v>
      </c>
      <c r="ES229" s="130">
        <v>55</v>
      </c>
      <c r="ET229">
        <v>11</v>
      </c>
      <c r="EU229" s="130">
        <v>2</v>
      </c>
      <c r="EV229">
        <v>11</v>
      </c>
      <c r="EW229" s="130">
        <v>9550</v>
      </c>
      <c r="EX229" s="130">
        <v>0</v>
      </c>
      <c r="EY229" s="130">
        <v>919</v>
      </c>
      <c r="EZ229" s="130">
        <v>0</v>
      </c>
      <c r="FA229" s="130">
        <v>45</v>
      </c>
      <c r="FB229" s="130">
        <v>94</v>
      </c>
      <c r="FC229" s="130">
        <v>3232</v>
      </c>
      <c r="FD229">
        <v>3970</v>
      </c>
      <c r="FE229">
        <v>2361</v>
      </c>
      <c r="FF229" s="130">
        <v>9563</v>
      </c>
      <c r="FG229" s="130">
        <v>48</v>
      </c>
      <c r="FH229" s="130">
        <v>27</v>
      </c>
      <c r="FI229" s="130">
        <v>0</v>
      </c>
      <c r="FJ229" s="130">
        <v>8</v>
      </c>
      <c r="FK229" s="130">
        <v>1</v>
      </c>
      <c r="FL229" s="130">
        <v>47</v>
      </c>
      <c r="FM229" s="130">
        <v>0</v>
      </c>
      <c r="FN229" s="130">
        <v>2</v>
      </c>
      <c r="FO229" s="130">
        <v>0</v>
      </c>
      <c r="FP229" s="130">
        <v>0</v>
      </c>
      <c r="FQ229" s="130">
        <v>0</v>
      </c>
      <c r="FR229" s="130">
        <v>1</v>
      </c>
      <c r="FS229" s="130">
        <v>0</v>
      </c>
      <c r="FT229" s="130">
        <v>0</v>
      </c>
      <c r="FU229" s="130">
        <v>7</v>
      </c>
      <c r="FV229" s="130">
        <v>6</v>
      </c>
      <c r="FW229" s="130">
        <v>3</v>
      </c>
      <c r="FX229" s="130">
        <v>0</v>
      </c>
      <c r="FY229" s="130">
        <v>7</v>
      </c>
      <c r="FZ229" s="130">
        <v>0</v>
      </c>
      <c r="GA229" s="130">
        <v>9</v>
      </c>
      <c r="GB229" s="130">
        <v>3</v>
      </c>
      <c r="GC229" s="130">
        <v>453</v>
      </c>
      <c r="GD229" s="130">
        <v>128</v>
      </c>
      <c r="GE229" s="130">
        <v>581</v>
      </c>
      <c r="GF229" s="130">
        <v>12</v>
      </c>
      <c r="GG229" s="130">
        <v>0</v>
      </c>
      <c r="GH229" s="130">
        <v>12</v>
      </c>
      <c r="GI229" s="130">
        <v>428</v>
      </c>
      <c r="GJ229" s="130">
        <v>125</v>
      </c>
      <c r="GK229" s="130">
        <v>553</v>
      </c>
      <c r="GL229" s="130">
        <v>453</v>
      </c>
      <c r="GM229" s="130">
        <v>31</v>
      </c>
      <c r="GN229" s="130">
        <v>31</v>
      </c>
      <c r="GO229" s="130">
        <v>31</v>
      </c>
      <c r="GP229" s="130">
        <v>75</v>
      </c>
      <c r="GQ229" s="130">
        <v>0</v>
      </c>
      <c r="GR229" s="130">
        <v>0</v>
      </c>
      <c r="GS229" s="130">
        <v>0</v>
      </c>
      <c r="GT229" s="130" t="s">
        <v>121</v>
      </c>
      <c r="GU229" s="130" t="s">
        <v>1283</v>
      </c>
      <c r="GV229" s="130"/>
      <c r="GW229" s="130"/>
      <c r="GX229" s="130"/>
      <c r="GY229" s="130"/>
      <c r="GZ229" s="130"/>
      <c r="HA229" s="130"/>
      <c r="HH229" s="130"/>
      <c r="HI229" s="130"/>
      <c r="HN229" s="130"/>
      <c r="HO229" s="130"/>
      <c r="HP229" s="130"/>
    </row>
    <row r="230" spans="1:224" x14ac:dyDescent="0.3">
      <c r="A230" t="s">
        <v>232</v>
      </c>
      <c r="B230" t="s">
        <v>239</v>
      </c>
      <c r="C230" t="s">
        <v>719</v>
      </c>
      <c r="D230" t="s">
        <v>720</v>
      </c>
      <c r="E230" s="352">
        <v>44682</v>
      </c>
      <c r="F230" s="130">
        <v>5053</v>
      </c>
      <c r="G230">
        <v>266</v>
      </c>
      <c r="H230">
        <v>255</v>
      </c>
      <c r="I230">
        <v>265</v>
      </c>
      <c r="J230">
        <v>237</v>
      </c>
      <c r="K230">
        <v>261</v>
      </c>
      <c r="L230">
        <v>185</v>
      </c>
      <c r="M230">
        <v>252</v>
      </c>
      <c r="N230">
        <v>201</v>
      </c>
      <c r="O230">
        <v>256</v>
      </c>
      <c r="P230">
        <v>8</v>
      </c>
      <c r="Q230">
        <v>8</v>
      </c>
      <c r="R230">
        <v>8</v>
      </c>
      <c r="S230">
        <v>7</v>
      </c>
      <c r="T230">
        <v>8</v>
      </c>
      <c r="U230">
        <v>1</v>
      </c>
      <c r="V230">
        <v>8</v>
      </c>
      <c r="W230">
        <v>5</v>
      </c>
      <c r="X230">
        <v>9</v>
      </c>
      <c r="Y230">
        <v>256</v>
      </c>
      <c r="Z230">
        <v>245</v>
      </c>
      <c r="AA230">
        <v>255</v>
      </c>
      <c r="AB230">
        <v>229</v>
      </c>
      <c r="AC230">
        <v>251</v>
      </c>
      <c r="AD230">
        <v>183</v>
      </c>
      <c r="AE230">
        <v>242</v>
      </c>
      <c r="AF230">
        <v>195</v>
      </c>
      <c r="AG230">
        <v>246</v>
      </c>
      <c r="AH230">
        <v>23</v>
      </c>
      <c r="AI230">
        <v>23</v>
      </c>
      <c r="AJ230">
        <v>1</v>
      </c>
      <c r="AK230">
        <v>1</v>
      </c>
      <c r="AL230">
        <v>22</v>
      </c>
      <c r="AM230">
        <v>22</v>
      </c>
      <c r="AN230">
        <v>156</v>
      </c>
      <c r="AO230">
        <v>1</v>
      </c>
      <c r="AP230">
        <v>155</v>
      </c>
      <c r="AQ230">
        <v>0</v>
      </c>
      <c r="AR230">
        <v>0</v>
      </c>
      <c r="AS230">
        <v>0</v>
      </c>
      <c r="AT230">
        <v>119</v>
      </c>
      <c r="AU230">
        <v>1</v>
      </c>
      <c r="AV230">
        <v>118</v>
      </c>
      <c r="AW230" s="130">
        <v>252</v>
      </c>
      <c r="AX230" s="130">
        <v>1</v>
      </c>
      <c r="AY230" s="130">
        <v>15</v>
      </c>
      <c r="AZ230" s="130">
        <v>236</v>
      </c>
      <c r="BA230" s="130">
        <v>8</v>
      </c>
      <c r="BB230" s="130">
        <v>0</v>
      </c>
      <c r="BC230" s="130">
        <v>2</v>
      </c>
      <c r="BD230" s="130">
        <v>6</v>
      </c>
      <c r="BE230" s="130">
        <v>242</v>
      </c>
      <c r="BF230" s="130">
        <v>1</v>
      </c>
      <c r="BG230" s="130">
        <v>12</v>
      </c>
      <c r="BH230" s="130">
        <v>229</v>
      </c>
      <c r="BI230">
        <v>21</v>
      </c>
      <c r="BJ230" s="130">
        <v>3</v>
      </c>
      <c r="BK230">
        <v>59</v>
      </c>
      <c r="BL230">
        <v>22</v>
      </c>
      <c r="BM230" s="27">
        <v>2</v>
      </c>
      <c r="BN230">
        <v>0</v>
      </c>
      <c r="BO230" s="130">
        <v>12</v>
      </c>
      <c r="BP230" s="130">
        <v>4</v>
      </c>
      <c r="BQ230">
        <v>0</v>
      </c>
      <c r="BR230">
        <v>0</v>
      </c>
      <c r="BS230" s="130">
        <v>8</v>
      </c>
      <c r="BT230">
        <v>0</v>
      </c>
      <c r="BU230">
        <v>0</v>
      </c>
      <c r="BV230">
        <v>1</v>
      </c>
      <c r="BW230">
        <v>3</v>
      </c>
      <c r="BX230">
        <v>0</v>
      </c>
      <c r="BY230" s="130">
        <v>3</v>
      </c>
      <c r="BZ230">
        <v>8</v>
      </c>
      <c r="CA230">
        <v>3</v>
      </c>
      <c r="CB230">
        <v>7</v>
      </c>
      <c r="CC230">
        <v>1</v>
      </c>
      <c r="CD230" s="130"/>
      <c r="CE230" s="130"/>
      <c r="CF230" s="322"/>
      <c r="CG230">
        <v>266</v>
      </c>
      <c r="CH230">
        <v>169</v>
      </c>
      <c r="CI230">
        <v>265</v>
      </c>
      <c r="CJ230" s="130">
        <v>82</v>
      </c>
      <c r="CK230" s="130">
        <v>247</v>
      </c>
      <c r="CL230" s="130">
        <v>163</v>
      </c>
      <c r="CM230" s="130">
        <v>255</v>
      </c>
      <c r="CN230">
        <v>216</v>
      </c>
      <c r="CO230">
        <v>251</v>
      </c>
      <c r="CP230">
        <v>92</v>
      </c>
      <c r="CQ230">
        <v>8</v>
      </c>
      <c r="CR230">
        <v>5</v>
      </c>
      <c r="CS230">
        <v>8</v>
      </c>
      <c r="CT230" s="130">
        <v>1</v>
      </c>
      <c r="CU230" s="130">
        <v>6</v>
      </c>
      <c r="CV230" s="130">
        <v>1</v>
      </c>
      <c r="CW230" s="130">
        <v>8</v>
      </c>
      <c r="CX230">
        <v>7</v>
      </c>
      <c r="CY230">
        <v>8</v>
      </c>
      <c r="CZ230">
        <v>1</v>
      </c>
      <c r="DA230">
        <v>256</v>
      </c>
      <c r="DB230">
        <v>162</v>
      </c>
      <c r="DC230">
        <v>255</v>
      </c>
      <c r="DD230" s="130">
        <v>80</v>
      </c>
      <c r="DE230" s="130">
        <v>239</v>
      </c>
      <c r="DF230" s="130">
        <v>161</v>
      </c>
      <c r="DG230" s="130">
        <v>245</v>
      </c>
      <c r="DH230" s="130">
        <v>207</v>
      </c>
      <c r="DI230" s="130">
        <v>241</v>
      </c>
      <c r="DJ230" s="130">
        <v>90</v>
      </c>
      <c r="DK230" s="130"/>
      <c r="DL230">
        <v>275</v>
      </c>
      <c r="DM230">
        <v>273</v>
      </c>
      <c r="DN230">
        <v>2</v>
      </c>
      <c r="DO230">
        <v>275</v>
      </c>
      <c r="DP230">
        <v>9</v>
      </c>
      <c r="DQ230">
        <v>264</v>
      </c>
      <c r="DR230">
        <v>2</v>
      </c>
      <c r="DS230">
        <v>5</v>
      </c>
      <c r="DT230">
        <v>24</v>
      </c>
      <c r="DU230" s="130">
        <v>149</v>
      </c>
      <c r="DV230" s="130">
        <v>55</v>
      </c>
      <c r="DW230">
        <v>9</v>
      </c>
      <c r="DX230" s="130">
        <v>9</v>
      </c>
      <c r="DY230">
        <v>4</v>
      </c>
      <c r="DZ230">
        <v>49</v>
      </c>
      <c r="EA230">
        <v>0</v>
      </c>
      <c r="EB230">
        <v>3</v>
      </c>
      <c r="EC230" s="130">
        <v>0</v>
      </c>
      <c r="ED230" s="130">
        <v>19</v>
      </c>
      <c r="EE230" s="130">
        <v>0</v>
      </c>
      <c r="EF230" s="130">
        <v>1</v>
      </c>
      <c r="EG230" s="130">
        <v>12</v>
      </c>
      <c r="EH230" s="130">
        <v>115</v>
      </c>
      <c r="EI230" s="130">
        <v>147</v>
      </c>
      <c r="EJ230" s="130">
        <v>1</v>
      </c>
      <c r="EK230" s="130">
        <v>4</v>
      </c>
      <c r="EL230" s="130">
        <v>3</v>
      </c>
      <c r="EM230" s="130">
        <v>1</v>
      </c>
      <c r="EN230" s="130">
        <v>0</v>
      </c>
      <c r="EO230">
        <v>8</v>
      </c>
      <c r="EP230">
        <v>111</v>
      </c>
      <c r="EQ230">
        <v>145</v>
      </c>
      <c r="ER230">
        <v>6</v>
      </c>
      <c r="ES230" s="130">
        <v>40</v>
      </c>
      <c r="ET230">
        <v>4</v>
      </c>
      <c r="EU230" s="130">
        <v>10</v>
      </c>
      <c r="EV230">
        <v>16</v>
      </c>
      <c r="EW230" s="130">
        <v>3760</v>
      </c>
      <c r="EX230" s="130">
        <v>0</v>
      </c>
      <c r="EY230" s="130">
        <v>393</v>
      </c>
      <c r="EZ230" s="130">
        <v>2</v>
      </c>
      <c r="FA230" s="130">
        <v>7</v>
      </c>
      <c r="FB230" s="130">
        <v>18</v>
      </c>
      <c r="FC230" s="130">
        <v>1505</v>
      </c>
      <c r="FD230">
        <v>1505</v>
      </c>
      <c r="FE230">
        <v>776</v>
      </c>
      <c r="FF230" s="130">
        <v>3786</v>
      </c>
      <c r="FG230" s="130">
        <v>19</v>
      </c>
      <c r="FH230" s="130">
        <v>8</v>
      </c>
      <c r="FI230" s="130">
        <v>1</v>
      </c>
      <c r="FJ230" s="130">
        <v>4</v>
      </c>
      <c r="FK230" s="130">
        <v>0</v>
      </c>
      <c r="FL230" s="130">
        <v>19</v>
      </c>
      <c r="FM230" s="130">
        <v>0</v>
      </c>
      <c r="FN230" s="130">
        <v>1</v>
      </c>
      <c r="FO230" s="130">
        <v>0</v>
      </c>
      <c r="FP230" s="130">
        <v>0</v>
      </c>
      <c r="FQ230" s="130">
        <v>0</v>
      </c>
      <c r="FR230" s="130">
        <v>0</v>
      </c>
      <c r="FS230" s="130">
        <v>0</v>
      </c>
      <c r="FT230" s="130">
        <v>0</v>
      </c>
      <c r="FU230" s="130">
        <v>2</v>
      </c>
      <c r="FV230" s="130">
        <v>2</v>
      </c>
      <c r="FW230" s="130">
        <v>1</v>
      </c>
      <c r="FX230" s="130">
        <v>1</v>
      </c>
      <c r="FY230" s="130">
        <v>1</v>
      </c>
      <c r="FZ230" s="130">
        <v>1</v>
      </c>
      <c r="GA230" s="130">
        <v>3</v>
      </c>
      <c r="GB230" s="130">
        <v>1</v>
      </c>
      <c r="GC230" s="130">
        <v>114</v>
      </c>
      <c r="GD230" s="130">
        <v>54</v>
      </c>
      <c r="GE230" s="130">
        <v>168</v>
      </c>
      <c r="GF230" s="130">
        <v>2</v>
      </c>
      <c r="GG230" s="130">
        <v>1</v>
      </c>
      <c r="GH230" s="130">
        <v>3</v>
      </c>
      <c r="GI230" s="130">
        <v>111</v>
      </c>
      <c r="GJ230" s="130">
        <v>53</v>
      </c>
      <c r="GK230" s="130">
        <v>164</v>
      </c>
      <c r="GL230" s="130">
        <v>114</v>
      </c>
      <c r="GM230" s="130">
        <v>9</v>
      </c>
      <c r="GN230" s="130">
        <v>9</v>
      </c>
      <c r="GO230" s="130">
        <v>9</v>
      </c>
      <c r="GP230" s="130">
        <v>35</v>
      </c>
      <c r="GQ230" s="130">
        <v>0</v>
      </c>
      <c r="GR230" s="130">
        <v>0</v>
      </c>
      <c r="GS230" s="130">
        <v>0</v>
      </c>
      <c r="GT230" s="130" t="s">
        <v>118</v>
      </c>
      <c r="GU230" s="130" t="s">
        <v>1284</v>
      </c>
      <c r="GV230" s="130"/>
      <c r="GW230" s="130"/>
      <c r="GX230" s="130"/>
      <c r="GY230" s="130"/>
      <c r="GZ230" s="130"/>
      <c r="HA230" s="130"/>
      <c r="HH230" s="130"/>
      <c r="HI230" s="130"/>
      <c r="HN230" s="130"/>
      <c r="HO230" s="130"/>
      <c r="HP230" s="130"/>
    </row>
    <row r="231" spans="1:224" x14ac:dyDescent="0.3">
      <c r="A231" t="s">
        <v>232</v>
      </c>
      <c r="B231" t="s">
        <v>239</v>
      </c>
      <c r="C231" t="s">
        <v>719</v>
      </c>
      <c r="D231" t="s">
        <v>720</v>
      </c>
      <c r="E231" s="352">
        <v>44713</v>
      </c>
      <c r="F231" s="130">
        <v>5055</v>
      </c>
      <c r="G231">
        <v>269</v>
      </c>
      <c r="H231">
        <v>262</v>
      </c>
      <c r="I231">
        <v>270</v>
      </c>
      <c r="J231">
        <v>243</v>
      </c>
      <c r="K231">
        <v>267</v>
      </c>
      <c r="L231">
        <v>190</v>
      </c>
      <c r="M231">
        <v>254</v>
      </c>
      <c r="N231">
        <v>205</v>
      </c>
      <c r="O231">
        <v>261</v>
      </c>
      <c r="P231">
        <v>8</v>
      </c>
      <c r="Q231">
        <v>8</v>
      </c>
      <c r="R231">
        <v>8</v>
      </c>
      <c r="S231">
        <v>7</v>
      </c>
      <c r="T231">
        <v>8</v>
      </c>
      <c r="U231">
        <v>1</v>
      </c>
      <c r="V231">
        <v>8</v>
      </c>
      <c r="W231">
        <v>5</v>
      </c>
      <c r="X231">
        <v>9</v>
      </c>
      <c r="Y231">
        <v>259</v>
      </c>
      <c r="Z231">
        <v>252</v>
      </c>
      <c r="AA231">
        <v>260</v>
      </c>
      <c r="AB231">
        <v>235</v>
      </c>
      <c r="AC231">
        <v>257</v>
      </c>
      <c r="AD231">
        <v>189</v>
      </c>
      <c r="AE231">
        <v>244</v>
      </c>
      <c r="AF231">
        <v>199</v>
      </c>
      <c r="AG231">
        <v>251</v>
      </c>
      <c r="AH231">
        <v>25</v>
      </c>
      <c r="AI231">
        <v>25</v>
      </c>
      <c r="AJ231">
        <v>1</v>
      </c>
      <c r="AK231">
        <v>1</v>
      </c>
      <c r="AL231">
        <v>24</v>
      </c>
      <c r="AM231">
        <v>24</v>
      </c>
      <c r="AN231">
        <v>164</v>
      </c>
      <c r="AO231">
        <v>1</v>
      </c>
      <c r="AP231">
        <v>163</v>
      </c>
      <c r="AQ231">
        <v>0</v>
      </c>
      <c r="AR231">
        <v>0</v>
      </c>
      <c r="AS231">
        <v>0</v>
      </c>
      <c r="AT231">
        <v>126</v>
      </c>
      <c r="AU231">
        <v>1</v>
      </c>
      <c r="AV231">
        <v>125</v>
      </c>
      <c r="AW231" s="130">
        <v>254</v>
      </c>
      <c r="AX231" s="130">
        <v>2</v>
      </c>
      <c r="AY231" s="130">
        <v>15</v>
      </c>
      <c r="AZ231" s="130">
        <v>237</v>
      </c>
      <c r="BA231" s="130">
        <v>8</v>
      </c>
      <c r="BB231" s="130">
        <v>0</v>
      </c>
      <c r="BC231" s="130">
        <v>1</v>
      </c>
      <c r="BD231" s="130">
        <v>7</v>
      </c>
      <c r="BE231" s="130">
        <v>244</v>
      </c>
      <c r="BF231" s="130">
        <v>2</v>
      </c>
      <c r="BG231" s="130">
        <v>13</v>
      </c>
      <c r="BH231" s="130">
        <v>229</v>
      </c>
      <c r="BI231">
        <v>20</v>
      </c>
      <c r="BJ231" s="130">
        <v>2</v>
      </c>
      <c r="BK231">
        <v>60</v>
      </c>
      <c r="BL231">
        <v>22</v>
      </c>
      <c r="BM231" s="27">
        <v>2</v>
      </c>
      <c r="BN231">
        <v>0</v>
      </c>
      <c r="BO231" s="130">
        <v>12</v>
      </c>
      <c r="BP231" s="130">
        <v>4</v>
      </c>
      <c r="BQ231">
        <v>0</v>
      </c>
      <c r="BR231">
        <v>0</v>
      </c>
      <c r="BS231" s="130">
        <v>8</v>
      </c>
      <c r="BT231">
        <v>0</v>
      </c>
      <c r="BU231">
        <v>0</v>
      </c>
      <c r="BV231">
        <v>1</v>
      </c>
      <c r="BW231">
        <v>3</v>
      </c>
      <c r="BX231">
        <v>0</v>
      </c>
      <c r="BY231" s="130">
        <v>3</v>
      </c>
      <c r="BZ231">
        <v>8</v>
      </c>
      <c r="CA231">
        <v>3</v>
      </c>
      <c r="CB231">
        <v>7</v>
      </c>
      <c r="CC231">
        <v>1</v>
      </c>
      <c r="CD231" s="130"/>
      <c r="CE231" s="130"/>
      <c r="CF231" s="322"/>
      <c r="CG231">
        <v>269</v>
      </c>
      <c r="CH231">
        <v>174</v>
      </c>
      <c r="CI231">
        <v>270</v>
      </c>
      <c r="CJ231" s="130">
        <v>80</v>
      </c>
      <c r="CK231" s="130">
        <v>250</v>
      </c>
      <c r="CL231" s="130">
        <v>161</v>
      </c>
      <c r="CM231" s="130">
        <v>262</v>
      </c>
      <c r="CN231">
        <v>225</v>
      </c>
      <c r="CO231">
        <v>257</v>
      </c>
      <c r="CP231">
        <v>91</v>
      </c>
      <c r="CQ231">
        <v>8</v>
      </c>
      <c r="CR231">
        <v>5</v>
      </c>
      <c r="CS231">
        <v>8</v>
      </c>
      <c r="CT231" s="130">
        <v>1</v>
      </c>
      <c r="CU231" s="130">
        <v>6</v>
      </c>
      <c r="CV231" s="130">
        <v>1</v>
      </c>
      <c r="CW231" s="130">
        <v>8</v>
      </c>
      <c r="CX231">
        <v>7</v>
      </c>
      <c r="CY231">
        <v>8</v>
      </c>
      <c r="CZ231">
        <v>1</v>
      </c>
      <c r="DA231">
        <v>259</v>
      </c>
      <c r="DB231">
        <v>167</v>
      </c>
      <c r="DC231">
        <v>260</v>
      </c>
      <c r="DD231" s="130">
        <v>78</v>
      </c>
      <c r="DE231" s="130">
        <v>242</v>
      </c>
      <c r="DF231" s="130">
        <v>159</v>
      </c>
      <c r="DG231" s="130">
        <v>252</v>
      </c>
      <c r="DH231" s="130">
        <v>216</v>
      </c>
      <c r="DI231" s="130">
        <v>247</v>
      </c>
      <c r="DJ231" s="130">
        <v>89</v>
      </c>
      <c r="DK231" s="130"/>
      <c r="DL231">
        <v>279</v>
      </c>
      <c r="DM231">
        <v>277</v>
      </c>
      <c r="DN231">
        <v>2</v>
      </c>
      <c r="DO231">
        <v>279</v>
      </c>
      <c r="DP231">
        <v>9</v>
      </c>
      <c r="DQ231">
        <v>268</v>
      </c>
      <c r="DR231">
        <v>2</v>
      </c>
      <c r="DS231">
        <v>5</v>
      </c>
      <c r="DT231">
        <v>24</v>
      </c>
      <c r="DU231" s="130">
        <v>149</v>
      </c>
      <c r="DV231" s="130">
        <v>57</v>
      </c>
      <c r="DW231">
        <v>10</v>
      </c>
      <c r="DX231" s="130">
        <v>9</v>
      </c>
      <c r="DY231">
        <v>4</v>
      </c>
      <c r="DZ231">
        <v>50</v>
      </c>
      <c r="EA231">
        <v>0</v>
      </c>
      <c r="EB231">
        <v>3</v>
      </c>
      <c r="EC231" s="130">
        <v>0</v>
      </c>
      <c r="ED231" s="130">
        <v>19</v>
      </c>
      <c r="EE231" s="130">
        <v>0</v>
      </c>
      <c r="EF231" s="130">
        <v>1</v>
      </c>
      <c r="EG231" s="130">
        <v>12</v>
      </c>
      <c r="EH231" s="130">
        <v>120</v>
      </c>
      <c r="EI231" s="130">
        <v>146</v>
      </c>
      <c r="EJ231" s="130">
        <v>1</v>
      </c>
      <c r="EK231" s="130">
        <v>4</v>
      </c>
      <c r="EL231" s="130">
        <v>3</v>
      </c>
      <c r="EM231" s="130">
        <v>1</v>
      </c>
      <c r="EN231" s="130">
        <v>0</v>
      </c>
      <c r="EO231">
        <v>8</v>
      </c>
      <c r="EP231">
        <v>116</v>
      </c>
      <c r="EQ231">
        <v>144</v>
      </c>
      <c r="ER231">
        <v>6</v>
      </c>
      <c r="ES231" s="130">
        <v>40</v>
      </c>
      <c r="ET231">
        <v>4</v>
      </c>
      <c r="EU231" s="130">
        <v>10</v>
      </c>
      <c r="EV231">
        <v>18</v>
      </c>
      <c r="EW231" s="130">
        <v>3763</v>
      </c>
      <c r="EX231" s="130">
        <v>0</v>
      </c>
      <c r="EY231" s="130">
        <v>401</v>
      </c>
      <c r="EZ231" s="130">
        <v>2</v>
      </c>
      <c r="FA231" s="130">
        <v>8</v>
      </c>
      <c r="FB231" s="130">
        <v>17</v>
      </c>
      <c r="FC231" s="130">
        <v>1504</v>
      </c>
      <c r="FD231">
        <v>1505</v>
      </c>
      <c r="FE231">
        <v>782</v>
      </c>
      <c r="FF231" s="130">
        <v>3791</v>
      </c>
      <c r="FG231" s="130">
        <v>23</v>
      </c>
      <c r="FH231" s="130">
        <v>9</v>
      </c>
      <c r="FI231" s="130">
        <v>1</v>
      </c>
      <c r="FJ231" s="130">
        <v>5</v>
      </c>
      <c r="FK231" s="130">
        <v>0</v>
      </c>
      <c r="FL231" s="130">
        <v>23</v>
      </c>
      <c r="FM231" s="130">
        <v>0</v>
      </c>
      <c r="FN231" s="130">
        <v>1</v>
      </c>
      <c r="FO231" s="130">
        <v>0</v>
      </c>
      <c r="FP231" s="130">
        <v>0</v>
      </c>
      <c r="FQ231" s="130">
        <v>0</v>
      </c>
      <c r="FR231" s="130">
        <v>0</v>
      </c>
      <c r="FS231" s="130">
        <v>0</v>
      </c>
      <c r="FT231" s="130">
        <v>0</v>
      </c>
      <c r="FU231" s="130">
        <v>2</v>
      </c>
      <c r="FV231" s="130">
        <v>2</v>
      </c>
      <c r="FW231" s="130">
        <v>1</v>
      </c>
      <c r="FX231" s="130">
        <v>1</v>
      </c>
      <c r="FY231" s="130">
        <v>1</v>
      </c>
      <c r="FZ231" s="130">
        <v>1</v>
      </c>
      <c r="GA231" s="130">
        <v>3</v>
      </c>
      <c r="GB231" s="130">
        <v>1</v>
      </c>
      <c r="GC231" s="130">
        <v>118</v>
      </c>
      <c r="GD231" s="130">
        <v>54</v>
      </c>
      <c r="GE231" s="130">
        <v>172</v>
      </c>
      <c r="GF231" s="130">
        <v>2</v>
      </c>
      <c r="GG231" s="130">
        <v>1</v>
      </c>
      <c r="GH231" s="130">
        <v>3</v>
      </c>
      <c r="GI231" s="130">
        <v>115</v>
      </c>
      <c r="GJ231" s="130">
        <v>53</v>
      </c>
      <c r="GK231" s="130">
        <v>168</v>
      </c>
      <c r="GL231" s="130">
        <v>118</v>
      </c>
      <c r="GM231" s="130">
        <v>11</v>
      </c>
      <c r="GN231" s="130">
        <v>11</v>
      </c>
      <c r="GO231" s="130">
        <v>11</v>
      </c>
      <c r="GP231" s="130">
        <v>36</v>
      </c>
      <c r="GQ231" s="130">
        <v>0</v>
      </c>
      <c r="GR231" s="130">
        <v>0</v>
      </c>
      <c r="GS231" s="130">
        <v>0</v>
      </c>
      <c r="GT231" s="130" t="s">
        <v>121</v>
      </c>
      <c r="GU231" s="130" t="s">
        <v>1284</v>
      </c>
      <c r="GV231" s="130"/>
      <c r="GW231" s="130"/>
      <c r="GX231" s="130"/>
      <c r="GY231" s="130"/>
      <c r="GZ231" s="130"/>
      <c r="HA231" s="130"/>
      <c r="HH231" s="130"/>
      <c r="HI231" s="130"/>
      <c r="HN231" s="130"/>
      <c r="HO231" s="130"/>
      <c r="HP231" s="130"/>
    </row>
    <row r="232" spans="1:224" x14ac:dyDescent="0.3">
      <c r="A232" t="s">
        <v>133</v>
      </c>
      <c r="B232" t="s">
        <v>241</v>
      </c>
      <c r="C232" t="s">
        <v>770</v>
      </c>
      <c r="D232" t="s">
        <v>771</v>
      </c>
      <c r="E232" s="352">
        <v>44713</v>
      </c>
      <c r="F232" s="130">
        <v>5243</v>
      </c>
      <c r="G232">
        <v>602</v>
      </c>
      <c r="H232">
        <v>602</v>
      </c>
      <c r="I232">
        <v>603</v>
      </c>
      <c r="J232">
        <v>602</v>
      </c>
      <c r="K232">
        <v>602</v>
      </c>
      <c r="L232">
        <v>602</v>
      </c>
      <c r="M232">
        <v>601</v>
      </c>
      <c r="N232">
        <v>449</v>
      </c>
      <c r="O232">
        <v>603</v>
      </c>
      <c r="P232">
        <v>9</v>
      </c>
      <c r="Q232">
        <v>9</v>
      </c>
      <c r="R232">
        <v>9</v>
      </c>
      <c r="S232">
        <v>9</v>
      </c>
      <c r="T232">
        <v>9</v>
      </c>
      <c r="U232">
        <v>9</v>
      </c>
      <c r="V232">
        <v>8</v>
      </c>
      <c r="W232">
        <v>9</v>
      </c>
      <c r="X232">
        <v>9</v>
      </c>
      <c r="Y232">
        <v>593</v>
      </c>
      <c r="Z232">
        <v>593</v>
      </c>
      <c r="AA232">
        <v>594</v>
      </c>
      <c r="AB232">
        <v>593</v>
      </c>
      <c r="AC232">
        <v>593</v>
      </c>
      <c r="AD232">
        <v>593</v>
      </c>
      <c r="AE232">
        <v>593</v>
      </c>
      <c r="AF232">
        <v>440</v>
      </c>
      <c r="AG232">
        <v>594</v>
      </c>
      <c r="AH232">
        <v>44</v>
      </c>
      <c r="AI232">
        <v>44</v>
      </c>
      <c r="AJ232">
        <v>0</v>
      </c>
      <c r="AK232">
        <v>0</v>
      </c>
      <c r="AL232">
        <v>44</v>
      </c>
      <c r="AM232">
        <v>44</v>
      </c>
      <c r="AN232">
        <v>600</v>
      </c>
      <c r="AO232">
        <v>8</v>
      </c>
      <c r="AP232">
        <v>592</v>
      </c>
      <c r="AQ232">
        <v>0</v>
      </c>
      <c r="AR232">
        <v>0</v>
      </c>
      <c r="AS232">
        <v>0</v>
      </c>
      <c r="AT232">
        <v>448</v>
      </c>
      <c r="AU232">
        <v>8</v>
      </c>
      <c r="AV232">
        <v>440</v>
      </c>
      <c r="AW232" s="130">
        <v>601</v>
      </c>
      <c r="AX232" s="130">
        <v>0</v>
      </c>
      <c r="AY232" s="130">
        <v>0</v>
      </c>
      <c r="AZ232" s="130">
        <v>601</v>
      </c>
      <c r="BA232" s="130">
        <v>8</v>
      </c>
      <c r="BB232" s="130">
        <v>0</v>
      </c>
      <c r="BC232" s="130">
        <v>0</v>
      </c>
      <c r="BD232" s="130">
        <v>8</v>
      </c>
      <c r="BE232" s="130">
        <v>593</v>
      </c>
      <c r="BF232" s="130">
        <v>0</v>
      </c>
      <c r="BG232" s="130">
        <v>0</v>
      </c>
      <c r="BH232" s="130">
        <v>593</v>
      </c>
      <c r="BI232">
        <v>34</v>
      </c>
      <c r="BJ232" s="130">
        <v>5</v>
      </c>
      <c r="BK232">
        <v>61</v>
      </c>
      <c r="BL232">
        <v>23</v>
      </c>
      <c r="BM232" s="27">
        <v>13</v>
      </c>
      <c r="BN232">
        <v>1</v>
      </c>
      <c r="BO232" s="130">
        <v>49</v>
      </c>
      <c r="BP232" s="130">
        <v>6</v>
      </c>
      <c r="BQ232">
        <v>3</v>
      </c>
      <c r="BR232">
        <v>0</v>
      </c>
      <c r="BS232" s="130">
        <v>43</v>
      </c>
      <c r="BT232">
        <v>23</v>
      </c>
      <c r="BU232">
        <v>0</v>
      </c>
      <c r="BV232">
        <v>14</v>
      </c>
      <c r="BW232">
        <v>28</v>
      </c>
      <c r="BX232">
        <v>0</v>
      </c>
      <c r="BY232" s="130">
        <v>28</v>
      </c>
      <c r="BZ232">
        <v>42</v>
      </c>
      <c r="CA232">
        <v>18</v>
      </c>
      <c r="CB232">
        <v>42</v>
      </c>
      <c r="CC232">
        <v>0</v>
      </c>
      <c r="CD232" s="130"/>
      <c r="CE232" s="130"/>
      <c r="CF232" s="322"/>
      <c r="CG232">
        <v>602</v>
      </c>
      <c r="CH232">
        <v>586</v>
      </c>
      <c r="CI232">
        <v>603</v>
      </c>
      <c r="CJ232" s="130">
        <v>213</v>
      </c>
      <c r="CK232" s="130">
        <v>585</v>
      </c>
      <c r="CL232" s="130">
        <v>459</v>
      </c>
      <c r="CM232" s="130">
        <v>602</v>
      </c>
      <c r="CN232">
        <v>569</v>
      </c>
      <c r="CO232">
        <v>601</v>
      </c>
      <c r="CP232">
        <v>433</v>
      </c>
      <c r="CQ232">
        <v>9</v>
      </c>
      <c r="CR232">
        <v>8</v>
      </c>
      <c r="CS232">
        <v>9</v>
      </c>
      <c r="CT232" s="130">
        <v>5</v>
      </c>
      <c r="CU232" s="130">
        <v>9</v>
      </c>
      <c r="CV232" s="130">
        <v>6</v>
      </c>
      <c r="CW232" s="130">
        <v>9</v>
      </c>
      <c r="CX232">
        <v>8</v>
      </c>
      <c r="CY232">
        <v>9</v>
      </c>
      <c r="CZ232">
        <v>5</v>
      </c>
      <c r="DA232">
        <v>593</v>
      </c>
      <c r="DB232">
        <v>581</v>
      </c>
      <c r="DC232">
        <v>594</v>
      </c>
      <c r="DD232" s="130">
        <v>208</v>
      </c>
      <c r="DE232" s="130">
        <v>578</v>
      </c>
      <c r="DF232" s="130">
        <v>455</v>
      </c>
      <c r="DG232" s="130">
        <v>593</v>
      </c>
      <c r="DH232" s="130">
        <v>564</v>
      </c>
      <c r="DI232" s="130">
        <v>592</v>
      </c>
      <c r="DJ232" s="130">
        <v>428</v>
      </c>
      <c r="DK232" s="130"/>
      <c r="DL232">
        <v>603</v>
      </c>
      <c r="DM232">
        <v>603</v>
      </c>
      <c r="DN232">
        <v>0</v>
      </c>
      <c r="DO232">
        <v>603</v>
      </c>
      <c r="DP232">
        <v>9</v>
      </c>
      <c r="DQ232">
        <v>594</v>
      </c>
      <c r="DR232">
        <v>0</v>
      </c>
      <c r="DS232">
        <v>602</v>
      </c>
      <c r="DT232">
        <v>602</v>
      </c>
      <c r="DU232" s="130">
        <v>6</v>
      </c>
      <c r="DV232" s="130">
        <v>590</v>
      </c>
      <c r="DW232">
        <v>4</v>
      </c>
      <c r="DX232" s="130">
        <v>0</v>
      </c>
      <c r="DY232">
        <v>2</v>
      </c>
      <c r="DZ232">
        <v>0</v>
      </c>
      <c r="EA232">
        <v>1</v>
      </c>
      <c r="EB232">
        <v>0</v>
      </c>
      <c r="EC232" s="130">
        <v>1</v>
      </c>
      <c r="ED232" s="130">
        <v>0</v>
      </c>
      <c r="EE232" s="130">
        <v>1</v>
      </c>
      <c r="EF232" s="130">
        <v>1</v>
      </c>
      <c r="EG232" s="130">
        <v>54</v>
      </c>
      <c r="EH232" s="130">
        <v>447</v>
      </c>
      <c r="EI232" s="130">
        <v>101</v>
      </c>
      <c r="EJ232" s="130">
        <v>1</v>
      </c>
      <c r="EK232" s="130">
        <v>3</v>
      </c>
      <c r="EL232" s="130">
        <v>2</v>
      </c>
      <c r="EM232" s="130">
        <v>3</v>
      </c>
      <c r="EN232" s="130">
        <v>0</v>
      </c>
      <c r="EO232">
        <v>51</v>
      </c>
      <c r="EP232">
        <v>441</v>
      </c>
      <c r="EQ232">
        <v>98</v>
      </c>
      <c r="ER232">
        <v>12</v>
      </c>
      <c r="ES232" s="130">
        <v>97</v>
      </c>
      <c r="ET232">
        <v>41</v>
      </c>
      <c r="EU232" s="130">
        <v>49</v>
      </c>
      <c r="EV232">
        <v>317</v>
      </c>
      <c r="EW232" s="130">
        <v>3091</v>
      </c>
      <c r="EX232" s="130">
        <v>1</v>
      </c>
      <c r="EY232" s="130">
        <v>19</v>
      </c>
      <c r="EZ232" s="130">
        <v>39</v>
      </c>
      <c r="FA232" s="130">
        <v>7</v>
      </c>
      <c r="FB232" s="130">
        <v>22</v>
      </c>
      <c r="FC232" s="130">
        <v>2059</v>
      </c>
      <c r="FD232">
        <v>1276</v>
      </c>
      <c r="FE232">
        <v>95</v>
      </c>
      <c r="FF232" s="130">
        <v>3457</v>
      </c>
      <c r="FG232" s="130">
        <v>70</v>
      </c>
      <c r="FH232" s="130">
        <v>69</v>
      </c>
      <c r="FI232" s="130">
        <v>0</v>
      </c>
      <c r="FJ232" s="130">
        <v>0</v>
      </c>
      <c r="FK232" s="130">
        <v>2</v>
      </c>
      <c r="FL232" s="130">
        <v>68</v>
      </c>
      <c r="FM232" s="130">
        <v>0</v>
      </c>
      <c r="FN232" s="130">
        <v>1</v>
      </c>
      <c r="FO232" s="130">
        <v>1</v>
      </c>
      <c r="FP232" s="130">
        <v>1</v>
      </c>
      <c r="FQ232" s="130">
        <v>0</v>
      </c>
      <c r="FR232" s="130">
        <v>0</v>
      </c>
      <c r="FS232" s="130">
        <v>0</v>
      </c>
      <c r="FT232" s="130">
        <v>0</v>
      </c>
      <c r="FU232" s="130">
        <v>4</v>
      </c>
      <c r="FV232" s="130">
        <v>5</v>
      </c>
      <c r="FW232" s="130">
        <v>5</v>
      </c>
      <c r="FX232" s="130">
        <v>0</v>
      </c>
      <c r="FY232" s="130">
        <v>0</v>
      </c>
      <c r="FZ232" s="130">
        <v>4</v>
      </c>
      <c r="GA232" s="130">
        <v>5</v>
      </c>
      <c r="GB232" s="130">
        <v>2</v>
      </c>
      <c r="GC232" s="130">
        <v>464</v>
      </c>
      <c r="GD232" s="130">
        <v>61</v>
      </c>
      <c r="GE232" s="130">
        <v>525</v>
      </c>
      <c r="GF232" s="130">
        <v>2</v>
      </c>
      <c r="GG232" s="130">
        <v>2</v>
      </c>
      <c r="GH232" s="130">
        <v>4</v>
      </c>
      <c r="GI232" s="130">
        <v>462</v>
      </c>
      <c r="GJ232" s="130">
        <v>59</v>
      </c>
      <c r="GK232" s="130">
        <v>521</v>
      </c>
      <c r="GL232" s="130">
        <v>464</v>
      </c>
      <c r="GM232" s="130">
        <v>91</v>
      </c>
      <c r="GN232" s="130">
        <v>91</v>
      </c>
      <c r="GO232" s="130">
        <v>91</v>
      </c>
      <c r="GP232" s="130">
        <v>304</v>
      </c>
      <c r="GQ232" s="130">
        <v>3</v>
      </c>
      <c r="GR232" s="130">
        <v>2</v>
      </c>
      <c r="GS232" s="130">
        <v>2</v>
      </c>
      <c r="GT232" s="130" t="s">
        <v>121</v>
      </c>
      <c r="GU232" s="130" t="s">
        <v>1308</v>
      </c>
      <c r="GV232" s="130"/>
      <c r="GW232" s="130"/>
      <c r="GX232" s="130"/>
      <c r="GY232" s="130"/>
      <c r="GZ232" s="130"/>
      <c r="HA232" s="130"/>
      <c r="HH232" s="130"/>
      <c r="HI232" s="130"/>
      <c r="HN232" s="130"/>
      <c r="HO232" s="130"/>
      <c r="HP232" s="130"/>
    </row>
    <row r="233" spans="1:224" x14ac:dyDescent="0.3">
      <c r="A233" t="s">
        <v>232</v>
      </c>
      <c r="B233" t="s">
        <v>239</v>
      </c>
      <c r="C233" t="s">
        <v>721</v>
      </c>
      <c r="D233" t="s">
        <v>722</v>
      </c>
      <c r="E233" s="352">
        <v>44682</v>
      </c>
      <c r="F233" s="130">
        <v>3894</v>
      </c>
      <c r="G233">
        <v>277</v>
      </c>
      <c r="H233">
        <v>236</v>
      </c>
      <c r="I233">
        <v>256</v>
      </c>
      <c r="J233">
        <v>253</v>
      </c>
      <c r="K233">
        <v>262</v>
      </c>
      <c r="L233">
        <v>51</v>
      </c>
      <c r="M233">
        <v>272</v>
      </c>
      <c r="N233">
        <v>225</v>
      </c>
      <c r="O233">
        <v>282</v>
      </c>
      <c r="P233">
        <v>14</v>
      </c>
      <c r="Q233">
        <v>11</v>
      </c>
      <c r="R233">
        <v>11</v>
      </c>
      <c r="S233">
        <v>14</v>
      </c>
      <c r="T233">
        <v>12</v>
      </c>
      <c r="U233">
        <v>2</v>
      </c>
      <c r="V233">
        <v>14</v>
      </c>
      <c r="W233">
        <v>13</v>
      </c>
      <c r="X233">
        <v>16</v>
      </c>
      <c r="Y233">
        <v>262</v>
      </c>
      <c r="Z233">
        <v>224</v>
      </c>
      <c r="AA233">
        <v>244</v>
      </c>
      <c r="AB233">
        <v>238</v>
      </c>
      <c r="AC233">
        <v>249</v>
      </c>
      <c r="AD233">
        <v>49</v>
      </c>
      <c r="AE233">
        <v>257</v>
      </c>
      <c r="AF233">
        <v>211</v>
      </c>
      <c r="AG233">
        <v>265</v>
      </c>
      <c r="AH233">
        <v>17</v>
      </c>
      <c r="AI233">
        <v>17</v>
      </c>
      <c r="AJ233">
        <v>3</v>
      </c>
      <c r="AK233">
        <v>3</v>
      </c>
      <c r="AL233">
        <v>14</v>
      </c>
      <c r="AM233">
        <v>14</v>
      </c>
      <c r="AN233">
        <v>43</v>
      </c>
      <c r="AO233">
        <v>1</v>
      </c>
      <c r="AP233">
        <v>42</v>
      </c>
      <c r="AQ233">
        <v>0</v>
      </c>
      <c r="AR233">
        <v>0</v>
      </c>
      <c r="AS233">
        <v>0</v>
      </c>
      <c r="AT233">
        <v>38</v>
      </c>
      <c r="AU233">
        <v>1</v>
      </c>
      <c r="AV233">
        <v>37</v>
      </c>
      <c r="AW233" s="130">
        <v>272</v>
      </c>
      <c r="AX233" s="130">
        <v>3</v>
      </c>
      <c r="AY233" s="130">
        <v>16</v>
      </c>
      <c r="AZ233" s="130">
        <v>253</v>
      </c>
      <c r="BA233" s="130">
        <v>14</v>
      </c>
      <c r="BB233" s="130">
        <v>0</v>
      </c>
      <c r="BC233" s="130">
        <v>1</v>
      </c>
      <c r="BD233" s="130">
        <v>13</v>
      </c>
      <c r="BE233" s="130">
        <v>257</v>
      </c>
      <c r="BF233" s="130">
        <v>3</v>
      </c>
      <c r="BG233" s="130">
        <v>15</v>
      </c>
      <c r="BH233" s="130">
        <v>239</v>
      </c>
      <c r="BI233">
        <v>28</v>
      </c>
      <c r="BJ233" s="130">
        <v>2</v>
      </c>
      <c r="BK233">
        <v>44</v>
      </c>
      <c r="BL233">
        <v>28</v>
      </c>
      <c r="BM233" s="27">
        <v>3</v>
      </c>
      <c r="BN233">
        <v>0</v>
      </c>
      <c r="BO233" s="130">
        <v>13</v>
      </c>
      <c r="BP233" s="130">
        <v>3</v>
      </c>
      <c r="BQ233">
        <v>0</v>
      </c>
      <c r="BR233">
        <v>0</v>
      </c>
      <c r="BS233" s="130">
        <v>10</v>
      </c>
      <c r="BT233">
        <v>0</v>
      </c>
      <c r="BU233">
        <v>0</v>
      </c>
      <c r="BV233">
        <v>2</v>
      </c>
      <c r="BW233">
        <v>2</v>
      </c>
      <c r="BX233">
        <v>1</v>
      </c>
      <c r="BY233" s="130">
        <v>1</v>
      </c>
      <c r="BZ233">
        <v>7</v>
      </c>
      <c r="CA233">
        <v>1</v>
      </c>
      <c r="CB233">
        <v>7</v>
      </c>
      <c r="CC233">
        <v>0</v>
      </c>
      <c r="CD233" s="130"/>
      <c r="CE233" s="130"/>
      <c r="CF233" s="322"/>
      <c r="CG233">
        <v>277</v>
      </c>
      <c r="CH233">
        <v>228</v>
      </c>
      <c r="CI233">
        <v>256</v>
      </c>
      <c r="CJ233" s="130">
        <v>110</v>
      </c>
      <c r="CK233" s="130">
        <v>237</v>
      </c>
      <c r="CL233" s="130">
        <v>182</v>
      </c>
      <c r="CM233" s="130">
        <v>236</v>
      </c>
      <c r="CN233">
        <v>229</v>
      </c>
      <c r="CO233">
        <v>232</v>
      </c>
      <c r="CP233">
        <v>134</v>
      </c>
      <c r="CQ233">
        <v>14</v>
      </c>
      <c r="CR233">
        <v>12</v>
      </c>
      <c r="CS233">
        <v>11</v>
      </c>
      <c r="CT233" s="130">
        <v>1</v>
      </c>
      <c r="CU233" s="130">
        <v>9</v>
      </c>
      <c r="CV233" s="130">
        <v>4</v>
      </c>
      <c r="CW233" s="130">
        <v>11</v>
      </c>
      <c r="CX233">
        <v>11</v>
      </c>
      <c r="CY233">
        <v>10</v>
      </c>
      <c r="CZ233">
        <v>3</v>
      </c>
      <c r="DA233">
        <v>262</v>
      </c>
      <c r="DB233">
        <v>216</v>
      </c>
      <c r="DC233">
        <v>244</v>
      </c>
      <c r="DD233" s="130">
        <v>109</v>
      </c>
      <c r="DE233" s="130">
        <v>228</v>
      </c>
      <c r="DF233" s="130">
        <v>178</v>
      </c>
      <c r="DG233" s="130">
        <v>224</v>
      </c>
      <c r="DH233" s="130">
        <v>217</v>
      </c>
      <c r="DI233" s="130">
        <v>221</v>
      </c>
      <c r="DJ233" s="130">
        <v>131</v>
      </c>
      <c r="DK233" s="130"/>
      <c r="DL233">
        <v>284</v>
      </c>
      <c r="DM233">
        <v>283</v>
      </c>
      <c r="DN233">
        <v>1</v>
      </c>
      <c r="DO233">
        <v>284</v>
      </c>
      <c r="DP233">
        <v>17</v>
      </c>
      <c r="DQ233">
        <v>266</v>
      </c>
      <c r="DR233">
        <v>1</v>
      </c>
      <c r="DS233">
        <v>2</v>
      </c>
      <c r="DT233">
        <v>11</v>
      </c>
      <c r="DU233" s="130">
        <v>247</v>
      </c>
      <c r="DV233" s="130">
        <v>19</v>
      </c>
      <c r="DW233">
        <v>7</v>
      </c>
      <c r="DX233" s="130">
        <v>2</v>
      </c>
      <c r="DY233">
        <v>0</v>
      </c>
      <c r="DZ233">
        <v>9</v>
      </c>
      <c r="EA233">
        <v>0</v>
      </c>
      <c r="EB233">
        <v>1</v>
      </c>
      <c r="EC233" s="130">
        <v>0</v>
      </c>
      <c r="ED233" s="130">
        <v>9</v>
      </c>
      <c r="EE233" s="130">
        <v>1</v>
      </c>
      <c r="EF233" s="130">
        <v>2</v>
      </c>
      <c r="EG233" s="130">
        <v>15</v>
      </c>
      <c r="EH233" s="130">
        <v>88</v>
      </c>
      <c r="EI233" s="130">
        <v>179</v>
      </c>
      <c r="EJ233" s="130">
        <v>2</v>
      </c>
      <c r="EK233" s="130">
        <v>11</v>
      </c>
      <c r="EL233" s="130">
        <v>4</v>
      </c>
      <c r="EM233" s="130">
        <v>0</v>
      </c>
      <c r="EN233" s="130">
        <v>0</v>
      </c>
      <c r="EO233">
        <v>3</v>
      </c>
      <c r="EP233">
        <v>84</v>
      </c>
      <c r="EQ233">
        <v>179</v>
      </c>
      <c r="ER233">
        <v>2</v>
      </c>
      <c r="ES233" s="130">
        <v>21</v>
      </c>
      <c r="ET233">
        <v>3</v>
      </c>
      <c r="EU233" s="130">
        <v>136</v>
      </c>
      <c r="EV233">
        <v>66</v>
      </c>
      <c r="EW233" s="130">
        <v>2797</v>
      </c>
      <c r="EX233" s="130">
        <v>1</v>
      </c>
      <c r="EY233" s="130">
        <v>219</v>
      </c>
      <c r="EZ233" s="130">
        <v>23</v>
      </c>
      <c r="FA233" s="130">
        <v>12</v>
      </c>
      <c r="FB233" s="130">
        <v>23</v>
      </c>
      <c r="FC233" s="130">
        <v>959</v>
      </c>
      <c r="FD233">
        <v>1213</v>
      </c>
      <c r="FE233">
        <v>827</v>
      </c>
      <c r="FF233" s="130">
        <v>2999</v>
      </c>
      <c r="FG233" s="130">
        <v>20</v>
      </c>
      <c r="FH233" s="130">
        <v>9</v>
      </c>
      <c r="FI233" s="130">
        <v>0</v>
      </c>
      <c r="FJ233" s="130">
        <v>10</v>
      </c>
      <c r="FK233" s="130">
        <v>0</v>
      </c>
      <c r="FL233" s="130">
        <v>20</v>
      </c>
      <c r="FM233" s="130">
        <v>0</v>
      </c>
      <c r="FN233" s="130">
        <v>2</v>
      </c>
      <c r="FO233" s="130">
        <v>0</v>
      </c>
      <c r="FP233" s="130">
        <v>0</v>
      </c>
      <c r="FQ233" s="130">
        <v>0</v>
      </c>
      <c r="FR233" s="130">
        <v>1</v>
      </c>
      <c r="FS233" s="130">
        <v>0</v>
      </c>
      <c r="FT233" s="130">
        <v>0</v>
      </c>
      <c r="FU233" s="130">
        <v>2</v>
      </c>
      <c r="FV233" s="130">
        <v>1</v>
      </c>
      <c r="FW233" s="130">
        <v>1</v>
      </c>
      <c r="FX233" s="130">
        <v>0</v>
      </c>
      <c r="FY233" s="130">
        <v>1</v>
      </c>
      <c r="FZ233" s="130">
        <v>1</v>
      </c>
      <c r="GA233" s="130">
        <v>4</v>
      </c>
      <c r="GB233" s="130">
        <v>1</v>
      </c>
      <c r="GC233" s="130">
        <v>142</v>
      </c>
      <c r="GD233" s="130">
        <v>39</v>
      </c>
      <c r="GE233" s="130">
        <v>181</v>
      </c>
      <c r="GF233" s="130">
        <v>3</v>
      </c>
      <c r="GG233" s="130">
        <v>0</v>
      </c>
      <c r="GH233" s="130">
        <v>3</v>
      </c>
      <c r="GI233" s="130">
        <v>139</v>
      </c>
      <c r="GJ233" s="130">
        <v>39</v>
      </c>
      <c r="GK233" s="130">
        <v>178</v>
      </c>
      <c r="GL233" s="130">
        <v>142</v>
      </c>
      <c r="GM233" s="130">
        <v>10</v>
      </c>
      <c r="GN233" s="130">
        <v>10</v>
      </c>
      <c r="GO233" s="130">
        <v>10</v>
      </c>
      <c r="GP233" s="130">
        <v>22</v>
      </c>
      <c r="GQ233" s="130">
        <v>1</v>
      </c>
      <c r="GR233" s="130">
        <v>1</v>
      </c>
      <c r="GS233" s="130">
        <v>1</v>
      </c>
      <c r="GT233" s="130" t="s">
        <v>118</v>
      </c>
      <c r="GU233" s="130" t="s">
        <v>1285</v>
      </c>
      <c r="GV233" s="130"/>
      <c r="GW233" s="130"/>
      <c r="GX233" s="130"/>
      <c r="GY233" s="130"/>
      <c r="GZ233" s="130"/>
      <c r="HA233" s="130"/>
      <c r="HH233" s="130"/>
      <c r="HI233" s="130"/>
      <c r="HN233" s="130"/>
      <c r="HO233" s="130"/>
      <c r="HP233" s="130"/>
    </row>
    <row r="234" spans="1:224" x14ac:dyDescent="0.3">
      <c r="A234" t="s">
        <v>232</v>
      </c>
      <c r="B234" t="s">
        <v>239</v>
      </c>
      <c r="C234" t="s">
        <v>721</v>
      </c>
      <c r="D234" t="s">
        <v>722</v>
      </c>
      <c r="E234" s="352">
        <v>44713</v>
      </c>
      <c r="F234" s="130">
        <v>3911</v>
      </c>
      <c r="G234">
        <v>279</v>
      </c>
      <c r="H234">
        <v>242</v>
      </c>
      <c r="I234">
        <v>256</v>
      </c>
      <c r="J234">
        <v>255</v>
      </c>
      <c r="K234">
        <v>262</v>
      </c>
      <c r="L234">
        <v>51</v>
      </c>
      <c r="M234">
        <v>272</v>
      </c>
      <c r="N234">
        <v>229</v>
      </c>
      <c r="O234">
        <v>283</v>
      </c>
      <c r="P234">
        <v>13</v>
      </c>
      <c r="Q234">
        <v>10</v>
      </c>
      <c r="R234">
        <v>10</v>
      </c>
      <c r="S234">
        <v>13</v>
      </c>
      <c r="T234">
        <v>11</v>
      </c>
      <c r="U234">
        <v>1</v>
      </c>
      <c r="V234">
        <v>13</v>
      </c>
      <c r="W234">
        <v>13</v>
      </c>
      <c r="X234">
        <v>15</v>
      </c>
      <c r="Y234">
        <v>264</v>
      </c>
      <c r="Z234">
        <v>230</v>
      </c>
      <c r="AA234">
        <v>244</v>
      </c>
      <c r="AB234">
        <v>241</v>
      </c>
      <c r="AC234">
        <v>249</v>
      </c>
      <c r="AD234">
        <v>50</v>
      </c>
      <c r="AE234">
        <v>258</v>
      </c>
      <c r="AF234">
        <v>215</v>
      </c>
      <c r="AG234">
        <v>266</v>
      </c>
      <c r="AH234">
        <v>16</v>
      </c>
      <c r="AI234">
        <v>16</v>
      </c>
      <c r="AJ234">
        <v>3</v>
      </c>
      <c r="AK234">
        <v>3</v>
      </c>
      <c r="AL234">
        <v>13</v>
      </c>
      <c r="AM234">
        <v>13</v>
      </c>
      <c r="AN234">
        <v>44</v>
      </c>
      <c r="AO234">
        <v>1</v>
      </c>
      <c r="AP234">
        <v>43</v>
      </c>
      <c r="AQ234">
        <v>0</v>
      </c>
      <c r="AR234">
        <v>0</v>
      </c>
      <c r="AS234">
        <v>0</v>
      </c>
      <c r="AT234">
        <v>38</v>
      </c>
      <c r="AU234">
        <v>1</v>
      </c>
      <c r="AV234">
        <v>37</v>
      </c>
      <c r="AW234" s="130">
        <v>272</v>
      </c>
      <c r="AX234" s="130">
        <v>4</v>
      </c>
      <c r="AY234" s="130">
        <v>18</v>
      </c>
      <c r="AZ234" s="130">
        <v>250</v>
      </c>
      <c r="BA234" s="130">
        <v>13</v>
      </c>
      <c r="BB234" s="130">
        <v>0</v>
      </c>
      <c r="BC234" s="130">
        <v>1</v>
      </c>
      <c r="BD234" s="130">
        <v>12</v>
      </c>
      <c r="BE234" s="130">
        <v>258</v>
      </c>
      <c r="BF234" s="130">
        <v>4</v>
      </c>
      <c r="BG234" s="130">
        <v>17</v>
      </c>
      <c r="BH234" s="130">
        <v>237</v>
      </c>
      <c r="BI234">
        <v>29</v>
      </c>
      <c r="BJ234" s="130">
        <v>2</v>
      </c>
      <c r="BK234">
        <v>45</v>
      </c>
      <c r="BL234">
        <v>29</v>
      </c>
      <c r="BM234" s="27">
        <v>3</v>
      </c>
      <c r="BN234">
        <v>0</v>
      </c>
      <c r="BO234" s="130">
        <v>13</v>
      </c>
      <c r="BP234" s="130">
        <v>3</v>
      </c>
      <c r="BQ234">
        <v>0</v>
      </c>
      <c r="BR234">
        <v>0</v>
      </c>
      <c r="BS234" s="130">
        <v>10</v>
      </c>
      <c r="BT234">
        <v>0</v>
      </c>
      <c r="BU234">
        <v>0</v>
      </c>
      <c r="BV234">
        <v>2</v>
      </c>
      <c r="BW234">
        <v>2</v>
      </c>
      <c r="BX234">
        <v>1</v>
      </c>
      <c r="BY234" s="130">
        <v>1</v>
      </c>
      <c r="BZ234">
        <v>7</v>
      </c>
      <c r="CA234">
        <v>1</v>
      </c>
      <c r="CB234">
        <v>7</v>
      </c>
      <c r="CC234">
        <v>0</v>
      </c>
      <c r="CD234" s="130"/>
      <c r="CE234" s="130"/>
      <c r="CF234" s="322"/>
      <c r="CG234">
        <v>279</v>
      </c>
      <c r="CH234">
        <v>220</v>
      </c>
      <c r="CI234">
        <v>256</v>
      </c>
      <c r="CJ234" s="130">
        <v>108</v>
      </c>
      <c r="CK234" s="130">
        <v>241</v>
      </c>
      <c r="CL234" s="130">
        <v>184</v>
      </c>
      <c r="CM234" s="130">
        <v>242</v>
      </c>
      <c r="CN234">
        <v>234</v>
      </c>
      <c r="CO234">
        <v>239</v>
      </c>
      <c r="CP234">
        <v>133</v>
      </c>
      <c r="CQ234">
        <v>13</v>
      </c>
      <c r="CR234">
        <v>11</v>
      </c>
      <c r="CS234">
        <v>10</v>
      </c>
      <c r="CT234" s="130">
        <v>1</v>
      </c>
      <c r="CU234" s="130">
        <v>10</v>
      </c>
      <c r="CV234" s="130">
        <v>3</v>
      </c>
      <c r="CW234" s="130">
        <v>10</v>
      </c>
      <c r="CX234">
        <v>10</v>
      </c>
      <c r="CY234">
        <v>9</v>
      </c>
      <c r="CZ234">
        <v>3</v>
      </c>
      <c r="DA234">
        <v>264</v>
      </c>
      <c r="DB234">
        <v>208</v>
      </c>
      <c r="DC234">
        <v>244</v>
      </c>
      <c r="DD234" s="130">
        <v>106</v>
      </c>
      <c r="DE234" s="130">
        <v>230</v>
      </c>
      <c r="DF234" s="130">
        <v>180</v>
      </c>
      <c r="DG234" s="130">
        <v>230</v>
      </c>
      <c r="DH234" s="130">
        <v>222</v>
      </c>
      <c r="DI234" s="130">
        <v>228</v>
      </c>
      <c r="DJ234" s="130">
        <v>129</v>
      </c>
      <c r="DK234" s="130"/>
      <c r="DL234">
        <v>285</v>
      </c>
      <c r="DM234">
        <v>283</v>
      </c>
      <c r="DN234">
        <v>2</v>
      </c>
      <c r="DO234">
        <v>285</v>
      </c>
      <c r="DP234">
        <v>16</v>
      </c>
      <c r="DQ234">
        <v>267</v>
      </c>
      <c r="DR234">
        <v>2</v>
      </c>
      <c r="DS234">
        <v>2</v>
      </c>
      <c r="DT234">
        <v>11</v>
      </c>
      <c r="DU234" s="130">
        <v>247</v>
      </c>
      <c r="DV234" s="130">
        <v>19</v>
      </c>
      <c r="DW234">
        <v>8</v>
      </c>
      <c r="DX234" s="130">
        <v>2</v>
      </c>
      <c r="DY234">
        <v>0</v>
      </c>
      <c r="DZ234">
        <v>9</v>
      </c>
      <c r="EA234">
        <v>0</v>
      </c>
      <c r="EB234">
        <v>1</v>
      </c>
      <c r="EC234" s="130">
        <v>0</v>
      </c>
      <c r="ED234" s="130">
        <v>9</v>
      </c>
      <c r="EE234" s="130">
        <v>1</v>
      </c>
      <c r="EF234" s="130">
        <v>2</v>
      </c>
      <c r="EG234" s="130">
        <v>14</v>
      </c>
      <c r="EH234" s="130">
        <v>87</v>
      </c>
      <c r="EI234" s="130">
        <v>182</v>
      </c>
      <c r="EJ234" s="130">
        <v>2</v>
      </c>
      <c r="EK234" s="130">
        <v>10</v>
      </c>
      <c r="EL234" s="130">
        <v>4</v>
      </c>
      <c r="EM234" s="130">
        <v>0</v>
      </c>
      <c r="EN234" s="130">
        <v>0</v>
      </c>
      <c r="EO234">
        <v>3</v>
      </c>
      <c r="EP234">
        <v>83</v>
      </c>
      <c r="EQ234">
        <v>181</v>
      </c>
      <c r="ER234">
        <v>2</v>
      </c>
      <c r="ES234" s="130">
        <v>20</v>
      </c>
      <c r="ET234">
        <v>3</v>
      </c>
      <c r="EU234" s="130">
        <v>138</v>
      </c>
      <c r="EV234">
        <v>71</v>
      </c>
      <c r="EW234" s="130">
        <v>2809</v>
      </c>
      <c r="EX234" s="130">
        <v>2</v>
      </c>
      <c r="EY234" s="130">
        <v>217</v>
      </c>
      <c r="EZ234" s="130">
        <v>20</v>
      </c>
      <c r="FA234" s="130">
        <v>12</v>
      </c>
      <c r="FB234" s="130">
        <v>22</v>
      </c>
      <c r="FC234" s="130">
        <v>973</v>
      </c>
      <c r="FD234">
        <v>1217</v>
      </c>
      <c r="FE234">
        <v>828</v>
      </c>
      <c r="FF234" s="130">
        <v>3018</v>
      </c>
      <c r="FG234" s="130">
        <v>22</v>
      </c>
      <c r="FH234" s="130">
        <v>10</v>
      </c>
      <c r="FI234" s="130">
        <v>0</v>
      </c>
      <c r="FJ234" s="130">
        <v>9</v>
      </c>
      <c r="FK234" s="130">
        <v>0</v>
      </c>
      <c r="FL234" s="130">
        <v>21</v>
      </c>
      <c r="FM234" s="130">
        <v>1</v>
      </c>
      <c r="FN234" s="130">
        <v>2</v>
      </c>
      <c r="FO234" s="130">
        <v>0</v>
      </c>
      <c r="FP234" s="130">
        <v>0</v>
      </c>
      <c r="FQ234" s="130">
        <v>0</v>
      </c>
      <c r="FR234" s="130">
        <v>1</v>
      </c>
      <c r="FS234" s="130">
        <v>0</v>
      </c>
      <c r="FT234" s="130">
        <v>0</v>
      </c>
      <c r="FU234" s="130">
        <v>2</v>
      </c>
      <c r="FV234" s="130">
        <v>1</v>
      </c>
      <c r="FW234" s="130">
        <v>1</v>
      </c>
      <c r="FX234" s="130">
        <v>0</v>
      </c>
      <c r="FY234" s="130">
        <v>1</v>
      </c>
      <c r="FZ234" s="130">
        <v>1</v>
      </c>
      <c r="GA234" s="130">
        <v>4</v>
      </c>
      <c r="GB234" s="130">
        <v>1</v>
      </c>
      <c r="GC234" s="130">
        <v>144</v>
      </c>
      <c r="GD234" s="130">
        <v>40</v>
      </c>
      <c r="GE234" s="130">
        <v>184</v>
      </c>
      <c r="GF234" s="130">
        <v>3</v>
      </c>
      <c r="GG234" s="130">
        <v>0</v>
      </c>
      <c r="GH234" s="130">
        <v>3</v>
      </c>
      <c r="GI234" s="130">
        <v>141</v>
      </c>
      <c r="GJ234" s="130">
        <v>39</v>
      </c>
      <c r="GK234" s="130">
        <v>180</v>
      </c>
      <c r="GL234" s="130">
        <v>144</v>
      </c>
      <c r="GM234" s="130">
        <v>12</v>
      </c>
      <c r="GN234" s="130">
        <v>12</v>
      </c>
      <c r="GO234" s="130">
        <v>12</v>
      </c>
      <c r="GP234" s="130">
        <v>22</v>
      </c>
      <c r="GQ234" s="130">
        <v>2</v>
      </c>
      <c r="GR234" s="130">
        <v>1</v>
      </c>
      <c r="GS234" s="130">
        <v>1</v>
      </c>
      <c r="GT234" s="130" t="s">
        <v>121</v>
      </c>
      <c r="GU234" s="130" t="s">
        <v>1285</v>
      </c>
      <c r="GV234" s="130"/>
      <c r="GW234" s="130"/>
      <c r="GX234" s="130"/>
      <c r="GY234" s="130"/>
      <c r="GZ234" s="130"/>
      <c r="HA234" s="130"/>
      <c r="HH234" s="130"/>
      <c r="HI234" s="130"/>
      <c r="HN234" s="130"/>
      <c r="HO234" s="130"/>
      <c r="HP234" s="130"/>
    </row>
    <row r="235" spans="1:224" x14ac:dyDescent="0.3">
      <c r="A235" t="s">
        <v>232</v>
      </c>
      <c r="B235" t="s">
        <v>239</v>
      </c>
      <c r="C235" t="s">
        <v>723</v>
      </c>
      <c r="D235" t="s">
        <v>724</v>
      </c>
      <c r="E235" s="352">
        <v>44682</v>
      </c>
      <c r="F235" s="130">
        <v>3382</v>
      </c>
      <c r="G235">
        <v>152</v>
      </c>
      <c r="H235">
        <v>150</v>
      </c>
      <c r="I235">
        <v>163</v>
      </c>
      <c r="J235">
        <v>134</v>
      </c>
      <c r="K235">
        <v>173</v>
      </c>
      <c r="L235">
        <v>27</v>
      </c>
      <c r="M235">
        <v>109</v>
      </c>
      <c r="N235">
        <v>68</v>
      </c>
      <c r="O235">
        <v>181</v>
      </c>
      <c r="P235">
        <v>7</v>
      </c>
      <c r="Q235">
        <v>7</v>
      </c>
      <c r="R235">
        <v>7</v>
      </c>
      <c r="S235">
        <v>4</v>
      </c>
      <c r="T235">
        <v>7</v>
      </c>
      <c r="U235">
        <v>2</v>
      </c>
      <c r="V235">
        <v>5</v>
      </c>
      <c r="W235">
        <v>6</v>
      </c>
      <c r="X235">
        <v>15</v>
      </c>
      <c r="Y235">
        <v>144</v>
      </c>
      <c r="Z235">
        <v>142</v>
      </c>
      <c r="AA235">
        <v>155</v>
      </c>
      <c r="AB235">
        <v>129</v>
      </c>
      <c r="AC235">
        <v>165</v>
      </c>
      <c r="AD235">
        <v>24</v>
      </c>
      <c r="AE235">
        <v>103</v>
      </c>
      <c r="AF235">
        <v>62</v>
      </c>
      <c r="AG235">
        <v>165</v>
      </c>
      <c r="AH235">
        <v>16</v>
      </c>
      <c r="AI235">
        <v>14</v>
      </c>
      <c r="AJ235">
        <v>1</v>
      </c>
      <c r="AK235">
        <v>1</v>
      </c>
      <c r="AL235">
        <v>15</v>
      </c>
      <c r="AM235">
        <v>13</v>
      </c>
      <c r="AN235">
        <v>18</v>
      </c>
      <c r="AO235">
        <v>0</v>
      </c>
      <c r="AP235">
        <v>17</v>
      </c>
      <c r="AQ235">
        <v>0</v>
      </c>
      <c r="AR235">
        <v>0</v>
      </c>
      <c r="AS235">
        <v>0</v>
      </c>
      <c r="AT235">
        <v>8</v>
      </c>
      <c r="AU235">
        <v>0</v>
      </c>
      <c r="AV235">
        <v>8</v>
      </c>
      <c r="AW235" s="130">
        <v>109</v>
      </c>
      <c r="AX235" s="130">
        <v>1</v>
      </c>
      <c r="AY235" s="130">
        <v>3</v>
      </c>
      <c r="AZ235" s="130">
        <v>103</v>
      </c>
      <c r="BA235" s="130">
        <v>5</v>
      </c>
      <c r="BB235" s="130">
        <v>0</v>
      </c>
      <c r="BC235" s="130">
        <v>1</v>
      </c>
      <c r="BD235" s="130">
        <v>3</v>
      </c>
      <c r="BE235" s="130">
        <v>103</v>
      </c>
      <c r="BF235" s="130">
        <v>1</v>
      </c>
      <c r="BG235" s="130">
        <v>2</v>
      </c>
      <c r="BH235" s="130">
        <v>99</v>
      </c>
      <c r="BI235">
        <v>28</v>
      </c>
      <c r="BJ235" s="130">
        <v>2</v>
      </c>
      <c r="BK235">
        <v>31</v>
      </c>
      <c r="BL235">
        <v>26</v>
      </c>
      <c r="BM235" s="27">
        <v>6</v>
      </c>
      <c r="BN235">
        <v>2</v>
      </c>
      <c r="BO235" s="130">
        <v>8</v>
      </c>
      <c r="BP235" s="130">
        <v>2</v>
      </c>
      <c r="BQ235">
        <v>0</v>
      </c>
      <c r="BR235">
        <v>0</v>
      </c>
      <c r="BS235" s="130">
        <v>6</v>
      </c>
      <c r="BT235">
        <v>0</v>
      </c>
      <c r="BU235">
        <v>0</v>
      </c>
      <c r="BV235">
        <v>2</v>
      </c>
      <c r="BW235">
        <v>0</v>
      </c>
      <c r="BX235">
        <v>0</v>
      </c>
      <c r="BY235" s="130">
        <v>0</v>
      </c>
      <c r="BZ235">
        <v>2</v>
      </c>
      <c r="CA235">
        <v>0</v>
      </c>
      <c r="CB235">
        <v>2</v>
      </c>
      <c r="CC235">
        <v>0</v>
      </c>
      <c r="CD235" s="130"/>
      <c r="CE235" s="130"/>
      <c r="CF235" s="322"/>
      <c r="CG235">
        <v>152</v>
      </c>
      <c r="CH235">
        <v>58</v>
      </c>
      <c r="CI235">
        <v>163</v>
      </c>
      <c r="CJ235" s="130">
        <v>46</v>
      </c>
      <c r="CK235" s="130">
        <v>148</v>
      </c>
      <c r="CL235" s="130">
        <v>95</v>
      </c>
      <c r="CM235" s="130">
        <v>150</v>
      </c>
      <c r="CN235">
        <v>138</v>
      </c>
      <c r="CO235">
        <v>131</v>
      </c>
      <c r="CP235">
        <v>30</v>
      </c>
      <c r="CQ235">
        <v>7</v>
      </c>
      <c r="CR235">
        <v>3</v>
      </c>
      <c r="CS235">
        <v>7</v>
      </c>
      <c r="CT235" s="130">
        <v>0</v>
      </c>
      <c r="CU235" s="130">
        <v>7</v>
      </c>
      <c r="CV235" s="130">
        <v>2</v>
      </c>
      <c r="CW235" s="130">
        <v>7</v>
      </c>
      <c r="CX235">
        <v>7</v>
      </c>
      <c r="CY235">
        <v>6</v>
      </c>
      <c r="CZ235">
        <v>0</v>
      </c>
      <c r="DA235">
        <v>144</v>
      </c>
      <c r="DB235">
        <v>55</v>
      </c>
      <c r="DC235">
        <v>155</v>
      </c>
      <c r="DD235" s="130">
        <v>46</v>
      </c>
      <c r="DE235" s="130">
        <v>141</v>
      </c>
      <c r="DF235" s="130">
        <v>93</v>
      </c>
      <c r="DG235" s="130">
        <v>142</v>
      </c>
      <c r="DH235" s="130">
        <v>131</v>
      </c>
      <c r="DI235" s="130">
        <v>124</v>
      </c>
      <c r="DJ235" s="130">
        <v>30</v>
      </c>
      <c r="DK235" s="130"/>
      <c r="DL235">
        <v>197</v>
      </c>
      <c r="DM235">
        <v>196</v>
      </c>
      <c r="DN235">
        <v>1</v>
      </c>
      <c r="DO235">
        <v>197</v>
      </c>
      <c r="DP235">
        <v>18</v>
      </c>
      <c r="DQ235">
        <v>178</v>
      </c>
      <c r="DR235">
        <v>1</v>
      </c>
      <c r="DS235">
        <v>4</v>
      </c>
      <c r="DT235">
        <v>20</v>
      </c>
      <c r="DU235" s="130">
        <v>149</v>
      </c>
      <c r="DV235" s="130">
        <v>27</v>
      </c>
      <c r="DW235">
        <v>7</v>
      </c>
      <c r="DX235" s="130">
        <v>2</v>
      </c>
      <c r="DY235">
        <v>4</v>
      </c>
      <c r="DZ235">
        <v>7</v>
      </c>
      <c r="EA235">
        <v>1</v>
      </c>
      <c r="EB235">
        <v>4</v>
      </c>
      <c r="EC235" s="130">
        <v>0</v>
      </c>
      <c r="ED235" s="130">
        <v>14</v>
      </c>
      <c r="EE235" s="130">
        <v>6</v>
      </c>
      <c r="EF235" s="130">
        <v>0</v>
      </c>
      <c r="EG235" s="130">
        <v>14</v>
      </c>
      <c r="EH235" s="130">
        <v>86</v>
      </c>
      <c r="EI235" s="130">
        <v>97</v>
      </c>
      <c r="EJ235" s="130">
        <v>0</v>
      </c>
      <c r="EK235" s="130">
        <v>9</v>
      </c>
      <c r="EL235" s="130">
        <v>5</v>
      </c>
      <c r="EM235" s="130">
        <v>4</v>
      </c>
      <c r="EN235" s="130">
        <v>0</v>
      </c>
      <c r="EO235">
        <v>5</v>
      </c>
      <c r="EP235">
        <v>80</v>
      </c>
      <c r="EQ235">
        <v>93</v>
      </c>
      <c r="ER235">
        <v>4</v>
      </c>
      <c r="ES235" s="130">
        <v>18</v>
      </c>
      <c r="ET235">
        <v>3</v>
      </c>
      <c r="EU235" s="130">
        <v>108</v>
      </c>
      <c r="EV235">
        <v>6</v>
      </c>
      <c r="EW235" s="130">
        <v>2484</v>
      </c>
      <c r="EX235" s="130">
        <v>4</v>
      </c>
      <c r="EY235" s="130">
        <v>334</v>
      </c>
      <c r="EZ235" s="130">
        <v>7</v>
      </c>
      <c r="FA235" s="130">
        <v>2</v>
      </c>
      <c r="FB235" s="130">
        <v>22</v>
      </c>
      <c r="FC235" s="130">
        <v>862</v>
      </c>
      <c r="FD235">
        <v>1195</v>
      </c>
      <c r="FE235">
        <v>541</v>
      </c>
      <c r="FF235" s="130">
        <v>2598</v>
      </c>
      <c r="FG235" s="130">
        <v>9</v>
      </c>
      <c r="FH235" s="130">
        <v>2</v>
      </c>
      <c r="FI235" s="130">
        <v>0</v>
      </c>
      <c r="FJ235" s="130">
        <v>3</v>
      </c>
      <c r="FK235" s="130">
        <v>0</v>
      </c>
      <c r="FL235" s="130">
        <v>8</v>
      </c>
      <c r="FM235" s="130">
        <v>1</v>
      </c>
      <c r="FN235" s="130">
        <v>0</v>
      </c>
      <c r="FO235" s="130">
        <v>0</v>
      </c>
      <c r="FP235" s="130">
        <v>0</v>
      </c>
      <c r="FQ235" s="130">
        <v>0</v>
      </c>
      <c r="FR235" s="130">
        <v>0</v>
      </c>
      <c r="FS235" s="130">
        <v>0</v>
      </c>
      <c r="FT235" s="130">
        <v>0</v>
      </c>
      <c r="FU235" s="130">
        <v>2</v>
      </c>
      <c r="FV235" s="130">
        <v>0</v>
      </c>
      <c r="FW235" s="130">
        <v>0</v>
      </c>
      <c r="FX235" s="130">
        <v>0</v>
      </c>
      <c r="FY235" s="130">
        <v>2</v>
      </c>
      <c r="FZ235" s="130">
        <v>0</v>
      </c>
      <c r="GA235" s="130">
        <v>2</v>
      </c>
      <c r="GB235" s="130">
        <v>2</v>
      </c>
      <c r="GC235" s="130">
        <v>108</v>
      </c>
      <c r="GD235" s="130">
        <v>25</v>
      </c>
      <c r="GE235" s="130">
        <v>133</v>
      </c>
      <c r="GF235" s="130">
        <v>7</v>
      </c>
      <c r="GG235" s="130">
        <v>0</v>
      </c>
      <c r="GH235" s="130">
        <v>7</v>
      </c>
      <c r="GI235" s="130">
        <v>101</v>
      </c>
      <c r="GJ235" s="130">
        <v>25</v>
      </c>
      <c r="GK235" s="130">
        <v>126</v>
      </c>
      <c r="GL235" s="130">
        <v>108</v>
      </c>
      <c r="GM235" s="130">
        <v>2</v>
      </c>
      <c r="GN235" s="130">
        <v>2</v>
      </c>
      <c r="GO235" s="130">
        <v>2</v>
      </c>
      <c r="GP235" s="130">
        <v>19</v>
      </c>
      <c r="GQ235" s="130">
        <v>0</v>
      </c>
      <c r="GR235" s="130">
        <v>0</v>
      </c>
      <c r="GS235" s="130">
        <v>0</v>
      </c>
      <c r="GT235" s="130" t="s">
        <v>118</v>
      </c>
      <c r="GU235" s="130" t="s">
        <v>1286</v>
      </c>
      <c r="GV235" s="130"/>
      <c r="GW235" s="130"/>
      <c r="GX235" s="130"/>
      <c r="GY235" s="130"/>
      <c r="GZ235" s="130"/>
      <c r="HA235" s="130"/>
      <c r="HH235" s="130"/>
      <c r="HI235" s="130"/>
      <c r="HN235" s="130"/>
      <c r="HO235" s="130"/>
      <c r="HP235" s="130"/>
    </row>
    <row r="236" spans="1:224" x14ac:dyDescent="0.3">
      <c r="A236" t="s">
        <v>232</v>
      </c>
      <c r="B236" t="s">
        <v>239</v>
      </c>
      <c r="C236" t="s">
        <v>723</v>
      </c>
      <c r="D236" t="s">
        <v>724</v>
      </c>
      <c r="E236" s="352">
        <v>44713</v>
      </c>
      <c r="F236" s="130">
        <v>3376</v>
      </c>
      <c r="G236">
        <v>153</v>
      </c>
      <c r="H236">
        <v>152</v>
      </c>
      <c r="I236">
        <v>166</v>
      </c>
      <c r="J236">
        <v>139</v>
      </c>
      <c r="K236">
        <v>176</v>
      </c>
      <c r="L236">
        <v>31</v>
      </c>
      <c r="M236">
        <v>112</v>
      </c>
      <c r="N236">
        <v>68</v>
      </c>
      <c r="O236">
        <v>179</v>
      </c>
      <c r="P236">
        <v>8</v>
      </c>
      <c r="Q236">
        <v>8</v>
      </c>
      <c r="R236">
        <v>8</v>
      </c>
      <c r="S236">
        <v>7</v>
      </c>
      <c r="T236">
        <v>8</v>
      </c>
      <c r="U236">
        <v>3</v>
      </c>
      <c r="V236">
        <v>6</v>
      </c>
      <c r="W236">
        <v>6</v>
      </c>
      <c r="X236">
        <v>14</v>
      </c>
      <c r="Y236">
        <v>144</v>
      </c>
      <c r="Z236">
        <v>143</v>
      </c>
      <c r="AA236">
        <v>157</v>
      </c>
      <c r="AB236">
        <v>131</v>
      </c>
      <c r="AC236">
        <v>167</v>
      </c>
      <c r="AD236">
        <v>27</v>
      </c>
      <c r="AE236">
        <v>105</v>
      </c>
      <c r="AF236">
        <v>62</v>
      </c>
      <c r="AG236">
        <v>164</v>
      </c>
      <c r="AH236">
        <v>16</v>
      </c>
      <c r="AI236">
        <v>13</v>
      </c>
      <c r="AJ236">
        <v>1</v>
      </c>
      <c r="AK236">
        <v>1</v>
      </c>
      <c r="AL236">
        <v>15</v>
      </c>
      <c r="AM236">
        <v>12</v>
      </c>
      <c r="AN236">
        <v>18</v>
      </c>
      <c r="AO236">
        <v>1</v>
      </c>
      <c r="AP236">
        <v>16</v>
      </c>
      <c r="AQ236">
        <v>0</v>
      </c>
      <c r="AR236">
        <v>0</v>
      </c>
      <c r="AS236">
        <v>0</v>
      </c>
      <c r="AT236">
        <v>9</v>
      </c>
      <c r="AU236">
        <v>1</v>
      </c>
      <c r="AV236">
        <v>8</v>
      </c>
      <c r="AW236" s="130">
        <v>112</v>
      </c>
      <c r="AX236" s="130">
        <v>2</v>
      </c>
      <c r="AY236" s="130">
        <v>3</v>
      </c>
      <c r="AZ236" s="130">
        <v>106</v>
      </c>
      <c r="BA236" s="130">
        <v>6</v>
      </c>
      <c r="BB236" s="130">
        <v>1</v>
      </c>
      <c r="BC236" s="130">
        <v>1</v>
      </c>
      <c r="BD236" s="130">
        <v>4</v>
      </c>
      <c r="BE236" s="130">
        <v>105</v>
      </c>
      <c r="BF236" s="130">
        <v>1</v>
      </c>
      <c r="BG236" s="130">
        <v>2</v>
      </c>
      <c r="BH236" s="130">
        <v>101</v>
      </c>
      <c r="BI236">
        <v>27</v>
      </c>
      <c r="BJ236" s="130">
        <v>2</v>
      </c>
      <c r="BK236">
        <v>30</v>
      </c>
      <c r="BL236">
        <v>26</v>
      </c>
      <c r="BM236" s="27">
        <v>6</v>
      </c>
      <c r="BN236">
        <v>2</v>
      </c>
      <c r="BO236" s="130">
        <v>8</v>
      </c>
      <c r="BP236" s="130">
        <v>2</v>
      </c>
      <c r="BQ236">
        <v>0</v>
      </c>
      <c r="BR236">
        <v>0</v>
      </c>
      <c r="BS236" s="130">
        <v>6</v>
      </c>
      <c r="BT236">
        <v>0</v>
      </c>
      <c r="BU236">
        <v>0</v>
      </c>
      <c r="BV236">
        <v>2</v>
      </c>
      <c r="BW236">
        <v>0</v>
      </c>
      <c r="BX236">
        <v>0</v>
      </c>
      <c r="BY236" s="130">
        <v>0</v>
      </c>
      <c r="BZ236">
        <v>2</v>
      </c>
      <c r="CA236">
        <v>0</v>
      </c>
      <c r="CB236">
        <v>2</v>
      </c>
      <c r="CC236">
        <v>0</v>
      </c>
      <c r="CD236" s="130"/>
      <c r="CE236" s="130"/>
      <c r="CF236" s="322"/>
      <c r="CG236">
        <v>153</v>
      </c>
      <c r="CH236">
        <v>56</v>
      </c>
      <c r="CI236">
        <v>166</v>
      </c>
      <c r="CJ236" s="130">
        <v>48</v>
      </c>
      <c r="CK236" s="130">
        <v>150</v>
      </c>
      <c r="CL236" s="130">
        <v>95</v>
      </c>
      <c r="CM236" s="130">
        <v>152</v>
      </c>
      <c r="CN236">
        <v>139</v>
      </c>
      <c r="CO236">
        <v>133</v>
      </c>
      <c r="CP236">
        <v>27</v>
      </c>
      <c r="CQ236">
        <v>8</v>
      </c>
      <c r="CR236">
        <v>3</v>
      </c>
      <c r="CS236">
        <v>8</v>
      </c>
      <c r="CT236" s="130">
        <v>1</v>
      </c>
      <c r="CU236" s="130">
        <v>8</v>
      </c>
      <c r="CV236" s="130">
        <v>2</v>
      </c>
      <c r="CW236" s="130">
        <v>8</v>
      </c>
      <c r="CX236">
        <v>8</v>
      </c>
      <c r="CY236">
        <v>7</v>
      </c>
      <c r="CZ236">
        <v>0</v>
      </c>
      <c r="DA236">
        <v>144</v>
      </c>
      <c r="DB236">
        <v>53</v>
      </c>
      <c r="DC236">
        <v>157</v>
      </c>
      <c r="DD236" s="130">
        <v>47</v>
      </c>
      <c r="DE236" s="130">
        <v>142</v>
      </c>
      <c r="DF236" s="130">
        <v>93</v>
      </c>
      <c r="DG236" s="130">
        <v>143</v>
      </c>
      <c r="DH236" s="130">
        <v>131</v>
      </c>
      <c r="DI236" s="130">
        <v>125</v>
      </c>
      <c r="DJ236" s="130">
        <v>27</v>
      </c>
      <c r="DK236" s="130"/>
      <c r="DL236">
        <v>196</v>
      </c>
      <c r="DM236">
        <v>195</v>
      </c>
      <c r="DN236">
        <v>1</v>
      </c>
      <c r="DO236">
        <v>196</v>
      </c>
      <c r="DP236">
        <v>18</v>
      </c>
      <c r="DQ236">
        <v>177</v>
      </c>
      <c r="DR236">
        <v>1</v>
      </c>
      <c r="DS236">
        <v>4</v>
      </c>
      <c r="DT236">
        <v>20</v>
      </c>
      <c r="DU236" s="130">
        <v>148</v>
      </c>
      <c r="DV236" s="130">
        <v>27</v>
      </c>
      <c r="DW236">
        <v>7</v>
      </c>
      <c r="DX236" s="130">
        <v>2</v>
      </c>
      <c r="DY236">
        <v>4</v>
      </c>
      <c r="DZ236">
        <v>7</v>
      </c>
      <c r="EA236">
        <v>1</v>
      </c>
      <c r="EB236">
        <v>4</v>
      </c>
      <c r="EC236" s="130">
        <v>0</v>
      </c>
      <c r="ED236" s="130">
        <v>14</v>
      </c>
      <c r="EE236" s="130">
        <v>6</v>
      </c>
      <c r="EF236" s="130">
        <v>0</v>
      </c>
      <c r="EG236" s="130">
        <v>14</v>
      </c>
      <c r="EH236" s="130">
        <v>85</v>
      </c>
      <c r="EI236" s="130">
        <v>97</v>
      </c>
      <c r="EJ236" s="130">
        <v>0</v>
      </c>
      <c r="EK236" s="130">
        <v>9</v>
      </c>
      <c r="EL236" s="130">
        <v>5</v>
      </c>
      <c r="EM236" s="130">
        <v>4</v>
      </c>
      <c r="EN236" s="130">
        <v>0</v>
      </c>
      <c r="EO236">
        <v>5</v>
      </c>
      <c r="EP236">
        <v>79</v>
      </c>
      <c r="EQ236">
        <v>93</v>
      </c>
      <c r="ER236">
        <v>3</v>
      </c>
      <c r="ES236" s="130">
        <v>20</v>
      </c>
      <c r="ET236">
        <v>3</v>
      </c>
      <c r="EU236" s="130">
        <v>111</v>
      </c>
      <c r="EV236">
        <v>6</v>
      </c>
      <c r="EW236" s="130">
        <v>2473</v>
      </c>
      <c r="EX236" s="130">
        <v>3</v>
      </c>
      <c r="EY236" s="130">
        <v>340</v>
      </c>
      <c r="EZ236" s="130">
        <v>10</v>
      </c>
      <c r="FA236" s="130">
        <v>2</v>
      </c>
      <c r="FB236" s="130">
        <v>21</v>
      </c>
      <c r="FC236" s="130">
        <v>860</v>
      </c>
      <c r="FD236">
        <v>1187</v>
      </c>
      <c r="FE236">
        <v>543</v>
      </c>
      <c r="FF236" s="130">
        <v>2590</v>
      </c>
      <c r="FG236" s="130">
        <v>8</v>
      </c>
      <c r="FH236" s="130">
        <v>2</v>
      </c>
      <c r="FI236" s="130">
        <v>0</v>
      </c>
      <c r="FJ236" s="130">
        <v>2</v>
      </c>
      <c r="FK236" s="130">
        <v>0</v>
      </c>
      <c r="FL236" s="130">
        <v>7</v>
      </c>
      <c r="FM236" s="130">
        <v>1</v>
      </c>
      <c r="FN236" s="130">
        <v>0</v>
      </c>
      <c r="FO236" s="130">
        <v>0</v>
      </c>
      <c r="FP236" s="130">
        <v>0</v>
      </c>
      <c r="FQ236" s="130">
        <v>0</v>
      </c>
      <c r="FR236" s="130">
        <v>0</v>
      </c>
      <c r="FS236" s="130">
        <v>0</v>
      </c>
      <c r="FT236" s="130">
        <v>0</v>
      </c>
      <c r="FU236" s="130">
        <v>2</v>
      </c>
      <c r="FV236" s="130">
        <v>0</v>
      </c>
      <c r="FW236" s="130">
        <v>0</v>
      </c>
      <c r="FX236" s="130">
        <v>0</v>
      </c>
      <c r="FY236" s="130">
        <v>2</v>
      </c>
      <c r="FZ236" s="130">
        <v>0</v>
      </c>
      <c r="GA236" s="130">
        <v>2</v>
      </c>
      <c r="GB236" s="130">
        <v>2</v>
      </c>
      <c r="GC236" s="130">
        <v>108</v>
      </c>
      <c r="GD236" s="130">
        <v>24</v>
      </c>
      <c r="GE236" s="130">
        <v>132</v>
      </c>
      <c r="GF236" s="130">
        <v>7</v>
      </c>
      <c r="GG236" s="130">
        <v>0</v>
      </c>
      <c r="GH236" s="130">
        <v>7</v>
      </c>
      <c r="GI236" s="130">
        <v>101</v>
      </c>
      <c r="GJ236" s="130">
        <v>24</v>
      </c>
      <c r="GK236" s="130">
        <v>125</v>
      </c>
      <c r="GL236" s="130">
        <v>108</v>
      </c>
      <c r="GM236" s="130">
        <v>1</v>
      </c>
      <c r="GN236" s="130">
        <v>1</v>
      </c>
      <c r="GO236" s="130">
        <v>1</v>
      </c>
      <c r="GP236" s="130">
        <v>20</v>
      </c>
      <c r="GQ236" s="130">
        <v>0</v>
      </c>
      <c r="GR236" s="130">
        <v>0</v>
      </c>
      <c r="GS236" s="130">
        <v>0</v>
      </c>
      <c r="GT236" s="130" t="s">
        <v>121</v>
      </c>
      <c r="GU236" s="130" t="s">
        <v>1286</v>
      </c>
      <c r="GV236" s="130"/>
      <c r="GW236" s="130"/>
      <c r="GX236" s="130"/>
      <c r="GY236" s="130"/>
      <c r="GZ236" s="130"/>
      <c r="HA236" s="130"/>
      <c r="HH236" s="130"/>
      <c r="HI236" s="130"/>
      <c r="HN236" s="130"/>
      <c r="HO236" s="130"/>
      <c r="HP236" s="130"/>
    </row>
    <row r="237" spans="1:224" x14ac:dyDescent="0.3">
      <c r="A237" t="s">
        <v>232</v>
      </c>
      <c r="B237" t="s">
        <v>239</v>
      </c>
      <c r="C237" t="s">
        <v>1020</v>
      </c>
      <c r="D237" t="s">
        <v>725</v>
      </c>
      <c r="E237" s="352">
        <v>44682</v>
      </c>
      <c r="F237" s="130">
        <v>9607</v>
      </c>
      <c r="G237">
        <v>503</v>
      </c>
      <c r="H237">
        <v>526</v>
      </c>
      <c r="I237">
        <v>557</v>
      </c>
      <c r="J237">
        <v>445</v>
      </c>
      <c r="K237">
        <v>556</v>
      </c>
      <c r="L237">
        <v>426</v>
      </c>
      <c r="M237">
        <v>420</v>
      </c>
      <c r="N237">
        <v>282</v>
      </c>
      <c r="O237">
        <v>551</v>
      </c>
      <c r="P237">
        <v>28</v>
      </c>
      <c r="Q237">
        <v>34</v>
      </c>
      <c r="R237">
        <v>37</v>
      </c>
      <c r="S237">
        <v>20</v>
      </c>
      <c r="T237">
        <v>36</v>
      </c>
      <c r="U237">
        <v>16</v>
      </c>
      <c r="V237">
        <v>24</v>
      </c>
      <c r="W237">
        <v>24</v>
      </c>
      <c r="X237">
        <v>37</v>
      </c>
      <c r="Y237">
        <v>471</v>
      </c>
      <c r="Z237">
        <v>488</v>
      </c>
      <c r="AA237">
        <v>514</v>
      </c>
      <c r="AB237">
        <v>421</v>
      </c>
      <c r="AC237">
        <v>514</v>
      </c>
      <c r="AD237">
        <v>408</v>
      </c>
      <c r="AE237">
        <v>393</v>
      </c>
      <c r="AF237">
        <v>257</v>
      </c>
      <c r="AG237">
        <v>508</v>
      </c>
      <c r="AH237">
        <v>67</v>
      </c>
      <c r="AI237">
        <v>67</v>
      </c>
      <c r="AJ237">
        <v>3</v>
      </c>
      <c r="AK237">
        <v>3</v>
      </c>
      <c r="AL237">
        <v>64</v>
      </c>
      <c r="AM237">
        <v>64</v>
      </c>
      <c r="AN237">
        <v>293</v>
      </c>
      <c r="AO237">
        <v>11</v>
      </c>
      <c r="AP237">
        <v>280</v>
      </c>
      <c r="AQ237">
        <v>1</v>
      </c>
      <c r="AR237">
        <v>0</v>
      </c>
      <c r="AS237">
        <v>0</v>
      </c>
      <c r="AT237">
        <v>144</v>
      </c>
      <c r="AU237">
        <v>8</v>
      </c>
      <c r="AV237">
        <v>136</v>
      </c>
      <c r="AW237" s="130">
        <v>420</v>
      </c>
      <c r="AX237" s="130">
        <v>9</v>
      </c>
      <c r="AY237" s="130">
        <v>11</v>
      </c>
      <c r="AZ237" s="130">
        <v>398</v>
      </c>
      <c r="BA237" s="130">
        <v>24</v>
      </c>
      <c r="BB237" s="130">
        <v>1</v>
      </c>
      <c r="BC237" s="130">
        <v>0</v>
      </c>
      <c r="BD237" s="130">
        <v>23</v>
      </c>
      <c r="BE237" s="130">
        <v>393</v>
      </c>
      <c r="BF237" s="130">
        <v>8</v>
      </c>
      <c r="BG237" s="130">
        <v>11</v>
      </c>
      <c r="BH237" s="130">
        <v>372</v>
      </c>
      <c r="BI237">
        <v>112</v>
      </c>
      <c r="BJ237" s="130">
        <v>11</v>
      </c>
      <c r="BK237">
        <v>105</v>
      </c>
      <c r="BL237">
        <v>86</v>
      </c>
      <c r="BM237" s="27">
        <v>5</v>
      </c>
      <c r="BN237">
        <v>0</v>
      </c>
      <c r="BO237" s="130">
        <v>29</v>
      </c>
      <c r="BP237" s="130">
        <v>10</v>
      </c>
      <c r="BQ237">
        <v>1</v>
      </c>
      <c r="BR237">
        <v>0</v>
      </c>
      <c r="BS237" s="130">
        <v>19</v>
      </c>
      <c r="BT237">
        <v>0</v>
      </c>
      <c r="BU237">
        <v>0</v>
      </c>
      <c r="BV237">
        <v>5</v>
      </c>
      <c r="BW237">
        <v>2</v>
      </c>
      <c r="BX237">
        <v>0</v>
      </c>
      <c r="BY237" s="130">
        <v>2</v>
      </c>
      <c r="BZ237">
        <v>12</v>
      </c>
      <c r="CA237">
        <v>2</v>
      </c>
      <c r="CB237">
        <v>10</v>
      </c>
      <c r="CC237">
        <v>2</v>
      </c>
      <c r="CD237" s="130"/>
      <c r="CE237" s="130"/>
      <c r="CF237" s="322"/>
      <c r="CG237">
        <v>503</v>
      </c>
      <c r="CH237">
        <v>348</v>
      </c>
      <c r="CI237">
        <v>556</v>
      </c>
      <c r="CJ237" s="130">
        <v>165</v>
      </c>
      <c r="CK237" s="130">
        <v>513</v>
      </c>
      <c r="CL237" s="130">
        <v>363</v>
      </c>
      <c r="CM237" s="130">
        <v>526</v>
      </c>
      <c r="CN237">
        <v>474</v>
      </c>
      <c r="CO237">
        <v>459</v>
      </c>
      <c r="CP237">
        <v>201</v>
      </c>
      <c r="CQ237">
        <v>28</v>
      </c>
      <c r="CR237">
        <v>22</v>
      </c>
      <c r="CS237">
        <v>37</v>
      </c>
      <c r="CT237" s="130">
        <v>3</v>
      </c>
      <c r="CU237" s="130">
        <v>34</v>
      </c>
      <c r="CV237" s="130">
        <v>11</v>
      </c>
      <c r="CW237" s="130">
        <v>34</v>
      </c>
      <c r="CX237">
        <v>32</v>
      </c>
      <c r="CY237">
        <v>26</v>
      </c>
      <c r="CZ237">
        <v>8</v>
      </c>
      <c r="DA237">
        <v>471</v>
      </c>
      <c r="DB237">
        <v>324</v>
      </c>
      <c r="DC237">
        <v>514</v>
      </c>
      <c r="DD237" s="130">
        <v>160</v>
      </c>
      <c r="DE237" s="130">
        <v>474</v>
      </c>
      <c r="DF237" s="130">
        <v>349</v>
      </c>
      <c r="DG237" s="130">
        <v>488</v>
      </c>
      <c r="DH237" s="130">
        <v>440</v>
      </c>
      <c r="DI237" s="130">
        <v>430</v>
      </c>
      <c r="DJ237" s="130">
        <v>193</v>
      </c>
      <c r="DK237" s="130"/>
      <c r="DL237">
        <v>639</v>
      </c>
      <c r="DM237">
        <v>630</v>
      </c>
      <c r="DN237">
        <v>9</v>
      </c>
      <c r="DO237">
        <v>639</v>
      </c>
      <c r="DP237">
        <v>49</v>
      </c>
      <c r="DQ237">
        <v>581</v>
      </c>
      <c r="DR237">
        <v>9</v>
      </c>
      <c r="DS237">
        <v>0</v>
      </c>
      <c r="DT237">
        <v>58</v>
      </c>
      <c r="DU237" s="130">
        <v>518</v>
      </c>
      <c r="DV237" s="130">
        <v>47</v>
      </c>
      <c r="DW237">
        <v>45</v>
      </c>
      <c r="DX237" s="130">
        <v>7</v>
      </c>
      <c r="DY237">
        <v>16</v>
      </c>
      <c r="DZ237">
        <v>6</v>
      </c>
      <c r="EA237">
        <v>0</v>
      </c>
      <c r="EB237">
        <v>0</v>
      </c>
      <c r="EC237" s="130">
        <v>0</v>
      </c>
      <c r="ED237" s="130">
        <v>53</v>
      </c>
      <c r="EE237" s="130">
        <v>5</v>
      </c>
      <c r="EF237" s="130">
        <v>10</v>
      </c>
      <c r="EG237" s="130">
        <v>40</v>
      </c>
      <c r="EH237" s="130">
        <v>272</v>
      </c>
      <c r="EI237" s="130">
        <v>317</v>
      </c>
      <c r="EJ237" s="130">
        <v>7</v>
      </c>
      <c r="EK237" s="130">
        <v>16</v>
      </c>
      <c r="EL237" s="130">
        <v>19</v>
      </c>
      <c r="EM237" s="130">
        <v>7</v>
      </c>
      <c r="EN237" s="130">
        <v>0</v>
      </c>
      <c r="EO237">
        <v>21</v>
      </c>
      <c r="EP237">
        <v>252</v>
      </c>
      <c r="EQ237">
        <v>308</v>
      </c>
      <c r="ER237">
        <v>13</v>
      </c>
      <c r="ES237" s="130">
        <v>83</v>
      </c>
      <c r="ET237">
        <v>11</v>
      </c>
      <c r="EU237" s="130">
        <v>103</v>
      </c>
      <c r="EV237">
        <v>340</v>
      </c>
      <c r="EW237" s="130">
        <v>6475</v>
      </c>
      <c r="EX237" s="130">
        <v>1</v>
      </c>
      <c r="EY237" s="130">
        <v>679</v>
      </c>
      <c r="EZ237" s="130">
        <v>53</v>
      </c>
      <c r="FA237" s="130">
        <v>22</v>
      </c>
      <c r="FB237" s="130">
        <v>57</v>
      </c>
      <c r="FC237" s="130">
        <v>2749</v>
      </c>
      <c r="FD237">
        <v>2841</v>
      </c>
      <c r="FE237">
        <v>1328</v>
      </c>
      <c r="FF237" s="130">
        <v>6918</v>
      </c>
      <c r="FG237" s="130">
        <v>58</v>
      </c>
      <c r="FH237" s="130">
        <v>32</v>
      </c>
      <c r="FI237" s="130">
        <v>0</v>
      </c>
      <c r="FJ237" s="130">
        <v>23</v>
      </c>
      <c r="FK237" s="130">
        <v>0</v>
      </c>
      <c r="FL237" s="130">
        <v>53</v>
      </c>
      <c r="FM237" s="130">
        <v>5</v>
      </c>
      <c r="FN237" s="130">
        <v>10</v>
      </c>
      <c r="FO237" s="130">
        <v>1</v>
      </c>
      <c r="FP237" s="130">
        <v>1</v>
      </c>
      <c r="FQ237" s="130">
        <v>0</v>
      </c>
      <c r="FR237" s="130">
        <v>7</v>
      </c>
      <c r="FS237" s="130">
        <v>1</v>
      </c>
      <c r="FT237" s="130">
        <v>1</v>
      </c>
      <c r="FU237" s="130">
        <v>12</v>
      </c>
      <c r="FV237" s="130">
        <v>9</v>
      </c>
      <c r="FW237" s="130">
        <v>4</v>
      </c>
      <c r="FX237" s="130">
        <v>0</v>
      </c>
      <c r="FY237" s="130">
        <v>11</v>
      </c>
      <c r="FZ237" s="130">
        <v>1</v>
      </c>
      <c r="GA237" s="130">
        <v>22</v>
      </c>
      <c r="GB237" s="130">
        <v>9</v>
      </c>
      <c r="GC237" s="130">
        <v>287</v>
      </c>
      <c r="GD237" s="130">
        <v>97</v>
      </c>
      <c r="GE237" s="130">
        <v>384</v>
      </c>
      <c r="GF237" s="130">
        <v>14</v>
      </c>
      <c r="GG237" s="130">
        <v>2</v>
      </c>
      <c r="GH237" s="130">
        <v>16</v>
      </c>
      <c r="GI237" s="130">
        <v>271</v>
      </c>
      <c r="GJ237" s="130">
        <v>94</v>
      </c>
      <c r="GK237" s="130">
        <v>365</v>
      </c>
      <c r="GL237" s="130">
        <v>287</v>
      </c>
      <c r="GM237" s="130">
        <v>7</v>
      </c>
      <c r="GN237" s="130">
        <v>7</v>
      </c>
      <c r="GO237" s="130">
        <v>7</v>
      </c>
      <c r="GP237" s="130">
        <v>42</v>
      </c>
      <c r="GQ237" s="130">
        <v>0</v>
      </c>
      <c r="GR237" s="130">
        <v>0</v>
      </c>
      <c r="GS237" s="130">
        <v>0</v>
      </c>
      <c r="GT237" s="130" t="s">
        <v>118</v>
      </c>
      <c r="GU237" s="130" t="s">
        <v>1287</v>
      </c>
      <c r="GV237" s="130"/>
      <c r="GW237" s="130"/>
      <c r="GX237" s="130"/>
      <c r="GY237" s="130"/>
      <c r="GZ237" s="130"/>
      <c r="HA237" s="130"/>
      <c r="HH237" s="130"/>
      <c r="HI237" s="130"/>
      <c r="HN237" s="130"/>
      <c r="HO237" s="130"/>
      <c r="HP237" s="130"/>
    </row>
    <row r="238" spans="1:224" x14ac:dyDescent="0.3">
      <c r="A238" t="s">
        <v>232</v>
      </c>
      <c r="B238" t="s">
        <v>239</v>
      </c>
      <c r="C238" t="s">
        <v>1020</v>
      </c>
      <c r="D238" t="s">
        <v>725</v>
      </c>
      <c r="E238" s="352">
        <v>44713</v>
      </c>
      <c r="F238" s="130">
        <v>9621</v>
      </c>
      <c r="G238">
        <v>507</v>
      </c>
      <c r="H238">
        <v>529</v>
      </c>
      <c r="I238">
        <v>554</v>
      </c>
      <c r="J238">
        <v>453</v>
      </c>
      <c r="K238">
        <v>554</v>
      </c>
      <c r="L238">
        <v>425</v>
      </c>
      <c r="M238">
        <v>421</v>
      </c>
      <c r="N238">
        <v>271</v>
      </c>
      <c r="O238">
        <v>547</v>
      </c>
      <c r="P238">
        <v>28</v>
      </c>
      <c r="Q238">
        <v>34</v>
      </c>
      <c r="R238">
        <v>37</v>
      </c>
      <c r="S238">
        <v>22</v>
      </c>
      <c r="T238">
        <v>36</v>
      </c>
      <c r="U238">
        <v>16</v>
      </c>
      <c r="V238">
        <v>24</v>
      </c>
      <c r="W238">
        <v>23</v>
      </c>
      <c r="X238">
        <v>36</v>
      </c>
      <c r="Y238">
        <v>474</v>
      </c>
      <c r="Z238">
        <v>491</v>
      </c>
      <c r="AA238">
        <v>512</v>
      </c>
      <c r="AB238">
        <v>428</v>
      </c>
      <c r="AC238">
        <v>513</v>
      </c>
      <c r="AD238">
        <v>407</v>
      </c>
      <c r="AE238">
        <v>394</v>
      </c>
      <c r="AF238">
        <v>247</v>
      </c>
      <c r="AG238">
        <v>506</v>
      </c>
      <c r="AH238">
        <v>66</v>
      </c>
      <c r="AI238">
        <v>66</v>
      </c>
      <c r="AJ238">
        <v>3</v>
      </c>
      <c r="AK238">
        <v>3</v>
      </c>
      <c r="AL238">
        <v>63</v>
      </c>
      <c r="AM238">
        <v>63</v>
      </c>
      <c r="AN238">
        <v>291</v>
      </c>
      <c r="AO238">
        <v>11</v>
      </c>
      <c r="AP238">
        <v>278</v>
      </c>
      <c r="AQ238">
        <v>1</v>
      </c>
      <c r="AR238">
        <v>0</v>
      </c>
      <c r="AS238">
        <v>0</v>
      </c>
      <c r="AT238">
        <v>140</v>
      </c>
      <c r="AU238">
        <v>7</v>
      </c>
      <c r="AV238">
        <v>133</v>
      </c>
      <c r="AW238" s="130">
        <v>421</v>
      </c>
      <c r="AX238" s="130">
        <v>10</v>
      </c>
      <c r="AY238" s="130">
        <v>11</v>
      </c>
      <c r="AZ238" s="130">
        <v>398</v>
      </c>
      <c r="BA238" s="130">
        <v>24</v>
      </c>
      <c r="BB238" s="130">
        <v>1</v>
      </c>
      <c r="BC238" s="130">
        <v>0</v>
      </c>
      <c r="BD238" s="130">
        <v>23</v>
      </c>
      <c r="BE238" s="130">
        <v>394</v>
      </c>
      <c r="BF238" s="130">
        <v>9</v>
      </c>
      <c r="BG238" s="130">
        <v>11</v>
      </c>
      <c r="BH238" s="130">
        <v>372</v>
      </c>
      <c r="BI238">
        <v>112</v>
      </c>
      <c r="BJ238" s="130">
        <v>11</v>
      </c>
      <c r="BK238">
        <v>106</v>
      </c>
      <c r="BL238">
        <v>88</v>
      </c>
      <c r="BM238" s="27">
        <v>5</v>
      </c>
      <c r="BN238">
        <v>0</v>
      </c>
      <c r="BO238" s="130">
        <v>29</v>
      </c>
      <c r="BP238" s="130">
        <v>11</v>
      </c>
      <c r="BQ238">
        <v>1</v>
      </c>
      <c r="BR238">
        <v>0</v>
      </c>
      <c r="BS238" s="130">
        <v>18</v>
      </c>
      <c r="BT238">
        <v>0</v>
      </c>
      <c r="BU238">
        <v>0</v>
      </c>
      <c r="BV238">
        <v>5</v>
      </c>
      <c r="BW238">
        <v>2</v>
      </c>
      <c r="BX238">
        <v>0</v>
      </c>
      <c r="BY238" s="130">
        <v>2</v>
      </c>
      <c r="BZ238">
        <v>11</v>
      </c>
      <c r="CA238">
        <v>3</v>
      </c>
      <c r="CB238">
        <v>10</v>
      </c>
      <c r="CC238">
        <v>1</v>
      </c>
      <c r="CD238" s="130"/>
      <c r="CE238" s="130"/>
      <c r="CF238" s="322"/>
      <c r="CG238">
        <v>507</v>
      </c>
      <c r="CH238">
        <v>346</v>
      </c>
      <c r="CI238">
        <v>554</v>
      </c>
      <c r="CJ238" s="130">
        <v>156</v>
      </c>
      <c r="CK238" s="130">
        <v>511</v>
      </c>
      <c r="CL238" s="130">
        <v>362</v>
      </c>
      <c r="CM238" s="130">
        <v>529</v>
      </c>
      <c r="CN238">
        <v>475</v>
      </c>
      <c r="CO238">
        <v>461</v>
      </c>
      <c r="CP238">
        <v>197</v>
      </c>
      <c r="CQ238">
        <v>28</v>
      </c>
      <c r="CR238">
        <v>22</v>
      </c>
      <c r="CS238">
        <v>37</v>
      </c>
      <c r="CT238" s="130">
        <v>3</v>
      </c>
      <c r="CU238" s="130">
        <v>34</v>
      </c>
      <c r="CV238" s="130">
        <v>12</v>
      </c>
      <c r="CW238" s="130">
        <v>34</v>
      </c>
      <c r="CX238">
        <v>32</v>
      </c>
      <c r="CY238">
        <v>25</v>
      </c>
      <c r="CZ238">
        <v>8</v>
      </c>
      <c r="DA238">
        <v>474</v>
      </c>
      <c r="DB238">
        <v>321</v>
      </c>
      <c r="DC238">
        <v>512</v>
      </c>
      <c r="DD238" s="130">
        <v>152</v>
      </c>
      <c r="DE238" s="130">
        <v>472</v>
      </c>
      <c r="DF238" s="130">
        <v>347</v>
      </c>
      <c r="DG238" s="130">
        <v>491</v>
      </c>
      <c r="DH238" s="130">
        <v>440</v>
      </c>
      <c r="DI238" s="130">
        <v>432</v>
      </c>
      <c r="DJ238" s="130">
        <v>188</v>
      </c>
      <c r="DK238" s="130"/>
      <c r="DL238">
        <v>638</v>
      </c>
      <c r="DM238">
        <v>630</v>
      </c>
      <c r="DN238">
        <v>8</v>
      </c>
      <c r="DO238">
        <v>638</v>
      </c>
      <c r="DP238">
        <v>49</v>
      </c>
      <c r="DQ238">
        <v>581</v>
      </c>
      <c r="DR238">
        <v>8</v>
      </c>
      <c r="DS238">
        <v>2</v>
      </c>
      <c r="DT238">
        <v>59</v>
      </c>
      <c r="DU238" s="130">
        <v>518</v>
      </c>
      <c r="DV238" s="130">
        <v>47</v>
      </c>
      <c r="DW238">
        <v>44</v>
      </c>
      <c r="DX238" s="130">
        <v>7</v>
      </c>
      <c r="DY238">
        <v>19</v>
      </c>
      <c r="DZ238">
        <v>3</v>
      </c>
      <c r="EA238">
        <v>0</v>
      </c>
      <c r="EB238">
        <v>2</v>
      </c>
      <c r="EC238" s="130">
        <v>0</v>
      </c>
      <c r="ED238" s="130">
        <v>54</v>
      </c>
      <c r="EE238" s="130">
        <v>5</v>
      </c>
      <c r="EF238" s="130">
        <v>10</v>
      </c>
      <c r="EG238" s="130">
        <v>38</v>
      </c>
      <c r="EH238" s="130">
        <v>273</v>
      </c>
      <c r="EI238" s="130">
        <v>317</v>
      </c>
      <c r="EJ238" s="130">
        <v>7</v>
      </c>
      <c r="EK238" s="130">
        <v>16</v>
      </c>
      <c r="EL238" s="130">
        <v>19</v>
      </c>
      <c r="EM238" s="130">
        <v>7</v>
      </c>
      <c r="EN238" s="130">
        <v>0</v>
      </c>
      <c r="EO238">
        <v>21</v>
      </c>
      <c r="EP238">
        <v>253</v>
      </c>
      <c r="EQ238">
        <v>307</v>
      </c>
      <c r="ER238">
        <v>11</v>
      </c>
      <c r="ES238" s="130">
        <v>83</v>
      </c>
      <c r="ET238">
        <v>12</v>
      </c>
      <c r="EU238" s="130">
        <v>108</v>
      </c>
      <c r="EV238">
        <v>346</v>
      </c>
      <c r="EW238" s="130">
        <v>6475</v>
      </c>
      <c r="EX238" s="130">
        <v>5</v>
      </c>
      <c r="EY238" s="130">
        <v>677</v>
      </c>
      <c r="EZ238" s="130">
        <v>57</v>
      </c>
      <c r="FA238" s="130">
        <v>24</v>
      </c>
      <c r="FB238" s="130">
        <v>57</v>
      </c>
      <c r="FC238" s="130">
        <v>2752</v>
      </c>
      <c r="FD238">
        <v>2856</v>
      </c>
      <c r="FE238">
        <v>1321</v>
      </c>
      <c r="FF238" s="130">
        <v>6929</v>
      </c>
      <c r="FG238" s="130">
        <v>54</v>
      </c>
      <c r="FH238" s="130">
        <v>34</v>
      </c>
      <c r="FI238" s="130">
        <v>0</v>
      </c>
      <c r="FJ238" s="130">
        <v>21</v>
      </c>
      <c r="FK238" s="130">
        <v>0</v>
      </c>
      <c r="FL238" s="130">
        <v>51</v>
      </c>
      <c r="FM238" s="130">
        <v>3</v>
      </c>
      <c r="FN238" s="130">
        <v>10</v>
      </c>
      <c r="FO238" s="130">
        <v>1</v>
      </c>
      <c r="FP238" s="130">
        <v>1</v>
      </c>
      <c r="FQ238" s="130">
        <v>0</v>
      </c>
      <c r="FR238" s="130">
        <v>7</v>
      </c>
      <c r="FS238" s="130">
        <v>1</v>
      </c>
      <c r="FT238" s="130">
        <v>1</v>
      </c>
      <c r="FU238" s="130">
        <v>12</v>
      </c>
      <c r="FV238" s="130">
        <v>9</v>
      </c>
      <c r="FW238" s="130">
        <v>4</v>
      </c>
      <c r="FX238" s="130">
        <v>0</v>
      </c>
      <c r="FY238" s="130">
        <v>11</v>
      </c>
      <c r="FZ238" s="130">
        <v>1</v>
      </c>
      <c r="GA238" s="130">
        <v>22</v>
      </c>
      <c r="GB238" s="130">
        <v>9</v>
      </c>
      <c r="GC238" s="130">
        <v>287</v>
      </c>
      <c r="GD238" s="130">
        <v>98</v>
      </c>
      <c r="GE238" s="130">
        <v>385</v>
      </c>
      <c r="GF238" s="130">
        <v>14</v>
      </c>
      <c r="GG238" s="130">
        <v>2</v>
      </c>
      <c r="GH238" s="130">
        <v>16</v>
      </c>
      <c r="GI238" s="130">
        <v>271</v>
      </c>
      <c r="GJ238" s="130">
        <v>95</v>
      </c>
      <c r="GK238" s="130">
        <v>366</v>
      </c>
      <c r="GL238" s="130">
        <v>287</v>
      </c>
      <c r="GM238" s="130">
        <v>6</v>
      </c>
      <c r="GN238" s="130">
        <v>6</v>
      </c>
      <c r="GO238" s="130">
        <v>6</v>
      </c>
      <c r="GP238" s="130">
        <v>41</v>
      </c>
      <c r="GQ238" s="130">
        <v>3</v>
      </c>
      <c r="GR238" s="130">
        <v>2</v>
      </c>
      <c r="GS238" s="130">
        <v>2</v>
      </c>
      <c r="GT238" s="130" t="s">
        <v>121</v>
      </c>
      <c r="GU238" s="130" t="s">
        <v>1287</v>
      </c>
      <c r="GV238" s="130"/>
      <c r="GW238" s="130"/>
      <c r="GX238" s="130"/>
      <c r="GY238" s="130"/>
      <c r="GZ238" s="130"/>
      <c r="HA238" s="130"/>
      <c r="HH238" s="130"/>
      <c r="HI238" s="130"/>
      <c r="HN238" s="130"/>
      <c r="HO238" s="130"/>
      <c r="HP238" s="130"/>
    </row>
    <row r="239" spans="1:224" x14ac:dyDescent="0.3">
      <c r="A239" t="s">
        <v>133</v>
      </c>
      <c r="B239" t="s">
        <v>137</v>
      </c>
      <c r="C239" t="s">
        <v>726</v>
      </c>
      <c r="D239" t="s">
        <v>727</v>
      </c>
      <c r="E239" s="352">
        <v>44682</v>
      </c>
      <c r="F239" s="130">
        <v>12535</v>
      </c>
      <c r="G239">
        <v>869</v>
      </c>
      <c r="H239">
        <v>880</v>
      </c>
      <c r="I239">
        <v>914</v>
      </c>
      <c r="J239">
        <v>844</v>
      </c>
      <c r="K239">
        <v>903</v>
      </c>
      <c r="L239">
        <v>800</v>
      </c>
      <c r="M239">
        <v>681</v>
      </c>
      <c r="N239">
        <v>585</v>
      </c>
      <c r="O239">
        <v>950</v>
      </c>
      <c r="P239">
        <v>12</v>
      </c>
      <c r="Q239">
        <v>12</v>
      </c>
      <c r="R239">
        <v>18</v>
      </c>
      <c r="S239">
        <v>12</v>
      </c>
      <c r="T239">
        <v>15</v>
      </c>
      <c r="U239">
        <v>9</v>
      </c>
      <c r="V239">
        <v>8</v>
      </c>
      <c r="W239">
        <v>13</v>
      </c>
      <c r="X239">
        <v>19</v>
      </c>
      <c r="Y239">
        <v>855</v>
      </c>
      <c r="Z239">
        <v>865</v>
      </c>
      <c r="AA239">
        <v>893</v>
      </c>
      <c r="AB239">
        <v>829</v>
      </c>
      <c r="AC239">
        <v>885</v>
      </c>
      <c r="AD239">
        <v>789</v>
      </c>
      <c r="AE239">
        <v>671</v>
      </c>
      <c r="AF239">
        <v>570</v>
      </c>
      <c r="AG239">
        <v>925</v>
      </c>
      <c r="AH239">
        <v>91</v>
      </c>
      <c r="AI239">
        <v>90</v>
      </c>
      <c r="AJ239">
        <v>7</v>
      </c>
      <c r="AK239">
        <v>7</v>
      </c>
      <c r="AL239">
        <v>83</v>
      </c>
      <c r="AM239">
        <v>82</v>
      </c>
      <c r="AN239">
        <v>625</v>
      </c>
      <c r="AO239">
        <v>7</v>
      </c>
      <c r="AP239">
        <v>616</v>
      </c>
      <c r="AQ239">
        <v>1</v>
      </c>
      <c r="AR239">
        <v>1</v>
      </c>
      <c r="AS239">
        <v>0</v>
      </c>
      <c r="AT239">
        <v>442</v>
      </c>
      <c r="AU239">
        <v>6</v>
      </c>
      <c r="AV239">
        <v>434</v>
      </c>
      <c r="AW239" s="130">
        <v>681</v>
      </c>
      <c r="AX239" s="130">
        <v>4</v>
      </c>
      <c r="AY239" s="130">
        <v>11</v>
      </c>
      <c r="AZ239" s="130">
        <v>666</v>
      </c>
      <c r="BA239" s="130">
        <v>8</v>
      </c>
      <c r="BB239" s="130">
        <v>0</v>
      </c>
      <c r="BC239" s="130">
        <v>1</v>
      </c>
      <c r="BD239" s="130">
        <v>7</v>
      </c>
      <c r="BE239" s="130">
        <v>671</v>
      </c>
      <c r="BF239" s="130">
        <v>4</v>
      </c>
      <c r="BG239" s="130">
        <v>10</v>
      </c>
      <c r="BH239" s="130">
        <v>657</v>
      </c>
      <c r="BI239">
        <v>119</v>
      </c>
      <c r="BJ239" s="130">
        <v>7</v>
      </c>
      <c r="BK239">
        <v>117</v>
      </c>
      <c r="BL239">
        <v>64</v>
      </c>
      <c r="BM239" s="27">
        <v>25</v>
      </c>
      <c r="BN239">
        <v>3</v>
      </c>
      <c r="BO239" s="130">
        <v>65</v>
      </c>
      <c r="BP239" s="130">
        <v>10</v>
      </c>
      <c r="BQ239">
        <v>1</v>
      </c>
      <c r="BR239">
        <v>1</v>
      </c>
      <c r="BS239" s="130">
        <v>55</v>
      </c>
      <c r="BT239">
        <v>0</v>
      </c>
      <c r="BU239">
        <v>0</v>
      </c>
      <c r="BV239">
        <v>9</v>
      </c>
      <c r="BW239">
        <v>18</v>
      </c>
      <c r="BX239">
        <v>0</v>
      </c>
      <c r="BY239" s="130">
        <v>18</v>
      </c>
      <c r="BZ239">
        <v>50</v>
      </c>
      <c r="CA239">
        <v>12</v>
      </c>
      <c r="CB239">
        <v>43</v>
      </c>
      <c r="CC239">
        <v>7</v>
      </c>
      <c r="CD239" s="130"/>
      <c r="CE239" s="130"/>
      <c r="CF239" s="322"/>
      <c r="CG239">
        <v>869</v>
      </c>
      <c r="CH239">
        <v>541</v>
      </c>
      <c r="CI239">
        <v>914</v>
      </c>
      <c r="CJ239" s="130">
        <v>253</v>
      </c>
      <c r="CK239" s="130">
        <v>820</v>
      </c>
      <c r="CL239" s="130">
        <v>555</v>
      </c>
      <c r="CM239" s="130">
        <v>880</v>
      </c>
      <c r="CN239">
        <v>813</v>
      </c>
      <c r="CO239">
        <v>816</v>
      </c>
      <c r="CP239">
        <v>291</v>
      </c>
      <c r="CQ239">
        <v>12</v>
      </c>
      <c r="CR239">
        <v>9</v>
      </c>
      <c r="CS239">
        <v>18</v>
      </c>
      <c r="CT239" s="130">
        <v>2</v>
      </c>
      <c r="CU239" s="130">
        <v>15</v>
      </c>
      <c r="CV239" s="130">
        <v>6</v>
      </c>
      <c r="CW239" s="130">
        <v>12</v>
      </c>
      <c r="CX239">
        <v>10</v>
      </c>
      <c r="CY239">
        <v>9</v>
      </c>
      <c r="CZ239">
        <v>3</v>
      </c>
      <c r="DA239">
        <v>855</v>
      </c>
      <c r="DB239">
        <v>530</v>
      </c>
      <c r="DC239">
        <v>893</v>
      </c>
      <c r="DD239" s="130">
        <v>249</v>
      </c>
      <c r="DE239" s="130">
        <v>803</v>
      </c>
      <c r="DF239" s="130">
        <v>547</v>
      </c>
      <c r="DG239" s="130">
        <v>865</v>
      </c>
      <c r="DH239" s="130">
        <v>801</v>
      </c>
      <c r="DI239" s="130">
        <v>805</v>
      </c>
      <c r="DJ239" s="130">
        <v>287</v>
      </c>
      <c r="DK239" s="130"/>
      <c r="DL239">
        <v>976</v>
      </c>
      <c r="DM239">
        <v>970</v>
      </c>
      <c r="DN239">
        <v>6</v>
      </c>
      <c r="DO239">
        <v>976</v>
      </c>
      <c r="DP239">
        <v>22</v>
      </c>
      <c r="DQ239">
        <v>948</v>
      </c>
      <c r="DR239">
        <v>6</v>
      </c>
      <c r="DS239">
        <v>794</v>
      </c>
      <c r="DT239">
        <v>881</v>
      </c>
      <c r="DU239" s="130">
        <v>93</v>
      </c>
      <c r="DV239" s="130">
        <v>705</v>
      </c>
      <c r="DW239">
        <v>114</v>
      </c>
      <c r="DX239" s="130">
        <v>6</v>
      </c>
      <c r="DY239">
        <v>45</v>
      </c>
      <c r="DZ239">
        <v>5</v>
      </c>
      <c r="EA239">
        <v>8</v>
      </c>
      <c r="EB239">
        <v>7</v>
      </c>
      <c r="EC239" s="130">
        <v>5</v>
      </c>
      <c r="ED239" s="130">
        <v>30</v>
      </c>
      <c r="EE239" s="130">
        <v>26</v>
      </c>
      <c r="EF239" s="130">
        <v>2</v>
      </c>
      <c r="EG239" s="130">
        <v>68</v>
      </c>
      <c r="EH239" s="130">
        <v>621</v>
      </c>
      <c r="EI239" s="130">
        <v>285</v>
      </c>
      <c r="EJ239" s="130">
        <v>1</v>
      </c>
      <c r="EK239" s="130">
        <v>14</v>
      </c>
      <c r="EL239" s="130">
        <v>6</v>
      </c>
      <c r="EM239" s="130">
        <v>1</v>
      </c>
      <c r="EN239" s="130">
        <v>0</v>
      </c>
      <c r="EO239">
        <v>53</v>
      </c>
      <c r="EP239">
        <v>612</v>
      </c>
      <c r="EQ239">
        <v>283</v>
      </c>
      <c r="ER239">
        <v>40</v>
      </c>
      <c r="ES239" s="130">
        <v>200</v>
      </c>
      <c r="ET239">
        <v>53</v>
      </c>
      <c r="EU239" s="130">
        <v>50</v>
      </c>
      <c r="EV239">
        <v>419</v>
      </c>
      <c r="EW239" s="130">
        <v>7710</v>
      </c>
      <c r="EX239" s="130">
        <v>0</v>
      </c>
      <c r="EY239" s="130">
        <v>82</v>
      </c>
      <c r="EZ239" s="130">
        <v>22</v>
      </c>
      <c r="FA239" s="130">
        <v>26</v>
      </c>
      <c r="FB239" s="130">
        <v>74</v>
      </c>
      <c r="FC239" s="130">
        <v>4832</v>
      </c>
      <c r="FD239">
        <v>2923</v>
      </c>
      <c r="FE239">
        <v>424</v>
      </c>
      <c r="FF239" s="130">
        <v>8179</v>
      </c>
      <c r="FG239" s="130">
        <v>145</v>
      </c>
      <c r="FH239" s="130">
        <v>27</v>
      </c>
      <c r="FI239" s="130">
        <v>1</v>
      </c>
      <c r="FJ239" s="130">
        <v>10</v>
      </c>
      <c r="FK239" s="130">
        <v>0</v>
      </c>
      <c r="FL239" s="130">
        <v>143</v>
      </c>
      <c r="FM239" s="130">
        <v>2</v>
      </c>
      <c r="FN239" s="130">
        <v>2</v>
      </c>
      <c r="FO239" s="130">
        <v>2</v>
      </c>
      <c r="FP239" s="130">
        <v>2</v>
      </c>
      <c r="FQ239" s="130">
        <v>0</v>
      </c>
      <c r="FR239" s="130">
        <v>1</v>
      </c>
      <c r="FS239" s="130">
        <v>1</v>
      </c>
      <c r="FT239" s="130">
        <v>0</v>
      </c>
      <c r="FU239" s="130">
        <v>8</v>
      </c>
      <c r="FV239" s="130">
        <v>5</v>
      </c>
      <c r="FW239" s="130">
        <v>4</v>
      </c>
      <c r="FX239" s="130">
        <v>1</v>
      </c>
      <c r="FY239" s="130">
        <v>2</v>
      </c>
      <c r="FZ239" s="130">
        <v>6</v>
      </c>
      <c r="GA239" s="130">
        <v>10</v>
      </c>
      <c r="GB239" s="130">
        <v>2</v>
      </c>
      <c r="GC239" s="130">
        <v>571</v>
      </c>
      <c r="GD239" s="130">
        <v>111</v>
      </c>
      <c r="GE239" s="130">
        <v>682</v>
      </c>
      <c r="GF239" s="130">
        <v>4</v>
      </c>
      <c r="GG239" s="130">
        <v>1</v>
      </c>
      <c r="GH239" s="130">
        <v>5</v>
      </c>
      <c r="GI239" s="130">
        <v>566</v>
      </c>
      <c r="GJ239" s="130">
        <v>110</v>
      </c>
      <c r="GK239" s="130">
        <v>676</v>
      </c>
      <c r="GL239" s="130">
        <v>571</v>
      </c>
      <c r="GM239" s="130">
        <v>87</v>
      </c>
      <c r="GN239" s="130">
        <v>86</v>
      </c>
      <c r="GO239" s="130">
        <v>87</v>
      </c>
      <c r="GP239" s="130">
        <v>328</v>
      </c>
      <c r="GQ239" s="130">
        <v>6</v>
      </c>
      <c r="GR239" s="130">
        <v>2</v>
      </c>
      <c r="GS239" s="130">
        <v>2</v>
      </c>
      <c r="GT239" s="130" t="s">
        <v>118</v>
      </c>
      <c r="GU239" s="130" t="s">
        <v>1288</v>
      </c>
      <c r="GV239" s="130"/>
      <c r="GW239" s="130"/>
      <c r="GX239" s="130"/>
      <c r="GY239" s="130"/>
      <c r="GZ239" s="130"/>
      <c r="HA239" s="130"/>
      <c r="HH239" s="130"/>
      <c r="HI239" s="130"/>
      <c r="HN239" s="130"/>
      <c r="HO239" s="130"/>
      <c r="HP239" s="130"/>
    </row>
    <row r="240" spans="1:224" x14ac:dyDescent="0.3">
      <c r="A240" t="s">
        <v>133</v>
      </c>
      <c r="B240" t="s">
        <v>244</v>
      </c>
      <c r="C240" t="s">
        <v>1137</v>
      </c>
      <c r="D240" t="s">
        <v>786</v>
      </c>
      <c r="E240" s="352">
        <v>44682</v>
      </c>
      <c r="F240" s="130">
        <v>9205</v>
      </c>
      <c r="G240">
        <v>485</v>
      </c>
      <c r="H240">
        <v>470</v>
      </c>
      <c r="I240">
        <v>479</v>
      </c>
      <c r="J240">
        <v>477</v>
      </c>
      <c r="K240">
        <v>476</v>
      </c>
      <c r="L240">
        <v>428</v>
      </c>
      <c r="M240">
        <v>460</v>
      </c>
      <c r="N240">
        <v>380</v>
      </c>
      <c r="O240">
        <v>518</v>
      </c>
      <c r="P240">
        <v>16</v>
      </c>
      <c r="Q240">
        <v>14</v>
      </c>
      <c r="R240">
        <v>16</v>
      </c>
      <c r="S240">
        <v>14</v>
      </c>
      <c r="T240">
        <v>15</v>
      </c>
      <c r="U240">
        <v>13</v>
      </c>
      <c r="V240">
        <v>14</v>
      </c>
      <c r="W240">
        <v>13</v>
      </c>
      <c r="X240">
        <v>19</v>
      </c>
      <c r="Y240">
        <v>462</v>
      </c>
      <c r="Z240">
        <v>449</v>
      </c>
      <c r="AA240">
        <v>456</v>
      </c>
      <c r="AB240">
        <v>457</v>
      </c>
      <c r="AC240">
        <v>454</v>
      </c>
      <c r="AD240">
        <v>409</v>
      </c>
      <c r="AE240">
        <v>440</v>
      </c>
      <c r="AF240">
        <v>365</v>
      </c>
      <c r="AG240">
        <v>491</v>
      </c>
      <c r="AH240">
        <v>51</v>
      </c>
      <c r="AI240">
        <v>48</v>
      </c>
      <c r="AJ240">
        <v>0</v>
      </c>
      <c r="AK240">
        <v>0</v>
      </c>
      <c r="AL240">
        <v>50</v>
      </c>
      <c r="AM240">
        <v>47</v>
      </c>
      <c r="AN240">
        <v>408</v>
      </c>
      <c r="AO240">
        <v>10</v>
      </c>
      <c r="AP240">
        <v>393</v>
      </c>
      <c r="AQ240">
        <v>0</v>
      </c>
      <c r="AR240">
        <v>0</v>
      </c>
      <c r="AS240">
        <v>0</v>
      </c>
      <c r="AT240">
        <v>323</v>
      </c>
      <c r="AU240">
        <v>5</v>
      </c>
      <c r="AV240">
        <v>316</v>
      </c>
      <c r="AW240" s="130">
        <v>460</v>
      </c>
      <c r="AX240" s="130">
        <v>5</v>
      </c>
      <c r="AY240" s="130">
        <v>77</v>
      </c>
      <c r="AZ240" s="130">
        <v>377</v>
      </c>
      <c r="BA240" s="130">
        <v>14</v>
      </c>
      <c r="BB240" s="130">
        <v>0</v>
      </c>
      <c r="BC240" s="130">
        <v>0</v>
      </c>
      <c r="BD240" s="130">
        <v>14</v>
      </c>
      <c r="BE240" s="130">
        <v>440</v>
      </c>
      <c r="BF240" s="130">
        <v>5</v>
      </c>
      <c r="BG240" s="130">
        <v>75</v>
      </c>
      <c r="BH240" s="130">
        <v>359</v>
      </c>
      <c r="BI240">
        <v>107</v>
      </c>
      <c r="BJ240" s="130">
        <v>11</v>
      </c>
      <c r="BK240">
        <v>75</v>
      </c>
      <c r="BL240">
        <v>52</v>
      </c>
      <c r="BM240" s="27">
        <v>9</v>
      </c>
      <c r="BN240">
        <v>7</v>
      </c>
      <c r="BO240" s="130">
        <v>22</v>
      </c>
      <c r="BP240" s="130">
        <v>4</v>
      </c>
      <c r="BQ240">
        <v>3</v>
      </c>
      <c r="BR240">
        <v>0</v>
      </c>
      <c r="BS240" s="130">
        <v>18</v>
      </c>
      <c r="BT240">
        <v>6</v>
      </c>
      <c r="BU240">
        <v>0</v>
      </c>
      <c r="BV240">
        <v>3</v>
      </c>
      <c r="BW240">
        <v>3</v>
      </c>
      <c r="BX240">
        <v>0</v>
      </c>
      <c r="BY240" s="130">
        <v>3</v>
      </c>
      <c r="BZ240">
        <v>15</v>
      </c>
      <c r="CA240">
        <v>4</v>
      </c>
      <c r="CB240">
        <v>13</v>
      </c>
      <c r="CC240">
        <v>2</v>
      </c>
      <c r="CD240" s="130"/>
      <c r="CE240" s="130"/>
      <c r="CF240" s="322"/>
      <c r="CG240">
        <v>485</v>
      </c>
      <c r="CH240">
        <v>352</v>
      </c>
      <c r="CI240">
        <v>479</v>
      </c>
      <c r="CJ240" s="130">
        <v>128</v>
      </c>
      <c r="CK240" s="130">
        <v>441</v>
      </c>
      <c r="CL240" s="130">
        <v>291</v>
      </c>
      <c r="CM240" s="130">
        <v>470</v>
      </c>
      <c r="CN240">
        <v>436</v>
      </c>
      <c r="CO240">
        <v>460</v>
      </c>
      <c r="CP240">
        <v>204</v>
      </c>
      <c r="CQ240">
        <v>16</v>
      </c>
      <c r="CR240">
        <v>8</v>
      </c>
      <c r="CS240">
        <v>16</v>
      </c>
      <c r="CT240" s="130">
        <v>3</v>
      </c>
      <c r="CU240" s="130">
        <v>14</v>
      </c>
      <c r="CV240" s="130">
        <v>6</v>
      </c>
      <c r="CW240" s="130">
        <v>14</v>
      </c>
      <c r="CX240">
        <v>14</v>
      </c>
      <c r="CY240">
        <v>12</v>
      </c>
      <c r="CZ240">
        <v>4</v>
      </c>
      <c r="DA240">
        <v>462</v>
      </c>
      <c r="DB240">
        <v>341</v>
      </c>
      <c r="DC240">
        <v>456</v>
      </c>
      <c r="DD240" s="130">
        <v>124</v>
      </c>
      <c r="DE240" s="130">
        <v>423</v>
      </c>
      <c r="DF240" s="130">
        <v>283</v>
      </c>
      <c r="DG240" s="130">
        <v>449</v>
      </c>
      <c r="DH240" s="130">
        <v>417</v>
      </c>
      <c r="DI240" s="130">
        <v>441</v>
      </c>
      <c r="DJ240" s="130">
        <v>199</v>
      </c>
      <c r="DK240" s="130"/>
      <c r="DL240">
        <v>543</v>
      </c>
      <c r="DM240">
        <v>532</v>
      </c>
      <c r="DN240">
        <v>11</v>
      </c>
      <c r="DO240">
        <v>543</v>
      </c>
      <c r="DP240">
        <v>23</v>
      </c>
      <c r="DQ240">
        <v>509</v>
      </c>
      <c r="DR240">
        <v>11</v>
      </c>
      <c r="DS240">
        <v>437</v>
      </c>
      <c r="DT240">
        <v>494</v>
      </c>
      <c r="DU240" s="130">
        <v>124</v>
      </c>
      <c r="DV240" s="130">
        <v>218</v>
      </c>
      <c r="DW240">
        <v>131</v>
      </c>
      <c r="DX240" s="130">
        <v>16</v>
      </c>
      <c r="DY240">
        <v>54</v>
      </c>
      <c r="DZ240">
        <v>0</v>
      </c>
      <c r="EA240">
        <v>0</v>
      </c>
      <c r="EB240">
        <v>0</v>
      </c>
      <c r="EC240" s="130">
        <v>4</v>
      </c>
      <c r="ED240" s="130">
        <v>39</v>
      </c>
      <c r="EE240" s="130">
        <v>9</v>
      </c>
      <c r="EF240" s="130">
        <v>3</v>
      </c>
      <c r="EG240" s="130">
        <v>39</v>
      </c>
      <c r="EH240" s="130">
        <v>277</v>
      </c>
      <c r="EI240" s="130">
        <v>224</v>
      </c>
      <c r="EJ240" s="130">
        <v>0</v>
      </c>
      <c r="EK240" s="130">
        <v>13</v>
      </c>
      <c r="EL240" s="130">
        <v>8</v>
      </c>
      <c r="EM240" s="130">
        <v>2</v>
      </c>
      <c r="EN240" s="130">
        <v>0</v>
      </c>
      <c r="EO240">
        <v>24</v>
      </c>
      <c r="EP240">
        <v>264</v>
      </c>
      <c r="EQ240">
        <v>221</v>
      </c>
      <c r="ER240">
        <v>6</v>
      </c>
      <c r="ES240" s="130">
        <v>92</v>
      </c>
      <c r="ET240">
        <v>14</v>
      </c>
      <c r="EU240" s="130">
        <v>34</v>
      </c>
      <c r="EV240">
        <v>154</v>
      </c>
      <c r="EW240" s="130">
        <v>6643</v>
      </c>
      <c r="EX240" s="130">
        <v>0</v>
      </c>
      <c r="EY240" s="130">
        <v>62</v>
      </c>
      <c r="EZ240" s="130">
        <v>4</v>
      </c>
      <c r="FA240" s="130">
        <v>21</v>
      </c>
      <c r="FB240" s="130">
        <v>77</v>
      </c>
      <c r="FC240" s="130">
        <v>3802</v>
      </c>
      <c r="FD240">
        <v>2472</v>
      </c>
      <c r="FE240">
        <v>557</v>
      </c>
      <c r="FF240" s="130">
        <v>6831</v>
      </c>
      <c r="FG240" s="130">
        <v>56</v>
      </c>
      <c r="FH240" s="130">
        <v>35</v>
      </c>
      <c r="FI240" s="130">
        <v>0</v>
      </c>
      <c r="FJ240" s="130">
        <v>3</v>
      </c>
      <c r="FK240" s="130">
        <v>0</v>
      </c>
      <c r="FL240" s="130">
        <v>54</v>
      </c>
      <c r="FM240" s="130">
        <v>2</v>
      </c>
      <c r="FN240" s="130">
        <v>3</v>
      </c>
      <c r="FO240" s="130">
        <v>0</v>
      </c>
      <c r="FP240" s="130">
        <v>0</v>
      </c>
      <c r="FQ240" s="130">
        <v>0</v>
      </c>
      <c r="FR240" s="130">
        <v>2</v>
      </c>
      <c r="FS240" s="130">
        <v>0</v>
      </c>
      <c r="FT240" s="130">
        <v>0</v>
      </c>
      <c r="FU240" s="130">
        <v>4</v>
      </c>
      <c r="FV240" s="130">
        <v>2</v>
      </c>
      <c r="FW240" s="130">
        <v>1</v>
      </c>
      <c r="FX240" s="130">
        <v>0</v>
      </c>
      <c r="FY240" s="130">
        <v>2</v>
      </c>
      <c r="FZ240" s="130">
        <v>1</v>
      </c>
      <c r="GA240" s="130">
        <v>7</v>
      </c>
      <c r="GB240" s="130">
        <v>2</v>
      </c>
      <c r="GC240" s="130">
        <v>286</v>
      </c>
      <c r="GD240" s="130">
        <v>67</v>
      </c>
      <c r="GE240" s="130">
        <v>353</v>
      </c>
      <c r="GF240" s="130">
        <v>6</v>
      </c>
      <c r="GG240" s="130">
        <v>0</v>
      </c>
      <c r="GH240" s="130">
        <v>6</v>
      </c>
      <c r="GI240" s="130">
        <v>278</v>
      </c>
      <c r="GJ240" s="130">
        <v>66</v>
      </c>
      <c r="GK240" s="130">
        <v>344</v>
      </c>
      <c r="GL240" s="130">
        <v>286</v>
      </c>
      <c r="GM240" s="130">
        <v>35</v>
      </c>
      <c r="GN240" s="130">
        <v>32</v>
      </c>
      <c r="GO240" s="130">
        <v>35</v>
      </c>
      <c r="GP240" s="130">
        <v>154</v>
      </c>
      <c r="GQ240" s="130">
        <v>3</v>
      </c>
      <c r="GR240" s="130">
        <v>1</v>
      </c>
      <c r="GS240" s="130">
        <v>1</v>
      </c>
      <c r="GT240" s="130" t="s">
        <v>118</v>
      </c>
      <c r="GU240" s="130" t="s">
        <v>1318</v>
      </c>
      <c r="GV240" s="130"/>
      <c r="GW240" s="130"/>
      <c r="GX240" s="130"/>
      <c r="GY240" s="130"/>
      <c r="GZ240" s="130"/>
      <c r="HA240" s="130"/>
      <c r="HH240" s="130"/>
      <c r="HI240" s="130"/>
      <c r="HN240" s="130"/>
      <c r="HO240" s="130"/>
      <c r="HP240" s="130"/>
    </row>
    <row r="241" spans="1:224" x14ac:dyDescent="0.3">
      <c r="A241" t="s">
        <v>133</v>
      </c>
      <c r="B241" t="s">
        <v>137</v>
      </c>
      <c r="C241" t="s">
        <v>726</v>
      </c>
      <c r="D241" t="s">
        <v>727</v>
      </c>
      <c r="E241" s="352">
        <v>44713</v>
      </c>
      <c r="F241" s="130">
        <v>12618</v>
      </c>
      <c r="G241">
        <v>885</v>
      </c>
      <c r="H241">
        <v>889</v>
      </c>
      <c r="I241">
        <v>923</v>
      </c>
      <c r="J241">
        <v>865</v>
      </c>
      <c r="K241">
        <v>911</v>
      </c>
      <c r="L241">
        <v>807</v>
      </c>
      <c r="M241">
        <v>733</v>
      </c>
      <c r="N241">
        <v>635</v>
      </c>
      <c r="O241">
        <v>956</v>
      </c>
      <c r="P241">
        <v>11</v>
      </c>
      <c r="Q241">
        <v>11</v>
      </c>
      <c r="R241">
        <v>17</v>
      </c>
      <c r="S241">
        <v>11</v>
      </c>
      <c r="T241">
        <v>13</v>
      </c>
      <c r="U241">
        <v>9</v>
      </c>
      <c r="V241">
        <v>8</v>
      </c>
      <c r="W241">
        <v>13</v>
      </c>
      <c r="X241">
        <v>19</v>
      </c>
      <c r="Y241">
        <v>870</v>
      </c>
      <c r="Z241">
        <v>875</v>
      </c>
      <c r="AA241">
        <v>903</v>
      </c>
      <c r="AB241">
        <v>849</v>
      </c>
      <c r="AC241">
        <v>895</v>
      </c>
      <c r="AD241">
        <v>796</v>
      </c>
      <c r="AE241">
        <v>723</v>
      </c>
      <c r="AF241">
        <v>620</v>
      </c>
      <c r="AG241">
        <v>928</v>
      </c>
      <c r="AH241">
        <v>92</v>
      </c>
      <c r="AI241">
        <v>91</v>
      </c>
      <c r="AJ241">
        <v>5</v>
      </c>
      <c r="AK241">
        <v>5</v>
      </c>
      <c r="AL241">
        <v>86</v>
      </c>
      <c r="AM241">
        <v>85</v>
      </c>
      <c r="AN241">
        <v>678</v>
      </c>
      <c r="AO241">
        <v>7</v>
      </c>
      <c r="AP241">
        <v>669</v>
      </c>
      <c r="AQ241">
        <v>1</v>
      </c>
      <c r="AR241">
        <v>1</v>
      </c>
      <c r="AS241">
        <v>0</v>
      </c>
      <c r="AT241">
        <v>503</v>
      </c>
      <c r="AU241">
        <v>6</v>
      </c>
      <c r="AV241">
        <v>495</v>
      </c>
      <c r="AW241" s="130">
        <v>733</v>
      </c>
      <c r="AX241" s="130">
        <v>5</v>
      </c>
      <c r="AY241" s="130">
        <v>13</v>
      </c>
      <c r="AZ241" s="130">
        <v>715</v>
      </c>
      <c r="BA241" s="130">
        <v>8</v>
      </c>
      <c r="BB241" s="130">
        <v>0</v>
      </c>
      <c r="BC241" s="130">
        <v>1</v>
      </c>
      <c r="BD241" s="130">
        <v>7</v>
      </c>
      <c r="BE241" s="130">
        <v>723</v>
      </c>
      <c r="BF241" s="130">
        <v>5</v>
      </c>
      <c r="BG241" s="130">
        <v>12</v>
      </c>
      <c r="BH241" s="130">
        <v>706</v>
      </c>
      <c r="BI241">
        <v>121</v>
      </c>
      <c r="BJ241" s="130">
        <v>7</v>
      </c>
      <c r="BK241">
        <v>120</v>
      </c>
      <c r="BL241">
        <v>66</v>
      </c>
      <c r="BM241" s="27">
        <v>25</v>
      </c>
      <c r="BN241">
        <v>3</v>
      </c>
      <c r="BO241" s="130">
        <v>65</v>
      </c>
      <c r="BP241" s="130">
        <v>12</v>
      </c>
      <c r="BQ241">
        <v>1</v>
      </c>
      <c r="BR241">
        <v>1</v>
      </c>
      <c r="BS241" s="130">
        <v>53</v>
      </c>
      <c r="BT241">
        <v>0</v>
      </c>
      <c r="BU241">
        <v>0</v>
      </c>
      <c r="BV241">
        <v>9</v>
      </c>
      <c r="BW241">
        <v>18</v>
      </c>
      <c r="BX241">
        <v>0</v>
      </c>
      <c r="BY241" s="130">
        <v>18</v>
      </c>
      <c r="BZ241">
        <v>49</v>
      </c>
      <c r="CA241">
        <v>10</v>
      </c>
      <c r="CB241">
        <v>42</v>
      </c>
      <c r="CC241">
        <v>7</v>
      </c>
      <c r="CD241" s="130"/>
      <c r="CE241" s="130"/>
      <c r="CF241" s="322"/>
      <c r="CG241">
        <v>885</v>
      </c>
      <c r="CH241">
        <v>531</v>
      </c>
      <c r="CI241">
        <v>923</v>
      </c>
      <c r="CJ241" s="130">
        <v>254</v>
      </c>
      <c r="CK241" s="130">
        <v>815</v>
      </c>
      <c r="CL241" s="130">
        <v>546</v>
      </c>
      <c r="CM241" s="130">
        <v>889</v>
      </c>
      <c r="CN241">
        <v>803</v>
      </c>
      <c r="CO241">
        <v>832</v>
      </c>
      <c r="CP241">
        <v>279</v>
      </c>
      <c r="CQ241">
        <v>11</v>
      </c>
      <c r="CR241">
        <v>8</v>
      </c>
      <c r="CS241">
        <v>17</v>
      </c>
      <c r="CT241" s="130">
        <v>2</v>
      </c>
      <c r="CU241" s="130">
        <v>16</v>
      </c>
      <c r="CV241" s="130">
        <v>6</v>
      </c>
      <c r="CW241" s="130">
        <v>11</v>
      </c>
      <c r="CX241">
        <v>10</v>
      </c>
      <c r="CY241">
        <v>9</v>
      </c>
      <c r="CZ241">
        <v>3</v>
      </c>
      <c r="DA241">
        <v>870</v>
      </c>
      <c r="DB241">
        <v>535</v>
      </c>
      <c r="DC241">
        <v>903</v>
      </c>
      <c r="DD241" s="130">
        <v>254</v>
      </c>
      <c r="DE241" s="130">
        <v>815</v>
      </c>
      <c r="DF241" s="130">
        <v>546</v>
      </c>
      <c r="DG241" s="130">
        <v>875</v>
      </c>
      <c r="DH241" s="130">
        <v>810</v>
      </c>
      <c r="DI241" s="130">
        <v>821</v>
      </c>
      <c r="DJ241" s="130">
        <v>283</v>
      </c>
      <c r="DK241" s="130"/>
      <c r="DL241">
        <v>983</v>
      </c>
      <c r="DM241">
        <v>974</v>
      </c>
      <c r="DN241">
        <v>9</v>
      </c>
      <c r="DO241">
        <v>983</v>
      </c>
      <c r="DP241">
        <v>22</v>
      </c>
      <c r="DQ241">
        <v>952</v>
      </c>
      <c r="DR241">
        <v>9</v>
      </c>
      <c r="DS241">
        <v>809</v>
      </c>
      <c r="DT241">
        <v>889</v>
      </c>
      <c r="DU241" s="130">
        <v>94</v>
      </c>
      <c r="DV241" s="130">
        <v>710</v>
      </c>
      <c r="DW241">
        <v>115</v>
      </c>
      <c r="DX241" s="130">
        <v>6</v>
      </c>
      <c r="DY241">
        <v>45</v>
      </c>
      <c r="DZ241">
        <v>5</v>
      </c>
      <c r="EA241">
        <v>8</v>
      </c>
      <c r="EB241">
        <v>3</v>
      </c>
      <c r="EC241" s="130">
        <v>6</v>
      </c>
      <c r="ED241" s="130">
        <v>26</v>
      </c>
      <c r="EE241" s="130">
        <v>27</v>
      </c>
      <c r="EF241" s="130">
        <v>2</v>
      </c>
      <c r="EG241" s="130">
        <v>71</v>
      </c>
      <c r="EH241" s="130">
        <v>624</v>
      </c>
      <c r="EI241" s="130">
        <v>286</v>
      </c>
      <c r="EJ241" s="130">
        <v>1</v>
      </c>
      <c r="EK241" s="130">
        <v>14</v>
      </c>
      <c r="EL241" s="130">
        <v>6</v>
      </c>
      <c r="EM241" s="130">
        <v>1</v>
      </c>
      <c r="EN241" s="130">
        <v>0</v>
      </c>
      <c r="EO241">
        <v>51</v>
      </c>
      <c r="EP241">
        <v>610</v>
      </c>
      <c r="EQ241">
        <v>282</v>
      </c>
      <c r="ER241">
        <v>44</v>
      </c>
      <c r="ES241" s="130">
        <v>204</v>
      </c>
      <c r="ET241">
        <v>53</v>
      </c>
      <c r="EU241" s="130">
        <v>51</v>
      </c>
      <c r="EV241">
        <v>416</v>
      </c>
      <c r="EW241" s="130">
        <v>7786</v>
      </c>
      <c r="EX241" s="130">
        <v>0</v>
      </c>
      <c r="EY241" s="130">
        <v>83</v>
      </c>
      <c r="EZ241" s="130">
        <v>23</v>
      </c>
      <c r="FA241" s="130">
        <v>27</v>
      </c>
      <c r="FB241" s="130">
        <v>73</v>
      </c>
      <c r="FC241" s="130">
        <v>4783</v>
      </c>
      <c r="FD241">
        <v>2915</v>
      </c>
      <c r="FE241">
        <v>421</v>
      </c>
      <c r="FF241" s="130">
        <v>8253</v>
      </c>
      <c r="FG241" s="130">
        <v>141</v>
      </c>
      <c r="FH241" s="130">
        <v>27</v>
      </c>
      <c r="FI241" s="130">
        <v>0</v>
      </c>
      <c r="FJ241" s="130">
        <v>9</v>
      </c>
      <c r="FK241" s="130">
        <v>0</v>
      </c>
      <c r="FL241" s="130">
        <v>137</v>
      </c>
      <c r="FM241" s="130">
        <v>4</v>
      </c>
      <c r="FN241" s="130">
        <v>2</v>
      </c>
      <c r="FO241" s="130">
        <v>2</v>
      </c>
      <c r="FP241" s="130">
        <v>2</v>
      </c>
      <c r="FQ241" s="130">
        <v>0</v>
      </c>
      <c r="FR241" s="130">
        <v>1</v>
      </c>
      <c r="FS241" s="130">
        <v>1</v>
      </c>
      <c r="FT241" s="130">
        <v>0</v>
      </c>
      <c r="FU241" s="130">
        <v>8</v>
      </c>
      <c r="FV241" s="130">
        <v>6</v>
      </c>
      <c r="FW241" s="130">
        <v>4</v>
      </c>
      <c r="FX241" s="130">
        <v>1</v>
      </c>
      <c r="FY241" s="130">
        <v>2</v>
      </c>
      <c r="FZ241" s="130">
        <v>6</v>
      </c>
      <c r="GA241" s="130">
        <v>10</v>
      </c>
      <c r="GB241" s="130">
        <v>2</v>
      </c>
      <c r="GC241" s="130">
        <v>577</v>
      </c>
      <c r="GD241" s="130">
        <v>113</v>
      </c>
      <c r="GE241" s="130">
        <v>690</v>
      </c>
      <c r="GF241" s="130">
        <v>4</v>
      </c>
      <c r="GG241" s="130">
        <v>1</v>
      </c>
      <c r="GH241" s="130">
        <v>5</v>
      </c>
      <c r="GI241" s="130">
        <v>572</v>
      </c>
      <c r="GJ241" s="130">
        <v>112</v>
      </c>
      <c r="GK241" s="130">
        <v>684</v>
      </c>
      <c r="GL241" s="130">
        <v>577</v>
      </c>
      <c r="GM241" s="130">
        <v>86</v>
      </c>
      <c r="GN241" s="130">
        <v>86</v>
      </c>
      <c r="GO241" s="130">
        <v>86</v>
      </c>
      <c r="GP241" s="130">
        <v>335</v>
      </c>
      <c r="GQ241" s="130">
        <v>6</v>
      </c>
      <c r="GR241" s="130">
        <v>2</v>
      </c>
      <c r="GS241" s="130">
        <v>2</v>
      </c>
      <c r="GT241" s="130" t="s">
        <v>121</v>
      </c>
      <c r="GU241" s="130" t="s">
        <v>1288</v>
      </c>
      <c r="GV241" s="130"/>
      <c r="GW241" s="130"/>
      <c r="GX241" s="130"/>
      <c r="GY241" s="130"/>
      <c r="GZ241" s="130"/>
      <c r="HA241" s="130"/>
      <c r="HH241" s="130"/>
      <c r="HI241" s="130"/>
      <c r="HN241" s="130"/>
      <c r="HO241" s="130"/>
      <c r="HP241" s="130"/>
    </row>
    <row r="242" spans="1:224" x14ac:dyDescent="0.3">
      <c r="A242" t="s">
        <v>133</v>
      </c>
      <c r="B242" t="s">
        <v>137</v>
      </c>
      <c r="C242" t="s">
        <v>728</v>
      </c>
      <c r="D242" t="s">
        <v>729</v>
      </c>
      <c r="E242" s="352">
        <v>44682</v>
      </c>
      <c r="F242" s="130">
        <v>8073</v>
      </c>
      <c r="G242">
        <v>537</v>
      </c>
      <c r="H242">
        <v>478</v>
      </c>
      <c r="I242">
        <v>531</v>
      </c>
      <c r="J242">
        <v>498</v>
      </c>
      <c r="K242">
        <v>521</v>
      </c>
      <c r="L242">
        <v>327</v>
      </c>
      <c r="M242">
        <v>444</v>
      </c>
      <c r="N242">
        <v>526</v>
      </c>
      <c r="O242">
        <v>617</v>
      </c>
      <c r="P242">
        <v>13</v>
      </c>
      <c r="Q242">
        <v>4</v>
      </c>
      <c r="R242">
        <v>11</v>
      </c>
      <c r="S242">
        <v>13</v>
      </c>
      <c r="T242">
        <v>6</v>
      </c>
      <c r="U242">
        <v>1</v>
      </c>
      <c r="V242">
        <v>6</v>
      </c>
      <c r="W242">
        <v>12</v>
      </c>
      <c r="X242">
        <v>11</v>
      </c>
      <c r="Y242">
        <v>512</v>
      </c>
      <c r="Z242">
        <v>462</v>
      </c>
      <c r="AA242">
        <v>508</v>
      </c>
      <c r="AB242">
        <v>474</v>
      </c>
      <c r="AC242">
        <v>502</v>
      </c>
      <c r="AD242">
        <v>322</v>
      </c>
      <c r="AE242">
        <v>430</v>
      </c>
      <c r="AF242">
        <v>509</v>
      </c>
      <c r="AG242">
        <v>592</v>
      </c>
      <c r="AH242">
        <v>51</v>
      </c>
      <c r="AI242">
        <v>48</v>
      </c>
      <c r="AJ242">
        <v>0</v>
      </c>
      <c r="AK242">
        <v>0</v>
      </c>
      <c r="AL242">
        <v>50</v>
      </c>
      <c r="AM242">
        <v>48</v>
      </c>
      <c r="AN242">
        <v>247</v>
      </c>
      <c r="AO242">
        <v>1</v>
      </c>
      <c r="AP242">
        <v>243</v>
      </c>
      <c r="AQ242">
        <v>0</v>
      </c>
      <c r="AR242">
        <v>0</v>
      </c>
      <c r="AS242">
        <v>0</v>
      </c>
      <c r="AT242">
        <v>213</v>
      </c>
      <c r="AU242">
        <v>1</v>
      </c>
      <c r="AV242">
        <v>212</v>
      </c>
      <c r="AW242" s="130">
        <v>444</v>
      </c>
      <c r="AX242" s="130">
        <v>4</v>
      </c>
      <c r="AY242" s="130">
        <v>56</v>
      </c>
      <c r="AZ242" s="130">
        <v>382</v>
      </c>
      <c r="BA242" s="130">
        <v>6</v>
      </c>
      <c r="BB242" s="130">
        <v>0</v>
      </c>
      <c r="BC242" s="130">
        <v>0</v>
      </c>
      <c r="BD242" s="130">
        <v>6</v>
      </c>
      <c r="BE242" s="130">
        <v>430</v>
      </c>
      <c r="BF242" s="130">
        <v>4</v>
      </c>
      <c r="BG242" s="130">
        <v>56</v>
      </c>
      <c r="BH242" s="130">
        <v>368</v>
      </c>
      <c r="BI242">
        <v>119</v>
      </c>
      <c r="BJ242" s="130">
        <v>17</v>
      </c>
      <c r="BK242">
        <v>114</v>
      </c>
      <c r="BL242">
        <v>59</v>
      </c>
      <c r="BM242" s="27">
        <v>18</v>
      </c>
      <c r="BN242">
        <v>2</v>
      </c>
      <c r="BO242" s="130">
        <v>29</v>
      </c>
      <c r="BP242" s="130">
        <v>6</v>
      </c>
      <c r="BQ242">
        <v>0</v>
      </c>
      <c r="BR242">
        <v>0</v>
      </c>
      <c r="BS242" s="130">
        <v>23</v>
      </c>
      <c r="BT242">
        <v>0</v>
      </c>
      <c r="BU242">
        <v>0</v>
      </c>
      <c r="BV242">
        <v>4</v>
      </c>
      <c r="BW242">
        <v>8</v>
      </c>
      <c r="BX242">
        <v>0</v>
      </c>
      <c r="BY242" s="130">
        <v>8</v>
      </c>
      <c r="BZ242">
        <v>23</v>
      </c>
      <c r="CA242">
        <v>8</v>
      </c>
      <c r="CB242">
        <v>20</v>
      </c>
      <c r="CC242">
        <v>3</v>
      </c>
      <c r="CD242" s="130"/>
      <c r="CE242" s="130"/>
      <c r="CF242" s="322"/>
      <c r="CG242">
        <v>537</v>
      </c>
      <c r="CH242">
        <v>273</v>
      </c>
      <c r="CI242">
        <v>531</v>
      </c>
      <c r="CJ242" s="130">
        <v>158</v>
      </c>
      <c r="CK242" s="130">
        <v>474</v>
      </c>
      <c r="CL242" s="130">
        <v>303</v>
      </c>
      <c r="CM242" s="130">
        <v>478</v>
      </c>
      <c r="CN242">
        <v>440</v>
      </c>
      <c r="CO242">
        <v>420</v>
      </c>
      <c r="CP242">
        <v>120</v>
      </c>
      <c r="CQ242">
        <v>13</v>
      </c>
      <c r="CR242">
        <v>10</v>
      </c>
      <c r="CS242">
        <v>11</v>
      </c>
      <c r="CT242" s="130">
        <v>0</v>
      </c>
      <c r="CU242" s="130">
        <v>9</v>
      </c>
      <c r="CV242" s="130">
        <v>5</v>
      </c>
      <c r="CW242" s="130">
        <v>4</v>
      </c>
      <c r="CX242">
        <v>4</v>
      </c>
      <c r="CY242">
        <v>2</v>
      </c>
      <c r="CZ242">
        <v>1</v>
      </c>
      <c r="DA242">
        <v>512</v>
      </c>
      <c r="DB242">
        <v>259</v>
      </c>
      <c r="DC242">
        <v>508</v>
      </c>
      <c r="DD242" s="130">
        <v>154</v>
      </c>
      <c r="DE242" s="130">
        <v>456</v>
      </c>
      <c r="DF242" s="130">
        <v>291</v>
      </c>
      <c r="DG242" s="130">
        <v>462</v>
      </c>
      <c r="DH242" s="130">
        <v>425</v>
      </c>
      <c r="DI242" s="130">
        <v>408</v>
      </c>
      <c r="DJ242" s="130">
        <v>117</v>
      </c>
      <c r="DK242" s="130"/>
      <c r="DL242">
        <v>684</v>
      </c>
      <c r="DM242">
        <v>664</v>
      </c>
      <c r="DN242">
        <v>20</v>
      </c>
      <c r="DO242">
        <v>684</v>
      </c>
      <c r="DP242">
        <v>18</v>
      </c>
      <c r="DQ242">
        <v>646</v>
      </c>
      <c r="DR242">
        <v>20</v>
      </c>
      <c r="DS242">
        <v>483</v>
      </c>
      <c r="DT242">
        <v>628</v>
      </c>
      <c r="DU242" s="130">
        <v>116</v>
      </c>
      <c r="DV242" s="130">
        <v>316</v>
      </c>
      <c r="DW242">
        <v>206</v>
      </c>
      <c r="DX242" s="130">
        <v>7</v>
      </c>
      <c r="DY242">
        <v>33</v>
      </c>
      <c r="DZ242">
        <v>6</v>
      </c>
      <c r="EA242">
        <v>0</v>
      </c>
      <c r="EB242">
        <v>1</v>
      </c>
      <c r="EC242" s="130">
        <v>18</v>
      </c>
      <c r="ED242" s="130">
        <v>53</v>
      </c>
      <c r="EE242" s="130">
        <v>42</v>
      </c>
      <c r="EF242" s="130">
        <v>3</v>
      </c>
      <c r="EG242" s="130">
        <v>37</v>
      </c>
      <c r="EH242" s="130">
        <v>394</v>
      </c>
      <c r="EI242" s="130">
        <v>250</v>
      </c>
      <c r="EJ242" s="130">
        <v>0</v>
      </c>
      <c r="EK242" s="130">
        <v>11</v>
      </c>
      <c r="EL242" s="130">
        <v>7</v>
      </c>
      <c r="EM242" s="130">
        <v>0</v>
      </c>
      <c r="EN242" s="130">
        <v>0</v>
      </c>
      <c r="EO242">
        <v>19</v>
      </c>
      <c r="EP242">
        <v>378</v>
      </c>
      <c r="EQ242">
        <v>249</v>
      </c>
      <c r="ER242">
        <v>7</v>
      </c>
      <c r="ES242" s="130">
        <v>113</v>
      </c>
      <c r="ET242">
        <v>27</v>
      </c>
      <c r="EU242" s="130">
        <v>68</v>
      </c>
      <c r="EV242">
        <v>199</v>
      </c>
      <c r="EW242" s="130">
        <v>5458</v>
      </c>
      <c r="EX242" s="130">
        <v>3</v>
      </c>
      <c r="EY242" s="130">
        <v>60</v>
      </c>
      <c r="EZ242" s="130">
        <v>28</v>
      </c>
      <c r="FA242" s="130">
        <v>13</v>
      </c>
      <c r="FB242" s="130">
        <v>81</v>
      </c>
      <c r="FC242" s="130">
        <v>2872</v>
      </c>
      <c r="FD242">
        <v>2457</v>
      </c>
      <c r="FE242">
        <v>396</v>
      </c>
      <c r="FF242" s="130">
        <v>5725</v>
      </c>
      <c r="FG242" s="130">
        <v>39</v>
      </c>
      <c r="FH242" s="130">
        <v>16</v>
      </c>
      <c r="FI242" s="130">
        <v>0</v>
      </c>
      <c r="FJ242" s="130">
        <v>14</v>
      </c>
      <c r="FK242" s="130">
        <v>0</v>
      </c>
      <c r="FL242" s="130">
        <v>34</v>
      </c>
      <c r="FM242" s="130">
        <v>5</v>
      </c>
      <c r="FN242" s="130">
        <v>3</v>
      </c>
      <c r="FO242" s="130">
        <v>0</v>
      </c>
      <c r="FP242" s="130">
        <v>0</v>
      </c>
      <c r="FQ242" s="130">
        <v>0</v>
      </c>
      <c r="FR242" s="130">
        <v>3</v>
      </c>
      <c r="FS242" s="130">
        <v>0</v>
      </c>
      <c r="FT242" s="130">
        <v>0</v>
      </c>
      <c r="FU242" s="130">
        <v>14</v>
      </c>
      <c r="FV242" s="130">
        <v>9</v>
      </c>
      <c r="FW242" s="130">
        <v>4</v>
      </c>
      <c r="FX242" s="130">
        <v>3</v>
      </c>
      <c r="FY242" s="130">
        <v>8</v>
      </c>
      <c r="FZ242" s="130">
        <v>3</v>
      </c>
      <c r="GA242" s="130">
        <v>17</v>
      </c>
      <c r="GB242" s="130">
        <v>6</v>
      </c>
      <c r="GC242" s="130">
        <v>349</v>
      </c>
      <c r="GD242" s="130">
        <v>106</v>
      </c>
      <c r="GE242" s="130">
        <v>455</v>
      </c>
      <c r="GF242" s="130">
        <v>4</v>
      </c>
      <c r="GG242" s="130">
        <v>1</v>
      </c>
      <c r="GH242" s="130">
        <v>5</v>
      </c>
      <c r="GI242" s="130">
        <v>338</v>
      </c>
      <c r="GJ242" s="130">
        <v>104</v>
      </c>
      <c r="GK242" s="130">
        <v>442</v>
      </c>
      <c r="GL242" s="130">
        <v>349</v>
      </c>
      <c r="GM242" s="130">
        <v>37</v>
      </c>
      <c r="GN242" s="130">
        <v>37</v>
      </c>
      <c r="GO242" s="130">
        <v>37</v>
      </c>
      <c r="GP242" s="130">
        <v>177</v>
      </c>
      <c r="GQ242" s="130">
        <v>0</v>
      </c>
      <c r="GR242" s="130">
        <v>0</v>
      </c>
      <c r="GS242" s="130">
        <v>0</v>
      </c>
      <c r="GT242" s="130" t="s">
        <v>118</v>
      </c>
      <c r="GU242" s="130" t="s">
        <v>1289</v>
      </c>
      <c r="GV242" s="130"/>
      <c r="GW242" s="130"/>
      <c r="GX242" s="130"/>
      <c r="GY242" s="130"/>
      <c r="GZ242" s="130"/>
      <c r="HA242" s="130"/>
      <c r="HH242" s="130"/>
      <c r="HI242" s="130"/>
      <c r="HN242" s="130"/>
      <c r="HO242" s="130"/>
      <c r="HP242" s="130"/>
    </row>
    <row r="243" spans="1:224" x14ac:dyDescent="0.3">
      <c r="A243" t="s">
        <v>133</v>
      </c>
      <c r="B243" t="s">
        <v>137</v>
      </c>
      <c r="C243" t="s">
        <v>728</v>
      </c>
      <c r="D243" t="s">
        <v>729</v>
      </c>
      <c r="E243" s="352">
        <v>44713</v>
      </c>
      <c r="F243" s="130">
        <v>8061</v>
      </c>
      <c r="G243">
        <v>558</v>
      </c>
      <c r="H243">
        <v>491</v>
      </c>
      <c r="I243">
        <v>537</v>
      </c>
      <c r="J243">
        <v>521</v>
      </c>
      <c r="K243">
        <v>526</v>
      </c>
      <c r="L243">
        <v>369</v>
      </c>
      <c r="M243">
        <v>477</v>
      </c>
      <c r="N243">
        <v>535</v>
      </c>
      <c r="O243">
        <v>622</v>
      </c>
      <c r="P243">
        <v>12</v>
      </c>
      <c r="Q243">
        <v>4</v>
      </c>
      <c r="R243">
        <v>11</v>
      </c>
      <c r="S243">
        <v>12</v>
      </c>
      <c r="T243">
        <v>7</v>
      </c>
      <c r="U243">
        <v>1</v>
      </c>
      <c r="V243">
        <v>6</v>
      </c>
      <c r="W243">
        <v>14</v>
      </c>
      <c r="X243">
        <v>11</v>
      </c>
      <c r="Y243">
        <v>535</v>
      </c>
      <c r="Z243">
        <v>477</v>
      </c>
      <c r="AA243">
        <v>516</v>
      </c>
      <c r="AB243">
        <v>499</v>
      </c>
      <c r="AC243">
        <v>508</v>
      </c>
      <c r="AD243">
        <v>366</v>
      </c>
      <c r="AE243">
        <v>464</v>
      </c>
      <c r="AF243">
        <v>516</v>
      </c>
      <c r="AG243">
        <v>598</v>
      </c>
      <c r="AH243">
        <v>53</v>
      </c>
      <c r="AI243">
        <v>49</v>
      </c>
      <c r="AJ243">
        <v>0</v>
      </c>
      <c r="AK243">
        <v>0</v>
      </c>
      <c r="AL243">
        <v>52</v>
      </c>
      <c r="AM243">
        <v>49</v>
      </c>
      <c r="AN243">
        <v>303</v>
      </c>
      <c r="AO243">
        <v>1</v>
      </c>
      <c r="AP243">
        <v>300</v>
      </c>
      <c r="AQ243">
        <v>0</v>
      </c>
      <c r="AR243">
        <v>0</v>
      </c>
      <c r="AS243">
        <v>0</v>
      </c>
      <c r="AT243">
        <v>266</v>
      </c>
      <c r="AU243">
        <v>1</v>
      </c>
      <c r="AV243">
        <v>265</v>
      </c>
      <c r="AW243" s="130">
        <v>477</v>
      </c>
      <c r="AX243" s="130">
        <v>5</v>
      </c>
      <c r="AY243" s="130">
        <v>72</v>
      </c>
      <c r="AZ243" s="130">
        <v>400</v>
      </c>
      <c r="BA243" s="130">
        <v>6</v>
      </c>
      <c r="BB243" s="130">
        <v>0</v>
      </c>
      <c r="BC243" s="130">
        <v>0</v>
      </c>
      <c r="BD243" s="130">
        <v>6</v>
      </c>
      <c r="BE243" s="130">
        <v>464</v>
      </c>
      <c r="BF243" s="130">
        <v>5</v>
      </c>
      <c r="BG243" s="130">
        <v>72</v>
      </c>
      <c r="BH243" s="130">
        <v>387</v>
      </c>
      <c r="BI243">
        <v>119</v>
      </c>
      <c r="BJ243" s="130">
        <v>16</v>
      </c>
      <c r="BK243">
        <v>116</v>
      </c>
      <c r="BL243">
        <v>60</v>
      </c>
      <c r="BM243" s="27">
        <v>18</v>
      </c>
      <c r="BN243">
        <v>2</v>
      </c>
      <c r="BO243" s="130">
        <v>28</v>
      </c>
      <c r="BP243" s="130">
        <v>6</v>
      </c>
      <c r="BQ243">
        <v>0</v>
      </c>
      <c r="BR243">
        <v>0</v>
      </c>
      <c r="BS243" s="130">
        <v>22</v>
      </c>
      <c r="BT243">
        <v>1</v>
      </c>
      <c r="BU243">
        <v>0</v>
      </c>
      <c r="BV243">
        <v>3</v>
      </c>
      <c r="BW243">
        <v>7</v>
      </c>
      <c r="BX243">
        <v>0</v>
      </c>
      <c r="BY243" s="130">
        <v>7</v>
      </c>
      <c r="BZ243">
        <v>22</v>
      </c>
      <c r="CA243">
        <v>10</v>
      </c>
      <c r="CB243">
        <v>20</v>
      </c>
      <c r="CC243">
        <v>2</v>
      </c>
      <c r="CD243" s="130"/>
      <c r="CE243" s="130"/>
      <c r="CF243" s="322"/>
      <c r="CG243">
        <v>558</v>
      </c>
      <c r="CH243">
        <v>262</v>
      </c>
      <c r="CI243">
        <v>537</v>
      </c>
      <c r="CJ243" s="130">
        <v>160</v>
      </c>
      <c r="CK243" s="130">
        <v>468</v>
      </c>
      <c r="CL243" s="130">
        <v>295</v>
      </c>
      <c r="CM243" s="130">
        <v>491</v>
      </c>
      <c r="CN243">
        <v>429</v>
      </c>
      <c r="CO243">
        <v>447</v>
      </c>
      <c r="CP243">
        <v>111</v>
      </c>
      <c r="CQ243">
        <v>12</v>
      </c>
      <c r="CR243">
        <v>9</v>
      </c>
      <c r="CS243">
        <v>11</v>
      </c>
      <c r="CT243" s="130">
        <v>0</v>
      </c>
      <c r="CU243" s="130">
        <v>9</v>
      </c>
      <c r="CV243" s="130">
        <v>5</v>
      </c>
      <c r="CW243" s="130">
        <v>4</v>
      </c>
      <c r="CX243">
        <v>4</v>
      </c>
      <c r="CY243">
        <v>2</v>
      </c>
      <c r="CZ243">
        <v>1</v>
      </c>
      <c r="DA243">
        <v>535</v>
      </c>
      <c r="DB243">
        <v>263</v>
      </c>
      <c r="DC243">
        <v>516</v>
      </c>
      <c r="DD243" s="130">
        <v>163</v>
      </c>
      <c r="DE243" s="130">
        <v>471</v>
      </c>
      <c r="DF243" s="130">
        <v>295</v>
      </c>
      <c r="DG243" s="130">
        <v>477</v>
      </c>
      <c r="DH243" s="130">
        <v>444</v>
      </c>
      <c r="DI243" s="130">
        <v>436</v>
      </c>
      <c r="DJ243" s="130">
        <v>119</v>
      </c>
      <c r="DK243" s="130"/>
      <c r="DL243">
        <v>683</v>
      </c>
      <c r="DM243">
        <v>665</v>
      </c>
      <c r="DN243">
        <v>18</v>
      </c>
      <c r="DO243">
        <v>683</v>
      </c>
      <c r="DP243">
        <v>18</v>
      </c>
      <c r="DQ243">
        <v>647</v>
      </c>
      <c r="DR243">
        <v>18</v>
      </c>
      <c r="DS243">
        <v>505</v>
      </c>
      <c r="DT243">
        <v>629</v>
      </c>
      <c r="DU243" s="130">
        <v>116</v>
      </c>
      <c r="DV243" s="130">
        <v>316</v>
      </c>
      <c r="DW243">
        <v>206</v>
      </c>
      <c r="DX243" s="130">
        <v>6</v>
      </c>
      <c r="DY243">
        <v>34</v>
      </c>
      <c r="DZ243">
        <v>5</v>
      </c>
      <c r="EA243">
        <v>0</v>
      </c>
      <c r="EB243">
        <v>0</v>
      </c>
      <c r="EC243" s="130">
        <v>23</v>
      </c>
      <c r="ED243" s="130">
        <v>47</v>
      </c>
      <c r="EE243" s="130">
        <v>47</v>
      </c>
      <c r="EF243" s="130">
        <v>3</v>
      </c>
      <c r="EG243" s="130">
        <v>37</v>
      </c>
      <c r="EH243" s="130">
        <v>392</v>
      </c>
      <c r="EI243" s="130">
        <v>251</v>
      </c>
      <c r="EJ243" s="130">
        <v>0</v>
      </c>
      <c r="EK243" s="130">
        <v>11</v>
      </c>
      <c r="EL243" s="130">
        <v>7</v>
      </c>
      <c r="EM243" s="130">
        <v>0</v>
      </c>
      <c r="EN243" s="130">
        <v>0</v>
      </c>
      <c r="EO243">
        <v>18</v>
      </c>
      <c r="EP243">
        <v>375</v>
      </c>
      <c r="EQ243">
        <v>249</v>
      </c>
      <c r="ER243">
        <v>9</v>
      </c>
      <c r="ES243" s="130">
        <v>111</v>
      </c>
      <c r="ET243">
        <v>26</v>
      </c>
      <c r="EU243" s="130">
        <v>66</v>
      </c>
      <c r="EV243">
        <v>216</v>
      </c>
      <c r="EW243" s="130">
        <v>5446</v>
      </c>
      <c r="EX243" s="130">
        <v>1</v>
      </c>
      <c r="EY243" s="130">
        <v>63</v>
      </c>
      <c r="EZ243" s="130">
        <v>27</v>
      </c>
      <c r="FA243" s="130">
        <v>12</v>
      </c>
      <c r="FB243" s="130">
        <v>84</v>
      </c>
      <c r="FC243" s="130">
        <v>2831</v>
      </c>
      <c r="FD243">
        <v>2456</v>
      </c>
      <c r="FE243">
        <v>397</v>
      </c>
      <c r="FF243" s="130">
        <v>5728</v>
      </c>
      <c r="FG243" s="130">
        <v>40</v>
      </c>
      <c r="FH243" s="130">
        <v>15</v>
      </c>
      <c r="FI243" s="130">
        <v>0</v>
      </c>
      <c r="FJ243" s="130">
        <v>13</v>
      </c>
      <c r="FK243" s="130">
        <v>0</v>
      </c>
      <c r="FL243" s="130">
        <v>35</v>
      </c>
      <c r="FM243" s="130">
        <v>5</v>
      </c>
      <c r="FN243" s="130">
        <v>3</v>
      </c>
      <c r="FO243" s="130">
        <v>0</v>
      </c>
      <c r="FP243" s="130">
        <v>0</v>
      </c>
      <c r="FQ243" s="130">
        <v>0</v>
      </c>
      <c r="FR243" s="130">
        <v>3</v>
      </c>
      <c r="FS243" s="130">
        <v>0</v>
      </c>
      <c r="FT243" s="130">
        <v>0</v>
      </c>
      <c r="FU243" s="130">
        <v>14</v>
      </c>
      <c r="FV243" s="130">
        <v>8</v>
      </c>
      <c r="FW243" s="130">
        <v>3</v>
      </c>
      <c r="FX243" s="130">
        <v>3</v>
      </c>
      <c r="FY243" s="130">
        <v>8</v>
      </c>
      <c r="FZ243" s="130">
        <v>3</v>
      </c>
      <c r="GA243" s="130">
        <v>17</v>
      </c>
      <c r="GB243" s="130">
        <v>6</v>
      </c>
      <c r="GC243" s="130">
        <v>350</v>
      </c>
      <c r="GD243" s="130">
        <v>108</v>
      </c>
      <c r="GE243" s="130">
        <v>458</v>
      </c>
      <c r="GF243" s="130">
        <v>4</v>
      </c>
      <c r="GG243" s="130">
        <v>1</v>
      </c>
      <c r="GH243" s="130">
        <v>5</v>
      </c>
      <c r="GI243" s="130">
        <v>340</v>
      </c>
      <c r="GJ243" s="130">
        <v>107</v>
      </c>
      <c r="GK243" s="130">
        <v>447</v>
      </c>
      <c r="GL243" s="130">
        <v>350</v>
      </c>
      <c r="GM243" s="130">
        <v>43</v>
      </c>
      <c r="GN243" s="130">
        <v>43</v>
      </c>
      <c r="GO243" s="130">
        <v>43</v>
      </c>
      <c r="GP243" s="130">
        <v>183</v>
      </c>
      <c r="GQ243" s="130">
        <v>0</v>
      </c>
      <c r="GR243" s="130">
        <v>0</v>
      </c>
      <c r="GS243" s="130">
        <v>0</v>
      </c>
      <c r="GT243" s="130" t="s">
        <v>121</v>
      </c>
      <c r="GU243" s="130" t="s">
        <v>1289</v>
      </c>
      <c r="GV243" s="130"/>
      <c r="GW243" s="130"/>
      <c r="GX243" s="130"/>
      <c r="GY243" s="130"/>
      <c r="GZ243" s="130"/>
      <c r="HA243" s="130"/>
      <c r="HH243" s="130"/>
      <c r="HI243" s="130"/>
      <c r="HN243" s="130"/>
      <c r="HO243" s="130"/>
      <c r="HP243" s="130"/>
    </row>
    <row r="244" spans="1:224" x14ac:dyDescent="0.3">
      <c r="A244" t="s">
        <v>133</v>
      </c>
      <c r="B244" t="s">
        <v>244</v>
      </c>
      <c r="C244" t="s">
        <v>1137</v>
      </c>
      <c r="D244" t="s">
        <v>786</v>
      </c>
      <c r="E244" s="352">
        <v>44713</v>
      </c>
      <c r="F244" s="130">
        <v>9214</v>
      </c>
      <c r="G244">
        <v>494</v>
      </c>
      <c r="H244">
        <v>479</v>
      </c>
      <c r="I244">
        <v>488</v>
      </c>
      <c r="J244">
        <v>484</v>
      </c>
      <c r="K244">
        <v>487</v>
      </c>
      <c r="L244">
        <v>436</v>
      </c>
      <c r="M244">
        <v>467</v>
      </c>
      <c r="N244">
        <v>383</v>
      </c>
      <c r="O244">
        <v>526</v>
      </c>
      <c r="P244">
        <v>16</v>
      </c>
      <c r="Q244">
        <v>14</v>
      </c>
      <c r="R244">
        <v>15</v>
      </c>
      <c r="S244">
        <v>14</v>
      </c>
      <c r="T244">
        <v>15</v>
      </c>
      <c r="U244">
        <v>13</v>
      </c>
      <c r="V244">
        <v>15</v>
      </c>
      <c r="W244">
        <v>13</v>
      </c>
      <c r="X244">
        <v>20</v>
      </c>
      <c r="Y244">
        <v>471</v>
      </c>
      <c r="Z244">
        <v>458</v>
      </c>
      <c r="AA244">
        <v>466</v>
      </c>
      <c r="AB244">
        <v>464</v>
      </c>
      <c r="AC244">
        <v>465</v>
      </c>
      <c r="AD244">
        <v>416</v>
      </c>
      <c r="AE244">
        <v>445</v>
      </c>
      <c r="AF244">
        <v>368</v>
      </c>
      <c r="AG244">
        <v>498</v>
      </c>
      <c r="AH244">
        <v>54</v>
      </c>
      <c r="AI244">
        <v>51</v>
      </c>
      <c r="AJ244">
        <v>1</v>
      </c>
      <c r="AK244">
        <v>1</v>
      </c>
      <c r="AL244">
        <v>52</v>
      </c>
      <c r="AM244">
        <v>49</v>
      </c>
      <c r="AN244">
        <v>413</v>
      </c>
      <c r="AO244">
        <v>11</v>
      </c>
      <c r="AP244">
        <v>396</v>
      </c>
      <c r="AQ244">
        <v>0</v>
      </c>
      <c r="AR244">
        <v>0</v>
      </c>
      <c r="AS244">
        <v>0</v>
      </c>
      <c r="AT244">
        <v>326</v>
      </c>
      <c r="AU244">
        <v>5</v>
      </c>
      <c r="AV244">
        <v>319</v>
      </c>
      <c r="AW244" s="130">
        <v>467</v>
      </c>
      <c r="AX244" s="130">
        <v>5</v>
      </c>
      <c r="AY244" s="130">
        <v>80</v>
      </c>
      <c r="AZ244" s="130">
        <v>381</v>
      </c>
      <c r="BA244" s="130">
        <v>15</v>
      </c>
      <c r="BB244" s="130">
        <v>0</v>
      </c>
      <c r="BC244" s="130">
        <v>1</v>
      </c>
      <c r="BD244" s="130">
        <v>14</v>
      </c>
      <c r="BE244" s="130">
        <v>445</v>
      </c>
      <c r="BF244" s="130">
        <v>5</v>
      </c>
      <c r="BG244" s="130">
        <v>77</v>
      </c>
      <c r="BH244" s="130">
        <v>362</v>
      </c>
      <c r="BI244">
        <v>110</v>
      </c>
      <c r="BJ244" s="130">
        <v>11</v>
      </c>
      <c r="BK244">
        <v>74</v>
      </c>
      <c r="BL244">
        <v>51</v>
      </c>
      <c r="BM244" s="27">
        <v>9</v>
      </c>
      <c r="BN244">
        <v>8</v>
      </c>
      <c r="BO244" s="130">
        <v>22</v>
      </c>
      <c r="BP244" s="130">
        <v>4</v>
      </c>
      <c r="BQ244">
        <v>3</v>
      </c>
      <c r="BR244">
        <v>0</v>
      </c>
      <c r="BS244" s="130">
        <v>18</v>
      </c>
      <c r="BT244">
        <v>5</v>
      </c>
      <c r="BU244">
        <v>0</v>
      </c>
      <c r="BV244">
        <v>3</v>
      </c>
      <c r="BW244">
        <v>3</v>
      </c>
      <c r="BX244">
        <v>0</v>
      </c>
      <c r="BY244" s="130">
        <v>3</v>
      </c>
      <c r="BZ244">
        <v>14</v>
      </c>
      <c r="CA244">
        <v>4</v>
      </c>
      <c r="CB244">
        <v>13</v>
      </c>
      <c r="CC244">
        <v>1</v>
      </c>
      <c r="CD244" s="130"/>
      <c r="CE244" s="130"/>
      <c r="CF244" s="322"/>
      <c r="CG244">
        <v>494</v>
      </c>
      <c r="CH244">
        <v>356</v>
      </c>
      <c r="CI244">
        <v>488</v>
      </c>
      <c r="CJ244" s="130">
        <v>128</v>
      </c>
      <c r="CK244" s="130">
        <v>435</v>
      </c>
      <c r="CL244" s="130">
        <v>286</v>
      </c>
      <c r="CM244" s="130">
        <v>479</v>
      </c>
      <c r="CN244">
        <v>432</v>
      </c>
      <c r="CO244">
        <v>471</v>
      </c>
      <c r="CP244">
        <v>205</v>
      </c>
      <c r="CQ244">
        <v>16</v>
      </c>
      <c r="CR244">
        <v>8</v>
      </c>
      <c r="CS244">
        <v>15</v>
      </c>
      <c r="CT244" s="130">
        <v>4</v>
      </c>
      <c r="CU244" s="130">
        <v>13</v>
      </c>
      <c r="CV244" s="130">
        <v>7</v>
      </c>
      <c r="CW244" s="130">
        <v>14</v>
      </c>
      <c r="CX244">
        <v>14</v>
      </c>
      <c r="CY244">
        <v>13</v>
      </c>
      <c r="CZ244">
        <v>4</v>
      </c>
      <c r="DA244">
        <v>471</v>
      </c>
      <c r="DB244">
        <v>350</v>
      </c>
      <c r="DC244">
        <v>466</v>
      </c>
      <c r="DD244" s="130">
        <v>127</v>
      </c>
      <c r="DE244" s="130">
        <v>431</v>
      </c>
      <c r="DF244" s="130">
        <v>288</v>
      </c>
      <c r="DG244" s="130">
        <v>458</v>
      </c>
      <c r="DH244" s="130">
        <v>426</v>
      </c>
      <c r="DI244" s="130">
        <v>451</v>
      </c>
      <c r="DJ244" s="130">
        <v>203</v>
      </c>
      <c r="DK244" s="130"/>
      <c r="DL244">
        <v>551</v>
      </c>
      <c r="DM244">
        <v>540</v>
      </c>
      <c r="DN244">
        <v>11</v>
      </c>
      <c r="DO244">
        <v>551</v>
      </c>
      <c r="DP244">
        <v>23</v>
      </c>
      <c r="DQ244">
        <v>517</v>
      </c>
      <c r="DR244">
        <v>11</v>
      </c>
      <c r="DS244">
        <v>447</v>
      </c>
      <c r="DT244">
        <v>496</v>
      </c>
      <c r="DU244" s="130">
        <v>126</v>
      </c>
      <c r="DV244" s="130">
        <v>218</v>
      </c>
      <c r="DW244">
        <v>136</v>
      </c>
      <c r="DX244" s="130">
        <v>16</v>
      </c>
      <c r="DY244">
        <v>55</v>
      </c>
      <c r="DZ244">
        <v>0</v>
      </c>
      <c r="EA244">
        <v>0</v>
      </c>
      <c r="EB244">
        <v>0</v>
      </c>
      <c r="EC244" s="130">
        <v>4</v>
      </c>
      <c r="ED244" s="130">
        <v>33</v>
      </c>
      <c r="EE244" s="130">
        <v>8</v>
      </c>
      <c r="EF244" s="130">
        <v>3</v>
      </c>
      <c r="EG244" s="130">
        <v>40</v>
      </c>
      <c r="EH244" s="130">
        <v>285</v>
      </c>
      <c r="EI244" s="130">
        <v>223</v>
      </c>
      <c r="EJ244" s="130">
        <v>0</v>
      </c>
      <c r="EK244" s="130">
        <v>13</v>
      </c>
      <c r="EL244" s="130">
        <v>8</v>
      </c>
      <c r="EM244" s="130">
        <v>2</v>
      </c>
      <c r="EN244" s="130">
        <v>0</v>
      </c>
      <c r="EO244">
        <v>23</v>
      </c>
      <c r="EP244">
        <v>263</v>
      </c>
      <c r="EQ244">
        <v>218</v>
      </c>
      <c r="ER244">
        <v>7</v>
      </c>
      <c r="ES244" s="130">
        <v>93</v>
      </c>
      <c r="ET244">
        <v>15</v>
      </c>
      <c r="EU244" s="130">
        <v>34</v>
      </c>
      <c r="EV244">
        <v>153</v>
      </c>
      <c r="EW244" s="130">
        <v>6645</v>
      </c>
      <c r="EX244" s="130">
        <v>0</v>
      </c>
      <c r="EY244" s="130">
        <v>59</v>
      </c>
      <c r="EZ244" s="130">
        <v>4</v>
      </c>
      <c r="FA244" s="130">
        <v>20</v>
      </c>
      <c r="FB244" s="130">
        <v>77</v>
      </c>
      <c r="FC244" s="130">
        <v>3741</v>
      </c>
      <c r="FD244">
        <v>2459</v>
      </c>
      <c r="FE244">
        <v>562</v>
      </c>
      <c r="FF244" s="130">
        <v>6832</v>
      </c>
      <c r="FG244" s="130">
        <v>63</v>
      </c>
      <c r="FH244" s="130">
        <v>42</v>
      </c>
      <c r="FI244" s="130">
        <v>0</v>
      </c>
      <c r="FJ244" s="130">
        <v>3</v>
      </c>
      <c r="FK244" s="130">
        <v>0</v>
      </c>
      <c r="FL244" s="130">
        <v>62</v>
      </c>
      <c r="FM244" s="130">
        <v>1</v>
      </c>
      <c r="FN244" s="130">
        <v>3</v>
      </c>
      <c r="FO244" s="130">
        <v>0</v>
      </c>
      <c r="FP244" s="130">
        <v>0</v>
      </c>
      <c r="FQ244" s="130">
        <v>0</v>
      </c>
      <c r="FR244" s="130">
        <v>2</v>
      </c>
      <c r="FS244" s="130">
        <v>0</v>
      </c>
      <c r="FT244" s="130">
        <v>0</v>
      </c>
      <c r="FU244" s="130">
        <v>4</v>
      </c>
      <c r="FV244" s="130">
        <v>2</v>
      </c>
      <c r="FW244" s="130">
        <v>1</v>
      </c>
      <c r="FX244" s="130">
        <v>0</v>
      </c>
      <c r="FY244" s="130">
        <v>2</v>
      </c>
      <c r="FZ244" s="130">
        <v>1</v>
      </c>
      <c r="GA244" s="130">
        <v>7</v>
      </c>
      <c r="GB244" s="130">
        <v>2</v>
      </c>
      <c r="GC244" s="130">
        <v>285</v>
      </c>
      <c r="GD244" s="130">
        <v>66</v>
      </c>
      <c r="GE244" s="130">
        <v>351</v>
      </c>
      <c r="GF244" s="130">
        <v>6</v>
      </c>
      <c r="GG244" s="130">
        <v>0</v>
      </c>
      <c r="GH244" s="130">
        <v>6</v>
      </c>
      <c r="GI244" s="130">
        <v>276</v>
      </c>
      <c r="GJ244" s="130">
        <v>65</v>
      </c>
      <c r="GK244" s="130">
        <v>341</v>
      </c>
      <c r="GL244" s="130">
        <v>285</v>
      </c>
      <c r="GM244" s="130">
        <v>34</v>
      </c>
      <c r="GN244" s="130">
        <v>34</v>
      </c>
      <c r="GO244" s="130">
        <v>34</v>
      </c>
      <c r="GP244" s="130">
        <v>158</v>
      </c>
      <c r="GQ244" s="130">
        <v>4</v>
      </c>
      <c r="GR244" s="130">
        <v>1</v>
      </c>
      <c r="GS244" s="130">
        <v>1</v>
      </c>
      <c r="GT244" s="130" t="s">
        <v>121</v>
      </c>
      <c r="GU244" s="130" t="s">
        <v>1318</v>
      </c>
      <c r="GV244" s="130"/>
      <c r="GW244" s="130"/>
      <c r="GX244" s="130"/>
      <c r="GY244" s="130"/>
      <c r="GZ244" s="130"/>
      <c r="HA244" s="130"/>
      <c r="HH244" s="130"/>
      <c r="HI244" s="130"/>
      <c r="HN244" s="130"/>
      <c r="HO244" s="130"/>
      <c r="HP244" s="130"/>
    </row>
    <row r="245" spans="1:224" x14ac:dyDescent="0.3">
      <c r="A245" t="s">
        <v>133</v>
      </c>
      <c r="B245" t="s">
        <v>137</v>
      </c>
      <c r="C245" t="s">
        <v>736</v>
      </c>
      <c r="D245" t="s">
        <v>737</v>
      </c>
      <c r="E245" s="352">
        <v>44682</v>
      </c>
      <c r="F245" s="130">
        <v>8473</v>
      </c>
      <c r="G245">
        <v>771</v>
      </c>
      <c r="H245">
        <v>734</v>
      </c>
      <c r="I245">
        <v>741</v>
      </c>
      <c r="J245">
        <v>767</v>
      </c>
      <c r="K245">
        <v>739</v>
      </c>
      <c r="L245">
        <v>629</v>
      </c>
      <c r="M245">
        <v>747</v>
      </c>
      <c r="N245">
        <v>611</v>
      </c>
      <c r="O245">
        <v>787</v>
      </c>
      <c r="P245">
        <v>5</v>
      </c>
      <c r="Q245">
        <v>5</v>
      </c>
      <c r="R245">
        <v>7</v>
      </c>
      <c r="S245">
        <v>5</v>
      </c>
      <c r="T245">
        <v>5</v>
      </c>
      <c r="U245">
        <v>2</v>
      </c>
      <c r="V245">
        <v>4</v>
      </c>
      <c r="W245">
        <v>5</v>
      </c>
      <c r="X245">
        <v>7</v>
      </c>
      <c r="Y245">
        <v>766</v>
      </c>
      <c r="Z245">
        <v>729</v>
      </c>
      <c r="AA245">
        <v>734</v>
      </c>
      <c r="AB245">
        <v>762</v>
      </c>
      <c r="AC245">
        <v>734</v>
      </c>
      <c r="AD245">
        <v>627</v>
      </c>
      <c r="AE245">
        <v>743</v>
      </c>
      <c r="AF245">
        <v>606</v>
      </c>
      <c r="AG245">
        <v>780</v>
      </c>
      <c r="AH245">
        <v>104</v>
      </c>
      <c r="AI245">
        <v>102</v>
      </c>
      <c r="AJ245">
        <v>1</v>
      </c>
      <c r="AK245">
        <v>1</v>
      </c>
      <c r="AL245">
        <v>103</v>
      </c>
      <c r="AM245">
        <v>101</v>
      </c>
      <c r="AN245">
        <v>613</v>
      </c>
      <c r="AO245">
        <v>1</v>
      </c>
      <c r="AP245">
        <v>612</v>
      </c>
      <c r="AQ245">
        <v>0</v>
      </c>
      <c r="AR245">
        <v>0</v>
      </c>
      <c r="AS245">
        <v>0</v>
      </c>
      <c r="AT245">
        <v>489</v>
      </c>
      <c r="AU245">
        <v>1</v>
      </c>
      <c r="AV245">
        <v>488</v>
      </c>
      <c r="AW245" s="130">
        <v>747</v>
      </c>
      <c r="AX245" s="130">
        <v>11</v>
      </c>
      <c r="AY245" s="130">
        <v>43</v>
      </c>
      <c r="AZ245" s="130">
        <v>690</v>
      </c>
      <c r="BA245" s="130">
        <v>4</v>
      </c>
      <c r="BB245" s="130">
        <v>0</v>
      </c>
      <c r="BC245" s="130">
        <v>0</v>
      </c>
      <c r="BD245" s="130">
        <v>4</v>
      </c>
      <c r="BE245" s="130">
        <v>743</v>
      </c>
      <c r="BF245" s="130">
        <v>11</v>
      </c>
      <c r="BG245" s="130">
        <v>43</v>
      </c>
      <c r="BH245" s="130">
        <v>686</v>
      </c>
      <c r="BI245">
        <v>86</v>
      </c>
      <c r="BJ245" s="130">
        <v>9</v>
      </c>
      <c r="BK245">
        <v>124</v>
      </c>
      <c r="BL245">
        <v>80</v>
      </c>
      <c r="BM245" s="27">
        <v>12</v>
      </c>
      <c r="BN245">
        <v>1</v>
      </c>
      <c r="BO245" s="130">
        <v>17</v>
      </c>
      <c r="BP245" s="130">
        <v>7</v>
      </c>
      <c r="BQ245">
        <v>2</v>
      </c>
      <c r="BR245">
        <v>0</v>
      </c>
      <c r="BS245" s="130">
        <v>10</v>
      </c>
      <c r="BT245">
        <v>0</v>
      </c>
      <c r="BU245">
        <v>0</v>
      </c>
      <c r="BV245">
        <v>2</v>
      </c>
      <c r="BW245">
        <v>3</v>
      </c>
      <c r="BX245">
        <v>0</v>
      </c>
      <c r="BY245" s="130">
        <v>3</v>
      </c>
      <c r="BZ245">
        <v>10</v>
      </c>
      <c r="CA245">
        <v>0</v>
      </c>
      <c r="CB245">
        <v>9</v>
      </c>
      <c r="CC245">
        <v>1</v>
      </c>
      <c r="CD245" s="130"/>
      <c r="CE245" s="130"/>
      <c r="CF245" s="322"/>
      <c r="CG245">
        <v>771</v>
      </c>
      <c r="CH245">
        <v>526</v>
      </c>
      <c r="CI245">
        <v>741</v>
      </c>
      <c r="CJ245" s="130">
        <v>197</v>
      </c>
      <c r="CK245" s="130">
        <v>690</v>
      </c>
      <c r="CL245" s="130">
        <v>455</v>
      </c>
      <c r="CM245" s="130">
        <v>734</v>
      </c>
      <c r="CN245">
        <v>695</v>
      </c>
      <c r="CO245">
        <v>720</v>
      </c>
      <c r="CP245">
        <v>308</v>
      </c>
      <c r="CQ245">
        <v>5</v>
      </c>
      <c r="CR245">
        <v>5</v>
      </c>
      <c r="CS245">
        <v>7</v>
      </c>
      <c r="CT245" s="130">
        <v>2</v>
      </c>
      <c r="CU245" s="130">
        <v>6</v>
      </c>
      <c r="CV245" s="130">
        <v>2</v>
      </c>
      <c r="CW245" s="130">
        <v>5</v>
      </c>
      <c r="CX245">
        <v>5</v>
      </c>
      <c r="CY245">
        <v>4</v>
      </c>
      <c r="CZ245">
        <v>1</v>
      </c>
      <c r="DA245">
        <v>766</v>
      </c>
      <c r="DB245">
        <v>521</v>
      </c>
      <c r="DC245">
        <v>734</v>
      </c>
      <c r="DD245" s="130">
        <v>195</v>
      </c>
      <c r="DE245" s="130">
        <v>684</v>
      </c>
      <c r="DF245" s="130">
        <v>453</v>
      </c>
      <c r="DG245" s="130">
        <v>729</v>
      </c>
      <c r="DH245" s="130">
        <v>690</v>
      </c>
      <c r="DI245" s="130">
        <v>716</v>
      </c>
      <c r="DJ245" s="130">
        <v>307</v>
      </c>
      <c r="DK245" s="130"/>
      <c r="DL245">
        <v>800</v>
      </c>
      <c r="DM245">
        <v>800</v>
      </c>
      <c r="DN245">
        <v>0</v>
      </c>
      <c r="DO245">
        <v>800</v>
      </c>
      <c r="DP245">
        <v>7</v>
      </c>
      <c r="DQ245">
        <v>793</v>
      </c>
      <c r="DR245">
        <v>0</v>
      </c>
      <c r="DS245">
        <v>421</v>
      </c>
      <c r="DT245">
        <v>683</v>
      </c>
      <c r="DU245" s="130">
        <v>94</v>
      </c>
      <c r="DV245" s="130">
        <v>546</v>
      </c>
      <c r="DW245">
        <v>108</v>
      </c>
      <c r="DX245" s="130">
        <v>10</v>
      </c>
      <c r="DY245">
        <v>25</v>
      </c>
      <c r="DZ245">
        <v>14</v>
      </c>
      <c r="EA245">
        <v>3</v>
      </c>
      <c r="EB245">
        <v>1</v>
      </c>
      <c r="EC245" s="130">
        <v>4</v>
      </c>
      <c r="ED245" s="130">
        <v>221</v>
      </c>
      <c r="EE245" s="130">
        <v>10</v>
      </c>
      <c r="EF245" s="130">
        <v>0</v>
      </c>
      <c r="EG245" s="130">
        <v>59</v>
      </c>
      <c r="EH245" s="130">
        <v>460</v>
      </c>
      <c r="EI245" s="130">
        <v>281</v>
      </c>
      <c r="EJ245" s="130">
        <v>0</v>
      </c>
      <c r="EK245" s="130">
        <v>5</v>
      </c>
      <c r="EL245" s="130">
        <v>2</v>
      </c>
      <c r="EM245" s="130">
        <v>0</v>
      </c>
      <c r="EN245" s="130">
        <v>0</v>
      </c>
      <c r="EO245">
        <v>54</v>
      </c>
      <c r="EP245">
        <v>458</v>
      </c>
      <c r="EQ245">
        <v>281</v>
      </c>
      <c r="ER245">
        <v>10</v>
      </c>
      <c r="ES245" s="130">
        <v>116</v>
      </c>
      <c r="ET245">
        <v>27</v>
      </c>
      <c r="EU245" s="130">
        <v>88</v>
      </c>
      <c r="EV245">
        <v>143</v>
      </c>
      <c r="EW245" s="130">
        <v>5181</v>
      </c>
      <c r="EX245" s="130">
        <v>0</v>
      </c>
      <c r="EY245" s="130">
        <v>66</v>
      </c>
      <c r="EZ245" s="130">
        <v>2</v>
      </c>
      <c r="FA245" s="130">
        <v>26</v>
      </c>
      <c r="FB245" s="130">
        <v>46</v>
      </c>
      <c r="FC245" s="130">
        <v>2741</v>
      </c>
      <c r="FD245">
        <v>2316</v>
      </c>
      <c r="FE245">
        <v>355</v>
      </c>
      <c r="FF245" s="130">
        <v>5412</v>
      </c>
      <c r="FG245" s="130">
        <v>97</v>
      </c>
      <c r="FH245" s="130">
        <v>86</v>
      </c>
      <c r="FI245" s="130">
        <v>5</v>
      </c>
      <c r="FJ245" s="130">
        <v>1</v>
      </c>
      <c r="FK245" s="130">
        <v>0</v>
      </c>
      <c r="FL245" s="130">
        <v>97</v>
      </c>
      <c r="FM245" s="130">
        <v>0</v>
      </c>
      <c r="FN245" s="130">
        <v>0</v>
      </c>
      <c r="FO245" s="130">
        <v>0</v>
      </c>
      <c r="FP245" s="130">
        <v>0</v>
      </c>
      <c r="FQ245" s="130">
        <v>0</v>
      </c>
      <c r="FR245" s="130">
        <v>0</v>
      </c>
      <c r="FS245" s="130">
        <v>0</v>
      </c>
      <c r="FT245" s="130">
        <v>0</v>
      </c>
      <c r="FU245" s="130">
        <v>3</v>
      </c>
      <c r="FV245" s="130">
        <v>3</v>
      </c>
      <c r="FW245" s="130">
        <v>0</v>
      </c>
      <c r="FX245" s="130">
        <v>1</v>
      </c>
      <c r="FY245" s="130">
        <v>2</v>
      </c>
      <c r="FZ245" s="130">
        <v>1</v>
      </c>
      <c r="GA245" s="130">
        <v>3</v>
      </c>
      <c r="GB245" s="130">
        <v>1</v>
      </c>
      <c r="GC245" s="130">
        <v>508</v>
      </c>
      <c r="GD245" s="130">
        <v>120</v>
      </c>
      <c r="GE245" s="130">
        <v>628</v>
      </c>
      <c r="GF245" s="130">
        <v>1</v>
      </c>
      <c r="GG245" s="130">
        <v>0</v>
      </c>
      <c r="GH245" s="130">
        <v>1</v>
      </c>
      <c r="GI245" s="130">
        <v>507</v>
      </c>
      <c r="GJ245" s="130">
        <v>120</v>
      </c>
      <c r="GK245" s="130">
        <v>627</v>
      </c>
      <c r="GL245" s="130">
        <v>508</v>
      </c>
      <c r="GM245" s="130">
        <v>79</v>
      </c>
      <c r="GN245" s="130">
        <v>79</v>
      </c>
      <c r="GO245" s="130">
        <v>79</v>
      </c>
      <c r="GP245" s="130">
        <v>331</v>
      </c>
      <c r="GQ245" s="130">
        <v>2</v>
      </c>
      <c r="GR245" s="130">
        <v>1</v>
      </c>
      <c r="GS245" s="130">
        <v>1</v>
      </c>
      <c r="GT245" s="130" t="s">
        <v>118</v>
      </c>
      <c r="GU245" s="130" t="s">
        <v>1293</v>
      </c>
      <c r="GV245" s="130"/>
      <c r="GW245" s="130"/>
      <c r="GX245" s="130"/>
      <c r="GY245" s="130"/>
      <c r="GZ245" s="130"/>
      <c r="HA245" s="130"/>
      <c r="HH245" s="130"/>
      <c r="HI245" s="130"/>
      <c r="HN245" s="130"/>
      <c r="HO245" s="130"/>
      <c r="HP245" s="130"/>
    </row>
    <row r="246" spans="1:224" x14ac:dyDescent="0.3">
      <c r="A246" t="s">
        <v>133</v>
      </c>
      <c r="B246" t="s">
        <v>137</v>
      </c>
      <c r="C246" t="s">
        <v>736</v>
      </c>
      <c r="D246" t="s">
        <v>737</v>
      </c>
      <c r="E246" s="352">
        <v>44713</v>
      </c>
      <c r="F246" s="130">
        <v>8485</v>
      </c>
      <c r="G246">
        <v>778</v>
      </c>
      <c r="H246">
        <v>741</v>
      </c>
      <c r="I246">
        <v>749</v>
      </c>
      <c r="J246">
        <v>774</v>
      </c>
      <c r="K246">
        <v>746</v>
      </c>
      <c r="L246">
        <v>657</v>
      </c>
      <c r="M246">
        <v>755</v>
      </c>
      <c r="N246">
        <v>602</v>
      </c>
      <c r="O246">
        <v>796</v>
      </c>
      <c r="P246">
        <v>5</v>
      </c>
      <c r="Q246">
        <v>4</v>
      </c>
      <c r="R246">
        <v>6</v>
      </c>
      <c r="S246">
        <v>5</v>
      </c>
      <c r="T246">
        <v>4</v>
      </c>
      <c r="U246">
        <v>2</v>
      </c>
      <c r="V246">
        <v>4</v>
      </c>
      <c r="W246">
        <v>5</v>
      </c>
      <c r="X246">
        <v>6</v>
      </c>
      <c r="Y246">
        <v>773</v>
      </c>
      <c r="Z246">
        <v>737</v>
      </c>
      <c r="AA246">
        <v>743</v>
      </c>
      <c r="AB246">
        <v>769</v>
      </c>
      <c r="AC246">
        <v>742</v>
      </c>
      <c r="AD246">
        <v>655</v>
      </c>
      <c r="AE246">
        <v>751</v>
      </c>
      <c r="AF246">
        <v>597</v>
      </c>
      <c r="AG246">
        <v>790</v>
      </c>
      <c r="AH246">
        <v>107</v>
      </c>
      <c r="AI246">
        <v>103</v>
      </c>
      <c r="AJ246">
        <v>1</v>
      </c>
      <c r="AK246">
        <v>1</v>
      </c>
      <c r="AL246">
        <v>106</v>
      </c>
      <c r="AM246">
        <v>102</v>
      </c>
      <c r="AN246">
        <v>638</v>
      </c>
      <c r="AO246">
        <v>1</v>
      </c>
      <c r="AP246">
        <v>637</v>
      </c>
      <c r="AQ246">
        <v>0</v>
      </c>
      <c r="AR246">
        <v>0</v>
      </c>
      <c r="AS246">
        <v>0</v>
      </c>
      <c r="AT246">
        <v>500</v>
      </c>
      <c r="AU246">
        <v>1</v>
      </c>
      <c r="AV246">
        <v>499</v>
      </c>
      <c r="AW246" s="130">
        <v>755</v>
      </c>
      <c r="AX246" s="130">
        <v>10</v>
      </c>
      <c r="AY246" s="130">
        <v>49</v>
      </c>
      <c r="AZ246" s="130">
        <v>693</v>
      </c>
      <c r="BA246" s="130">
        <v>4</v>
      </c>
      <c r="BB246" s="130">
        <v>0</v>
      </c>
      <c r="BC246" s="130">
        <v>0</v>
      </c>
      <c r="BD246" s="130">
        <v>4</v>
      </c>
      <c r="BE246" s="130">
        <v>751</v>
      </c>
      <c r="BF246" s="130">
        <v>10</v>
      </c>
      <c r="BG246" s="130">
        <v>49</v>
      </c>
      <c r="BH246" s="130">
        <v>689</v>
      </c>
      <c r="BI246">
        <v>87</v>
      </c>
      <c r="BJ246" s="130">
        <v>9</v>
      </c>
      <c r="BK246">
        <v>124</v>
      </c>
      <c r="BL246">
        <v>83</v>
      </c>
      <c r="BM246" s="27">
        <v>12</v>
      </c>
      <c r="BN246">
        <v>1</v>
      </c>
      <c r="BO246" s="130">
        <v>18</v>
      </c>
      <c r="BP246" s="130">
        <v>9</v>
      </c>
      <c r="BQ246">
        <v>2</v>
      </c>
      <c r="BR246">
        <v>0</v>
      </c>
      <c r="BS246" s="130">
        <v>9</v>
      </c>
      <c r="BT246">
        <v>0</v>
      </c>
      <c r="BU246">
        <v>0</v>
      </c>
      <c r="BV246">
        <v>2</v>
      </c>
      <c r="BW246">
        <v>2</v>
      </c>
      <c r="BX246">
        <v>0</v>
      </c>
      <c r="BY246" s="130">
        <v>2</v>
      </c>
      <c r="BZ246">
        <v>10</v>
      </c>
      <c r="CA246">
        <v>0</v>
      </c>
      <c r="CB246">
        <v>9</v>
      </c>
      <c r="CC246">
        <v>1</v>
      </c>
      <c r="CD246" s="130"/>
      <c r="CE246" s="130"/>
      <c r="CF246" s="322"/>
      <c r="CG246">
        <v>778</v>
      </c>
      <c r="CH246">
        <v>534</v>
      </c>
      <c r="CI246">
        <v>749</v>
      </c>
      <c r="CJ246" s="130">
        <v>204</v>
      </c>
      <c r="CK246" s="130">
        <v>685</v>
      </c>
      <c r="CL246" s="130">
        <v>448</v>
      </c>
      <c r="CM246" s="130">
        <v>741</v>
      </c>
      <c r="CN246">
        <v>687</v>
      </c>
      <c r="CO246">
        <v>725</v>
      </c>
      <c r="CP246">
        <v>307</v>
      </c>
      <c r="CQ246">
        <v>5</v>
      </c>
      <c r="CR246">
        <v>5</v>
      </c>
      <c r="CS246">
        <v>6</v>
      </c>
      <c r="CT246" s="130">
        <v>1</v>
      </c>
      <c r="CU246" s="130">
        <v>5</v>
      </c>
      <c r="CV246" s="130">
        <v>1</v>
      </c>
      <c r="CW246" s="130">
        <v>4</v>
      </c>
      <c r="CX246">
        <v>4</v>
      </c>
      <c r="CY246">
        <v>4</v>
      </c>
      <c r="CZ246">
        <v>1</v>
      </c>
      <c r="DA246">
        <v>773</v>
      </c>
      <c r="DB246">
        <v>534</v>
      </c>
      <c r="DC246">
        <v>743</v>
      </c>
      <c r="DD246" s="130">
        <v>207</v>
      </c>
      <c r="DE246" s="130">
        <v>694</v>
      </c>
      <c r="DF246" s="130">
        <v>458</v>
      </c>
      <c r="DG246" s="130">
        <v>737</v>
      </c>
      <c r="DH246" s="130">
        <v>699</v>
      </c>
      <c r="DI246" s="130">
        <v>721</v>
      </c>
      <c r="DJ246" s="130">
        <v>310</v>
      </c>
      <c r="DK246" s="130"/>
      <c r="DL246">
        <v>807</v>
      </c>
      <c r="DM246">
        <v>807</v>
      </c>
      <c r="DN246">
        <v>0</v>
      </c>
      <c r="DO246">
        <v>807</v>
      </c>
      <c r="DP246">
        <v>6</v>
      </c>
      <c r="DQ246">
        <v>801</v>
      </c>
      <c r="DR246">
        <v>0</v>
      </c>
      <c r="DS246">
        <v>437</v>
      </c>
      <c r="DT246">
        <v>686</v>
      </c>
      <c r="DU246" s="130">
        <v>96</v>
      </c>
      <c r="DV246" s="130">
        <v>549</v>
      </c>
      <c r="DW246">
        <v>110</v>
      </c>
      <c r="DX246" s="130">
        <v>10</v>
      </c>
      <c r="DY246">
        <v>26</v>
      </c>
      <c r="DZ246">
        <v>13</v>
      </c>
      <c r="EA246">
        <v>3</v>
      </c>
      <c r="EB246">
        <v>1</v>
      </c>
      <c r="EC246" s="130">
        <v>4</v>
      </c>
      <c r="ED246" s="130">
        <v>212</v>
      </c>
      <c r="EE246" s="130">
        <v>9</v>
      </c>
      <c r="EF246" s="130">
        <v>0</v>
      </c>
      <c r="EG246" s="130">
        <v>58</v>
      </c>
      <c r="EH246" s="130">
        <v>467</v>
      </c>
      <c r="EI246" s="130">
        <v>282</v>
      </c>
      <c r="EJ246" s="130">
        <v>0</v>
      </c>
      <c r="EK246" s="130">
        <v>5</v>
      </c>
      <c r="EL246" s="130">
        <v>1</v>
      </c>
      <c r="EM246" s="130">
        <v>0</v>
      </c>
      <c r="EN246" s="130">
        <v>0</v>
      </c>
      <c r="EO246">
        <v>51</v>
      </c>
      <c r="EP246">
        <v>460</v>
      </c>
      <c r="EQ246">
        <v>280</v>
      </c>
      <c r="ER246">
        <v>7</v>
      </c>
      <c r="ES246" s="130">
        <v>118</v>
      </c>
      <c r="ET246">
        <v>27</v>
      </c>
      <c r="EU246" s="130">
        <v>90</v>
      </c>
      <c r="EV246">
        <v>150</v>
      </c>
      <c r="EW246" s="130">
        <v>5190</v>
      </c>
      <c r="EX246" s="130">
        <v>1</v>
      </c>
      <c r="EY246" s="130">
        <v>75</v>
      </c>
      <c r="EZ246" s="130">
        <v>3</v>
      </c>
      <c r="FA246" s="130">
        <v>27</v>
      </c>
      <c r="FB246" s="130">
        <v>47</v>
      </c>
      <c r="FC246" s="130">
        <v>2710</v>
      </c>
      <c r="FD246">
        <v>2318</v>
      </c>
      <c r="FE246">
        <v>358</v>
      </c>
      <c r="FF246" s="130">
        <v>5430</v>
      </c>
      <c r="FG246" s="130">
        <v>96</v>
      </c>
      <c r="FH246" s="130">
        <v>85</v>
      </c>
      <c r="FI246" s="130">
        <v>5</v>
      </c>
      <c r="FJ246" s="130">
        <v>0</v>
      </c>
      <c r="FK246" s="130">
        <v>0</v>
      </c>
      <c r="FL246" s="130">
        <v>96</v>
      </c>
      <c r="FM246" s="130">
        <v>0</v>
      </c>
      <c r="FN246" s="130">
        <v>0</v>
      </c>
      <c r="FO246" s="130">
        <v>0</v>
      </c>
      <c r="FP246" s="130">
        <v>0</v>
      </c>
      <c r="FQ246" s="130">
        <v>0</v>
      </c>
      <c r="FR246" s="130">
        <v>0</v>
      </c>
      <c r="FS246" s="130">
        <v>0</v>
      </c>
      <c r="FT246" s="130">
        <v>0</v>
      </c>
      <c r="FU246" s="130">
        <v>4</v>
      </c>
      <c r="FV246" s="130">
        <v>3</v>
      </c>
      <c r="FW246" s="130">
        <v>0</v>
      </c>
      <c r="FX246" s="130">
        <v>1</v>
      </c>
      <c r="FY246" s="130">
        <v>2</v>
      </c>
      <c r="FZ246" s="130">
        <v>2</v>
      </c>
      <c r="GA246" s="130">
        <v>4</v>
      </c>
      <c r="GB246" s="130">
        <v>1</v>
      </c>
      <c r="GC246" s="130">
        <v>515</v>
      </c>
      <c r="GD246" s="130">
        <v>120</v>
      </c>
      <c r="GE246" s="130">
        <v>635</v>
      </c>
      <c r="GF246" s="130">
        <v>1</v>
      </c>
      <c r="GG246" s="130">
        <v>0</v>
      </c>
      <c r="GH246" s="130">
        <v>1</v>
      </c>
      <c r="GI246" s="130">
        <v>514</v>
      </c>
      <c r="GJ246" s="130">
        <v>120</v>
      </c>
      <c r="GK246" s="130">
        <v>634</v>
      </c>
      <c r="GL246" s="130">
        <v>515</v>
      </c>
      <c r="GM246" s="130">
        <v>78</v>
      </c>
      <c r="GN246" s="130">
        <v>78</v>
      </c>
      <c r="GO246" s="130">
        <v>78</v>
      </c>
      <c r="GP246" s="130">
        <v>336</v>
      </c>
      <c r="GQ246" s="130">
        <v>4</v>
      </c>
      <c r="GR246" s="130">
        <v>1</v>
      </c>
      <c r="GS246" s="130">
        <v>1</v>
      </c>
      <c r="GT246" s="130" t="s">
        <v>121</v>
      </c>
      <c r="GU246" s="130" t="s">
        <v>1293</v>
      </c>
      <c r="GV246" s="130"/>
      <c r="GW246" s="130"/>
      <c r="GX246" s="130"/>
      <c r="GY246" s="130"/>
      <c r="GZ246" s="130"/>
      <c r="HA246" s="130"/>
      <c r="HH246" s="130"/>
      <c r="HI246" s="130"/>
      <c r="HN246" s="130"/>
      <c r="HO246" s="130"/>
      <c r="HP246" s="130"/>
    </row>
    <row r="247" spans="1:224" x14ac:dyDescent="0.3">
      <c r="A247" t="s">
        <v>133</v>
      </c>
      <c r="B247" t="s">
        <v>137</v>
      </c>
      <c r="C247" t="s">
        <v>738</v>
      </c>
      <c r="D247" t="s">
        <v>739</v>
      </c>
      <c r="E247" s="352">
        <v>44682</v>
      </c>
      <c r="F247" s="130">
        <v>5179</v>
      </c>
      <c r="G247">
        <v>270</v>
      </c>
      <c r="H247">
        <v>255</v>
      </c>
      <c r="I247">
        <v>262</v>
      </c>
      <c r="J247">
        <v>251</v>
      </c>
      <c r="K247">
        <v>268</v>
      </c>
      <c r="L247">
        <v>177</v>
      </c>
      <c r="M247">
        <v>237</v>
      </c>
      <c r="N247">
        <v>5</v>
      </c>
      <c r="O247">
        <v>284</v>
      </c>
      <c r="P247">
        <v>8</v>
      </c>
      <c r="Q247">
        <v>7</v>
      </c>
      <c r="R247">
        <v>6</v>
      </c>
      <c r="S247">
        <v>8</v>
      </c>
      <c r="T247">
        <v>7</v>
      </c>
      <c r="U247">
        <v>3</v>
      </c>
      <c r="V247">
        <v>8</v>
      </c>
      <c r="W247">
        <v>0</v>
      </c>
      <c r="X247">
        <v>10</v>
      </c>
      <c r="Y247">
        <v>259</v>
      </c>
      <c r="Z247">
        <v>246</v>
      </c>
      <c r="AA247">
        <v>254</v>
      </c>
      <c r="AB247">
        <v>242</v>
      </c>
      <c r="AC247">
        <v>259</v>
      </c>
      <c r="AD247">
        <v>173</v>
      </c>
      <c r="AE247">
        <v>228</v>
      </c>
      <c r="AF247">
        <v>5</v>
      </c>
      <c r="AG247">
        <v>272</v>
      </c>
      <c r="AH247">
        <v>21</v>
      </c>
      <c r="AI247">
        <v>20</v>
      </c>
      <c r="AJ247">
        <v>1</v>
      </c>
      <c r="AK247">
        <v>1</v>
      </c>
      <c r="AL247">
        <v>20</v>
      </c>
      <c r="AM247">
        <v>19</v>
      </c>
      <c r="AN247">
        <v>167</v>
      </c>
      <c r="AO247">
        <v>3</v>
      </c>
      <c r="AP247">
        <v>164</v>
      </c>
      <c r="AQ247">
        <v>1</v>
      </c>
      <c r="AR247">
        <v>0</v>
      </c>
      <c r="AS247">
        <v>1</v>
      </c>
      <c r="AT247">
        <v>3</v>
      </c>
      <c r="AU247">
        <v>0</v>
      </c>
      <c r="AV247">
        <v>3</v>
      </c>
      <c r="AW247" s="130">
        <v>237</v>
      </c>
      <c r="AX247" s="130">
        <v>1</v>
      </c>
      <c r="AY247" s="130">
        <v>3</v>
      </c>
      <c r="AZ247" s="130">
        <v>232</v>
      </c>
      <c r="BA247" s="130">
        <v>8</v>
      </c>
      <c r="BB247" s="130">
        <v>0</v>
      </c>
      <c r="BC247" s="130">
        <v>0</v>
      </c>
      <c r="BD247" s="130">
        <v>8</v>
      </c>
      <c r="BE247" s="130">
        <v>228</v>
      </c>
      <c r="BF247" s="130">
        <v>1</v>
      </c>
      <c r="BG247" s="130">
        <v>3</v>
      </c>
      <c r="BH247" s="130">
        <v>223</v>
      </c>
      <c r="BI247">
        <v>41</v>
      </c>
      <c r="BJ247" s="130">
        <v>12</v>
      </c>
      <c r="BK247">
        <v>34</v>
      </c>
      <c r="BL247">
        <v>38</v>
      </c>
      <c r="BM247" s="27">
        <v>14</v>
      </c>
      <c r="BN247">
        <v>4</v>
      </c>
      <c r="BO247" s="130">
        <v>22</v>
      </c>
      <c r="BP247" s="130">
        <v>2</v>
      </c>
      <c r="BQ247">
        <v>1</v>
      </c>
      <c r="BR247">
        <v>0</v>
      </c>
      <c r="BS247" s="130">
        <v>20</v>
      </c>
      <c r="BT247">
        <v>7</v>
      </c>
      <c r="BU247">
        <v>0</v>
      </c>
      <c r="BV247">
        <v>1</v>
      </c>
      <c r="BW247">
        <v>12</v>
      </c>
      <c r="BX247">
        <v>0</v>
      </c>
      <c r="BY247" s="130">
        <v>12</v>
      </c>
      <c r="BZ247">
        <v>15</v>
      </c>
      <c r="CA247">
        <v>4</v>
      </c>
      <c r="CB247">
        <v>14</v>
      </c>
      <c r="CC247">
        <v>1</v>
      </c>
      <c r="CD247" s="130"/>
      <c r="CE247" s="130"/>
      <c r="CF247" s="322"/>
      <c r="CG247">
        <v>270</v>
      </c>
      <c r="CH247">
        <v>196</v>
      </c>
      <c r="CI247">
        <v>262</v>
      </c>
      <c r="CJ247" s="130">
        <v>74</v>
      </c>
      <c r="CK247" s="130">
        <v>227</v>
      </c>
      <c r="CL247" s="130">
        <v>147</v>
      </c>
      <c r="CM247" s="130">
        <v>255</v>
      </c>
      <c r="CN247">
        <v>240</v>
      </c>
      <c r="CO247">
        <v>238</v>
      </c>
      <c r="CP247">
        <v>97</v>
      </c>
      <c r="CQ247">
        <v>8</v>
      </c>
      <c r="CR247">
        <v>7</v>
      </c>
      <c r="CS247">
        <v>6</v>
      </c>
      <c r="CT247" s="130">
        <v>0</v>
      </c>
      <c r="CU247" s="130">
        <v>5</v>
      </c>
      <c r="CV247" s="130">
        <v>1</v>
      </c>
      <c r="CW247" s="130">
        <v>7</v>
      </c>
      <c r="CX247">
        <v>7</v>
      </c>
      <c r="CY247">
        <v>6</v>
      </c>
      <c r="CZ247">
        <v>0</v>
      </c>
      <c r="DA247">
        <v>259</v>
      </c>
      <c r="DB247">
        <v>186</v>
      </c>
      <c r="DC247">
        <v>254</v>
      </c>
      <c r="DD247" s="130">
        <v>73</v>
      </c>
      <c r="DE247" s="130">
        <v>220</v>
      </c>
      <c r="DF247" s="130">
        <v>145</v>
      </c>
      <c r="DG247" s="130">
        <v>246</v>
      </c>
      <c r="DH247" s="130">
        <v>231</v>
      </c>
      <c r="DI247" s="130">
        <v>230</v>
      </c>
      <c r="DJ247" s="130">
        <v>96</v>
      </c>
      <c r="DK247" s="130"/>
      <c r="DL247">
        <v>299</v>
      </c>
      <c r="DM247">
        <v>296</v>
      </c>
      <c r="DN247">
        <v>3</v>
      </c>
      <c r="DO247">
        <v>299</v>
      </c>
      <c r="DP247">
        <v>10</v>
      </c>
      <c r="DQ247">
        <v>286</v>
      </c>
      <c r="DR247">
        <v>3</v>
      </c>
      <c r="DS247">
        <v>243</v>
      </c>
      <c r="DT247">
        <v>279</v>
      </c>
      <c r="DU247" s="130">
        <v>38</v>
      </c>
      <c r="DV247" s="130">
        <v>127</v>
      </c>
      <c r="DW247">
        <v>86</v>
      </c>
      <c r="DX247" s="130">
        <v>10</v>
      </c>
      <c r="DY247">
        <v>34</v>
      </c>
      <c r="DZ247">
        <v>2</v>
      </c>
      <c r="EA247">
        <v>2</v>
      </c>
      <c r="EB247">
        <v>9</v>
      </c>
      <c r="EC247" s="130">
        <v>0</v>
      </c>
      <c r="ED247" s="130">
        <v>18</v>
      </c>
      <c r="EE247" s="130">
        <v>3</v>
      </c>
      <c r="EF247" s="130">
        <v>2</v>
      </c>
      <c r="EG247" s="130">
        <v>27</v>
      </c>
      <c r="EH247" s="130">
        <v>203</v>
      </c>
      <c r="EI247" s="130">
        <v>67</v>
      </c>
      <c r="EJ247" s="130">
        <v>1</v>
      </c>
      <c r="EK247" s="130">
        <v>3</v>
      </c>
      <c r="EL247" s="130">
        <v>6</v>
      </c>
      <c r="EM247" s="130">
        <v>0</v>
      </c>
      <c r="EN247" s="130">
        <v>1</v>
      </c>
      <c r="EO247">
        <v>22</v>
      </c>
      <c r="EP247">
        <v>196</v>
      </c>
      <c r="EQ247">
        <v>67</v>
      </c>
      <c r="ER247">
        <v>6</v>
      </c>
      <c r="ES247" s="130">
        <v>66</v>
      </c>
      <c r="ET247">
        <v>12</v>
      </c>
      <c r="EU247" s="130">
        <v>59</v>
      </c>
      <c r="EV247">
        <v>59</v>
      </c>
      <c r="EW247" s="130">
        <v>3599</v>
      </c>
      <c r="EX247" s="130">
        <v>0</v>
      </c>
      <c r="EY247" s="130">
        <v>21</v>
      </c>
      <c r="EZ247" s="130">
        <v>1</v>
      </c>
      <c r="FA247" s="130">
        <v>17</v>
      </c>
      <c r="FB247" s="130">
        <v>69</v>
      </c>
      <c r="FC247" s="130">
        <v>2211</v>
      </c>
      <c r="FD247">
        <v>1365</v>
      </c>
      <c r="FE247">
        <v>141</v>
      </c>
      <c r="FF247" s="130">
        <v>3717</v>
      </c>
      <c r="FG247" s="130">
        <v>42</v>
      </c>
      <c r="FH247" s="130">
        <v>33</v>
      </c>
      <c r="FI247" s="130">
        <v>1</v>
      </c>
      <c r="FJ247" s="130">
        <v>0</v>
      </c>
      <c r="FK247" s="130">
        <v>0</v>
      </c>
      <c r="FL247" s="130">
        <v>39</v>
      </c>
      <c r="FM247" s="130">
        <v>3</v>
      </c>
      <c r="FN247" s="130">
        <v>2</v>
      </c>
      <c r="FO247" s="130">
        <v>1</v>
      </c>
      <c r="FP247" s="130">
        <v>1</v>
      </c>
      <c r="FQ247" s="130">
        <v>0</v>
      </c>
      <c r="FR247" s="130">
        <v>1</v>
      </c>
      <c r="FS247" s="130">
        <v>1</v>
      </c>
      <c r="FT247" s="130">
        <v>1</v>
      </c>
      <c r="FU247" s="130">
        <v>4</v>
      </c>
      <c r="FV247" s="130">
        <v>2</v>
      </c>
      <c r="FW247" s="130">
        <v>0</v>
      </c>
      <c r="FX247" s="130">
        <v>1</v>
      </c>
      <c r="FY247" s="130">
        <v>1</v>
      </c>
      <c r="FZ247" s="130">
        <v>3</v>
      </c>
      <c r="GA247" s="130">
        <v>6</v>
      </c>
      <c r="GB247" s="130">
        <v>2</v>
      </c>
      <c r="GC247" s="130">
        <v>209</v>
      </c>
      <c r="GD247" s="130">
        <v>32</v>
      </c>
      <c r="GE247" s="130">
        <v>241</v>
      </c>
      <c r="GF247" s="130">
        <v>4</v>
      </c>
      <c r="GG247" s="130">
        <v>1</v>
      </c>
      <c r="GH247" s="130">
        <v>5</v>
      </c>
      <c r="GI247" s="130">
        <v>204</v>
      </c>
      <c r="GJ247" s="130">
        <v>31</v>
      </c>
      <c r="GK247" s="130">
        <v>235</v>
      </c>
      <c r="GL247" s="130">
        <v>209</v>
      </c>
      <c r="GM247" s="130">
        <v>6</v>
      </c>
      <c r="GN247" s="130">
        <v>6</v>
      </c>
      <c r="GO247" s="130">
        <v>6</v>
      </c>
      <c r="GP247" s="130">
        <v>79</v>
      </c>
      <c r="GQ247" s="130">
        <v>1</v>
      </c>
      <c r="GR247" s="130">
        <v>0</v>
      </c>
      <c r="GS247" s="130">
        <v>0</v>
      </c>
      <c r="GT247" s="130" t="s">
        <v>118</v>
      </c>
      <c r="GU247" s="130" t="s">
        <v>1294</v>
      </c>
      <c r="GV247" s="130"/>
      <c r="GW247" s="130"/>
      <c r="GX247" s="130"/>
      <c r="GY247" s="130"/>
      <c r="GZ247" s="130"/>
      <c r="HA247" s="130"/>
      <c r="HH247" s="130"/>
      <c r="HI247" s="130"/>
      <c r="HN247" s="130"/>
      <c r="HO247" s="130"/>
      <c r="HP247" s="130"/>
    </row>
    <row r="248" spans="1:224" x14ac:dyDescent="0.3">
      <c r="A248" t="s">
        <v>133</v>
      </c>
      <c r="B248" t="s">
        <v>137</v>
      </c>
      <c r="C248" t="s">
        <v>738</v>
      </c>
      <c r="D248" t="s">
        <v>739</v>
      </c>
      <c r="E248" s="352">
        <v>44713</v>
      </c>
      <c r="F248" s="130">
        <v>5213</v>
      </c>
      <c r="G248">
        <v>275</v>
      </c>
      <c r="H248">
        <v>259</v>
      </c>
      <c r="I248">
        <v>267</v>
      </c>
      <c r="J248">
        <v>254</v>
      </c>
      <c r="K248">
        <v>272</v>
      </c>
      <c r="L248">
        <v>188</v>
      </c>
      <c r="M248">
        <v>240</v>
      </c>
      <c r="N248">
        <v>15</v>
      </c>
      <c r="O248">
        <v>287</v>
      </c>
      <c r="P248">
        <v>8</v>
      </c>
      <c r="Q248">
        <v>7</v>
      </c>
      <c r="R248">
        <v>6</v>
      </c>
      <c r="S248">
        <v>8</v>
      </c>
      <c r="T248">
        <v>7</v>
      </c>
      <c r="U248">
        <v>4</v>
      </c>
      <c r="V248">
        <v>8</v>
      </c>
      <c r="W248">
        <v>1</v>
      </c>
      <c r="X248">
        <v>10</v>
      </c>
      <c r="Y248">
        <v>264</v>
      </c>
      <c r="Z248">
        <v>250</v>
      </c>
      <c r="AA248">
        <v>259</v>
      </c>
      <c r="AB248">
        <v>245</v>
      </c>
      <c r="AC248">
        <v>263</v>
      </c>
      <c r="AD248">
        <v>183</v>
      </c>
      <c r="AE248">
        <v>231</v>
      </c>
      <c r="AF248">
        <v>14</v>
      </c>
      <c r="AG248">
        <v>275</v>
      </c>
      <c r="AH248">
        <v>19</v>
      </c>
      <c r="AI248">
        <v>18</v>
      </c>
      <c r="AJ248">
        <v>1</v>
      </c>
      <c r="AK248">
        <v>1</v>
      </c>
      <c r="AL248">
        <v>18</v>
      </c>
      <c r="AM248">
        <v>17</v>
      </c>
      <c r="AN248">
        <v>178</v>
      </c>
      <c r="AO248">
        <v>4</v>
      </c>
      <c r="AP248">
        <v>174</v>
      </c>
      <c r="AQ248">
        <v>1</v>
      </c>
      <c r="AR248">
        <v>0</v>
      </c>
      <c r="AS248">
        <v>1</v>
      </c>
      <c r="AT248">
        <v>8</v>
      </c>
      <c r="AU248">
        <v>0</v>
      </c>
      <c r="AV248">
        <v>8</v>
      </c>
      <c r="AW248" s="130">
        <v>240</v>
      </c>
      <c r="AX248" s="130">
        <v>1</v>
      </c>
      <c r="AY248" s="130">
        <v>2</v>
      </c>
      <c r="AZ248" s="130">
        <v>236</v>
      </c>
      <c r="BA248" s="130">
        <v>8</v>
      </c>
      <c r="BB248" s="130">
        <v>0</v>
      </c>
      <c r="BC248" s="130">
        <v>0</v>
      </c>
      <c r="BD248" s="130">
        <v>8</v>
      </c>
      <c r="BE248" s="130">
        <v>231</v>
      </c>
      <c r="BF248" s="130">
        <v>1</v>
      </c>
      <c r="BG248" s="130">
        <v>2</v>
      </c>
      <c r="BH248" s="130">
        <v>227</v>
      </c>
      <c r="BI248">
        <v>42</v>
      </c>
      <c r="BJ248" s="130">
        <v>12</v>
      </c>
      <c r="BK248">
        <v>36</v>
      </c>
      <c r="BL248">
        <v>40</v>
      </c>
      <c r="BM248" s="27">
        <v>14</v>
      </c>
      <c r="BN248">
        <v>4</v>
      </c>
      <c r="BO248" s="130">
        <v>19</v>
      </c>
      <c r="BP248" s="130">
        <v>2</v>
      </c>
      <c r="BQ248">
        <v>1</v>
      </c>
      <c r="BR248">
        <v>0</v>
      </c>
      <c r="BS248" s="130">
        <v>17</v>
      </c>
      <c r="BT248">
        <v>6</v>
      </c>
      <c r="BU248">
        <v>0</v>
      </c>
      <c r="BV248">
        <v>0</v>
      </c>
      <c r="BW248">
        <v>10</v>
      </c>
      <c r="BX248">
        <v>0</v>
      </c>
      <c r="BY248" s="130">
        <v>10</v>
      </c>
      <c r="BZ248">
        <v>15</v>
      </c>
      <c r="CA248">
        <v>4</v>
      </c>
      <c r="CB248">
        <v>14</v>
      </c>
      <c r="CC248">
        <v>1</v>
      </c>
      <c r="CD248" s="130"/>
      <c r="CE248" s="130"/>
      <c r="CF248" s="322"/>
      <c r="CG248">
        <v>275</v>
      </c>
      <c r="CH248">
        <v>203</v>
      </c>
      <c r="CI248">
        <v>267</v>
      </c>
      <c r="CJ248" s="130">
        <v>77</v>
      </c>
      <c r="CK248" s="130">
        <v>225</v>
      </c>
      <c r="CL248" s="130">
        <v>147</v>
      </c>
      <c r="CM248" s="130">
        <v>259</v>
      </c>
      <c r="CN248">
        <v>237</v>
      </c>
      <c r="CO248">
        <v>244</v>
      </c>
      <c r="CP248">
        <v>104</v>
      </c>
      <c r="CQ248">
        <v>8</v>
      </c>
      <c r="CR248">
        <v>8</v>
      </c>
      <c r="CS248">
        <v>6</v>
      </c>
      <c r="CT248" s="130">
        <v>0</v>
      </c>
      <c r="CU248" s="130">
        <v>5</v>
      </c>
      <c r="CV248" s="130">
        <v>1</v>
      </c>
      <c r="CW248" s="130">
        <v>7</v>
      </c>
      <c r="CX248">
        <v>7</v>
      </c>
      <c r="CY248">
        <v>6</v>
      </c>
      <c r="CZ248">
        <v>1</v>
      </c>
      <c r="DA248">
        <v>264</v>
      </c>
      <c r="DB248">
        <v>197</v>
      </c>
      <c r="DC248">
        <v>259</v>
      </c>
      <c r="DD248" s="130">
        <v>79</v>
      </c>
      <c r="DE248" s="130">
        <v>227</v>
      </c>
      <c r="DF248" s="130">
        <v>150</v>
      </c>
      <c r="DG248" s="130">
        <v>250</v>
      </c>
      <c r="DH248" s="130">
        <v>233</v>
      </c>
      <c r="DI248" s="130">
        <v>236</v>
      </c>
      <c r="DJ248" s="130">
        <v>106</v>
      </c>
      <c r="DK248" s="130"/>
      <c r="DL248">
        <v>302</v>
      </c>
      <c r="DM248">
        <v>299</v>
      </c>
      <c r="DN248">
        <v>3</v>
      </c>
      <c r="DO248">
        <v>302</v>
      </c>
      <c r="DP248">
        <v>10</v>
      </c>
      <c r="DQ248">
        <v>289</v>
      </c>
      <c r="DR248">
        <v>3</v>
      </c>
      <c r="DS248">
        <v>246</v>
      </c>
      <c r="DT248">
        <v>283</v>
      </c>
      <c r="DU248" s="130">
        <v>39</v>
      </c>
      <c r="DV248" s="130">
        <v>127</v>
      </c>
      <c r="DW248">
        <v>88</v>
      </c>
      <c r="DX248" s="130">
        <v>10</v>
      </c>
      <c r="DY248">
        <v>34</v>
      </c>
      <c r="DZ248">
        <v>2</v>
      </c>
      <c r="EA248">
        <v>2</v>
      </c>
      <c r="EB248">
        <v>9</v>
      </c>
      <c r="EC248" s="130">
        <v>0</v>
      </c>
      <c r="ED248" s="130">
        <v>19</v>
      </c>
      <c r="EE248" s="130">
        <v>3</v>
      </c>
      <c r="EF248" s="130">
        <v>2</v>
      </c>
      <c r="EG248" s="130">
        <v>26</v>
      </c>
      <c r="EH248" s="130">
        <v>205</v>
      </c>
      <c r="EI248" s="130">
        <v>69</v>
      </c>
      <c r="EJ248" s="130">
        <v>1</v>
      </c>
      <c r="EK248" s="130">
        <v>3</v>
      </c>
      <c r="EL248" s="130">
        <v>6</v>
      </c>
      <c r="EM248" s="130">
        <v>0</v>
      </c>
      <c r="EN248" s="130">
        <v>1</v>
      </c>
      <c r="EO248">
        <v>21</v>
      </c>
      <c r="EP248">
        <v>194</v>
      </c>
      <c r="EQ248">
        <v>67</v>
      </c>
      <c r="ER248">
        <v>7</v>
      </c>
      <c r="ES248" s="130">
        <v>65</v>
      </c>
      <c r="ET248">
        <v>11</v>
      </c>
      <c r="EU248" s="130">
        <v>57</v>
      </c>
      <c r="EV248">
        <v>57</v>
      </c>
      <c r="EW248" s="130">
        <v>3634</v>
      </c>
      <c r="EX248" s="130">
        <v>0</v>
      </c>
      <c r="EY248" s="130">
        <v>18</v>
      </c>
      <c r="EZ248" s="130">
        <v>1</v>
      </c>
      <c r="FA248" s="130">
        <v>17</v>
      </c>
      <c r="FB248" s="130">
        <v>70</v>
      </c>
      <c r="FC248" s="130">
        <v>2177</v>
      </c>
      <c r="FD248">
        <v>1365</v>
      </c>
      <c r="FE248">
        <v>141</v>
      </c>
      <c r="FF248" s="130">
        <v>3748</v>
      </c>
      <c r="FG248" s="130">
        <v>42</v>
      </c>
      <c r="FH248" s="130">
        <v>33</v>
      </c>
      <c r="FI248" s="130">
        <v>1</v>
      </c>
      <c r="FJ248" s="130">
        <v>0</v>
      </c>
      <c r="FK248" s="130">
        <v>0</v>
      </c>
      <c r="FL248" s="130">
        <v>39</v>
      </c>
      <c r="FM248" s="130">
        <v>3</v>
      </c>
      <c r="FN248" s="130">
        <v>2</v>
      </c>
      <c r="FO248" s="130">
        <v>1</v>
      </c>
      <c r="FP248" s="130">
        <v>1</v>
      </c>
      <c r="FQ248" s="130">
        <v>0</v>
      </c>
      <c r="FR248" s="130">
        <v>1</v>
      </c>
      <c r="FS248" s="130">
        <v>1</v>
      </c>
      <c r="FT248" s="130">
        <v>1</v>
      </c>
      <c r="FU248" s="130">
        <v>4</v>
      </c>
      <c r="FV248" s="130">
        <v>2</v>
      </c>
      <c r="FW248" s="130">
        <v>0</v>
      </c>
      <c r="FX248" s="130">
        <v>1</v>
      </c>
      <c r="FY248" s="130">
        <v>1</v>
      </c>
      <c r="FZ248" s="130">
        <v>3</v>
      </c>
      <c r="GA248" s="130">
        <v>6</v>
      </c>
      <c r="GB248" s="130">
        <v>2</v>
      </c>
      <c r="GC248" s="130">
        <v>210</v>
      </c>
      <c r="GD248" s="130">
        <v>33</v>
      </c>
      <c r="GE248" s="130">
        <v>243</v>
      </c>
      <c r="GF248" s="130">
        <v>4</v>
      </c>
      <c r="GG248" s="130">
        <v>1</v>
      </c>
      <c r="GH248" s="130">
        <v>5</v>
      </c>
      <c r="GI248" s="130">
        <v>205</v>
      </c>
      <c r="GJ248" s="130">
        <v>32</v>
      </c>
      <c r="GK248" s="130">
        <v>237</v>
      </c>
      <c r="GL248" s="130">
        <v>210</v>
      </c>
      <c r="GM248" s="130">
        <v>4</v>
      </c>
      <c r="GN248" s="130">
        <v>4</v>
      </c>
      <c r="GO248" s="130">
        <v>4</v>
      </c>
      <c r="GP248" s="130">
        <v>80</v>
      </c>
      <c r="GQ248" s="130">
        <v>1</v>
      </c>
      <c r="GR248" s="130">
        <v>0</v>
      </c>
      <c r="GS248" s="130">
        <v>0</v>
      </c>
      <c r="GT248" s="130" t="s">
        <v>121</v>
      </c>
      <c r="GU248" s="130" t="s">
        <v>1294</v>
      </c>
      <c r="GV248" s="130"/>
      <c r="GW248" s="130"/>
      <c r="GX248" s="130"/>
      <c r="GY248" s="130"/>
      <c r="GZ248" s="130"/>
      <c r="HA248" s="130"/>
      <c r="HH248" s="130"/>
      <c r="HI248" s="130"/>
      <c r="HN248" s="130"/>
      <c r="HO248" s="130"/>
      <c r="HP248" s="130"/>
    </row>
    <row r="249" spans="1:224" x14ac:dyDescent="0.3">
      <c r="A249" t="s">
        <v>133</v>
      </c>
      <c r="B249" t="s">
        <v>134</v>
      </c>
      <c r="C249" t="s">
        <v>1021</v>
      </c>
      <c r="D249" t="s">
        <v>742</v>
      </c>
      <c r="E249" s="352">
        <v>44682</v>
      </c>
      <c r="F249" s="130">
        <v>20290</v>
      </c>
      <c r="G249">
        <v>496</v>
      </c>
      <c r="H249">
        <v>486</v>
      </c>
      <c r="I249">
        <v>503</v>
      </c>
      <c r="J249">
        <v>488</v>
      </c>
      <c r="K249">
        <v>500</v>
      </c>
      <c r="L249">
        <v>435</v>
      </c>
      <c r="M249">
        <v>434</v>
      </c>
      <c r="N249">
        <v>377</v>
      </c>
      <c r="O249">
        <v>553</v>
      </c>
      <c r="P249">
        <v>37</v>
      </c>
      <c r="Q249">
        <v>25</v>
      </c>
      <c r="R249">
        <v>35</v>
      </c>
      <c r="S249">
        <v>34</v>
      </c>
      <c r="T249">
        <v>31</v>
      </c>
      <c r="U249">
        <v>22</v>
      </c>
      <c r="V249">
        <v>19</v>
      </c>
      <c r="W249">
        <v>26</v>
      </c>
      <c r="X249">
        <v>50</v>
      </c>
      <c r="Y249">
        <v>443</v>
      </c>
      <c r="Z249">
        <v>444</v>
      </c>
      <c r="AA249">
        <v>450</v>
      </c>
      <c r="AB249">
        <v>436</v>
      </c>
      <c r="AC249">
        <v>450</v>
      </c>
      <c r="AD249">
        <v>397</v>
      </c>
      <c r="AE249">
        <v>400</v>
      </c>
      <c r="AF249">
        <v>338</v>
      </c>
      <c r="AG249">
        <v>482</v>
      </c>
      <c r="AH249">
        <v>83</v>
      </c>
      <c r="AI249">
        <v>79</v>
      </c>
      <c r="AJ249">
        <v>9</v>
      </c>
      <c r="AK249">
        <v>9</v>
      </c>
      <c r="AL249">
        <v>71</v>
      </c>
      <c r="AM249">
        <v>67</v>
      </c>
      <c r="AN249">
        <v>392</v>
      </c>
      <c r="AO249">
        <v>12</v>
      </c>
      <c r="AP249">
        <v>366</v>
      </c>
      <c r="AQ249">
        <v>2</v>
      </c>
      <c r="AR249">
        <v>2</v>
      </c>
      <c r="AS249">
        <v>0</v>
      </c>
      <c r="AT249">
        <v>308</v>
      </c>
      <c r="AU249">
        <v>8</v>
      </c>
      <c r="AV249">
        <v>289</v>
      </c>
      <c r="AW249" s="130">
        <v>434</v>
      </c>
      <c r="AX249" s="130">
        <v>3</v>
      </c>
      <c r="AY249" s="130">
        <v>14</v>
      </c>
      <c r="AZ249" s="130">
        <v>417</v>
      </c>
      <c r="BA249" s="130">
        <v>19</v>
      </c>
      <c r="BB249" s="130">
        <v>0</v>
      </c>
      <c r="BC249" s="130">
        <v>0</v>
      </c>
      <c r="BD249" s="130">
        <v>19</v>
      </c>
      <c r="BE249" s="130">
        <v>400</v>
      </c>
      <c r="BF249" s="130">
        <v>2</v>
      </c>
      <c r="BG249" s="130">
        <v>13</v>
      </c>
      <c r="BH249" s="130">
        <v>385</v>
      </c>
      <c r="BI249">
        <v>71</v>
      </c>
      <c r="BJ249" s="130">
        <v>11</v>
      </c>
      <c r="BK249">
        <v>60</v>
      </c>
      <c r="BL249">
        <v>71</v>
      </c>
      <c r="BM249" s="27">
        <v>22</v>
      </c>
      <c r="BN249">
        <v>2</v>
      </c>
      <c r="BO249" s="130">
        <v>59</v>
      </c>
      <c r="BP249" s="130">
        <v>10</v>
      </c>
      <c r="BQ249">
        <v>0</v>
      </c>
      <c r="BR249">
        <v>0</v>
      </c>
      <c r="BS249" s="130">
        <v>49</v>
      </c>
      <c r="BT249">
        <v>0</v>
      </c>
      <c r="BU249">
        <v>0</v>
      </c>
      <c r="BV249">
        <v>5</v>
      </c>
      <c r="BW249">
        <v>15</v>
      </c>
      <c r="BX249">
        <v>0</v>
      </c>
      <c r="BY249" s="130">
        <v>15</v>
      </c>
      <c r="BZ249">
        <v>36</v>
      </c>
      <c r="CA249">
        <v>10</v>
      </c>
      <c r="CB249">
        <v>29</v>
      </c>
      <c r="CC249">
        <v>7</v>
      </c>
      <c r="CD249" s="130"/>
      <c r="CE249" s="130"/>
      <c r="CF249" s="322"/>
      <c r="CG249">
        <v>496</v>
      </c>
      <c r="CH249">
        <v>342</v>
      </c>
      <c r="CI249">
        <v>503</v>
      </c>
      <c r="CJ249" s="130">
        <v>132</v>
      </c>
      <c r="CK249" s="130">
        <v>437</v>
      </c>
      <c r="CL249" s="130">
        <v>287</v>
      </c>
      <c r="CM249" s="130">
        <v>486</v>
      </c>
      <c r="CN249">
        <v>457</v>
      </c>
      <c r="CO249">
        <v>458</v>
      </c>
      <c r="CP249">
        <v>184</v>
      </c>
      <c r="CQ249">
        <v>37</v>
      </c>
      <c r="CR249">
        <v>27</v>
      </c>
      <c r="CS249">
        <v>35</v>
      </c>
      <c r="CT249" s="130">
        <v>9</v>
      </c>
      <c r="CU249" s="130">
        <v>30</v>
      </c>
      <c r="CV249" s="130">
        <v>20</v>
      </c>
      <c r="CW249" s="130">
        <v>25</v>
      </c>
      <c r="CX249">
        <v>25</v>
      </c>
      <c r="CY249">
        <v>23</v>
      </c>
      <c r="CZ249">
        <v>10</v>
      </c>
      <c r="DA249">
        <v>443</v>
      </c>
      <c r="DB249">
        <v>301</v>
      </c>
      <c r="DC249">
        <v>450</v>
      </c>
      <c r="DD249" s="130">
        <v>116</v>
      </c>
      <c r="DE249" s="130">
        <v>391</v>
      </c>
      <c r="DF249" s="130">
        <v>252</v>
      </c>
      <c r="DG249" s="130">
        <v>444</v>
      </c>
      <c r="DH249" s="130">
        <v>416</v>
      </c>
      <c r="DI249" s="130">
        <v>419</v>
      </c>
      <c r="DJ249" s="130">
        <v>163</v>
      </c>
      <c r="DK249" s="130"/>
      <c r="DL249">
        <v>578</v>
      </c>
      <c r="DM249">
        <v>551</v>
      </c>
      <c r="DN249">
        <v>27</v>
      </c>
      <c r="DO249">
        <v>578</v>
      </c>
      <c r="DP249">
        <v>59</v>
      </c>
      <c r="DQ249">
        <v>492</v>
      </c>
      <c r="DR249">
        <v>27</v>
      </c>
      <c r="DS249">
        <v>228</v>
      </c>
      <c r="DT249">
        <v>383</v>
      </c>
      <c r="DU249" s="130">
        <v>171</v>
      </c>
      <c r="DV249" s="130">
        <v>135</v>
      </c>
      <c r="DW249">
        <v>198</v>
      </c>
      <c r="DX249" s="130">
        <v>24</v>
      </c>
      <c r="DY249">
        <v>26</v>
      </c>
      <c r="DZ249">
        <v>10</v>
      </c>
      <c r="EA249">
        <v>14</v>
      </c>
      <c r="EB249">
        <v>2</v>
      </c>
      <c r="EC249" s="130">
        <v>6</v>
      </c>
      <c r="ED249" s="130">
        <v>69</v>
      </c>
      <c r="EE249" s="130">
        <v>25</v>
      </c>
      <c r="EF249" s="130">
        <v>7</v>
      </c>
      <c r="EG249" s="130">
        <v>99</v>
      </c>
      <c r="EH249" s="130">
        <v>338</v>
      </c>
      <c r="EI249" s="130">
        <v>134</v>
      </c>
      <c r="EJ249" s="130">
        <v>3</v>
      </c>
      <c r="EK249" s="130">
        <v>42</v>
      </c>
      <c r="EL249" s="130">
        <v>10</v>
      </c>
      <c r="EM249" s="130">
        <v>4</v>
      </c>
      <c r="EN249" s="130">
        <v>0</v>
      </c>
      <c r="EO249">
        <v>48</v>
      </c>
      <c r="EP249">
        <v>316</v>
      </c>
      <c r="EQ249">
        <v>128</v>
      </c>
      <c r="ER249">
        <v>37</v>
      </c>
      <c r="ES249" s="130">
        <v>152</v>
      </c>
      <c r="ET249">
        <v>16</v>
      </c>
      <c r="EU249" s="130">
        <v>71</v>
      </c>
      <c r="EV249">
        <v>149</v>
      </c>
      <c r="EW249" s="130">
        <v>15264</v>
      </c>
      <c r="EX249" s="130">
        <v>3</v>
      </c>
      <c r="EY249" s="130">
        <v>123</v>
      </c>
      <c r="EZ249" s="130">
        <v>7</v>
      </c>
      <c r="FA249" s="130">
        <v>17</v>
      </c>
      <c r="FB249" s="130">
        <v>132</v>
      </c>
      <c r="FC249" s="130">
        <v>10729</v>
      </c>
      <c r="FD249">
        <v>4319</v>
      </c>
      <c r="FE249">
        <v>436</v>
      </c>
      <c r="FF249" s="130">
        <v>15484</v>
      </c>
      <c r="FG249" s="130">
        <v>80</v>
      </c>
      <c r="FH249" s="130">
        <v>20</v>
      </c>
      <c r="FI249" s="130">
        <v>0</v>
      </c>
      <c r="FJ249" s="130">
        <v>9</v>
      </c>
      <c r="FK249" s="130">
        <v>4</v>
      </c>
      <c r="FL249" s="130">
        <v>69</v>
      </c>
      <c r="FM249" s="130">
        <v>7</v>
      </c>
      <c r="FN249" s="130">
        <v>7</v>
      </c>
      <c r="FO249" s="130">
        <v>3</v>
      </c>
      <c r="FP249" s="130">
        <v>2</v>
      </c>
      <c r="FQ249" s="130">
        <v>0</v>
      </c>
      <c r="FR249" s="130">
        <v>5</v>
      </c>
      <c r="FS249" s="130">
        <v>2</v>
      </c>
      <c r="FT249" s="130">
        <v>0</v>
      </c>
      <c r="FU249" s="130">
        <v>15</v>
      </c>
      <c r="FV249" s="130">
        <v>8</v>
      </c>
      <c r="FW249" s="130">
        <v>3</v>
      </c>
      <c r="FX249" s="130">
        <v>3</v>
      </c>
      <c r="FY249" s="130">
        <v>10</v>
      </c>
      <c r="FZ249" s="130">
        <v>3</v>
      </c>
      <c r="GA249" s="130">
        <v>22</v>
      </c>
      <c r="GB249" s="130">
        <v>5</v>
      </c>
      <c r="GC249" s="130">
        <v>296</v>
      </c>
      <c r="GD249" s="130">
        <v>56</v>
      </c>
      <c r="GE249" s="130">
        <v>352</v>
      </c>
      <c r="GF249" s="130">
        <v>9</v>
      </c>
      <c r="GG249" s="130">
        <v>3</v>
      </c>
      <c r="GH249" s="130">
        <v>12</v>
      </c>
      <c r="GI249" s="130">
        <v>280</v>
      </c>
      <c r="GJ249" s="130">
        <v>51</v>
      </c>
      <c r="GK249" s="130">
        <v>331</v>
      </c>
      <c r="GL249" s="130">
        <v>296</v>
      </c>
      <c r="GM249" s="130">
        <v>52</v>
      </c>
      <c r="GN249" s="130">
        <v>52</v>
      </c>
      <c r="GO249" s="130">
        <v>52</v>
      </c>
      <c r="GP249" s="130">
        <v>163</v>
      </c>
      <c r="GQ249" s="130">
        <v>0</v>
      </c>
      <c r="GR249" s="130">
        <v>0</v>
      </c>
      <c r="GS249" s="130">
        <v>0</v>
      </c>
      <c r="GT249" s="130" t="s">
        <v>118</v>
      </c>
      <c r="GU249" s="130" t="s">
        <v>1295</v>
      </c>
      <c r="GV249" s="130"/>
      <c r="GW249" s="130"/>
      <c r="GX249" s="130"/>
      <c r="GY249" s="130"/>
      <c r="GZ249" s="130"/>
      <c r="HA249" s="130"/>
      <c r="HH249" s="130"/>
      <c r="HI249" s="130"/>
      <c r="HN249" s="130"/>
      <c r="HO249" s="130"/>
      <c r="HP249" s="130"/>
    </row>
    <row r="250" spans="1:224" x14ac:dyDescent="0.3">
      <c r="A250" t="s">
        <v>133</v>
      </c>
      <c r="B250" t="s">
        <v>244</v>
      </c>
      <c r="C250" t="s">
        <v>791</v>
      </c>
      <c r="D250" t="s">
        <v>792</v>
      </c>
      <c r="E250" s="352">
        <v>44713</v>
      </c>
      <c r="F250" s="130">
        <v>7154</v>
      </c>
      <c r="G250">
        <v>514</v>
      </c>
      <c r="H250">
        <v>475</v>
      </c>
      <c r="I250">
        <v>507</v>
      </c>
      <c r="J250">
        <v>494</v>
      </c>
      <c r="K250">
        <v>489</v>
      </c>
      <c r="L250">
        <v>378</v>
      </c>
      <c r="M250">
        <v>473</v>
      </c>
      <c r="N250">
        <v>378</v>
      </c>
      <c r="O250">
        <v>539</v>
      </c>
      <c r="P250">
        <v>20</v>
      </c>
      <c r="Q250">
        <v>11</v>
      </c>
      <c r="R250">
        <v>16</v>
      </c>
      <c r="S250">
        <v>14</v>
      </c>
      <c r="T250">
        <v>15</v>
      </c>
      <c r="U250">
        <v>7</v>
      </c>
      <c r="V250">
        <v>14</v>
      </c>
      <c r="W250">
        <v>15</v>
      </c>
      <c r="X250">
        <v>19</v>
      </c>
      <c r="Y250">
        <v>488</v>
      </c>
      <c r="Z250">
        <v>457</v>
      </c>
      <c r="AA250">
        <v>484</v>
      </c>
      <c r="AB250">
        <v>474</v>
      </c>
      <c r="AC250">
        <v>467</v>
      </c>
      <c r="AD250">
        <v>364</v>
      </c>
      <c r="AE250">
        <v>453</v>
      </c>
      <c r="AF250">
        <v>360</v>
      </c>
      <c r="AG250">
        <v>511</v>
      </c>
      <c r="AH250">
        <v>55</v>
      </c>
      <c r="AI250">
        <v>54</v>
      </c>
      <c r="AJ250">
        <v>1</v>
      </c>
      <c r="AK250">
        <v>1</v>
      </c>
      <c r="AL250">
        <v>53</v>
      </c>
      <c r="AM250">
        <v>52</v>
      </c>
      <c r="AN250">
        <v>363</v>
      </c>
      <c r="AO250">
        <v>7</v>
      </c>
      <c r="AP250">
        <v>350</v>
      </c>
      <c r="AQ250">
        <v>0</v>
      </c>
      <c r="AR250">
        <v>0</v>
      </c>
      <c r="AS250">
        <v>0</v>
      </c>
      <c r="AT250">
        <v>291</v>
      </c>
      <c r="AU250">
        <v>5</v>
      </c>
      <c r="AV250">
        <v>284</v>
      </c>
      <c r="AW250" s="130">
        <v>473</v>
      </c>
      <c r="AX250" s="130">
        <v>4</v>
      </c>
      <c r="AY250" s="130">
        <v>9</v>
      </c>
      <c r="AZ250" s="130">
        <v>460</v>
      </c>
      <c r="BA250" s="130">
        <v>14</v>
      </c>
      <c r="BB250" s="130">
        <v>0</v>
      </c>
      <c r="BC250" s="130">
        <v>0</v>
      </c>
      <c r="BD250" s="130">
        <v>14</v>
      </c>
      <c r="BE250" s="130">
        <v>453</v>
      </c>
      <c r="BF250" s="130">
        <v>4</v>
      </c>
      <c r="BG250" s="130">
        <v>9</v>
      </c>
      <c r="BH250" s="130">
        <v>440</v>
      </c>
      <c r="BI250">
        <v>103</v>
      </c>
      <c r="BJ250" s="130">
        <v>13</v>
      </c>
      <c r="BK250">
        <v>80</v>
      </c>
      <c r="BL250">
        <v>37</v>
      </c>
      <c r="BM250" s="27">
        <v>14</v>
      </c>
      <c r="BN250">
        <v>4</v>
      </c>
      <c r="BO250" s="130">
        <v>17</v>
      </c>
      <c r="BP250" s="130">
        <v>7</v>
      </c>
      <c r="BQ250">
        <v>3</v>
      </c>
      <c r="BR250">
        <v>0</v>
      </c>
      <c r="BS250" s="130">
        <v>10</v>
      </c>
      <c r="BT250">
        <v>1</v>
      </c>
      <c r="BU250">
        <v>0</v>
      </c>
      <c r="BV250">
        <v>0</v>
      </c>
      <c r="BW250">
        <v>5</v>
      </c>
      <c r="BX250">
        <v>0</v>
      </c>
      <c r="BY250" s="130">
        <v>5</v>
      </c>
      <c r="BZ250">
        <v>10</v>
      </c>
      <c r="CA250">
        <v>4</v>
      </c>
      <c r="CB250">
        <v>10</v>
      </c>
      <c r="CC250">
        <v>0</v>
      </c>
      <c r="CD250" s="130"/>
      <c r="CE250" s="130"/>
      <c r="CF250" s="322"/>
      <c r="CG250">
        <v>514</v>
      </c>
      <c r="CH250">
        <v>405</v>
      </c>
      <c r="CI250">
        <v>507</v>
      </c>
      <c r="CJ250" s="130">
        <v>155</v>
      </c>
      <c r="CK250" s="130">
        <v>457</v>
      </c>
      <c r="CL250" s="130">
        <v>309</v>
      </c>
      <c r="CM250" s="130">
        <v>475</v>
      </c>
      <c r="CN250">
        <v>407</v>
      </c>
      <c r="CO250">
        <v>465</v>
      </c>
      <c r="CP250">
        <v>218</v>
      </c>
      <c r="CQ250">
        <v>20</v>
      </c>
      <c r="CR250">
        <v>17</v>
      </c>
      <c r="CS250">
        <v>16</v>
      </c>
      <c r="CT250" s="130">
        <v>1</v>
      </c>
      <c r="CU250" s="130">
        <v>14</v>
      </c>
      <c r="CV250" s="130">
        <v>5</v>
      </c>
      <c r="CW250" s="130">
        <v>11</v>
      </c>
      <c r="CX250">
        <v>8</v>
      </c>
      <c r="CY250">
        <v>11</v>
      </c>
      <c r="CZ250">
        <v>4</v>
      </c>
      <c r="DA250">
        <v>488</v>
      </c>
      <c r="DB250">
        <v>391</v>
      </c>
      <c r="DC250">
        <v>484</v>
      </c>
      <c r="DD250" s="130">
        <v>154</v>
      </c>
      <c r="DE250" s="130">
        <v>451</v>
      </c>
      <c r="DF250" s="130">
        <v>311</v>
      </c>
      <c r="DG250" s="130">
        <v>457</v>
      </c>
      <c r="DH250" s="130">
        <v>414</v>
      </c>
      <c r="DI250" s="130">
        <v>448</v>
      </c>
      <c r="DJ250" s="130">
        <v>225</v>
      </c>
      <c r="DK250" s="130"/>
      <c r="DL250">
        <v>561</v>
      </c>
      <c r="DM250">
        <v>551</v>
      </c>
      <c r="DN250">
        <v>10</v>
      </c>
      <c r="DO250">
        <v>561</v>
      </c>
      <c r="DP250">
        <v>23</v>
      </c>
      <c r="DQ250">
        <v>528</v>
      </c>
      <c r="DR250">
        <v>10</v>
      </c>
      <c r="DS250">
        <v>504</v>
      </c>
      <c r="DT250">
        <v>525</v>
      </c>
      <c r="DU250" s="130">
        <v>150</v>
      </c>
      <c r="DV250" s="130">
        <v>167</v>
      </c>
      <c r="DW250">
        <v>211</v>
      </c>
      <c r="DX250" s="130">
        <v>7</v>
      </c>
      <c r="DY250">
        <v>26</v>
      </c>
      <c r="DZ250">
        <v>0</v>
      </c>
      <c r="EA250">
        <v>0</v>
      </c>
      <c r="EB250">
        <v>0</v>
      </c>
      <c r="EC250" s="130">
        <v>7</v>
      </c>
      <c r="ED250" s="130">
        <v>10</v>
      </c>
      <c r="EE250" s="130">
        <v>27</v>
      </c>
      <c r="EF250" s="130">
        <v>4</v>
      </c>
      <c r="EG250" s="130">
        <v>36</v>
      </c>
      <c r="EH250" s="130">
        <v>273</v>
      </c>
      <c r="EI250" s="130">
        <v>248</v>
      </c>
      <c r="EJ250" s="130">
        <v>1</v>
      </c>
      <c r="EK250" s="130">
        <v>15</v>
      </c>
      <c r="EL250" s="130">
        <v>4</v>
      </c>
      <c r="EM250" s="130">
        <v>2</v>
      </c>
      <c r="EN250" s="130">
        <v>1</v>
      </c>
      <c r="EO250">
        <v>18</v>
      </c>
      <c r="EP250">
        <v>260</v>
      </c>
      <c r="EQ250">
        <v>241</v>
      </c>
      <c r="ER250">
        <v>5</v>
      </c>
      <c r="ES250" s="130">
        <v>68</v>
      </c>
      <c r="ET250">
        <v>18</v>
      </c>
      <c r="EU250" s="130">
        <v>8</v>
      </c>
      <c r="EV250">
        <v>356</v>
      </c>
      <c r="EW250" s="130">
        <v>4843</v>
      </c>
      <c r="EX250" s="130">
        <v>0</v>
      </c>
      <c r="EY250" s="130">
        <v>49</v>
      </c>
      <c r="EZ250" s="130">
        <v>0</v>
      </c>
      <c r="FA250" s="130">
        <v>24</v>
      </c>
      <c r="FB250" s="130">
        <v>87</v>
      </c>
      <c r="FC250" s="130">
        <v>2430</v>
      </c>
      <c r="FD250">
        <v>2143</v>
      </c>
      <c r="FE250">
        <v>614</v>
      </c>
      <c r="FF250" s="130">
        <v>5207</v>
      </c>
      <c r="FG250" s="130">
        <v>84</v>
      </c>
      <c r="FH250" s="130">
        <v>48</v>
      </c>
      <c r="FI250" s="130">
        <v>1</v>
      </c>
      <c r="FJ250" s="130">
        <v>27</v>
      </c>
      <c r="FK250" s="130">
        <v>1</v>
      </c>
      <c r="FL250" s="130">
        <v>80</v>
      </c>
      <c r="FM250" s="130">
        <v>3</v>
      </c>
      <c r="FN250" s="130">
        <v>4</v>
      </c>
      <c r="FO250" s="130">
        <v>0</v>
      </c>
      <c r="FP250" s="130">
        <v>0</v>
      </c>
      <c r="FQ250" s="130">
        <v>0</v>
      </c>
      <c r="FR250" s="130">
        <v>1</v>
      </c>
      <c r="FS250" s="130">
        <v>0</v>
      </c>
      <c r="FT250" s="130">
        <v>0</v>
      </c>
      <c r="FU250" s="130">
        <v>7</v>
      </c>
      <c r="FV250" s="130">
        <v>5</v>
      </c>
      <c r="FW250" s="130">
        <v>3</v>
      </c>
      <c r="FX250" s="130">
        <v>1</v>
      </c>
      <c r="FY250" s="130">
        <v>5</v>
      </c>
      <c r="FZ250" s="130">
        <v>2</v>
      </c>
      <c r="GA250" s="130">
        <v>11</v>
      </c>
      <c r="GB250" s="130">
        <v>6</v>
      </c>
      <c r="GC250" s="130">
        <v>318</v>
      </c>
      <c r="GD250" s="130">
        <v>74</v>
      </c>
      <c r="GE250" s="130">
        <v>392</v>
      </c>
      <c r="GF250" s="130">
        <v>2</v>
      </c>
      <c r="GG250" s="130">
        <v>1</v>
      </c>
      <c r="GH250" s="130">
        <v>3</v>
      </c>
      <c r="GI250" s="130">
        <v>312</v>
      </c>
      <c r="GJ250" s="130">
        <v>73</v>
      </c>
      <c r="GK250" s="130">
        <v>385</v>
      </c>
      <c r="GL250" s="130">
        <v>318</v>
      </c>
      <c r="GM250" s="130">
        <v>36</v>
      </c>
      <c r="GN250" s="130">
        <v>36</v>
      </c>
      <c r="GO250" s="130">
        <v>36</v>
      </c>
      <c r="GP250" s="130">
        <v>143</v>
      </c>
      <c r="GQ250" s="130">
        <v>1</v>
      </c>
      <c r="GR250" s="130">
        <v>0</v>
      </c>
      <c r="GS250" s="130">
        <v>0</v>
      </c>
      <c r="GT250" s="130" t="s">
        <v>121</v>
      </c>
      <c r="GU250" s="130" t="s">
        <v>1320</v>
      </c>
      <c r="GV250" s="130"/>
      <c r="GW250" s="130"/>
      <c r="GX250" s="130"/>
      <c r="GY250" s="130"/>
      <c r="GZ250" s="130"/>
      <c r="HA250" s="130"/>
      <c r="HH250" s="130"/>
      <c r="HI250" s="130"/>
      <c r="HN250" s="130"/>
      <c r="HO250" s="130"/>
      <c r="HP250" s="130"/>
    </row>
    <row r="251" spans="1:224" x14ac:dyDescent="0.3">
      <c r="A251" t="s">
        <v>133</v>
      </c>
      <c r="B251" t="s">
        <v>134</v>
      </c>
      <c r="C251" t="s">
        <v>1021</v>
      </c>
      <c r="D251" t="s">
        <v>742</v>
      </c>
      <c r="E251" s="352">
        <v>44713</v>
      </c>
      <c r="F251" s="130">
        <v>20018</v>
      </c>
      <c r="G251">
        <v>497</v>
      </c>
      <c r="H251">
        <v>486</v>
      </c>
      <c r="I251">
        <v>504</v>
      </c>
      <c r="J251">
        <v>488</v>
      </c>
      <c r="K251">
        <v>501</v>
      </c>
      <c r="L251">
        <v>436</v>
      </c>
      <c r="M251">
        <v>433</v>
      </c>
      <c r="N251">
        <v>383</v>
      </c>
      <c r="O251">
        <v>556</v>
      </c>
      <c r="P251">
        <v>37</v>
      </c>
      <c r="Q251">
        <v>26</v>
      </c>
      <c r="R251">
        <v>36</v>
      </c>
      <c r="S251">
        <v>33</v>
      </c>
      <c r="T251">
        <v>32</v>
      </c>
      <c r="U251">
        <v>23</v>
      </c>
      <c r="V251">
        <v>18</v>
      </c>
      <c r="W251">
        <v>27</v>
      </c>
      <c r="X251">
        <v>51</v>
      </c>
      <c r="Y251">
        <v>445</v>
      </c>
      <c r="Z251">
        <v>444</v>
      </c>
      <c r="AA251">
        <v>451</v>
      </c>
      <c r="AB251">
        <v>439</v>
      </c>
      <c r="AC251">
        <v>451</v>
      </c>
      <c r="AD251">
        <v>398</v>
      </c>
      <c r="AE251">
        <v>400</v>
      </c>
      <c r="AF251">
        <v>344</v>
      </c>
      <c r="AG251">
        <v>485</v>
      </c>
      <c r="AH251">
        <v>84</v>
      </c>
      <c r="AI251">
        <v>84</v>
      </c>
      <c r="AJ251">
        <v>10</v>
      </c>
      <c r="AK251">
        <v>10</v>
      </c>
      <c r="AL251">
        <v>71</v>
      </c>
      <c r="AM251">
        <v>71</v>
      </c>
      <c r="AN251">
        <v>392</v>
      </c>
      <c r="AO251">
        <v>13</v>
      </c>
      <c r="AP251">
        <v>365</v>
      </c>
      <c r="AQ251">
        <v>2</v>
      </c>
      <c r="AR251">
        <v>2</v>
      </c>
      <c r="AS251">
        <v>0</v>
      </c>
      <c r="AT251">
        <v>315</v>
      </c>
      <c r="AU251">
        <v>9</v>
      </c>
      <c r="AV251">
        <v>295</v>
      </c>
      <c r="AW251" s="130">
        <v>433</v>
      </c>
      <c r="AX251" s="130">
        <v>3</v>
      </c>
      <c r="AY251" s="130">
        <v>13</v>
      </c>
      <c r="AZ251" s="130">
        <v>417</v>
      </c>
      <c r="BA251" s="130">
        <v>18</v>
      </c>
      <c r="BB251" s="130">
        <v>0</v>
      </c>
      <c r="BC251" s="130">
        <v>0</v>
      </c>
      <c r="BD251" s="130">
        <v>18</v>
      </c>
      <c r="BE251" s="130">
        <v>400</v>
      </c>
      <c r="BF251" s="130">
        <v>2</v>
      </c>
      <c r="BG251" s="130">
        <v>12</v>
      </c>
      <c r="BH251" s="130">
        <v>386</v>
      </c>
      <c r="BI251">
        <v>70</v>
      </c>
      <c r="BJ251" s="130">
        <v>11</v>
      </c>
      <c r="BK251">
        <v>59</v>
      </c>
      <c r="BL251">
        <v>71</v>
      </c>
      <c r="BM251" s="27">
        <v>22</v>
      </c>
      <c r="BN251">
        <v>2</v>
      </c>
      <c r="BO251" s="130">
        <v>56</v>
      </c>
      <c r="BP251" s="130">
        <v>9</v>
      </c>
      <c r="BQ251">
        <v>0</v>
      </c>
      <c r="BR251">
        <v>0</v>
      </c>
      <c r="BS251" s="130">
        <v>47</v>
      </c>
      <c r="BT251">
        <v>0</v>
      </c>
      <c r="BU251">
        <v>0</v>
      </c>
      <c r="BV251">
        <v>4</v>
      </c>
      <c r="BW251">
        <v>14</v>
      </c>
      <c r="BX251">
        <v>0</v>
      </c>
      <c r="BY251" s="130">
        <v>14</v>
      </c>
      <c r="BZ251">
        <v>36</v>
      </c>
      <c r="CA251">
        <v>10</v>
      </c>
      <c r="CB251">
        <v>29</v>
      </c>
      <c r="CC251">
        <v>7</v>
      </c>
      <c r="CD251" s="130"/>
      <c r="CE251" s="130"/>
      <c r="CF251" s="322"/>
      <c r="CG251">
        <v>497</v>
      </c>
      <c r="CH251">
        <v>328</v>
      </c>
      <c r="CI251">
        <v>504</v>
      </c>
      <c r="CJ251" s="130">
        <v>131</v>
      </c>
      <c r="CK251" s="130">
        <v>429</v>
      </c>
      <c r="CL251" s="130">
        <v>280</v>
      </c>
      <c r="CM251" s="130">
        <v>486</v>
      </c>
      <c r="CN251">
        <v>450</v>
      </c>
      <c r="CO251">
        <v>463</v>
      </c>
      <c r="CP251">
        <v>178</v>
      </c>
      <c r="CQ251">
        <v>37</v>
      </c>
      <c r="CR251">
        <v>26</v>
      </c>
      <c r="CS251">
        <v>36</v>
      </c>
      <c r="CT251" s="130">
        <v>8</v>
      </c>
      <c r="CU251" s="130">
        <v>31</v>
      </c>
      <c r="CV251" s="130">
        <v>20</v>
      </c>
      <c r="CW251" s="130">
        <v>26</v>
      </c>
      <c r="CX251">
        <v>26</v>
      </c>
      <c r="CY251">
        <v>24</v>
      </c>
      <c r="CZ251">
        <v>10</v>
      </c>
      <c r="DA251">
        <v>445</v>
      </c>
      <c r="DB251">
        <v>297</v>
      </c>
      <c r="DC251">
        <v>451</v>
      </c>
      <c r="DD251" s="130">
        <v>116</v>
      </c>
      <c r="DE251" s="130">
        <v>390</v>
      </c>
      <c r="DF251" s="130">
        <v>250</v>
      </c>
      <c r="DG251" s="130">
        <v>444</v>
      </c>
      <c r="DH251" s="130">
        <v>416</v>
      </c>
      <c r="DI251" s="130">
        <v>424</v>
      </c>
      <c r="DJ251" s="130">
        <v>162</v>
      </c>
      <c r="DK251" s="130"/>
      <c r="DL251">
        <v>574</v>
      </c>
      <c r="DM251">
        <v>547</v>
      </c>
      <c r="DN251">
        <v>27</v>
      </c>
      <c r="DO251">
        <v>574</v>
      </c>
      <c r="DP251">
        <v>56</v>
      </c>
      <c r="DQ251">
        <v>491</v>
      </c>
      <c r="DR251">
        <v>27</v>
      </c>
      <c r="DS251">
        <v>230</v>
      </c>
      <c r="DT251">
        <v>381</v>
      </c>
      <c r="DU251" s="130">
        <v>169</v>
      </c>
      <c r="DV251" s="130">
        <v>133</v>
      </c>
      <c r="DW251">
        <v>200</v>
      </c>
      <c r="DX251" s="130">
        <v>24</v>
      </c>
      <c r="DY251">
        <v>24</v>
      </c>
      <c r="DZ251">
        <v>10</v>
      </c>
      <c r="EA251">
        <v>14</v>
      </c>
      <c r="EB251">
        <v>2</v>
      </c>
      <c r="EC251" s="130">
        <v>5</v>
      </c>
      <c r="ED251" s="130">
        <v>67</v>
      </c>
      <c r="EE251" s="130">
        <v>24</v>
      </c>
      <c r="EF251" s="130">
        <v>7</v>
      </c>
      <c r="EG251" s="130">
        <v>94</v>
      </c>
      <c r="EH251" s="130">
        <v>338</v>
      </c>
      <c r="EI251" s="130">
        <v>135</v>
      </c>
      <c r="EJ251" s="130">
        <v>3</v>
      </c>
      <c r="EK251" s="130">
        <v>39</v>
      </c>
      <c r="EL251" s="130">
        <v>10</v>
      </c>
      <c r="EM251" s="130">
        <v>4</v>
      </c>
      <c r="EN251" s="130">
        <v>0</v>
      </c>
      <c r="EO251">
        <v>45</v>
      </c>
      <c r="EP251">
        <v>309</v>
      </c>
      <c r="EQ251">
        <v>127</v>
      </c>
      <c r="ER251">
        <v>41</v>
      </c>
      <c r="ES251" s="130">
        <v>152</v>
      </c>
      <c r="ET251">
        <v>16</v>
      </c>
      <c r="EU251" s="130">
        <v>70</v>
      </c>
      <c r="EV251">
        <v>148</v>
      </c>
      <c r="EW251" s="130">
        <v>15041</v>
      </c>
      <c r="EX251" s="130">
        <v>1</v>
      </c>
      <c r="EY251" s="130">
        <v>123</v>
      </c>
      <c r="EZ251" s="130">
        <v>8</v>
      </c>
      <c r="FA251" s="130">
        <v>16</v>
      </c>
      <c r="FB251" s="130">
        <v>130</v>
      </c>
      <c r="FC251" s="130">
        <v>10313</v>
      </c>
      <c r="FD251">
        <v>4251</v>
      </c>
      <c r="FE251">
        <v>433</v>
      </c>
      <c r="FF251" s="130">
        <v>15259</v>
      </c>
      <c r="FG251" s="130">
        <v>84</v>
      </c>
      <c r="FH251" s="130">
        <v>20</v>
      </c>
      <c r="FI251" s="130">
        <v>0</v>
      </c>
      <c r="FJ251" s="130">
        <v>8</v>
      </c>
      <c r="FK251" s="130">
        <v>4</v>
      </c>
      <c r="FL251" s="130">
        <v>72</v>
      </c>
      <c r="FM251" s="130">
        <v>8</v>
      </c>
      <c r="FN251" s="130">
        <v>7</v>
      </c>
      <c r="FO251" s="130">
        <v>3</v>
      </c>
      <c r="FP251" s="130">
        <v>2</v>
      </c>
      <c r="FQ251" s="130">
        <v>0</v>
      </c>
      <c r="FR251" s="130">
        <v>4</v>
      </c>
      <c r="FS251" s="130">
        <v>2</v>
      </c>
      <c r="FT251" s="130">
        <v>0</v>
      </c>
      <c r="FU251" s="130">
        <v>14</v>
      </c>
      <c r="FV251" s="130">
        <v>8</v>
      </c>
      <c r="FW251" s="130">
        <v>3</v>
      </c>
      <c r="FX251" s="130">
        <v>3</v>
      </c>
      <c r="FY251" s="130">
        <v>9</v>
      </c>
      <c r="FZ251" s="130">
        <v>3</v>
      </c>
      <c r="GA251" s="130">
        <v>21</v>
      </c>
      <c r="GB251" s="130">
        <v>5</v>
      </c>
      <c r="GC251" s="130">
        <v>297</v>
      </c>
      <c r="GD251" s="130">
        <v>55</v>
      </c>
      <c r="GE251" s="130">
        <v>352</v>
      </c>
      <c r="GF251" s="130">
        <v>9</v>
      </c>
      <c r="GG251" s="130">
        <v>3</v>
      </c>
      <c r="GH251" s="130">
        <v>12</v>
      </c>
      <c r="GI251" s="130">
        <v>282</v>
      </c>
      <c r="GJ251" s="130">
        <v>50</v>
      </c>
      <c r="GK251" s="130">
        <v>332</v>
      </c>
      <c r="GL251" s="130">
        <v>297</v>
      </c>
      <c r="GM251" s="130">
        <v>49</v>
      </c>
      <c r="GN251" s="130">
        <v>49</v>
      </c>
      <c r="GO251" s="130">
        <v>49</v>
      </c>
      <c r="GP251" s="130">
        <v>161</v>
      </c>
      <c r="GQ251" s="130">
        <v>1</v>
      </c>
      <c r="GR251" s="130">
        <v>0</v>
      </c>
      <c r="GS251" s="130">
        <v>0</v>
      </c>
      <c r="GT251" s="130" t="s">
        <v>121</v>
      </c>
      <c r="GU251" s="130" t="s">
        <v>1295</v>
      </c>
      <c r="GV251" s="130"/>
      <c r="GW251" s="130"/>
      <c r="GX251" s="130"/>
      <c r="GY251" s="130"/>
      <c r="GZ251" s="130"/>
      <c r="HA251" s="130"/>
      <c r="HH251" s="130"/>
      <c r="HI251" s="130"/>
      <c r="HN251" s="130"/>
      <c r="HO251" s="130"/>
      <c r="HP251" s="130"/>
    </row>
    <row r="252" spans="1:224" x14ac:dyDescent="0.3">
      <c r="A252" t="s">
        <v>133</v>
      </c>
      <c r="B252" t="s">
        <v>134</v>
      </c>
      <c r="C252" t="s">
        <v>740</v>
      </c>
      <c r="D252" t="s">
        <v>741</v>
      </c>
      <c r="E252" s="352">
        <v>44682</v>
      </c>
      <c r="F252" s="130">
        <v>11874</v>
      </c>
      <c r="G252">
        <v>510</v>
      </c>
      <c r="H252">
        <v>416</v>
      </c>
      <c r="I252">
        <v>482</v>
      </c>
      <c r="J252">
        <v>456</v>
      </c>
      <c r="K252">
        <v>449</v>
      </c>
      <c r="L252">
        <v>264</v>
      </c>
      <c r="M252">
        <v>341</v>
      </c>
      <c r="N252">
        <v>361</v>
      </c>
      <c r="O252">
        <v>555</v>
      </c>
      <c r="P252">
        <v>20</v>
      </c>
      <c r="Q252">
        <v>10</v>
      </c>
      <c r="R252">
        <v>15</v>
      </c>
      <c r="S252">
        <v>16</v>
      </c>
      <c r="T252">
        <v>12</v>
      </c>
      <c r="U252">
        <v>3</v>
      </c>
      <c r="V252">
        <v>13</v>
      </c>
      <c r="W252">
        <v>12</v>
      </c>
      <c r="X252">
        <v>28</v>
      </c>
      <c r="Y252">
        <v>486</v>
      </c>
      <c r="Z252">
        <v>403</v>
      </c>
      <c r="AA252">
        <v>463</v>
      </c>
      <c r="AB252">
        <v>437</v>
      </c>
      <c r="AC252">
        <v>433</v>
      </c>
      <c r="AD252">
        <v>260</v>
      </c>
      <c r="AE252">
        <v>328</v>
      </c>
      <c r="AF252">
        <v>345</v>
      </c>
      <c r="AG252">
        <v>519</v>
      </c>
      <c r="AH252">
        <v>59</v>
      </c>
      <c r="AI252">
        <v>57</v>
      </c>
      <c r="AJ252">
        <v>3</v>
      </c>
      <c r="AK252">
        <v>3</v>
      </c>
      <c r="AL252">
        <v>56</v>
      </c>
      <c r="AM252">
        <v>54</v>
      </c>
      <c r="AN252">
        <v>169</v>
      </c>
      <c r="AO252">
        <v>3</v>
      </c>
      <c r="AP252">
        <v>166</v>
      </c>
      <c r="AQ252">
        <v>0</v>
      </c>
      <c r="AR252">
        <v>0</v>
      </c>
      <c r="AS252">
        <v>0</v>
      </c>
      <c r="AT252">
        <v>131</v>
      </c>
      <c r="AU252">
        <v>2</v>
      </c>
      <c r="AV252">
        <v>129</v>
      </c>
      <c r="AW252" s="130">
        <v>341</v>
      </c>
      <c r="AX252" s="130">
        <v>3</v>
      </c>
      <c r="AY252" s="130">
        <v>16</v>
      </c>
      <c r="AZ252" s="130">
        <v>322</v>
      </c>
      <c r="BA252" s="130">
        <v>13</v>
      </c>
      <c r="BB252" s="130">
        <v>0</v>
      </c>
      <c r="BC252" s="130">
        <v>0</v>
      </c>
      <c r="BD252" s="130">
        <v>13</v>
      </c>
      <c r="BE252" s="130">
        <v>328</v>
      </c>
      <c r="BF252" s="130">
        <v>3</v>
      </c>
      <c r="BG252" s="130">
        <v>16</v>
      </c>
      <c r="BH252" s="130">
        <v>309</v>
      </c>
      <c r="BI252">
        <v>98</v>
      </c>
      <c r="BJ252" s="130">
        <v>7</v>
      </c>
      <c r="BK252">
        <v>98</v>
      </c>
      <c r="BL252">
        <v>104</v>
      </c>
      <c r="BM252" s="27">
        <v>24</v>
      </c>
      <c r="BN252">
        <v>3</v>
      </c>
      <c r="BO252" s="130">
        <v>39</v>
      </c>
      <c r="BP252" s="130">
        <v>10</v>
      </c>
      <c r="BQ252">
        <v>0</v>
      </c>
      <c r="BR252">
        <v>0</v>
      </c>
      <c r="BS252" s="130">
        <v>29</v>
      </c>
      <c r="BT252">
        <v>0</v>
      </c>
      <c r="BU252">
        <v>1</v>
      </c>
      <c r="BV252">
        <v>1</v>
      </c>
      <c r="BW252">
        <v>5</v>
      </c>
      <c r="BX252">
        <v>0</v>
      </c>
      <c r="BY252" s="130">
        <v>5</v>
      </c>
      <c r="BZ252">
        <v>23</v>
      </c>
      <c r="CA252">
        <v>3</v>
      </c>
      <c r="CB252">
        <v>18</v>
      </c>
      <c r="CC252">
        <v>5</v>
      </c>
      <c r="CD252" s="130"/>
      <c r="CE252" s="130"/>
      <c r="CF252" s="322"/>
      <c r="CG252">
        <v>510</v>
      </c>
      <c r="CH252">
        <v>318</v>
      </c>
      <c r="CI252">
        <v>482</v>
      </c>
      <c r="CJ252" s="130">
        <v>121</v>
      </c>
      <c r="CK252" s="130">
        <v>436</v>
      </c>
      <c r="CL252" s="130">
        <v>284</v>
      </c>
      <c r="CM252" s="130">
        <v>416</v>
      </c>
      <c r="CN252">
        <v>388</v>
      </c>
      <c r="CO252">
        <v>391</v>
      </c>
      <c r="CP252">
        <v>143</v>
      </c>
      <c r="CQ252">
        <v>20</v>
      </c>
      <c r="CR252">
        <v>16</v>
      </c>
      <c r="CS252">
        <v>15</v>
      </c>
      <c r="CT252" s="130">
        <v>1</v>
      </c>
      <c r="CU252" s="130">
        <v>12</v>
      </c>
      <c r="CV252" s="130">
        <v>8</v>
      </c>
      <c r="CW252" s="130">
        <v>10</v>
      </c>
      <c r="CX252">
        <v>10</v>
      </c>
      <c r="CY252">
        <v>9</v>
      </c>
      <c r="CZ252">
        <v>4</v>
      </c>
      <c r="DA252">
        <v>486</v>
      </c>
      <c r="DB252">
        <v>299</v>
      </c>
      <c r="DC252">
        <v>463</v>
      </c>
      <c r="DD252" s="130">
        <v>118</v>
      </c>
      <c r="DE252" s="130">
        <v>420</v>
      </c>
      <c r="DF252" s="130">
        <v>274</v>
      </c>
      <c r="DG252" s="130">
        <v>403</v>
      </c>
      <c r="DH252" s="130">
        <v>375</v>
      </c>
      <c r="DI252" s="130">
        <v>379</v>
      </c>
      <c r="DJ252" s="130">
        <v>138</v>
      </c>
      <c r="DK252" s="130"/>
      <c r="DL252">
        <v>595</v>
      </c>
      <c r="DM252">
        <v>584</v>
      </c>
      <c r="DN252">
        <v>11</v>
      </c>
      <c r="DO252">
        <v>595</v>
      </c>
      <c r="DP252">
        <v>30</v>
      </c>
      <c r="DQ252">
        <v>554</v>
      </c>
      <c r="DR252">
        <v>11</v>
      </c>
      <c r="DS252">
        <v>449</v>
      </c>
      <c r="DT252">
        <v>511</v>
      </c>
      <c r="DU252" s="130">
        <v>166</v>
      </c>
      <c r="DV252" s="130">
        <v>233</v>
      </c>
      <c r="DW252">
        <v>153</v>
      </c>
      <c r="DX252" s="130">
        <v>4</v>
      </c>
      <c r="DY252">
        <v>32</v>
      </c>
      <c r="DZ252">
        <v>5</v>
      </c>
      <c r="EA252">
        <v>2</v>
      </c>
      <c r="EB252">
        <v>0</v>
      </c>
      <c r="EC252" s="130">
        <v>18</v>
      </c>
      <c r="ED252" s="130">
        <v>12</v>
      </c>
      <c r="EE252" s="130">
        <v>32</v>
      </c>
      <c r="EF252" s="130">
        <v>6</v>
      </c>
      <c r="EG252" s="130">
        <v>70</v>
      </c>
      <c r="EH252" s="130">
        <v>326</v>
      </c>
      <c r="EI252" s="130">
        <v>193</v>
      </c>
      <c r="EJ252" s="130">
        <v>2</v>
      </c>
      <c r="EK252" s="130">
        <v>21</v>
      </c>
      <c r="EL252" s="130">
        <v>7</v>
      </c>
      <c r="EM252" s="130">
        <v>0</v>
      </c>
      <c r="EN252" s="130">
        <v>0</v>
      </c>
      <c r="EO252">
        <v>46</v>
      </c>
      <c r="EP252">
        <v>315</v>
      </c>
      <c r="EQ252">
        <v>193</v>
      </c>
      <c r="ER252">
        <v>10</v>
      </c>
      <c r="ES252" s="130">
        <v>119</v>
      </c>
      <c r="ET252">
        <v>24</v>
      </c>
      <c r="EU252" s="130">
        <v>26</v>
      </c>
      <c r="EV252">
        <v>75</v>
      </c>
      <c r="EW252" s="130">
        <v>8866</v>
      </c>
      <c r="EX252" s="130">
        <v>0</v>
      </c>
      <c r="EY252" s="130">
        <v>56</v>
      </c>
      <c r="EZ252" s="130">
        <v>5</v>
      </c>
      <c r="FA252" s="130">
        <v>43</v>
      </c>
      <c r="FB252" s="130">
        <v>111</v>
      </c>
      <c r="FC252" s="130">
        <v>5703</v>
      </c>
      <c r="FD252">
        <v>2821</v>
      </c>
      <c r="FE252">
        <v>443</v>
      </c>
      <c r="FF252" s="130">
        <v>8967</v>
      </c>
      <c r="FG252" s="130">
        <v>68</v>
      </c>
      <c r="FH252" s="130">
        <v>42</v>
      </c>
      <c r="FI252" s="130">
        <v>1</v>
      </c>
      <c r="FJ252" s="130">
        <v>4</v>
      </c>
      <c r="FK252" s="130">
        <v>1</v>
      </c>
      <c r="FL252" s="130">
        <v>65</v>
      </c>
      <c r="FM252" s="130">
        <v>2</v>
      </c>
      <c r="FN252" s="130">
        <v>6</v>
      </c>
      <c r="FO252" s="130">
        <v>1</v>
      </c>
      <c r="FP252" s="130">
        <v>1</v>
      </c>
      <c r="FQ252" s="130">
        <v>0</v>
      </c>
      <c r="FR252" s="130">
        <v>5</v>
      </c>
      <c r="FS252" s="130">
        <v>0</v>
      </c>
      <c r="FT252" s="130">
        <v>0</v>
      </c>
      <c r="FU252" s="130">
        <v>17</v>
      </c>
      <c r="FV252" s="130">
        <v>4</v>
      </c>
      <c r="FW252" s="130">
        <v>1</v>
      </c>
      <c r="FX252" s="130">
        <v>2</v>
      </c>
      <c r="FY252" s="130">
        <v>9</v>
      </c>
      <c r="FZ252" s="130">
        <v>5</v>
      </c>
      <c r="GA252" s="130">
        <v>23</v>
      </c>
      <c r="GB252" s="130">
        <v>4</v>
      </c>
      <c r="GC252" s="130">
        <v>301</v>
      </c>
      <c r="GD252" s="130">
        <v>93</v>
      </c>
      <c r="GE252" s="130">
        <v>394</v>
      </c>
      <c r="GF252" s="130">
        <v>2</v>
      </c>
      <c r="GG252" s="130">
        <v>1</v>
      </c>
      <c r="GH252" s="130">
        <v>3</v>
      </c>
      <c r="GI252" s="130">
        <v>298</v>
      </c>
      <c r="GJ252" s="130">
        <v>92</v>
      </c>
      <c r="GK252" s="130">
        <v>390</v>
      </c>
      <c r="GL252" s="130">
        <v>301</v>
      </c>
      <c r="GM252" s="130">
        <v>18</v>
      </c>
      <c r="GN252" s="130">
        <v>18</v>
      </c>
      <c r="GO252" s="130">
        <v>18</v>
      </c>
      <c r="GP252" s="130">
        <v>177</v>
      </c>
      <c r="GQ252" s="130">
        <v>1</v>
      </c>
      <c r="GR252" s="130">
        <v>0</v>
      </c>
      <c r="GS252" s="130">
        <v>0</v>
      </c>
      <c r="GT252" s="130" t="s">
        <v>118</v>
      </c>
      <c r="GU252" s="130" t="s">
        <v>1296</v>
      </c>
      <c r="GV252" s="130"/>
      <c r="GW252" s="130"/>
      <c r="GX252" s="130"/>
      <c r="GY252" s="130"/>
      <c r="GZ252" s="130"/>
      <c r="HA252" s="130"/>
      <c r="HH252" s="130"/>
      <c r="HI252" s="130"/>
      <c r="HN252" s="130"/>
      <c r="HO252" s="130"/>
      <c r="HP252" s="130"/>
    </row>
    <row r="253" spans="1:224" x14ac:dyDescent="0.3">
      <c r="A253" t="s">
        <v>133</v>
      </c>
      <c r="B253" t="s">
        <v>134</v>
      </c>
      <c r="C253" t="s">
        <v>740</v>
      </c>
      <c r="D253" t="s">
        <v>741</v>
      </c>
      <c r="E253" s="352">
        <v>44713</v>
      </c>
      <c r="F253" s="130">
        <v>11897</v>
      </c>
      <c r="G253">
        <v>515</v>
      </c>
      <c r="H253">
        <v>422</v>
      </c>
      <c r="I253">
        <v>484</v>
      </c>
      <c r="J253">
        <v>453</v>
      </c>
      <c r="K253">
        <v>454</v>
      </c>
      <c r="L253">
        <v>262</v>
      </c>
      <c r="M253">
        <v>351</v>
      </c>
      <c r="N253">
        <v>363</v>
      </c>
      <c r="O253">
        <v>551</v>
      </c>
      <c r="P253">
        <v>21</v>
      </c>
      <c r="Q253">
        <v>10</v>
      </c>
      <c r="R253">
        <v>15</v>
      </c>
      <c r="S253">
        <v>15</v>
      </c>
      <c r="T253">
        <v>11</v>
      </c>
      <c r="U253">
        <v>4</v>
      </c>
      <c r="V253">
        <v>12</v>
      </c>
      <c r="W253">
        <v>12</v>
      </c>
      <c r="X253">
        <v>27</v>
      </c>
      <c r="Y253">
        <v>490</v>
      </c>
      <c r="Z253">
        <v>409</v>
      </c>
      <c r="AA253">
        <v>465</v>
      </c>
      <c r="AB253">
        <v>435</v>
      </c>
      <c r="AC253">
        <v>439</v>
      </c>
      <c r="AD253">
        <v>257</v>
      </c>
      <c r="AE253">
        <v>339</v>
      </c>
      <c r="AF253">
        <v>347</v>
      </c>
      <c r="AG253">
        <v>516</v>
      </c>
      <c r="AH253">
        <v>64</v>
      </c>
      <c r="AI253">
        <v>62</v>
      </c>
      <c r="AJ253">
        <v>2</v>
      </c>
      <c r="AK253">
        <v>2</v>
      </c>
      <c r="AL253">
        <v>62</v>
      </c>
      <c r="AM253">
        <v>60</v>
      </c>
      <c r="AN253">
        <v>176</v>
      </c>
      <c r="AO253">
        <v>3</v>
      </c>
      <c r="AP253">
        <v>173</v>
      </c>
      <c r="AQ253">
        <v>0</v>
      </c>
      <c r="AR253">
        <v>0</v>
      </c>
      <c r="AS253">
        <v>0</v>
      </c>
      <c r="AT253">
        <v>141</v>
      </c>
      <c r="AU253">
        <v>2</v>
      </c>
      <c r="AV253">
        <v>139</v>
      </c>
      <c r="AW253" s="130">
        <v>351</v>
      </c>
      <c r="AX253" s="130">
        <v>3</v>
      </c>
      <c r="AY253" s="130">
        <v>18</v>
      </c>
      <c r="AZ253" s="130">
        <v>329</v>
      </c>
      <c r="BA253" s="130">
        <v>12</v>
      </c>
      <c r="BB253" s="130">
        <v>0</v>
      </c>
      <c r="BC253" s="130">
        <v>0</v>
      </c>
      <c r="BD253" s="130">
        <v>12</v>
      </c>
      <c r="BE253" s="130">
        <v>339</v>
      </c>
      <c r="BF253" s="130">
        <v>3</v>
      </c>
      <c r="BG253" s="130">
        <v>18</v>
      </c>
      <c r="BH253" s="130">
        <v>317</v>
      </c>
      <c r="BI253">
        <v>100</v>
      </c>
      <c r="BJ253" s="130">
        <v>7</v>
      </c>
      <c r="BK253">
        <v>100</v>
      </c>
      <c r="BL253">
        <v>107</v>
      </c>
      <c r="BM253" s="27">
        <v>23</v>
      </c>
      <c r="BN253">
        <v>3</v>
      </c>
      <c r="BO253" s="130">
        <v>40</v>
      </c>
      <c r="BP253" s="130">
        <v>12</v>
      </c>
      <c r="BQ253">
        <v>0</v>
      </c>
      <c r="BR253">
        <v>0</v>
      </c>
      <c r="BS253" s="130">
        <v>28</v>
      </c>
      <c r="BT253">
        <v>0</v>
      </c>
      <c r="BU253">
        <v>1</v>
      </c>
      <c r="BV253">
        <v>1</v>
      </c>
      <c r="BW253">
        <v>4</v>
      </c>
      <c r="BX253">
        <v>0</v>
      </c>
      <c r="BY253" s="130">
        <v>4</v>
      </c>
      <c r="BZ253">
        <v>21</v>
      </c>
      <c r="CA253">
        <v>2</v>
      </c>
      <c r="CB253">
        <v>16</v>
      </c>
      <c r="CC253">
        <v>5</v>
      </c>
      <c r="CD253" s="130"/>
      <c r="CE253" s="130"/>
      <c r="CF253" s="322"/>
      <c r="CG253">
        <v>515</v>
      </c>
      <c r="CH253">
        <v>306</v>
      </c>
      <c r="CI253">
        <v>484</v>
      </c>
      <c r="CJ253" s="130">
        <v>125</v>
      </c>
      <c r="CK253" s="130">
        <v>421</v>
      </c>
      <c r="CL253" s="130">
        <v>277</v>
      </c>
      <c r="CM253" s="130">
        <v>422</v>
      </c>
      <c r="CN253">
        <v>373</v>
      </c>
      <c r="CO253">
        <v>392</v>
      </c>
      <c r="CP253">
        <v>140</v>
      </c>
      <c r="CQ253">
        <v>21</v>
      </c>
      <c r="CR253">
        <v>17</v>
      </c>
      <c r="CS253">
        <v>15</v>
      </c>
      <c r="CT253" s="130">
        <v>2</v>
      </c>
      <c r="CU253" s="130">
        <v>12</v>
      </c>
      <c r="CV253" s="130">
        <v>8</v>
      </c>
      <c r="CW253" s="130">
        <v>10</v>
      </c>
      <c r="CX253">
        <v>10</v>
      </c>
      <c r="CY253">
        <v>9</v>
      </c>
      <c r="CZ253">
        <v>4</v>
      </c>
      <c r="DA253">
        <v>490</v>
      </c>
      <c r="DB253">
        <v>294</v>
      </c>
      <c r="DC253">
        <v>465</v>
      </c>
      <c r="DD253" s="130">
        <v>125</v>
      </c>
      <c r="DE253" s="130">
        <v>418</v>
      </c>
      <c r="DF253" s="130">
        <v>276</v>
      </c>
      <c r="DG253" s="130">
        <v>409</v>
      </c>
      <c r="DH253" s="130">
        <v>378</v>
      </c>
      <c r="DI253" s="130">
        <v>380</v>
      </c>
      <c r="DJ253" s="130">
        <v>139</v>
      </c>
      <c r="DK253" s="130"/>
      <c r="DL253">
        <v>600</v>
      </c>
      <c r="DM253">
        <v>589</v>
      </c>
      <c r="DN253">
        <v>11</v>
      </c>
      <c r="DO253">
        <v>600</v>
      </c>
      <c r="DP253">
        <v>30</v>
      </c>
      <c r="DQ253">
        <v>559</v>
      </c>
      <c r="DR253">
        <v>11</v>
      </c>
      <c r="DS253">
        <v>466</v>
      </c>
      <c r="DT253">
        <v>524</v>
      </c>
      <c r="DU253" s="130">
        <v>167</v>
      </c>
      <c r="DV253" s="130">
        <v>236</v>
      </c>
      <c r="DW253">
        <v>154</v>
      </c>
      <c r="DX253" s="130">
        <v>4</v>
      </c>
      <c r="DY253">
        <v>31</v>
      </c>
      <c r="DZ253">
        <v>6</v>
      </c>
      <c r="EA253">
        <v>2</v>
      </c>
      <c r="EB253">
        <v>1</v>
      </c>
      <c r="EC253" s="130">
        <v>19</v>
      </c>
      <c r="ED253" s="130">
        <v>14</v>
      </c>
      <c r="EE253" s="130">
        <v>32</v>
      </c>
      <c r="EF253" s="130">
        <v>6</v>
      </c>
      <c r="EG253" s="130">
        <v>71</v>
      </c>
      <c r="EH253" s="130">
        <v>328</v>
      </c>
      <c r="EI253" s="130">
        <v>195</v>
      </c>
      <c r="EJ253" s="130">
        <v>2</v>
      </c>
      <c r="EK253" s="130">
        <v>21</v>
      </c>
      <c r="EL253" s="130">
        <v>7</v>
      </c>
      <c r="EM253" s="130">
        <v>0</v>
      </c>
      <c r="EN253" s="130">
        <v>0</v>
      </c>
      <c r="EO253">
        <v>44</v>
      </c>
      <c r="EP253">
        <v>312</v>
      </c>
      <c r="EQ253">
        <v>193</v>
      </c>
      <c r="ER253">
        <v>8</v>
      </c>
      <c r="ES253" s="130">
        <v>122</v>
      </c>
      <c r="ET253">
        <v>25</v>
      </c>
      <c r="EU253" s="130">
        <v>26</v>
      </c>
      <c r="EV253">
        <v>77</v>
      </c>
      <c r="EW253" s="130">
        <v>8875</v>
      </c>
      <c r="EX253" s="130">
        <v>1</v>
      </c>
      <c r="EY253" s="130">
        <v>49</v>
      </c>
      <c r="EZ253" s="130">
        <v>5</v>
      </c>
      <c r="FA253" s="130">
        <v>44</v>
      </c>
      <c r="FB253" s="130">
        <v>113</v>
      </c>
      <c r="FC253" s="130">
        <v>5634</v>
      </c>
      <c r="FD253">
        <v>2829</v>
      </c>
      <c r="FE253">
        <v>443</v>
      </c>
      <c r="FF253" s="130">
        <v>8978</v>
      </c>
      <c r="FG253" s="130">
        <v>68</v>
      </c>
      <c r="FH253" s="130">
        <v>54</v>
      </c>
      <c r="FI253" s="130">
        <v>2</v>
      </c>
      <c r="FJ253" s="130">
        <v>3</v>
      </c>
      <c r="FK253" s="130">
        <v>1</v>
      </c>
      <c r="FL253" s="130">
        <v>65</v>
      </c>
      <c r="FM253" s="130">
        <v>2</v>
      </c>
      <c r="FN253" s="130">
        <v>6</v>
      </c>
      <c r="FO253" s="130">
        <v>1</v>
      </c>
      <c r="FP253" s="130">
        <v>1</v>
      </c>
      <c r="FQ253" s="130">
        <v>0</v>
      </c>
      <c r="FR253" s="130">
        <v>5</v>
      </c>
      <c r="FS253" s="130">
        <v>0</v>
      </c>
      <c r="FT253" s="130">
        <v>0</v>
      </c>
      <c r="FU253" s="130">
        <v>17</v>
      </c>
      <c r="FV253" s="130">
        <v>4</v>
      </c>
      <c r="FW253" s="130">
        <v>1</v>
      </c>
      <c r="FX253" s="130">
        <v>2</v>
      </c>
      <c r="FY253" s="130">
        <v>9</v>
      </c>
      <c r="FZ253" s="130">
        <v>5</v>
      </c>
      <c r="GA253" s="130">
        <v>23</v>
      </c>
      <c r="GB253" s="130">
        <v>4</v>
      </c>
      <c r="GC253" s="130">
        <v>304</v>
      </c>
      <c r="GD253" s="130">
        <v>96</v>
      </c>
      <c r="GE253" s="130">
        <v>400</v>
      </c>
      <c r="GF253" s="130">
        <v>3</v>
      </c>
      <c r="GG253" s="130">
        <v>2</v>
      </c>
      <c r="GH253" s="130">
        <v>5</v>
      </c>
      <c r="GI253" s="130">
        <v>300</v>
      </c>
      <c r="GJ253" s="130">
        <v>94</v>
      </c>
      <c r="GK253" s="130">
        <v>394</v>
      </c>
      <c r="GL253" s="130">
        <v>304</v>
      </c>
      <c r="GM253" s="130">
        <v>21</v>
      </c>
      <c r="GN253" s="130">
        <v>21</v>
      </c>
      <c r="GO253" s="130">
        <v>21</v>
      </c>
      <c r="GP253" s="130">
        <v>182</v>
      </c>
      <c r="GQ253" s="130">
        <v>57</v>
      </c>
      <c r="GR253" s="130">
        <v>32</v>
      </c>
      <c r="GS253" s="130">
        <v>32</v>
      </c>
      <c r="GT253" s="130" t="s">
        <v>121</v>
      </c>
      <c r="GU253" s="130" t="s">
        <v>1296</v>
      </c>
      <c r="GV253" s="130"/>
      <c r="GW253" s="130"/>
      <c r="GX253" s="130"/>
      <c r="GY253" s="130"/>
      <c r="GZ253" s="130"/>
      <c r="HA253" s="130"/>
      <c r="HH253" s="130"/>
      <c r="HI253" s="130"/>
      <c r="HN253" s="130"/>
      <c r="HO253" s="130"/>
      <c r="HP253" s="130"/>
    </row>
    <row r="254" spans="1:224" x14ac:dyDescent="0.3">
      <c r="A254" t="s">
        <v>133</v>
      </c>
      <c r="B254" t="s">
        <v>134</v>
      </c>
      <c r="C254" t="s">
        <v>743</v>
      </c>
      <c r="D254" t="s">
        <v>744</v>
      </c>
      <c r="E254" s="352">
        <v>44682</v>
      </c>
      <c r="F254" s="130">
        <v>18143</v>
      </c>
      <c r="G254">
        <v>830</v>
      </c>
      <c r="H254">
        <v>790</v>
      </c>
      <c r="I254">
        <v>857</v>
      </c>
      <c r="J254">
        <v>810</v>
      </c>
      <c r="K254">
        <v>830</v>
      </c>
      <c r="L254">
        <v>708</v>
      </c>
      <c r="M254">
        <v>688</v>
      </c>
      <c r="N254">
        <v>702</v>
      </c>
      <c r="O254">
        <v>896</v>
      </c>
      <c r="P254">
        <v>44</v>
      </c>
      <c r="Q254">
        <v>28</v>
      </c>
      <c r="R254">
        <v>41</v>
      </c>
      <c r="S254">
        <v>45</v>
      </c>
      <c r="T254">
        <v>31</v>
      </c>
      <c r="U254">
        <v>26</v>
      </c>
      <c r="V254">
        <v>23</v>
      </c>
      <c r="W254">
        <v>38</v>
      </c>
      <c r="X254">
        <v>40</v>
      </c>
      <c r="Y254">
        <v>772</v>
      </c>
      <c r="Z254">
        <v>751</v>
      </c>
      <c r="AA254">
        <v>803</v>
      </c>
      <c r="AB254">
        <v>752</v>
      </c>
      <c r="AC254">
        <v>787</v>
      </c>
      <c r="AD254">
        <v>673</v>
      </c>
      <c r="AE254">
        <v>656</v>
      </c>
      <c r="AF254">
        <v>656</v>
      </c>
      <c r="AG254">
        <v>843</v>
      </c>
      <c r="AH254">
        <v>107</v>
      </c>
      <c r="AI254">
        <v>106</v>
      </c>
      <c r="AJ254">
        <v>7</v>
      </c>
      <c r="AK254">
        <v>7</v>
      </c>
      <c r="AL254">
        <v>97</v>
      </c>
      <c r="AM254">
        <v>96</v>
      </c>
      <c r="AN254">
        <v>640</v>
      </c>
      <c r="AO254">
        <v>20</v>
      </c>
      <c r="AP254">
        <v>613</v>
      </c>
      <c r="AQ254">
        <v>2</v>
      </c>
      <c r="AR254">
        <v>2</v>
      </c>
      <c r="AS254">
        <v>0</v>
      </c>
      <c r="AT254">
        <v>519</v>
      </c>
      <c r="AU254">
        <v>17</v>
      </c>
      <c r="AV254">
        <v>496</v>
      </c>
      <c r="AW254" s="130">
        <v>688</v>
      </c>
      <c r="AX254" s="130">
        <v>1</v>
      </c>
      <c r="AY254" s="130">
        <v>41</v>
      </c>
      <c r="AZ254" s="130">
        <v>643</v>
      </c>
      <c r="BA254" s="130">
        <v>23</v>
      </c>
      <c r="BB254" s="130">
        <v>0</v>
      </c>
      <c r="BC254" s="130">
        <v>3</v>
      </c>
      <c r="BD254" s="130">
        <v>20</v>
      </c>
      <c r="BE254" s="130">
        <v>656</v>
      </c>
      <c r="BF254" s="130">
        <v>1</v>
      </c>
      <c r="BG254" s="130">
        <v>37</v>
      </c>
      <c r="BH254" s="130">
        <v>616</v>
      </c>
      <c r="BI254">
        <v>141</v>
      </c>
      <c r="BJ254" s="130">
        <v>16</v>
      </c>
      <c r="BK254">
        <v>178</v>
      </c>
      <c r="BL254">
        <v>83</v>
      </c>
      <c r="BM254" s="27">
        <v>42</v>
      </c>
      <c r="BN254">
        <v>9</v>
      </c>
      <c r="BO254" s="130">
        <v>58</v>
      </c>
      <c r="BP254" s="130">
        <v>27</v>
      </c>
      <c r="BQ254">
        <v>1</v>
      </c>
      <c r="BR254">
        <v>0</v>
      </c>
      <c r="BS254" s="130">
        <v>31</v>
      </c>
      <c r="BT254">
        <v>1</v>
      </c>
      <c r="BU254">
        <v>0</v>
      </c>
      <c r="BV254">
        <v>7</v>
      </c>
      <c r="BW254">
        <v>7</v>
      </c>
      <c r="BX254">
        <v>0</v>
      </c>
      <c r="BY254" s="130">
        <v>7</v>
      </c>
      <c r="BZ254">
        <v>23</v>
      </c>
      <c r="CA254">
        <v>6</v>
      </c>
      <c r="CB254">
        <v>19</v>
      </c>
      <c r="CC254">
        <v>4</v>
      </c>
      <c r="CD254" s="130"/>
      <c r="CE254" s="130"/>
      <c r="CF254" s="322"/>
      <c r="CG254">
        <v>830</v>
      </c>
      <c r="CH254">
        <v>645</v>
      </c>
      <c r="CI254">
        <v>857</v>
      </c>
      <c r="CJ254" s="130">
        <v>239</v>
      </c>
      <c r="CK254" s="130">
        <v>774</v>
      </c>
      <c r="CL254" s="130">
        <v>510</v>
      </c>
      <c r="CM254" s="130">
        <v>790</v>
      </c>
      <c r="CN254">
        <v>734</v>
      </c>
      <c r="CO254">
        <v>755</v>
      </c>
      <c r="CP254">
        <v>350</v>
      </c>
      <c r="CQ254">
        <v>44</v>
      </c>
      <c r="CR254">
        <v>39</v>
      </c>
      <c r="CS254">
        <v>41</v>
      </c>
      <c r="CT254" s="130">
        <v>8</v>
      </c>
      <c r="CU254" s="130">
        <v>37</v>
      </c>
      <c r="CV254" s="130">
        <v>20</v>
      </c>
      <c r="CW254" s="130">
        <v>28</v>
      </c>
      <c r="CX254">
        <v>25</v>
      </c>
      <c r="CY254">
        <v>26</v>
      </c>
      <c r="CZ254">
        <v>11</v>
      </c>
      <c r="DA254">
        <v>772</v>
      </c>
      <c r="DB254">
        <v>598</v>
      </c>
      <c r="DC254">
        <v>803</v>
      </c>
      <c r="DD254" s="130">
        <v>228</v>
      </c>
      <c r="DE254" s="130">
        <v>727</v>
      </c>
      <c r="DF254" s="130">
        <v>483</v>
      </c>
      <c r="DG254" s="130">
        <v>751</v>
      </c>
      <c r="DH254" s="130">
        <v>700</v>
      </c>
      <c r="DI254" s="130">
        <v>718</v>
      </c>
      <c r="DJ254" s="130">
        <v>336</v>
      </c>
      <c r="DK254" s="130"/>
      <c r="DL254">
        <v>971</v>
      </c>
      <c r="DM254">
        <v>953</v>
      </c>
      <c r="DN254">
        <v>18</v>
      </c>
      <c r="DO254">
        <v>971</v>
      </c>
      <c r="DP254">
        <v>56</v>
      </c>
      <c r="DQ254">
        <v>897</v>
      </c>
      <c r="DR254">
        <v>18</v>
      </c>
      <c r="DS254">
        <v>741</v>
      </c>
      <c r="DT254">
        <v>870</v>
      </c>
      <c r="DU254" s="130">
        <v>322</v>
      </c>
      <c r="DV254" s="130">
        <v>314</v>
      </c>
      <c r="DW254">
        <v>216</v>
      </c>
      <c r="DX254" s="130">
        <v>21</v>
      </c>
      <c r="DY254">
        <v>83</v>
      </c>
      <c r="DZ254">
        <v>9</v>
      </c>
      <c r="EA254">
        <v>6</v>
      </c>
      <c r="EB254">
        <v>11</v>
      </c>
      <c r="EC254" s="130">
        <v>24</v>
      </c>
      <c r="ED254" s="130">
        <v>54</v>
      </c>
      <c r="EE254" s="130">
        <v>51</v>
      </c>
      <c r="EF254" s="130">
        <v>15</v>
      </c>
      <c r="EG254" s="130">
        <v>73</v>
      </c>
      <c r="EH254" s="130">
        <v>541</v>
      </c>
      <c r="EI254" s="130">
        <v>342</v>
      </c>
      <c r="EJ254" s="130">
        <v>11</v>
      </c>
      <c r="EK254" s="130">
        <v>24</v>
      </c>
      <c r="EL254" s="130">
        <v>17</v>
      </c>
      <c r="EM254" s="130">
        <v>4</v>
      </c>
      <c r="EN254" s="130">
        <v>0</v>
      </c>
      <c r="EO254">
        <v>44</v>
      </c>
      <c r="EP254">
        <v>516</v>
      </c>
      <c r="EQ254">
        <v>337</v>
      </c>
      <c r="ER254">
        <v>18</v>
      </c>
      <c r="ES254" s="130">
        <v>191</v>
      </c>
      <c r="ET254">
        <v>46</v>
      </c>
      <c r="EU254" s="130">
        <v>72</v>
      </c>
      <c r="EV254">
        <v>701</v>
      </c>
      <c r="EW254" s="130">
        <v>12204</v>
      </c>
      <c r="EX254" s="130">
        <v>1</v>
      </c>
      <c r="EY254" s="130">
        <v>137</v>
      </c>
      <c r="EZ254" s="130">
        <v>17</v>
      </c>
      <c r="FA254" s="130">
        <v>73</v>
      </c>
      <c r="FB254" s="130">
        <v>172</v>
      </c>
      <c r="FC254" s="130">
        <v>6348</v>
      </c>
      <c r="FD254">
        <v>5595</v>
      </c>
      <c r="FE254">
        <v>1034</v>
      </c>
      <c r="FF254" s="130">
        <v>12977</v>
      </c>
      <c r="FG254" s="130">
        <v>108</v>
      </c>
      <c r="FH254" s="130">
        <v>44</v>
      </c>
      <c r="FI254" s="130">
        <v>4</v>
      </c>
      <c r="FJ254" s="130">
        <v>31</v>
      </c>
      <c r="FK254" s="130">
        <v>6</v>
      </c>
      <c r="FL254" s="130">
        <v>93</v>
      </c>
      <c r="FM254" s="130">
        <v>9</v>
      </c>
      <c r="FN254" s="130">
        <v>15</v>
      </c>
      <c r="FO254" s="130">
        <v>6</v>
      </c>
      <c r="FP254" s="130">
        <v>2</v>
      </c>
      <c r="FQ254" s="130">
        <v>1</v>
      </c>
      <c r="FR254" s="130">
        <v>5</v>
      </c>
      <c r="FS254" s="130">
        <v>2</v>
      </c>
      <c r="FT254" s="130">
        <v>1</v>
      </c>
      <c r="FU254" s="130">
        <v>14</v>
      </c>
      <c r="FV254" s="130">
        <v>9</v>
      </c>
      <c r="FW254" s="130">
        <v>5</v>
      </c>
      <c r="FX254" s="130">
        <v>3</v>
      </c>
      <c r="FY254" s="130">
        <v>11</v>
      </c>
      <c r="FZ254" s="130">
        <v>2</v>
      </c>
      <c r="GA254" s="130">
        <v>29</v>
      </c>
      <c r="GB254" s="130">
        <v>10</v>
      </c>
      <c r="GC254" s="130">
        <v>448</v>
      </c>
      <c r="GD254" s="130">
        <v>171</v>
      </c>
      <c r="GE254" s="130">
        <v>619</v>
      </c>
      <c r="GF254" s="130">
        <v>12</v>
      </c>
      <c r="GG254" s="130">
        <v>2</v>
      </c>
      <c r="GH254" s="130">
        <v>14</v>
      </c>
      <c r="GI254" s="130">
        <v>433</v>
      </c>
      <c r="GJ254" s="130">
        <v>168</v>
      </c>
      <c r="GK254" s="130">
        <v>601</v>
      </c>
      <c r="GL254" s="130">
        <v>448</v>
      </c>
      <c r="GM254" s="130">
        <v>32</v>
      </c>
      <c r="GN254" s="130">
        <v>32</v>
      </c>
      <c r="GO254" s="130">
        <v>32</v>
      </c>
      <c r="GP254" s="130">
        <v>248</v>
      </c>
      <c r="GQ254" s="130">
        <v>10</v>
      </c>
      <c r="GR254" s="130">
        <v>4</v>
      </c>
      <c r="GS254" s="130">
        <v>4</v>
      </c>
      <c r="GT254" s="130" t="s">
        <v>118</v>
      </c>
      <c r="GU254" s="130" t="s">
        <v>1297</v>
      </c>
      <c r="GV254" s="130"/>
      <c r="GW254" s="130"/>
      <c r="GX254" s="130"/>
      <c r="GY254" s="130"/>
      <c r="GZ254" s="130"/>
      <c r="HA254" s="130"/>
      <c r="HH254" s="130"/>
      <c r="HI254" s="130"/>
      <c r="HN254" s="130"/>
      <c r="HO254" s="130"/>
      <c r="HP254" s="130"/>
    </row>
    <row r="255" spans="1:224" x14ac:dyDescent="0.3">
      <c r="A255" t="s">
        <v>133</v>
      </c>
      <c r="B255" t="s">
        <v>134</v>
      </c>
      <c r="C255" t="s">
        <v>743</v>
      </c>
      <c r="D255" t="s">
        <v>744</v>
      </c>
      <c r="E255" s="352">
        <v>44713</v>
      </c>
      <c r="F255" s="130">
        <v>18148</v>
      </c>
      <c r="G255">
        <v>833</v>
      </c>
      <c r="H255">
        <v>795</v>
      </c>
      <c r="I255">
        <v>866</v>
      </c>
      <c r="J255">
        <v>811</v>
      </c>
      <c r="K255">
        <v>836</v>
      </c>
      <c r="L255">
        <v>697</v>
      </c>
      <c r="M255">
        <v>679</v>
      </c>
      <c r="N255">
        <v>712</v>
      </c>
      <c r="O255">
        <v>919</v>
      </c>
      <c r="P255">
        <v>45</v>
      </c>
      <c r="Q255">
        <v>29</v>
      </c>
      <c r="R255">
        <v>41</v>
      </c>
      <c r="S255">
        <v>46</v>
      </c>
      <c r="T255">
        <v>31</v>
      </c>
      <c r="U255">
        <v>23</v>
      </c>
      <c r="V255">
        <v>24</v>
      </c>
      <c r="W255">
        <v>37</v>
      </c>
      <c r="X255">
        <v>42</v>
      </c>
      <c r="Y255">
        <v>776</v>
      </c>
      <c r="Z255">
        <v>756</v>
      </c>
      <c r="AA255">
        <v>814</v>
      </c>
      <c r="AB255">
        <v>754</v>
      </c>
      <c r="AC255">
        <v>794</v>
      </c>
      <c r="AD255">
        <v>666</v>
      </c>
      <c r="AE255">
        <v>647</v>
      </c>
      <c r="AF255">
        <v>668</v>
      </c>
      <c r="AG255">
        <v>865</v>
      </c>
      <c r="AH255">
        <v>115</v>
      </c>
      <c r="AI255">
        <v>115</v>
      </c>
      <c r="AJ255">
        <v>8</v>
      </c>
      <c r="AK255">
        <v>8</v>
      </c>
      <c r="AL255">
        <v>105</v>
      </c>
      <c r="AM255">
        <v>105</v>
      </c>
      <c r="AN255">
        <v>634</v>
      </c>
      <c r="AO255">
        <v>20</v>
      </c>
      <c r="AP255">
        <v>608</v>
      </c>
      <c r="AQ255">
        <v>3</v>
      </c>
      <c r="AR255">
        <v>3</v>
      </c>
      <c r="AS255">
        <v>0</v>
      </c>
      <c r="AT255">
        <v>523</v>
      </c>
      <c r="AU255">
        <v>17</v>
      </c>
      <c r="AV255">
        <v>501</v>
      </c>
      <c r="AW255" s="130">
        <v>679</v>
      </c>
      <c r="AX255" s="130">
        <v>1</v>
      </c>
      <c r="AY255" s="130">
        <v>41</v>
      </c>
      <c r="AZ255" s="130">
        <v>634</v>
      </c>
      <c r="BA255" s="130">
        <v>24</v>
      </c>
      <c r="BB255" s="130">
        <v>0</v>
      </c>
      <c r="BC255" s="130">
        <v>3</v>
      </c>
      <c r="BD255" s="130">
        <v>21</v>
      </c>
      <c r="BE255" s="130">
        <v>647</v>
      </c>
      <c r="BF255" s="130">
        <v>1</v>
      </c>
      <c r="BG255" s="130">
        <v>37</v>
      </c>
      <c r="BH255" s="130">
        <v>607</v>
      </c>
      <c r="BI255">
        <v>142</v>
      </c>
      <c r="BJ255" s="130">
        <v>15</v>
      </c>
      <c r="BK255">
        <v>179</v>
      </c>
      <c r="BL255">
        <v>85</v>
      </c>
      <c r="BM255" s="27">
        <v>42</v>
      </c>
      <c r="BN255">
        <v>9</v>
      </c>
      <c r="BO255" s="130">
        <v>59</v>
      </c>
      <c r="BP255" s="130">
        <v>26</v>
      </c>
      <c r="BQ255">
        <v>1</v>
      </c>
      <c r="BR255">
        <v>0</v>
      </c>
      <c r="BS255" s="130">
        <v>33</v>
      </c>
      <c r="BT255">
        <v>1</v>
      </c>
      <c r="BU255">
        <v>0</v>
      </c>
      <c r="BV255">
        <v>6</v>
      </c>
      <c r="BW255">
        <v>7</v>
      </c>
      <c r="BX255">
        <v>0</v>
      </c>
      <c r="BY255" s="130">
        <v>7</v>
      </c>
      <c r="BZ255">
        <v>22</v>
      </c>
      <c r="CA255">
        <v>6</v>
      </c>
      <c r="CB255">
        <v>18</v>
      </c>
      <c r="CC255">
        <v>4</v>
      </c>
      <c r="CD255" s="130"/>
      <c r="CE255" s="130"/>
      <c r="CF255" s="322"/>
      <c r="CG255">
        <v>833</v>
      </c>
      <c r="CH255">
        <v>618</v>
      </c>
      <c r="CI255">
        <v>866</v>
      </c>
      <c r="CJ255" s="130">
        <v>230</v>
      </c>
      <c r="CK255" s="130">
        <v>755</v>
      </c>
      <c r="CL255" s="130">
        <v>497</v>
      </c>
      <c r="CM255" s="130">
        <v>795</v>
      </c>
      <c r="CN255">
        <v>713</v>
      </c>
      <c r="CO255">
        <v>753</v>
      </c>
      <c r="CP255">
        <v>333</v>
      </c>
      <c r="CQ255">
        <v>45</v>
      </c>
      <c r="CR255">
        <v>39</v>
      </c>
      <c r="CS255">
        <v>41</v>
      </c>
      <c r="CT255" s="130">
        <v>9</v>
      </c>
      <c r="CU255" s="130">
        <v>36</v>
      </c>
      <c r="CV255" s="130">
        <v>22</v>
      </c>
      <c r="CW255" s="130">
        <v>29</v>
      </c>
      <c r="CX255">
        <v>26</v>
      </c>
      <c r="CY255">
        <v>27</v>
      </c>
      <c r="CZ255">
        <v>14</v>
      </c>
      <c r="DA255">
        <v>776</v>
      </c>
      <c r="DB255">
        <v>593</v>
      </c>
      <c r="DC255">
        <v>814</v>
      </c>
      <c r="DD255" s="130">
        <v>228</v>
      </c>
      <c r="DE255" s="130">
        <v>733</v>
      </c>
      <c r="DF255" s="130">
        <v>487</v>
      </c>
      <c r="DG255" s="130">
        <v>756</v>
      </c>
      <c r="DH255" s="130">
        <v>704</v>
      </c>
      <c r="DI255" s="130">
        <v>716</v>
      </c>
      <c r="DJ255" s="130">
        <v>331</v>
      </c>
      <c r="DK255" s="130"/>
      <c r="DL255">
        <v>983</v>
      </c>
      <c r="DM255">
        <v>967</v>
      </c>
      <c r="DN255">
        <v>16</v>
      </c>
      <c r="DO255">
        <v>983</v>
      </c>
      <c r="DP255">
        <v>56</v>
      </c>
      <c r="DQ255">
        <v>911</v>
      </c>
      <c r="DR255">
        <v>16</v>
      </c>
      <c r="DS255">
        <v>750</v>
      </c>
      <c r="DT255">
        <v>870</v>
      </c>
      <c r="DU255" s="130">
        <v>331</v>
      </c>
      <c r="DV255" s="130">
        <v>316</v>
      </c>
      <c r="DW255">
        <v>217</v>
      </c>
      <c r="DX255" s="130">
        <v>20</v>
      </c>
      <c r="DY255">
        <v>83</v>
      </c>
      <c r="DZ255">
        <v>9</v>
      </c>
      <c r="EA255">
        <v>7</v>
      </c>
      <c r="EB255">
        <v>10</v>
      </c>
      <c r="EC255" s="130">
        <v>24</v>
      </c>
      <c r="ED255" s="130">
        <v>48</v>
      </c>
      <c r="EE255" s="130">
        <v>51</v>
      </c>
      <c r="EF255" s="130">
        <v>15</v>
      </c>
      <c r="EG255" s="130">
        <v>74</v>
      </c>
      <c r="EH255" s="130">
        <v>550</v>
      </c>
      <c r="EI255" s="130">
        <v>344</v>
      </c>
      <c r="EJ255" s="130">
        <v>11</v>
      </c>
      <c r="EK255" s="130">
        <v>24</v>
      </c>
      <c r="EL255" s="130">
        <v>17</v>
      </c>
      <c r="EM255" s="130">
        <v>4</v>
      </c>
      <c r="EN255" s="130">
        <v>0</v>
      </c>
      <c r="EO255">
        <v>43</v>
      </c>
      <c r="EP255">
        <v>511</v>
      </c>
      <c r="EQ255">
        <v>336</v>
      </c>
      <c r="ER255">
        <v>16</v>
      </c>
      <c r="ES255" s="130">
        <v>191</v>
      </c>
      <c r="ET255">
        <v>45</v>
      </c>
      <c r="EU255" s="130">
        <v>77</v>
      </c>
      <c r="EV255">
        <v>719</v>
      </c>
      <c r="EW255" s="130">
        <v>12173</v>
      </c>
      <c r="EX255" s="130">
        <v>4</v>
      </c>
      <c r="EY255" s="130">
        <v>125</v>
      </c>
      <c r="EZ255" s="130">
        <v>20</v>
      </c>
      <c r="FA255" s="130">
        <v>73</v>
      </c>
      <c r="FB255" s="130">
        <v>174</v>
      </c>
      <c r="FC255" s="130">
        <v>6255</v>
      </c>
      <c r="FD255">
        <v>5583</v>
      </c>
      <c r="FE255">
        <v>1037</v>
      </c>
      <c r="FF255" s="130">
        <v>12969</v>
      </c>
      <c r="FG255" s="130">
        <v>116</v>
      </c>
      <c r="FH255" s="130">
        <v>44</v>
      </c>
      <c r="FI255" s="130">
        <v>2</v>
      </c>
      <c r="FJ255" s="130">
        <v>30</v>
      </c>
      <c r="FK255" s="130">
        <v>6</v>
      </c>
      <c r="FL255" s="130">
        <v>103</v>
      </c>
      <c r="FM255" s="130">
        <v>7</v>
      </c>
      <c r="FN255" s="130">
        <v>15</v>
      </c>
      <c r="FO255" s="130">
        <v>7</v>
      </c>
      <c r="FP255" s="130">
        <v>3</v>
      </c>
      <c r="FQ255" s="130">
        <v>2</v>
      </c>
      <c r="FR255" s="130">
        <v>5</v>
      </c>
      <c r="FS255" s="130">
        <v>3</v>
      </c>
      <c r="FT255" s="130">
        <v>1</v>
      </c>
      <c r="FU255" s="130">
        <v>14</v>
      </c>
      <c r="FV255" s="130">
        <v>8</v>
      </c>
      <c r="FW255" s="130">
        <v>5</v>
      </c>
      <c r="FX255" s="130">
        <v>2</v>
      </c>
      <c r="FY255" s="130">
        <v>11</v>
      </c>
      <c r="FZ255" s="130">
        <v>3</v>
      </c>
      <c r="GA255" s="130">
        <v>29</v>
      </c>
      <c r="GB255" s="130">
        <v>10</v>
      </c>
      <c r="GC255" s="130">
        <v>450</v>
      </c>
      <c r="GD255" s="130">
        <v>171</v>
      </c>
      <c r="GE255" s="130">
        <v>621</v>
      </c>
      <c r="GF255" s="130">
        <v>12</v>
      </c>
      <c r="GG255" s="130">
        <v>2</v>
      </c>
      <c r="GH255" s="130">
        <v>14</v>
      </c>
      <c r="GI255" s="130">
        <v>435</v>
      </c>
      <c r="GJ255" s="130">
        <v>168</v>
      </c>
      <c r="GK255" s="130">
        <v>603</v>
      </c>
      <c r="GL255" s="130">
        <v>450</v>
      </c>
      <c r="GM255" s="130">
        <v>37</v>
      </c>
      <c r="GN255" s="130">
        <v>37</v>
      </c>
      <c r="GO255" s="130">
        <v>37</v>
      </c>
      <c r="GP255" s="130">
        <v>249</v>
      </c>
      <c r="GQ255" s="130">
        <v>9</v>
      </c>
      <c r="GR255" s="130">
        <v>4</v>
      </c>
      <c r="GS255" s="130">
        <v>4</v>
      </c>
      <c r="GT255" s="130" t="s">
        <v>121</v>
      </c>
      <c r="GU255" s="130" t="s">
        <v>1297</v>
      </c>
      <c r="GV255" s="130"/>
      <c r="GW255" s="130"/>
      <c r="GX255" s="130"/>
      <c r="GY255" s="130"/>
      <c r="GZ255" s="130"/>
      <c r="HA255" s="130"/>
      <c r="HH255" s="130"/>
      <c r="HI255" s="130"/>
      <c r="HN255" s="130"/>
      <c r="HO255" s="130"/>
      <c r="HP255" s="130"/>
    </row>
    <row r="256" spans="1:224" x14ac:dyDescent="0.3">
      <c r="A256" t="s">
        <v>133</v>
      </c>
      <c r="B256" t="s">
        <v>164</v>
      </c>
      <c r="C256" t="s">
        <v>751</v>
      </c>
      <c r="D256" t="s">
        <v>752</v>
      </c>
      <c r="E256" s="352">
        <v>44682</v>
      </c>
      <c r="F256" s="130">
        <v>5968</v>
      </c>
      <c r="G256">
        <v>403</v>
      </c>
      <c r="H256">
        <v>372</v>
      </c>
      <c r="I256">
        <v>389</v>
      </c>
      <c r="J256">
        <v>361</v>
      </c>
      <c r="K256">
        <v>383</v>
      </c>
      <c r="L256">
        <v>231</v>
      </c>
      <c r="M256">
        <v>326</v>
      </c>
      <c r="N256">
        <v>127</v>
      </c>
      <c r="O256">
        <v>426</v>
      </c>
      <c r="P256">
        <v>16</v>
      </c>
      <c r="Q256">
        <v>10</v>
      </c>
      <c r="R256">
        <v>11</v>
      </c>
      <c r="S256">
        <v>12</v>
      </c>
      <c r="T256">
        <v>11</v>
      </c>
      <c r="U256">
        <v>4</v>
      </c>
      <c r="V256">
        <v>11</v>
      </c>
      <c r="W256">
        <v>2</v>
      </c>
      <c r="X256">
        <v>17</v>
      </c>
      <c r="Y256">
        <v>386</v>
      </c>
      <c r="Z256">
        <v>361</v>
      </c>
      <c r="AA256">
        <v>377</v>
      </c>
      <c r="AB256">
        <v>348</v>
      </c>
      <c r="AC256">
        <v>371</v>
      </c>
      <c r="AD256">
        <v>227</v>
      </c>
      <c r="AE256">
        <v>315</v>
      </c>
      <c r="AF256">
        <v>123</v>
      </c>
      <c r="AG256">
        <v>406</v>
      </c>
      <c r="AH256">
        <v>54</v>
      </c>
      <c r="AI256">
        <v>50</v>
      </c>
      <c r="AJ256">
        <v>3</v>
      </c>
      <c r="AK256">
        <v>3</v>
      </c>
      <c r="AL256">
        <v>51</v>
      </c>
      <c r="AM256">
        <v>47</v>
      </c>
      <c r="AN256">
        <v>178</v>
      </c>
      <c r="AO256">
        <v>3</v>
      </c>
      <c r="AP256">
        <v>175</v>
      </c>
      <c r="AQ256">
        <v>0</v>
      </c>
      <c r="AR256">
        <v>0</v>
      </c>
      <c r="AS256">
        <v>0</v>
      </c>
      <c r="AT256">
        <v>65</v>
      </c>
      <c r="AU256">
        <v>1</v>
      </c>
      <c r="AV256">
        <v>64</v>
      </c>
      <c r="AW256" s="130">
        <v>326</v>
      </c>
      <c r="AX256" s="130">
        <v>4</v>
      </c>
      <c r="AY256" s="130">
        <v>18</v>
      </c>
      <c r="AZ256" s="130">
        <v>302</v>
      </c>
      <c r="BA256" s="130">
        <v>11</v>
      </c>
      <c r="BB256" s="130">
        <v>0</v>
      </c>
      <c r="BC256" s="130">
        <v>0</v>
      </c>
      <c r="BD256" s="130">
        <v>9</v>
      </c>
      <c r="BE256" s="130">
        <v>315</v>
      </c>
      <c r="BF256" s="130">
        <v>4</v>
      </c>
      <c r="BG256" s="130">
        <v>18</v>
      </c>
      <c r="BH256" s="130">
        <v>293</v>
      </c>
      <c r="BI256">
        <v>30</v>
      </c>
      <c r="BJ256" s="130">
        <v>7</v>
      </c>
      <c r="BK256">
        <v>54</v>
      </c>
      <c r="BL256">
        <v>54</v>
      </c>
      <c r="BM256" s="27">
        <v>29</v>
      </c>
      <c r="BN256">
        <v>3</v>
      </c>
      <c r="BO256" s="130">
        <v>25</v>
      </c>
      <c r="BP256" s="130">
        <v>1</v>
      </c>
      <c r="BQ256">
        <v>0</v>
      </c>
      <c r="BR256">
        <v>0</v>
      </c>
      <c r="BS256" s="130">
        <v>24</v>
      </c>
      <c r="BT256">
        <v>0</v>
      </c>
      <c r="BU256">
        <v>0</v>
      </c>
      <c r="BV256">
        <v>1</v>
      </c>
      <c r="BW256">
        <v>13</v>
      </c>
      <c r="BX256">
        <v>1</v>
      </c>
      <c r="BY256" s="130">
        <v>12</v>
      </c>
      <c r="BZ256">
        <v>20</v>
      </c>
      <c r="CA256">
        <v>7</v>
      </c>
      <c r="CB256">
        <v>17</v>
      </c>
      <c r="CC256">
        <v>3</v>
      </c>
      <c r="CD256" s="130"/>
      <c r="CE256" s="130"/>
      <c r="CF256" s="322"/>
      <c r="CG256">
        <v>403</v>
      </c>
      <c r="CH256">
        <v>238</v>
      </c>
      <c r="CI256">
        <v>389</v>
      </c>
      <c r="CJ256" s="130">
        <v>106</v>
      </c>
      <c r="CK256" s="130">
        <v>340</v>
      </c>
      <c r="CL256" s="130">
        <v>219</v>
      </c>
      <c r="CM256" s="130">
        <v>372</v>
      </c>
      <c r="CN256">
        <v>344</v>
      </c>
      <c r="CO256">
        <v>352</v>
      </c>
      <c r="CP256">
        <v>117</v>
      </c>
      <c r="CQ256">
        <v>16</v>
      </c>
      <c r="CR256">
        <v>7</v>
      </c>
      <c r="CS256">
        <v>11</v>
      </c>
      <c r="CT256" s="130">
        <v>3</v>
      </c>
      <c r="CU256" s="130">
        <v>8</v>
      </c>
      <c r="CV256" s="130">
        <v>6</v>
      </c>
      <c r="CW256" s="130">
        <v>10</v>
      </c>
      <c r="CX256">
        <v>10</v>
      </c>
      <c r="CY256">
        <v>10</v>
      </c>
      <c r="CZ256">
        <v>5</v>
      </c>
      <c r="DA256">
        <v>386</v>
      </c>
      <c r="DB256">
        <v>230</v>
      </c>
      <c r="DC256">
        <v>377</v>
      </c>
      <c r="DD256" s="130">
        <v>102</v>
      </c>
      <c r="DE256" s="130">
        <v>331</v>
      </c>
      <c r="DF256" s="130">
        <v>212</v>
      </c>
      <c r="DG256" s="130">
        <v>361</v>
      </c>
      <c r="DH256" s="130">
        <v>333</v>
      </c>
      <c r="DI256" s="130">
        <v>341</v>
      </c>
      <c r="DJ256" s="130">
        <v>111</v>
      </c>
      <c r="DK256" s="130"/>
      <c r="DL256">
        <v>448</v>
      </c>
      <c r="DM256">
        <v>445</v>
      </c>
      <c r="DN256">
        <v>3</v>
      </c>
      <c r="DO256">
        <v>448</v>
      </c>
      <c r="DP256">
        <v>20</v>
      </c>
      <c r="DQ256">
        <v>425</v>
      </c>
      <c r="DR256">
        <v>3</v>
      </c>
      <c r="DS256">
        <v>218</v>
      </c>
      <c r="DT256">
        <v>379</v>
      </c>
      <c r="DU256" s="130">
        <v>86</v>
      </c>
      <c r="DV256" s="130">
        <v>139</v>
      </c>
      <c r="DW256">
        <v>166</v>
      </c>
      <c r="DX256" s="130">
        <v>6</v>
      </c>
      <c r="DY256">
        <v>42</v>
      </c>
      <c r="DZ256">
        <v>5</v>
      </c>
      <c r="EA256">
        <v>4</v>
      </c>
      <c r="EB256">
        <v>1</v>
      </c>
      <c r="EC256" s="130">
        <v>3</v>
      </c>
      <c r="ED256" s="130">
        <v>91</v>
      </c>
      <c r="EE256" s="130">
        <v>36</v>
      </c>
      <c r="EF256" s="130">
        <v>3</v>
      </c>
      <c r="EG256" s="130">
        <v>26</v>
      </c>
      <c r="EH256" s="130">
        <v>264</v>
      </c>
      <c r="EI256" s="130">
        <v>155</v>
      </c>
      <c r="EJ256" s="130">
        <v>3</v>
      </c>
      <c r="EK256" s="130">
        <v>9</v>
      </c>
      <c r="EL256" s="130">
        <v>7</v>
      </c>
      <c r="EM256" s="130">
        <v>1</v>
      </c>
      <c r="EN256" s="130">
        <v>0</v>
      </c>
      <c r="EO256">
        <v>16</v>
      </c>
      <c r="EP256">
        <v>256</v>
      </c>
      <c r="EQ256">
        <v>153</v>
      </c>
      <c r="ER256">
        <v>2</v>
      </c>
      <c r="ES256" s="130">
        <v>53</v>
      </c>
      <c r="ET256">
        <v>17</v>
      </c>
      <c r="EU256" s="130">
        <v>40</v>
      </c>
      <c r="EV256">
        <v>83</v>
      </c>
      <c r="EW256" s="130">
        <v>3966</v>
      </c>
      <c r="EX256" s="130">
        <v>0</v>
      </c>
      <c r="EY256" s="130">
        <v>69</v>
      </c>
      <c r="EZ256" s="130">
        <v>0</v>
      </c>
      <c r="FA256" s="130">
        <v>32</v>
      </c>
      <c r="FB256" s="130">
        <v>81</v>
      </c>
      <c r="FC256" s="130">
        <v>2161</v>
      </c>
      <c r="FD256">
        <v>1655</v>
      </c>
      <c r="FE256">
        <v>273</v>
      </c>
      <c r="FF256" s="130">
        <v>4089</v>
      </c>
      <c r="FG256" s="130">
        <v>42</v>
      </c>
      <c r="FH256" s="130">
        <v>14</v>
      </c>
      <c r="FI256" s="130">
        <v>0</v>
      </c>
      <c r="FJ256" s="130">
        <v>3</v>
      </c>
      <c r="FK256" s="130">
        <v>0</v>
      </c>
      <c r="FL256" s="130">
        <v>42</v>
      </c>
      <c r="FM256" s="130">
        <v>0</v>
      </c>
      <c r="FN256" s="130">
        <v>3</v>
      </c>
      <c r="FO256" s="130">
        <v>1</v>
      </c>
      <c r="FP256" s="130">
        <v>1</v>
      </c>
      <c r="FQ256" s="130">
        <v>0</v>
      </c>
      <c r="FR256" s="130">
        <v>1</v>
      </c>
      <c r="FS256" s="130">
        <v>0</v>
      </c>
      <c r="FT256" s="130">
        <v>0</v>
      </c>
      <c r="FU256" s="130">
        <v>2</v>
      </c>
      <c r="FV256" s="130">
        <v>0</v>
      </c>
      <c r="FW256" s="130">
        <v>0</v>
      </c>
      <c r="FX256" s="130">
        <v>0</v>
      </c>
      <c r="FY256" s="130">
        <v>2</v>
      </c>
      <c r="FZ256" s="130">
        <v>0</v>
      </c>
      <c r="GA256" s="130">
        <v>5</v>
      </c>
      <c r="GB256" s="130">
        <v>4</v>
      </c>
      <c r="GC256" s="130">
        <v>268</v>
      </c>
      <c r="GD256" s="130">
        <v>51</v>
      </c>
      <c r="GE256" s="130">
        <v>319</v>
      </c>
      <c r="GF256" s="130">
        <v>5</v>
      </c>
      <c r="GG256" s="130">
        <v>0</v>
      </c>
      <c r="GH256" s="130">
        <v>5</v>
      </c>
      <c r="GI256" s="130">
        <v>262</v>
      </c>
      <c r="GJ256" s="130">
        <v>51</v>
      </c>
      <c r="GK256" s="130">
        <v>313</v>
      </c>
      <c r="GL256" s="130">
        <v>268</v>
      </c>
      <c r="GM256" s="130">
        <v>26</v>
      </c>
      <c r="GN256" s="130">
        <v>26</v>
      </c>
      <c r="GO256" s="130">
        <v>26</v>
      </c>
      <c r="GP256" s="130">
        <v>91</v>
      </c>
      <c r="GQ256" s="130">
        <v>0</v>
      </c>
      <c r="GR256" s="130">
        <v>0</v>
      </c>
      <c r="GS256" s="130">
        <v>0</v>
      </c>
      <c r="GT256" s="130" t="s">
        <v>118</v>
      </c>
      <c r="GU256" s="130" t="s">
        <v>1298</v>
      </c>
      <c r="GV256" s="130"/>
      <c r="GW256" s="130"/>
      <c r="GX256" s="130"/>
      <c r="GY256" s="130"/>
      <c r="GZ256" s="130"/>
      <c r="HA256" s="130"/>
      <c r="HH256" s="130"/>
      <c r="HI256" s="130"/>
      <c r="HN256" s="130"/>
      <c r="HO256" s="130"/>
      <c r="HP256" s="130"/>
    </row>
    <row r="257" spans="1:224" x14ac:dyDescent="0.3">
      <c r="A257" t="s">
        <v>133</v>
      </c>
      <c r="B257" t="s">
        <v>164</v>
      </c>
      <c r="C257" t="s">
        <v>751</v>
      </c>
      <c r="D257" t="s">
        <v>752</v>
      </c>
      <c r="E257" s="352">
        <v>44713</v>
      </c>
      <c r="F257" s="130">
        <v>6006</v>
      </c>
      <c r="G257">
        <v>407</v>
      </c>
      <c r="H257">
        <v>378</v>
      </c>
      <c r="I257">
        <v>392</v>
      </c>
      <c r="J257">
        <v>367</v>
      </c>
      <c r="K257">
        <v>393</v>
      </c>
      <c r="L257">
        <v>228</v>
      </c>
      <c r="M257">
        <v>327</v>
      </c>
      <c r="N257">
        <v>153</v>
      </c>
      <c r="O257">
        <v>433</v>
      </c>
      <c r="P257">
        <v>16</v>
      </c>
      <c r="Q257">
        <v>10</v>
      </c>
      <c r="R257">
        <v>12</v>
      </c>
      <c r="S257">
        <v>12</v>
      </c>
      <c r="T257">
        <v>12</v>
      </c>
      <c r="U257">
        <v>5</v>
      </c>
      <c r="V257">
        <v>11</v>
      </c>
      <c r="W257">
        <v>3</v>
      </c>
      <c r="X257">
        <v>17</v>
      </c>
      <c r="Y257">
        <v>390</v>
      </c>
      <c r="Z257">
        <v>367</v>
      </c>
      <c r="AA257">
        <v>379</v>
      </c>
      <c r="AB257">
        <v>354</v>
      </c>
      <c r="AC257">
        <v>380</v>
      </c>
      <c r="AD257">
        <v>223</v>
      </c>
      <c r="AE257">
        <v>316</v>
      </c>
      <c r="AF257">
        <v>148</v>
      </c>
      <c r="AG257">
        <v>413</v>
      </c>
      <c r="AH257">
        <v>57</v>
      </c>
      <c r="AI257">
        <v>52</v>
      </c>
      <c r="AJ257">
        <v>3</v>
      </c>
      <c r="AK257">
        <v>3</v>
      </c>
      <c r="AL257">
        <v>54</v>
      </c>
      <c r="AM257">
        <v>49</v>
      </c>
      <c r="AN257">
        <v>180</v>
      </c>
      <c r="AO257">
        <v>4</v>
      </c>
      <c r="AP257">
        <v>176</v>
      </c>
      <c r="AQ257">
        <v>0</v>
      </c>
      <c r="AR257">
        <v>0</v>
      </c>
      <c r="AS257">
        <v>0</v>
      </c>
      <c r="AT257">
        <v>77</v>
      </c>
      <c r="AU257">
        <v>1</v>
      </c>
      <c r="AV257">
        <v>76</v>
      </c>
      <c r="AW257" s="130">
        <v>327</v>
      </c>
      <c r="AX257" s="130">
        <v>5</v>
      </c>
      <c r="AY257" s="130">
        <v>12</v>
      </c>
      <c r="AZ257" s="130">
        <v>308</v>
      </c>
      <c r="BA257" s="130">
        <v>11</v>
      </c>
      <c r="BB257" s="130">
        <v>0</v>
      </c>
      <c r="BC257" s="130">
        <v>0</v>
      </c>
      <c r="BD257" s="130">
        <v>9</v>
      </c>
      <c r="BE257" s="130">
        <v>316</v>
      </c>
      <c r="BF257" s="130">
        <v>5</v>
      </c>
      <c r="BG257" s="130">
        <v>12</v>
      </c>
      <c r="BH257" s="130">
        <v>299</v>
      </c>
      <c r="BI257">
        <v>30</v>
      </c>
      <c r="BJ257" s="130">
        <v>7</v>
      </c>
      <c r="BK257">
        <v>54</v>
      </c>
      <c r="BL257">
        <v>55</v>
      </c>
      <c r="BM257" s="27">
        <v>30</v>
      </c>
      <c r="BN257">
        <v>3</v>
      </c>
      <c r="BO257" s="130">
        <v>25</v>
      </c>
      <c r="BP257" s="130">
        <v>1</v>
      </c>
      <c r="BQ257">
        <v>0</v>
      </c>
      <c r="BR257">
        <v>0</v>
      </c>
      <c r="BS257" s="130">
        <v>24</v>
      </c>
      <c r="BT257">
        <v>1</v>
      </c>
      <c r="BU257">
        <v>0</v>
      </c>
      <c r="BV257">
        <v>1</v>
      </c>
      <c r="BW257">
        <v>13</v>
      </c>
      <c r="BX257">
        <v>1</v>
      </c>
      <c r="BY257" s="130">
        <v>12</v>
      </c>
      <c r="BZ257">
        <v>19</v>
      </c>
      <c r="CA257">
        <v>8</v>
      </c>
      <c r="CB257">
        <v>16</v>
      </c>
      <c r="CC257">
        <v>3</v>
      </c>
      <c r="CD257" s="130"/>
      <c r="CE257" s="130"/>
      <c r="CF257" s="322"/>
      <c r="CG257">
        <v>407</v>
      </c>
      <c r="CH257">
        <v>235</v>
      </c>
      <c r="CI257">
        <v>392</v>
      </c>
      <c r="CJ257" s="130">
        <v>108</v>
      </c>
      <c r="CK257" s="130">
        <v>335</v>
      </c>
      <c r="CL257" s="130">
        <v>218</v>
      </c>
      <c r="CM257" s="130">
        <v>378</v>
      </c>
      <c r="CN257">
        <v>339</v>
      </c>
      <c r="CO257">
        <v>356</v>
      </c>
      <c r="CP257">
        <v>122</v>
      </c>
      <c r="CQ257">
        <v>16</v>
      </c>
      <c r="CR257">
        <v>7</v>
      </c>
      <c r="CS257">
        <v>12</v>
      </c>
      <c r="CT257" s="130">
        <v>2</v>
      </c>
      <c r="CU257" s="130">
        <v>10</v>
      </c>
      <c r="CV257" s="130">
        <v>6</v>
      </c>
      <c r="CW257" s="130">
        <v>10</v>
      </c>
      <c r="CX257">
        <v>10</v>
      </c>
      <c r="CY257">
        <v>10</v>
      </c>
      <c r="CZ257">
        <v>5</v>
      </c>
      <c r="DA257">
        <v>390</v>
      </c>
      <c r="DB257">
        <v>229</v>
      </c>
      <c r="DC257">
        <v>379</v>
      </c>
      <c r="DD257" s="130">
        <v>107</v>
      </c>
      <c r="DE257" s="130">
        <v>331</v>
      </c>
      <c r="DF257" s="130">
        <v>216</v>
      </c>
      <c r="DG257" s="130">
        <v>367</v>
      </c>
      <c r="DH257" s="130">
        <v>337</v>
      </c>
      <c r="DI257" s="130">
        <v>345</v>
      </c>
      <c r="DJ257" s="130">
        <v>119</v>
      </c>
      <c r="DK257" s="130"/>
      <c r="DL257">
        <v>453</v>
      </c>
      <c r="DM257">
        <v>449</v>
      </c>
      <c r="DN257">
        <v>4</v>
      </c>
      <c r="DO257">
        <v>453</v>
      </c>
      <c r="DP257">
        <v>20</v>
      </c>
      <c r="DQ257">
        <v>429</v>
      </c>
      <c r="DR257">
        <v>4</v>
      </c>
      <c r="DS257">
        <v>238</v>
      </c>
      <c r="DT257">
        <v>383</v>
      </c>
      <c r="DU257" s="130">
        <v>87</v>
      </c>
      <c r="DV257" s="130">
        <v>139</v>
      </c>
      <c r="DW257">
        <v>168</v>
      </c>
      <c r="DX257" s="130">
        <v>6</v>
      </c>
      <c r="DY257">
        <v>43</v>
      </c>
      <c r="DZ257">
        <v>6</v>
      </c>
      <c r="EA257">
        <v>4</v>
      </c>
      <c r="EB257">
        <v>2</v>
      </c>
      <c r="EC257" s="130">
        <v>3</v>
      </c>
      <c r="ED257" s="130">
        <v>81</v>
      </c>
      <c r="EE257" s="130">
        <v>36</v>
      </c>
      <c r="EF257" s="130">
        <v>3</v>
      </c>
      <c r="EG257" s="130">
        <v>28</v>
      </c>
      <c r="EH257" s="130">
        <v>264</v>
      </c>
      <c r="EI257" s="130">
        <v>158</v>
      </c>
      <c r="EJ257" s="130">
        <v>3</v>
      </c>
      <c r="EK257" s="130">
        <v>9</v>
      </c>
      <c r="EL257" s="130">
        <v>7</v>
      </c>
      <c r="EM257" s="130">
        <v>1</v>
      </c>
      <c r="EN257" s="130">
        <v>0</v>
      </c>
      <c r="EO257">
        <v>16</v>
      </c>
      <c r="EP257">
        <v>253</v>
      </c>
      <c r="EQ257">
        <v>155</v>
      </c>
      <c r="ER257">
        <v>1</v>
      </c>
      <c r="ES257" s="130">
        <v>55</v>
      </c>
      <c r="ET257">
        <v>17</v>
      </c>
      <c r="EU257" s="130">
        <v>42</v>
      </c>
      <c r="EV257">
        <v>94</v>
      </c>
      <c r="EW257" s="130">
        <v>3983</v>
      </c>
      <c r="EX257" s="130">
        <v>4</v>
      </c>
      <c r="EY257" s="130">
        <v>77</v>
      </c>
      <c r="EZ257" s="130">
        <v>4</v>
      </c>
      <c r="FA257" s="130">
        <v>34</v>
      </c>
      <c r="FB257" s="130">
        <v>80</v>
      </c>
      <c r="FC257" s="130">
        <v>2148</v>
      </c>
      <c r="FD257">
        <v>1650</v>
      </c>
      <c r="FE257">
        <v>276</v>
      </c>
      <c r="FF257" s="130">
        <v>4119</v>
      </c>
      <c r="FG257" s="130">
        <v>43</v>
      </c>
      <c r="FH257" s="130">
        <v>14</v>
      </c>
      <c r="FI257" s="130">
        <v>0</v>
      </c>
      <c r="FJ257" s="130">
        <v>4</v>
      </c>
      <c r="FK257" s="130">
        <v>0</v>
      </c>
      <c r="FL257" s="130">
        <v>43</v>
      </c>
      <c r="FM257" s="130">
        <v>0</v>
      </c>
      <c r="FN257" s="130">
        <v>3</v>
      </c>
      <c r="FO257" s="130">
        <v>1</v>
      </c>
      <c r="FP257" s="130">
        <v>1</v>
      </c>
      <c r="FQ257" s="130">
        <v>0</v>
      </c>
      <c r="FR257" s="130">
        <v>1</v>
      </c>
      <c r="FS257" s="130">
        <v>0</v>
      </c>
      <c r="FT257" s="130">
        <v>0</v>
      </c>
      <c r="FU257" s="130">
        <v>2</v>
      </c>
      <c r="FV257" s="130">
        <v>0</v>
      </c>
      <c r="FW257" s="130">
        <v>0</v>
      </c>
      <c r="FX257" s="130">
        <v>0</v>
      </c>
      <c r="FY257" s="130">
        <v>2</v>
      </c>
      <c r="FZ257" s="130">
        <v>0</v>
      </c>
      <c r="GA257" s="130">
        <v>5</v>
      </c>
      <c r="GB257" s="130">
        <v>4</v>
      </c>
      <c r="GC257" s="130">
        <v>272</v>
      </c>
      <c r="GD257" s="130">
        <v>51</v>
      </c>
      <c r="GE257" s="130">
        <v>323</v>
      </c>
      <c r="GF257" s="130">
        <v>5</v>
      </c>
      <c r="GG257" s="130">
        <v>0</v>
      </c>
      <c r="GH257" s="130">
        <v>5</v>
      </c>
      <c r="GI257" s="130">
        <v>266</v>
      </c>
      <c r="GJ257" s="130">
        <v>51</v>
      </c>
      <c r="GK257" s="130">
        <v>317</v>
      </c>
      <c r="GL257" s="130">
        <v>272</v>
      </c>
      <c r="GM257" s="130">
        <v>29</v>
      </c>
      <c r="GN257" s="130">
        <v>28</v>
      </c>
      <c r="GO257" s="130">
        <v>29</v>
      </c>
      <c r="GP257" s="130">
        <v>95</v>
      </c>
      <c r="GQ257" s="130">
        <v>2</v>
      </c>
      <c r="GR257" s="130">
        <v>0</v>
      </c>
      <c r="GS257" s="130">
        <v>0</v>
      </c>
      <c r="GT257" s="130" t="s">
        <v>121</v>
      </c>
      <c r="GU257" s="130" t="s">
        <v>1298</v>
      </c>
      <c r="GV257" s="130"/>
      <c r="GW257" s="130"/>
      <c r="GX257" s="130"/>
      <c r="GY257" s="130"/>
      <c r="GZ257" s="130"/>
      <c r="HA257" s="130"/>
      <c r="HH257" s="130"/>
      <c r="HI257" s="130"/>
      <c r="HN257" s="130"/>
      <c r="HO257" s="130"/>
      <c r="HP257" s="130"/>
    </row>
    <row r="258" spans="1:224" x14ac:dyDescent="0.3">
      <c r="A258" t="s">
        <v>133</v>
      </c>
      <c r="B258" t="s">
        <v>175</v>
      </c>
      <c r="C258" t="s">
        <v>806</v>
      </c>
      <c r="D258" t="s">
        <v>807</v>
      </c>
      <c r="E258" s="352">
        <v>44682</v>
      </c>
      <c r="F258" s="130">
        <v>15136</v>
      </c>
      <c r="G258">
        <v>1099</v>
      </c>
      <c r="H258">
        <v>1121</v>
      </c>
      <c r="I258">
        <v>1152</v>
      </c>
      <c r="J258">
        <v>1045</v>
      </c>
      <c r="K258">
        <v>1150</v>
      </c>
      <c r="L258">
        <v>712</v>
      </c>
      <c r="M258">
        <v>960</v>
      </c>
      <c r="N258">
        <v>176</v>
      </c>
      <c r="O258">
        <v>1220</v>
      </c>
      <c r="P258">
        <v>19</v>
      </c>
      <c r="Q258">
        <v>11</v>
      </c>
      <c r="R258">
        <v>17</v>
      </c>
      <c r="S258">
        <v>19</v>
      </c>
      <c r="T258">
        <v>12</v>
      </c>
      <c r="U258">
        <v>2</v>
      </c>
      <c r="V258">
        <v>9</v>
      </c>
      <c r="W258">
        <v>5</v>
      </c>
      <c r="X258">
        <v>19</v>
      </c>
      <c r="Y258">
        <v>1078</v>
      </c>
      <c r="Z258">
        <v>1108</v>
      </c>
      <c r="AA258">
        <v>1132</v>
      </c>
      <c r="AB258">
        <v>1023</v>
      </c>
      <c r="AC258">
        <v>1134</v>
      </c>
      <c r="AD258">
        <v>709</v>
      </c>
      <c r="AE258">
        <v>950</v>
      </c>
      <c r="AF258">
        <v>170</v>
      </c>
      <c r="AG258">
        <v>1197</v>
      </c>
      <c r="AH258">
        <v>99</v>
      </c>
      <c r="AI258">
        <v>95</v>
      </c>
      <c r="AJ258">
        <v>1</v>
      </c>
      <c r="AK258">
        <v>1</v>
      </c>
      <c r="AL258">
        <v>98</v>
      </c>
      <c r="AM258">
        <v>94</v>
      </c>
      <c r="AN258">
        <v>593</v>
      </c>
      <c r="AO258">
        <v>2</v>
      </c>
      <c r="AP258">
        <v>590</v>
      </c>
      <c r="AQ258">
        <v>1</v>
      </c>
      <c r="AR258">
        <v>1</v>
      </c>
      <c r="AS258">
        <v>0</v>
      </c>
      <c r="AT258">
        <v>95</v>
      </c>
      <c r="AU258">
        <v>0</v>
      </c>
      <c r="AV258">
        <v>95</v>
      </c>
      <c r="AW258" s="130">
        <v>960</v>
      </c>
      <c r="AX258" s="130">
        <v>2</v>
      </c>
      <c r="AY258" s="130">
        <v>23</v>
      </c>
      <c r="AZ258" s="130">
        <v>931</v>
      </c>
      <c r="BA258" s="130">
        <v>9</v>
      </c>
      <c r="BB258" s="130">
        <v>0</v>
      </c>
      <c r="BC258" s="130">
        <v>0</v>
      </c>
      <c r="BD258" s="130">
        <v>9</v>
      </c>
      <c r="BE258" s="130">
        <v>950</v>
      </c>
      <c r="BF258" s="130">
        <v>2</v>
      </c>
      <c r="BG258" s="130">
        <v>23</v>
      </c>
      <c r="BH258" s="130">
        <v>921</v>
      </c>
      <c r="BI258">
        <v>171</v>
      </c>
      <c r="BJ258" s="130">
        <v>18</v>
      </c>
      <c r="BK258">
        <v>237</v>
      </c>
      <c r="BL258">
        <v>141</v>
      </c>
      <c r="BM258" s="27">
        <v>44</v>
      </c>
      <c r="BN258">
        <v>7</v>
      </c>
      <c r="BO258" s="130">
        <v>100</v>
      </c>
      <c r="BP258" s="130">
        <v>27</v>
      </c>
      <c r="BQ258">
        <v>3</v>
      </c>
      <c r="BR258">
        <v>0</v>
      </c>
      <c r="BS258" s="130">
        <v>73</v>
      </c>
      <c r="BT258">
        <v>3</v>
      </c>
      <c r="BU258">
        <v>0</v>
      </c>
      <c r="BV258">
        <v>9</v>
      </c>
      <c r="BW258">
        <v>39</v>
      </c>
      <c r="BX258">
        <v>1</v>
      </c>
      <c r="BY258" s="130">
        <v>38</v>
      </c>
      <c r="BZ258">
        <v>67</v>
      </c>
      <c r="CA258">
        <v>20</v>
      </c>
      <c r="CB258">
        <v>61</v>
      </c>
      <c r="CC258">
        <v>5</v>
      </c>
      <c r="CD258" s="130"/>
      <c r="CE258" s="130"/>
      <c r="CF258" s="322"/>
      <c r="CG258">
        <v>1099</v>
      </c>
      <c r="CH258">
        <v>750</v>
      </c>
      <c r="CI258">
        <v>1152</v>
      </c>
      <c r="CJ258" s="130">
        <v>318</v>
      </c>
      <c r="CK258" s="130">
        <v>1044</v>
      </c>
      <c r="CL258" s="130">
        <v>671</v>
      </c>
      <c r="CM258" s="130">
        <v>1121</v>
      </c>
      <c r="CN258">
        <v>1067</v>
      </c>
      <c r="CO258">
        <v>1020</v>
      </c>
      <c r="CP258">
        <v>392</v>
      </c>
      <c r="CQ258">
        <v>19</v>
      </c>
      <c r="CR258">
        <v>15</v>
      </c>
      <c r="CS258">
        <v>17</v>
      </c>
      <c r="CT258" s="130">
        <v>2</v>
      </c>
      <c r="CU258" s="130">
        <v>12</v>
      </c>
      <c r="CV258" s="130">
        <v>3</v>
      </c>
      <c r="CW258" s="130">
        <v>11</v>
      </c>
      <c r="CX258">
        <v>8</v>
      </c>
      <c r="CY258">
        <v>9</v>
      </c>
      <c r="CZ258">
        <v>2</v>
      </c>
      <c r="DA258">
        <v>1078</v>
      </c>
      <c r="DB258">
        <v>734</v>
      </c>
      <c r="DC258">
        <v>1132</v>
      </c>
      <c r="DD258" s="130">
        <v>315</v>
      </c>
      <c r="DE258" s="130">
        <v>1030</v>
      </c>
      <c r="DF258" s="130">
        <v>666</v>
      </c>
      <c r="DG258" s="130">
        <v>1108</v>
      </c>
      <c r="DH258" s="130">
        <v>1058</v>
      </c>
      <c r="DI258" s="130">
        <v>1009</v>
      </c>
      <c r="DJ258" s="130">
        <v>389</v>
      </c>
      <c r="DK258" s="130"/>
      <c r="DL258">
        <v>1300</v>
      </c>
      <c r="DM258">
        <v>1290</v>
      </c>
      <c r="DN258">
        <v>10</v>
      </c>
      <c r="DO258">
        <v>1300</v>
      </c>
      <c r="DP258">
        <v>26</v>
      </c>
      <c r="DQ258">
        <v>1264</v>
      </c>
      <c r="DR258">
        <v>10</v>
      </c>
      <c r="DS258">
        <v>352</v>
      </c>
      <c r="DT258">
        <v>996</v>
      </c>
      <c r="DU258" s="130">
        <v>88</v>
      </c>
      <c r="DV258" s="130">
        <v>971</v>
      </c>
      <c r="DW258">
        <v>174</v>
      </c>
      <c r="DX258" s="130">
        <v>19</v>
      </c>
      <c r="DY258">
        <v>39</v>
      </c>
      <c r="DZ258">
        <v>3</v>
      </c>
      <c r="EA258">
        <v>6</v>
      </c>
      <c r="EB258">
        <v>2</v>
      </c>
      <c r="EC258" s="130">
        <v>6</v>
      </c>
      <c r="ED258" s="130">
        <v>465</v>
      </c>
      <c r="EE258" s="130">
        <v>16</v>
      </c>
      <c r="EF258" s="130">
        <v>8</v>
      </c>
      <c r="EG258" s="130">
        <v>108</v>
      </c>
      <c r="EH258" s="130">
        <v>741</v>
      </c>
      <c r="EI258" s="130">
        <v>443</v>
      </c>
      <c r="EJ258" s="130">
        <v>5</v>
      </c>
      <c r="EK258" s="130">
        <v>15</v>
      </c>
      <c r="EL258" s="130">
        <v>5</v>
      </c>
      <c r="EM258" s="130">
        <v>1</v>
      </c>
      <c r="EN258" s="130">
        <v>0</v>
      </c>
      <c r="EO258">
        <v>87</v>
      </c>
      <c r="EP258">
        <v>735</v>
      </c>
      <c r="EQ258">
        <v>442</v>
      </c>
      <c r="ER258">
        <v>10</v>
      </c>
      <c r="ES258" s="130">
        <v>259</v>
      </c>
      <c r="ET258">
        <v>74</v>
      </c>
      <c r="EU258" s="130">
        <v>36</v>
      </c>
      <c r="EV258">
        <v>634</v>
      </c>
      <c r="EW258" s="130">
        <v>8919</v>
      </c>
      <c r="EX258" s="130">
        <v>0</v>
      </c>
      <c r="EY258" s="130">
        <v>66</v>
      </c>
      <c r="EZ258" s="130">
        <v>7</v>
      </c>
      <c r="FA258" s="130">
        <v>63</v>
      </c>
      <c r="FB258" s="130">
        <v>143</v>
      </c>
      <c r="FC258" s="130">
        <v>5511</v>
      </c>
      <c r="FD258">
        <v>3433</v>
      </c>
      <c r="FE258">
        <v>645</v>
      </c>
      <c r="FF258" s="130">
        <v>9589</v>
      </c>
      <c r="FG258" s="130">
        <v>127</v>
      </c>
      <c r="FH258" s="130">
        <v>37</v>
      </c>
      <c r="FI258" s="130">
        <v>3</v>
      </c>
      <c r="FJ258" s="130">
        <v>19</v>
      </c>
      <c r="FK258" s="130">
        <v>4</v>
      </c>
      <c r="FL258" s="130">
        <v>120</v>
      </c>
      <c r="FM258" s="130">
        <v>3</v>
      </c>
      <c r="FN258" s="130">
        <v>8</v>
      </c>
      <c r="FO258" s="130">
        <v>3</v>
      </c>
      <c r="FP258" s="130">
        <v>1</v>
      </c>
      <c r="FQ258" s="130">
        <v>0</v>
      </c>
      <c r="FR258" s="130">
        <v>3</v>
      </c>
      <c r="FS258" s="130">
        <v>1</v>
      </c>
      <c r="FT258" s="130">
        <v>0</v>
      </c>
      <c r="FU258" s="130">
        <v>12</v>
      </c>
      <c r="FV258" s="130">
        <v>5</v>
      </c>
      <c r="FW258" s="130">
        <v>1</v>
      </c>
      <c r="FX258" s="130">
        <v>4</v>
      </c>
      <c r="FY258" s="130">
        <v>5</v>
      </c>
      <c r="FZ258" s="130">
        <v>4</v>
      </c>
      <c r="GA258" s="130">
        <v>20</v>
      </c>
      <c r="GB258" s="130">
        <v>3</v>
      </c>
      <c r="GC258" s="130">
        <v>759</v>
      </c>
      <c r="GD258" s="130">
        <v>225</v>
      </c>
      <c r="GE258" s="130">
        <v>984</v>
      </c>
      <c r="GF258" s="130">
        <v>3</v>
      </c>
      <c r="GG258" s="130">
        <v>0</v>
      </c>
      <c r="GH258" s="130">
        <v>3</v>
      </c>
      <c r="GI258" s="130">
        <v>756</v>
      </c>
      <c r="GJ258" s="130">
        <v>224</v>
      </c>
      <c r="GK258" s="130">
        <v>980</v>
      </c>
      <c r="GL258" s="130">
        <v>759</v>
      </c>
      <c r="GM258" s="130">
        <v>70</v>
      </c>
      <c r="GN258" s="130">
        <v>70</v>
      </c>
      <c r="GO258" s="130">
        <v>70</v>
      </c>
      <c r="GP258" s="130">
        <v>408</v>
      </c>
      <c r="GQ258" s="130">
        <v>2</v>
      </c>
      <c r="GR258" s="130">
        <v>2</v>
      </c>
      <c r="GS258" s="130">
        <v>2</v>
      </c>
      <c r="GT258" s="130" t="s">
        <v>118</v>
      </c>
      <c r="GU258" s="130" t="s">
        <v>1328</v>
      </c>
      <c r="GV258" s="130"/>
      <c r="GW258" s="130"/>
      <c r="GX258" s="130"/>
      <c r="GY258" s="130"/>
      <c r="GZ258" s="130"/>
      <c r="HA258" s="130"/>
      <c r="HH258" s="130"/>
      <c r="HI258" s="130"/>
      <c r="HN258" s="130"/>
      <c r="HO258" s="130"/>
      <c r="HP258" s="130"/>
    </row>
    <row r="259" spans="1:224" x14ac:dyDescent="0.3">
      <c r="A259" t="s">
        <v>133</v>
      </c>
      <c r="B259" t="s">
        <v>164</v>
      </c>
      <c r="C259" t="s">
        <v>747</v>
      </c>
      <c r="D259" t="s">
        <v>748</v>
      </c>
      <c r="E259" s="352">
        <v>44682</v>
      </c>
      <c r="F259" s="130">
        <v>21402</v>
      </c>
      <c r="G259">
        <v>850</v>
      </c>
      <c r="H259">
        <v>812</v>
      </c>
      <c r="I259">
        <v>828</v>
      </c>
      <c r="J259">
        <v>842</v>
      </c>
      <c r="K259">
        <v>834</v>
      </c>
      <c r="L259">
        <v>762</v>
      </c>
      <c r="M259">
        <v>810</v>
      </c>
      <c r="N259">
        <v>631</v>
      </c>
      <c r="O259">
        <v>888</v>
      </c>
      <c r="P259">
        <v>26</v>
      </c>
      <c r="Q259">
        <v>17</v>
      </c>
      <c r="R259">
        <v>21</v>
      </c>
      <c r="S259">
        <v>24</v>
      </c>
      <c r="T259">
        <v>20</v>
      </c>
      <c r="U259">
        <v>13</v>
      </c>
      <c r="V259">
        <v>21</v>
      </c>
      <c r="W259">
        <v>24</v>
      </c>
      <c r="X259">
        <v>25</v>
      </c>
      <c r="Y259">
        <v>811</v>
      </c>
      <c r="Z259">
        <v>785</v>
      </c>
      <c r="AA259">
        <v>796</v>
      </c>
      <c r="AB259">
        <v>805</v>
      </c>
      <c r="AC259">
        <v>800</v>
      </c>
      <c r="AD259">
        <v>742</v>
      </c>
      <c r="AE259">
        <v>779</v>
      </c>
      <c r="AF259">
        <v>598</v>
      </c>
      <c r="AG259">
        <v>850</v>
      </c>
      <c r="AH259">
        <v>114</v>
      </c>
      <c r="AI259">
        <v>111</v>
      </c>
      <c r="AJ259">
        <v>4</v>
      </c>
      <c r="AK259">
        <v>4</v>
      </c>
      <c r="AL259">
        <v>108</v>
      </c>
      <c r="AM259">
        <v>105</v>
      </c>
      <c r="AN259">
        <v>718</v>
      </c>
      <c r="AO259">
        <v>11</v>
      </c>
      <c r="AP259">
        <v>700</v>
      </c>
      <c r="AQ259">
        <v>1</v>
      </c>
      <c r="AR259">
        <v>1</v>
      </c>
      <c r="AS259">
        <v>0</v>
      </c>
      <c r="AT259">
        <v>544</v>
      </c>
      <c r="AU259">
        <v>8</v>
      </c>
      <c r="AV259">
        <v>532</v>
      </c>
      <c r="AW259" s="130">
        <v>810</v>
      </c>
      <c r="AX259" s="130">
        <v>29</v>
      </c>
      <c r="AY259" s="130">
        <v>51</v>
      </c>
      <c r="AZ259" s="130">
        <v>729</v>
      </c>
      <c r="BA259" s="130">
        <v>21</v>
      </c>
      <c r="BB259" s="130">
        <v>0</v>
      </c>
      <c r="BC259" s="130">
        <v>0</v>
      </c>
      <c r="BD259" s="130">
        <v>21</v>
      </c>
      <c r="BE259" s="130">
        <v>779</v>
      </c>
      <c r="BF259" s="130">
        <v>29</v>
      </c>
      <c r="BG259" s="130">
        <v>50</v>
      </c>
      <c r="BH259" s="130">
        <v>699</v>
      </c>
      <c r="BI259">
        <v>122</v>
      </c>
      <c r="BJ259" s="130">
        <v>11</v>
      </c>
      <c r="BK259">
        <v>124</v>
      </c>
      <c r="BL259">
        <v>110</v>
      </c>
      <c r="BM259" s="27">
        <v>36</v>
      </c>
      <c r="BN259">
        <v>7</v>
      </c>
      <c r="BO259" s="130">
        <v>78</v>
      </c>
      <c r="BP259" s="130">
        <v>17</v>
      </c>
      <c r="BQ259">
        <v>0</v>
      </c>
      <c r="BR259">
        <v>1</v>
      </c>
      <c r="BS259" s="130">
        <v>61</v>
      </c>
      <c r="BT259">
        <v>0</v>
      </c>
      <c r="BU259">
        <v>0</v>
      </c>
      <c r="BV259">
        <v>8</v>
      </c>
      <c r="BW259">
        <v>31</v>
      </c>
      <c r="BX259">
        <v>2</v>
      </c>
      <c r="BY259" s="130">
        <v>29</v>
      </c>
      <c r="BZ259">
        <v>53</v>
      </c>
      <c r="CA259">
        <v>21</v>
      </c>
      <c r="CB259">
        <v>50</v>
      </c>
      <c r="CC259">
        <v>3</v>
      </c>
      <c r="CD259" s="130"/>
      <c r="CE259" s="130"/>
      <c r="CF259" s="322"/>
      <c r="CG259">
        <v>850</v>
      </c>
      <c r="CH259">
        <v>674</v>
      </c>
      <c r="CI259">
        <v>828</v>
      </c>
      <c r="CJ259" s="130">
        <v>219</v>
      </c>
      <c r="CK259" s="130">
        <v>747</v>
      </c>
      <c r="CL259" s="130">
        <v>486</v>
      </c>
      <c r="CM259" s="130">
        <v>812</v>
      </c>
      <c r="CN259">
        <v>746</v>
      </c>
      <c r="CO259">
        <v>785</v>
      </c>
      <c r="CP259">
        <v>343</v>
      </c>
      <c r="CQ259">
        <v>26</v>
      </c>
      <c r="CR259">
        <v>24</v>
      </c>
      <c r="CS259">
        <v>21</v>
      </c>
      <c r="CT259" s="130">
        <v>1</v>
      </c>
      <c r="CU259" s="130">
        <v>15</v>
      </c>
      <c r="CV259" s="130">
        <v>7</v>
      </c>
      <c r="CW259" s="130">
        <v>17</v>
      </c>
      <c r="CX259">
        <v>16</v>
      </c>
      <c r="CY259">
        <v>15</v>
      </c>
      <c r="CZ259">
        <v>5</v>
      </c>
      <c r="DA259">
        <v>811</v>
      </c>
      <c r="DB259">
        <v>639</v>
      </c>
      <c r="DC259">
        <v>796</v>
      </c>
      <c r="DD259" s="130">
        <v>212</v>
      </c>
      <c r="DE259" s="130">
        <v>723</v>
      </c>
      <c r="DF259" s="130">
        <v>471</v>
      </c>
      <c r="DG259" s="130">
        <v>785</v>
      </c>
      <c r="DH259" s="130">
        <v>725</v>
      </c>
      <c r="DI259" s="130">
        <v>762</v>
      </c>
      <c r="DJ259" s="130">
        <v>334</v>
      </c>
      <c r="DK259" s="130"/>
      <c r="DL259">
        <v>940</v>
      </c>
      <c r="DM259">
        <v>904</v>
      </c>
      <c r="DN259">
        <v>36</v>
      </c>
      <c r="DO259">
        <v>940</v>
      </c>
      <c r="DP259">
        <v>34</v>
      </c>
      <c r="DQ259">
        <v>870</v>
      </c>
      <c r="DR259">
        <v>36</v>
      </c>
      <c r="DS259">
        <v>248</v>
      </c>
      <c r="DT259">
        <v>622</v>
      </c>
      <c r="DU259" s="130">
        <v>153</v>
      </c>
      <c r="DV259" s="130">
        <v>522</v>
      </c>
      <c r="DW259">
        <v>209</v>
      </c>
      <c r="DX259" s="130">
        <v>8</v>
      </c>
      <c r="DY259">
        <v>22</v>
      </c>
      <c r="DZ259">
        <v>23</v>
      </c>
      <c r="EA259">
        <v>3</v>
      </c>
      <c r="EB259">
        <v>7</v>
      </c>
      <c r="EC259" s="130">
        <v>3</v>
      </c>
      <c r="ED259" s="130">
        <v>239</v>
      </c>
      <c r="EE259" s="130">
        <v>22</v>
      </c>
      <c r="EF259" s="130">
        <v>22</v>
      </c>
      <c r="EG259" s="130">
        <v>102</v>
      </c>
      <c r="EH259" s="130">
        <v>590</v>
      </c>
      <c r="EI259" s="130">
        <v>226</v>
      </c>
      <c r="EJ259" s="130">
        <v>3</v>
      </c>
      <c r="EK259" s="130">
        <v>23</v>
      </c>
      <c r="EL259" s="130">
        <v>8</v>
      </c>
      <c r="EM259" s="130">
        <v>0</v>
      </c>
      <c r="EN259" s="130">
        <v>0</v>
      </c>
      <c r="EO259">
        <v>72</v>
      </c>
      <c r="EP259">
        <v>575</v>
      </c>
      <c r="EQ259">
        <v>223</v>
      </c>
      <c r="ER259">
        <v>27</v>
      </c>
      <c r="ES259" s="130">
        <v>269</v>
      </c>
      <c r="ET259">
        <v>52</v>
      </c>
      <c r="EU259" s="130">
        <v>94</v>
      </c>
      <c r="EV259">
        <v>492</v>
      </c>
      <c r="EW259" s="130">
        <v>15896</v>
      </c>
      <c r="EX259" s="130">
        <v>1</v>
      </c>
      <c r="EY259" s="130">
        <v>160</v>
      </c>
      <c r="EZ259" s="130">
        <v>5</v>
      </c>
      <c r="FA259" s="130">
        <v>45</v>
      </c>
      <c r="FB259" s="130">
        <v>174</v>
      </c>
      <c r="FC259" s="130">
        <v>11826</v>
      </c>
      <c r="FD259">
        <v>4232</v>
      </c>
      <c r="FE259">
        <v>424</v>
      </c>
      <c r="FF259" s="130">
        <v>16482</v>
      </c>
      <c r="FG259" s="130">
        <v>114</v>
      </c>
      <c r="FH259" s="130">
        <v>54</v>
      </c>
      <c r="FI259" s="130">
        <v>4</v>
      </c>
      <c r="FJ259" s="130">
        <v>37</v>
      </c>
      <c r="FK259" s="130">
        <v>4</v>
      </c>
      <c r="FL259" s="130">
        <v>101</v>
      </c>
      <c r="FM259" s="130">
        <v>9</v>
      </c>
      <c r="FN259" s="130">
        <v>22</v>
      </c>
      <c r="FO259" s="130">
        <v>1</v>
      </c>
      <c r="FP259" s="130">
        <v>0</v>
      </c>
      <c r="FQ259" s="130">
        <v>1</v>
      </c>
      <c r="FR259" s="130">
        <v>11</v>
      </c>
      <c r="FS259" s="130">
        <v>1</v>
      </c>
      <c r="FT259" s="130">
        <v>0</v>
      </c>
      <c r="FU259" s="130">
        <v>14</v>
      </c>
      <c r="FV259" s="130">
        <v>7</v>
      </c>
      <c r="FW259" s="130">
        <v>4</v>
      </c>
      <c r="FX259" s="130">
        <v>2</v>
      </c>
      <c r="FY259" s="130">
        <v>10</v>
      </c>
      <c r="FZ259" s="130">
        <v>0</v>
      </c>
      <c r="GA259" s="130">
        <v>36</v>
      </c>
      <c r="GB259" s="130">
        <v>7</v>
      </c>
      <c r="GC259" s="130">
        <v>543</v>
      </c>
      <c r="GD259" s="130">
        <v>117</v>
      </c>
      <c r="GE259" s="130">
        <v>660</v>
      </c>
      <c r="GF259" s="130">
        <v>7</v>
      </c>
      <c r="GG259" s="130">
        <v>1</v>
      </c>
      <c r="GH259" s="130">
        <v>8</v>
      </c>
      <c r="GI259" s="130">
        <v>529</v>
      </c>
      <c r="GJ259" s="130">
        <v>115</v>
      </c>
      <c r="GK259" s="130">
        <v>644</v>
      </c>
      <c r="GL259" s="130">
        <v>543</v>
      </c>
      <c r="GM259" s="130">
        <v>94</v>
      </c>
      <c r="GN259" s="130">
        <v>93</v>
      </c>
      <c r="GO259" s="130">
        <v>94</v>
      </c>
      <c r="GP259" s="130">
        <v>328</v>
      </c>
      <c r="GQ259" s="130">
        <v>0</v>
      </c>
      <c r="GR259" s="130">
        <v>0</v>
      </c>
      <c r="GS259" s="130">
        <v>0</v>
      </c>
      <c r="GT259" s="130" t="s">
        <v>118</v>
      </c>
      <c r="GU259" s="130" t="s">
        <v>1299</v>
      </c>
      <c r="GV259" s="130"/>
      <c r="GW259" s="130"/>
      <c r="GX259" s="130"/>
      <c r="GY259" s="130"/>
      <c r="GZ259" s="130"/>
      <c r="HA259" s="130"/>
      <c r="HH259" s="130"/>
      <c r="HI259" s="130"/>
      <c r="HN259" s="130"/>
      <c r="HO259" s="130"/>
      <c r="HP259" s="130"/>
    </row>
    <row r="260" spans="1:224" x14ac:dyDescent="0.3">
      <c r="A260" t="s">
        <v>133</v>
      </c>
      <c r="B260" t="s">
        <v>164</v>
      </c>
      <c r="C260" t="s">
        <v>747</v>
      </c>
      <c r="D260" t="s">
        <v>748</v>
      </c>
      <c r="E260" s="352">
        <v>44713</v>
      </c>
      <c r="F260" s="130">
        <v>21621</v>
      </c>
      <c r="G260">
        <v>870</v>
      </c>
      <c r="H260">
        <v>835</v>
      </c>
      <c r="I260">
        <v>843</v>
      </c>
      <c r="J260">
        <v>855</v>
      </c>
      <c r="K260">
        <v>850</v>
      </c>
      <c r="L260">
        <v>779</v>
      </c>
      <c r="M260">
        <v>829</v>
      </c>
      <c r="N260">
        <v>653</v>
      </c>
      <c r="O260">
        <v>902</v>
      </c>
      <c r="P260">
        <v>26</v>
      </c>
      <c r="Q260">
        <v>20</v>
      </c>
      <c r="R260">
        <v>22</v>
      </c>
      <c r="S260">
        <v>24</v>
      </c>
      <c r="T260">
        <v>22</v>
      </c>
      <c r="U260">
        <v>14</v>
      </c>
      <c r="V260">
        <v>21</v>
      </c>
      <c r="W260">
        <v>21</v>
      </c>
      <c r="X260">
        <v>26</v>
      </c>
      <c r="Y260">
        <v>832</v>
      </c>
      <c r="Z260">
        <v>804</v>
      </c>
      <c r="AA260">
        <v>809</v>
      </c>
      <c r="AB260">
        <v>819</v>
      </c>
      <c r="AC260">
        <v>814</v>
      </c>
      <c r="AD260">
        <v>758</v>
      </c>
      <c r="AE260">
        <v>799</v>
      </c>
      <c r="AF260">
        <v>625</v>
      </c>
      <c r="AG260">
        <v>863</v>
      </c>
      <c r="AH260">
        <v>118</v>
      </c>
      <c r="AI260">
        <v>115</v>
      </c>
      <c r="AJ260">
        <v>6</v>
      </c>
      <c r="AK260">
        <v>6</v>
      </c>
      <c r="AL260">
        <v>110</v>
      </c>
      <c r="AM260">
        <v>107</v>
      </c>
      <c r="AN260">
        <v>746</v>
      </c>
      <c r="AO260">
        <v>12</v>
      </c>
      <c r="AP260">
        <v>727</v>
      </c>
      <c r="AQ260">
        <v>1</v>
      </c>
      <c r="AR260">
        <v>1</v>
      </c>
      <c r="AS260">
        <v>0</v>
      </c>
      <c r="AT260">
        <v>574</v>
      </c>
      <c r="AU260">
        <v>9</v>
      </c>
      <c r="AV260">
        <v>560</v>
      </c>
      <c r="AW260" s="130">
        <v>829</v>
      </c>
      <c r="AX260" s="130">
        <v>40</v>
      </c>
      <c r="AY260" s="130">
        <v>47</v>
      </c>
      <c r="AZ260" s="130">
        <v>741</v>
      </c>
      <c r="BA260" s="130">
        <v>21</v>
      </c>
      <c r="BB260" s="130">
        <v>0</v>
      </c>
      <c r="BC260" s="130">
        <v>0</v>
      </c>
      <c r="BD260" s="130">
        <v>21</v>
      </c>
      <c r="BE260" s="130">
        <v>799</v>
      </c>
      <c r="BF260" s="130">
        <v>39</v>
      </c>
      <c r="BG260" s="130">
        <v>47</v>
      </c>
      <c r="BH260" s="130">
        <v>712</v>
      </c>
      <c r="BI260">
        <v>122</v>
      </c>
      <c r="BJ260" s="130">
        <v>10</v>
      </c>
      <c r="BK260">
        <v>125</v>
      </c>
      <c r="BL260">
        <v>110</v>
      </c>
      <c r="BM260" s="27">
        <v>36</v>
      </c>
      <c r="BN260">
        <v>7</v>
      </c>
      <c r="BO260" s="130">
        <v>77</v>
      </c>
      <c r="BP260" s="130">
        <v>17</v>
      </c>
      <c r="BQ260">
        <v>0</v>
      </c>
      <c r="BR260">
        <v>1</v>
      </c>
      <c r="BS260" s="130">
        <v>60</v>
      </c>
      <c r="BT260">
        <v>0</v>
      </c>
      <c r="BU260">
        <v>0</v>
      </c>
      <c r="BV260">
        <v>8</v>
      </c>
      <c r="BW260">
        <v>30</v>
      </c>
      <c r="BX260">
        <v>1</v>
      </c>
      <c r="BY260" s="130">
        <v>29</v>
      </c>
      <c r="BZ260">
        <v>52</v>
      </c>
      <c r="CA260">
        <v>21</v>
      </c>
      <c r="CB260">
        <v>49</v>
      </c>
      <c r="CC260">
        <v>3</v>
      </c>
      <c r="CD260" s="130"/>
      <c r="CE260" s="130"/>
      <c r="CF260" s="322"/>
      <c r="CG260">
        <v>870</v>
      </c>
      <c r="CH260">
        <v>682</v>
      </c>
      <c r="CI260">
        <v>843</v>
      </c>
      <c r="CJ260" s="130">
        <v>224</v>
      </c>
      <c r="CK260" s="130">
        <v>742</v>
      </c>
      <c r="CL260" s="130">
        <v>487</v>
      </c>
      <c r="CM260" s="130">
        <v>835</v>
      </c>
      <c r="CN260">
        <v>741</v>
      </c>
      <c r="CO260">
        <v>814</v>
      </c>
      <c r="CP260">
        <v>344</v>
      </c>
      <c r="CQ260">
        <v>26</v>
      </c>
      <c r="CR260">
        <v>24</v>
      </c>
      <c r="CS260">
        <v>22</v>
      </c>
      <c r="CT260" s="130">
        <v>3</v>
      </c>
      <c r="CU260" s="130">
        <v>18</v>
      </c>
      <c r="CV260" s="130">
        <v>9</v>
      </c>
      <c r="CW260" s="130">
        <v>20</v>
      </c>
      <c r="CX260">
        <v>19</v>
      </c>
      <c r="CY260">
        <v>18</v>
      </c>
      <c r="CZ260">
        <v>7</v>
      </c>
      <c r="DA260">
        <v>832</v>
      </c>
      <c r="DB260">
        <v>664</v>
      </c>
      <c r="DC260">
        <v>809</v>
      </c>
      <c r="DD260" s="130">
        <v>219</v>
      </c>
      <c r="DE260" s="130">
        <v>735</v>
      </c>
      <c r="DF260" s="130">
        <v>486</v>
      </c>
      <c r="DG260" s="130">
        <v>804</v>
      </c>
      <c r="DH260" s="130">
        <v>740</v>
      </c>
      <c r="DI260" s="130">
        <v>788</v>
      </c>
      <c r="DJ260" s="130">
        <v>343</v>
      </c>
      <c r="DK260" s="130"/>
      <c r="DL260">
        <v>953</v>
      </c>
      <c r="DM260">
        <v>917</v>
      </c>
      <c r="DN260">
        <v>36</v>
      </c>
      <c r="DO260">
        <v>953</v>
      </c>
      <c r="DP260">
        <v>34</v>
      </c>
      <c r="DQ260">
        <v>883</v>
      </c>
      <c r="DR260">
        <v>36</v>
      </c>
      <c r="DS260">
        <v>233</v>
      </c>
      <c r="DT260">
        <v>623</v>
      </c>
      <c r="DU260" s="130">
        <v>152</v>
      </c>
      <c r="DV260" s="130">
        <v>530</v>
      </c>
      <c r="DW260">
        <v>211</v>
      </c>
      <c r="DX260" s="130">
        <v>9</v>
      </c>
      <c r="DY260">
        <v>23</v>
      </c>
      <c r="DZ260">
        <v>25</v>
      </c>
      <c r="EA260">
        <v>3</v>
      </c>
      <c r="EB260">
        <v>7</v>
      </c>
      <c r="EC260" s="130">
        <v>3</v>
      </c>
      <c r="ED260" s="130">
        <v>239</v>
      </c>
      <c r="EE260" s="130">
        <v>23</v>
      </c>
      <c r="EF260" s="130">
        <v>22</v>
      </c>
      <c r="EG260" s="130">
        <v>101</v>
      </c>
      <c r="EH260" s="130">
        <v>603</v>
      </c>
      <c r="EI260" s="130">
        <v>227</v>
      </c>
      <c r="EJ260" s="130">
        <v>3</v>
      </c>
      <c r="EK260" s="130">
        <v>22</v>
      </c>
      <c r="EL260" s="130">
        <v>8</v>
      </c>
      <c r="EM260" s="130">
        <v>0</v>
      </c>
      <c r="EN260" s="130">
        <v>0</v>
      </c>
      <c r="EO260">
        <v>69</v>
      </c>
      <c r="EP260">
        <v>573</v>
      </c>
      <c r="EQ260">
        <v>222</v>
      </c>
      <c r="ER260">
        <v>23</v>
      </c>
      <c r="ES260" s="130">
        <v>278</v>
      </c>
      <c r="ET260">
        <v>52</v>
      </c>
      <c r="EU260" s="130">
        <v>99</v>
      </c>
      <c r="EV260">
        <v>499</v>
      </c>
      <c r="EW260" s="130">
        <v>16063</v>
      </c>
      <c r="EX260" s="130">
        <v>0</v>
      </c>
      <c r="EY260" s="130">
        <v>170</v>
      </c>
      <c r="EZ260" s="130">
        <v>5</v>
      </c>
      <c r="FA260" s="130">
        <v>45</v>
      </c>
      <c r="FB260" s="130">
        <v>184</v>
      </c>
      <c r="FC260" s="130">
        <v>11647</v>
      </c>
      <c r="FD260">
        <v>4222</v>
      </c>
      <c r="FE260">
        <v>430</v>
      </c>
      <c r="FF260" s="130">
        <v>16661</v>
      </c>
      <c r="FG260" s="130">
        <v>121</v>
      </c>
      <c r="FH260" s="130">
        <v>58</v>
      </c>
      <c r="FI260" s="130">
        <v>4</v>
      </c>
      <c r="FJ260" s="130">
        <v>50</v>
      </c>
      <c r="FK260" s="130">
        <v>4</v>
      </c>
      <c r="FL260" s="130">
        <v>109</v>
      </c>
      <c r="FM260" s="130">
        <v>8</v>
      </c>
      <c r="FN260" s="130">
        <v>22</v>
      </c>
      <c r="FO260" s="130">
        <v>1</v>
      </c>
      <c r="FP260" s="130">
        <v>0</v>
      </c>
      <c r="FQ260" s="130">
        <v>1</v>
      </c>
      <c r="FR260" s="130">
        <v>11</v>
      </c>
      <c r="FS260" s="130">
        <v>1</v>
      </c>
      <c r="FT260" s="130">
        <v>0</v>
      </c>
      <c r="FU260" s="130">
        <v>14</v>
      </c>
      <c r="FV260" s="130">
        <v>7</v>
      </c>
      <c r="FW260" s="130">
        <v>4</v>
      </c>
      <c r="FX260" s="130">
        <v>2</v>
      </c>
      <c r="FY260" s="130">
        <v>10</v>
      </c>
      <c r="FZ260" s="130">
        <v>0</v>
      </c>
      <c r="GA260" s="130">
        <v>36</v>
      </c>
      <c r="GB260" s="130">
        <v>7</v>
      </c>
      <c r="GC260" s="130">
        <v>565</v>
      </c>
      <c r="GD260" s="130">
        <v>118</v>
      </c>
      <c r="GE260" s="130">
        <v>683</v>
      </c>
      <c r="GF260" s="130">
        <v>7</v>
      </c>
      <c r="GG260" s="130">
        <v>1</v>
      </c>
      <c r="GH260" s="130">
        <v>8</v>
      </c>
      <c r="GI260" s="130">
        <v>552</v>
      </c>
      <c r="GJ260" s="130">
        <v>116</v>
      </c>
      <c r="GK260" s="130">
        <v>668</v>
      </c>
      <c r="GL260" s="130">
        <v>565</v>
      </c>
      <c r="GM260" s="130">
        <v>94</v>
      </c>
      <c r="GN260" s="130">
        <v>94</v>
      </c>
      <c r="GO260" s="130">
        <v>94</v>
      </c>
      <c r="GP260" s="130">
        <v>331</v>
      </c>
      <c r="GQ260" s="130">
        <v>0</v>
      </c>
      <c r="GR260" s="130">
        <v>0</v>
      </c>
      <c r="GS260" s="130">
        <v>0</v>
      </c>
      <c r="GT260" s="130" t="s">
        <v>121</v>
      </c>
      <c r="GU260" s="130" t="s">
        <v>1299</v>
      </c>
      <c r="GV260" s="130"/>
      <c r="GW260" s="130"/>
      <c r="GX260" s="130"/>
      <c r="GY260" s="130"/>
      <c r="GZ260" s="130"/>
      <c r="HA260" s="130"/>
      <c r="HH260" s="130"/>
      <c r="HI260" s="130"/>
      <c r="HN260" s="130"/>
      <c r="HO260" s="130"/>
      <c r="HP260" s="130"/>
    </row>
    <row r="261" spans="1:224" x14ac:dyDescent="0.3">
      <c r="A261" t="s">
        <v>133</v>
      </c>
      <c r="B261" t="s">
        <v>164</v>
      </c>
      <c r="C261" t="s">
        <v>753</v>
      </c>
      <c r="D261" t="s">
        <v>754</v>
      </c>
      <c r="E261" s="353">
        <v>44682</v>
      </c>
      <c r="F261">
        <v>14463</v>
      </c>
      <c r="G261">
        <v>902</v>
      </c>
      <c r="H261">
        <v>854</v>
      </c>
      <c r="I261">
        <v>880</v>
      </c>
      <c r="J261">
        <v>877</v>
      </c>
      <c r="K261">
        <v>876</v>
      </c>
      <c r="L261">
        <v>698</v>
      </c>
      <c r="M261">
        <v>849</v>
      </c>
      <c r="N261">
        <v>540</v>
      </c>
      <c r="O261">
        <v>983</v>
      </c>
      <c r="P261">
        <v>32</v>
      </c>
      <c r="Q261">
        <v>19</v>
      </c>
      <c r="R261">
        <v>27</v>
      </c>
      <c r="S261">
        <v>29</v>
      </c>
      <c r="T261">
        <v>22</v>
      </c>
      <c r="U261">
        <v>9</v>
      </c>
      <c r="V261">
        <v>24</v>
      </c>
      <c r="W261">
        <v>22</v>
      </c>
      <c r="X261">
        <v>35</v>
      </c>
      <c r="Y261">
        <v>867</v>
      </c>
      <c r="Z261">
        <v>832</v>
      </c>
      <c r="AA261">
        <v>850</v>
      </c>
      <c r="AB261">
        <v>845</v>
      </c>
      <c r="AC261">
        <v>851</v>
      </c>
      <c r="AD261">
        <v>689</v>
      </c>
      <c r="AE261">
        <v>824</v>
      </c>
      <c r="AF261">
        <v>514</v>
      </c>
      <c r="AG261">
        <v>942</v>
      </c>
      <c r="AH261">
        <v>106</v>
      </c>
      <c r="AI261">
        <v>106</v>
      </c>
      <c r="AJ261">
        <v>4</v>
      </c>
      <c r="AK261">
        <v>4</v>
      </c>
      <c r="AL261">
        <v>102</v>
      </c>
      <c r="AM261">
        <v>102</v>
      </c>
      <c r="AN261">
        <v>667</v>
      </c>
      <c r="AO261">
        <v>7</v>
      </c>
      <c r="AP261">
        <v>660</v>
      </c>
      <c r="AQ261">
        <v>0</v>
      </c>
      <c r="AR261">
        <v>0</v>
      </c>
      <c r="AS261">
        <v>0</v>
      </c>
      <c r="AT261">
        <v>379</v>
      </c>
      <c r="AU261">
        <v>4</v>
      </c>
      <c r="AV261">
        <v>375</v>
      </c>
      <c r="AW261">
        <v>849</v>
      </c>
      <c r="AX261">
        <v>3</v>
      </c>
      <c r="AY261">
        <v>6</v>
      </c>
      <c r="AZ261">
        <v>839</v>
      </c>
      <c r="BA261">
        <v>24</v>
      </c>
      <c r="BB261">
        <v>0</v>
      </c>
      <c r="BC261">
        <v>0</v>
      </c>
      <c r="BD261">
        <v>24</v>
      </c>
      <c r="BE261">
        <v>824</v>
      </c>
      <c r="BF261">
        <v>3</v>
      </c>
      <c r="BG261">
        <v>6</v>
      </c>
      <c r="BH261">
        <v>814</v>
      </c>
      <c r="BI261">
        <v>183</v>
      </c>
      <c r="BJ261">
        <v>18</v>
      </c>
      <c r="BK261">
        <v>166</v>
      </c>
      <c r="BL261">
        <v>114</v>
      </c>
      <c r="BM261">
        <v>39</v>
      </c>
      <c r="BN261">
        <v>8</v>
      </c>
      <c r="BO261">
        <v>68</v>
      </c>
      <c r="BP261">
        <v>20</v>
      </c>
      <c r="BQ261">
        <v>1</v>
      </c>
      <c r="BR261">
        <v>0</v>
      </c>
      <c r="BS261">
        <v>48</v>
      </c>
      <c r="BT261">
        <v>0</v>
      </c>
      <c r="BU261">
        <v>0</v>
      </c>
      <c r="BV261">
        <v>5</v>
      </c>
      <c r="BW261">
        <v>23</v>
      </c>
      <c r="BX261">
        <v>0</v>
      </c>
      <c r="BY261">
        <v>23</v>
      </c>
      <c r="BZ261">
        <v>40</v>
      </c>
      <c r="CA261">
        <v>15</v>
      </c>
      <c r="CB261">
        <v>38</v>
      </c>
      <c r="CC261">
        <v>2</v>
      </c>
      <c r="CG261">
        <v>902</v>
      </c>
      <c r="CH261">
        <v>706</v>
      </c>
      <c r="CI261">
        <v>880</v>
      </c>
      <c r="CJ261">
        <v>245</v>
      </c>
      <c r="CK261">
        <v>829</v>
      </c>
      <c r="CL261">
        <v>528</v>
      </c>
      <c r="CM261">
        <v>854</v>
      </c>
      <c r="CN261">
        <v>769</v>
      </c>
      <c r="CO261">
        <v>806</v>
      </c>
      <c r="CP261">
        <v>361</v>
      </c>
      <c r="CQ261">
        <v>32</v>
      </c>
      <c r="CR261">
        <v>27</v>
      </c>
      <c r="CS261">
        <v>27</v>
      </c>
      <c r="CT261">
        <v>7</v>
      </c>
      <c r="CU261">
        <v>22</v>
      </c>
      <c r="CV261">
        <v>11</v>
      </c>
      <c r="CW261">
        <v>19</v>
      </c>
      <c r="CX261">
        <v>17</v>
      </c>
      <c r="CY261">
        <v>17</v>
      </c>
      <c r="CZ261">
        <v>5</v>
      </c>
      <c r="DA261">
        <v>867</v>
      </c>
      <c r="DB261">
        <v>678</v>
      </c>
      <c r="DC261">
        <v>850</v>
      </c>
      <c r="DD261">
        <v>236</v>
      </c>
      <c r="DE261">
        <v>805</v>
      </c>
      <c r="DF261">
        <v>515</v>
      </c>
      <c r="DG261">
        <v>832</v>
      </c>
      <c r="DH261">
        <v>750</v>
      </c>
      <c r="DI261">
        <v>786</v>
      </c>
      <c r="DJ261">
        <v>355</v>
      </c>
      <c r="DL261">
        <v>1046</v>
      </c>
      <c r="DM261">
        <v>1034</v>
      </c>
      <c r="DN261">
        <v>12</v>
      </c>
      <c r="DO261">
        <v>1046</v>
      </c>
      <c r="DP261">
        <v>43</v>
      </c>
      <c r="DQ261">
        <v>991</v>
      </c>
      <c r="DR261">
        <v>12</v>
      </c>
      <c r="DS261">
        <v>867</v>
      </c>
      <c r="DT261">
        <v>969</v>
      </c>
      <c r="DU261">
        <v>297</v>
      </c>
      <c r="DV261">
        <v>420</v>
      </c>
      <c r="DW261">
        <v>239</v>
      </c>
      <c r="DX261">
        <v>18</v>
      </c>
      <c r="DY261">
        <v>60</v>
      </c>
      <c r="DZ261">
        <v>9</v>
      </c>
      <c r="EA261">
        <v>3</v>
      </c>
      <c r="EB261">
        <v>1</v>
      </c>
      <c r="EC261">
        <v>12</v>
      </c>
      <c r="ED261">
        <v>38</v>
      </c>
      <c r="EE261">
        <v>26</v>
      </c>
      <c r="EF261">
        <v>11</v>
      </c>
      <c r="EG261">
        <v>84</v>
      </c>
      <c r="EH261">
        <v>601</v>
      </c>
      <c r="EI261">
        <v>350</v>
      </c>
      <c r="EJ261">
        <v>5</v>
      </c>
      <c r="EK261">
        <v>18</v>
      </c>
      <c r="EL261">
        <v>14</v>
      </c>
      <c r="EM261">
        <v>6</v>
      </c>
      <c r="EN261">
        <v>2</v>
      </c>
      <c r="EO261">
        <v>63</v>
      </c>
      <c r="EP261">
        <v>583</v>
      </c>
      <c r="EQ261">
        <v>343</v>
      </c>
      <c r="ER261">
        <v>15</v>
      </c>
      <c r="ES261">
        <v>106</v>
      </c>
      <c r="ET261">
        <v>26</v>
      </c>
      <c r="EU261">
        <v>61</v>
      </c>
      <c r="EV261">
        <v>448</v>
      </c>
      <c r="EW261">
        <v>9759</v>
      </c>
      <c r="EX261">
        <v>4</v>
      </c>
      <c r="EY261">
        <v>161</v>
      </c>
      <c r="EZ261">
        <v>24</v>
      </c>
      <c r="FA261">
        <v>42</v>
      </c>
      <c r="FB261">
        <v>169</v>
      </c>
      <c r="FC261">
        <v>5424</v>
      </c>
      <c r="FD261">
        <v>4038</v>
      </c>
      <c r="FE261">
        <v>806</v>
      </c>
      <c r="FF261">
        <v>10268</v>
      </c>
      <c r="FG261">
        <v>136</v>
      </c>
      <c r="FH261">
        <v>92</v>
      </c>
      <c r="FI261">
        <v>2</v>
      </c>
      <c r="FJ261">
        <v>22</v>
      </c>
      <c r="FK261">
        <v>1</v>
      </c>
      <c r="FL261">
        <v>134</v>
      </c>
      <c r="FM261">
        <v>1</v>
      </c>
      <c r="FN261">
        <v>11</v>
      </c>
      <c r="FO261">
        <v>2</v>
      </c>
      <c r="FP261">
        <v>0</v>
      </c>
      <c r="FQ261">
        <v>0</v>
      </c>
      <c r="FR261">
        <v>5</v>
      </c>
      <c r="FS261">
        <v>0</v>
      </c>
      <c r="FT261">
        <v>0</v>
      </c>
      <c r="FU261">
        <v>9</v>
      </c>
      <c r="FV261">
        <v>6</v>
      </c>
      <c r="FW261">
        <v>2</v>
      </c>
      <c r="FX261">
        <v>1</v>
      </c>
      <c r="FY261">
        <v>6</v>
      </c>
      <c r="FZ261">
        <v>3</v>
      </c>
      <c r="GA261">
        <v>20</v>
      </c>
      <c r="GB261">
        <v>6</v>
      </c>
      <c r="GC261">
        <v>582</v>
      </c>
      <c r="GD261">
        <v>149</v>
      </c>
      <c r="GE261">
        <v>731</v>
      </c>
      <c r="GF261">
        <v>14</v>
      </c>
      <c r="GG261">
        <v>0</v>
      </c>
      <c r="GH261">
        <v>14</v>
      </c>
      <c r="GI261">
        <v>567</v>
      </c>
      <c r="GJ261">
        <v>149</v>
      </c>
      <c r="GK261">
        <v>716</v>
      </c>
      <c r="GL261">
        <v>582</v>
      </c>
      <c r="GM261">
        <v>68</v>
      </c>
      <c r="GN261">
        <v>68</v>
      </c>
      <c r="GO261">
        <v>68</v>
      </c>
      <c r="GP261">
        <v>318</v>
      </c>
      <c r="GQ261">
        <v>15</v>
      </c>
      <c r="GR261">
        <v>7</v>
      </c>
      <c r="GS261">
        <v>7</v>
      </c>
      <c r="GT261" t="s">
        <v>118</v>
      </c>
      <c r="GU261" t="s">
        <v>1300</v>
      </c>
      <c r="HH261" s="130"/>
      <c r="HI261" s="130"/>
      <c r="HN261" s="130"/>
      <c r="HO261" s="130"/>
      <c r="HP261" s="130"/>
    </row>
    <row r="262" spans="1:224" x14ac:dyDescent="0.3">
      <c r="A262" t="s">
        <v>133</v>
      </c>
      <c r="B262" t="s">
        <v>164</v>
      </c>
      <c r="C262" t="s">
        <v>753</v>
      </c>
      <c r="D262" t="s">
        <v>754</v>
      </c>
      <c r="E262" s="353">
        <v>44713</v>
      </c>
      <c r="F262">
        <v>14568</v>
      </c>
      <c r="G262">
        <v>919</v>
      </c>
      <c r="H262">
        <v>877</v>
      </c>
      <c r="I262">
        <v>900</v>
      </c>
      <c r="J262">
        <v>896</v>
      </c>
      <c r="K262">
        <v>898</v>
      </c>
      <c r="L262">
        <v>716</v>
      </c>
      <c r="M262">
        <v>868</v>
      </c>
      <c r="N262">
        <v>544</v>
      </c>
      <c r="O262">
        <v>998</v>
      </c>
      <c r="P262">
        <v>33</v>
      </c>
      <c r="Q262">
        <v>21</v>
      </c>
      <c r="R262">
        <v>28</v>
      </c>
      <c r="S262">
        <v>30</v>
      </c>
      <c r="T262">
        <v>24</v>
      </c>
      <c r="U262">
        <v>9</v>
      </c>
      <c r="V262">
        <v>25</v>
      </c>
      <c r="W262">
        <v>22</v>
      </c>
      <c r="X262">
        <v>36</v>
      </c>
      <c r="Y262">
        <v>883</v>
      </c>
      <c r="Z262">
        <v>852</v>
      </c>
      <c r="AA262">
        <v>868</v>
      </c>
      <c r="AB262">
        <v>863</v>
      </c>
      <c r="AC262">
        <v>870</v>
      </c>
      <c r="AD262">
        <v>707</v>
      </c>
      <c r="AE262">
        <v>842</v>
      </c>
      <c r="AF262">
        <v>518</v>
      </c>
      <c r="AG262">
        <v>956</v>
      </c>
      <c r="AH262">
        <v>111</v>
      </c>
      <c r="AI262">
        <v>111</v>
      </c>
      <c r="AJ262">
        <v>5</v>
      </c>
      <c r="AK262">
        <v>5</v>
      </c>
      <c r="AL262">
        <v>106</v>
      </c>
      <c r="AM262">
        <v>106</v>
      </c>
      <c r="AN262">
        <v>689</v>
      </c>
      <c r="AO262">
        <v>7</v>
      </c>
      <c r="AP262">
        <v>682</v>
      </c>
      <c r="AQ262">
        <v>0</v>
      </c>
      <c r="AR262">
        <v>0</v>
      </c>
      <c r="AS262">
        <v>0</v>
      </c>
      <c r="AT262">
        <v>383</v>
      </c>
      <c r="AU262">
        <v>4</v>
      </c>
      <c r="AV262">
        <v>379</v>
      </c>
      <c r="AW262">
        <v>868</v>
      </c>
      <c r="AX262">
        <v>3</v>
      </c>
      <c r="AY262">
        <v>6</v>
      </c>
      <c r="AZ262">
        <v>858</v>
      </c>
      <c r="BA262">
        <v>25</v>
      </c>
      <c r="BB262">
        <v>0</v>
      </c>
      <c r="BC262">
        <v>0</v>
      </c>
      <c r="BD262">
        <v>25</v>
      </c>
      <c r="BE262">
        <v>842</v>
      </c>
      <c r="BF262">
        <v>3</v>
      </c>
      <c r="BG262">
        <v>6</v>
      </c>
      <c r="BH262">
        <v>832</v>
      </c>
      <c r="BI262">
        <v>186</v>
      </c>
      <c r="BJ262">
        <v>19</v>
      </c>
      <c r="BK262">
        <v>166</v>
      </c>
      <c r="BL262">
        <v>118</v>
      </c>
      <c r="BM262">
        <v>40</v>
      </c>
      <c r="BN262">
        <v>8</v>
      </c>
      <c r="BO262">
        <v>70</v>
      </c>
      <c r="BP262">
        <v>19</v>
      </c>
      <c r="BQ262">
        <v>1</v>
      </c>
      <c r="BR262">
        <v>0</v>
      </c>
      <c r="BS262">
        <v>51</v>
      </c>
      <c r="BT262">
        <v>0</v>
      </c>
      <c r="BU262">
        <v>0</v>
      </c>
      <c r="BV262">
        <v>6</v>
      </c>
      <c r="BW262">
        <v>26</v>
      </c>
      <c r="BX262">
        <v>0</v>
      </c>
      <c r="BY262">
        <v>26</v>
      </c>
      <c r="BZ262">
        <v>40</v>
      </c>
      <c r="CA262">
        <v>15</v>
      </c>
      <c r="CB262">
        <v>38</v>
      </c>
      <c r="CC262">
        <v>2</v>
      </c>
      <c r="CG262">
        <v>919</v>
      </c>
      <c r="CH262">
        <v>696</v>
      </c>
      <c r="CI262">
        <v>900</v>
      </c>
      <c r="CJ262">
        <v>235</v>
      </c>
      <c r="CK262">
        <v>820</v>
      </c>
      <c r="CL262">
        <v>514</v>
      </c>
      <c r="CM262">
        <v>877</v>
      </c>
      <c r="CN262">
        <v>755</v>
      </c>
      <c r="CO262">
        <v>833</v>
      </c>
      <c r="CP262">
        <v>354</v>
      </c>
      <c r="CQ262">
        <v>33</v>
      </c>
      <c r="CR262">
        <v>28</v>
      </c>
      <c r="CS262">
        <v>28</v>
      </c>
      <c r="CT262">
        <v>6</v>
      </c>
      <c r="CU262">
        <v>21</v>
      </c>
      <c r="CV262">
        <v>10</v>
      </c>
      <c r="CW262">
        <v>21</v>
      </c>
      <c r="CX262">
        <v>19</v>
      </c>
      <c r="CY262">
        <v>19</v>
      </c>
      <c r="CZ262">
        <v>5</v>
      </c>
      <c r="DA262">
        <v>883</v>
      </c>
      <c r="DB262">
        <v>684</v>
      </c>
      <c r="DC262">
        <v>868</v>
      </c>
      <c r="DD262">
        <v>237</v>
      </c>
      <c r="DE262">
        <v>823</v>
      </c>
      <c r="DF262">
        <v>517</v>
      </c>
      <c r="DG262">
        <v>852</v>
      </c>
      <c r="DH262">
        <v>764</v>
      </c>
      <c r="DI262">
        <v>811</v>
      </c>
      <c r="DJ262">
        <v>358</v>
      </c>
      <c r="DL262">
        <v>1057</v>
      </c>
      <c r="DM262">
        <v>1045</v>
      </c>
      <c r="DN262">
        <v>12</v>
      </c>
      <c r="DO262">
        <v>1057</v>
      </c>
      <c r="DP262">
        <v>44</v>
      </c>
      <c r="DQ262">
        <v>1001</v>
      </c>
      <c r="DR262">
        <v>12</v>
      </c>
      <c r="DS262">
        <v>886</v>
      </c>
      <c r="DT262">
        <v>981</v>
      </c>
      <c r="DU262">
        <v>295</v>
      </c>
      <c r="DV262">
        <v>427</v>
      </c>
      <c r="DW262">
        <v>248</v>
      </c>
      <c r="DX262">
        <v>18</v>
      </c>
      <c r="DY262">
        <v>59</v>
      </c>
      <c r="DZ262">
        <v>7</v>
      </c>
      <c r="EA262">
        <v>3</v>
      </c>
      <c r="EB262">
        <v>0</v>
      </c>
      <c r="EC262">
        <v>12</v>
      </c>
      <c r="ED262">
        <v>33</v>
      </c>
      <c r="EE262">
        <v>26</v>
      </c>
      <c r="EF262">
        <v>11</v>
      </c>
      <c r="EG262">
        <v>83</v>
      </c>
      <c r="EH262">
        <v>605</v>
      </c>
      <c r="EI262">
        <v>358</v>
      </c>
      <c r="EJ262">
        <v>5</v>
      </c>
      <c r="EK262">
        <v>18</v>
      </c>
      <c r="EL262">
        <v>14</v>
      </c>
      <c r="EM262">
        <v>6</v>
      </c>
      <c r="EN262">
        <v>2</v>
      </c>
      <c r="EO262">
        <v>60</v>
      </c>
      <c r="EP262">
        <v>576</v>
      </c>
      <c r="EQ262">
        <v>345</v>
      </c>
      <c r="ER262">
        <v>16</v>
      </c>
      <c r="ES262">
        <v>106</v>
      </c>
      <c r="ET262">
        <v>27</v>
      </c>
      <c r="EU262">
        <v>65</v>
      </c>
      <c r="EV262">
        <v>499</v>
      </c>
      <c r="EW262">
        <v>9789</v>
      </c>
      <c r="EX262">
        <v>3</v>
      </c>
      <c r="EY262">
        <v>155</v>
      </c>
      <c r="EZ262">
        <v>26</v>
      </c>
      <c r="FA262">
        <v>41</v>
      </c>
      <c r="FB262">
        <v>173</v>
      </c>
      <c r="FC262">
        <v>5351</v>
      </c>
      <c r="FD262">
        <v>4024</v>
      </c>
      <c r="FE262">
        <v>810</v>
      </c>
      <c r="FF262">
        <v>10353</v>
      </c>
      <c r="FG262">
        <v>134</v>
      </c>
      <c r="FH262">
        <v>92</v>
      </c>
      <c r="FI262">
        <v>3</v>
      </c>
      <c r="FJ262">
        <v>22</v>
      </c>
      <c r="FK262">
        <v>2</v>
      </c>
      <c r="FL262">
        <v>131</v>
      </c>
      <c r="FM262">
        <v>1</v>
      </c>
      <c r="FN262">
        <v>11</v>
      </c>
      <c r="FO262">
        <v>2</v>
      </c>
      <c r="FP262">
        <v>0</v>
      </c>
      <c r="FQ262">
        <v>0</v>
      </c>
      <c r="FR262">
        <v>5</v>
      </c>
      <c r="FS262">
        <v>0</v>
      </c>
      <c r="FT262">
        <v>0</v>
      </c>
      <c r="FU262">
        <v>9</v>
      </c>
      <c r="FV262">
        <v>5</v>
      </c>
      <c r="FW262">
        <v>1</v>
      </c>
      <c r="FX262">
        <v>1</v>
      </c>
      <c r="FY262">
        <v>6</v>
      </c>
      <c r="FZ262">
        <v>3</v>
      </c>
      <c r="GA262">
        <v>20</v>
      </c>
      <c r="GB262">
        <v>6</v>
      </c>
      <c r="GC262">
        <v>592</v>
      </c>
      <c r="GD262">
        <v>148</v>
      </c>
      <c r="GE262">
        <v>740</v>
      </c>
      <c r="GF262">
        <v>13</v>
      </c>
      <c r="GG262">
        <v>1</v>
      </c>
      <c r="GH262">
        <v>14</v>
      </c>
      <c r="GI262">
        <v>578</v>
      </c>
      <c r="GJ262">
        <v>147</v>
      </c>
      <c r="GK262">
        <v>725</v>
      </c>
      <c r="GL262">
        <v>592</v>
      </c>
      <c r="GM262">
        <v>73</v>
      </c>
      <c r="GN262">
        <v>73</v>
      </c>
      <c r="GO262">
        <v>73</v>
      </c>
      <c r="GP262">
        <v>324</v>
      </c>
      <c r="GQ262">
        <v>15</v>
      </c>
      <c r="GR262">
        <v>8</v>
      </c>
      <c r="GS262">
        <v>8</v>
      </c>
      <c r="GT262" t="s">
        <v>121</v>
      </c>
      <c r="GU262" t="s">
        <v>1300</v>
      </c>
      <c r="HH262" s="130"/>
      <c r="HI262" s="130"/>
      <c r="HN262" s="130"/>
      <c r="HO262" s="130"/>
      <c r="HP262" s="130"/>
    </row>
    <row r="263" spans="1:224" x14ac:dyDescent="0.3">
      <c r="A263" t="s">
        <v>130</v>
      </c>
      <c r="B263" t="s">
        <v>238</v>
      </c>
      <c r="C263" t="s">
        <v>914</v>
      </c>
      <c r="D263" t="s">
        <v>915</v>
      </c>
      <c r="E263" s="353">
        <v>44682</v>
      </c>
      <c r="F263">
        <v>4216</v>
      </c>
      <c r="G263">
        <v>250</v>
      </c>
      <c r="H263">
        <v>235</v>
      </c>
      <c r="I263">
        <v>257</v>
      </c>
      <c r="J263">
        <v>242</v>
      </c>
      <c r="K263">
        <v>239</v>
      </c>
      <c r="L263">
        <v>159</v>
      </c>
      <c r="M263">
        <v>236</v>
      </c>
      <c r="N263">
        <v>209</v>
      </c>
      <c r="O263">
        <v>282</v>
      </c>
      <c r="P263">
        <v>6</v>
      </c>
      <c r="Q263">
        <v>7</v>
      </c>
      <c r="R263">
        <v>8</v>
      </c>
      <c r="S263">
        <v>6</v>
      </c>
      <c r="T263">
        <v>7</v>
      </c>
      <c r="U263">
        <v>2</v>
      </c>
      <c r="V263">
        <v>5</v>
      </c>
      <c r="W263">
        <v>3</v>
      </c>
      <c r="X263">
        <v>8</v>
      </c>
      <c r="Y263">
        <v>243</v>
      </c>
      <c r="Z263">
        <v>228</v>
      </c>
      <c r="AA263">
        <v>248</v>
      </c>
      <c r="AB263">
        <v>235</v>
      </c>
      <c r="AC263">
        <v>231</v>
      </c>
      <c r="AD263">
        <v>157</v>
      </c>
      <c r="AE263">
        <v>230</v>
      </c>
      <c r="AF263">
        <v>205</v>
      </c>
      <c r="AG263">
        <v>274</v>
      </c>
      <c r="AH263">
        <v>46</v>
      </c>
      <c r="AI263">
        <v>44</v>
      </c>
      <c r="AJ263">
        <v>3</v>
      </c>
      <c r="AK263">
        <v>3</v>
      </c>
      <c r="AL263">
        <v>43</v>
      </c>
      <c r="AM263">
        <v>41</v>
      </c>
      <c r="AN263">
        <v>148</v>
      </c>
      <c r="AO263">
        <v>2</v>
      </c>
      <c r="AP263">
        <v>146</v>
      </c>
      <c r="AQ263">
        <v>1</v>
      </c>
      <c r="AR263">
        <v>1</v>
      </c>
      <c r="AS263">
        <v>0</v>
      </c>
      <c r="AT263">
        <v>118</v>
      </c>
      <c r="AU263">
        <v>1</v>
      </c>
      <c r="AV263">
        <v>117</v>
      </c>
      <c r="AW263">
        <v>236</v>
      </c>
      <c r="AX263">
        <v>2</v>
      </c>
      <c r="AY263">
        <v>2</v>
      </c>
      <c r="AZ263">
        <v>232</v>
      </c>
      <c r="BA263">
        <v>5</v>
      </c>
      <c r="BB263">
        <v>0</v>
      </c>
      <c r="BC263">
        <v>0</v>
      </c>
      <c r="BD263">
        <v>5</v>
      </c>
      <c r="BE263">
        <v>230</v>
      </c>
      <c r="BF263">
        <v>2</v>
      </c>
      <c r="BG263">
        <v>2</v>
      </c>
      <c r="BH263">
        <v>226</v>
      </c>
      <c r="BI263">
        <v>45</v>
      </c>
      <c r="BJ263">
        <v>5</v>
      </c>
      <c r="BK263">
        <v>31</v>
      </c>
      <c r="BL263">
        <v>27</v>
      </c>
      <c r="BM263">
        <v>12</v>
      </c>
      <c r="BN263">
        <v>4</v>
      </c>
      <c r="BO263">
        <v>19</v>
      </c>
      <c r="BP263">
        <v>12</v>
      </c>
      <c r="BQ263">
        <v>3</v>
      </c>
      <c r="BR263">
        <v>0</v>
      </c>
      <c r="BS263">
        <v>7</v>
      </c>
      <c r="BT263">
        <v>1</v>
      </c>
      <c r="BU263">
        <v>0</v>
      </c>
      <c r="BV263">
        <v>0</v>
      </c>
      <c r="BW263">
        <v>3</v>
      </c>
      <c r="BX263">
        <v>1</v>
      </c>
      <c r="BY263">
        <v>2</v>
      </c>
      <c r="BZ263">
        <v>7</v>
      </c>
      <c r="CA263">
        <v>1</v>
      </c>
      <c r="CB263">
        <v>6</v>
      </c>
      <c r="CC263">
        <v>1</v>
      </c>
      <c r="CG263">
        <v>250</v>
      </c>
      <c r="CH263">
        <v>232</v>
      </c>
      <c r="CI263">
        <v>257</v>
      </c>
      <c r="CJ263">
        <v>50</v>
      </c>
      <c r="CK263">
        <v>225</v>
      </c>
      <c r="CL263">
        <v>143</v>
      </c>
      <c r="CM263">
        <v>235</v>
      </c>
      <c r="CN263">
        <v>223</v>
      </c>
      <c r="CO263">
        <v>228</v>
      </c>
      <c r="CP263">
        <v>113</v>
      </c>
      <c r="CQ263">
        <v>6</v>
      </c>
      <c r="CR263">
        <v>6</v>
      </c>
      <c r="CS263">
        <v>8</v>
      </c>
      <c r="CT263">
        <v>2</v>
      </c>
      <c r="CU263">
        <v>5</v>
      </c>
      <c r="CV263">
        <v>3</v>
      </c>
      <c r="CW263">
        <v>7</v>
      </c>
      <c r="CX263">
        <v>6</v>
      </c>
      <c r="CY263">
        <v>5</v>
      </c>
      <c r="CZ263">
        <v>2</v>
      </c>
      <c r="DA263">
        <v>243</v>
      </c>
      <c r="DB263">
        <v>225</v>
      </c>
      <c r="DC263">
        <v>248</v>
      </c>
      <c r="DD263">
        <v>47</v>
      </c>
      <c r="DE263">
        <v>219</v>
      </c>
      <c r="DF263">
        <v>139</v>
      </c>
      <c r="DG263">
        <v>228</v>
      </c>
      <c r="DH263">
        <v>217</v>
      </c>
      <c r="DI263">
        <v>223</v>
      </c>
      <c r="DJ263">
        <v>111</v>
      </c>
      <c r="DL263">
        <v>300</v>
      </c>
      <c r="DM263">
        <v>299</v>
      </c>
      <c r="DN263">
        <v>1</v>
      </c>
      <c r="DO263">
        <v>300</v>
      </c>
      <c r="DP263">
        <v>12</v>
      </c>
      <c r="DQ263">
        <v>287</v>
      </c>
      <c r="DR263">
        <v>1</v>
      </c>
      <c r="DS263">
        <v>2</v>
      </c>
      <c r="DT263">
        <v>148</v>
      </c>
      <c r="DU263">
        <v>52</v>
      </c>
      <c r="DV263">
        <v>173</v>
      </c>
      <c r="DW263">
        <v>57</v>
      </c>
      <c r="DX263">
        <v>5</v>
      </c>
      <c r="DY263">
        <v>10</v>
      </c>
      <c r="DZ263">
        <v>3</v>
      </c>
      <c r="EA263">
        <v>0</v>
      </c>
      <c r="EB263">
        <v>0</v>
      </c>
      <c r="EC263">
        <v>0</v>
      </c>
      <c r="ED263">
        <v>142</v>
      </c>
      <c r="EE263">
        <v>1</v>
      </c>
      <c r="EF263">
        <v>2</v>
      </c>
      <c r="EG263">
        <v>33</v>
      </c>
      <c r="EH263">
        <v>190</v>
      </c>
      <c r="EI263">
        <v>75</v>
      </c>
      <c r="EJ263">
        <v>2</v>
      </c>
      <c r="EK263">
        <v>8</v>
      </c>
      <c r="EL263">
        <v>2</v>
      </c>
      <c r="EM263">
        <v>0</v>
      </c>
      <c r="EN263">
        <v>0</v>
      </c>
      <c r="EO263">
        <v>25</v>
      </c>
      <c r="EP263">
        <v>188</v>
      </c>
      <c r="EQ263">
        <v>74</v>
      </c>
      <c r="ER263">
        <v>1</v>
      </c>
      <c r="ES263">
        <v>75</v>
      </c>
      <c r="ET263">
        <v>26</v>
      </c>
      <c r="EU263">
        <v>137</v>
      </c>
      <c r="EV263">
        <v>3</v>
      </c>
      <c r="EW263">
        <v>2996</v>
      </c>
      <c r="EX263">
        <v>3</v>
      </c>
      <c r="EY263">
        <v>93</v>
      </c>
      <c r="EZ263">
        <v>44</v>
      </c>
      <c r="FA263">
        <v>17</v>
      </c>
      <c r="FB263">
        <v>42</v>
      </c>
      <c r="FC263">
        <v>1906</v>
      </c>
      <c r="FD263">
        <v>1067</v>
      </c>
      <c r="FE263">
        <v>163</v>
      </c>
      <c r="FF263">
        <v>3136</v>
      </c>
      <c r="FG263">
        <v>41</v>
      </c>
      <c r="FH263">
        <v>22</v>
      </c>
      <c r="FI263">
        <v>3</v>
      </c>
      <c r="FJ263">
        <v>9</v>
      </c>
      <c r="FK263">
        <v>3</v>
      </c>
      <c r="FL263">
        <v>38</v>
      </c>
      <c r="FM263">
        <v>0</v>
      </c>
      <c r="FN263">
        <v>2</v>
      </c>
      <c r="FO263">
        <v>1</v>
      </c>
      <c r="FP263">
        <v>1</v>
      </c>
      <c r="FQ263">
        <v>0</v>
      </c>
      <c r="FR263">
        <v>1</v>
      </c>
      <c r="FS263">
        <v>1</v>
      </c>
      <c r="FT263">
        <v>0</v>
      </c>
      <c r="FU263">
        <v>5</v>
      </c>
      <c r="FV263">
        <v>5</v>
      </c>
      <c r="FW263">
        <v>2</v>
      </c>
      <c r="FX263">
        <v>2</v>
      </c>
      <c r="FY263">
        <v>4</v>
      </c>
      <c r="FZ263">
        <v>1</v>
      </c>
      <c r="GA263">
        <v>7</v>
      </c>
      <c r="GB263">
        <v>5</v>
      </c>
      <c r="GC263">
        <v>195</v>
      </c>
      <c r="GD263">
        <v>30</v>
      </c>
      <c r="GE263">
        <v>225</v>
      </c>
      <c r="GF263">
        <v>2</v>
      </c>
      <c r="GG263">
        <v>0</v>
      </c>
      <c r="GH263">
        <v>2</v>
      </c>
      <c r="GI263">
        <v>192</v>
      </c>
      <c r="GJ263">
        <v>30</v>
      </c>
      <c r="GK263">
        <v>222</v>
      </c>
      <c r="GL263">
        <v>195</v>
      </c>
      <c r="GM263">
        <v>19</v>
      </c>
      <c r="GN263">
        <v>19</v>
      </c>
      <c r="GO263">
        <v>19</v>
      </c>
      <c r="GP263">
        <v>116</v>
      </c>
      <c r="GQ263">
        <v>0</v>
      </c>
      <c r="GR263">
        <v>0</v>
      </c>
      <c r="GS263">
        <v>0</v>
      </c>
      <c r="GT263" t="s">
        <v>118</v>
      </c>
      <c r="GU263" t="s">
        <v>1386</v>
      </c>
      <c r="HH263" s="130"/>
      <c r="HI263" s="130"/>
      <c r="HN263" s="130"/>
      <c r="HO263" s="130"/>
      <c r="HP263" s="130"/>
    </row>
    <row r="264" spans="1:224" x14ac:dyDescent="0.3">
      <c r="A264" t="s">
        <v>133</v>
      </c>
      <c r="B264" t="s">
        <v>164</v>
      </c>
      <c r="C264" t="s">
        <v>755</v>
      </c>
      <c r="D264" t="s">
        <v>756</v>
      </c>
      <c r="E264" s="353">
        <v>44682</v>
      </c>
      <c r="F264">
        <v>13229</v>
      </c>
      <c r="G264">
        <v>700</v>
      </c>
      <c r="H264">
        <v>663</v>
      </c>
      <c r="I264">
        <v>695</v>
      </c>
      <c r="J264">
        <v>692</v>
      </c>
      <c r="K264">
        <v>694</v>
      </c>
      <c r="L264">
        <v>646</v>
      </c>
      <c r="M264">
        <v>654</v>
      </c>
      <c r="N264">
        <v>382</v>
      </c>
      <c r="O264">
        <v>749</v>
      </c>
      <c r="P264">
        <v>14</v>
      </c>
      <c r="Q264">
        <v>12</v>
      </c>
      <c r="R264">
        <v>15</v>
      </c>
      <c r="S264">
        <v>11</v>
      </c>
      <c r="T264">
        <v>12</v>
      </c>
      <c r="U264">
        <v>7</v>
      </c>
      <c r="V264">
        <v>8</v>
      </c>
      <c r="W264">
        <v>4</v>
      </c>
      <c r="X264">
        <v>14</v>
      </c>
      <c r="Y264">
        <v>677</v>
      </c>
      <c r="Z264">
        <v>640</v>
      </c>
      <c r="AA264">
        <v>669</v>
      </c>
      <c r="AB264">
        <v>673</v>
      </c>
      <c r="AC264">
        <v>671</v>
      </c>
      <c r="AD264">
        <v>629</v>
      </c>
      <c r="AE264">
        <v>638</v>
      </c>
      <c r="AF264">
        <v>371</v>
      </c>
      <c r="AG264">
        <v>725</v>
      </c>
      <c r="AH264">
        <v>67</v>
      </c>
      <c r="AI264">
        <v>65</v>
      </c>
      <c r="AJ264">
        <v>1</v>
      </c>
      <c r="AK264">
        <v>1</v>
      </c>
      <c r="AL264">
        <v>65</v>
      </c>
      <c r="AM264">
        <v>63</v>
      </c>
      <c r="AN264">
        <v>589</v>
      </c>
      <c r="AO264">
        <v>4</v>
      </c>
      <c r="AP264">
        <v>577</v>
      </c>
      <c r="AQ264">
        <v>1</v>
      </c>
      <c r="AR264">
        <v>1</v>
      </c>
      <c r="AS264">
        <v>0</v>
      </c>
      <c r="AT264">
        <v>336</v>
      </c>
      <c r="AU264">
        <v>1</v>
      </c>
      <c r="AV264">
        <v>329</v>
      </c>
      <c r="AW264">
        <v>654</v>
      </c>
      <c r="AX264">
        <v>1</v>
      </c>
      <c r="AY264">
        <v>14</v>
      </c>
      <c r="AZ264">
        <v>639</v>
      </c>
      <c r="BA264">
        <v>8</v>
      </c>
      <c r="BB264">
        <v>0</v>
      </c>
      <c r="BC264">
        <v>1</v>
      </c>
      <c r="BD264">
        <v>7</v>
      </c>
      <c r="BE264">
        <v>638</v>
      </c>
      <c r="BF264">
        <v>1</v>
      </c>
      <c r="BG264">
        <v>13</v>
      </c>
      <c r="BH264">
        <v>624</v>
      </c>
      <c r="BI264">
        <v>79</v>
      </c>
      <c r="BJ264">
        <v>14</v>
      </c>
      <c r="BK264">
        <v>108</v>
      </c>
      <c r="BL264">
        <v>79</v>
      </c>
      <c r="BM264">
        <v>20</v>
      </c>
      <c r="BN264">
        <v>1</v>
      </c>
      <c r="BO264">
        <v>58</v>
      </c>
      <c r="BP264">
        <v>6</v>
      </c>
      <c r="BQ264">
        <v>0</v>
      </c>
      <c r="BR264">
        <v>0</v>
      </c>
      <c r="BS264">
        <v>52</v>
      </c>
      <c r="BT264">
        <v>1</v>
      </c>
      <c r="BU264">
        <v>0</v>
      </c>
      <c r="BV264">
        <v>8</v>
      </c>
      <c r="BW264">
        <v>22</v>
      </c>
      <c r="BX264">
        <v>1</v>
      </c>
      <c r="BY264">
        <v>21</v>
      </c>
      <c r="BZ264">
        <v>42</v>
      </c>
      <c r="CA264">
        <v>10</v>
      </c>
      <c r="CB264">
        <v>36</v>
      </c>
      <c r="CC264">
        <v>6</v>
      </c>
      <c r="CG264">
        <v>700</v>
      </c>
      <c r="CH264">
        <v>524</v>
      </c>
      <c r="CI264">
        <v>695</v>
      </c>
      <c r="CJ264">
        <v>155</v>
      </c>
      <c r="CK264">
        <v>613</v>
      </c>
      <c r="CL264">
        <v>373</v>
      </c>
      <c r="CM264">
        <v>663</v>
      </c>
      <c r="CN264">
        <v>614</v>
      </c>
      <c r="CO264">
        <v>640</v>
      </c>
      <c r="CP264">
        <v>250</v>
      </c>
      <c r="CQ264">
        <v>14</v>
      </c>
      <c r="CR264">
        <v>7</v>
      </c>
      <c r="CS264">
        <v>15</v>
      </c>
      <c r="CT264">
        <v>1</v>
      </c>
      <c r="CU264">
        <v>12</v>
      </c>
      <c r="CV264">
        <v>8</v>
      </c>
      <c r="CW264">
        <v>12</v>
      </c>
      <c r="CX264">
        <v>11</v>
      </c>
      <c r="CY264">
        <v>12</v>
      </c>
      <c r="CZ264">
        <v>5</v>
      </c>
      <c r="DA264">
        <v>677</v>
      </c>
      <c r="DB264">
        <v>511</v>
      </c>
      <c r="DC264">
        <v>669</v>
      </c>
      <c r="DD264">
        <v>147</v>
      </c>
      <c r="DE264">
        <v>591</v>
      </c>
      <c r="DF264">
        <v>356</v>
      </c>
      <c r="DG264">
        <v>640</v>
      </c>
      <c r="DH264">
        <v>593</v>
      </c>
      <c r="DI264">
        <v>619</v>
      </c>
      <c r="DJ264">
        <v>241</v>
      </c>
      <c r="DL264">
        <v>778</v>
      </c>
      <c r="DM264">
        <v>767</v>
      </c>
      <c r="DN264">
        <v>11</v>
      </c>
      <c r="DO264">
        <v>778</v>
      </c>
      <c r="DP264">
        <v>21</v>
      </c>
      <c r="DQ264">
        <v>746</v>
      </c>
      <c r="DR264">
        <v>11</v>
      </c>
      <c r="DS264">
        <v>511</v>
      </c>
      <c r="DT264">
        <v>644</v>
      </c>
      <c r="DU264">
        <v>33</v>
      </c>
      <c r="DV264">
        <v>667</v>
      </c>
      <c r="DW264">
        <v>42</v>
      </c>
      <c r="DX264">
        <v>6</v>
      </c>
      <c r="DY264">
        <v>9</v>
      </c>
      <c r="DZ264">
        <v>18</v>
      </c>
      <c r="EA264">
        <v>3</v>
      </c>
      <c r="EB264">
        <v>3</v>
      </c>
      <c r="EC264">
        <v>3</v>
      </c>
      <c r="ED264">
        <v>118</v>
      </c>
      <c r="EE264">
        <v>13</v>
      </c>
      <c r="EF264">
        <v>1</v>
      </c>
      <c r="EG264">
        <v>70</v>
      </c>
      <c r="EH264">
        <v>495</v>
      </c>
      <c r="EI264">
        <v>212</v>
      </c>
      <c r="EJ264">
        <v>1</v>
      </c>
      <c r="EK264">
        <v>10</v>
      </c>
      <c r="EL264">
        <v>8</v>
      </c>
      <c r="EM264">
        <v>2</v>
      </c>
      <c r="EN264">
        <v>0</v>
      </c>
      <c r="EO264">
        <v>57</v>
      </c>
      <c r="EP264">
        <v>482</v>
      </c>
      <c r="EQ264">
        <v>207</v>
      </c>
      <c r="ER264">
        <v>16</v>
      </c>
      <c r="ES264">
        <v>130</v>
      </c>
      <c r="ET264">
        <v>28</v>
      </c>
      <c r="EU264">
        <v>70</v>
      </c>
      <c r="EV264">
        <v>308</v>
      </c>
      <c r="EW264">
        <v>9855</v>
      </c>
      <c r="EX264">
        <v>0</v>
      </c>
      <c r="EY264">
        <v>133</v>
      </c>
      <c r="EZ264">
        <v>0</v>
      </c>
      <c r="FA264">
        <v>14</v>
      </c>
      <c r="FB264">
        <v>66</v>
      </c>
      <c r="FC264">
        <v>6778</v>
      </c>
      <c r="FD264">
        <v>3172</v>
      </c>
      <c r="FE264">
        <v>283</v>
      </c>
      <c r="FF264">
        <v>10233</v>
      </c>
      <c r="FG264">
        <v>105</v>
      </c>
      <c r="FH264">
        <v>28</v>
      </c>
      <c r="FI264">
        <v>0</v>
      </c>
      <c r="FJ264">
        <v>46</v>
      </c>
      <c r="FK264">
        <v>4</v>
      </c>
      <c r="FL264">
        <v>93</v>
      </c>
      <c r="FM264">
        <v>8</v>
      </c>
      <c r="FN264">
        <v>1</v>
      </c>
      <c r="FO264">
        <v>1</v>
      </c>
      <c r="FP264">
        <v>0</v>
      </c>
      <c r="FQ264">
        <v>0</v>
      </c>
      <c r="FR264">
        <v>1</v>
      </c>
      <c r="FS264">
        <v>1</v>
      </c>
      <c r="FT264">
        <v>0</v>
      </c>
      <c r="FU264">
        <v>5</v>
      </c>
      <c r="FV264">
        <v>2</v>
      </c>
      <c r="FW264">
        <v>2</v>
      </c>
      <c r="FX264">
        <v>0</v>
      </c>
      <c r="FY264">
        <v>4</v>
      </c>
      <c r="FZ264">
        <v>0</v>
      </c>
      <c r="GA264">
        <v>6</v>
      </c>
      <c r="GB264">
        <v>1</v>
      </c>
      <c r="GC264">
        <v>452</v>
      </c>
      <c r="GD264">
        <v>102</v>
      </c>
      <c r="GE264">
        <v>554</v>
      </c>
      <c r="GF264">
        <v>3</v>
      </c>
      <c r="GG264">
        <v>1</v>
      </c>
      <c r="GH264">
        <v>4</v>
      </c>
      <c r="GI264">
        <v>444</v>
      </c>
      <c r="GJ264">
        <v>100</v>
      </c>
      <c r="GK264">
        <v>544</v>
      </c>
      <c r="GL264">
        <v>452</v>
      </c>
      <c r="GM264">
        <v>83</v>
      </c>
      <c r="GN264">
        <v>83</v>
      </c>
      <c r="GO264">
        <v>83</v>
      </c>
      <c r="GP264">
        <v>327</v>
      </c>
      <c r="GQ264">
        <v>0</v>
      </c>
      <c r="GR264">
        <v>0</v>
      </c>
      <c r="GS264">
        <v>0</v>
      </c>
      <c r="GT264" t="s">
        <v>118</v>
      </c>
      <c r="GU264" t="s">
        <v>1301</v>
      </c>
      <c r="HH264" s="130"/>
      <c r="HI264" s="130"/>
      <c r="HN264" s="130"/>
      <c r="HO264" s="130"/>
      <c r="HP264" s="130"/>
    </row>
    <row r="265" spans="1:224" x14ac:dyDescent="0.3">
      <c r="A265" t="s">
        <v>133</v>
      </c>
      <c r="B265" t="s">
        <v>164</v>
      </c>
      <c r="C265" t="s">
        <v>755</v>
      </c>
      <c r="D265" t="s">
        <v>756</v>
      </c>
      <c r="E265" s="353">
        <v>44713</v>
      </c>
      <c r="F265">
        <v>13292</v>
      </c>
      <c r="G265">
        <v>713</v>
      </c>
      <c r="H265">
        <v>673</v>
      </c>
      <c r="I265">
        <v>703</v>
      </c>
      <c r="J265">
        <v>705</v>
      </c>
      <c r="K265">
        <v>702</v>
      </c>
      <c r="L265">
        <v>652</v>
      </c>
      <c r="M265">
        <v>663</v>
      </c>
      <c r="N265">
        <v>383</v>
      </c>
      <c r="O265">
        <v>754</v>
      </c>
      <c r="P265">
        <v>14</v>
      </c>
      <c r="Q265">
        <v>11</v>
      </c>
      <c r="R265">
        <v>15</v>
      </c>
      <c r="S265">
        <v>11</v>
      </c>
      <c r="T265">
        <v>12</v>
      </c>
      <c r="U265">
        <v>7</v>
      </c>
      <c r="V265">
        <v>8</v>
      </c>
      <c r="W265">
        <v>4</v>
      </c>
      <c r="X265">
        <v>14</v>
      </c>
      <c r="Y265">
        <v>688</v>
      </c>
      <c r="Z265">
        <v>651</v>
      </c>
      <c r="AA265">
        <v>677</v>
      </c>
      <c r="AB265">
        <v>685</v>
      </c>
      <c r="AC265">
        <v>679</v>
      </c>
      <c r="AD265">
        <v>635</v>
      </c>
      <c r="AE265">
        <v>647</v>
      </c>
      <c r="AF265">
        <v>372</v>
      </c>
      <c r="AG265">
        <v>729</v>
      </c>
      <c r="AH265">
        <v>68</v>
      </c>
      <c r="AI265">
        <v>66</v>
      </c>
      <c r="AJ265">
        <v>1</v>
      </c>
      <c r="AK265">
        <v>1</v>
      </c>
      <c r="AL265">
        <v>66</v>
      </c>
      <c r="AM265">
        <v>64</v>
      </c>
      <c r="AN265">
        <v>596</v>
      </c>
      <c r="AO265">
        <v>4</v>
      </c>
      <c r="AP265">
        <v>584</v>
      </c>
      <c r="AQ265">
        <v>1</v>
      </c>
      <c r="AR265">
        <v>1</v>
      </c>
      <c r="AS265">
        <v>0</v>
      </c>
      <c r="AT265">
        <v>339</v>
      </c>
      <c r="AU265">
        <v>1</v>
      </c>
      <c r="AV265">
        <v>332</v>
      </c>
      <c r="AW265">
        <v>663</v>
      </c>
      <c r="AX265">
        <v>1</v>
      </c>
      <c r="AY265">
        <v>16</v>
      </c>
      <c r="AZ265">
        <v>646</v>
      </c>
      <c r="BA265">
        <v>8</v>
      </c>
      <c r="BB265">
        <v>0</v>
      </c>
      <c r="BC265">
        <v>1</v>
      </c>
      <c r="BD265">
        <v>7</v>
      </c>
      <c r="BE265">
        <v>647</v>
      </c>
      <c r="BF265">
        <v>1</v>
      </c>
      <c r="BG265">
        <v>15</v>
      </c>
      <c r="BH265">
        <v>631</v>
      </c>
      <c r="BI265">
        <v>79</v>
      </c>
      <c r="BJ265">
        <v>13</v>
      </c>
      <c r="BK265">
        <v>110</v>
      </c>
      <c r="BL265">
        <v>79</v>
      </c>
      <c r="BM265">
        <v>20</v>
      </c>
      <c r="BN265">
        <v>1</v>
      </c>
      <c r="BO265">
        <v>57</v>
      </c>
      <c r="BP265">
        <v>5</v>
      </c>
      <c r="BQ265">
        <v>0</v>
      </c>
      <c r="BR265">
        <v>0</v>
      </c>
      <c r="BS265">
        <v>52</v>
      </c>
      <c r="BT265">
        <v>1</v>
      </c>
      <c r="BU265">
        <v>0</v>
      </c>
      <c r="BV265">
        <v>9</v>
      </c>
      <c r="BW265">
        <v>21</v>
      </c>
      <c r="BX265">
        <v>1</v>
      </c>
      <c r="BY265">
        <v>20</v>
      </c>
      <c r="BZ265">
        <v>42</v>
      </c>
      <c r="CA265">
        <v>10</v>
      </c>
      <c r="CB265">
        <v>38</v>
      </c>
      <c r="CC265">
        <v>4</v>
      </c>
      <c r="CG265">
        <v>713</v>
      </c>
      <c r="CH265">
        <v>488</v>
      </c>
      <c r="CI265">
        <v>703</v>
      </c>
      <c r="CJ265">
        <v>152</v>
      </c>
      <c r="CK265">
        <v>612</v>
      </c>
      <c r="CL265">
        <v>376</v>
      </c>
      <c r="CM265">
        <v>673</v>
      </c>
      <c r="CN265">
        <v>608</v>
      </c>
      <c r="CO265">
        <v>656</v>
      </c>
      <c r="CP265">
        <v>235</v>
      </c>
      <c r="CQ265">
        <v>14</v>
      </c>
      <c r="CR265">
        <v>7</v>
      </c>
      <c r="CS265">
        <v>15</v>
      </c>
      <c r="CT265">
        <v>1</v>
      </c>
      <c r="CU265">
        <v>12</v>
      </c>
      <c r="CV265">
        <v>8</v>
      </c>
      <c r="CW265">
        <v>11</v>
      </c>
      <c r="CX265">
        <v>10</v>
      </c>
      <c r="CY265">
        <v>11</v>
      </c>
      <c r="CZ265">
        <v>4</v>
      </c>
      <c r="DA265">
        <v>688</v>
      </c>
      <c r="DB265">
        <v>482</v>
      </c>
      <c r="DC265">
        <v>677</v>
      </c>
      <c r="DD265">
        <v>147</v>
      </c>
      <c r="DE265">
        <v>603</v>
      </c>
      <c r="DF265">
        <v>367</v>
      </c>
      <c r="DG265">
        <v>651</v>
      </c>
      <c r="DH265">
        <v>606</v>
      </c>
      <c r="DI265">
        <v>634</v>
      </c>
      <c r="DJ265">
        <v>236</v>
      </c>
      <c r="DL265">
        <v>782</v>
      </c>
      <c r="DM265">
        <v>771</v>
      </c>
      <c r="DN265">
        <v>11</v>
      </c>
      <c r="DO265">
        <v>782</v>
      </c>
      <c r="DP265">
        <v>21</v>
      </c>
      <c r="DQ265">
        <v>750</v>
      </c>
      <c r="DR265">
        <v>11</v>
      </c>
      <c r="DS265">
        <v>517</v>
      </c>
      <c r="DT265">
        <v>649</v>
      </c>
      <c r="DU265">
        <v>33</v>
      </c>
      <c r="DV265">
        <v>669</v>
      </c>
      <c r="DW265">
        <v>44</v>
      </c>
      <c r="DX265">
        <v>4</v>
      </c>
      <c r="DY265">
        <v>10</v>
      </c>
      <c r="DZ265">
        <v>19</v>
      </c>
      <c r="EA265">
        <v>3</v>
      </c>
      <c r="EB265">
        <v>3</v>
      </c>
      <c r="EC265">
        <v>3</v>
      </c>
      <c r="ED265">
        <v>107</v>
      </c>
      <c r="EE265">
        <v>13</v>
      </c>
      <c r="EF265">
        <v>1</v>
      </c>
      <c r="EG265">
        <v>70</v>
      </c>
      <c r="EH265">
        <v>494</v>
      </c>
      <c r="EI265">
        <v>217</v>
      </c>
      <c r="EJ265">
        <v>1</v>
      </c>
      <c r="EK265">
        <v>10</v>
      </c>
      <c r="EL265">
        <v>8</v>
      </c>
      <c r="EM265">
        <v>2</v>
      </c>
      <c r="EN265">
        <v>0</v>
      </c>
      <c r="EO265">
        <v>53</v>
      </c>
      <c r="EP265">
        <v>477</v>
      </c>
      <c r="EQ265">
        <v>207</v>
      </c>
      <c r="ER265">
        <v>15</v>
      </c>
      <c r="ES265">
        <v>132</v>
      </c>
      <c r="ET265">
        <v>29</v>
      </c>
      <c r="EU265">
        <v>70</v>
      </c>
      <c r="EV265">
        <v>315</v>
      </c>
      <c r="EW265">
        <v>9887</v>
      </c>
      <c r="EX265">
        <v>0</v>
      </c>
      <c r="EY265">
        <v>126</v>
      </c>
      <c r="EZ265">
        <v>0</v>
      </c>
      <c r="FA265">
        <v>13</v>
      </c>
      <c r="FB265">
        <v>70</v>
      </c>
      <c r="FC265">
        <v>6700</v>
      </c>
      <c r="FD265">
        <v>3173</v>
      </c>
      <c r="FE265">
        <v>283</v>
      </c>
      <c r="FF265">
        <v>10272</v>
      </c>
      <c r="FG265">
        <v>107</v>
      </c>
      <c r="FH265">
        <v>26</v>
      </c>
      <c r="FI265">
        <v>1</v>
      </c>
      <c r="FJ265">
        <v>44</v>
      </c>
      <c r="FK265">
        <v>4</v>
      </c>
      <c r="FL265">
        <v>96</v>
      </c>
      <c r="FM265">
        <v>7</v>
      </c>
      <c r="FN265">
        <v>1</v>
      </c>
      <c r="FO265">
        <v>1</v>
      </c>
      <c r="FP265">
        <v>0</v>
      </c>
      <c r="FQ265">
        <v>0</v>
      </c>
      <c r="FR265">
        <v>1</v>
      </c>
      <c r="FS265">
        <v>1</v>
      </c>
      <c r="FT265">
        <v>0</v>
      </c>
      <c r="FU265">
        <v>6</v>
      </c>
      <c r="FV265">
        <v>2</v>
      </c>
      <c r="FW265">
        <v>2</v>
      </c>
      <c r="FX265">
        <v>0</v>
      </c>
      <c r="FY265">
        <v>4</v>
      </c>
      <c r="FZ265">
        <v>1</v>
      </c>
      <c r="GA265">
        <v>7</v>
      </c>
      <c r="GB265">
        <v>1</v>
      </c>
      <c r="GC265">
        <v>453</v>
      </c>
      <c r="GD265">
        <v>105</v>
      </c>
      <c r="GE265">
        <v>558</v>
      </c>
      <c r="GF265">
        <v>3</v>
      </c>
      <c r="GG265">
        <v>1</v>
      </c>
      <c r="GH265">
        <v>4</v>
      </c>
      <c r="GI265">
        <v>445</v>
      </c>
      <c r="GJ265">
        <v>103</v>
      </c>
      <c r="GK265">
        <v>548</v>
      </c>
      <c r="GL265">
        <v>453</v>
      </c>
      <c r="GM265">
        <v>85</v>
      </c>
      <c r="GN265">
        <v>85</v>
      </c>
      <c r="GO265">
        <v>85</v>
      </c>
      <c r="GP265">
        <v>335</v>
      </c>
      <c r="GQ265">
        <v>0</v>
      </c>
      <c r="GR265">
        <v>0</v>
      </c>
      <c r="GS265">
        <v>0</v>
      </c>
      <c r="GT265" t="s">
        <v>121</v>
      </c>
      <c r="GU265" t="s">
        <v>1301</v>
      </c>
      <c r="HH265" s="130"/>
      <c r="HI265" s="130"/>
      <c r="HN265" s="130"/>
      <c r="HO265" s="130"/>
      <c r="HP265" s="130"/>
    </row>
    <row r="266" spans="1:224" x14ac:dyDescent="0.3">
      <c r="A266" t="s">
        <v>133</v>
      </c>
      <c r="B266" t="s">
        <v>167</v>
      </c>
      <c r="C266" t="s">
        <v>757</v>
      </c>
      <c r="D266" t="s">
        <v>758</v>
      </c>
      <c r="E266" s="353">
        <v>44682</v>
      </c>
      <c r="F266">
        <v>3163</v>
      </c>
      <c r="G266">
        <v>369</v>
      </c>
      <c r="H266">
        <v>327</v>
      </c>
      <c r="I266">
        <v>345</v>
      </c>
      <c r="J266">
        <v>361</v>
      </c>
      <c r="K266">
        <v>340</v>
      </c>
      <c r="L266">
        <v>222</v>
      </c>
      <c r="M266">
        <v>354</v>
      </c>
      <c r="N266">
        <v>179</v>
      </c>
      <c r="O266">
        <v>376</v>
      </c>
      <c r="P266">
        <v>7</v>
      </c>
      <c r="Q266">
        <v>5</v>
      </c>
      <c r="R266">
        <v>7</v>
      </c>
      <c r="S266">
        <v>6</v>
      </c>
      <c r="T266">
        <v>7</v>
      </c>
      <c r="U266">
        <v>3</v>
      </c>
      <c r="V266">
        <v>5</v>
      </c>
      <c r="W266">
        <v>2</v>
      </c>
      <c r="X266">
        <v>8</v>
      </c>
      <c r="Y266">
        <v>359</v>
      </c>
      <c r="Z266">
        <v>319</v>
      </c>
      <c r="AA266">
        <v>335</v>
      </c>
      <c r="AB266">
        <v>352</v>
      </c>
      <c r="AC266">
        <v>330</v>
      </c>
      <c r="AD266">
        <v>218</v>
      </c>
      <c r="AE266">
        <v>346</v>
      </c>
      <c r="AF266">
        <v>177</v>
      </c>
      <c r="AG266">
        <v>365</v>
      </c>
      <c r="AH266">
        <v>22</v>
      </c>
      <c r="AI266">
        <v>22</v>
      </c>
      <c r="AJ266">
        <v>0</v>
      </c>
      <c r="AK266">
        <v>0</v>
      </c>
      <c r="AL266">
        <v>22</v>
      </c>
      <c r="AM266">
        <v>22</v>
      </c>
      <c r="AN266">
        <v>214</v>
      </c>
      <c r="AO266">
        <v>2</v>
      </c>
      <c r="AP266">
        <v>211</v>
      </c>
      <c r="AQ266">
        <v>0</v>
      </c>
      <c r="AR266">
        <v>0</v>
      </c>
      <c r="AS266">
        <v>0</v>
      </c>
      <c r="AT266">
        <v>112</v>
      </c>
      <c r="AU266">
        <v>1</v>
      </c>
      <c r="AV266">
        <v>111</v>
      </c>
      <c r="AW266">
        <v>354</v>
      </c>
      <c r="AX266">
        <v>0</v>
      </c>
      <c r="AY266">
        <v>7</v>
      </c>
      <c r="AZ266">
        <v>347</v>
      </c>
      <c r="BA266">
        <v>5</v>
      </c>
      <c r="BB266">
        <v>0</v>
      </c>
      <c r="BC266">
        <v>0</v>
      </c>
      <c r="BD266">
        <v>5</v>
      </c>
      <c r="BE266">
        <v>346</v>
      </c>
      <c r="BF266">
        <v>0</v>
      </c>
      <c r="BG266">
        <v>7</v>
      </c>
      <c r="BH266">
        <v>339</v>
      </c>
      <c r="BI266">
        <v>78</v>
      </c>
      <c r="BJ266">
        <v>16</v>
      </c>
      <c r="BK266">
        <v>86</v>
      </c>
      <c r="BL266">
        <v>42</v>
      </c>
      <c r="BM266">
        <v>11</v>
      </c>
      <c r="BN266">
        <v>0</v>
      </c>
      <c r="BO266">
        <v>16</v>
      </c>
      <c r="BP266">
        <v>3</v>
      </c>
      <c r="BQ266">
        <v>0</v>
      </c>
      <c r="BR266">
        <v>0</v>
      </c>
      <c r="BS266">
        <v>13</v>
      </c>
      <c r="BT266">
        <v>1</v>
      </c>
      <c r="BU266">
        <v>0</v>
      </c>
      <c r="BV266">
        <v>2</v>
      </c>
      <c r="BW266">
        <v>5</v>
      </c>
      <c r="BX266">
        <v>0</v>
      </c>
      <c r="BY266">
        <v>5</v>
      </c>
      <c r="BZ266">
        <v>11</v>
      </c>
      <c r="CA266">
        <v>1</v>
      </c>
      <c r="CB266">
        <v>8</v>
      </c>
      <c r="CC266">
        <v>3</v>
      </c>
      <c r="CG266">
        <v>369</v>
      </c>
      <c r="CH266">
        <v>319</v>
      </c>
      <c r="CI266">
        <v>345</v>
      </c>
      <c r="CJ266">
        <v>88</v>
      </c>
      <c r="CK266">
        <v>321</v>
      </c>
      <c r="CL266">
        <v>199</v>
      </c>
      <c r="CM266">
        <v>327</v>
      </c>
      <c r="CN266">
        <v>306</v>
      </c>
      <c r="CO266">
        <v>321</v>
      </c>
      <c r="CP266">
        <v>146</v>
      </c>
      <c r="CQ266">
        <v>7</v>
      </c>
      <c r="CR266">
        <v>6</v>
      </c>
      <c r="CS266">
        <v>7</v>
      </c>
      <c r="CT266">
        <v>2</v>
      </c>
      <c r="CU266">
        <v>6</v>
      </c>
      <c r="CV266">
        <v>2</v>
      </c>
      <c r="CW266">
        <v>5</v>
      </c>
      <c r="CX266">
        <v>5</v>
      </c>
      <c r="CY266">
        <v>4</v>
      </c>
      <c r="CZ266">
        <v>0</v>
      </c>
      <c r="DA266">
        <v>359</v>
      </c>
      <c r="DB266">
        <v>310</v>
      </c>
      <c r="DC266">
        <v>335</v>
      </c>
      <c r="DD266">
        <v>84</v>
      </c>
      <c r="DE266">
        <v>312</v>
      </c>
      <c r="DF266">
        <v>194</v>
      </c>
      <c r="DG266">
        <v>319</v>
      </c>
      <c r="DH266">
        <v>298</v>
      </c>
      <c r="DI266">
        <v>314</v>
      </c>
      <c r="DJ266">
        <v>143</v>
      </c>
      <c r="DL266">
        <v>378</v>
      </c>
      <c r="DM266">
        <v>375</v>
      </c>
      <c r="DN266">
        <v>3</v>
      </c>
      <c r="DO266">
        <v>378</v>
      </c>
      <c r="DP266">
        <v>9</v>
      </c>
      <c r="DQ266">
        <v>366</v>
      </c>
      <c r="DR266">
        <v>3</v>
      </c>
      <c r="DS266">
        <v>354</v>
      </c>
      <c r="DT266">
        <v>371</v>
      </c>
      <c r="DU266">
        <v>13</v>
      </c>
      <c r="DV266">
        <v>322</v>
      </c>
      <c r="DW266">
        <v>37</v>
      </c>
      <c r="DX266">
        <v>1</v>
      </c>
      <c r="DY266">
        <v>4</v>
      </c>
      <c r="DZ266">
        <v>1</v>
      </c>
      <c r="EA266">
        <v>0</v>
      </c>
      <c r="EB266">
        <v>0</v>
      </c>
      <c r="EC266">
        <v>4</v>
      </c>
      <c r="ED266">
        <v>4</v>
      </c>
      <c r="EE266">
        <v>5</v>
      </c>
      <c r="EF266">
        <v>0</v>
      </c>
      <c r="EG266">
        <v>22</v>
      </c>
      <c r="EH266">
        <v>212</v>
      </c>
      <c r="EI266">
        <v>144</v>
      </c>
      <c r="EJ266">
        <v>0</v>
      </c>
      <c r="EK266">
        <v>5</v>
      </c>
      <c r="EL266">
        <v>1</v>
      </c>
      <c r="EM266">
        <v>3</v>
      </c>
      <c r="EN266">
        <v>0</v>
      </c>
      <c r="EO266">
        <v>16</v>
      </c>
      <c r="EP266">
        <v>211</v>
      </c>
      <c r="EQ266">
        <v>139</v>
      </c>
      <c r="ER266">
        <v>3</v>
      </c>
      <c r="ES266">
        <v>49</v>
      </c>
      <c r="ET266">
        <v>6</v>
      </c>
      <c r="EU266">
        <v>46</v>
      </c>
      <c r="EV266">
        <v>133</v>
      </c>
      <c r="EW266">
        <v>2017</v>
      </c>
      <c r="EX266">
        <v>0</v>
      </c>
      <c r="EY266">
        <v>65</v>
      </c>
      <c r="EZ266">
        <v>12</v>
      </c>
      <c r="FA266">
        <v>8</v>
      </c>
      <c r="FB266">
        <v>29</v>
      </c>
      <c r="FC266">
        <v>1248</v>
      </c>
      <c r="FD266">
        <v>768</v>
      </c>
      <c r="FE266">
        <v>180</v>
      </c>
      <c r="FF266">
        <v>2196</v>
      </c>
      <c r="FG266">
        <v>28</v>
      </c>
      <c r="FH266">
        <v>19</v>
      </c>
      <c r="FI266">
        <v>0</v>
      </c>
      <c r="FJ266">
        <v>1</v>
      </c>
      <c r="FK266">
        <v>0</v>
      </c>
      <c r="FL266">
        <v>25</v>
      </c>
      <c r="FM266">
        <v>3</v>
      </c>
      <c r="FN266">
        <v>0</v>
      </c>
      <c r="FO266">
        <v>0</v>
      </c>
      <c r="FP266">
        <v>0</v>
      </c>
      <c r="FQ266">
        <v>0</v>
      </c>
      <c r="FR266">
        <v>0</v>
      </c>
      <c r="FS266">
        <v>0</v>
      </c>
      <c r="FT266">
        <v>0</v>
      </c>
      <c r="FU266">
        <v>3</v>
      </c>
      <c r="FV266">
        <v>3</v>
      </c>
      <c r="FW266">
        <v>0</v>
      </c>
      <c r="FX266">
        <v>1</v>
      </c>
      <c r="FY266">
        <v>2</v>
      </c>
      <c r="FZ266">
        <v>1</v>
      </c>
      <c r="GA266">
        <v>3</v>
      </c>
      <c r="GB266">
        <v>2</v>
      </c>
      <c r="GC266">
        <v>203</v>
      </c>
      <c r="GD266">
        <v>84</v>
      </c>
      <c r="GE266">
        <v>287</v>
      </c>
      <c r="GF266">
        <v>2</v>
      </c>
      <c r="GG266">
        <v>1</v>
      </c>
      <c r="GH266">
        <v>3</v>
      </c>
      <c r="GI266">
        <v>201</v>
      </c>
      <c r="GJ266">
        <v>82</v>
      </c>
      <c r="GK266">
        <v>283</v>
      </c>
      <c r="GL266">
        <v>203</v>
      </c>
      <c r="GM266">
        <v>22</v>
      </c>
      <c r="GN266">
        <v>21</v>
      </c>
      <c r="GO266">
        <v>22</v>
      </c>
      <c r="GP266">
        <v>116</v>
      </c>
      <c r="GQ266">
        <v>0</v>
      </c>
      <c r="GR266">
        <v>0</v>
      </c>
      <c r="GS266">
        <v>0</v>
      </c>
      <c r="GT266" t="s">
        <v>118</v>
      </c>
      <c r="GU266" t="s">
        <v>1302</v>
      </c>
      <c r="HH266" s="130"/>
      <c r="HI266" s="130"/>
      <c r="HN266" s="130"/>
      <c r="HO266" s="130"/>
      <c r="HP266" s="130"/>
    </row>
    <row r="267" spans="1:224" x14ac:dyDescent="0.3">
      <c r="A267" t="s">
        <v>133</v>
      </c>
      <c r="B267" t="s">
        <v>167</v>
      </c>
      <c r="C267" t="s">
        <v>757</v>
      </c>
      <c r="D267" t="s">
        <v>758</v>
      </c>
      <c r="E267" s="353">
        <v>44713</v>
      </c>
      <c r="F267">
        <v>3172</v>
      </c>
      <c r="G267">
        <v>372</v>
      </c>
      <c r="H267">
        <v>302</v>
      </c>
      <c r="I267">
        <v>335</v>
      </c>
      <c r="J267">
        <v>367</v>
      </c>
      <c r="K267">
        <v>320</v>
      </c>
      <c r="L267">
        <v>200</v>
      </c>
      <c r="M267">
        <v>357</v>
      </c>
      <c r="N267">
        <v>168</v>
      </c>
      <c r="O267">
        <v>380</v>
      </c>
      <c r="P267">
        <v>7</v>
      </c>
      <c r="Q267">
        <v>5</v>
      </c>
      <c r="R267">
        <v>7</v>
      </c>
      <c r="S267">
        <v>6</v>
      </c>
      <c r="T267">
        <v>7</v>
      </c>
      <c r="U267">
        <v>3</v>
      </c>
      <c r="V267">
        <v>5</v>
      </c>
      <c r="W267">
        <v>2</v>
      </c>
      <c r="X267">
        <v>8</v>
      </c>
      <c r="Y267">
        <v>362</v>
      </c>
      <c r="Z267">
        <v>294</v>
      </c>
      <c r="AA267">
        <v>325</v>
      </c>
      <c r="AB267">
        <v>358</v>
      </c>
      <c r="AC267">
        <v>310</v>
      </c>
      <c r="AD267">
        <v>196</v>
      </c>
      <c r="AE267">
        <v>349</v>
      </c>
      <c r="AF267">
        <v>166</v>
      </c>
      <c r="AG267">
        <v>369</v>
      </c>
      <c r="AH267">
        <v>24</v>
      </c>
      <c r="AI267">
        <v>24</v>
      </c>
      <c r="AJ267">
        <v>1</v>
      </c>
      <c r="AK267">
        <v>1</v>
      </c>
      <c r="AL267">
        <v>23</v>
      </c>
      <c r="AM267">
        <v>23</v>
      </c>
      <c r="AN267">
        <v>189</v>
      </c>
      <c r="AO267">
        <v>2</v>
      </c>
      <c r="AP267">
        <v>186</v>
      </c>
      <c r="AQ267">
        <v>0</v>
      </c>
      <c r="AR267">
        <v>0</v>
      </c>
      <c r="AS267">
        <v>0</v>
      </c>
      <c r="AT267">
        <v>94</v>
      </c>
      <c r="AU267">
        <v>1</v>
      </c>
      <c r="AV267">
        <v>93</v>
      </c>
      <c r="AW267">
        <v>357</v>
      </c>
      <c r="AX267">
        <v>0</v>
      </c>
      <c r="AY267">
        <v>6</v>
      </c>
      <c r="AZ267">
        <v>351</v>
      </c>
      <c r="BA267">
        <v>5</v>
      </c>
      <c r="BB267">
        <v>0</v>
      </c>
      <c r="BC267">
        <v>0</v>
      </c>
      <c r="BD267">
        <v>5</v>
      </c>
      <c r="BE267">
        <v>349</v>
      </c>
      <c r="BF267">
        <v>0</v>
      </c>
      <c r="BG267">
        <v>6</v>
      </c>
      <c r="BH267">
        <v>343</v>
      </c>
      <c r="BI267">
        <v>79</v>
      </c>
      <c r="BJ267">
        <v>16</v>
      </c>
      <c r="BK267">
        <v>86</v>
      </c>
      <c r="BL267">
        <v>42</v>
      </c>
      <c r="BM267">
        <v>11</v>
      </c>
      <c r="BN267">
        <v>0</v>
      </c>
      <c r="BO267">
        <v>17</v>
      </c>
      <c r="BP267">
        <v>3</v>
      </c>
      <c r="BQ267">
        <v>0</v>
      </c>
      <c r="BR267">
        <v>0</v>
      </c>
      <c r="BS267">
        <v>14</v>
      </c>
      <c r="BT267">
        <v>1</v>
      </c>
      <c r="BU267">
        <v>0</v>
      </c>
      <c r="BV267">
        <v>2</v>
      </c>
      <c r="BW267">
        <v>5</v>
      </c>
      <c r="BX267">
        <v>0</v>
      </c>
      <c r="BY267">
        <v>5</v>
      </c>
      <c r="BZ267">
        <v>11</v>
      </c>
      <c r="CA267">
        <v>1</v>
      </c>
      <c r="CB267">
        <v>8</v>
      </c>
      <c r="CC267">
        <v>3</v>
      </c>
      <c r="CG267">
        <v>372</v>
      </c>
      <c r="CH267">
        <v>317</v>
      </c>
      <c r="CI267">
        <v>335</v>
      </c>
      <c r="CJ267">
        <v>84</v>
      </c>
      <c r="CK267">
        <v>305</v>
      </c>
      <c r="CL267">
        <v>194</v>
      </c>
      <c r="CM267">
        <v>302</v>
      </c>
      <c r="CN267">
        <v>274</v>
      </c>
      <c r="CO267">
        <v>295</v>
      </c>
      <c r="CP267">
        <v>133</v>
      </c>
      <c r="CQ267">
        <v>7</v>
      </c>
      <c r="CR267">
        <v>6</v>
      </c>
      <c r="CS267">
        <v>7</v>
      </c>
      <c r="CT267">
        <v>2</v>
      </c>
      <c r="CU267">
        <v>6</v>
      </c>
      <c r="CV267">
        <v>3</v>
      </c>
      <c r="CW267">
        <v>5</v>
      </c>
      <c r="CX267">
        <v>5</v>
      </c>
      <c r="CY267">
        <v>4</v>
      </c>
      <c r="CZ267">
        <v>1</v>
      </c>
      <c r="DA267">
        <v>362</v>
      </c>
      <c r="DB267">
        <v>312</v>
      </c>
      <c r="DC267">
        <v>325</v>
      </c>
      <c r="DD267">
        <v>83</v>
      </c>
      <c r="DE267">
        <v>304</v>
      </c>
      <c r="DF267">
        <v>193</v>
      </c>
      <c r="DG267">
        <v>294</v>
      </c>
      <c r="DH267">
        <v>273</v>
      </c>
      <c r="DI267">
        <v>288</v>
      </c>
      <c r="DJ267">
        <v>134</v>
      </c>
      <c r="DL267">
        <v>382</v>
      </c>
      <c r="DM267">
        <v>379</v>
      </c>
      <c r="DN267">
        <v>3</v>
      </c>
      <c r="DO267">
        <v>382</v>
      </c>
      <c r="DP267">
        <v>9</v>
      </c>
      <c r="DQ267">
        <v>370</v>
      </c>
      <c r="DR267">
        <v>3</v>
      </c>
      <c r="DS267">
        <v>357</v>
      </c>
      <c r="DT267">
        <v>373</v>
      </c>
      <c r="DU267">
        <v>13</v>
      </c>
      <c r="DV267">
        <v>325</v>
      </c>
      <c r="DW267">
        <v>38</v>
      </c>
      <c r="DX267">
        <v>1</v>
      </c>
      <c r="DY267">
        <v>4</v>
      </c>
      <c r="DZ267">
        <v>1</v>
      </c>
      <c r="EA267">
        <v>0</v>
      </c>
      <c r="EB267">
        <v>0</v>
      </c>
      <c r="EC267">
        <v>4</v>
      </c>
      <c r="ED267">
        <v>4</v>
      </c>
      <c r="EE267">
        <v>5</v>
      </c>
      <c r="EF267">
        <v>0</v>
      </c>
      <c r="EG267">
        <v>24</v>
      </c>
      <c r="EH267">
        <v>211</v>
      </c>
      <c r="EI267">
        <v>147</v>
      </c>
      <c r="EJ267">
        <v>0</v>
      </c>
      <c r="EK267">
        <v>5</v>
      </c>
      <c r="EL267">
        <v>1</v>
      </c>
      <c r="EM267">
        <v>3</v>
      </c>
      <c r="EN267">
        <v>0</v>
      </c>
      <c r="EO267">
        <v>16</v>
      </c>
      <c r="EP267">
        <v>209</v>
      </c>
      <c r="EQ267">
        <v>140</v>
      </c>
      <c r="ER267">
        <v>3</v>
      </c>
      <c r="ES267">
        <v>48</v>
      </c>
      <c r="ET267">
        <v>6</v>
      </c>
      <c r="EU267">
        <v>43</v>
      </c>
      <c r="EV267">
        <v>140</v>
      </c>
      <c r="EW267">
        <v>2025</v>
      </c>
      <c r="EX267">
        <v>0</v>
      </c>
      <c r="EY267">
        <v>66</v>
      </c>
      <c r="EZ267">
        <v>8</v>
      </c>
      <c r="FA267">
        <v>8</v>
      </c>
      <c r="FB267">
        <v>29</v>
      </c>
      <c r="FC267">
        <v>1237</v>
      </c>
      <c r="FD267">
        <v>765</v>
      </c>
      <c r="FE267">
        <v>181</v>
      </c>
      <c r="FF267">
        <v>2208</v>
      </c>
      <c r="FG267">
        <v>30</v>
      </c>
      <c r="FH267">
        <v>20</v>
      </c>
      <c r="FI267">
        <v>0</v>
      </c>
      <c r="FJ267">
        <v>1</v>
      </c>
      <c r="FK267">
        <v>0</v>
      </c>
      <c r="FL267">
        <v>27</v>
      </c>
      <c r="FM267">
        <v>3</v>
      </c>
      <c r="FN267">
        <v>0</v>
      </c>
      <c r="FO267">
        <v>0</v>
      </c>
      <c r="FP267">
        <v>0</v>
      </c>
      <c r="FQ267">
        <v>0</v>
      </c>
      <c r="FR267">
        <v>0</v>
      </c>
      <c r="FS267">
        <v>0</v>
      </c>
      <c r="FT267">
        <v>0</v>
      </c>
      <c r="FU267">
        <v>3</v>
      </c>
      <c r="FV267">
        <v>3</v>
      </c>
      <c r="FW267">
        <v>1</v>
      </c>
      <c r="FX267">
        <v>1</v>
      </c>
      <c r="FY267">
        <v>2</v>
      </c>
      <c r="FZ267">
        <v>1</v>
      </c>
      <c r="GA267">
        <v>3</v>
      </c>
      <c r="GB267">
        <v>2</v>
      </c>
      <c r="GC267">
        <v>204</v>
      </c>
      <c r="GD267">
        <v>84</v>
      </c>
      <c r="GE267">
        <v>288</v>
      </c>
      <c r="GF267">
        <v>2</v>
      </c>
      <c r="GG267">
        <v>1</v>
      </c>
      <c r="GH267">
        <v>3</v>
      </c>
      <c r="GI267">
        <v>202</v>
      </c>
      <c r="GJ267">
        <v>82</v>
      </c>
      <c r="GK267">
        <v>284</v>
      </c>
      <c r="GL267">
        <v>204</v>
      </c>
      <c r="GM267">
        <v>21</v>
      </c>
      <c r="GN267">
        <v>20</v>
      </c>
      <c r="GO267">
        <v>21</v>
      </c>
      <c r="GP267">
        <v>118</v>
      </c>
      <c r="GQ267">
        <v>0</v>
      </c>
      <c r="GR267">
        <v>0</v>
      </c>
      <c r="GS267">
        <v>0</v>
      </c>
      <c r="GT267" t="s">
        <v>121</v>
      </c>
      <c r="GU267" t="s">
        <v>1302</v>
      </c>
      <c r="HH267" s="130"/>
      <c r="HI267" s="130"/>
      <c r="HN267" s="130"/>
      <c r="HO267" s="130"/>
      <c r="HP267" s="130"/>
    </row>
    <row r="268" spans="1:224" x14ac:dyDescent="0.3">
      <c r="A268" t="s">
        <v>133</v>
      </c>
      <c r="B268" t="s">
        <v>167</v>
      </c>
      <c r="C268" t="s">
        <v>759</v>
      </c>
      <c r="D268" t="s">
        <v>760</v>
      </c>
      <c r="E268" s="353">
        <v>44682</v>
      </c>
      <c r="F268">
        <v>3107</v>
      </c>
      <c r="G268">
        <v>177</v>
      </c>
      <c r="H268">
        <v>173</v>
      </c>
      <c r="I268">
        <v>172</v>
      </c>
      <c r="J268">
        <v>176</v>
      </c>
      <c r="K268">
        <v>173</v>
      </c>
      <c r="L268">
        <v>161</v>
      </c>
      <c r="M268">
        <v>176</v>
      </c>
      <c r="N268">
        <v>124</v>
      </c>
      <c r="O268">
        <v>178</v>
      </c>
      <c r="P268">
        <v>5</v>
      </c>
      <c r="Q268">
        <v>5</v>
      </c>
      <c r="R268">
        <v>5</v>
      </c>
      <c r="S268">
        <v>5</v>
      </c>
      <c r="T268">
        <v>5</v>
      </c>
      <c r="U268">
        <v>4</v>
      </c>
      <c r="V268">
        <v>5</v>
      </c>
      <c r="W268">
        <v>4</v>
      </c>
      <c r="X268">
        <v>5</v>
      </c>
      <c r="Y268">
        <v>172</v>
      </c>
      <c r="Z268">
        <v>168</v>
      </c>
      <c r="AA268">
        <v>167</v>
      </c>
      <c r="AB268">
        <v>171</v>
      </c>
      <c r="AC268">
        <v>168</v>
      </c>
      <c r="AD268">
        <v>157</v>
      </c>
      <c r="AE268">
        <v>171</v>
      </c>
      <c r="AF268">
        <v>120</v>
      </c>
      <c r="AG268">
        <v>172</v>
      </c>
      <c r="AH268">
        <v>17</v>
      </c>
      <c r="AI268">
        <v>17</v>
      </c>
      <c r="AJ268">
        <v>0</v>
      </c>
      <c r="AK268">
        <v>0</v>
      </c>
      <c r="AL268">
        <v>17</v>
      </c>
      <c r="AM268">
        <v>17</v>
      </c>
      <c r="AN268">
        <v>158</v>
      </c>
      <c r="AO268">
        <v>4</v>
      </c>
      <c r="AP268">
        <v>154</v>
      </c>
      <c r="AQ268">
        <v>0</v>
      </c>
      <c r="AR268">
        <v>0</v>
      </c>
      <c r="AS268">
        <v>0</v>
      </c>
      <c r="AT268">
        <v>114</v>
      </c>
      <c r="AU268">
        <v>3</v>
      </c>
      <c r="AV268">
        <v>111</v>
      </c>
      <c r="AW268">
        <v>176</v>
      </c>
      <c r="AX268">
        <v>0</v>
      </c>
      <c r="AY268">
        <v>0</v>
      </c>
      <c r="AZ268">
        <v>176</v>
      </c>
      <c r="BA268">
        <v>5</v>
      </c>
      <c r="BB268">
        <v>0</v>
      </c>
      <c r="BC268">
        <v>0</v>
      </c>
      <c r="BD268">
        <v>5</v>
      </c>
      <c r="BE268">
        <v>171</v>
      </c>
      <c r="BF268">
        <v>0</v>
      </c>
      <c r="BG268">
        <v>0</v>
      </c>
      <c r="BH268">
        <v>171</v>
      </c>
      <c r="BI268">
        <v>13</v>
      </c>
      <c r="BJ268">
        <v>2</v>
      </c>
      <c r="BK268">
        <v>17</v>
      </c>
      <c r="BL268">
        <v>7</v>
      </c>
      <c r="BM268">
        <v>5</v>
      </c>
      <c r="BN268">
        <v>0</v>
      </c>
      <c r="BO268">
        <v>9</v>
      </c>
      <c r="BP268">
        <v>5</v>
      </c>
      <c r="BQ268">
        <v>1</v>
      </c>
      <c r="BR268">
        <v>0</v>
      </c>
      <c r="BS268">
        <v>4</v>
      </c>
      <c r="BT268">
        <v>0</v>
      </c>
      <c r="BU268">
        <v>0</v>
      </c>
      <c r="BV268">
        <v>0</v>
      </c>
      <c r="BW268">
        <v>1</v>
      </c>
      <c r="BX268">
        <v>0</v>
      </c>
      <c r="BY268">
        <v>1</v>
      </c>
      <c r="BZ268">
        <v>4</v>
      </c>
      <c r="CA268">
        <v>0</v>
      </c>
      <c r="CB268">
        <v>3</v>
      </c>
      <c r="CC268">
        <v>1</v>
      </c>
      <c r="CG268">
        <v>177</v>
      </c>
      <c r="CH268">
        <v>117</v>
      </c>
      <c r="CI268">
        <v>172</v>
      </c>
      <c r="CJ268">
        <v>58</v>
      </c>
      <c r="CK268">
        <v>167</v>
      </c>
      <c r="CL268">
        <v>129</v>
      </c>
      <c r="CM268">
        <v>173</v>
      </c>
      <c r="CN268">
        <v>169</v>
      </c>
      <c r="CO268">
        <v>172</v>
      </c>
      <c r="CP268">
        <v>80</v>
      </c>
      <c r="CQ268">
        <v>5</v>
      </c>
      <c r="CR268">
        <v>4</v>
      </c>
      <c r="CS268">
        <v>5</v>
      </c>
      <c r="CT268">
        <v>1</v>
      </c>
      <c r="CU268">
        <v>4</v>
      </c>
      <c r="CV268">
        <v>2</v>
      </c>
      <c r="CW268">
        <v>5</v>
      </c>
      <c r="CX268">
        <v>5</v>
      </c>
      <c r="CY268">
        <v>5</v>
      </c>
      <c r="CZ268">
        <v>2</v>
      </c>
      <c r="DA268">
        <v>172</v>
      </c>
      <c r="DB268">
        <v>113</v>
      </c>
      <c r="DC268">
        <v>167</v>
      </c>
      <c r="DD268">
        <v>57</v>
      </c>
      <c r="DE268">
        <v>163</v>
      </c>
      <c r="DF268">
        <v>127</v>
      </c>
      <c r="DG268">
        <v>168</v>
      </c>
      <c r="DH268">
        <v>164</v>
      </c>
      <c r="DI268">
        <v>167</v>
      </c>
      <c r="DJ268">
        <v>78</v>
      </c>
      <c r="DL268">
        <v>178</v>
      </c>
      <c r="DM268">
        <v>177</v>
      </c>
      <c r="DN268">
        <v>1</v>
      </c>
      <c r="DO268">
        <v>178</v>
      </c>
      <c r="DP268">
        <v>5</v>
      </c>
      <c r="DQ268">
        <v>172</v>
      </c>
      <c r="DR268">
        <v>1</v>
      </c>
      <c r="DS268">
        <v>175</v>
      </c>
      <c r="DT268">
        <v>176</v>
      </c>
      <c r="DU268">
        <v>7</v>
      </c>
      <c r="DV268">
        <v>161</v>
      </c>
      <c r="DW268">
        <v>8</v>
      </c>
      <c r="DX268">
        <v>1</v>
      </c>
      <c r="DY268">
        <v>1</v>
      </c>
      <c r="DZ268">
        <v>0</v>
      </c>
      <c r="EA268">
        <v>0</v>
      </c>
      <c r="EB268">
        <v>0</v>
      </c>
      <c r="EC268">
        <v>6</v>
      </c>
      <c r="ED268">
        <v>0</v>
      </c>
      <c r="EE268">
        <v>9</v>
      </c>
      <c r="EF268">
        <v>2</v>
      </c>
      <c r="EG268">
        <v>24</v>
      </c>
      <c r="EH268">
        <v>100</v>
      </c>
      <c r="EI268">
        <v>52</v>
      </c>
      <c r="EJ268">
        <v>1</v>
      </c>
      <c r="EK268">
        <v>3</v>
      </c>
      <c r="EL268">
        <v>0</v>
      </c>
      <c r="EM268">
        <v>1</v>
      </c>
      <c r="EN268">
        <v>0</v>
      </c>
      <c r="EO268">
        <v>21</v>
      </c>
      <c r="EP268">
        <v>100</v>
      </c>
      <c r="EQ268">
        <v>51</v>
      </c>
      <c r="ER268">
        <v>7</v>
      </c>
      <c r="ES268">
        <v>27</v>
      </c>
      <c r="ET268">
        <v>8</v>
      </c>
      <c r="EU268">
        <v>1</v>
      </c>
      <c r="EV268">
        <v>197</v>
      </c>
      <c r="EW268">
        <v>2215</v>
      </c>
      <c r="EX268">
        <v>0</v>
      </c>
      <c r="EY268">
        <v>12</v>
      </c>
      <c r="EZ268">
        <v>0</v>
      </c>
      <c r="FA268">
        <v>2</v>
      </c>
      <c r="FB268">
        <v>7</v>
      </c>
      <c r="FC268">
        <v>1686</v>
      </c>
      <c r="FD268">
        <v>651</v>
      </c>
      <c r="FE268">
        <v>76</v>
      </c>
      <c r="FF268">
        <v>2413</v>
      </c>
      <c r="FG268">
        <v>22</v>
      </c>
      <c r="FH268">
        <v>19</v>
      </c>
      <c r="FI268">
        <v>4</v>
      </c>
      <c r="FJ268">
        <v>2</v>
      </c>
      <c r="FK268">
        <v>0</v>
      </c>
      <c r="FL268">
        <v>22</v>
      </c>
      <c r="FM268">
        <v>0</v>
      </c>
      <c r="FN268">
        <v>2</v>
      </c>
      <c r="FO268">
        <v>1</v>
      </c>
      <c r="FP268">
        <v>1</v>
      </c>
      <c r="FQ268">
        <v>0</v>
      </c>
      <c r="FR268">
        <v>0</v>
      </c>
      <c r="FS268">
        <v>0</v>
      </c>
      <c r="FT268">
        <v>0</v>
      </c>
      <c r="FU268">
        <v>1</v>
      </c>
      <c r="FV268">
        <v>1</v>
      </c>
      <c r="FW268">
        <v>0</v>
      </c>
      <c r="FX268">
        <v>0</v>
      </c>
      <c r="FY268">
        <v>1</v>
      </c>
      <c r="FZ268">
        <v>0</v>
      </c>
      <c r="GA268">
        <v>3</v>
      </c>
      <c r="GB268">
        <v>1</v>
      </c>
      <c r="GC268">
        <v>126</v>
      </c>
      <c r="GD268">
        <v>16</v>
      </c>
      <c r="GE268">
        <v>142</v>
      </c>
      <c r="GF268">
        <v>1</v>
      </c>
      <c r="GG268">
        <v>0</v>
      </c>
      <c r="GH268">
        <v>1</v>
      </c>
      <c r="GI268">
        <v>125</v>
      </c>
      <c r="GJ268">
        <v>16</v>
      </c>
      <c r="GK268">
        <v>141</v>
      </c>
      <c r="GL268">
        <v>126</v>
      </c>
      <c r="GM268">
        <v>31</v>
      </c>
      <c r="GN268">
        <v>31</v>
      </c>
      <c r="GO268">
        <v>31</v>
      </c>
      <c r="GP268">
        <v>95</v>
      </c>
      <c r="GQ268">
        <v>2</v>
      </c>
      <c r="GR268">
        <v>1</v>
      </c>
      <c r="GS268">
        <v>1</v>
      </c>
      <c r="GT268" t="s">
        <v>118</v>
      </c>
      <c r="GU268" t="s">
        <v>1303</v>
      </c>
      <c r="HH268" s="130"/>
      <c r="HI268" s="130"/>
      <c r="HN268" s="130"/>
      <c r="HO268" s="130"/>
      <c r="HP268" s="130"/>
    </row>
    <row r="269" spans="1:224" x14ac:dyDescent="0.3">
      <c r="A269" t="s">
        <v>133</v>
      </c>
      <c r="B269" t="s">
        <v>167</v>
      </c>
      <c r="C269" t="s">
        <v>759</v>
      </c>
      <c r="D269" t="s">
        <v>760</v>
      </c>
      <c r="E269" s="353">
        <v>44713</v>
      </c>
      <c r="F269">
        <v>3081</v>
      </c>
      <c r="G269">
        <v>176</v>
      </c>
      <c r="H269">
        <v>175</v>
      </c>
      <c r="I269">
        <v>174</v>
      </c>
      <c r="J269">
        <v>175</v>
      </c>
      <c r="K269">
        <v>175</v>
      </c>
      <c r="L269">
        <v>162</v>
      </c>
      <c r="M269">
        <v>175</v>
      </c>
      <c r="N269">
        <v>132</v>
      </c>
      <c r="O269">
        <v>177</v>
      </c>
      <c r="P269">
        <v>6</v>
      </c>
      <c r="Q269">
        <v>6</v>
      </c>
      <c r="R269">
        <v>6</v>
      </c>
      <c r="S269">
        <v>6</v>
      </c>
      <c r="T269">
        <v>6</v>
      </c>
      <c r="U269">
        <v>5</v>
      </c>
      <c r="V269">
        <v>6</v>
      </c>
      <c r="W269">
        <v>6</v>
      </c>
      <c r="X269">
        <v>6</v>
      </c>
      <c r="Y269">
        <v>170</v>
      </c>
      <c r="Z269">
        <v>169</v>
      </c>
      <c r="AA269">
        <v>168</v>
      </c>
      <c r="AB269">
        <v>169</v>
      </c>
      <c r="AC269">
        <v>169</v>
      </c>
      <c r="AD269">
        <v>157</v>
      </c>
      <c r="AE269">
        <v>169</v>
      </c>
      <c r="AF269">
        <v>126</v>
      </c>
      <c r="AG269">
        <v>170</v>
      </c>
      <c r="AH269">
        <v>16</v>
      </c>
      <c r="AI269">
        <v>16</v>
      </c>
      <c r="AJ269">
        <v>0</v>
      </c>
      <c r="AK269">
        <v>0</v>
      </c>
      <c r="AL269">
        <v>16</v>
      </c>
      <c r="AM269">
        <v>16</v>
      </c>
      <c r="AN269">
        <v>160</v>
      </c>
      <c r="AO269">
        <v>5</v>
      </c>
      <c r="AP269">
        <v>155</v>
      </c>
      <c r="AQ269">
        <v>0</v>
      </c>
      <c r="AR269">
        <v>0</v>
      </c>
      <c r="AS269">
        <v>0</v>
      </c>
      <c r="AT269">
        <v>125</v>
      </c>
      <c r="AU269">
        <v>5</v>
      </c>
      <c r="AV269">
        <v>120</v>
      </c>
      <c r="AW269">
        <v>175</v>
      </c>
      <c r="AX269">
        <v>0</v>
      </c>
      <c r="AY269">
        <v>2</v>
      </c>
      <c r="AZ269">
        <v>173</v>
      </c>
      <c r="BA269">
        <v>6</v>
      </c>
      <c r="BB269">
        <v>0</v>
      </c>
      <c r="BC269">
        <v>0</v>
      </c>
      <c r="BD269">
        <v>6</v>
      </c>
      <c r="BE269">
        <v>169</v>
      </c>
      <c r="BF269">
        <v>0</v>
      </c>
      <c r="BG269">
        <v>2</v>
      </c>
      <c r="BH269">
        <v>167</v>
      </c>
      <c r="BI269">
        <v>12</v>
      </c>
      <c r="BJ269">
        <v>2</v>
      </c>
      <c r="BK269">
        <v>17</v>
      </c>
      <c r="BL269">
        <v>7</v>
      </c>
      <c r="BM269">
        <v>5</v>
      </c>
      <c r="BN269">
        <v>0</v>
      </c>
      <c r="BO269">
        <v>8</v>
      </c>
      <c r="BP269">
        <v>4</v>
      </c>
      <c r="BQ269">
        <v>1</v>
      </c>
      <c r="BR269">
        <v>0</v>
      </c>
      <c r="BS269">
        <v>4</v>
      </c>
      <c r="BT269">
        <v>0</v>
      </c>
      <c r="BU269">
        <v>0</v>
      </c>
      <c r="BV269">
        <v>0</v>
      </c>
      <c r="BW269">
        <v>1</v>
      </c>
      <c r="BX269">
        <v>0</v>
      </c>
      <c r="BY269">
        <v>1</v>
      </c>
      <c r="BZ269">
        <v>4</v>
      </c>
      <c r="CA269">
        <v>0</v>
      </c>
      <c r="CB269">
        <v>3</v>
      </c>
      <c r="CC269">
        <v>1</v>
      </c>
      <c r="CG269">
        <v>176</v>
      </c>
      <c r="CH269">
        <v>118</v>
      </c>
      <c r="CI269">
        <v>174</v>
      </c>
      <c r="CJ269">
        <v>58</v>
      </c>
      <c r="CK269">
        <v>165</v>
      </c>
      <c r="CL269">
        <v>129</v>
      </c>
      <c r="CM269">
        <v>175</v>
      </c>
      <c r="CN269">
        <v>167</v>
      </c>
      <c r="CO269">
        <v>174</v>
      </c>
      <c r="CP269">
        <v>80</v>
      </c>
      <c r="CQ269">
        <v>6</v>
      </c>
      <c r="CR269">
        <v>5</v>
      </c>
      <c r="CS269">
        <v>6</v>
      </c>
      <c r="CT269">
        <v>1</v>
      </c>
      <c r="CU269">
        <v>5</v>
      </c>
      <c r="CV269">
        <v>2</v>
      </c>
      <c r="CW269">
        <v>6</v>
      </c>
      <c r="CX269">
        <v>6</v>
      </c>
      <c r="CY269">
        <v>6</v>
      </c>
      <c r="CZ269">
        <v>2</v>
      </c>
      <c r="DA269">
        <v>170</v>
      </c>
      <c r="DB269">
        <v>114</v>
      </c>
      <c r="DC269">
        <v>168</v>
      </c>
      <c r="DD269">
        <v>57</v>
      </c>
      <c r="DE269">
        <v>163</v>
      </c>
      <c r="DF269">
        <v>130</v>
      </c>
      <c r="DG269">
        <v>169</v>
      </c>
      <c r="DH269">
        <v>165</v>
      </c>
      <c r="DI269">
        <v>168</v>
      </c>
      <c r="DJ269">
        <v>80</v>
      </c>
      <c r="DL269">
        <v>177</v>
      </c>
      <c r="DM269">
        <v>176</v>
      </c>
      <c r="DN269">
        <v>1</v>
      </c>
      <c r="DO269">
        <v>177</v>
      </c>
      <c r="DP269">
        <v>6</v>
      </c>
      <c r="DQ269">
        <v>170</v>
      </c>
      <c r="DR269">
        <v>1</v>
      </c>
      <c r="DS269">
        <v>174</v>
      </c>
      <c r="DT269">
        <v>175</v>
      </c>
      <c r="DU269">
        <v>7</v>
      </c>
      <c r="DV269">
        <v>160</v>
      </c>
      <c r="DW269">
        <v>8</v>
      </c>
      <c r="DX269">
        <v>1</v>
      </c>
      <c r="DY269">
        <v>1</v>
      </c>
      <c r="DZ269">
        <v>0</v>
      </c>
      <c r="EA269">
        <v>0</v>
      </c>
      <c r="EB269">
        <v>0</v>
      </c>
      <c r="EC269">
        <v>6</v>
      </c>
      <c r="ED269">
        <v>0</v>
      </c>
      <c r="EE269">
        <v>9</v>
      </c>
      <c r="EF269">
        <v>2</v>
      </c>
      <c r="EG269">
        <v>24</v>
      </c>
      <c r="EH269">
        <v>99</v>
      </c>
      <c r="EI269">
        <v>52</v>
      </c>
      <c r="EJ269">
        <v>1</v>
      </c>
      <c r="EK269">
        <v>3</v>
      </c>
      <c r="EL269">
        <v>0</v>
      </c>
      <c r="EM269">
        <v>1</v>
      </c>
      <c r="EN269">
        <v>0</v>
      </c>
      <c r="EO269">
        <v>21</v>
      </c>
      <c r="EP269">
        <v>98</v>
      </c>
      <c r="EQ269">
        <v>51</v>
      </c>
      <c r="ER269">
        <v>6</v>
      </c>
      <c r="ES269">
        <v>28</v>
      </c>
      <c r="ET269">
        <v>8</v>
      </c>
      <c r="EU269">
        <v>1</v>
      </c>
      <c r="EV269">
        <v>196</v>
      </c>
      <c r="EW269">
        <v>2197</v>
      </c>
      <c r="EX269">
        <v>0</v>
      </c>
      <c r="EY269">
        <v>10</v>
      </c>
      <c r="EZ269">
        <v>0</v>
      </c>
      <c r="FA269">
        <v>2</v>
      </c>
      <c r="FB269">
        <v>7</v>
      </c>
      <c r="FC269">
        <v>1642</v>
      </c>
      <c r="FD269">
        <v>655</v>
      </c>
      <c r="FE269">
        <v>76</v>
      </c>
      <c r="FF269">
        <v>2394</v>
      </c>
      <c r="FG269">
        <v>22</v>
      </c>
      <c r="FH269">
        <v>19</v>
      </c>
      <c r="FI269">
        <v>4</v>
      </c>
      <c r="FJ269">
        <v>1</v>
      </c>
      <c r="FK269">
        <v>0</v>
      </c>
      <c r="FL269">
        <v>22</v>
      </c>
      <c r="FM269">
        <v>0</v>
      </c>
      <c r="FN269">
        <v>2</v>
      </c>
      <c r="FO269">
        <v>1</v>
      </c>
      <c r="FP269">
        <v>1</v>
      </c>
      <c r="FQ269">
        <v>0</v>
      </c>
      <c r="FR269">
        <v>0</v>
      </c>
      <c r="FS269">
        <v>0</v>
      </c>
      <c r="FT269">
        <v>0</v>
      </c>
      <c r="FU269">
        <v>1</v>
      </c>
      <c r="FV269">
        <v>1</v>
      </c>
      <c r="FW269">
        <v>0</v>
      </c>
      <c r="FX269">
        <v>0</v>
      </c>
      <c r="FY269">
        <v>1</v>
      </c>
      <c r="FZ269">
        <v>0</v>
      </c>
      <c r="GA269">
        <v>3</v>
      </c>
      <c r="GB269">
        <v>1</v>
      </c>
      <c r="GC269">
        <v>126</v>
      </c>
      <c r="GD269">
        <v>17</v>
      </c>
      <c r="GE269">
        <v>143</v>
      </c>
      <c r="GF269">
        <v>2</v>
      </c>
      <c r="GG269">
        <v>0</v>
      </c>
      <c r="GH269">
        <v>2</v>
      </c>
      <c r="GI269">
        <v>124</v>
      </c>
      <c r="GJ269">
        <v>17</v>
      </c>
      <c r="GK269">
        <v>141</v>
      </c>
      <c r="GL269">
        <v>126</v>
      </c>
      <c r="GM269">
        <v>33</v>
      </c>
      <c r="GN269">
        <v>33</v>
      </c>
      <c r="GO269">
        <v>33</v>
      </c>
      <c r="GP269">
        <v>92</v>
      </c>
      <c r="GQ269">
        <v>2</v>
      </c>
      <c r="GR269">
        <v>1</v>
      </c>
      <c r="GS269">
        <v>1</v>
      </c>
      <c r="GT269" t="s">
        <v>121</v>
      </c>
      <c r="GU269" t="s">
        <v>1303</v>
      </c>
      <c r="HH269" s="130"/>
      <c r="HI269" s="130"/>
      <c r="HN269" s="130"/>
      <c r="HO269" s="130"/>
      <c r="HP269" s="130"/>
    </row>
    <row r="270" spans="1:224" x14ac:dyDescent="0.3">
      <c r="A270" t="s">
        <v>133</v>
      </c>
      <c r="B270" t="s">
        <v>167</v>
      </c>
      <c r="C270" t="s">
        <v>761</v>
      </c>
      <c r="D270" t="s">
        <v>762</v>
      </c>
      <c r="E270" s="353">
        <v>44682</v>
      </c>
      <c r="F270">
        <v>5914</v>
      </c>
      <c r="G270">
        <v>516</v>
      </c>
      <c r="H270">
        <v>481</v>
      </c>
      <c r="I270">
        <v>499</v>
      </c>
      <c r="J270">
        <v>499</v>
      </c>
      <c r="K270">
        <v>488</v>
      </c>
      <c r="L270">
        <v>434</v>
      </c>
      <c r="M270">
        <v>497</v>
      </c>
      <c r="N270">
        <v>256</v>
      </c>
      <c r="O270">
        <v>524</v>
      </c>
      <c r="P270">
        <v>10</v>
      </c>
      <c r="Q270">
        <v>3</v>
      </c>
      <c r="R270">
        <v>8</v>
      </c>
      <c r="S270">
        <v>6</v>
      </c>
      <c r="T270">
        <v>4</v>
      </c>
      <c r="U270">
        <v>2</v>
      </c>
      <c r="V270">
        <v>7</v>
      </c>
      <c r="W270">
        <v>5</v>
      </c>
      <c r="X270">
        <v>9</v>
      </c>
      <c r="Y270">
        <v>498</v>
      </c>
      <c r="Z270">
        <v>472</v>
      </c>
      <c r="AA270">
        <v>485</v>
      </c>
      <c r="AB270">
        <v>486</v>
      </c>
      <c r="AC270">
        <v>478</v>
      </c>
      <c r="AD270">
        <v>428</v>
      </c>
      <c r="AE270">
        <v>482</v>
      </c>
      <c r="AF270">
        <v>248</v>
      </c>
      <c r="AG270">
        <v>507</v>
      </c>
      <c r="AH270">
        <v>66</v>
      </c>
      <c r="AI270">
        <v>66</v>
      </c>
      <c r="AJ270">
        <v>0</v>
      </c>
      <c r="AK270">
        <v>0</v>
      </c>
      <c r="AL270">
        <v>65</v>
      </c>
      <c r="AM270">
        <v>65</v>
      </c>
      <c r="AN270">
        <v>417</v>
      </c>
      <c r="AO270">
        <v>2</v>
      </c>
      <c r="AP270">
        <v>411</v>
      </c>
      <c r="AQ270">
        <v>0</v>
      </c>
      <c r="AR270">
        <v>0</v>
      </c>
      <c r="AS270">
        <v>0</v>
      </c>
      <c r="AT270">
        <v>218</v>
      </c>
      <c r="AU270">
        <v>0</v>
      </c>
      <c r="AV270">
        <v>215</v>
      </c>
      <c r="AW270">
        <v>497</v>
      </c>
      <c r="AX270">
        <v>3</v>
      </c>
      <c r="AY270">
        <v>21</v>
      </c>
      <c r="AZ270">
        <v>473</v>
      </c>
      <c r="BA270">
        <v>7</v>
      </c>
      <c r="BB270">
        <v>0</v>
      </c>
      <c r="BC270">
        <v>0</v>
      </c>
      <c r="BD270">
        <v>7</v>
      </c>
      <c r="BE270">
        <v>482</v>
      </c>
      <c r="BF270">
        <v>3</v>
      </c>
      <c r="BG270">
        <v>21</v>
      </c>
      <c r="BH270">
        <v>458</v>
      </c>
      <c r="BI270">
        <v>55</v>
      </c>
      <c r="BJ270">
        <v>3</v>
      </c>
      <c r="BK270">
        <v>88</v>
      </c>
      <c r="BL270">
        <v>65</v>
      </c>
      <c r="BM270">
        <v>20</v>
      </c>
      <c r="BN270">
        <v>1</v>
      </c>
      <c r="BO270">
        <v>38</v>
      </c>
      <c r="BP270">
        <v>2</v>
      </c>
      <c r="BQ270">
        <v>0</v>
      </c>
      <c r="BR270">
        <v>0</v>
      </c>
      <c r="BS270">
        <v>36</v>
      </c>
      <c r="BT270">
        <v>0</v>
      </c>
      <c r="BU270">
        <v>0</v>
      </c>
      <c r="BV270">
        <v>5</v>
      </c>
      <c r="BW270">
        <v>18</v>
      </c>
      <c r="BX270">
        <v>3</v>
      </c>
      <c r="BY270">
        <v>15</v>
      </c>
      <c r="BZ270">
        <v>32</v>
      </c>
      <c r="CA270">
        <v>7</v>
      </c>
      <c r="CB270">
        <v>28</v>
      </c>
      <c r="CC270">
        <v>4</v>
      </c>
      <c r="CG270">
        <v>516</v>
      </c>
      <c r="CH270">
        <v>449</v>
      </c>
      <c r="CI270">
        <v>499</v>
      </c>
      <c r="CJ270">
        <v>125</v>
      </c>
      <c r="CK270">
        <v>452</v>
      </c>
      <c r="CL270">
        <v>282</v>
      </c>
      <c r="CM270">
        <v>481</v>
      </c>
      <c r="CN270">
        <v>437</v>
      </c>
      <c r="CO270">
        <v>474</v>
      </c>
      <c r="CP270">
        <v>225</v>
      </c>
      <c r="CQ270">
        <v>10</v>
      </c>
      <c r="CR270">
        <v>9</v>
      </c>
      <c r="CS270">
        <v>8</v>
      </c>
      <c r="CT270">
        <v>0</v>
      </c>
      <c r="CU270">
        <v>6</v>
      </c>
      <c r="CV270">
        <v>2</v>
      </c>
      <c r="CW270">
        <v>3</v>
      </c>
      <c r="CX270">
        <v>3</v>
      </c>
      <c r="CY270">
        <v>3</v>
      </c>
      <c r="CZ270">
        <v>1</v>
      </c>
      <c r="DA270">
        <v>498</v>
      </c>
      <c r="DB270">
        <v>434</v>
      </c>
      <c r="DC270">
        <v>485</v>
      </c>
      <c r="DD270">
        <v>122</v>
      </c>
      <c r="DE270">
        <v>440</v>
      </c>
      <c r="DF270">
        <v>277</v>
      </c>
      <c r="DG270">
        <v>472</v>
      </c>
      <c r="DH270">
        <v>428</v>
      </c>
      <c r="DI270">
        <v>465</v>
      </c>
      <c r="DJ270">
        <v>221</v>
      </c>
      <c r="DL270">
        <v>527</v>
      </c>
      <c r="DM270">
        <v>519</v>
      </c>
      <c r="DN270">
        <v>8</v>
      </c>
      <c r="DO270">
        <v>527</v>
      </c>
      <c r="DP270">
        <v>10</v>
      </c>
      <c r="DQ270">
        <v>509</v>
      </c>
      <c r="DR270">
        <v>8</v>
      </c>
      <c r="DS270">
        <v>466</v>
      </c>
      <c r="DT270">
        <v>489</v>
      </c>
      <c r="DU270">
        <v>44</v>
      </c>
      <c r="DV270">
        <v>400</v>
      </c>
      <c r="DW270">
        <v>64</v>
      </c>
      <c r="DX270">
        <v>3</v>
      </c>
      <c r="DY270">
        <v>15</v>
      </c>
      <c r="DZ270">
        <v>0</v>
      </c>
      <c r="EA270">
        <v>1</v>
      </c>
      <c r="EB270">
        <v>0</v>
      </c>
      <c r="EC270">
        <v>8</v>
      </c>
      <c r="ED270">
        <v>15</v>
      </c>
      <c r="EE270">
        <v>22</v>
      </c>
      <c r="EF270">
        <v>1</v>
      </c>
      <c r="EG270">
        <v>45</v>
      </c>
      <c r="EH270">
        <v>312</v>
      </c>
      <c r="EI270">
        <v>169</v>
      </c>
      <c r="EJ270">
        <v>1</v>
      </c>
      <c r="EK270">
        <v>5</v>
      </c>
      <c r="EL270">
        <v>3</v>
      </c>
      <c r="EM270">
        <v>1</v>
      </c>
      <c r="EN270">
        <v>0</v>
      </c>
      <c r="EO270">
        <v>37</v>
      </c>
      <c r="EP270">
        <v>305</v>
      </c>
      <c r="EQ270">
        <v>167</v>
      </c>
      <c r="ER270">
        <v>12</v>
      </c>
      <c r="ES270">
        <v>64</v>
      </c>
      <c r="ET270">
        <v>11</v>
      </c>
      <c r="EU270">
        <v>77</v>
      </c>
      <c r="EV270">
        <v>161</v>
      </c>
      <c r="EW270">
        <v>3897</v>
      </c>
      <c r="EX270">
        <v>3</v>
      </c>
      <c r="EY270">
        <v>113</v>
      </c>
      <c r="EZ270">
        <v>20</v>
      </c>
      <c r="FA270">
        <v>12</v>
      </c>
      <c r="FB270">
        <v>42</v>
      </c>
      <c r="FC270">
        <v>2493</v>
      </c>
      <c r="FD270">
        <v>1344</v>
      </c>
      <c r="FE270">
        <v>298</v>
      </c>
      <c r="FF270">
        <v>4135</v>
      </c>
      <c r="FG270">
        <v>95</v>
      </c>
      <c r="FH270">
        <v>62</v>
      </c>
      <c r="FI270">
        <v>0</v>
      </c>
      <c r="FJ270">
        <v>15</v>
      </c>
      <c r="FK270">
        <v>1</v>
      </c>
      <c r="FL270">
        <v>94</v>
      </c>
      <c r="FM270">
        <v>0</v>
      </c>
      <c r="FN270">
        <v>1</v>
      </c>
      <c r="FO270">
        <v>1</v>
      </c>
      <c r="FP270">
        <v>0</v>
      </c>
      <c r="FQ270">
        <v>1</v>
      </c>
      <c r="FR270">
        <v>0</v>
      </c>
      <c r="FS270">
        <v>0</v>
      </c>
      <c r="FT270">
        <v>0</v>
      </c>
      <c r="FU270">
        <v>4</v>
      </c>
      <c r="FV270">
        <v>2</v>
      </c>
      <c r="FW270">
        <v>1</v>
      </c>
      <c r="FX270">
        <v>0</v>
      </c>
      <c r="FY270">
        <v>1</v>
      </c>
      <c r="FZ270">
        <v>2</v>
      </c>
      <c r="GA270">
        <v>5</v>
      </c>
      <c r="GB270">
        <v>1</v>
      </c>
      <c r="GC270">
        <v>302</v>
      </c>
      <c r="GD270">
        <v>88</v>
      </c>
      <c r="GE270">
        <v>390</v>
      </c>
      <c r="GF270">
        <v>3</v>
      </c>
      <c r="GG270">
        <v>0</v>
      </c>
      <c r="GH270">
        <v>3</v>
      </c>
      <c r="GI270">
        <v>297</v>
      </c>
      <c r="GJ270">
        <v>86</v>
      </c>
      <c r="GK270">
        <v>383</v>
      </c>
      <c r="GL270">
        <v>302</v>
      </c>
      <c r="GM270">
        <v>58</v>
      </c>
      <c r="GN270">
        <v>58</v>
      </c>
      <c r="GO270">
        <v>58</v>
      </c>
      <c r="GP270">
        <v>214</v>
      </c>
      <c r="GQ270">
        <v>13</v>
      </c>
      <c r="GR270">
        <v>9</v>
      </c>
      <c r="GS270">
        <v>9</v>
      </c>
      <c r="GT270" t="s">
        <v>118</v>
      </c>
      <c r="GU270" t="s">
        <v>1304</v>
      </c>
      <c r="HH270" s="130"/>
      <c r="HI270" s="130"/>
      <c r="HN270" s="130"/>
      <c r="HO270" s="130"/>
      <c r="HP270" s="130"/>
    </row>
    <row r="271" spans="1:224" x14ac:dyDescent="0.3">
      <c r="A271" t="s">
        <v>133</v>
      </c>
      <c r="B271" t="s">
        <v>167</v>
      </c>
      <c r="C271" t="s">
        <v>761</v>
      </c>
      <c r="D271" t="s">
        <v>762</v>
      </c>
      <c r="E271" s="353">
        <v>44713</v>
      </c>
      <c r="F271">
        <v>6014</v>
      </c>
      <c r="G271">
        <v>532</v>
      </c>
      <c r="H271">
        <v>499</v>
      </c>
      <c r="I271">
        <v>517</v>
      </c>
      <c r="J271">
        <v>513</v>
      </c>
      <c r="K271">
        <v>505</v>
      </c>
      <c r="L271">
        <v>446</v>
      </c>
      <c r="M271">
        <v>505</v>
      </c>
      <c r="N271">
        <v>286</v>
      </c>
      <c r="O271">
        <v>542</v>
      </c>
      <c r="P271">
        <v>10</v>
      </c>
      <c r="Q271">
        <v>3</v>
      </c>
      <c r="R271">
        <v>8</v>
      </c>
      <c r="S271">
        <v>6</v>
      </c>
      <c r="T271">
        <v>5</v>
      </c>
      <c r="U271">
        <v>2</v>
      </c>
      <c r="V271">
        <v>7</v>
      </c>
      <c r="W271">
        <v>5</v>
      </c>
      <c r="X271">
        <v>9</v>
      </c>
      <c r="Y271">
        <v>513</v>
      </c>
      <c r="Z271">
        <v>488</v>
      </c>
      <c r="AA271">
        <v>501</v>
      </c>
      <c r="AB271">
        <v>500</v>
      </c>
      <c r="AC271">
        <v>492</v>
      </c>
      <c r="AD271">
        <v>438</v>
      </c>
      <c r="AE271">
        <v>490</v>
      </c>
      <c r="AF271">
        <v>278</v>
      </c>
      <c r="AG271">
        <v>524</v>
      </c>
      <c r="AH271">
        <v>66</v>
      </c>
      <c r="AI271">
        <v>66</v>
      </c>
      <c r="AJ271">
        <v>0</v>
      </c>
      <c r="AK271">
        <v>0</v>
      </c>
      <c r="AL271">
        <v>65</v>
      </c>
      <c r="AM271">
        <v>65</v>
      </c>
      <c r="AN271">
        <v>429</v>
      </c>
      <c r="AO271">
        <v>2</v>
      </c>
      <c r="AP271">
        <v>422</v>
      </c>
      <c r="AQ271">
        <v>0</v>
      </c>
      <c r="AR271">
        <v>0</v>
      </c>
      <c r="AS271">
        <v>0</v>
      </c>
      <c r="AT271">
        <v>245</v>
      </c>
      <c r="AU271">
        <v>0</v>
      </c>
      <c r="AV271">
        <v>242</v>
      </c>
      <c r="AW271">
        <v>505</v>
      </c>
      <c r="AX271">
        <v>3</v>
      </c>
      <c r="AY271">
        <v>22</v>
      </c>
      <c r="AZ271">
        <v>480</v>
      </c>
      <c r="BA271">
        <v>7</v>
      </c>
      <c r="BB271">
        <v>0</v>
      </c>
      <c r="BC271">
        <v>0</v>
      </c>
      <c r="BD271">
        <v>7</v>
      </c>
      <c r="BE271">
        <v>490</v>
      </c>
      <c r="BF271">
        <v>3</v>
      </c>
      <c r="BG271">
        <v>22</v>
      </c>
      <c r="BH271">
        <v>465</v>
      </c>
      <c r="BI271">
        <v>58</v>
      </c>
      <c r="BJ271">
        <v>6</v>
      </c>
      <c r="BK271">
        <v>90</v>
      </c>
      <c r="BL271">
        <v>66</v>
      </c>
      <c r="BM271">
        <v>22</v>
      </c>
      <c r="BN271">
        <v>1</v>
      </c>
      <c r="BO271">
        <v>40</v>
      </c>
      <c r="BP271">
        <v>3</v>
      </c>
      <c r="BQ271">
        <v>0</v>
      </c>
      <c r="BR271">
        <v>0</v>
      </c>
      <c r="BS271">
        <v>37</v>
      </c>
      <c r="BT271">
        <v>0</v>
      </c>
      <c r="BU271">
        <v>0</v>
      </c>
      <c r="BV271">
        <v>5</v>
      </c>
      <c r="BW271">
        <v>18</v>
      </c>
      <c r="BX271">
        <v>3</v>
      </c>
      <c r="BY271">
        <v>15</v>
      </c>
      <c r="BZ271">
        <v>33</v>
      </c>
      <c r="CA271">
        <v>7</v>
      </c>
      <c r="CB271">
        <v>28</v>
      </c>
      <c r="CC271">
        <v>4</v>
      </c>
      <c r="CG271">
        <v>532</v>
      </c>
      <c r="CH271">
        <v>453</v>
      </c>
      <c r="CI271">
        <v>517</v>
      </c>
      <c r="CJ271">
        <v>124</v>
      </c>
      <c r="CK271">
        <v>450</v>
      </c>
      <c r="CL271">
        <v>277</v>
      </c>
      <c r="CM271">
        <v>499</v>
      </c>
      <c r="CN271">
        <v>434</v>
      </c>
      <c r="CO271">
        <v>493</v>
      </c>
      <c r="CP271">
        <v>225</v>
      </c>
      <c r="CQ271">
        <v>10</v>
      </c>
      <c r="CR271">
        <v>10</v>
      </c>
      <c r="CS271">
        <v>8</v>
      </c>
      <c r="CT271">
        <v>1</v>
      </c>
      <c r="CU271">
        <v>7</v>
      </c>
      <c r="CV271">
        <v>3</v>
      </c>
      <c r="CW271">
        <v>3</v>
      </c>
      <c r="CX271">
        <v>3</v>
      </c>
      <c r="CY271">
        <v>3</v>
      </c>
      <c r="CZ271">
        <v>1</v>
      </c>
      <c r="DA271">
        <v>513</v>
      </c>
      <c r="DB271">
        <v>450</v>
      </c>
      <c r="DC271">
        <v>501</v>
      </c>
      <c r="DD271">
        <v>128</v>
      </c>
      <c r="DE271">
        <v>456</v>
      </c>
      <c r="DF271">
        <v>285</v>
      </c>
      <c r="DG271">
        <v>488</v>
      </c>
      <c r="DH271">
        <v>443</v>
      </c>
      <c r="DI271">
        <v>482</v>
      </c>
      <c r="DJ271">
        <v>233</v>
      </c>
      <c r="DL271">
        <v>547</v>
      </c>
      <c r="DM271">
        <v>538</v>
      </c>
      <c r="DN271">
        <v>9</v>
      </c>
      <c r="DO271">
        <v>547</v>
      </c>
      <c r="DP271">
        <v>10</v>
      </c>
      <c r="DQ271">
        <v>528</v>
      </c>
      <c r="DR271">
        <v>9</v>
      </c>
      <c r="DS271">
        <v>474</v>
      </c>
      <c r="DT271">
        <v>501</v>
      </c>
      <c r="DU271">
        <v>44</v>
      </c>
      <c r="DV271">
        <v>414</v>
      </c>
      <c r="DW271">
        <v>68</v>
      </c>
      <c r="DX271">
        <v>4</v>
      </c>
      <c r="DY271">
        <v>16</v>
      </c>
      <c r="DZ271">
        <v>0</v>
      </c>
      <c r="EA271">
        <v>1</v>
      </c>
      <c r="EB271">
        <v>0</v>
      </c>
      <c r="EC271">
        <v>8</v>
      </c>
      <c r="ED271">
        <v>16</v>
      </c>
      <c r="EE271">
        <v>23</v>
      </c>
      <c r="EF271">
        <v>1</v>
      </c>
      <c r="EG271">
        <v>45</v>
      </c>
      <c r="EH271">
        <v>326</v>
      </c>
      <c r="EI271">
        <v>175</v>
      </c>
      <c r="EJ271">
        <v>1</v>
      </c>
      <c r="EK271">
        <v>5</v>
      </c>
      <c r="EL271">
        <v>3</v>
      </c>
      <c r="EM271">
        <v>1</v>
      </c>
      <c r="EN271">
        <v>0</v>
      </c>
      <c r="EO271">
        <v>37</v>
      </c>
      <c r="EP271">
        <v>303</v>
      </c>
      <c r="EQ271">
        <v>168</v>
      </c>
      <c r="ER271">
        <v>16</v>
      </c>
      <c r="ES271">
        <v>67</v>
      </c>
      <c r="ET271">
        <v>12</v>
      </c>
      <c r="EU271">
        <v>77</v>
      </c>
      <c r="EV271">
        <v>165</v>
      </c>
      <c r="EW271">
        <v>3959</v>
      </c>
      <c r="EX271">
        <v>3</v>
      </c>
      <c r="EY271">
        <v>113</v>
      </c>
      <c r="EZ271">
        <v>23</v>
      </c>
      <c r="FA271">
        <v>12</v>
      </c>
      <c r="FB271">
        <v>44</v>
      </c>
      <c r="FC271">
        <v>2474</v>
      </c>
      <c r="FD271">
        <v>1346</v>
      </c>
      <c r="FE271">
        <v>301</v>
      </c>
      <c r="FF271">
        <v>4201</v>
      </c>
      <c r="FG271">
        <v>100</v>
      </c>
      <c r="FH271">
        <v>67</v>
      </c>
      <c r="FI271">
        <v>0</v>
      </c>
      <c r="FJ271">
        <v>17</v>
      </c>
      <c r="FK271">
        <v>1</v>
      </c>
      <c r="FL271">
        <v>99</v>
      </c>
      <c r="FM271">
        <v>0</v>
      </c>
      <c r="FN271">
        <v>1</v>
      </c>
      <c r="FO271">
        <v>1</v>
      </c>
      <c r="FP271">
        <v>1</v>
      </c>
      <c r="FQ271">
        <v>0</v>
      </c>
      <c r="FR271">
        <v>0</v>
      </c>
      <c r="FS271">
        <v>0</v>
      </c>
      <c r="FT271">
        <v>0</v>
      </c>
      <c r="FU271">
        <v>4</v>
      </c>
      <c r="FV271">
        <v>2</v>
      </c>
      <c r="FW271">
        <v>1</v>
      </c>
      <c r="FX271">
        <v>0</v>
      </c>
      <c r="FY271">
        <v>1</v>
      </c>
      <c r="FZ271">
        <v>2</v>
      </c>
      <c r="GA271">
        <v>5</v>
      </c>
      <c r="GB271">
        <v>1</v>
      </c>
      <c r="GC271">
        <v>308</v>
      </c>
      <c r="GD271">
        <v>89</v>
      </c>
      <c r="GE271">
        <v>397</v>
      </c>
      <c r="GF271">
        <v>3</v>
      </c>
      <c r="GG271">
        <v>0</v>
      </c>
      <c r="GH271">
        <v>3</v>
      </c>
      <c r="GI271">
        <v>303</v>
      </c>
      <c r="GJ271">
        <v>87</v>
      </c>
      <c r="GK271">
        <v>390</v>
      </c>
      <c r="GL271">
        <v>308</v>
      </c>
      <c r="GM271">
        <v>59</v>
      </c>
      <c r="GN271">
        <v>59</v>
      </c>
      <c r="GO271">
        <v>59</v>
      </c>
      <c r="GP271">
        <v>219</v>
      </c>
      <c r="GQ271">
        <v>13</v>
      </c>
      <c r="GR271">
        <v>9</v>
      </c>
      <c r="GS271">
        <v>9</v>
      </c>
      <c r="GT271" t="s">
        <v>121</v>
      </c>
      <c r="GU271" t="s">
        <v>1304</v>
      </c>
      <c r="HH271" s="130"/>
      <c r="HI271" s="130"/>
      <c r="HN271" s="130"/>
      <c r="HO271" s="130"/>
      <c r="HP271" s="130"/>
    </row>
    <row r="272" spans="1:224" x14ac:dyDescent="0.3">
      <c r="A272" t="s">
        <v>130</v>
      </c>
      <c r="B272" t="s">
        <v>131</v>
      </c>
      <c r="C272" t="s">
        <v>1024</v>
      </c>
      <c r="D272" t="s">
        <v>933</v>
      </c>
      <c r="E272" s="353">
        <v>44713</v>
      </c>
      <c r="F272">
        <v>12320</v>
      </c>
      <c r="G272">
        <v>947</v>
      </c>
      <c r="H272">
        <v>913</v>
      </c>
      <c r="I272">
        <v>939</v>
      </c>
      <c r="J272">
        <v>876</v>
      </c>
      <c r="K272">
        <v>934</v>
      </c>
      <c r="L272">
        <v>840</v>
      </c>
      <c r="M272">
        <v>825</v>
      </c>
      <c r="N272">
        <v>712</v>
      </c>
      <c r="O272">
        <v>987</v>
      </c>
      <c r="P272">
        <v>10</v>
      </c>
      <c r="Q272">
        <v>10</v>
      </c>
      <c r="R272">
        <v>10</v>
      </c>
      <c r="S272">
        <v>10</v>
      </c>
      <c r="T272">
        <v>10</v>
      </c>
      <c r="U272">
        <v>9</v>
      </c>
      <c r="V272">
        <v>9</v>
      </c>
      <c r="W272">
        <v>10</v>
      </c>
      <c r="X272">
        <v>12</v>
      </c>
      <c r="Y272">
        <v>936</v>
      </c>
      <c r="Z272">
        <v>902</v>
      </c>
      <c r="AA272">
        <v>927</v>
      </c>
      <c r="AB272">
        <v>864</v>
      </c>
      <c r="AC272">
        <v>922</v>
      </c>
      <c r="AD272">
        <v>830</v>
      </c>
      <c r="AE272">
        <v>815</v>
      </c>
      <c r="AF272">
        <v>700</v>
      </c>
      <c r="AG272">
        <v>973</v>
      </c>
      <c r="AH272">
        <v>121</v>
      </c>
      <c r="AI272">
        <v>114</v>
      </c>
      <c r="AJ272">
        <v>1</v>
      </c>
      <c r="AK272">
        <v>1</v>
      </c>
      <c r="AL272">
        <v>119</v>
      </c>
      <c r="AM272">
        <v>112</v>
      </c>
      <c r="AN272">
        <v>728</v>
      </c>
      <c r="AO272">
        <v>8</v>
      </c>
      <c r="AP272">
        <v>719</v>
      </c>
      <c r="AQ272">
        <v>0</v>
      </c>
      <c r="AR272">
        <v>0</v>
      </c>
      <c r="AS272">
        <v>0</v>
      </c>
      <c r="AT272">
        <v>562</v>
      </c>
      <c r="AU272">
        <v>5</v>
      </c>
      <c r="AV272">
        <v>556</v>
      </c>
      <c r="AW272">
        <v>825</v>
      </c>
      <c r="AX272">
        <v>5</v>
      </c>
      <c r="AY272">
        <v>26</v>
      </c>
      <c r="AZ272">
        <v>794</v>
      </c>
      <c r="BA272">
        <v>9</v>
      </c>
      <c r="BB272">
        <v>0</v>
      </c>
      <c r="BC272">
        <v>0</v>
      </c>
      <c r="BD272">
        <v>9</v>
      </c>
      <c r="BE272">
        <v>815</v>
      </c>
      <c r="BF272">
        <v>5</v>
      </c>
      <c r="BG272">
        <v>26</v>
      </c>
      <c r="BH272">
        <v>784</v>
      </c>
      <c r="BI272">
        <v>164</v>
      </c>
      <c r="BJ272">
        <v>17</v>
      </c>
      <c r="BK272">
        <v>162</v>
      </c>
      <c r="BL272">
        <v>99</v>
      </c>
      <c r="BM272">
        <v>47</v>
      </c>
      <c r="BN272">
        <v>10</v>
      </c>
      <c r="BO272">
        <v>78</v>
      </c>
      <c r="BP272">
        <v>44</v>
      </c>
      <c r="BQ272">
        <v>3</v>
      </c>
      <c r="BR272">
        <v>1</v>
      </c>
      <c r="BS272">
        <v>34</v>
      </c>
      <c r="BT272">
        <v>0</v>
      </c>
      <c r="BU272">
        <v>0</v>
      </c>
      <c r="BV272">
        <v>8</v>
      </c>
      <c r="BW272">
        <v>17</v>
      </c>
      <c r="BX272">
        <v>0</v>
      </c>
      <c r="BY272">
        <v>17</v>
      </c>
      <c r="BZ272">
        <v>31</v>
      </c>
      <c r="CA272">
        <v>6</v>
      </c>
      <c r="CB272">
        <v>30</v>
      </c>
      <c r="CC272">
        <v>1</v>
      </c>
      <c r="CG272">
        <v>947</v>
      </c>
      <c r="CH272">
        <v>719</v>
      </c>
      <c r="CI272">
        <v>939</v>
      </c>
      <c r="CJ272">
        <v>203</v>
      </c>
      <c r="CK272">
        <v>816</v>
      </c>
      <c r="CL272">
        <v>496</v>
      </c>
      <c r="CM272">
        <v>913</v>
      </c>
      <c r="CN272">
        <v>813</v>
      </c>
      <c r="CO272">
        <v>898</v>
      </c>
      <c r="CP272">
        <v>345</v>
      </c>
      <c r="CQ272">
        <v>10</v>
      </c>
      <c r="CR272">
        <v>7</v>
      </c>
      <c r="CS272">
        <v>10</v>
      </c>
      <c r="CT272">
        <v>0</v>
      </c>
      <c r="CU272">
        <v>8</v>
      </c>
      <c r="CV272">
        <v>5</v>
      </c>
      <c r="CW272">
        <v>10</v>
      </c>
      <c r="CX272">
        <v>9</v>
      </c>
      <c r="CY272">
        <v>10</v>
      </c>
      <c r="CZ272">
        <v>5</v>
      </c>
      <c r="DA272">
        <v>936</v>
      </c>
      <c r="DB272">
        <v>730</v>
      </c>
      <c r="DC272">
        <v>927</v>
      </c>
      <c r="DD272">
        <v>207</v>
      </c>
      <c r="DE272">
        <v>836</v>
      </c>
      <c r="DF272">
        <v>507</v>
      </c>
      <c r="DG272">
        <v>902</v>
      </c>
      <c r="DH272">
        <v>840</v>
      </c>
      <c r="DI272">
        <v>887</v>
      </c>
      <c r="DJ272">
        <v>357</v>
      </c>
      <c r="DL272">
        <v>1019</v>
      </c>
      <c r="DM272">
        <v>1016</v>
      </c>
      <c r="DN272">
        <v>3</v>
      </c>
      <c r="DO272">
        <v>1019</v>
      </c>
      <c r="DP272">
        <v>16</v>
      </c>
      <c r="DQ272">
        <v>1000</v>
      </c>
      <c r="DR272">
        <v>3</v>
      </c>
      <c r="DS272">
        <v>9</v>
      </c>
      <c r="DT272">
        <v>572</v>
      </c>
      <c r="DU272">
        <v>93</v>
      </c>
      <c r="DV272">
        <v>854</v>
      </c>
      <c r="DW272">
        <v>41</v>
      </c>
      <c r="DX272">
        <v>2</v>
      </c>
      <c r="DY272">
        <v>22</v>
      </c>
      <c r="DZ272">
        <v>7</v>
      </c>
      <c r="EA272">
        <v>0</v>
      </c>
      <c r="EB272">
        <v>2</v>
      </c>
      <c r="EC272">
        <v>0</v>
      </c>
      <c r="ED272">
        <v>558</v>
      </c>
      <c r="EE272">
        <v>3</v>
      </c>
      <c r="EF272">
        <v>2</v>
      </c>
      <c r="EG272">
        <v>88</v>
      </c>
      <c r="EH272">
        <v>577</v>
      </c>
      <c r="EI272">
        <v>352</v>
      </c>
      <c r="EJ272">
        <v>1</v>
      </c>
      <c r="EK272">
        <v>9</v>
      </c>
      <c r="EL272">
        <v>5</v>
      </c>
      <c r="EM272">
        <v>0</v>
      </c>
      <c r="EN272">
        <v>1</v>
      </c>
      <c r="EO272">
        <v>74</v>
      </c>
      <c r="EP272">
        <v>556</v>
      </c>
      <c r="EQ272">
        <v>349</v>
      </c>
      <c r="ER272">
        <v>20</v>
      </c>
      <c r="ES272">
        <v>217</v>
      </c>
      <c r="ET272">
        <v>64</v>
      </c>
      <c r="EU272">
        <v>219</v>
      </c>
      <c r="EV272">
        <v>196</v>
      </c>
      <c r="EW272">
        <v>8587</v>
      </c>
      <c r="EX272">
        <v>0</v>
      </c>
      <c r="EY272">
        <v>357</v>
      </c>
      <c r="EZ272">
        <v>20</v>
      </c>
      <c r="FA272">
        <v>51</v>
      </c>
      <c r="FB272">
        <v>158</v>
      </c>
      <c r="FC272">
        <v>5571</v>
      </c>
      <c r="FD272">
        <v>2723</v>
      </c>
      <c r="FE272">
        <v>568</v>
      </c>
      <c r="FF272">
        <v>9002</v>
      </c>
      <c r="FG272">
        <v>82</v>
      </c>
      <c r="FH272">
        <v>49</v>
      </c>
      <c r="FI272">
        <v>2</v>
      </c>
      <c r="FJ272">
        <v>12</v>
      </c>
      <c r="FK272">
        <v>0</v>
      </c>
      <c r="FL272">
        <v>81</v>
      </c>
      <c r="FM272">
        <v>1</v>
      </c>
      <c r="FN272">
        <v>2</v>
      </c>
      <c r="FO272">
        <v>0</v>
      </c>
      <c r="FP272">
        <v>0</v>
      </c>
      <c r="FQ272">
        <v>0</v>
      </c>
      <c r="FR272">
        <v>0</v>
      </c>
      <c r="FS272">
        <v>0</v>
      </c>
      <c r="FT272">
        <v>0</v>
      </c>
      <c r="FU272">
        <v>9</v>
      </c>
      <c r="FV272">
        <v>8</v>
      </c>
      <c r="FW272">
        <v>6</v>
      </c>
      <c r="FX272">
        <v>1</v>
      </c>
      <c r="FY272">
        <v>3</v>
      </c>
      <c r="FZ272">
        <v>6</v>
      </c>
      <c r="GA272">
        <v>11</v>
      </c>
      <c r="GB272">
        <v>4</v>
      </c>
      <c r="GC272">
        <v>608</v>
      </c>
      <c r="GD272">
        <v>157</v>
      </c>
      <c r="GE272">
        <v>765</v>
      </c>
      <c r="GF272">
        <v>1</v>
      </c>
      <c r="GG272">
        <v>0</v>
      </c>
      <c r="GH272">
        <v>1</v>
      </c>
      <c r="GI272">
        <v>607</v>
      </c>
      <c r="GJ272">
        <v>156</v>
      </c>
      <c r="GK272">
        <v>763</v>
      </c>
      <c r="GL272">
        <v>608</v>
      </c>
      <c r="GM272">
        <v>94</v>
      </c>
      <c r="GN272">
        <v>94</v>
      </c>
      <c r="GO272">
        <v>94</v>
      </c>
      <c r="GP272">
        <v>427</v>
      </c>
      <c r="GQ272">
        <v>2</v>
      </c>
      <c r="GR272">
        <v>0</v>
      </c>
      <c r="GS272">
        <v>0</v>
      </c>
      <c r="GT272" t="s">
        <v>121</v>
      </c>
      <c r="GU272" t="s">
        <v>1396</v>
      </c>
      <c r="HH272" s="130"/>
      <c r="HI272" s="130"/>
      <c r="HN272" s="130"/>
      <c r="HO272" s="130"/>
      <c r="HP272" s="130"/>
    </row>
    <row r="273" spans="1:224" x14ac:dyDescent="0.3">
      <c r="A273" t="s">
        <v>133</v>
      </c>
      <c r="B273" t="s">
        <v>167</v>
      </c>
      <c r="C273" t="s">
        <v>763</v>
      </c>
      <c r="D273" t="s">
        <v>764</v>
      </c>
      <c r="E273" s="353">
        <v>44682</v>
      </c>
      <c r="F273">
        <v>10225</v>
      </c>
      <c r="G273">
        <v>1036</v>
      </c>
      <c r="H273">
        <v>1030</v>
      </c>
      <c r="I273">
        <v>1095</v>
      </c>
      <c r="J273">
        <v>1022</v>
      </c>
      <c r="K273">
        <v>1069</v>
      </c>
      <c r="L273">
        <v>791</v>
      </c>
      <c r="M273">
        <v>935</v>
      </c>
      <c r="N273">
        <v>756</v>
      </c>
      <c r="O273">
        <v>1197</v>
      </c>
      <c r="P273">
        <v>14</v>
      </c>
      <c r="Q273">
        <v>9</v>
      </c>
      <c r="R273">
        <v>13</v>
      </c>
      <c r="S273">
        <v>14</v>
      </c>
      <c r="T273">
        <v>9</v>
      </c>
      <c r="U273">
        <v>6</v>
      </c>
      <c r="V273">
        <v>8</v>
      </c>
      <c r="W273">
        <v>7</v>
      </c>
      <c r="X273">
        <v>16</v>
      </c>
      <c r="Y273">
        <v>1018</v>
      </c>
      <c r="Z273">
        <v>1018</v>
      </c>
      <c r="AA273">
        <v>1078</v>
      </c>
      <c r="AB273">
        <v>1004</v>
      </c>
      <c r="AC273">
        <v>1055</v>
      </c>
      <c r="AD273">
        <v>783</v>
      </c>
      <c r="AE273">
        <v>924</v>
      </c>
      <c r="AF273">
        <v>746</v>
      </c>
      <c r="AG273">
        <v>1175</v>
      </c>
      <c r="AH273">
        <v>118</v>
      </c>
      <c r="AI273">
        <v>116</v>
      </c>
      <c r="AJ273">
        <v>3</v>
      </c>
      <c r="AK273">
        <v>3</v>
      </c>
      <c r="AL273">
        <v>115</v>
      </c>
      <c r="AM273">
        <v>113</v>
      </c>
      <c r="AN273">
        <v>657</v>
      </c>
      <c r="AO273">
        <v>4</v>
      </c>
      <c r="AP273">
        <v>651</v>
      </c>
      <c r="AQ273">
        <v>2</v>
      </c>
      <c r="AR273">
        <v>2</v>
      </c>
      <c r="AS273">
        <v>0</v>
      </c>
      <c r="AT273">
        <v>461</v>
      </c>
      <c r="AU273">
        <v>2</v>
      </c>
      <c r="AV273">
        <v>457</v>
      </c>
      <c r="AW273">
        <v>935</v>
      </c>
      <c r="AX273">
        <v>3</v>
      </c>
      <c r="AY273">
        <v>11</v>
      </c>
      <c r="AZ273">
        <v>921</v>
      </c>
      <c r="BA273">
        <v>8</v>
      </c>
      <c r="BB273">
        <v>0</v>
      </c>
      <c r="BC273">
        <v>1</v>
      </c>
      <c r="BD273">
        <v>7</v>
      </c>
      <c r="BE273">
        <v>924</v>
      </c>
      <c r="BF273">
        <v>3</v>
      </c>
      <c r="BG273">
        <v>10</v>
      </c>
      <c r="BH273">
        <v>911</v>
      </c>
      <c r="BI273">
        <v>156</v>
      </c>
      <c r="BJ273">
        <v>18</v>
      </c>
      <c r="BK273">
        <v>210</v>
      </c>
      <c r="BL273">
        <v>73</v>
      </c>
      <c r="BM273">
        <v>40</v>
      </c>
      <c r="BN273">
        <v>3</v>
      </c>
      <c r="BO273">
        <v>67</v>
      </c>
      <c r="BP273">
        <v>8</v>
      </c>
      <c r="BQ273">
        <v>0</v>
      </c>
      <c r="BR273">
        <v>0</v>
      </c>
      <c r="BS273">
        <v>59</v>
      </c>
      <c r="BT273">
        <v>0</v>
      </c>
      <c r="BU273">
        <v>0</v>
      </c>
      <c r="BV273">
        <v>7</v>
      </c>
      <c r="BW273">
        <v>32</v>
      </c>
      <c r="BX273">
        <v>0</v>
      </c>
      <c r="BY273">
        <v>32</v>
      </c>
      <c r="BZ273">
        <v>51</v>
      </c>
      <c r="CA273">
        <v>16</v>
      </c>
      <c r="CB273">
        <v>48</v>
      </c>
      <c r="CC273">
        <v>3</v>
      </c>
      <c r="CG273">
        <v>1036</v>
      </c>
      <c r="CH273">
        <v>766</v>
      </c>
      <c r="CI273">
        <v>1095</v>
      </c>
      <c r="CJ273">
        <v>225</v>
      </c>
      <c r="CK273">
        <v>1011</v>
      </c>
      <c r="CL273">
        <v>600</v>
      </c>
      <c r="CM273">
        <v>1030</v>
      </c>
      <c r="CN273">
        <v>977</v>
      </c>
      <c r="CO273">
        <v>937</v>
      </c>
      <c r="CP273">
        <v>384</v>
      </c>
      <c r="CQ273">
        <v>14</v>
      </c>
      <c r="CR273">
        <v>13</v>
      </c>
      <c r="CS273">
        <v>13</v>
      </c>
      <c r="CT273">
        <v>0</v>
      </c>
      <c r="CU273">
        <v>12</v>
      </c>
      <c r="CV273">
        <v>7</v>
      </c>
      <c r="CW273">
        <v>9</v>
      </c>
      <c r="CX273">
        <v>9</v>
      </c>
      <c r="CY273">
        <v>8</v>
      </c>
      <c r="CZ273">
        <v>4</v>
      </c>
      <c r="DA273">
        <v>1018</v>
      </c>
      <c r="DB273">
        <v>749</v>
      </c>
      <c r="DC273">
        <v>1078</v>
      </c>
      <c r="DD273">
        <v>223</v>
      </c>
      <c r="DE273">
        <v>995</v>
      </c>
      <c r="DF273">
        <v>589</v>
      </c>
      <c r="DG273">
        <v>1018</v>
      </c>
      <c r="DH273">
        <v>965</v>
      </c>
      <c r="DI273">
        <v>926</v>
      </c>
      <c r="DJ273">
        <v>377</v>
      </c>
      <c r="DL273">
        <v>1233</v>
      </c>
      <c r="DM273">
        <v>1224</v>
      </c>
      <c r="DN273">
        <v>9</v>
      </c>
      <c r="DO273">
        <v>1233</v>
      </c>
      <c r="DP273">
        <v>19</v>
      </c>
      <c r="DQ273">
        <v>1205</v>
      </c>
      <c r="DR273">
        <v>9</v>
      </c>
      <c r="DS273">
        <v>1094</v>
      </c>
      <c r="DT273">
        <v>1179</v>
      </c>
      <c r="DU273">
        <v>66</v>
      </c>
      <c r="DV273">
        <v>1038</v>
      </c>
      <c r="DW273">
        <v>103</v>
      </c>
      <c r="DX273">
        <v>6</v>
      </c>
      <c r="DY273">
        <v>17</v>
      </c>
      <c r="DZ273">
        <v>3</v>
      </c>
      <c r="EA273">
        <v>0</v>
      </c>
      <c r="EB273">
        <v>1</v>
      </c>
      <c r="EC273">
        <v>42</v>
      </c>
      <c r="ED273">
        <v>29</v>
      </c>
      <c r="EE273">
        <v>71</v>
      </c>
      <c r="EF273">
        <v>5</v>
      </c>
      <c r="EG273">
        <v>69</v>
      </c>
      <c r="EH273">
        <v>714</v>
      </c>
      <c r="EI273">
        <v>445</v>
      </c>
      <c r="EJ273">
        <v>4</v>
      </c>
      <c r="EK273">
        <v>7</v>
      </c>
      <c r="EL273">
        <v>5</v>
      </c>
      <c r="EM273">
        <v>3</v>
      </c>
      <c r="EN273">
        <v>0</v>
      </c>
      <c r="EO273">
        <v>58</v>
      </c>
      <c r="EP273">
        <v>707</v>
      </c>
      <c r="EQ273">
        <v>440</v>
      </c>
      <c r="ER273">
        <v>20</v>
      </c>
      <c r="ES273">
        <v>140</v>
      </c>
      <c r="ET273">
        <v>38</v>
      </c>
      <c r="EU273">
        <v>158</v>
      </c>
      <c r="EV273">
        <v>410</v>
      </c>
      <c r="EW273">
        <v>6205</v>
      </c>
      <c r="EX273">
        <v>8</v>
      </c>
      <c r="EY273">
        <v>97</v>
      </c>
      <c r="EZ273">
        <v>35</v>
      </c>
      <c r="FA273">
        <v>36</v>
      </c>
      <c r="FB273">
        <v>70</v>
      </c>
      <c r="FC273">
        <v>3477</v>
      </c>
      <c r="FD273">
        <v>2750</v>
      </c>
      <c r="FE273">
        <v>546</v>
      </c>
      <c r="FF273">
        <v>6773</v>
      </c>
      <c r="FG273">
        <v>130</v>
      </c>
      <c r="FH273">
        <v>79</v>
      </c>
      <c r="FI273">
        <v>14</v>
      </c>
      <c r="FJ273">
        <v>29</v>
      </c>
      <c r="FK273">
        <v>1</v>
      </c>
      <c r="FL273">
        <v>127</v>
      </c>
      <c r="FM273">
        <v>2</v>
      </c>
      <c r="FN273">
        <v>5</v>
      </c>
      <c r="FO273">
        <v>2</v>
      </c>
      <c r="FP273">
        <v>1</v>
      </c>
      <c r="FQ273">
        <v>1</v>
      </c>
      <c r="FR273">
        <v>5</v>
      </c>
      <c r="FS273">
        <v>2</v>
      </c>
      <c r="FT273">
        <v>0</v>
      </c>
      <c r="FU273">
        <v>7</v>
      </c>
      <c r="FV273">
        <v>5</v>
      </c>
      <c r="FW273">
        <v>2</v>
      </c>
      <c r="FX273">
        <v>1</v>
      </c>
      <c r="FY273">
        <v>2</v>
      </c>
      <c r="FZ273">
        <v>4</v>
      </c>
      <c r="GA273">
        <v>12</v>
      </c>
      <c r="GB273">
        <v>2</v>
      </c>
      <c r="GC273">
        <v>723</v>
      </c>
      <c r="GD273">
        <v>197</v>
      </c>
      <c r="GE273">
        <v>920</v>
      </c>
      <c r="GF273">
        <v>4</v>
      </c>
      <c r="GG273">
        <v>2</v>
      </c>
      <c r="GH273">
        <v>6</v>
      </c>
      <c r="GI273">
        <v>718</v>
      </c>
      <c r="GJ273">
        <v>195</v>
      </c>
      <c r="GK273">
        <v>913</v>
      </c>
      <c r="GL273">
        <v>723</v>
      </c>
      <c r="GM273">
        <v>77</v>
      </c>
      <c r="GN273">
        <v>77</v>
      </c>
      <c r="GO273">
        <v>77</v>
      </c>
      <c r="GP273">
        <v>506</v>
      </c>
      <c r="GQ273">
        <v>2</v>
      </c>
      <c r="GR273">
        <v>1</v>
      </c>
      <c r="GS273">
        <v>1</v>
      </c>
      <c r="GT273" t="s">
        <v>118</v>
      </c>
      <c r="GU273" t="s">
        <v>1305</v>
      </c>
      <c r="HH273" s="130"/>
      <c r="HI273" s="130"/>
      <c r="HN273" s="130"/>
      <c r="HO273" s="130"/>
      <c r="HP273" s="130"/>
    </row>
    <row r="274" spans="1:224" x14ac:dyDescent="0.3">
      <c r="A274" t="s">
        <v>133</v>
      </c>
      <c r="B274" t="s">
        <v>167</v>
      </c>
      <c r="C274" t="s">
        <v>763</v>
      </c>
      <c r="D274" t="s">
        <v>764</v>
      </c>
      <c r="E274" s="353">
        <v>44713</v>
      </c>
      <c r="F274">
        <v>10181</v>
      </c>
      <c r="G274">
        <v>1034</v>
      </c>
      <c r="H274">
        <v>1029</v>
      </c>
      <c r="I274">
        <v>1092</v>
      </c>
      <c r="J274">
        <v>1029</v>
      </c>
      <c r="K274">
        <v>1069</v>
      </c>
      <c r="L274">
        <v>800</v>
      </c>
      <c r="M274">
        <v>943</v>
      </c>
      <c r="N274">
        <v>696</v>
      </c>
      <c r="O274">
        <v>1197</v>
      </c>
      <c r="P274">
        <v>15</v>
      </c>
      <c r="Q274">
        <v>11</v>
      </c>
      <c r="R274">
        <v>15</v>
      </c>
      <c r="S274">
        <v>15</v>
      </c>
      <c r="T274">
        <v>10</v>
      </c>
      <c r="U274">
        <v>7</v>
      </c>
      <c r="V274">
        <v>9</v>
      </c>
      <c r="W274">
        <v>6</v>
      </c>
      <c r="X274">
        <v>16</v>
      </c>
      <c r="Y274">
        <v>1017</v>
      </c>
      <c r="Z274">
        <v>1017</v>
      </c>
      <c r="AA274">
        <v>1075</v>
      </c>
      <c r="AB274">
        <v>1012</v>
      </c>
      <c r="AC274">
        <v>1056</v>
      </c>
      <c r="AD274">
        <v>792</v>
      </c>
      <c r="AE274">
        <v>932</v>
      </c>
      <c r="AF274">
        <v>689</v>
      </c>
      <c r="AG274">
        <v>1177</v>
      </c>
      <c r="AH274">
        <v>119</v>
      </c>
      <c r="AI274">
        <v>117</v>
      </c>
      <c r="AJ274">
        <v>3</v>
      </c>
      <c r="AK274">
        <v>3</v>
      </c>
      <c r="AL274">
        <v>116</v>
      </c>
      <c r="AM274">
        <v>114</v>
      </c>
      <c r="AN274">
        <v>674</v>
      </c>
      <c r="AO274">
        <v>4</v>
      </c>
      <c r="AP274">
        <v>669</v>
      </c>
      <c r="AQ274">
        <v>3</v>
      </c>
      <c r="AR274">
        <v>3</v>
      </c>
      <c r="AS274">
        <v>0</v>
      </c>
      <c r="AT274">
        <v>431</v>
      </c>
      <c r="AU274">
        <v>2</v>
      </c>
      <c r="AV274">
        <v>428</v>
      </c>
      <c r="AW274">
        <v>943</v>
      </c>
      <c r="AX274">
        <v>3</v>
      </c>
      <c r="AY274">
        <v>12</v>
      </c>
      <c r="AZ274">
        <v>928</v>
      </c>
      <c r="BA274">
        <v>9</v>
      </c>
      <c r="BB274">
        <v>0</v>
      </c>
      <c r="BC274">
        <v>1</v>
      </c>
      <c r="BD274">
        <v>8</v>
      </c>
      <c r="BE274">
        <v>932</v>
      </c>
      <c r="BF274">
        <v>3</v>
      </c>
      <c r="BG274">
        <v>11</v>
      </c>
      <c r="BH274">
        <v>918</v>
      </c>
      <c r="BI274">
        <v>152</v>
      </c>
      <c r="BJ274">
        <v>17</v>
      </c>
      <c r="BK274">
        <v>209</v>
      </c>
      <c r="BL274">
        <v>74</v>
      </c>
      <c r="BM274">
        <v>39</v>
      </c>
      <c r="BN274">
        <v>3</v>
      </c>
      <c r="BO274">
        <v>67</v>
      </c>
      <c r="BP274">
        <v>7</v>
      </c>
      <c r="BQ274">
        <v>0</v>
      </c>
      <c r="BR274">
        <v>0</v>
      </c>
      <c r="BS274">
        <v>60</v>
      </c>
      <c r="BT274">
        <v>0</v>
      </c>
      <c r="BU274">
        <v>0</v>
      </c>
      <c r="BV274">
        <v>7</v>
      </c>
      <c r="BW274">
        <v>32</v>
      </c>
      <c r="BX274">
        <v>0</v>
      </c>
      <c r="BY274">
        <v>32</v>
      </c>
      <c r="BZ274">
        <v>52</v>
      </c>
      <c r="CA274">
        <v>15</v>
      </c>
      <c r="CB274">
        <v>49</v>
      </c>
      <c r="CC274">
        <v>3</v>
      </c>
      <c r="CG274">
        <v>1034</v>
      </c>
      <c r="CH274">
        <v>742</v>
      </c>
      <c r="CI274">
        <v>1092</v>
      </c>
      <c r="CJ274">
        <v>222</v>
      </c>
      <c r="CK274">
        <v>991</v>
      </c>
      <c r="CL274">
        <v>593</v>
      </c>
      <c r="CM274">
        <v>1029</v>
      </c>
      <c r="CN274">
        <v>950</v>
      </c>
      <c r="CO274">
        <v>941</v>
      </c>
      <c r="CP274">
        <v>376</v>
      </c>
      <c r="CQ274">
        <v>15</v>
      </c>
      <c r="CR274">
        <v>14</v>
      </c>
      <c r="CS274">
        <v>15</v>
      </c>
      <c r="CT274">
        <v>1</v>
      </c>
      <c r="CU274">
        <v>13</v>
      </c>
      <c r="CV274">
        <v>8</v>
      </c>
      <c r="CW274">
        <v>11</v>
      </c>
      <c r="CX274">
        <v>11</v>
      </c>
      <c r="CY274">
        <v>9</v>
      </c>
      <c r="CZ274">
        <v>4</v>
      </c>
      <c r="DA274">
        <v>1017</v>
      </c>
      <c r="DB274">
        <v>743</v>
      </c>
      <c r="DC274">
        <v>1075</v>
      </c>
      <c r="DD274">
        <v>225</v>
      </c>
      <c r="DE274">
        <v>998</v>
      </c>
      <c r="DF274">
        <v>598</v>
      </c>
      <c r="DG274">
        <v>1017</v>
      </c>
      <c r="DH274">
        <v>963</v>
      </c>
      <c r="DI274">
        <v>931</v>
      </c>
      <c r="DJ274">
        <v>382</v>
      </c>
      <c r="DL274">
        <v>1231</v>
      </c>
      <c r="DM274">
        <v>1224</v>
      </c>
      <c r="DN274">
        <v>7</v>
      </c>
      <c r="DO274">
        <v>1231</v>
      </c>
      <c r="DP274">
        <v>19</v>
      </c>
      <c r="DQ274">
        <v>1205</v>
      </c>
      <c r="DR274">
        <v>7</v>
      </c>
      <c r="DS274">
        <v>1103</v>
      </c>
      <c r="DT274">
        <v>1178</v>
      </c>
      <c r="DU274">
        <v>66</v>
      </c>
      <c r="DV274">
        <v>1037</v>
      </c>
      <c r="DW274">
        <v>102</v>
      </c>
      <c r="DX274">
        <v>6</v>
      </c>
      <c r="DY274">
        <v>17</v>
      </c>
      <c r="DZ274">
        <v>3</v>
      </c>
      <c r="EA274">
        <v>0</v>
      </c>
      <c r="EB274">
        <v>1</v>
      </c>
      <c r="EC274">
        <v>42</v>
      </c>
      <c r="ED274">
        <v>24</v>
      </c>
      <c r="EE274">
        <v>71</v>
      </c>
      <c r="EF274">
        <v>5</v>
      </c>
      <c r="EG274">
        <v>66</v>
      </c>
      <c r="EH274">
        <v>710</v>
      </c>
      <c r="EI274">
        <v>450</v>
      </c>
      <c r="EJ274">
        <v>4</v>
      </c>
      <c r="EK274">
        <v>7</v>
      </c>
      <c r="EL274">
        <v>5</v>
      </c>
      <c r="EM274">
        <v>3</v>
      </c>
      <c r="EN274">
        <v>0</v>
      </c>
      <c r="EO274">
        <v>57</v>
      </c>
      <c r="EP274">
        <v>696</v>
      </c>
      <c r="EQ274">
        <v>442</v>
      </c>
      <c r="ER274">
        <v>17</v>
      </c>
      <c r="ES274">
        <v>142</v>
      </c>
      <c r="ET274">
        <v>38</v>
      </c>
      <c r="EU274">
        <v>146</v>
      </c>
      <c r="EV274">
        <v>464</v>
      </c>
      <c r="EW274">
        <v>6122</v>
      </c>
      <c r="EX274">
        <v>5</v>
      </c>
      <c r="EY274">
        <v>97</v>
      </c>
      <c r="EZ274">
        <v>38</v>
      </c>
      <c r="FA274">
        <v>36</v>
      </c>
      <c r="FB274">
        <v>71</v>
      </c>
      <c r="FC274">
        <v>3426</v>
      </c>
      <c r="FD274">
        <v>2745</v>
      </c>
      <c r="FE274">
        <v>545</v>
      </c>
      <c r="FF274">
        <v>6732</v>
      </c>
      <c r="FG274">
        <v>126</v>
      </c>
      <c r="FH274">
        <v>71</v>
      </c>
      <c r="FI274">
        <v>12</v>
      </c>
      <c r="FJ274">
        <v>31</v>
      </c>
      <c r="FK274">
        <v>1</v>
      </c>
      <c r="FL274">
        <v>124</v>
      </c>
      <c r="FM274">
        <v>1</v>
      </c>
      <c r="FN274">
        <v>5</v>
      </c>
      <c r="FO274">
        <v>3</v>
      </c>
      <c r="FP274">
        <v>2</v>
      </c>
      <c r="FQ274">
        <v>1</v>
      </c>
      <c r="FR274">
        <v>5</v>
      </c>
      <c r="FS274">
        <v>3</v>
      </c>
      <c r="FT274">
        <v>0</v>
      </c>
      <c r="FU274">
        <v>7</v>
      </c>
      <c r="FV274">
        <v>5</v>
      </c>
      <c r="FW274">
        <v>2</v>
      </c>
      <c r="FX274">
        <v>1</v>
      </c>
      <c r="FY274">
        <v>2</v>
      </c>
      <c r="FZ274">
        <v>4</v>
      </c>
      <c r="GA274">
        <v>12</v>
      </c>
      <c r="GB274">
        <v>2</v>
      </c>
      <c r="GC274">
        <v>722</v>
      </c>
      <c r="GD274">
        <v>198</v>
      </c>
      <c r="GE274">
        <v>920</v>
      </c>
      <c r="GF274">
        <v>4</v>
      </c>
      <c r="GG274">
        <v>2</v>
      </c>
      <c r="GH274">
        <v>6</v>
      </c>
      <c r="GI274">
        <v>717</v>
      </c>
      <c r="GJ274">
        <v>196</v>
      </c>
      <c r="GK274">
        <v>913</v>
      </c>
      <c r="GL274">
        <v>722</v>
      </c>
      <c r="GM274">
        <v>74</v>
      </c>
      <c r="GN274">
        <v>74</v>
      </c>
      <c r="GO274">
        <v>74</v>
      </c>
      <c r="GP274">
        <v>497</v>
      </c>
      <c r="GQ274">
        <v>3</v>
      </c>
      <c r="GR274">
        <v>1</v>
      </c>
      <c r="GS274">
        <v>1</v>
      </c>
      <c r="GT274" t="s">
        <v>121</v>
      </c>
      <c r="GU274" t="s">
        <v>1305</v>
      </c>
      <c r="HH274" s="130"/>
      <c r="HI274" s="130"/>
      <c r="HN274" s="130"/>
      <c r="HO274" s="130"/>
      <c r="HP274" s="130"/>
    </row>
    <row r="275" spans="1:224" x14ac:dyDescent="0.3">
      <c r="A275" t="s">
        <v>133</v>
      </c>
      <c r="B275" t="s">
        <v>167</v>
      </c>
      <c r="C275" t="s">
        <v>765</v>
      </c>
      <c r="D275" t="s">
        <v>766</v>
      </c>
      <c r="E275" s="353">
        <v>44682</v>
      </c>
      <c r="F275">
        <v>4807</v>
      </c>
      <c r="G275">
        <v>522</v>
      </c>
      <c r="H275">
        <v>500</v>
      </c>
      <c r="I275">
        <v>512</v>
      </c>
      <c r="J275">
        <v>518</v>
      </c>
      <c r="K275">
        <v>509</v>
      </c>
      <c r="L275">
        <v>405</v>
      </c>
      <c r="M275">
        <v>507</v>
      </c>
      <c r="N275">
        <v>230</v>
      </c>
      <c r="O275">
        <v>540</v>
      </c>
      <c r="P275">
        <v>5</v>
      </c>
      <c r="Q275">
        <v>3</v>
      </c>
      <c r="R275">
        <v>4</v>
      </c>
      <c r="S275">
        <v>5</v>
      </c>
      <c r="T275">
        <v>4</v>
      </c>
      <c r="U275">
        <v>3</v>
      </c>
      <c r="V275">
        <v>4</v>
      </c>
      <c r="W275">
        <v>3</v>
      </c>
      <c r="X275">
        <v>5</v>
      </c>
      <c r="Y275">
        <v>506</v>
      </c>
      <c r="Z275">
        <v>488</v>
      </c>
      <c r="AA275">
        <v>500</v>
      </c>
      <c r="AB275">
        <v>502</v>
      </c>
      <c r="AC275">
        <v>496</v>
      </c>
      <c r="AD275">
        <v>397</v>
      </c>
      <c r="AE275">
        <v>494</v>
      </c>
      <c r="AF275">
        <v>224</v>
      </c>
      <c r="AG275">
        <v>523</v>
      </c>
      <c r="AH275">
        <v>72</v>
      </c>
      <c r="AI275">
        <v>72</v>
      </c>
      <c r="AJ275">
        <v>0</v>
      </c>
      <c r="AK275">
        <v>0</v>
      </c>
      <c r="AL275">
        <v>71</v>
      </c>
      <c r="AM275">
        <v>71</v>
      </c>
      <c r="AN275">
        <v>384</v>
      </c>
      <c r="AO275">
        <v>3</v>
      </c>
      <c r="AP275">
        <v>377</v>
      </c>
      <c r="AQ275">
        <v>0</v>
      </c>
      <c r="AR275">
        <v>0</v>
      </c>
      <c r="AS275">
        <v>0</v>
      </c>
      <c r="AT275">
        <v>182</v>
      </c>
      <c r="AU275">
        <v>2</v>
      </c>
      <c r="AV275">
        <v>178</v>
      </c>
      <c r="AW275">
        <v>507</v>
      </c>
      <c r="AX275">
        <v>0</v>
      </c>
      <c r="AY275">
        <v>1</v>
      </c>
      <c r="AZ275">
        <v>506</v>
      </c>
      <c r="BA275">
        <v>4</v>
      </c>
      <c r="BB275">
        <v>0</v>
      </c>
      <c r="BC275">
        <v>0</v>
      </c>
      <c r="BD275">
        <v>4</v>
      </c>
      <c r="BE275">
        <v>494</v>
      </c>
      <c r="BF275">
        <v>0</v>
      </c>
      <c r="BG275">
        <v>1</v>
      </c>
      <c r="BH275">
        <v>493</v>
      </c>
      <c r="BI275">
        <v>76</v>
      </c>
      <c r="BJ275">
        <v>6</v>
      </c>
      <c r="BK275">
        <v>81</v>
      </c>
      <c r="BL275">
        <v>21</v>
      </c>
      <c r="BM275">
        <v>17</v>
      </c>
      <c r="BN275">
        <v>2</v>
      </c>
      <c r="BO275">
        <v>45</v>
      </c>
      <c r="BP275">
        <v>5</v>
      </c>
      <c r="BQ275">
        <v>0</v>
      </c>
      <c r="BR275">
        <v>0</v>
      </c>
      <c r="BS275">
        <v>40</v>
      </c>
      <c r="BT275">
        <v>0</v>
      </c>
      <c r="BU275">
        <v>0</v>
      </c>
      <c r="BV275">
        <v>8</v>
      </c>
      <c r="BW275">
        <v>27</v>
      </c>
      <c r="BX275">
        <v>0</v>
      </c>
      <c r="BY275">
        <v>27</v>
      </c>
      <c r="BZ275">
        <v>37</v>
      </c>
      <c r="CA275">
        <v>12</v>
      </c>
      <c r="CB275">
        <v>35</v>
      </c>
      <c r="CC275">
        <v>2</v>
      </c>
      <c r="CG275">
        <v>522</v>
      </c>
      <c r="CH275">
        <v>434</v>
      </c>
      <c r="CI275">
        <v>512</v>
      </c>
      <c r="CJ275">
        <v>139</v>
      </c>
      <c r="CK275">
        <v>463</v>
      </c>
      <c r="CL275">
        <v>281</v>
      </c>
      <c r="CM275">
        <v>500</v>
      </c>
      <c r="CN275">
        <v>468</v>
      </c>
      <c r="CO275">
        <v>487</v>
      </c>
      <c r="CP275">
        <v>221</v>
      </c>
      <c r="CQ275">
        <v>5</v>
      </c>
      <c r="CR275">
        <v>4</v>
      </c>
      <c r="CS275">
        <v>4</v>
      </c>
      <c r="CT275">
        <v>2</v>
      </c>
      <c r="CU275">
        <v>4</v>
      </c>
      <c r="CV275">
        <v>2</v>
      </c>
      <c r="CW275">
        <v>3</v>
      </c>
      <c r="CX275">
        <v>2</v>
      </c>
      <c r="CY275">
        <v>3</v>
      </c>
      <c r="CZ275">
        <v>1</v>
      </c>
      <c r="DA275">
        <v>506</v>
      </c>
      <c r="DB275">
        <v>422</v>
      </c>
      <c r="DC275">
        <v>500</v>
      </c>
      <c r="DD275">
        <v>135</v>
      </c>
      <c r="DE275">
        <v>453</v>
      </c>
      <c r="DF275">
        <v>276</v>
      </c>
      <c r="DG275">
        <v>488</v>
      </c>
      <c r="DH275">
        <v>458</v>
      </c>
      <c r="DI275">
        <v>476</v>
      </c>
      <c r="DJ275">
        <v>217</v>
      </c>
      <c r="DL275">
        <v>545</v>
      </c>
      <c r="DM275">
        <v>533</v>
      </c>
      <c r="DN275">
        <v>12</v>
      </c>
      <c r="DO275">
        <v>545</v>
      </c>
      <c r="DP275">
        <v>5</v>
      </c>
      <c r="DQ275">
        <v>528</v>
      </c>
      <c r="DR275">
        <v>12</v>
      </c>
      <c r="DS275">
        <v>509</v>
      </c>
      <c r="DT275">
        <v>517</v>
      </c>
      <c r="DU275">
        <v>18</v>
      </c>
      <c r="DV275">
        <v>473</v>
      </c>
      <c r="DW275">
        <v>47</v>
      </c>
      <c r="DX275">
        <v>2</v>
      </c>
      <c r="DY275">
        <v>3</v>
      </c>
      <c r="DZ275">
        <v>1</v>
      </c>
      <c r="EA275">
        <v>1</v>
      </c>
      <c r="EB275">
        <v>1</v>
      </c>
      <c r="EC275">
        <v>8</v>
      </c>
      <c r="ED275">
        <v>3</v>
      </c>
      <c r="EE275">
        <v>21</v>
      </c>
      <c r="EF275">
        <v>1</v>
      </c>
      <c r="EG275">
        <v>40</v>
      </c>
      <c r="EH275">
        <v>376</v>
      </c>
      <c r="EI275">
        <v>128</v>
      </c>
      <c r="EJ275">
        <v>1</v>
      </c>
      <c r="EK275">
        <v>1</v>
      </c>
      <c r="EL275">
        <v>3</v>
      </c>
      <c r="EM275">
        <v>0</v>
      </c>
      <c r="EN275">
        <v>0</v>
      </c>
      <c r="EO275">
        <v>36</v>
      </c>
      <c r="EP275">
        <v>368</v>
      </c>
      <c r="EQ275">
        <v>124</v>
      </c>
      <c r="ER275">
        <v>8</v>
      </c>
      <c r="ES275">
        <v>78</v>
      </c>
      <c r="ET275">
        <v>21</v>
      </c>
      <c r="EU275">
        <v>14</v>
      </c>
      <c r="EV275">
        <v>283</v>
      </c>
      <c r="EW275">
        <v>2678</v>
      </c>
      <c r="EX275">
        <v>0</v>
      </c>
      <c r="EY275">
        <v>37</v>
      </c>
      <c r="EZ275">
        <v>0</v>
      </c>
      <c r="FA275">
        <v>12</v>
      </c>
      <c r="FB275">
        <v>35</v>
      </c>
      <c r="FC275">
        <v>1631</v>
      </c>
      <c r="FD275">
        <v>1219</v>
      </c>
      <c r="FE275">
        <v>125</v>
      </c>
      <c r="FF275">
        <v>2975</v>
      </c>
      <c r="FG275">
        <v>95</v>
      </c>
      <c r="FH275">
        <v>73</v>
      </c>
      <c r="FI275">
        <v>1</v>
      </c>
      <c r="FJ275">
        <v>1</v>
      </c>
      <c r="FK275">
        <v>1</v>
      </c>
      <c r="FL275">
        <v>87</v>
      </c>
      <c r="FM275">
        <v>7</v>
      </c>
      <c r="FN275">
        <v>1</v>
      </c>
      <c r="FO275">
        <v>1</v>
      </c>
      <c r="FP275">
        <v>1</v>
      </c>
      <c r="FQ275">
        <v>0</v>
      </c>
      <c r="FR275">
        <v>0</v>
      </c>
      <c r="FS275">
        <v>0</v>
      </c>
      <c r="FT275">
        <v>0</v>
      </c>
      <c r="FU275">
        <v>3</v>
      </c>
      <c r="FV275">
        <v>2</v>
      </c>
      <c r="FW275">
        <v>0</v>
      </c>
      <c r="FX275">
        <v>1</v>
      </c>
      <c r="FY275">
        <v>1</v>
      </c>
      <c r="FZ275">
        <v>2</v>
      </c>
      <c r="GA275">
        <v>4</v>
      </c>
      <c r="GB275">
        <v>1</v>
      </c>
      <c r="GC275">
        <v>383</v>
      </c>
      <c r="GD275">
        <v>78</v>
      </c>
      <c r="GE275">
        <v>461</v>
      </c>
      <c r="GF275">
        <v>1</v>
      </c>
      <c r="GG275">
        <v>0</v>
      </c>
      <c r="GH275">
        <v>1</v>
      </c>
      <c r="GI275">
        <v>376</v>
      </c>
      <c r="GJ275">
        <v>76</v>
      </c>
      <c r="GK275">
        <v>452</v>
      </c>
      <c r="GL275">
        <v>383</v>
      </c>
      <c r="GM275">
        <v>57</v>
      </c>
      <c r="GN275">
        <v>57</v>
      </c>
      <c r="GO275">
        <v>57</v>
      </c>
      <c r="GP275">
        <v>235</v>
      </c>
      <c r="GQ275">
        <v>14</v>
      </c>
      <c r="GR275">
        <v>5</v>
      </c>
      <c r="GS275">
        <v>5</v>
      </c>
      <c r="GT275" t="s">
        <v>118</v>
      </c>
      <c r="GU275" t="s">
        <v>1306</v>
      </c>
      <c r="HH275" s="130"/>
      <c r="HI275" s="130"/>
      <c r="HN275" s="130"/>
      <c r="HO275" s="130"/>
      <c r="HP275" s="130"/>
    </row>
    <row r="276" spans="1:224" x14ac:dyDescent="0.3">
      <c r="A276" t="s">
        <v>133</v>
      </c>
      <c r="B276" t="s">
        <v>167</v>
      </c>
      <c r="C276" t="s">
        <v>765</v>
      </c>
      <c r="D276" t="s">
        <v>766</v>
      </c>
      <c r="E276" s="353">
        <v>44713</v>
      </c>
      <c r="F276">
        <v>4803</v>
      </c>
      <c r="G276">
        <v>526</v>
      </c>
      <c r="H276">
        <v>505</v>
      </c>
      <c r="I276">
        <v>514</v>
      </c>
      <c r="J276">
        <v>515</v>
      </c>
      <c r="K276">
        <v>511</v>
      </c>
      <c r="L276">
        <v>410</v>
      </c>
      <c r="M276">
        <v>506</v>
      </c>
      <c r="N276">
        <v>233</v>
      </c>
      <c r="O276">
        <v>544</v>
      </c>
      <c r="P276">
        <v>5</v>
      </c>
      <c r="Q276">
        <v>3</v>
      </c>
      <c r="R276">
        <v>4</v>
      </c>
      <c r="S276">
        <v>5</v>
      </c>
      <c r="T276">
        <v>4</v>
      </c>
      <c r="U276">
        <v>3</v>
      </c>
      <c r="V276">
        <v>4</v>
      </c>
      <c r="W276">
        <v>2</v>
      </c>
      <c r="X276">
        <v>5</v>
      </c>
      <c r="Y276">
        <v>510</v>
      </c>
      <c r="Z276">
        <v>492</v>
      </c>
      <c r="AA276">
        <v>501</v>
      </c>
      <c r="AB276">
        <v>499</v>
      </c>
      <c r="AC276">
        <v>497</v>
      </c>
      <c r="AD276">
        <v>402</v>
      </c>
      <c r="AE276">
        <v>493</v>
      </c>
      <c r="AF276">
        <v>228</v>
      </c>
      <c r="AG276">
        <v>527</v>
      </c>
      <c r="AH276">
        <v>69</v>
      </c>
      <c r="AI276">
        <v>69</v>
      </c>
      <c r="AJ276">
        <v>0</v>
      </c>
      <c r="AK276">
        <v>0</v>
      </c>
      <c r="AL276">
        <v>67</v>
      </c>
      <c r="AM276">
        <v>67</v>
      </c>
      <c r="AN276">
        <v>383</v>
      </c>
      <c r="AO276">
        <v>3</v>
      </c>
      <c r="AP276">
        <v>377</v>
      </c>
      <c r="AQ276">
        <v>0</v>
      </c>
      <c r="AR276">
        <v>0</v>
      </c>
      <c r="AS276">
        <v>0</v>
      </c>
      <c r="AT276">
        <v>178</v>
      </c>
      <c r="AU276">
        <v>2</v>
      </c>
      <c r="AV276">
        <v>174</v>
      </c>
      <c r="AW276">
        <v>506</v>
      </c>
      <c r="AX276">
        <v>0</v>
      </c>
      <c r="AY276">
        <v>1</v>
      </c>
      <c r="AZ276">
        <v>505</v>
      </c>
      <c r="BA276">
        <v>4</v>
      </c>
      <c r="BB276">
        <v>0</v>
      </c>
      <c r="BC276">
        <v>0</v>
      </c>
      <c r="BD276">
        <v>4</v>
      </c>
      <c r="BE276">
        <v>493</v>
      </c>
      <c r="BF276">
        <v>0</v>
      </c>
      <c r="BG276">
        <v>1</v>
      </c>
      <c r="BH276">
        <v>492</v>
      </c>
      <c r="BI276">
        <v>76</v>
      </c>
      <c r="BJ276">
        <v>6</v>
      </c>
      <c r="BK276">
        <v>82</v>
      </c>
      <c r="BL276">
        <v>20</v>
      </c>
      <c r="BM276">
        <v>17</v>
      </c>
      <c r="BN276">
        <v>2</v>
      </c>
      <c r="BO276">
        <v>43</v>
      </c>
      <c r="BP276">
        <v>5</v>
      </c>
      <c r="BQ276">
        <v>0</v>
      </c>
      <c r="BR276">
        <v>0</v>
      </c>
      <c r="BS276">
        <v>38</v>
      </c>
      <c r="BT276">
        <v>0</v>
      </c>
      <c r="BU276">
        <v>0</v>
      </c>
      <c r="BV276">
        <v>8</v>
      </c>
      <c r="BW276">
        <v>25</v>
      </c>
      <c r="BX276">
        <v>0</v>
      </c>
      <c r="BY276">
        <v>25</v>
      </c>
      <c r="BZ276">
        <v>36</v>
      </c>
      <c r="CA276">
        <v>12</v>
      </c>
      <c r="CB276">
        <v>34</v>
      </c>
      <c r="CC276">
        <v>2</v>
      </c>
      <c r="CG276">
        <v>526</v>
      </c>
      <c r="CH276">
        <v>432</v>
      </c>
      <c r="CI276">
        <v>514</v>
      </c>
      <c r="CJ276">
        <v>144</v>
      </c>
      <c r="CK276">
        <v>458</v>
      </c>
      <c r="CL276">
        <v>281</v>
      </c>
      <c r="CM276">
        <v>505</v>
      </c>
      <c r="CN276">
        <v>459</v>
      </c>
      <c r="CO276">
        <v>491</v>
      </c>
      <c r="CP276">
        <v>224</v>
      </c>
      <c r="CQ276">
        <v>5</v>
      </c>
      <c r="CR276">
        <v>4</v>
      </c>
      <c r="CS276">
        <v>4</v>
      </c>
      <c r="CT276">
        <v>2</v>
      </c>
      <c r="CU276">
        <v>4</v>
      </c>
      <c r="CV276">
        <v>2</v>
      </c>
      <c r="CW276">
        <v>3</v>
      </c>
      <c r="CX276">
        <v>2</v>
      </c>
      <c r="CY276">
        <v>3</v>
      </c>
      <c r="CZ276">
        <v>1</v>
      </c>
      <c r="DA276">
        <v>510</v>
      </c>
      <c r="DB276">
        <v>428</v>
      </c>
      <c r="DC276">
        <v>501</v>
      </c>
      <c r="DD276">
        <v>141</v>
      </c>
      <c r="DE276">
        <v>457</v>
      </c>
      <c r="DF276">
        <v>281</v>
      </c>
      <c r="DG276">
        <v>492</v>
      </c>
      <c r="DH276">
        <v>459</v>
      </c>
      <c r="DI276">
        <v>480</v>
      </c>
      <c r="DJ276">
        <v>224</v>
      </c>
      <c r="DL276">
        <v>550</v>
      </c>
      <c r="DM276">
        <v>538</v>
      </c>
      <c r="DN276">
        <v>12</v>
      </c>
      <c r="DO276">
        <v>550</v>
      </c>
      <c r="DP276">
        <v>5</v>
      </c>
      <c r="DQ276">
        <v>533</v>
      </c>
      <c r="DR276">
        <v>12</v>
      </c>
      <c r="DS276">
        <v>514</v>
      </c>
      <c r="DT276">
        <v>522</v>
      </c>
      <c r="DU276">
        <v>18</v>
      </c>
      <c r="DV276">
        <v>478</v>
      </c>
      <c r="DW276">
        <v>47</v>
      </c>
      <c r="DX276">
        <v>2</v>
      </c>
      <c r="DY276">
        <v>3</v>
      </c>
      <c r="DZ276">
        <v>1</v>
      </c>
      <c r="EA276">
        <v>1</v>
      </c>
      <c r="EB276">
        <v>1</v>
      </c>
      <c r="EC276">
        <v>8</v>
      </c>
      <c r="ED276">
        <v>3</v>
      </c>
      <c r="EE276">
        <v>21</v>
      </c>
      <c r="EF276">
        <v>1</v>
      </c>
      <c r="EG276">
        <v>38</v>
      </c>
      <c r="EH276">
        <v>379</v>
      </c>
      <c r="EI276">
        <v>132</v>
      </c>
      <c r="EJ276">
        <v>1</v>
      </c>
      <c r="EK276">
        <v>1</v>
      </c>
      <c r="EL276">
        <v>3</v>
      </c>
      <c r="EM276">
        <v>0</v>
      </c>
      <c r="EN276">
        <v>0</v>
      </c>
      <c r="EO276">
        <v>33</v>
      </c>
      <c r="EP276">
        <v>366</v>
      </c>
      <c r="EQ276">
        <v>124</v>
      </c>
      <c r="ER276">
        <v>6</v>
      </c>
      <c r="ES276">
        <v>80</v>
      </c>
      <c r="ET276">
        <v>21</v>
      </c>
      <c r="EU276">
        <v>13</v>
      </c>
      <c r="EV276">
        <v>287</v>
      </c>
      <c r="EW276">
        <v>2681</v>
      </c>
      <c r="EX276">
        <v>0</v>
      </c>
      <c r="EY276">
        <v>36</v>
      </c>
      <c r="EZ276">
        <v>0</v>
      </c>
      <c r="FA276">
        <v>12</v>
      </c>
      <c r="FB276">
        <v>33</v>
      </c>
      <c r="FC276">
        <v>1607</v>
      </c>
      <c r="FD276">
        <v>1219</v>
      </c>
      <c r="FE276">
        <v>127</v>
      </c>
      <c r="FF276">
        <v>2981</v>
      </c>
      <c r="FG276">
        <v>91</v>
      </c>
      <c r="FH276">
        <v>71</v>
      </c>
      <c r="FI276">
        <v>1</v>
      </c>
      <c r="FJ276">
        <v>1</v>
      </c>
      <c r="FK276">
        <v>1</v>
      </c>
      <c r="FL276">
        <v>85</v>
      </c>
      <c r="FM276">
        <v>5</v>
      </c>
      <c r="FN276">
        <v>1</v>
      </c>
      <c r="FO276">
        <v>1</v>
      </c>
      <c r="FP276">
        <v>1</v>
      </c>
      <c r="FQ276">
        <v>0</v>
      </c>
      <c r="FR276">
        <v>0</v>
      </c>
      <c r="FS276">
        <v>0</v>
      </c>
      <c r="FT276">
        <v>0</v>
      </c>
      <c r="FU276">
        <v>3</v>
      </c>
      <c r="FV276">
        <v>2</v>
      </c>
      <c r="FW276">
        <v>0</v>
      </c>
      <c r="FX276">
        <v>1</v>
      </c>
      <c r="FY276">
        <v>1</v>
      </c>
      <c r="FZ276">
        <v>2</v>
      </c>
      <c r="GA276">
        <v>4</v>
      </c>
      <c r="GB276">
        <v>1</v>
      </c>
      <c r="GC276">
        <v>388</v>
      </c>
      <c r="GD276">
        <v>79</v>
      </c>
      <c r="GE276">
        <v>467</v>
      </c>
      <c r="GF276">
        <v>1</v>
      </c>
      <c r="GG276">
        <v>0</v>
      </c>
      <c r="GH276">
        <v>1</v>
      </c>
      <c r="GI276">
        <v>381</v>
      </c>
      <c r="GJ276">
        <v>78</v>
      </c>
      <c r="GK276">
        <v>459</v>
      </c>
      <c r="GL276">
        <v>388</v>
      </c>
      <c r="GM276">
        <v>56</v>
      </c>
      <c r="GN276">
        <v>56</v>
      </c>
      <c r="GO276">
        <v>56</v>
      </c>
      <c r="GP276">
        <v>238</v>
      </c>
      <c r="GQ276">
        <v>15</v>
      </c>
      <c r="GR276">
        <v>5</v>
      </c>
      <c r="GS276">
        <v>5</v>
      </c>
      <c r="GT276" t="s">
        <v>121</v>
      </c>
      <c r="GU276" t="s">
        <v>1306</v>
      </c>
      <c r="HH276" s="130"/>
      <c r="HI276" s="130"/>
      <c r="HN276" s="130"/>
      <c r="HO276" s="130"/>
      <c r="HP276" s="130"/>
    </row>
    <row r="277" spans="1:224" x14ac:dyDescent="0.3">
      <c r="A277" t="s">
        <v>133</v>
      </c>
      <c r="B277" t="s">
        <v>167</v>
      </c>
      <c r="C277" t="s">
        <v>767</v>
      </c>
      <c r="D277" t="s">
        <v>768</v>
      </c>
      <c r="E277" s="353">
        <v>44682</v>
      </c>
      <c r="F277">
        <v>4962</v>
      </c>
      <c r="G277">
        <v>566</v>
      </c>
      <c r="H277">
        <v>523</v>
      </c>
      <c r="I277">
        <v>553</v>
      </c>
      <c r="J277">
        <v>487</v>
      </c>
      <c r="K277">
        <v>531</v>
      </c>
      <c r="L277">
        <v>399</v>
      </c>
      <c r="M277">
        <v>512</v>
      </c>
      <c r="N277">
        <v>11</v>
      </c>
      <c r="O277">
        <v>572</v>
      </c>
      <c r="P277">
        <v>4</v>
      </c>
      <c r="Q277">
        <v>1</v>
      </c>
      <c r="R277">
        <v>4</v>
      </c>
      <c r="S277">
        <v>2</v>
      </c>
      <c r="T277">
        <v>2</v>
      </c>
      <c r="U277">
        <v>0</v>
      </c>
      <c r="V277">
        <v>2</v>
      </c>
      <c r="W277">
        <v>0</v>
      </c>
      <c r="X277">
        <v>5</v>
      </c>
      <c r="Y277">
        <v>559</v>
      </c>
      <c r="Z277">
        <v>519</v>
      </c>
      <c r="AA277">
        <v>546</v>
      </c>
      <c r="AB277">
        <v>483</v>
      </c>
      <c r="AC277">
        <v>526</v>
      </c>
      <c r="AD277">
        <v>399</v>
      </c>
      <c r="AE277">
        <v>508</v>
      </c>
      <c r="AF277">
        <v>11</v>
      </c>
      <c r="AG277">
        <v>563</v>
      </c>
      <c r="AH277">
        <v>59</v>
      </c>
      <c r="AI277">
        <v>58</v>
      </c>
      <c r="AJ277">
        <v>0</v>
      </c>
      <c r="AK277">
        <v>0</v>
      </c>
      <c r="AL277">
        <v>58</v>
      </c>
      <c r="AM277">
        <v>57</v>
      </c>
      <c r="AN277">
        <v>340</v>
      </c>
      <c r="AO277">
        <v>0</v>
      </c>
      <c r="AP277">
        <v>340</v>
      </c>
      <c r="AQ277">
        <v>0</v>
      </c>
      <c r="AR277">
        <v>0</v>
      </c>
      <c r="AS277">
        <v>0</v>
      </c>
      <c r="AT277">
        <v>11</v>
      </c>
      <c r="AU277">
        <v>0</v>
      </c>
      <c r="AV277">
        <v>11</v>
      </c>
      <c r="AW277">
        <v>512</v>
      </c>
      <c r="AX277">
        <v>1</v>
      </c>
      <c r="AY277">
        <v>25</v>
      </c>
      <c r="AZ277">
        <v>486</v>
      </c>
      <c r="BA277">
        <v>2</v>
      </c>
      <c r="BB277">
        <v>0</v>
      </c>
      <c r="BC277">
        <v>0</v>
      </c>
      <c r="BD277">
        <v>2</v>
      </c>
      <c r="BE277">
        <v>508</v>
      </c>
      <c r="BF277">
        <v>1</v>
      </c>
      <c r="BG277">
        <v>24</v>
      </c>
      <c r="BH277">
        <v>483</v>
      </c>
      <c r="BI277">
        <v>83</v>
      </c>
      <c r="BJ277">
        <v>13</v>
      </c>
      <c r="BK277">
        <v>93</v>
      </c>
      <c r="BL277">
        <v>37</v>
      </c>
      <c r="BM277">
        <v>11</v>
      </c>
      <c r="BN277">
        <v>3</v>
      </c>
      <c r="BO277">
        <v>43</v>
      </c>
      <c r="BP277">
        <v>9</v>
      </c>
      <c r="BQ277">
        <v>0</v>
      </c>
      <c r="BR277">
        <v>0</v>
      </c>
      <c r="BS277">
        <v>34</v>
      </c>
      <c r="BT277">
        <v>0</v>
      </c>
      <c r="BU277">
        <v>0</v>
      </c>
      <c r="BV277">
        <v>5</v>
      </c>
      <c r="BW277">
        <v>24</v>
      </c>
      <c r="BX277">
        <v>1</v>
      </c>
      <c r="BY277">
        <v>23</v>
      </c>
      <c r="BZ277">
        <v>32</v>
      </c>
      <c r="CA277">
        <v>5</v>
      </c>
      <c r="CB277">
        <v>30</v>
      </c>
      <c r="CC277">
        <v>2</v>
      </c>
      <c r="CG277">
        <v>566</v>
      </c>
      <c r="CH277">
        <v>437</v>
      </c>
      <c r="CI277">
        <v>553</v>
      </c>
      <c r="CJ277">
        <v>114</v>
      </c>
      <c r="CK277">
        <v>508</v>
      </c>
      <c r="CL277">
        <v>311</v>
      </c>
      <c r="CM277">
        <v>523</v>
      </c>
      <c r="CN277">
        <v>502</v>
      </c>
      <c r="CO277">
        <v>509</v>
      </c>
      <c r="CP277">
        <v>221</v>
      </c>
      <c r="CQ277">
        <v>4</v>
      </c>
      <c r="CR277">
        <v>3</v>
      </c>
      <c r="CS277">
        <v>4</v>
      </c>
      <c r="CT277">
        <v>0</v>
      </c>
      <c r="CU277">
        <v>1</v>
      </c>
      <c r="CV277">
        <v>1</v>
      </c>
      <c r="CW277">
        <v>1</v>
      </c>
      <c r="CX277">
        <v>1</v>
      </c>
      <c r="CY277">
        <v>1</v>
      </c>
      <c r="CZ277">
        <v>1</v>
      </c>
      <c r="DA277">
        <v>559</v>
      </c>
      <c r="DB277">
        <v>433</v>
      </c>
      <c r="DC277">
        <v>546</v>
      </c>
      <c r="DD277">
        <v>112</v>
      </c>
      <c r="DE277">
        <v>505</v>
      </c>
      <c r="DF277">
        <v>308</v>
      </c>
      <c r="DG277">
        <v>519</v>
      </c>
      <c r="DH277">
        <v>498</v>
      </c>
      <c r="DI277">
        <v>506</v>
      </c>
      <c r="DJ277">
        <v>220</v>
      </c>
      <c r="DL277">
        <v>594</v>
      </c>
      <c r="DM277">
        <v>589</v>
      </c>
      <c r="DN277">
        <v>5</v>
      </c>
      <c r="DO277">
        <v>594</v>
      </c>
      <c r="DP277">
        <v>6</v>
      </c>
      <c r="DQ277">
        <v>583</v>
      </c>
      <c r="DR277">
        <v>5</v>
      </c>
      <c r="DS277">
        <v>402</v>
      </c>
      <c r="DT277">
        <v>541</v>
      </c>
      <c r="DU277">
        <v>9</v>
      </c>
      <c r="DV277">
        <v>560</v>
      </c>
      <c r="DW277">
        <v>21</v>
      </c>
      <c r="DX277">
        <v>1</v>
      </c>
      <c r="DY277">
        <v>2</v>
      </c>
      <c r="DZ277">
        <v>1</v>
      </c>
      <c r="EA277">
        <v>0</v>
      </c>
      <c r="EB277">
        <v>1</v>
      </c>
      <c r="EC277">
        <v>2</v>
      </c>
      <c r="ED277">
        <v>65</v>
      </c>
      <c r="EE277">
        <v>2</v>
      </c>
      <c r="EF277">
        <v>1</v>
      </c>
      <c r="EG277">
        <v>48</v>
      </c>
      <c r="EH277">
        <v>399</v>
      </c>
      <c r="EI277">
        <v>146</v>
      </c>
      <c r="EJ277">
        <v>1</v>
      </c>
      <c r="EK277">
        <v>3</v>
      </c>
      <c r="EL277">
        <v>2</v>
      </c>
      <c r="EM277">
        <v>0</v>
      </c>
      <c r="EN277">
        <v>0</v>
      </c>
      <c r="EO277">
        <v>42</v>
      </c>
      <c r="EP277">
        <v>395</v>
      </c>
      <c r="EQ277">
        <v>146</v>
      </c>
      <c r="ER277">
        <v>12</v>
      </c>
      <c r="ES277">
        <v>119</v>
      </c>
      <c r="ET277">
        <v>40</v>
      </c>
      <c r="EU277">
        <v>73</v>
      </c>
      <c r="EV277">
        <v>328</v>
      </c>
      <c r="EW277">
        <v>2746</v>
      </c>
      <c r="EX277">
        <v>2</v>
      </c>
      <c r="EY277">
        <v>98</v>
      </c>
      <c r="EZ277">
        <v>27</v>
      </c>
      <c r="FA277">
        <v>7</v>
      </c>
      <c r="FB277">
        <v>37</v>
      </c>
      <c r="FC277">
        <v>1935</v>
      </c>
      <c r="FD277">
        <v>1080</v>
      </c>
      <c r="FE277">
        <v>132</v>
      </c>
      <c r="FF277">
        <v>3147</v>
      </c>
      <c r="FG277">
        <v>77</v>
      </c>
      <c r="FH277">
        <v>51</v>
      </c>
      <c r="FI277">
        <v>1</v>
      </c>
      <c r="FJ277">
        <v>4</v>
      </c>
      <c r="FK277">
        <v>0</v>
      </c>
      <c r="FL277">
        <v>76</v>
      </c>
      <c r="FM277">
        <v>1</v>
      </c>
      <c r="FN277">
        <v>1</v>
      </c>
      <c r="FO277">
        <v>1</v>
      </c>
      <c r="FP277">
        <v>0</v>
      </c>
      <c r="FQ277">
        <v>1</v>
      </c>
      <c r="FR277">
        <v>0</v>
      </c>
      <c r="FS277">
        <v>0</v>
      </c>
      <c r="FT277">
        <v>0</v>
      </c>
      <c r="FU277">
        <v>4</v>
      </c>
      <c r="FV277">
        <v>4</v>
      </c>
      <c r="FW277">
        <v>2</v>
      </c>
      <c r="FX277">
        <v>1</v>
      </c>
      <c r="FY277">
        <v>0</v>
      </c>
      <c r="FZ277">
        <v>4</v>
      </c>
      <c r="GA277">
        <v>5</v>
      </c>
      <c r="GB277">
        <v>1</v>
      </c>
      <c r="GC277">
        <v>399</v>
      </c>
      <c r="GD277">
        <v>92</v>
      </c>
      <c r="GE277">
        <v>491</v>
      </c>
      <c r="GF277">
        <v>2</v>
      </c>
      <c r="GG277">
        <v>0</v>
      </c>
      <c r="GH277">
        <v>2</v>
      </c>
      <c r="GI277">
        <v>396</v>
      </c>
      <c r="GJ277">
        <v>92</v>
      </c>
      <c r="GK277">
        <v>488</v>
      </c>
      <c r="GL277">
        <v>399</v>
      </c>
      <c r="GM277">
        <v>37</v>
      </c>
      <c r="GN277">
        <v>37</v>
      </c>
      <c r="GO277">
        <v>37</v>
      </c>
      <c r="GP277">
        <v>284</v>
      </c>
      <c r="GQ277">
        <v>30</v>
      </c>
      <c r="GR277">
        <v>12</v>
      </c>
      <c r="GS277">
        <v>12</v>
      </c>
      <c r="GT277" t="s">
        <v>118</v>
      </c>
      <c r="GU277" t="s">
        <v>1307</v>
      </c>
      <c r="HH277" s="130"/>
      <c r="HI277" s="130"/>
      <c r="HN277" s="130"/>
      <c r="HO277" s="130"/>
      <c r="HP277" s="130"/>
    </row>
    <row r="278" spans="1:224" x14ac:dyDescent="0.3">
      <c r="A278" t="s">
        <v>133</v>
      </c>
      <c r="B278" t="s">
        <v>167</v>
      </c>
      <c r="C278" t="s">
        <v>767</v>
      </c>
      <c r="D278" t="s">
        <v>768</v>
      </c>
      <c r="E278" s="353">
        <v>44713</v>
      </c>
      <c r="F278">
        <v>4993</v>
      </c>
      <c r="G278">
        <v>569</v>
      </c>
      <c r="H278">
        <v>524</v>
      </c>
      <c r="I278">
        <v>562</v>
      </c>
      <c r="J278">
        <v>494</v>
      </c>
      <c r="K278">
        <v>534</v>
      </c>
      <c r="L278">
        <v>414</v>
      </c>
      <c r="M278">
        <v>516</v>
      </c>
      <c r="N278">
        <v>183</v>
      </c>
      <c r="O278">
        <v>578</v>
      </c>
      <c r="P278">
        <v>4</v>
      </c>
      <c r="Q278">
        <v>1</v>
      </c>
      <c r="R278">
        <v>3</v>
      </c>
      <c r="S278">
        <v>2</v>
      </c>
      <c r="T278">
        <v>2</v>
      </c>
      <c r="U278">
        <v>0</v>
      </c>
      <c r="V278">
        <v>2</v>
      </c>
      <c r="W278">
        <v>1</v>
      </c>
      <c r="X278">
        <v>5</v>
      </c>
      <c r="Y278">
        <v>562</v>
      </c>
      <c r="Z278">
        <v>520</v>
      </c>
      <c r="AA278">
        <v>556</v>
      </c>
      <c r="AB278">
        <v>490</v>
      </c>
      <c r="AC278">
        <v>529</v>
      </c>
      <c r="AD278">
        <v>414</v>
      </c>
      <c r="AE278">
        <v>512</v>
      </c>
      <c r="AF278">
        <v>181</v>
      </c>
      <c r="AG278">
        <v>569</v>
      </c>
      <c r="AH278">
        <v>58</v>
      </c>
      <c r="AI278">
        <v>55</v>
      </c>
      <c r="AJ278">
        <v>0</v>
      </c>
      <c r="AK278">
        <v>0</v>
      </c>
      <c r="AL278">
        <v>57</v>
      </c>
      <c r="AM278">
        <v>54</v>
      </c>
      <c r="AN278">
        <v>346</v>
      </c>
      <c r="AO278">
        <v>0</v>
      </c>
      <c r="AP278">
        <v>346</v>
      </c>
      <c r="AQ278">
        <v>0</v>
      </c>
      <c r="AR278">
        <v>0</v>
      </c>
      <c r="AS278">
        <v>0</v>
      </c>
      <c r="AT278">
        <v>118</v>
      </c>
      <c r="AU278">
        <v>0</v>
      </c>
      <c r="AV278">
        <v>118</v>
      </c>
      <c r="AW278">
        <v>516</v>
      </c>
      <c r="AX278">
        <v>1</v>
      </c>
      <c r="AY278">
        <v>24</v>
      </c>
      <c r="AZ278">
        <v>491</v>
      </c>
      <c r="BA278">
        <v>2</v>
      </c>
      <c r="BB278">
        <v>0</v>
      </c>
      <c r="BC278">
        <v>0</v>
      </c>
      <c r="BD278">
        <v>2</v>
      </c>
      <c r="BE278">
        <v>512</v>
      </c>
      <c r="BF278">
        <v>1</v>
      </c>
      <c r="BG278">
        <v>23</v>
      </c>
      <c r="BH278">
        <v>488</v>
      </c>
      <c r="BI278">
        <v>84</v>
      </c>
      <c r="BJ278">
        <v>14</v>
      </c>
      <c r="BK278">
        <v>93</v>
      </c>
      <c r="BL278">
        <v>38</v>
      </c>
      <c r="BM278">
        <v>12</v>
      </c>
      <c r="BN278">
        <v>3</v>
      </c>
      <c r="BO278">
        <v>45</v>
      </c>
      <c r="BP278">
        <v>9</v>
      </c>
      <c r="BQ278">
        <v>0</v>
      </c>
      <c r="BR278">
        <v>0</v>
      </c>
      <c r="BS278">
        <v>36</v>
      </c>
      <c r="BT278">
        <v>0</v>
      </c>
      <c r="BU278">
        <v>0</v>
      </c>
      <c r="BV278">
        <v>4</v>
      </c>
      <c r="BW278">
        <v>25</v>
      </c>
      <c r="BX278">
        <v>1</v>
      </c>
      <c r="BY278">
        <v>24</v>
      </c>
      <c r="BZ278">
        <v>32</v>
      </c>
      <c r="CA278">
        <v>7</v>
      </c>
      <c r="CB278">
        <v>30</v>
      </c>
      <c r="CC278">
        <v>2</v>
      </c>
      <c r="CG278">
        <v>569</v>
      </c>
      <c r="CH278">
        <v>436</v>
      </c>
      <c r="CI278">
        <v>562</v>
      </c>
      <c r="CJ278">
        <v>114</v>
      </c>
      <c r="CK278">
        <v>508</v>
      </c>
      <c r="CL278">
        <v>312</v>
      </c>
      <c r="CM278">
        <v>524</v>
      </c>
      <c r="CN278">
        <v>490</v>
      </c>
      <c r="CO278">
        <v>508</v>
      </c>
      <c r="CP278">
        <v>218</v>
      </c>
      <c r="CQ278">
        <v>4</v>
      </c>
      <c r="CR278">
        <v>3</v>
      </c>
      <c r="CS278">
        <v>3</v>
      </c>
      <c r="CT278">
        <v>0</v>
      </c>
      <c r="CU278">
        <v>1</v>
      </c>
      <c r="CV278">
        <v>1</v>
      </c>
      <c r="CW278">
        <v>1</v>
      </c>
      <c r="CX278">
        <v>1</v>
      </c>
      <c r="CY278">
        <v>1</v>
      </c>
      <c r="CZ278">
        <v>1</v>
      </c>
      <c r="DA278">
        <v>562</v>
      </c>
      <c r="DB278">
        <v>441</v>
      </c>
      <c r="DC278">
        <v>556</v>
      </c>
      <c r="DD278">
        <v>113</v>
      </c>
      <c r="DE278">
        <v>516</v>
      </c>
      <c r="DF278">
        <v>316</v>
      </c>
      <c r="DG278">
        <v>520</v>
      </c>
      <c r="DH278">
        <v>497</v>
      </c>
      <c r="DI278">
        <v>505</v>
      </c>
      <c r="DJ278">
        <v>223</v>
      </c>
      <c r="DL278">
        <v>602</v>
      </c>
      <c r="DM278">
        <v>597</v>
      </c>
      <c r="DN278">
        <v>5</v>
      </c>
      <c r="DO278">
        <v>602</v>
      </c>
      <c r="DP278">
        <v>6</v>
      </c>
      <c r="DQ278">
        <v>591</v>
      </c>
      <c r="DR278">
        <v>5</v>
      </c>
      <c r="DS278">
        <v>409</v>
      </c>
      <c r="DT278">
        <v>545</v>
      </c>
      <c r="DU278">
        <v>9</v>
      </c>
      <c r="DV278">
        <v>568</v>
      </c>
      <c r="DW278">
        <v>21</v>
      </c>
      <c r="DX278">
        <v>1</v>
      </c>
      <c r="DY278">
        <v>2</v>
      </c>
      <c r="DZ278">
        <v>1</v>
      </c>
      <c r="EA278">
        <v>0</v>
      </c>
      <c r="EB278">
        <v>1</v>
      </c>
      <c r="EC278">
        <v>2</v>
      </c>
      <c r="ED278">
        <v>63</v>
      </c>
      <c r="EE278">
        <v>2</v>
      </c>
      <c r="EF278">
        <v>1</v>
      </c>
      <c r="EG278">
        <v>49</v>
      </c>
      <c r="EH278">
        <v>403</v>
      </c>
      <c r="EI278">
        <v>149</v>
      </c>
      <c r="EJ278">
        <v>1</v>
      </c>
      <c r="EK278">
        <v>3</v>
      </c>
      <c r="EL278">
        <v>2</v>
      </c>
      <c r="EM278">
        <v>0</v>
      </c>
      <c r="EN278">
        <v>0</v>
      </c>
      <c r="EO278">
        <v>41</v>
      </c>
      <c r="EP278">
        <v>394</v>
      </c>
      <c r="EQ278">
        <v>146</v>
      </c>
      <c r="ER278">
        <v>12</v>
      </c>
      <c r="ES278">
        <v>117</v>
      </c>
      <c r="ET278">
        <v>40</v>
      </c>
      <c r="EU278">
        <v>72</v>
      </c>
      <c r="EV278">
        <v>330</v>
      </c>
      <c r="EW278">
        <v>2758</v>
      </c>
      <c r="EX278">
        <v>1</v>
      </c>
      <c r="EY278">
        <v>98</v>
      </c>
      <c r="EZ278">
        <v>20</v>
      </c>
      <c r="FA278">
        <v>7</v>
      </c>
      <c r="FB278">
        <v>36</v>
      </c>
      <c r="FC278">
        <v>1907</v>
      </c>
      <c r="FD278">
        <v>1076</v>
      </c>
      <c r="FE278">
        <v>135</v>
      </c>
      <c r="FF278">
        <v>3160</v>
      </c>
      <c r="FG278">
        <v>79</v>
      </c>
      <c r="FH278">
        <v>50</v>
      </c>
      <c r="FI278">
        <v>1</v>
      </c>
      <c r="FJ278">
        <v>4</v>
      </c>
      <c r="FK278">
        <v>0</v>
      </c>
      <c r="FL278">
        <v>78</v>
      </c>
      <c r="FM278">
        <v>1</v>
      </c>
      <c r="FN278">
        <v>1</v>
      </c>
      <c r="FO278">
        <v>1</v>
      </c>
      <c r="FP278">
        <v>0</v>
      </c>
      <c r="FQ278">
        <v>1</v>
      </c>
      <c r="FR278">
        <v>0</v>
      </c>
      <c r="FS278">
        <v>0</v>
      </c>
      <c r="FT278">
        <v>0</v>
      </c>
      <c r="FU278">
        <v>4</v>
      </c>
      <c r="FV278">
        <v>4</v>
      </c>
      <c r="FW278">
        <v>2</v>
      </c>
      <c r="FX278">
        <v>1</v>
      </c>
      <c r="FY278">
        <v>0</v>
      </c>
      <c r="FZ278">
        <v>4</v>
      </c>
      <c r="GA278">
        <v>5</v>
      </c>
      <c r="GB278">
        <v>1</v>
      </c>
      <c r="GC278">
        <v>405</v>
      </c>
      <c r="GD278">
        <v>92</v>
      </c>
      <c r="GE278">
        <v>497</v>
      </c>
      <c r="GF278">
        <v>2</v>
      </c>
      <c r="GG278">
        <v>0</v>
      </c>
      <c r="GH278">
        <v>2</v>
      </c>
      <c r="GI278">
        <v>402</v>
      </c>
      <c r="GJ278">
        <v>92</v>
      </c>
      <c r="GK278">
        <v>494</v>
      </c>
      <c r="GL278">
        <v>405</v>
      </c>
      <c r="GM278">
        <v>47</v>
      </c>
      <c r="GN278">
        <v>47</v>
      </c>
      <c r="GO278">
        <v>47</v>
      </c>
      <c r="GP278">
        <v>291</v>
      </c>
      <c r="GQ278">
        <v>30</v>
      </c>
      <c r="GR278">
        <v>12</v>
      </c>
      <c r="GS278">
        <v>12</v>
      </c>
      <c r="GT278" t="s">
        <v>121</v>
      </c>
      <c r="GU278" t="s">
        <v>1307</v>
      </c>
      <c r="HH278" s="130"/>
      <c r="HI278" s="130"/>
      <c r="HN278" s="130"/>
      <c r="HO278" s="130"/>
      <c r="HP278" s="130"/>
    </row>
    <row r="279" spans="1:224" x14ac:dyDescent="0.3">
      <c r="A279" t="s">
        <v>133</v>
      </c>
      <c r="B279" t="s">
        <v>241</v>
      </c>
      <c r="C279" t="s">
        <v>1022</v>
      </c>
      <c r="D279" t="s">
        <v>769</v>
      </c>
      <c r="E279" s="353">
        <v>44682</v>
      </c>
      <c r="F279">
        <v>2247</v>
      </c>
      <c r="G279">
        <v>245</v>
      </c>
      <c r="H279">
        <v>240</v>
      </c>
      <c r="I279">
        <v>249</v>
      </c>
      <c r="J279">
        <v>246</v>
      </c>
      <c r="K279">
        <v>246</v>
      </c>
      <c r="L279">
        <v>214</v>
      </c>
      <c r="M279">
        <v>243</v>
      </c>
      <c r="N279">
        <v>201</v>
      </c>
      <c r="O279">
        <v>255</v>
      </c>
      <c r="P279">
        <v>3</v>
      </c>
      <c r="Q279">
        <v>4</v>
      </c>
      <c r="R279">
        <v>4</v>
      </c>
      <c r="S279">
        <v>2</v>
      </c>
      <c r="T279">
        <v>4</v>
      </c>
      <c r="U279">
        <v>2</v>
      </c>
      <c r="V279">
        <v>2</v>
      </c>
      <c r="W279">
        <v>3</v>
      </c>
      <c r="X279">
        <v>4</v>
      </c>
      <c r="Y279">
        <v>242</v>
      </c>
      <c r="Z279">
        <v>236</v>
      </c>
      <c r="AA279">
        <v>245</v>
      </c>
      <c r="AB279">
        <v>244</v>
      </c>
      <c r="AC279">
        <v>242</v>
      </c>
      <c r="AD279">
        <v>212</v>
      </c>
      <c r="AE279">
        <v>241</v>
      </c>
      <c r="AF279">
        <v>198</v>
      </c>
      <c r="AG279">
        <v>251</v>
      </c>
      <c r="AH279">
        <v>11</v>
      </c>
      <c r="AI279">
        <v>11</v>
      </c>
      <c r="AJ279">
        <v>1</v>
      </c>
      <c r="AK279">
        <v>1</v>
      </c>
      <c r="AL279">
        <v>10</v>
      </c>
      <c r="AM279">
        <v>10</v>
      </c>
      <c r="AN279">
        <v>198</v>
      </c>
      <c r="AO279">
        <v>2</v>
      </c>
      <c r="AP279">
        <v>196</v>
      </c>
      <c r="AQ279">
        <v>0</v>
      </c>
      <c r="AR279">
        <v>0</v>
      </c>
      <c r="AS279">
        <v>0</v>
      </c>
      <c r="AT279">
        <v>165</v>
      </c>
      <c r="AU279">
        <v>1</v>
      </c>
      <c r="AV279">
        <v>164</v>
      </c>
      <c r="AW279">
        <v>243</v>
      </c>
      <c r="AX279">
        <v>12</v>
      </c>
      <c r="AY279">
        <v>3</v>
      </c>
      <c r="AZ279">
        <v>226</v>
      </c>
      <c r="BA279">
        <v>2</v>
      </c>
      <c r="BB279">
        <v>0</v>
      </c>
      <c r="BC279">
        <v>0</v>
      </c>
      <c r="BD279">
        <v>2</v>
      </c>
      <c r="BE279">
        <v>241</v>
      </c>
      <c r="BF279">
        <v>12</v>
      </c>
      <c r="BG279">
        <v>3</v>
      </c>
      <c r="BH279">
        <v>224</v>
      </c>
      <c r="BI279">
        <v>59</v>
      </c>
      <c r="BJ279">
        <v>7</v>
      </c>
      <c r="BK279">
        <v>46</v>
      </c>
      <c r="BL279">
        <v>11</v>
      </c>
      <c r="BM279">
        <v>6</v>
      </c>
      <c r="BN279">
        <v>1</v>
      </c>
      <c r="BO279">
        <v>11</v>
      </c>
      <c r="BP279">
        <v>3</v>
      </c>
      <c r="BQ279">
        <v>0</v>
      </c>
      <c r="BR279">
        <v>0</v>
      </c>
      <c r="BS279">
        <v>8</v>
      </c>
      <c r="BT279">
        <v>0</v>
      </c>
      <c r="BU279">
        <v>0</v>
      </c>
      <c r="BV279">
        <v>1</v>
      </c>
      <c r="BW279">
        <v>2</v>
      </c>
      <c r="BX279">
        <v>0</v>
      </c>
      <c r="BY279">
        <v>2</v>
      </c>
      <c r="BZ279">
        <v>7</v>
      </c>
      <c r="CA279">
        <v>4</v>
      </c>
      <c r="CB279">
        <v>6</v>
      </c>
      <c r="CC279">
        <v>1</v>
      </c>
      <c r="CG279">
        <v>245</v>
      </c>
      <c r="CH279">
        <v>195</v>
      </c>
      <c r="CI279">
        <v>249</v>
      </c>
      <c r="CJ279">
        <v>98</v>
      </c>
      <c r="CK279">
        <v>230</v>
      </c>
      <c r="CL279">
        <v>164</v>
      </c>
      <c r="CM279">
        <v>240</v>
      </c>
      <c r="CN279">
        <v>225</v>
      </c>
      <c r="CO279">
        <v>231</v>
      </c>
      <c r="CP279">
        <v>116</v>
      </c>
      <c r="CQ279">
        <v>3</v>
      </c>
      <c r="CR279">
        <v>3</v>
      </c>
      <c r="CS279">
        <v>4</v>
      </c>
      <c r="CT279">
        <v>1</v>
      </c>
      <c r="CU279">
        <v>4</v>
      </c>
      <c r="CV279">
        <v>1</v>
      </c>
      <c r="CW279">
        <v>4</v>
      </c>
      <c r="CX279">
        <v>4</v>
      </c>
      <c r="CY279">
        <v>3</v>
      </c>
      <c r="CZ279">
        <v>0</v>
      </c>
      <c r="DA279">
        <v>242</v>
      </c>
      <c r="DB279">
        <v>192</v>
      </c>
      <c r="DC279">
        <v>245</v>
      </c>
      <c r="DD279">
        <v>97</v>
      </c>
      <c r="DE279">
        <v>226</v>
      </c>
      <c r="DF279">
        <v>163</v>
      </c>
      <c r="DG279">
        <v>236</v>
      </c>
      <c r="DH279">
        <v>221</v>
      </c>
      <c r="DI279">
        <v>228</v>
      </c>
      <c r="DJ279">
        <v>116</v>
      </c>
      <c r="DL279">
        <v>256</v>
      </c>
      <c r="DM279">
        <v>256</v>
      </c>
      <c r="DN279">
        <v>0</v>
      </c>
      <c r="DO279">
        <v>256</v>
      </c>
      <c r="DP279">
        <v>4</v>
      </c>
      <c r="DQ279">
        <v>252</v>
      </c>
      <c r="DR279">
        <v>0</v>
      </c>
      <c r="DS279">
        <v>214</v>
      </c>
      <c r="DT279">
        <v>232</v>
      </c>
      <c r="DU279">
        <v>18</v>
      </c>
      <c r="DV279">
        <v>208</v>
      </c>
      <c r="DW279">
        <v>27</v>
      </c>
      <c r="DX279">
        <v>0</v>
      </c>
      <c r="DY279">
        <v>1</v>
      </c>
      <c r="DZ279">
        <v>1</v>
      </c>
      <c r="EA279">
        <v>1</v>
      </c>
      <c r="EB279">
        <v>0</v>
      </c>
      <c r="EC279">
        <v>0</v>
      </c>
      <c r="ED279">
        <v>3</v>
      </c>
      <c r="EE279">
        <v>0</v>
      </c>
      <c r="EF279">
        <v>0</v>
      </c>
      <c r="EG279">
        <v>13</v>
      </c>
      <c r="EH279">
        <v>141</v>
      </c>
      <c r="EI279">
        <v>102</v>
      </c>
      <c r="EJ279">
        <v>0</v>
      </c>
      <c r="EK279">
        <v>2</v>
      </c>
      <c r="EL279">
        <v>2</v>
      </c>
      <c r="EM279">
        <v>0</v>
      </c>
      <c r="EN279">
        <v>0</v>
      </c>
      <c r="EO279">
        <v>11</v>
      </c>
      <c r="EP279">
        <v>139</v>
      </c>
      <c r="EQ279">
        <v>102</v>
      </c>
      <c r="ER279">
        <v>1</v>
      </c>
      <c r="ES279">
        <v>28</v>
      </c>
      <c r="ET279">
        <v>6</v>
      </c>
      <c r="EU279">
        <v>22</v>
      </c>
      <c r="EV279">
        <v>50</v>
      </c>
      <c r="EW279">
        <v>1519</v>
      </c>
      <c r="EX279">
        <v>0</v>
      </c>
      <c r="EY279">
        <v>32</v>
      </c>
      <c r="EZ279">
        <v>3</v>
      </c>
      <c r="FA279">
        <v>6</v>
      </c>
      <c r="FB279">
        <v>23</v>
      </c>
      <c r="FC279">
        <v>871</v>
      </c>
      <c r="FD279">
        <v>548</v>
      </c>
      <c r="FE279">
        <v>172</v>
      </c>
      <c r="FF279">
        <v>1591</v>
      </c>
      <c r="FG279">
        <v>28</v>
      </c>
      <c r="FH279">
        <v>20</v>
      </c>
      <c r="FI279">
        <v>0</v>
      </c>
      <c r="FJ279">
        <v>10</v>
      </c>
      <c r="FK279">
        <v>0</v>
      </c>
      <c r="FL279">
        <v>28</v>
      </c>
      <c r="FM279">
        <v>0</v>
      </c>
      <c r="GC279">
        <v>161</v>
      </c>
      <c r="GD279">
        <v>46</v>
      </c>
      <c r="GE279">
        <v>207</v>
      </c>
      <c r="GF279">
        <v>2</v>
      </c>
      <c r="GG279">
        <v>0</v>
      </c>
      <c r="GH279">
        <v>2</v>
      </c>
      <c r="GI279">
        <v>159</v>
      </c>
      <c r="GJ279">
        <v>46</v>
      </c>
      <c r="GK279">
        <v>205</v>
      </c>
      <c r="GL279">
        <v>161</v>
      </c>
      <c r="GM279">
        <v>25</v>
      </c>
      <c r="GN279">
        <v>25</v>
      </c>
      <c r="GO279">
        <v>25</v>
      </c>
      <c r="GP279">
        <v>87</v>
      </c>
      <c r="GQ279">
        <v>1</v>
      </c>
      <c r="GR279">
        <v>0</v>
      </c>
      <c r="GS279">
        <v>0</v>
      </c>
      <c r="GT279" t="s">
        <v>118</v>
      </c>
      <c r="GU279" t="s">
        <v>1309</v>
      </c>
      <c r="HH279" s="130"/>
      <c r="HI279" s="130"/>
      <c r="HN279" s="130"/>
      <c r="HO279" s="130"/>
      <c r="HP279" s="130"/>
    </row>
    <row r="280" spans="1:224" x14ac:dyDescent="0.3">
      <c r="A280" t="s">
        <v>133</v>
      </c>
      <c r="B280" t="s">
        <v>241</v>
      </c>
      <c r="C280" t="s">
        <v>1022</v>
      </c>
      <c r="D280" t="s">
        <v>769</v>
      </c>
      <c r="E280" s="353">
        <v>44713</v>
      </c>
      <c r="F280">
        <v>2349</v>
      </c>
      <c r="G280">
        <v>250</v>
      </c>
      <c r="H280">
        <v>251</v>
      </c>
      <c r="I280">
        <v>257</v>
      </c>
      <c r="J280">
        <v>250</v>
      </c>
      <c r="K280">
        <v>256</v>
      </c>
      <c r="L280">
        <v>220</v>
      </c>
      <c r="M280">
        <v>248</v>
      </c>
      <c r="N280">
        <v>202</v>
      </c>
      <c r="O280">
        <v>262</v>
      </c>
      <c r="P280">
        <v>3</v>
      </c>
      <c r="Q280">
        <v>4</v>
      </c>
      <c r="R280">
        <v>4</v>
      </c>
      <c r="S280">
        <v>2</v>
      </c>
      <c r="T280">
        <v>4</v>
      </c>
      <c r="U280">
        <v>2</v>
      </c>
      <c r="V280">
        <v>2</v>
      </c>
      <c r="W280">
        <v>3</v>
      </c>
      <c r="X280">
        <v>4</v>
      </c>
      <c r="Y280">
        <v>247</v>
      </c>
      <c r="Z280">
        <v>247</v>
      </c>
      <c r="AA280">
        <v>253</v>
      </c>
      <c r="AB280">
        <v>248</v>
      </c>
      <c r="AC280">
        <v>252</v>
      </c>
      <c r="AD280">
        <v>218</v>
      </c>
      <c r="AE280">
        <v>246</v>
      </c>
      <c r="AF280">
        <v>199</v>
      </c>
      <c r="AG280">
        <v>258</v>
      </c>
      <c r="AH280">
        <v>14</v>
      </c>
      <c r="AI280">
        <v>14</v>
      </c>
      <c r="AJ280">
        <v>1</v>
      </c>
      <c r="AK280">
        <v>1</v>
      </c>
      <c r="AL280">
        <v>13</v>
      </c>
      <c r="AM280">
        <v>13</v>
      </c>
      <c r="AN280">
        <v>208</v>
      </c>
      <c r="AO280">
        <v>2</v>
      </c>
      <c r="AP280">
        <v>206</v>
      </c>
      <c r="AQ280">
        <v>0</v>
      </c>
      <c r="AR280">
        <v>0</v>
      </c>
      <c r="AS280">
        <v>0</v>
      </c>
      <c r="AT280">
        <v>169</v>
      </c>
      <c r="AU280">
        <v>1</v>
      </c>
      <c r="AV280">
        <v>168</v>
      </c>
      <c r="AW280">
        <v>248</v>
      </c>
      <c r="AX280">
        <v>17</v>
      </c>
      <c r="AY280">
        <v>3</v>
      </c>
      <c r="AZ280">
        <v>227</v>
      </c>
      <c r="BA280">
        <v>2</v>
      </c>
      <c r="BB280">
        <v>0</v>
      </c>
      <c r="BC280">
        <v>0</v>
      </c>
      <c r="BD280">
        <v>2</v>
      </c>
      <c r="BE280">
        <v>246</v>
      </c>
      <c r="BF280">
        <v>17</v>
      </c>
      <c r="BG280">
        <v>3</v>
      </c>
      <c r="BH280">
        <v>225</v>
      </c>
      <c r="BI280">
        <v>63</v>
      </c>
      <c r="BJ280">
        <v>7</v>
      </c>
      <c r="BK280">
        <v>47</v>
      </c>
      <c r="BL280">
        <v>11</v>
      </c>
      <c r="BM280">
        <v>6</v>
      </c>
      <c r="BN280">
        <v>1</v>
      </c>
      <c r="BO280">
        <v>11</v>
      </c>
      <c r="BP280">
        <v>3</v>
      </c>
      <c r="BQ280">
        <v>0</v>
      </c>
      <c r="BR280">
        <v>0</v>
      </c>
      <c r="BS280">
        <v>8</v>
      </c>
      <c r="BT280">
        <v>0</v>
      </c>
      <c r="BU280">
        <v>0</v>
      </c>
      <c r="BV280">
        <v>1</v>
      </c>
      <c r="BW280">
        <v>2</v>
      </c>
      <c r="BX280">
        <v>0</v>
      </c>
      <c r="BY280">
        <v>2</v>
      </c>
      <c r="BZ280">
        <v>7</v>
      </c>
      <c r="CA280">
        <v>3</v>
      </c>
      <c r="CB280">
        <v>5</v>
      </c>
      <c r="CC280">
        <v>1</v>
      </c>
      <c r="CG280">
        <v>250</v>
      </c>
      <c r="CH280">
        <v>194</v>
      </c>
      <c r="CI280">
        <v>257</v>
      </c>
      <c r="CJ280">
        <v>97</v>
      </c>
      <c r="CK280">
        <v>232</v>
      </c>
      <c r="CL280">
        <v>169</v>
      </c>
      <c r="CM280">
        <v>251</v>
      </c>
      <c r="CN280">
        <v>229</v>
      </c>
      <c r="CO280">
        <v>241</v>
      </c>
      <c r="CP280">
        <v>118</v>
      </c>
      <c r="CQ280">
        <v>3</v>
      </c>
      <c r="CR280">
        <v>3</v>
      </c>
      <c r="CS280">
        <v>4</v>
      </c>
      <c r="CT280">
        <v>1</v>
      </c>
      <c r="CU280">
        <v>4</v>
      </c>
      <c r="CV280">
        <v>1</v>
      </c>
      <c r="CW280">
        <v>4</v>
      </c>
      <c r="CX280">
        <v>4</v>
      </c>
      <c r="CY280">
        <v>3</v>
      </c>
      <c r="CZ280">
        <v>0</v>
      </c>
      <c r="DA280">
        <v>247</v>
      </c>
      <c r="DB280">
        <v>199</v>
      </c>
      <c r="DC280">
        <v>253</v>
      </c>
      <c r="DD280">
        <v>97</v>
      </c>
      <c r="DE280">
        <v>235</v>
      </c>
      <c r="DF280">
        <v>173</v>
      </c>
      <c r="DG280">
        <v>247</v>
      </c>
      <c r="DH280">
        <v>236</v>
      </c>
      <c r="DI280">
        <v>238</v>
      </c>
      <c r="DJ280">
        <v>126</v>
      </c>
      <c r="DL280">
        <v>263</v>
      </c>
      <c r="DM280">
        <v>263</v>
      </c>
      <c r="DN280">
        <v>0</v>
      </c>
      <c r="DO280">
        <v>263</v>
      </c>
      <c r="DP280">
        <v>4</v>
      </c>
      <c r="DQ280">
        <v>259</v>
      </c>
      <c r="DR280">
        <v>0</v>
      </c>
      <c r="DS280">
        <v>221</v>
      </c>
      <c r="DT280">
        <v>239</v>
      </c>
      <c r="DU280">
        <v>20</v>
      </c>
      <c r="DV280">
        <v>210</v>
      </c>
      <c r="DW280">
        <v>30</v>
      </c>
      <c r="DX280">
        <v>0</v>
      </c>
      <c r="DY280">
        <v>1</v>
      </c>
      <c r="DZ280">
        <v>1</v>
      </c>
      <c r="EA280">
        <v>1</v>
      </c>
      <c r="EB280">
        <v>0</v>
      </c>
      <c r="EC280">
        <v>1</v>
      </c>
      <c r="ED280">
        <v>3</v>
      </c>
      <c r="EE280">
        <v>1</v>
      </c>
      <c r="EF280">
        <v>0</v>
      </c>
      <c r="EG280">
        <v>13</v>
      </c>
      <c r="EH280">
        <v>145</v>
      </c>
      <c r="EI280">
        <v>105</v>
      </c>
      <c r="EJ280">
        <v>0</v>
      </c>
      <c r="EK280">
        <v>2</v>
      </c>
      <c r="EL280">
        <v>2</v>
      </c>
      <c r="EM280">
        <v>0</v>
      </c>
      <c r="EN280">
        <v>0</v>
      </c>
      <c r="EO280">
        <v>11</v>
      </c>
      <c r="EP280">
        <v>139</v>
      </c>
      <c r="EQ280">
        <v>102</v>
      </c>
      <c r="ER280">
        <v>1</v>
      </c>
      <c r="ES280">
        <v>28</v>
      </c>
      <c r="ET280">
        <v>6</v>
      </c>
      <c r="EU280">
        <v>22</v>
      </c>
      <c r="EV280">
        <v>55</v>
      </c>
      <c r="EW280">
        <v>1591</v>
      </c>
      <c r="EX280">
        <v>1</v>
      </c>
      <c r="EY280">
        <v>27</v>
      </c>
      <c r="EZ280">
        <v>4</v>
      </c>
      <c r="FA280">
        <v>6</v>
      </c>
      <c r="FB280">
        <v>24</v>
      </c>
      <c r="FC280">
        <v>857</v>
      </c>
      <c r="FD280">
        <v>553</v>
      </c>
      <c r="FE280">
        <v>169</v>
      </c>
      <c r="FF280">
        <v>1668</v>
      </c>
      <c r="FG280">
        <v>31</v>
      </c>
      <c r="FH280">
        <v>23</v>
      </c>
      <c r="FI280">
        <v>0</v>
      </c>
      <c r="FJ280">
        <v>11</v>
      </c>
      <c r="FK280">
        <v>0</v>
      </c>
      <c r="FL280">
        <v>31</v>
      </c>
      <c r="FM280">
        <v>0</v>
      </c>
      <c r="GC280">
        <v>166</v>
      </c>
      <c r="GD280">
        <v>47</v>
      </c>
      <c r="GE280">
        <v>213</v>
      </c>
      <c r="GF280">
        <v>2</v>
      </c>
      <c r="GG280">
        <v>0</v>
      </c>
      <c r="GH280">
        <v>2</v>
      </c>
      <c r="GI280">
        <v>164</v>
      </c>
      <c r="GJ280">
        <v>47</v>
      </c>
      <c r="GK280">
        <v>211</v>
      </c>
      <c r="GL280">
        <v>166</v>
      </c>
      <c r="GM280">
        <v>27</v>
      </c>
      <c r="GN280">
        <v>27</v>
      </c>
      <c r="GO280">
        <v>27</v>
      </c>
      <c r="GP280">
        <v>91</v>
      </c>
      <c r="GQ280">
        <v>2</v>
      </c>
      <c r="GR280">
        <v>1</v>
      </c>
      <c r="GS280">
        <v>0</v>
      </c>
      <c r="GT280" t="s">
        <v>121</v>
      </c>
      <c r="GU280" t="s">
        <v>1309</v>
      </c>
      <c r="HH280" s="130"/>
      <c r="HI280" s="130"/>
      <c r="HN280" s="130"/>
      <c r="HO280" s="130"/>
      <c r="HP280" s="130"/>
    </row>
    <row r="281" spans="1:224" x14ac:dyDescent="0.3">
      <c r="A281" t="s">
        <v>130</v>
      </c>
      <c r="B281" t="s">
        <v>131</v>
      </c>
      <c r="C281" t="s">
        <v>934</v>
      </c>
      <c r="D281" t="s">
        <v>935</v>
      </c>
      <c r="E281" s="353">
        <v>44682</v>
      </c>
      <c r="F281">
        <v>9777</v>
      </c>
      <c r="G281">
        <v>832</v>
      </c>
      <c r="H281">
        <v>817</v>
      </c>
      <c r="I281">
        <v>838</v>
      </c>
      <c r="J281">
        <v>815</v>
      </c>
      <c r="K281">
        <v>831</v>
      </c>
      <c r="L281">
        <v>710</v>
      </c>
      <c r="M281">
        <v>811</v>
      </c>
      <c r="N281">
        <v>574</v>
      </c>
      <c r="O281">
        <v>859</v>
      </c>
      <c r="P281">
        <v>18</v>
      </c>
      <c r="Q281">
        <v>18</v>
      </c>
      <c r="R281">
        <v>19</v>
      </c>
      <c r="S281">
        <v>18</v>
      </c>
      <c r="T281">
        <v>19</v>
      </c>
      <c r="U281">
        <v>12</v>
      </c>
      <c r="V281">
        <v>16</v>
      </c>
      <c r="W281">
        <v>11</v>
      </c>
      <c r="X281">
        <v>20</v>
      </c>
      <c r="Y281">
        <v>808</v>
      </c>
      <c r="Z281">
        <v>792</v>
      </c>
      <c r="AA281">
        <v>812</v>
      </c>
      <c r="AB281">
        <v>790</v>
      </c>
      <c r="AC281">
        <v>806</v>
      </c>
      <c r="AD281">
        <v>693</v>
      </c>
      <c r="AE281">
        <v>789</v>
      </c>
      <c r="AF281">
        <v>560</v>
      </c>
      <c r="AG281">
        <v>832</v>
      </c>
      <c r="AH281">
        <v>122</v>
      </c>
      <c r="AI281">
        <v>110</v>
      </c>
      <c r="AJ281">
        <v>2</v>
      </c>
      <c r="AK281">
        <v>2</v>
      </c>
      <c r="AL281">
        <v>119</v>
      </c>
      <c r="AM281">
        <v>107</v>
      </c>
      <c r="AN281">
        <v>666</v>
      </c>
      <c r="AO281">
        <v>12</v>
      </c>
      <c r="AP281">
        <v>650</v>
      </c>
      <c r="AQ281">
        <v>0</v>
      </c>
      <c r="AR281">
        <v>0</v>
      </c>
      <c r="AS281">
        <v>0</v>
      </c>
      <c r="AT281">
        <v>477</v>
      </c>
      <c r="AU281">
        <v>8</v>
      </c>
      <c r="AV281">
        <v>467</v>
      </c>
      <c r="AW281">
        <v>811</v>
      </c>
      <c r="AX281">
        <v>2</v>
      </c>
      <c r="AY281">
        <v>29</v>
      </c>
      <c r="AZ281">
        <v>780</v>
      </c>
      <c r="BA281">
        <v>16</v>
      </c>
      <c r="BB281">
        <v>0</v>
      </c>
      <c r="BC281">
        <v>1</v>
      </c>
      <c r="BD281">
        <v>15</v>
      </c>
      <c r="BE281">
        <v>789</v>
      </c>
      <c r="BF281">
        <v>2</v>
      </c>
      <c r="BG281">
        <v>28</v>
      </c>
      <c r="BH281">
        <v>759</v>
      </c>
      <c r="BI281">
        <v>135</v>
      </c>
      <c r="BJ281">
        <v>17</v>
      </c>
      <c r="BK281">
        <v>150</v>
      </c>
      <c r="BL281">
        <v>117</v>
      </c>
      <c r="BM281">
        <v>51</v>
      </c>
      <c r="BN281">
        <v>12</v>
      </c>
      <c r="BO281">
        <v>71</v>
      </c>
      <c r="BP281">
        <v>22</v>
      </c>
      <c r="BQ281">
        <v>3</v>
      </c>
      <c r="BR281">
        <v>0</v>
      </c>
      <c r="BS281">
        <v>49</v>
      </c>
      <c r="BT281">
        <v>0</v>
      </c>
      <c r="BU281">
        <v>0</v>
      </c>
      <c r="BV281">
        <v>5</v>
      </c>
      <c r="BW281">
        <v>24</v>
      </c>
      <c r="BX281">
        <v>3</v>
      </c>
      <c r="BY281">
        <v>21</v>
      </c>
      <c r="BZ281">
        <v>47</v>
      </c>
      <c r="CA281">
        <v>14</v>
      </c>
      <c r="CB281">
        <v>41</v>
      </c>
      <c r="CC281">
        <v>6</v>
      </c>
      <c r="CG281">
        <v>832</v>
      </c>
      <c r="CH281">
        <v>611</v>
      </c>
      <c r="CI281">
        <v>838</v>
      </c>
      <c r="CJ281">
        <v>200</v>
      </c>
      <c r="CK281">
        <v>768</v>
      </c>
      <c r="CL281">
        <v>486</v>
      </c>
      <c r="CM281">
        <v>817</v>
      </c>
      <c r="CN281">
        <v>781</v>
      </c>
      <c r="CO281">
        <v>801</v>
      </c>
      <c r="CP281">
        <v>341</v>
      </c>
      <c r="CQ281">
        <v>18</v>
      </c>
      <c r="CR281">
        <v>13</v>
      </c>
      <c r="CS281">
        <v>19</v>
      </c>
      <c r="CT281">
        <v>2</v>
      </c>
      <c r="CU281">
        <v>15</v>
      </c>
      <c r="CV281">
        <v>5</v>
      </c>
      <c r="CW281">
        <v>18</v>
      </c>
      <c r="CX281">
        <v>18</v>
      </c>
      <c r="CY281">
        <v>17</v>
      </c>
      <c r="CZ281">
        <v>4</v>
      </c>
      <c r="DA281">
        <v>808</v>
      </c>
      <c r="DB281">
        <v>595</v>
      </c>
      <c r="DC281">
        <v>812</v>
      </c>
      <c r="DD281">
        <v>192</v>
      </c>
      <c r="DE281">
        <v>746</v>
      </c>
      <c r="DF281">
        <v>474</v>
      </c>
      <c r="DG281">
        <v>792</v>
      </c>
      <c r="DH281">
        <v>758</v>
      </c>
      <c r="DI281">
        <v>778</v>
      </c>
      <c r="DJ281">
        <v>334</v>
      </c>
      <c r="DL281">
        <v>872</v>
      </c>
      <c r="DM281">
        <v>864</v>
      </c>
      <c r="DN281">
        <v>8</v>
      </c>
      <c r="DO281">
        <v>872</v>
      </c>
      <c r="DP281">
        <v>27</v>
      </c>
      <c r="DQ281">
        <v>837</v>
      </c>
      <c r="DR281">
        <v>8</v>
      </c>
      <c r="DS281">
        <v>2</v>
      </c>
      <c r="DT281">
        <v>552</v>
      </c>
      <c r="DU281">
        <v>82</v>
      </c>
      <c r="DV281">
        <v>695</v>
      </c>
      <c r="DW281">
        <v>65</v>
      </c>
      <c r="DX281">
        <v>9</v>
      </c>
      <c r="DY281">
        <v>19</v>
      </c>
      <c r="DZ281">
        <v>1</v>
      </c>
      <c r="EA281">
        <v>1</v>
      </c>
      <c r="EB281">
        <v>2</v>
      </c>
      <c r="EC281">
        <v>0</v>
      </c>
      <c r="ED281">
        <v>534</v>
      </c>
      <c r="EE281">
        <v>15</v>
      </c>
      <c r="EF281">
        <v>6</v>
      </c>
      <c r="EG281">
        <v>78</v>
      </c>
      <c r="EH281">
        <v>516</v>
      </c>
      <c r="EI281">
        <v>272</v>
      </c>
      <c r="EJ281">
        <v>6</v>
      </c>
      <c r="EK281">
        <v>17</v>
      </c>
      <c r="EL281">
        <v>4</v>
      </c>
      <c r="EM281">
        <v>0</v>
      </c>
      <c r="EN281">
        <v>0</v>
      </c>
      <c r="EO281">
        <v>59</v>
      </c>
      <c r="EP281">
        <v>506</v>
      </c>
      <c r="EQ281">
        <v>272</v>
      </c>
      <c r="ER281">
        <v>15</v>
      </c>
      <c r="ES281">
        <v>215</v>
      </c>
      <c r="ET281">
        <v>57</v>
      </c>
      <c r="EU281">
        <v>161</v>
      </c>
      <c r="EV281">
        <v>108</v>
      </c>
      <c r="EW281">
        <v>6569</v>
      </c>
      <c r="EX281">
        <v>3</v>
      </c>
      <c r="EY281">
        <v>349</v>
      </c>
      <c r="EZ281">
        <v>13</v>
      </c>
      <c r="FA281">
        <v>57</v>
      </c>
      <c r="FB281">
        <v>167</v>
      </c>
      <c r="FC281">
        <v>4046</v>
      </c>
      <c r="FD281">
        <v>2293</v>
      </c>
      <c r="FE281">
        <v>499</v>
      </c>
      <c r="FF281">
        <v>6838</v>
      </c>
      <c r="FG281">
        <v>101</v>
      </c>
      <c r="FH281">
        <v>61</v>
      </c>
      <c r="FI281">
        <v>5</v>
      </c>
      <c r="FJ281">
        <v>17</v>
      </c>
      <c r="FK281">
        <v>4</v>
      </c>
      <c r="FL281">
        <v>92</v>
      </c>
      <c r="FM281">
        <v>5</v>
      </c>
      <c r="FN281">
        <v>6</v>
      </c>
      <c r="FO281">
        <v>0</v>
      </c>
      <c r="FP281">
        <v>0</v>
      </c>
      <c r="FQ281">
        <v>0</v>
      </c>
      <c r="FR281">
        <v>5</v>
      </c>
      <c r="FS281">
        <v>0</v>
      </c>
      <c r="FT281">
        <v>0</v>
      </c>
      <c r="FU281">
        <v>13</v>
      </c>
      <c r="FV281">
        <v>11</v>
      </c>
      <c r="FW281">
        <v>5</v>
      </c>
      <c r="FX281">
        <v>0</v>
      </c>
      <c r="FY281">
        <v>8</v>
      </c>
      <c r="FZ281">
        <v>4</v>
      </c>
      <c r="GA281">
        <v>19</v>
      </c>
      <c r="GB281">
        <v>3</v>
      </c>
      <c r="GC281">
        <v>516</v>
      </c>
      <c r="GD281">
        <v>147</v>
      </c>
      <c r="GE281">
        <v>663</v>
      </c>
      <c r="GF281">
        <v>4</v>
      </c>
      <c r="GG281">
        <v>1</v>
      </c>
      <c r="GH281">
        <v>5</v>
      </c>
      <c r="GI281">
        <v>509</v>
      </c>
      <c r="GJ281">
        <v>145</v>
      </c>
      <c r="GK281">
        <v>654</v>
      </c>
      <c r="GL281">
        <v>516</v>
      </c>
      <c r="GM281">
        <v>73</v>
      </c>
      <c r="GN281">
        <v>73</v>
      </c>
      <c r="GO281">
        <v>73</v>
      </c>
      <c r="GP281">
        <v>392</v>
      </c>
      <c r="GQ281">
        <v>1</v>
      </c>
      <c r="GR281">
        <v>0</v>
      </c>
      <c r="GS281">
        <v>0</v>
      </c>
      <c r="GT281" t="s">
        <v>118</v>
      </c>
      <c r="GU281" t="s">
        <v>1398</v>
      </c>
      <c r="HH281" s="130"/>
      <c r="HI281" s="130"/>
      <c r="HN281" s="130"/>
      <c r="HO281" s="130"/>
      <c r="HP281" s="130"/>
    </row>
    <row r="282" spans="1:224" x14ac:dyDescent="0.3">
      <c r="A282" t="s">
        <v>133</v>
      </c>
      <c r="B282" t="s">
        <v>241</v>
      </c>
      <c r="C282" t="s">
        <v>772</v>
      </c>
      <c r="D282" t="s">
        <v>773</v>
      </c>
      <c r="E282" s="353">
        <v>44682</v>
      </c>
      <c r="F282">
        <v>7604</v>
      </c>
      <c r="G282">
        <v>672</v>
      </c>
      <c r="H282">
        <v>636</v>
      </c>
      <c r="I282">
        <v>653</v>
      </c>
      <c r="J282">
        <v>659</v>
      </c>
      <c r="K282">
        <v>656</v>
      </c>
      <c r="L282">
        <v>583</v>
      </c>
      <c r="M282">
        <v>633</v>
      </c>
      <c r="N282">
        <v>450</v>
      </c>
      <c r="O282">
        <v>680</v>
      </c>
      <c r="P282">
        <v>20</v>
      </c>
      <c r="Q282">
        <v>16</v>
      </c>
      <c r="R282">
        <v>18</v>
      </c>
      <c r="S282">
        <v>20</v>
      </c>
      <c r="T282">
        <v>19</v>
      </c>
      <c r="U282">
        <v>14</v>
      </c>
      <c r="V282">
        <v>16</v>
      </c>
      <c r="W282">
        <v>13</v>
      </c>
      <c r="X282">
        <v>19</v>
      </c>
      <c r="Y282">
        <v>652</v>
      </c>
      <c r="Z282">
        <v>620</v>
      </c>
      <c r="AA282">
        <v>635</v>
      </c>
      <c r="AB282">
        <v>639</v>
      </c>
      <c r="AC282">
        <v>637</v>
      </c>
      <c r="AD282">
        <v>569</v>
      </c>
      <c r="AE282">
        <v>617</v>
      </c>
      <c r="AF282">
        <v>437</v>
      </c>
      <c r="AG282">
        <v>661</v>
      </c>
      <c r="AH282">
        <v>60</v>
      </c>
      <c r="AI282">
        <v>60</v>
      </c>
      <c r="AJ282">
        <v>2</v>
      </c>
      <c r="AK282">
        <v>2</v>
      </c>
      <c r="AL282">
        <v>58</v>
      </c>
      <c r="AM282">
        <v>58</v>
      </c>
      <c r="AN282">
        <v>553</v>
      </c>
      <c r="AO282">
        <v>12</v>
      </c>
      <c r="AP282">
        <v>541</v>
      </c>
      <c r="AQ282">
        <v>1</v>
      </c>
      <c r="AR282">
        <v>1</v>
      </c>
      <c r="AS282">
        <v>0</v>
      </c>
      <c r="AT282">
        <v>388</v>
      </c>
      <c r="AU282">
        <v>10</v>
      </c>
      <c r="AV282">
        <v>378</v>
      </c>
      <c r="AW282">
        <v>633</v>
      </c>
      <c r="AX282">
        <v>1</v>
      </c>
      <c r="AY282">
        <v>5</v>
      </c>
      <c r="AZ282">
        <v>627</v>
      </c>
      <c r="BA282">
        <v>16</v>
      </c>
      <c r="BB282">
        <v>0</v>
      </c>
      <c r="BC282">
        <v>0</v>
      </c>
      <c r="BD282">
        <v>16</v>
      </c>
      <c r="BE282">
        <v>617</v>
      </c>
      <c r="BF282">
        <v>1</v>
      </c>
      <c r="BG282">
        <v>5</v>
      </c>
      <c r="BH282">
        <v>611</v>
      </c>
      <c r="BI282">
        <v>116</v>
      </c>
      <c r="BJ282">
        <v>7</v>
      </c>
      <c r="BK282">
        <v>101</v>
      </c>
      <c r="BL282">
        <v>54</v>
      </c>
      <c r="BM282">
        <v>14</v>
      </c>
      <c r="BN282">
        <v>3</v>
      </c>
      <c r="BO282">
        <v>48</v>
      </c>
      <c r="BP282">
        <v>18</v>
      </c>
      <c r="BQ282">
        <v>0</v>
      </c>
      <c r="BR282">
        <v>0</v>
      </c>
      <c r="BS282">
        <v>30</v>
      </c>
      <c r="BT282">
        <v>0</v>
      </c>
      <c r="BU282">
        <v>1</v>
      </c>
      <c r="BV282">
        <v>6</v>
      </c>
      <c r="BW282">
        <v>14</v>
      </c>
      <c r="BX282">
        <v>0</v>
      </c>
      <c r="BY282">
        <v>14</v>
      </c>
      <c r="BZ282">
        <v>28</v>
      </c>
      <c r="CA282">
        <v>8</v>
      </c>
      <c r="CB282">
        <v>24</v>
      </c>
      <c r="CC282">
        <v>4</v>
      </c>
      <c r="CG282">
        <v>672</v>
      </c>
      <c r="CH282">
        <v>553</v>
      </c>
      <c r="CI282">
        <v>653</v>
      </c>
      <c r="CJ282">
        <v>207</v>
      </c>
      <c r="CK282">
        <v>605</v>
      </c>
      <c r="CL282">
        <v>442</v>
      </c>
      <c r="CM282">
        <v>636</v>
      </c>
      <c r="CN282">
        <v>609</v>
      </c>
      <c r="CO282">
        <v>628</v>
      </c>
      <c r="CP282">
        <v>347</v>
      </c>
      <c r="CQ282">
        <v>20</v>
      </c>
      <c r="CR282">
        <v>15</v>
      </c>
      <c r="CS282">
        <v>18</v>
      </c>
      <c r="CT282">
        <v>0</v>
      </c>
      <c r="CU282">
        <v>13</v>
      </c>
      <c r="CV282">
        <v>4</v>
      </c>
      <c r="CW282">
        <v>16</v>
      </c>
      <c r="CX282">
        <v>16</v>
      </c>
      <c r="CY282">
        <v>15</v>
      </c>
      <c r="CZ282">
        <v>3</v>
      </c>
      <c r="DA282">
        <v>652</v>
      </c>
      <c r="DB282">
        <v>538</v>
      </c>
      <c r="DC282">
        <v>635</v>
      </c>
      <c r="DD282">
        <v>207</v>
      </c>
      <c r="DE282">
        <v>592</v>
      </c>
      <c r="DF282">
        <v>438</v>
      </c>
      <c r="DG282">
        <v>620</v>
      </c>
      <c r="DH282">
        <v>593</v>
      </c>
      <c r="DI282">
        <v>613</v>
      </c>
      <c r="DJ282">
        <v>344</v>
      </c>
      <c r="DL282">
        <v>690</v>
      </c>
      <c r="DM282">
        <v>690</v>
      </c>
      <c r="DN282">
        <v>0</v>
      </c>
      <c r="DO282">
        <v>690</v>
      </c>
      <c r="DP282">
        <v>20</v>
      </c>
      <c r="DQ282">
        <v>670</v>
      </c>
      <c r="DR282">
        <v>0</v>
      </c>
      <c r="DS282">
        <v>653</v>
      </c>
      <c r="DT282">
        <v>670</v>
      </c>
      <c r="DU282">
        <v>89</v>
      </c>
      <c r="DV282">
        <v>499</v>
      </c>
      <c r="DW282">
        <v>58</v>
      </c>
      <c r="DX282">
        <v>20</v>
      </c>
      <c r="DY282">
        <v>23</v>
      </c>
      <c r="DZ282">
        <v>0</v>
      </c>
      <c r="EA282">
        <v>1</v>
      </c>
      <c r="EB282">
        <v>0</v>
      </c>
      <c r="EC282">
        <v>5</v>
      </c>
      <c r="ED282">
        <v>6</v>
      </c>
      <c r="EE282">
        <v>27</v>
      </c>
      <c r="EF282">
        <v>2</v>
      </c>
      <c r="EG282">
        <v>57</v>
      </c>
      <c r="EH282">
        <v>386</v>
      </c>
      <c r="EI282">
        <v>245</v>
      </c>
      <c r="EJ282">
        <v>1</v>
      </c>
      <c r="EK282">
        <v>9</v>
      </c>
      <c r="EL282">
        <v>8</v>
      </c>
      <c r="EM282">
        <v>2</v>
      </c>
      <c r="EN282">
        <v>1</v>
      </c>
      <c r="EO282">
        <v>48</v>
      </c>
      <c r="EP282">
        <v>378</v>
      </c>
      <c r="EQ282">
        <v>243</v>
      </c>
      <c r="ER282">
        <v>15</v>
      </c>
      <c r="ES282">
        <v>106</v>
      </c>
      <c r="ET282">
        <v>31</v>
      </c>
      <c r="EU282">
        <v>79</v>
      </c>
      <c r="EV282">
        <v>459</v>
      </c>
      <c r="EW282">
        <v>4683</v>
      </c>
      <c r="EX282">
        <v>2</v>
      </c>
      <c r="EY282">
        <v>15</v>
      </c>
      <c r="EZ282">
        <v>27</v>
      </c>
      <c r="FA282">
        <v>26</v>
      </c>
      <c r="FB282">
        <v>68</v>
      </c>
      <c r="FC282">
        <v>2962</v>
      </c>
      <c r="FD282">
        <v>1859</v>
      </c>
      <c r="FE282">
        <v>400</v>
      </c>
      <c r="FF282">
        <v>5221</v>
      </c>
      <c r="FG282">
        <v>84</v>
      </c>
      <c r="FH282">
        <v>75</v>
      </c>
      <c r="FI282">
        <v>2</v>
      </c>
      <c r="FJ282">
        <v>1</v>
      </c>
      <c r="FK282">
        <v>1</v>
      </c>
      <c r="FL282">
        <v>83</v>
      </c>
      <c r="FM282">
        <v>0</v>
      </c>
      <c r="FN282">
        <v>2</v>
      </c>
      <c r="FO282">
        <v>2</v>
      </c>
      <c r="FP282">
        <v>1</v>
      </c>
      <c r="FQ282">
        <v>0</v>
      </c>
      <c r="FR282">
        <v>1</v>
      </c>
      <c r="FS282">
        <v>1</v>
      </c>
      <c r="FT282">
        <v>0</v>
      </c>
      <c r="FU282">
        <v>8</v>
      </c>
      <c r="FV282">
        <v>7</v>
      </c>
      <c r="FW282">
        <v>3</v>
      </c>
      <c r="FX282">
        <v>3</v>
      </c>
      <c r="FY282">
        <v>5</v>
      </c>
      <c r="FZ282">
        <v>3</v>
      </c>
      <c r="GA282">
        <v>10</v>
      </c>
      <c r="GB282">
        <v>2</v>
      </c>
      <c r="GC282">
        <v>444</v>
      </c>
      <c r="GD282">
        <v>100</v>
      </c>
      <c r="GE282">
        <v>544</v>
      </c>
      <c r="GF282">
        <v>8</v>
      </c>
      <c r="GG282">
        <v>1</v>
      </c>
      <c r="GH282">
        <v>9</v>
      </c>
      <c r="GI282">
        <v>436</v>
      </c>
      <c r="GJ282">
        <v>99</v>
      </c>
      <c r="GK282">
        <v>535</v>
      </c>
      <c r="GL282">
        <v>444</v>
      </c>
      <c r="GM282">
        <v>71</v>
      </c>
      <c r="GN282">
        <v>61</v>
      </c>
      <c r="GO282">
        <v>69</v>
      </c>
      <c r="GP282">
        <v>235</v>
      </c>
      <c r="GQ282">
        <v>11</v>
      </c>
      <c r="GR282">
        <v>5</v>
      </c>
      <c r="GS282">
        <v>5</v>
      </c>
      <c r="GT282" t="s">
        <v>118</v>
      </c>
      <c r="GU282" t="s">
        <v>1310</v>
      </c>
      <c r="HH282" s="130"/>
      <c r="HI282" s="130"/>
      <c r="HN282" s="130"/>
      <c r="HO282" s="130"/>
      <c r="HP282" s="130"/>
    </row>
    <row r="283" spans="1:224" x14ac:dyDescent="0.3">
      <c r="A283" t="s">
        <v>133</v>
      </c>
      <c r="B283" t="s">
        <v>241</v>
      </c>
      <c r="C283" t="s">
        <v>772</v>
      </c>
      <c r="D283" t="s">
        <v>773</v>
      </c>
      <c r="E283" s="353">
        <v>44713</v>
      </c>
      <c r="F283">
        <v>7653</v>
      </c>
      <c r="G283">
        <v>689</v>
      </c>
      <c r="H283">
        <v>657</v>
      </c>
      <c r="I283">
        <v>673</v>
      </c>
      <c r="J283">
        <v>677</v>
      </c>
      <c r="K283">
        <v>672</v>
      </c>
      <c r="L283">
        <v>597</v>
      </c>
      <c r="M283">
        <v>644</v>
      </c>
      <c r="N283">
        <v>463</v>
      </c>
      <c r="O283">
        <v>695</v>
      </c>
      <c r="P283">
        <v>20</v>
      </c>
      <c r="Q283">
        <v>17</v>
      </c>
      <c r="R283">
        <v>18</v>
      </c>
      <c r="S283">
        <v>20</v>
      </c>
      <c r="T283">
        <v>19</v>
      </c>
      <c r="U283">
        <v>15</v>
      </c>
      <c r="V283">
        <v>16</v>
      </c>
      <c r="W283">
        <v>11</v>
      </c>
      <c r="X283">
        <v>19</v>
      </c>
      <c r="Y283">
        <v>669</v>
      </c>
      <c r="Z283">
        <v>640</v>
      </c>
      <c r="AA283">
        <v>655</v>
      </c>
      <c r="AB283">
        <v>657</v>
      </c>
      <c r="AC283">
        <v>653</v>
      </c>
      <c r="AD283">
        <v>582</v>
      </c>
      <c r="AE283">
        <v>628</v>
      </c>
      <c r="AF283">
        <v>452</v>
      </c>
      <c r="AG283">
        <v>676</v>
      </c>
      <c r="AH283">
        <v>63</v>
      </c>
      <c r="AI283">
        <v>63</v>
      </c>
      <c r="AJ283">
        <v>2</v>
      </c>
      <c r="AK283">
        <v>2</v>
      </c>
      <c r="AL283">
        <v>61</v>
      </c>
      <c r="AM283">
        <v>61</v>
      </c>
      <c r="AN283">
        <v>565</v>
      </c>
      <c r="AO283">
        <v>13</v>
      </c>
      <c r="AP283">
        <v>552</v>
      </c>
      <c r="AQ283">
        <v>1</v>
      </c>
      <c r="AR283">
        <v>1</v>
      </c>
      <c r="AS283">
        <v>0</v>
      </c>
      <c r="AT283">
        <v>397</v>
      </c>
      <c r="AU283">
        <v>8</v>
      </c>
      <c r="AV283">
        <v>389</v>
      </c>
      <c r="AW283">
        <v>644</v>
      </c>
      <c r="AX283">
        <v>1</v>
      </c>
      <c r="AY283">
        <v>6</v>
      </c>
      <c r="AZ283">
        <v>637</v>
      </c>
      <c r="BA283">
        <v>16</v>
      </c>
      <c r="BB283">
        <v>0</v>
      </c>
      <c r="BC283">
        <v>0</v>
      </c>
      <c r="BD283">
        <v>16</v>
      </c>
      <c r="BE283">
        <v>628</v>
      </c>
      <c r="BF283">
        <v>1</v>
      </c>
      <c r="BG283">
        <v>6</v>
      </c>
      <c r="BH283">
        <v>621</v>
      </c>
      <c r="BI283">
        <v>143</v>
      </c>
      <c r="BJ283">
        <v>7</v>
      </c>
      <c r="BK283">
        <v>101</v>
      </c>
      <c r="BL283">
        <v>57</v>
      </c>
      <c r="BM283">
        <v>15</v>
      </c>
      <c r="BN283">
        <v>3</v>
      </c>
      <c r="BO283">
        <v>50</v>
      </c>
      <c r="BP283">
        <v>18</v>
      </c>
      <c r="BQ283">
        <v>0</v>
      </c>
      <c r="BR283">
        <v>0</v>
      </c>
      <c r="BS283">
        <v>32</v>
      </c>
      <c r="BT283">
        <v>0</v>
      </c>
      <c r="BU283">
        <v>1</v>
      </c>
      <c r="BV283">
        <v>7</v>
      </c>
      <c r="BW283">
        <v>13</v>
      </c>
      <c r="BX283">
        <v>0</v>
      </c>
      <c r="BY283">
        <v>13</v>
      </c>
      <c r="BZ283">
        <v>28</v>
      </c>
      <c r="CA283">
        <v>8</v>
      </c>
      <c r="CB283">
        <v>24</v>
      </c>
      <c r="CC283">
        <v>4</v>
      </c>
      <c r="CG283">
        <v>689</v>
      </c>
      <c r="CH283">
        <v>549</v>
      </c>
      <c r="CI283">
        <v>673</v>
      </c>
      <c r="CJ283">
        <v>200</v>
      </c>
      <c r="CK283">
        <v>599</v>
      </c>
      <c r="CL283">
        <v>441</v>
      </c>
      <c r="CM283">
        <v>657</v>
      </c>
      <c r="CN283">
        <v>602</v>
      </c>
      <c r="CO283">
        <v>653</v>
      </c>
      <c r="CP283">
        <v>346</v>
      </c>
      <c r="CQ283">
        <v>20</v>
      </c>
      <c r="CR283">
        <v>16</v>
      </c>
      <c r="CS283">
        <v>18</v>
      </c>
      <c r="CT283">
        <v>0</v>
      </c>
      <c r="CU283">
        <v>13</v>
      </c>
      <c r="CV283">
        <v>4</v>
      </c>
      <c r="CW283">
        <v>17</v>
      </c>
      <c r="CX283">
        <v>17</v>
      </c>
      <c r="CY283">
        <v>16</v>
      </c>
      <c r="CZ283">
        <v>3</v>
      </c>
      <c r="DA283">
        <v>669</v>
      </c>
      <c r="DB283">
        <v>544</v>
      </c>
      <c r="DC283">
        <v>655</v>
      </c>
      <c r="DD283">
        <v>206</v>
      </c>
      <c r="DE283">
        <v>607</v>
      </c>
      <c r="DF283">
        <v>449</v>
      </c>
      <c r="DG283">
        <v>640</v>
      </c>
      <c r="DH283">
        <v>609</v>
      </c>
      <c r="DI283">
        <v>637</v>
      </c>
      <c r="DJ283">
        <v>354</v>
      </c>
      <c r="DL283">
        <v>709</v>
      </c>
      <c r="DM283">
        <v>709</v>
      </c>
      <c r="DN283">
        <v>0</v>
      </c>
      <c r="DO283">
        <v>709</v>
      </c>
      <c r="DP283">
        <v>20</v>
      </c>
      <c r="DQ283">
        <v>689</v>
      </c>
      <c r="DR283">
        <v>0</v>
      </c>
      <c r="DS283">
        <v>664</v>
      </c>
      <c r="DT283">
        <v>681</v>
      </c>
      <c r="DU283">
        <v>95</v>
      </c>
      <c r="DV283">
        <v>510</v>
      </c>
      <c r="DW283">
        <v>60</v>
      </c>
      <c r="DX283">
        <v>20</v>
      </c>
      <c r="DY283">
        <v>23</v>
      </c>
      <c r="DZ283">
        <v>0</v>
      </c>
      <c r="EA283">
        <v>1</v>
      </c>
      <c r="EB283">
        <v>0</v>
      </c>
      <c r="EC283">
        <v>5</v>
      </c>
      <c r="ED283">
        <v>6</v>
      </c>
      <c r="EE283">
        <v>27</v>
      </c>
      <c r="EF283">
        <v>2</v>
      </c>
      <c r="EG283">
        <v>61</v>
      </c>
      <c r="EH283">
        <v>399</v>
      </c>
      <c r="EI283">
        <v>247</v>
      </c>
      <c r="EJ283">
        <v>1</v>
      </c>
      <c r="EK283">
        <v>9</v>
      </c>
      <c r="EL283">
        <v>8</v>
      </c>
      <c r="EM283">
        <v>2</v>
      </c>
      <c r="EN283">
        <v>1</v>
      </c>
      <c r="EO283">
        <v>47</v>
      </c>
      <c r="EP283">
        <v>376</v>
      </c>
      <c r="EQ283">
        <v>243</v>
      </c>
      <c r="ER283">
        <v>17</v>
      </c>
      <c r="ES283">
        <v>108</v>
      </c>
      <c r="ET283">
        <v>32</v>
      </c>
      <c r="EU283">
        <v>77</v>
      </c>
      <c r="EV283">
        <v>475</v>
      </c>
      <c r="EW283">
        <v>4677</v>
      </c>
      <c r="EX283">
        <v>2</v>
      </c>
      <c r="EY283">
        <v>13</v>
      </c>
      <c r="EZ283">
        <v>28</v>
      </c>
      <c r="FA283">
        <v>26</v>
      </c>
      <c r="FB283">
        <v>70</v>
      </c>
      <c r="FC283">
        <v>2906</v>
      </c>
      <c r="FD283">
        <v>1862</v>
      </c>
      <c r="FE283">
        <v>400</v>
      </c>
      <c r="FF283">
        <v>5229</v>
      </c>
      <c r="FG283">
        <v>89</v>
      </c>
      <c r="FH283">
        <v>76</v>
      </c>
      <c r="FI283">
        <v>2</v>
      </c>
      <c r="FJ283">
        <v>2</v>
      </c>
      <c r="FK283">
        <v>1</v>
      </c>
      <c r="FL283">
        <v>88</v>
      </c>
      <c r="FM283">
        <v>0</v>
      </c>
      <c r="FN283">
        <v>2</v>
      </c>
      <c r="FO283">
        <v>2</v>
      </c>
      <c r="FP283">
        <v>1</v>
      </c>
      <c r="FQ283">
        <v>0</v>
      </c>
      <c r="FR283">
        <v>1</v>
      </c>
      <c r="FS283">
        <v>1</v>
      </c>
      <c r="FT283">
        <v>0</v>
      </c>
      <c r="FU283">
        <v>8</v>
      </c>
      <c r="FV283">
        <v>7</v>
      </c>
      <c r="FW283">
        <v>3</v>
      </c>
      <c r="FX283">
        <v>3</v>
      </c>
      <c r="FY283">
        <v>5</v>
      </c>
      <c r="FZ283">
        <v>3</v>
      </c>
      <c r="GA283">
        <v>10</v>
      </c>
      <c r="GB283">
        <v>2</v>
      </c>
      <c r="GC283">
        <v>454</v>
      </c>
      <c r="GD283">
        <v>100</v>
      </c>
      <c r="GE283">
        <v>554</v>
      </c>
      <c r="GF283">
        <v>8</v>
      </c>
      <c r="GG283">
        <v>1</v>
      </c>
      <c r="GH283">
        <v>9</v>
      </c>
      <c r="GI283">
        <v>446</v>
      </c>
      <c r="GJ283">
        <v>99</v>
      </c>
      <c r="GK283">
        <v>545</v>
      </c>
      <c r="GL283">
        <v>454</v>
      </c>
      <c r="GM283">
        <v>79</v>
      </c>
      <c r="GN283">
        <v>69</v>
      </c>
      <c r="GO283">
        <v>76</v>
      </c>
      <c r="GP283">
        <v>242</v>
      </c>
      <c r="GQ283">
        <v>11</v>
      </c>
      <c r="GR283">
        <v>5</v>
      </c>
      <c r="GS283">
        <v>5</v>
      </c>
      <c r="GT283" t="s">
        <v>121</v>
      </c>
      <c r="GU283" t="s">
        <v>1310</v>
      </c>
      <c r="HH283" s="130"/>
      <c r="HI283" s="130"/>
      <c r="HN283" s="130"/>
      <c r="HO283" s="130"/>
      <c r="HP283" s="130"/>
    </row>
    <row r="284" spans="1:224" x14ac:dyDescent="0.3">
      <c r="A284" t="s">
        <v>130</v>
      </c>
      <c r="B284" t="s">
        <v>131</v>
      </c>
      <c r="C284" t="s">
        <v>934</v>
      </c>
      <c r="D284" t="s">
        <v>935</v>
      </c>
      <c r="E284" s="353">
        <v>44713</v>
      </c>
      <c r="F284">
        <v>9792</v>
      </c>
      <c r="G284">
        <v>828</v>
      </c>
      <c r="H284">
        <v>823</v>
      </c>
      <c r="I284">
        <v>839</v>
      </c>
      <c r="J284">
        <v>810</v>
      </c>
      <c r="K284">
        <v>831</v>
      </c>
      <c r="L284">
        <v>719</v>
      </c>
      <c r="M284">
        <v>810</v>
      </c>
      <c r="N284">
        <v>574</v>
      </c>
      <c r="O284">
        <v>855</v>
      </c>
      <c r="P284">
        <v>18</v>
      </c>
      <c r="Q284">
        <v>18</v>
      </c>
      <c r="R284">
        <v>19</v>
      </c>
      <c r="S284">
        <v>18</v>
      </c>
      <c r="T284">
        <v>19</v>
      </c>
      <c r="U284">
        <v>12</v>
      </c>
      <c r="V284">
        <v>16</v>
      </c>
      <c r="W284">
        <v>10</v>
      </c>
      <c r="X284">
        <v>21</v>
      </c>
      <c r="Y284">
        <v>805</v>
      </c>
      <c r="Z284">
        <v>798</v>
      </c>
      <c r="AA284">
        <v>813</v>
      </c>
      <c r="AB284">
        <v>786</v>
      </c>
      <c r="AC284">
        <v>806</v>
      </c>
      <c r="AD284">
        <v>702</v>
      </c>
      <c r="AE284">
        <v>789</v>
      </c>
      <c r="AF284">
        <v>562</v>
      </c>
      <c r="AG284">
        <v>827</v>
      </c>
      <c r="AH284">
        <v>121</v>
      </c>
      <c r="AI284">
        <v>108</v>
      </c>
      <c r="AJ284">
        <v>4</v>
      </c>
      <c r="AK284">
        <v>3</v>
      </c>
      <c r="AL284">
        <v>116</v>
      </c>
      <c r="AM284">
        <v>104</v>
      </c>
      <c r="AN284">
        <v>680</v>
      </c>
      <c r="AO284">
        <v>12</v>
      </c>
      <c r="AP284">
        <v>665</v>
      </c>
      <c r="AQ284">
        <v>0</v>
      </c>
      <c r="AR284">
        <v>0</v>
      </c>
      <c r="AS284">
        <v>0</v>
      </c>
      <c r="AT284">
        <v>488</v>
      </c>
      <c r="AU284">
        <v>7</v>
      </c>
      <c r="AV284">
        <v>480</v>
      </c>
      <c r="AW284">
        <v>810</v>
      </c>
      <c r="AX284">
        <v>2</v>
      </c>
      <c r="AY284">
        <v>34</v>
      </c>
      <c r="AZ284">
        <v>774</v>
      </c>
      <c r="BA284">
        <v>16</v>
      </c>
      <c r="BB284">
        <v>0</v>
      </c>
      <c r="BC284">
        <v>2</v>
      </c>
      <c r="BD284">
        <v>14</v>
      </c>
      <c r="BE284">
        <v>789</v>
      </c>
      <c r="BF284">
        <v>2</v>
      </c>
      <c r="BG284">
        <v>32</v>
      </c>
      <c r="BH284">
        <v>755</v>
      </c>
      <c r="BI284">
        <v>136</v>
      </c>
      <c r="BJ284">
        <v>19</v>
      </c>
      <c r="BK284">
        <v>152</v>
      </c>
      <c r="BL284">
        <v>119</v>
      </c>
      <c r="BM284">
        <v>51</v>
      </c>
      <c r="BN284">
        <v>12</v>
      </c>
      <c r="BO284">
        <v>72</v>
      </c>
      <c r="BP284">
        <v>22</v>
      </c>
      <c r="BQ284">
        <v>3</v>
      </c>
      <c r="BR284">
        <v>0</v>
      </c>
      <c r="BS284">
        <v>50</v>
      </c>
      <c r="BT284">
        <v>0</v>
      </c>
      <c r="BU284">
        <v>0</v>
      </c>
      <c r="BV284">
        <v>5</v>
      </c>
      <c r="BW284">
        <v>25</v>
      </c>
      <c r="BX284">
        <v>4</v>
      </c>
      <c r="BY284">
        <v>21</v>
      </c>
      <c r="BZ284">
        <v>47</v>
      </c>
      <c r="CA284">
        <v>12</v>
      </c>
      <c r="CB284">
        <v>41</v>
      </c>
      <c r="CC284">
        <v>6</v>
      </c>
      <c r="CG284">
        <v>828</v>
      </c>
      <c r="CH284">
        <v>594</v>
      </c>
      <c r="CI284">
        <v>839</v>
      </c>
      <c r="CJ284">
        <v>202</v>
      </c>
      <c r="CK284">
        <v>760</v>
      </c>
      <c r="CL284">
        <v>483</v>
      </c>
      <c r="CM284">
        <v>823</v>
      </c>
      <c r="CN284">
        <v>773</v>
      </c>
      <c r="CO284">
        <v>809</v>
      </c>
      <c r="CP284">
        <v>338</v>
      </c>
      <c r="CQ284">
        <v>18</v>
      </c>
      <c r="CR284">
        <v>13</v>
      </c>
      <c r="CS284">
        <v>19</v>
      </c>
      <c r="CT284">
        <v>2</v>
      </c>
      <c r="CU284">
        <v>15</v>
      </c>
      <c r="CV284">
        <v>4</v>
      </c>
      <c r="CW284">
        <v>18</v>
      </c>
      <c r="CX284">
        <v>18</v>
      </c>
      <c r="CY284">
        <v>17</v>
      </c>
      <c r="CZ284">
        <v>3</v>
      </c>
      <c r="DA284">
        <v>805</v>
      </c>
      <c r="DB284">
        <v>583</v>
      </c>
      <c r="DC284">
        <v>813</v>
      </c>
      <c r="DD284">
        <v>197</v>
      </c>
      <c r="DE284">
        <v>746</v>
      </c>
      <c r="DF284">
        <v>477</v>
      </c>
      <c r="DG284">
        <v>798</v>
      </c>
      <c r="DH284">
        <v>763</v>
      </c>
      <c r="DI284">
        <v>787</v>
      </c>
      <c r="DJ284">
        <v>337</v>
      </c>
      <c r="DL284">
        <v>867</v>
      </c>
      <c r="DM284">
        <v>859</v>
      </c>
      <c r="DN284">
        <v>8</v>
      </c>
      <c r="DO284">
        <v>867</v>
      </c>
      <c r="DP284">
        <v>27</v>
      </c>
      <c r="DQ284">
        <v>832</v>
      </c>
      <c r="DR284">
        <v>8</v>
      </c>
      <c r="DS284">
        <v>2</v>
      </c>
      <c r="DT284">
        <v>548</v>
      </c>
      <c r="DU284">
        <v>85</v>
      </c>
      <c r="DV284">
        <v>686</v>
      </c>
      <c r="DW284">
        <v>64</v>
      </c>
      <c r="DX284">
        <v>9</v>
      </c>
      <c r="DY284">
        <v>20</v>
      </c>
      <c r="DZ284">
        <v>2</v>
      </c>
      <c r="EA284">
        <v>1</v>
      </c>
      <c r="EB284">
        <v>2</v>
      </c>
      <c r="EC284">
        <v>0</v>
      </c>
      <c r="ED284">
        <v>530</v>
      </c>
      <c r="EE284">
        <v>15</v>
      </c>
      <c r="EF284">
        <v>6</v>
      </c>
      <c r="EG284">
        <v>76</v>
      </c>
      <c r="EH284">
        <v>513</v>
      </c>
      <c r="EI284">
        <v>272</v>
      </c>
      <c r="EJ284">
        <v>6</v>
      </c>
      <c r="EK284">
        <v>17</v>
      </c>
      <c r="EL284">
        <v>4</v>
      </c>
      <c r="EM284">
        <v>0</v>
      </c>
      <c r="EN284">
        <v>0</v>
      </c>
      <c r="EO284">
        <v>57</v>
      </c>
      <c r="EP284">
        <v>499</v>
      </c>
      <c r="EQ284">
        <v>273</v>
      </c>
      <c r="ER284">
        <v>14</v>
      </c>
      <c r="ES284">
        <v>215</v>
      </c>
      <c r="ET284">
        <v>56</v>
      </c>
      <c r="EU284">
        <v>162</v>
      </c>
      <c r="EV284">
        <v>109</v>
      </c>
      <c r="EW284">
        <v>6590</v>
      </c>
      <c r="EX284">
        <v>1</v>
      </c>
      <c r="EY284">
        <v>349</v>
      </c>
      <c r="EZ284">
        <v>13</v>
      </c>
      <c r="FA284">
        <v>57</v>
      </c>
      <c r="FB284">
        <v>165</v>
      </c>
      <c r="FC284">
        <v>4003</v>
      </c>
      <c r="FD284">
        <v>2290</v>
      </c>
      <c r="FE284">
        <v>502</v>
      </c>
      <c r="FF284">
        <v>6861</v>
      </c>
      <c r="FG284">
        <v>101</v>
      </c>
      <c r="FH284">
        <v>62</v>
      </c>
      <c r="FI284">
        <v>6</v>
      </c>
      <c r="FJ284">
        <v>17</v>
      </c>
      <c r="FK284">
        <v>3</v>
      </c>
      <c r="FL284">
        <v>93</v>
      </c>
      <c r="FM284">
        <v>5</v>
      </c>
      <c r="FN284">
        <v>6</v>
      </c>
      <c r="FO284">
        <v>0</v>
      </c>
      <c r="FP284">
        <v>0</v>
      </c>
      <c r="FQ284">
        <v>0</v>
      </c>
      <c r="FR284">
        <v>5</v>
      </c>
      <c r="FS284">
        <v>0</v>
      </c>
      <c r="FT284">
        <v>0</v>
      </c>
      <c r="FU284">
        <v>13</v>
      </c>
      <c r="FV284">
        <v>11</v>
      </c>
      <c r="FW284">
        <v>5</v>
      </c>
      <c r="FX284">
        <v>0</v>
      </c>
      <c r="FY284">
        <v>8</v>
      </c>
      <c r="FZ284">
        <v>5</v>
      </c>
      <c r="GA284">
        <v>19</v>
      </c>
      <c r="GB284">
        <v>4</v>
      </c>
      <c r="GC284">
        <v>511</v>
      </c>
      <c r="GD284">
        <v>149</v>
      </c>
      <c r="GE284">
        <v>660</v>
      </c>
      <c r="GF284">
        <v>4</v>
      </c>
      <c r="GG284">
        <v>1</v>
      </c>
      <c r="GH284">
        <v>5</v>
      </c>
      <c r="GI284">
        <v>504</v>
      </c>
      <c r="GJ284">
        <v>147</v>
      </c>
      <c r="GK284">
        <v>651</v>
      </c>
      <c r="GL284">
        <v>511</v>
      </c>
      <c r="GM284">
        <v>82</v>
      </c>
      <c r="GN284">
        <v>82</v>
      </c>
      <c r="GO284">
        <v>82</v>
      </c>
      <c r="GP284">
        <v>389</v>
      </c>
      <c r="GQ284">
        <v>1</v>
      </c>
      <c r="GR284">
        <v>0</v>
      </c>
      <c r="GS284">
        <v>0</v>
      </c>
      <c r="GT284" t="s">
        <v>121</v>
      </c>
      <c r="GU284" t="s">
        <v>1398</v>
      </c>
      <c r="HH284" s="130"/>
      <c r="HI284" s="130"/>
      <c r="HN284" s="130"/>
      <c r="HO284" s="130"/>
      <c r="HP284" s="130"/>
    </row>
    <row r="285" spans="1:224" x14ac:dyDescent="0.3">
      <c r="A285" t="s">
        <v>133</v>
      </c>
      <c r="B285" t="s">
        <v>241</v>
      </c>
      <c r="C285" t="s">
        <v>776</v>
      </c>
      <c r="D285" t="s">
        <v>777</v>
      </c>
      <c r="E285" s="353">
        <v>44682</v>
      </c>
      <c r="F285">
        <v>2485</v>
      </c>
      <c r="G285">
        <v>163</v>
      </c>
      <c r="H285">
        <v>167</v>
      </c>
      <c r="I285">
        <v>166</v>
      </c>
      <c r="J285">
        <v>160</v>
      </c>
      <c r="K285">
        <v>165</v>
      </c>
      <c r="L285">
        <v>156</v>
      </c>
      <c r="M285">
        <v>151</v>
      </c>
      <c r="N285">
        <v>86</v>
      </c>
      <c r="O285">
        <v>176</v>
      </c>
      <c r="P285">
        <v>4</v>
      </c>
      <c r="Q285">
        <v>3</v>
      </c>
      <c r="R285">
        <v>3</v>
      </c>
      <c r="S285">
        <v>4</v>
      </c>
      <c r="T285">
        <v>3</v>
      </c>
      <c r="U285">
        <v>3</v>
      </c>
      <c r="V285">
        <v>4</v>
      </c>
      <c r="W285">
        <v>1</v>
      </c>
      <c r="X285">
        <v>4</v>
      </c>
      <c r="Y285">
        <v>158</v>
      </c>
      <c r="Z285">
        <v>164</v>
      </c>
      <c r="AA285">
        <v>163</v>
      </c>
      <c r="AB285">
        <v>156</v>
      </c>
      <c r="AC285">
        <v>162</v>
      </c>
      <c r="AD285">
        <v>153</v>
      </c>
      <c r="AE285">
        <v>147</v>
      </c>
      <c r="AF285">
        <v>85</v>
      </c>
      <c r="AG285">
        <v>172</v>
      </c>
      <c r="AH285">
        <v>8</v>
      </c>
      <c r="AI285">
        <v>5</v>
      </c>
      <c r="AJ285">
        <v>0</v>
      </c>
      <c r="AK285">
        <v>0</v>
      </c>
      <c r="AL285">
        <v>8</v>
      </c>
      <c r="AM285">
        <v>5</v>
      </c>
      <c r="AN285">
        <v>130</v>
      </c>
      <c r="AO285">
        <v>3</v>
      </c>
      <c r="AP285">
        <v>127</v>
      </c>
      <c r="AQ285">
        <v>0</v>
      </c>
      <c r="AR285">
        <v>0</v>
      </c>
      <c r="AS285">
        <v>0</v>
      </c>
      <c r="AT285">
        <v>67</v>
      </c>
      <c r="AU285">
        <v>1</v>
      </c>
      <c r="AV285">
        <v>66</v>
      </c>
      <c r="AW285">
        <v>151</v>
      </c>
      <c r="AX285">
        <v>0</v>
      </c>
      <c r="AY285">
        <v>0</v>
      </c>
      <c r="AZ285">
        <v>151</v>
      </c>
      <c r="BA285">
        <v>4</v>
      </c>
      <c r="BB285">
        <v>0</v>
      </c>
      <c r="BC285">
        <v>0</v>
      </c>
      <c r="BD285">
        <v>4</v>
      </c>
      <c r="BE285">
        <v>147</v>
      </c>
      <c r="BF285">
        <v>0</v>
      </c>
      <c r="BG285">
        <v>0</v>
      </c>
      <c r="BH285">
        <v>147</v>
      </c>
      <c r="BI285">
        <v>20</v>
      </c>
      <c r="BJ285">
        <v>0</v>
      </c>
      <c r="BK285">
        <v>21</v>
      </c>
      <c r="BL285">
        <v>19</v>
      </c>
      <c r="BM285">
        <v>9</v>
      </c>
      <c r="BN285">
        <v>1</v>
      </c>
      <c r="BO285">
        <v>13</v>
      </c>
      <c r="BP285">
        <v>1</v>
      </c>
      <c r="BQ285">
        <v>0</v>
      </c>
      <c r="BR285">
        <v>0</v>
      </c>
      <c r="BS285">
        <v>12</v>
      </c>
      <c r="BT285">
        <v>0</v>
      </c>
      <c r="BU285">
        <v>0</v>
      </c>
      <c r="BV285">
        <v>1</v>
      </c>
      <c r="BW285">
        <v>8</v>
      </c>
      <c r="BX285">
        <v>0</v>
      </c>
      <c r="BY285">
        <v>8</v>
      </c>
      <c r="BZ285">
        <v>9</v>
      </c>
      <c r="CA285">
        <v>3</v>
      </c>
      <c r="CB285">
        <v>8</v>
      </c>
      <c r="CC285">
        <v>1</v>
      </c>
      <c r="CG285">
        <v>163</v>
      </c>
      <c r="CH285">
        <v>122</v>
      </c>
      <c r="CI285">
        <v>166</v>
      </c>
      <c r="CJ285">
        <v>37</v>
      </c>
      <c r="CK285">
        <v>149</v>
      </c>
      <c r="CL285">
        <v>91</v>
      </c>
      <c r="CM285">
        <v>167</v>
      </c>
      <c r="CN285">
        <v>158</v>
      </c>
      <c r="CO285">
        <v>155</v>
      </c>
      <c r="CP285">
        <v>60</v>
      </c>
      <c r="CQ285">
        <v>4</v>
      </c>
      <c r="CR285">
        <v>3</v>
      </c>
      <c r="CS285">
        <v>3</v>
      </c>
      <c r="CT285">
        <v>0</v>
      </c>
      <c r="CU285">
        <v>2</v>
      </c>
      <c r="CV285">
        <v>1</v>
      </c>
      <c r="CW285">
        <v>3</v>
      </c>
      <c r="CX285">
        <v>3</v>
      </c>
      <c r="CY285">
        <v>3</v>
      </c>
      <c r="CZ285">
        <v>1</v>
      </c>
      <c r="DA285">
        <v>158</v>
      </c>
      <c r="DB285">
        <v>119</v>
      </c>
      <c r="DC285">
        <v>163</v>
      </c>
      <c r="DD285">
        <v>37</v>
      </c>
      <c r="DE285">
        <v>147</v>
      </c>
      <c r="DF285">
        <v>90</v>
      </c>
      <c r="DG285">
        <v>164</v>
      </c>
      <c r="DH285">
        <v>155</v>
      </c>
      <c r="DI285">
        <v>152</v>
      </c>
      <c r="DJ285">
        <v>59</v>
      </c>
      <c r="DL285">
        <v>187</v>
      </c>
      <c r="DM285">
        <v>186</v>
      </c>
      <c r="DN285">
        <v>1</v>
      </c>
      <c r="DO285">
        <v>187</v>
      </c>
      <c r="DP285">
        <v>4</v>
      </c>
      <c r="DQ285">
        <v>182</v>
      </c>
      <c r="DR285">
        <v>1</v>
      </c>
      <c r="DS285">
        <v>114</v>
      </c>
      <c r="DT285">
        <v>164</v>
      </c>
      <c r="DU285">
        <v>37</v>
      </c>
      <c r="DV285">
        <v>81</v>
      </c>
      <c r="DW285">
        <v>56</v>
      </c>
      <c r="DX285">
        <v>4</v>
      </c>
      <c r="DY285">
        <v>7</v>
      </c>
      <c r="DZ285">
        <v>2</v>
      </c>
      <c r="EA285">
        <v>0</v>
      </c>
      <c r="EB285">
        <v>0</v>
      </c>
      <c r="EC285">
        <v>1</v>
      </c>
      <c r="ED285">
        <v>21</v>
      </c>
      <c r="EE285">
        <v>5</v>
      </c>
      <c r="EF285">
        <v>0</v>
      </c>
      <c r="EG285">
        <v>22</v>
      </c>
      <c r="EH285">
        <v>102</v>
      </c>
      <c r="EI285">
        <v>63</v>
      </c>
      <c r="EJ285">
        <v>0</v>
      </c>
      <c r="EK285">
        <v>4</v>
      </c>
      <c r="EL285">
        <v>0</v>
      </c>
      <c r="EM285">
        <v>0</v>
      </c>
      <c r="EN285">
        <v>0</v>
      </c>
      <c r="EO285">
        <v>18</v>
      </c>
      <c r="EP285">
        <v>101</v>
      </c>
      <c r="EQ285">
        <v>63</v>
      </c>
      <c r="ER285">
        <v>0</v>
      </c>
      <c r="ES285">
        <v>8</v>
      </c>
      <c r="ET285">
        <v>5</v>
      </c>
      <c r="EU285">
        <v>7</v>
      </c>
      <c r="EV285">
        <v>59</v>
      </c>
      <c r="EW285">
        <v>1834</v>
      </c>
      <c r="EX285">
        <v>0</v>
      </c>
      <c r="EY285">
        <v>31</v>
      </c>
      <c r="EZ285">
        <v>0</v>
      </c>
      <c r="FA285">
        <v>4</v>
      </c>
      <c r="FB285">
        <v>20</v>
      </c>
      <c r="FC285">
        <v>1092</v>
      </c>
      <c r="FD285">
        <v>682</v>
      </c>
      <c r="FE285">
        <v>126</v>
      </c>
      <c r="FF285">
        <v>1900</v>
      </c>
      <c r="FG285">
        <v>26</v>
      </c>
      <c r="FH285">
        <v>2</v>
      </c>
      <c r="FI285">
        <v>0</v>
      </c>
      <c r="FJ285">
        <v>0</v>
      </c>
      <c r="FK285">
        <v>1</v>
      </c>
      <c r="FL285">
        <v>25</v>
      </c>
      <c r="FM285">
        <v>0</v>
      </c>
      <c r="FN285">
        <v>0</v>
      </c>
      <c r="FO285">
        <v>0</v>
      </c>
      <c r="FP285">
        <v>0</v>
      </c>
      <c r="FQ285">
        <v>0</v>
      </c>
      <c r="FR285">
        <v>0</v>
      </c>
      <c r="FS285">
        <v>0</v>
      </c>
      <c r="FT285">
        <v>0</v>
      </c>
      <c r="FU285">
        <v>4</v>
      </c>
      <c r="FV285">
        <v>3</v>
      </c>
      <c r="FW285">
        <v>1</v>
      </c>
      <c r="FX285">
        <v>0</v>
      </c>
      <c r="FY285">
        <v>3</v>
      </c>
      <c r="FZ285">
        <v>1</v>
      </c>
      <c r="GA285">
        <v>4</v>
      </c>
      <c r="GB285">
        <v>1</v>
      </c>
      <c r="GC285">
        <v>103</v>
      </c>
      <c r="GD285">
        <v>21</v>
      </c>
      <c r="GE285">
        <v>124</v>
      </c>
      <c r="GF285">
        <v>0</v>
      </c>
      <c r="GG285">
        <v>0</v>
      </c>
      <c r="GH285">
        <v>0</v>
      </c>
      <c r="GI285">
        <v>103</v>
      </c>
      <c r="GJ285">
        <v>21</v>
      </c>
      <c r="GK285">
        <v>124</v>
      </c>
      <c r="GL285">
        <v>103</v>
      </c>
      <c r="GM285">
        <v>14</v>
      </c>
      <c r="GN285">
        <v>14</v>
      </c>
      <c r="GO285">
        <v>14</v>
      </c>
      <c r="GP285">
        <v>67</v>
      </c>
      <c r="GQ285">
        <v>0</v>
      </c>
      <c r="GR285">
        <v>0</v>
      </c>
      <c r="GS285">
        <v>0</v>
      </c>
      <c r="GT285" t="s">
        <v>118</v>
      </c>
      <c r="GU285" t="s">
        <v>1312</v>
      </c>
      <c r="HH285" s="130"/>
      <c r="HI285" s="130"/>
      <c r="HN285" s="130"/>
      <c r="HO285" s="130"/>
      <c r="HP285" s="130"/>
    </row>
    <row r="286" spans="1:224" x14ac:dyDescent="0.3">
      <c r="A286" t="s">
        <v>133</v>
      </c>
      <c r="B286" t="s">
        <v>241</v>
      </c>
      <c r="C286" t="s">
        <v>776</v>
      </c>
      <c r="D286" t="s">
        <v>777</v>
      </c>
      <c r="E286" s="353">
        <v>44713</v>
      </c>
      <c r="F286">
        <v>2132</v>
      </c>
      <c r="G286">
        <v>105</v>
      </c>
      <c r="H286">
        <v>113</v>
      </c>
      <c r="I286">
        <v>113</v>
      </c>
      <c r="J286">
        <v>103</v>
      </c>
      <c r="K286">
        <v>111</v>
      </c>
      <c r="L286">
        <v>103</v>
      </c>
      <c r="M286">
        <v>98</v>
      </c>
      <c r="N286">
        <v>42</v>
      </c>
      <c r="O286">
        <v>124</v>
      </c>
      <c r="P286">
        <v>4</v>
      </c>
      <c r="Q286">
        <v>3</v>
      </c>
      <c r="R286">
        <v>3</v>
      </c>
      <c r="S286">
        <v>4</v>
      </c>
      <c r="T286">
        <v>3</v>
      </c>
      <c r="U286">
        <v>3</v>
      </c>
      <c r="V286">
        <v>4</v>
      </c>
      <c r="W286">
        <v>0</v>
      </c>
      <c r="X286">
        <v>4</v>
      </c>
      <c r="Y286">
        <v>100</v>
      </c>
      <c r="Z286">
        <v>110</v>
      </c>
      <c r="AA286">
        <v>110</v>
      </c>
      <c r="AB286">
        <v>99</v>
      </c>
      <c r="AC286">
        <v>108</v>
      </c>
      <c r="AD286">
        <v>100</v>
      </c>
      <c r="AE286">
        <v>94</v>
      </c>
      <c r="AF286">
        <v>42</v>
      </c>
      <c r="AG286">
        <v>119</v>
      </c>
      <c r="AH286">
        <v>6</v>
      </c>
      <c r="AI286">
        <v>4</v>
      </c>
      <c r="AJ286">
        <v>1</v>
      </c>
      <c r="AK286">
        <v>1</v>
      </c>
      <c r="AL286">
        <v>4</v>
      </c>
      <c r="AM286">
        <v>2</v>
      </c>
      <c r="AN286">
        <v>83</v>
      </c>
      <c r="AO286">
        <v>3</v>
      </c>
      <c r="AP286">
        <v>80</v>
      </c>
      <c r="AQ286">
        <v>0</v>
      </c>
      <c r="AR286">
        <v>0</v>
      </c>
      <c r="AS286">
        <v>0</v>
      </c>
      <c r="AT286">
        <v>28</v>
      </c>
      <c r="AU286">
        <v>0</v>
      </c>
      <c r="AV286">
        <v>28</v>
      </c>
      <c r="AW286">
        <v>98</v>
      </c>
      <c r="AX286">
        <v>0</v>
      </c>
      <c r="AY286">
        <v>0</v>
      </c>
      <c r="AZ286">
        <v>98</v>
      </c>
      <c r="BA286">
        <v>4</v>
      </c>
      <c r="BB286">
        <v>0</v>
      </c>
      <c r="BC286">
        <v>0</v>
      </c>
      <c r="BD286">
        <v>4</v>
      </c>
      <c r="BE286">
        <v>94</v>
      </c>
      <c r="BF286">
        <v>0</v>
      </c>
      <c r="BG286">
        <v>0</v>
      </c>
      <c r="BH286">
        <v>94</v>
      </c>
      <c r="BI286">
        <v>12</v>
      </c>
      <c r="BJ286">
        <v>0</v>
      </c>
      <c r="BK286">
        <v>13</v>
      </c>
      <c r="BL286">
        <v>16</v>
      </c>
      <c r="BM286">
        <v>5</v>
      </c>
      <c r="BN286">
        <v>1</v>
      </c>
      <c r="BO286">
        <v>10</v>
      </c>
      <c r="BP286">
        <v>0</v>
      </c>
      <c r="BQ286">
        <v>0</v>
      </c>
      <c r="BR286">
        <v>0</v>
      </c>
      <c r="BS286">
        <v>10</v>
      </c>
      <c r="BT286">
        <v>0</v>
      </c>
      <c r="BU286">
        <v>0</v>
      </c>
      <c r="BV286">
        <v>1</v>
      </c>
      <c r="BW286">
        <v>6</v>
      </c>
      <c r="BX286">
        <v>0</v>
      </c>
      <c r="BY286">
        <v>6</v>
      </c>
      <c r="BZ286">
        <v>7</v>
      </c>
      <c r="CA286">
        <v>3</v>
      </c>
      <c r="CB286">
        <v>7</v>
      </c>
      <c r="CC286">
        <v>0</v>
      </c>
      <c r="CG286">
        <v>105</v>
      </c>
      <c r="CH286">
        <v>75</v>
      </c>
      <c r="CI286">
        <v>113</v>
      </c>
      <c r="CJ286">
        <v>25</v>
      </c>
      <c r="CK286">
        <v>98</v>
      </c>
      <c r="CL286">
        <v>57</v>
      </c>
      <c r="CM286">
        <v>113</v>
      </c>
      <c r="CN286">
        <v>105</v>
      </c>
      <c r="CO286">
        <v>101</v>
      </c>
      <c r="CP286">
        <v>32</v>
      </c>
      <c r="CQ286">
        <v>4</v>
      </c>
      <c r="CR286">
        <v>3</v>
      </c>
      <c r="CS286">
        <v>3</v>
      </c>
      <c r="CT286">
        <v>0</v>
      </c>
      <c r="CU286">
        <v>2</v>
      </c>
      <c r="CV286">
        <v>0</v>
      </c>
      <c r="CW286">
        <v>3</v>
      </c>
      <c r="CX286">
        <v>3</v>
      </c>
      <c r="CY286">
        <v>3</v>
      </c>
      <c r="CZ286">
        <v>0</v>
      </c>
      <c r="DA286">
        <v>100</v>
      </c>
      <c r="DB286">
        <v>72</v>
      </c>
      <c r="DC286">
        <v>110</v>
      </c>
      <c r="DD286">
        <v>26</v>
      </c>
      <c r="DE286">
        <v>97</v>
      </c>
      <c r="DF286">
        <v>58</v>
      </c>
      <c r="DG286">
        <v>110</v>
      </c>
      <c r="DH286">
        <v>102</v>
      </c>
      <c r="DI286">
        <v>98</v>
      </c>
      <c r="DJ286">
        <v>33</v>
      </c>
      <c r="DL286">
        <v>132</v>
      </c>
      <c r="DM286">
        <v>131</v>
      </c>
      <c r="DN286">
        <v>1</v>
      </c>
      <c r="DO286">
        <v>132</v>
      </c>
      <c r="DP286">
        <v>4</v>
      </c>
      <c r="DQ286">
        <v>127</v>
      </c>
      <c r="DR286">
        <v>1</v>
      </c>
      <c r="DS286">
        <v>77</v>
      </c>
      <c r="DT286">
        <v>115</v>
      </c>
      <c r="DU286">
        <v>25</v>
      </c>
      <c r="DV286">
        <v>52</v>
      </c>
      <c r="DW286">
        <v>44</v>
      </c>
      <c r="DX286">
        <v>4</v>
      </c>
      <c r="DY286">
        <v>6</v>
      </c>
      <c r="DZ286">
        <v>1</v>
      </c>
      <c r="EA286">
        <v>0</v>
      </c>
      <c r="EB286">
        <v>0</v>
      </c>
      <c r="EC286">
        <v>0</v>
      </c>
      <c r="ED286">
        <v>16</v>
      </c>
      <c r="EE286">
        <v>3</v>
      </c>
      <c r="EF286">
        <v>0</v>
      </c>
      <c r="EG286">
        <v>18</v>
      </c>
      <c r="EH286">
        <v>73</v>
      </c>
      <c r="EI286">
        <v>41</v>
      </c>
      <c r="EJ286">
        <v>0</v>
      </c>
      <c r="EK286">
        <v>3</v>
      </c>
      <c r="EL286">
        <v>0</v>
      </c>
      <c r="EM286">
        <v>0</v>
      </c>
      <c r="EN286">
        <v>0</v>
      </c>
      <c r="EO286">
        <v>15</v>
      </c>
      <c r="EP286">
        <v>72</v>
      </c>
      <c r="EQ286">
        <v>41</v>
      </c>
      <c r="ER286">
        <v>0</v>
      </c>
      <c r="ES286">
        <v>7</v>
      </c>
      <c r="ET286">
        <v>4</v>
      </c>
      <c r="EU286">
        <v>5</v>
      </c>
      <c r="EV286">
        <v>38</v>
      </c>
      <c r="EW286">
        <v>1625</v>
      </c>
      <c r="EX286">
        <v>0</v>
      </c>
      <c r="EY286">
        <v>24</v>
      </c>
      <c r="EZ286">
        <v>0</v>
      </c>
      <c r="FA286">
        <v>4</v>
      </c>
      <c r="FB286">
        <v>15</v>
      </c>
      <c r="FC286">
        <v>1001</v>
      </c>
      <c r="FD286">
        <v>587</v>
      </c>
      <c r="FE286">
        <v>78</v>
      </c>
      <c r="FF286">
        <v>1668</v>
      </c>
      <c r="FG286">
        <v>19</v>
      </c>
      <c r="FH286">
        <v>1</v>
      </c>
      <c r="FI286">
        <v>0</v>
      </c>
      <c r="FJ286">
        <v>0</v>
      </c>
      <c r="FK286">
        <v>1</v>
      </c>
      <c r="FL286">
        <v>18</v>
      </c>
      <c r="FM286">
        <v>0</v>
      </c>
      <c r="FN286">
        <v>0</v>
      </c>
      <c r="FO286">
        <v>0</v>
      </c>
      <c r="FP286">
        <v>0</v>
      </c>
      <c r="FQ286">
        <v>0</v>
      </c>
      <c r="FR286">
        <v>0</v>
      </c>
      <c r="FS286">
        <v>0</v>
      </c>
      <c r="FT286">
        <v>0</v>
      </c>
      <c r="FU286">
        <v>2</v>
      </c>
      <c r="FV286">
        <v>1</v>
      </c>
      <c r="FW286">
        <v>0</v>
      </c>
      <c r="FX286">
        <v>0</v>
      </c>
      <c r="FY286">
        <v>2</v>
      </c>
      <c r="FZ286">
        <v>0</v>
      </c>
      <c r="GA286">
        <v>2</v>
      </c>
      <c r="GB286">
        <v>1</v>
      </c>
      <c r="GC286">
        <v>72</v>
      </c>
      <c r="GD286">
        <v>13</v>
      </c>
      <c r="GE286">
        <v>85</v>
      </c>
      <c r="GF286">
        <v>0</v>
      </c>
      <c r="GG286">
        <v>0</v>
      </c>
      <c r="GH286">
        <v>0</v>
      </c>
      <c r="GI286">
        <v>72</v>
      </c>
      <c r="GJ286">
        <v>13</v>
      </c>
      <c r="GK286">
        <v>85</v>
      </c>
      <c r="GL286">
        <v>72</v>
      </c>
      <c r="GM286">
        <v>13</v>
      </c>
      <c r="GN286">
        <v>13</v>
      </c>
      <c r="GO286">
        <v>13</v>
      </c>
      <c r="GP286">
        <v>46</v>
      </c>
      <c r="GQ286">
        <v>0</v>
      </c>
      <c r="GR286">
        <v>0</v>
      </c>
      <c r="GS286">
        <v>0</v>
      </c>
      <c r="GT286" t="s">
        <v>121</v>
      </c>
      <c r="GU286" t="s">
        <v>1312</v>
      </c>
      <c r="HH286" s="130"/>
      <c r="HI286" s="130"/>
      <c r="HN286" s="130"/>
      <c r="HO286" s="130"/>
      <c r="HP286" s="130"/>
    </row>
    <row r="287" spans="1:224" x14ac:dyDescent="0.3">
      <c r="A287" t="s">
        <v>133</v>
      </c>
      <c r="B287" t="s">
        <v>241</v>
      </c>
      <c r="C287" t="s">
        <v>778</v>
      </c>
      <c r="D287" t="s">
        <v>779</v>
      </c>
      <c r="E287" s="353">
        <v>44682</v>
      </c>
      <c r="F287">
        <v>11625</v>
      </c>
      <c r="G287">
        <v>967</v>
      </c>
      <c r="H287">
        <v>955</v>
      </c>
      <c r="I287">
        <v>977</v>
      </c>
      <c r="J287">
        <v>955</v>
      </c>
      <c r="K287">
        <v>971</v>
      </c>
      <c r="L287">
        <v>845</v>
      </c>
      <c r="M287">
        <v>893</v>
      </c>
      <c r="N287">
        <v>769</v>
      </c>
      <c r="O287">
        <v>1041</v>
      </c>
      <c r="P287">
        <v>12</v>
      </c>
      <c r="Q287">
        <v>11</v>
      </c>
      <c r="R287">
        <v>15</v>
      </c>
      <c r="S287">
        <v>15</v>
      </c>
      <c r="T287">
        <v>13</v>
      </c>
      <c r="U287">
        <v>9</v>
      </c>
      <c r="V287">
        <v>9</v>
      </c>
      <c r="W287">
        <v>13</v>
      </c>
      <c r="X287">
        <v>17</v>
      </c>
      <c r="Y287">
        <v>941</v>
      </c>
      <c r="Z287">
        <v>933</v>
      </c>
      <c r="AA287">
        <v>949</v>
      </c>
      <c r="AB287">
        <v>928</v>
      </c>
      <c r="AC287">
        <v>946</v>
      </c>
      <c r="AD287">
        <v>828</v>
      </c>
      <c r="AE287">
        <v>875</v>
      </c>
      <c r="AF287">
        <v>745</v>
      </c>
      <c r="AG287">
        <v>1007</v>
      </c>
      <c r="AH287">
        <v>81</v>
      </c>
      <c r="AI287">
        <v>79</v>
      </c>
      <c r="AJ287">
        <v>0</v>
      </c>
      <c r="AK287">
        <v>0</v>
      </c>
      <c r="AL287">
        <v>79</v>
      </c>
      <c r="AM287">
        <v>77</v>
      </c>
      <c r="AN287">
        <v>752</v>
      </c>
      <c r="AO287">
        <v>6</v>
      </c>
      <c r="AP287">
        <v>740</v>
      </c>
      <c r="AQ287">
        <v>0</v>
      </c>
      <c r="AR287">
        <v>0</v>
      </c>
      <c r="AS287">
        <v>0</v>
      </c>
      <c r="AT287">
        <v>593</v>
      </c>
      <c r="AU287">
        <v>4</v>
      </c>
      <c r="AV287">
        <v>584</v>
      </c>
      <c r="AW287">
        <v>893</v>
      </c>
      <c r="AX287">
        <v>6</v>
      </c>
      <c r="AY287">
        <v>26</v>
      </c>
      <c r="AZ287">
        <v>859</v>
      </c>
      <c r="BA287">
        <v>9</v>
      </c>
      <c r="BB287">
        <v>0</v>
      </c>
      <c r="BC287">
        <v>0</v>
      </c>
      <c r="BD287">
        <v>9</v>
      </c>
      <c r="BE287">
        <v>875</v>
      </c>
      <c r="BF287">
        <v>5</v>
      </c>
      <c r="BG287">
        <v>26</v>
      </c>
      <c r="BH287">
        <v>842</v>
      </c>
      <c r="BI287">
        <v>178</v>
      </c>
      <c r="BJ287">
        <v>13</v>
      </c>
      <c r="BK287">
        <v>230</v>
      </c>
      <c r="BL287">
        <v>99</v>
      </c>
      <c r="BM287">
        <v>36</v>
      </c>
      <c r="BN287">
        <v>6</v>
      </c>
      <c r="BO287">
        <v>28</v>
      </c>
      <c r="BP287">
        <v>9</v>
      </c>
      <c r="BQ287">
        <v>1</v>
      </c>
      <c r="BR287">
        <v>0</v>
      </c>
      <c r="BS287">
        <v>19</v>
      </c>
      <c r="BT287">
        <v>1</v>
      </c>
      <c r="BU287">
        <v>0</v>
      </c>
      <c r="BV287">
        <v>2</v>
      </c>
      <c r="BW287">
        <v>6</v>
      </c>
      <c r="BX287">
        <v>0</v>
      </c>
      <c r="BY287">
        <v>6</v>
      </c>
      <c r="BZ287">
        <v>16</v>
      </c>
      <c r="CA287">
        <v>0</v>
      </c>
      <c r="CB287">
        <v>14</v>
      </c>
      <c r="CC287">
        <v>2</v>
      </c>
      <c r="CG287">
        <v>967</v>
      </c>
      <c r="CH287">
        <v>594</v>
      </c>
      <c r="CI287">
        <v>977</v>
      </c>
      <c r="CJ287">
        <v>242</v>
      </c>
      <c r="CK287">
        <v>884</v>
      </c>
      <c r="CL287">
        <v>534</v>
      </c>
      <c r="CM287">
        <v>955</v>
      </c>
      <c r="CN287">
        <v>870</v>
      </c>
      <c r="CO287">
        <v>920</v>
      </c>
      <c r="CP287">
        <v>294</v>
      </c>
      <c r="CQ287">
        <v>12</v>
      </c>
      <c r="CR287">
        <v>8</v>
      </c>
      <c r="CS287">
        <v>15</v>
      </c>
      <c r="CT287">
        <v>4</v>
      </c>
      <c r="CU287">
        <v>10</v>
      </c>
      <c r="CV287">
        <v>6</v>
      </c>
      <c r="CW287">
        <v>11</v>
      </c>
      <c r="CX287">
        <v>10</v>
      </c>
      <c r="CY287">
        <v>10</v>
      </c>
      <c r="CZ287">
        <v>3</v>
      </c>
      <c r="DA287">
        <v>941</v>
      </c>
      <c r="DB287">
        <v>581</v>
      </c>
      <c r="DC287">
        <v>949</v>
      </c>
      <c r="DD287">
        <v>233</v>
      </c>
      <c r="DE287">
        <v>863</v>
      </c>
      <c r="DF287">
        <v>517</v>
      </c>
      <c r="DG287">
        <v>933</v>
      </c>
      <c r="DH287">
        <v>850</v>
      </c>
      <c r="DI287">
        <v>899</v>
      </c>
      <c r="DJ287">
        <v>287</v>
      </c>
      <c r="DL287">
        <v>1082</v>
      </c>
      <c r="DM287">
        <v>1062</v>
      </c>
      <c r="DN287">
        <v>20</v>
      </c>
      <c r="DO287">
        <v>1082</v>
      </c>
      <c r="DP287">
        <v>24</v>
      </c>
      <c r="DQ287">
        <v>1038</v>
      </c>
      <c r="DR287">
        <v>20</v>
      </c>
      <c r="DS287">
        <v>866</v>
      </c>
      <c r="DT287">
        <v>1006</v>
      </c>
      <c r="DU287">
        <v>114</v>
      </c>
      <c r="DV287">
        <v>830</v>
      </c>
      <c r="DW287">
        <v>96</v>
      </c>
      <c r="DX287">
        <v>1</v>
      </c>
      <c r="DY287">
        <v>28</v>
      </c>
      <c r="DZ287">
        <v>12</v>
      </c>
      <c r="EA287">
        <v>1</v>
      </c>
      <c r="EB287">
        <v>4</v>
      </c>
      <c r="EC287">
        <v>20</v>
      </c>
      <c r="ED287">
        <v>61</v>
      </c>
      <c r="EE287">
        <v>38</v>
      </c>
      <c r="EF287">
        <v>5</v>
      </c>
      <c r="EG287">
        <v>65</v>
      </c>
      <c r="EH287">
        <v>546</v>
      </c>
      <c r="EI287">
        <v>466</v>
      </c>
      <c r="EJ287">
        <v>3</v>
      </c>
      <c r="EK287">
        <v>13</v>
      </c>
      <c r="EL287">
        <v>6</v>
      </c>
      <c r="EM287">
        <v>2</v>
      </c>
      <c r="EN287">
        <v>0</v>
      </c>
      <c r="EO287">
        <v>48</v>
      </c>
      <c r="EP287">
        <v>530</v>
      </c>
      <c r="EQ287">
        <v>460</v>
      </c>
      <c r="ER287">
        <v>10</v>
      </c>
      <c r="ES287">
        <v>135</v>
      </c>
      <c r="ET287">
        <v>32</v>
      </c>
      <c r="EU287">
        <v>42</v>
      </c>
      <c r="EV287">
        <v>850</v>
      </c>
      <c r="EW287">
        <v>7323</v>
      </c>
      <c r="EX287">
        <v>1</v>
      </c>
      <c r="EY287">
        <v>89</v>
      </c>
      <c r="EZ287">
        <v>7</v>
      </c>
      <c r="FA287">
        <v>45</v>
      </c>
      <c r="FB287">
        <v>104</v>
      </c>
      <c r="FC287">
        <v>4520</v>
      </c>
      <c r="FD287">
        <v>2954</v>
      </c>
      <c r="FE287">
        <v>741</v>
      </c>
      <c r="FF287">
        <v>8215</v>
      </c>
      <c r="FG287">
        <v>87</v>
      </c>
      <c r="FH287">
        <v>42</v>
      </c>
      <c r="FI287">
        <v>0</v>
      </c>
      <c r="FJ287">
        <v>6</v>
      </c>
      <c r="FK287">
        <v>2</v>
      </c>
      <c r="FL287">
        <v>78</v>
      </c>
      <c r="FM287">
        <v>7</v>
      </c>
      <c r="FN287">
        <v>5</v>
      </c>
      <c r="FO287">
        <v>1</v>
      </c>
      <c r="FP287">
        <v>0</v>
      </c>
      <c r="FQ287">
        <v>1</v>
      </c>
      <c r="FR287">
        <v>3</v>
      </c>
      <c r="FS287">
        <v>0</v>
      </c>
      <c r="FT287">
        <v>0</v>
      </c>
      <c r="FU287">
        <v>9</v>
      </c>
      <c r="FV287">
        <v>4</v>
      </c>
      <c r="FW287">
        <v>3</v>
      </c>
      <c r="FX287">
        <v>1</v>
      </c>
      <c r="FY287">
        <v>3</v>
      </c>
      <c r="FZ287">
        <v>2</v>
      </c>
      <c r="GA287">
        <v>14</v>
      </c>
      <c r="GB287">
        <v>5</v>
      </c>
      <c r="GC287">
        <v>577</v>
      </c>
      <c r="GD287">
        <v>218</v>
      </c>
      <c r="GE287">
        <v>795</v>
      </c>
      <c r="GF287">
        <v>4</v>
      </c>
      <c r="GG287">
        <v>1</v>
      </c>
      <c r="GH287">
        <v>5</v>
      </c>
      <c r="GI287">
        <v>566</v>
      </c>
      <c r="GJ287">
        <v>217</v>
      </c>
      <c r="GK287">
        <v>783</v>
      </c>
      <c r="GL287">
        <v>577</v>
      </c>
      <c r="GM287">
        <v>58</v>
      </c>
      <c r="GN287">
        <v>58</v>
      </c>
      <c r="GO287">
        <v>58</v>
      </c>
      <c r="GP287">
        <v>422</v>
      </c>
      <c r="GQ287">
        <v>2</v>
      </c>
      <c r="GR287">
        <v>0</v>
      </c>
      <c r="GS287">
        <v>0</v>
      </c>
      <c r="GT287" t="s">
        <v>118</v>
      </c>
      <c r="GU287" t="s">
        <v>1313</v>
      </c>
      <c r="HH287" s="130"/>
      <c r="HI287" s="130"/>
      <c r="HN287" s="130"/>
      <c r="HO287" s="130"/>
      <c r="HP287" s="130"/>
    </row>
    <row r="288" spans="1:224" x14ac:dyDescent="0.3">
      <c r="A288" t="s">
        <v>133</v>
      </c>
      <c r="B288" t="s">
        <v>241</v>
      </c>
      <c r="C288" t="s">
        <v>778</v>
      </c>
      <c r="D288" t="s">
        <v>779</v>
      </c>
      <c r="E288" s="353">
        <v>44713</v>
      </c>
      <c r="F288">
        <v>11638</v>
      </c>
      <c r="G288">
        <v>986</v>
      </c>
      <c r="H288">
        <v>970</v>
      </c>
      <c r="I288">
        <v>996</v>
      </c>
      <c r="J288">
        <v>968</v>
      </c>
      <c r="K288">
        <v>984</v>
      </c>
      <c r="L288">
        <v>857</v>
      </c>
      <c r="M288">
        <v>910</v>
      </c>
      <c r="N288">
        <v>790</v>
      </c>
      <c r="O288">
        <v>1056</v>
      </c>
      <c r="P288">
        <v>12</v>
      </c>
      <c r="Q288">
        <v>11</v>
      </c>
      <c r="R288">
        <v>15</v>
      </c>
      <c r="S288">
        <v>15</v>
      </c>
      <c r="T288">
        <v>13</v>
      </c>
      <c r="U288">
        <v>9</v>
      </c>
      <c r="V288">
        <v>9</v>
      </c>
      <c r="W288">
        <v>15</v>
      </c>
      <c r="X288">
        <v>17</v>
      </c>
      <c r="Y288">
        <v>958</v>
      </c>
      <c r="Z288">
        <v>947</v>
      </c>
      <c r="AA288">
        <v>966</v>
      </c>
      <c r="AB288">
        <v>939</v>
      </c>
      <c r="AC288">
        <v>957</v>
      </c>
      <c r="AD288">
        <v>840</v>
      </c>
      <c r="AE288">
        <v>891</v>
      </c>
      <c r="AF288">
        <v>763</v>
      </c>
      <c r="AG288">
        <v>1020</v>
      </c>
      <c r="AH288">
        <v>82</v>
      </c>
      <c r="AI288">
        <v>81</v>
      </c>
      <c r="AJ288">
        <v>0</v>
      </c>
      <c r="AK288">
        <v>0</v>
      </c>
      <c r="AL288">
        <v>79</v>
      </c>
      <c r="AM288">
        <v>78</v>
      </c>
      <c r="AN288">
        <v>770</v>
      </c>
      <c r="AO288">
        <v>6</v>
      </c>
      <c r="AP288">
        <v>758</v>
      </c>
      <c r="AQ288">
        <v>0</v>
      </c>
      <c r="AR288">
        <v>0</v>
      </c>
      <c r="AS288">
        <v>0</v>
      </c>
      <c r="AT288">
        <v>615</v>
      </c>
      <c r="AU288">
        <v>5</v>
      </c>
      <c r="AV288">
        <v>605</v>
      </c>
      <c r="AW288">
        <v>910</v>
      </c>
      <c r="AX288">
        <v>6</v>
      </c>
      <c r="AY288">
        <v>28</v>
      </c>
      <c r="AZ288">
        <v>874</v>
      </c>
      <c r="BA288">
        <v>9</v>
      </c>
      <c r="BB288">
        <v>0</v>
      </c>
      <c r="BC288">
        <v>0</v>
      </c>
      <c r="BD288">
        <v>9</v>
      </c>
      <c r="BE288">
        <v>891</v>
      </c>
      <c r="BF288">
        <v>5</v>
      </c>
      <c r="BG288">
        <v>28</v>
      </c>
      <c r="BH288">
        <v>856</v>
      </c>
      <c r="BI288">
        <v>179</v>
      </c>
      <c r="BJ288">
        <v>12</v>
      </c>
      <c r="BK288">
        <v>231</v>
      </c>
      <c r="BL288">
        <v>100</v>
      </c>
      <c r="BM288">
        <v>37</v>
      </c>
      <c r="BN288">
        <v>6</v>
      </c>
      <c r="BO288">
        <v>28</v>
      </c>
      <c r="BP288">
        <v>9</v>
      </c>
      <c r="BQ288">
        <v>1</v>
      </c>
      <c r="BR288">
        <v>0</v>
      </c>
      <c r="BS288">
        <v>19</v>
      </c>
      <c r="BT288">
        <v>1</v>
      </c>
      <c r="BU288">
        <v>0</v>
      </c>
      <c r="BV288">
        <v>2</v>
      </c>
      <c r="BW288">
        <v>6</v>
      </c>
      <c r="BX288">
        <v>0</v>
      </c>
      <c r="BY288">
        <v>6</v>
      </c>
      <c r="BZ288">
        <v>16</v>
      </c>
      <c r="CA288">
        <v>0</v>
      </c>
      <c r="CB288">
        <v>14</v>
      </c>
      <c r="CC288">
        <v>2</v>
      </c>
      <c r="CG288">
        <v>986</v>
      </c>
      <c r="CH288">
        <v>589</v>
      </c>
      <c r="CI288">
        <v>996</v>
      </c>
      <c r="CJ288">
        <v>245</v>
      </c>
      <c r="CK288">
        <v>884</v>
      </c>
      <c r="CL288">
        <v>526</v>
      </c>
      <c r="CM288">
        <v>970</v>
      </c>
      <c r="CN288">
        <v>858</v>
      </c>
      <c r="CO288">
        <v>937</v>
      </c>
      <c r="CP288">
        <v>294</v>
      </c>
      <c r="CQ288">
        <v>12</v>
      </c>
      <c r="CR288">
        <v>7</v>
      </c>
      <c r="CS288">
        <v>15</v>
      </c>
      <c r="CT288">
        <v>4</v>
      </c>
      <c r="CU288">
        <v>10</v>
      </c>
      <c r="CV288">
        <v>6</v>
      </c>
      <c r="CW288">
        <v>11</v>
      </c>
      <c r="CX288">
        <v>10</v>
      </c>
      <c r="CY288">
        <v>10</v>
      </c>
      <c r="CZ288">
        <v>2</v>
      </c>
      <c r="DA288">
        <v>958</v>
      </c>
      <c r="DB288">
        <v>587</v>
      </c>
      <c r="DC288">
        <v>966</v>
      </c>
      <c r="DD288">
        <v>244</v>
      </c>
      <c r="DE288">
        <v>882</v>
      </c>
      <c r="DF288">
        <v>523</v>
      </c>
      <c r="DG288">
        <v>947</v>
      </c>
      <c r="DH288">
        <v>857</v>
      </c>
      <c r="DI288">
        <v>915</v>
      </c>
      <c r="DJ288">
        <v>293</v>
      </c>
      <c r="DL288">
        <v>1096</v>
      </c>
      <c r="DM288">
        <v>1074</v>
      </c>
      <c r="DN288">
        <v>22</v>
      </c>
      <c r="DO288">
        <v>1096</v>
      </c>
      <c r="DP288">
        <v>24</v>
      </c>
      <c r="DQ288">
        <v>1050</v>
      </c>
      <c r="DR288">
        <v>22</v>
      </c>
      <c r="DS288">
        <v>885</v>
      </c>
      <c r="DT288">
        <v>1014</v>
      </c>
      <c r="DU288">
        <v>115</v>
      </c>
      <c r="DV288">
        <v>840</v>
      </c>
      <c r="DW288">
        <v>98</v>
      </c>
      <c r="DX288">
        <v>1</v>
      </c>
      <c r="DY288">
        <v>28</v>
      </c>
      <c r="DZ288">
        <v>13</v>
      </c>
      <c r="EA288">
        <v>1</v>
      </c>
      <c r="EB288">
        <v>3</v>
      </c>
      <c r="EC288">
        <v>21</v>
      </c>
      <c r="ED288">
        <v>57</v>
      </c>
      <c r="EE288">
        <v>39</v>
      </c>
      <c r="EF288">
        <v>5</v>
      </c>
      <c r="EG288">
        <v>66</v>
      </c>
      <c r="EH288">
        <v>551</v>
      </c>
      <c r="EI288">
        <v>474</v>
      </c>
      <c r="EJ288">
        <v>3</v>
      </c>
      <c r="EK288">
        <v>13</v>
      </c>
      <c r="EL288">
        <v>6</v>
      </c>
      <c r="EM288">
        <v>2</v>
      </c>
      <c r="EN288">
        <v>0</v>
      </c>
      <c r="EO288">
        <v>47</v>
      </c>
      <c r="EP288">
        <v>526</v>
      </c>
      <c r="EQ288">
        <v>463</v>
      </c>
      <c r="ER288">
        <v>10</v>
      </c>
      <c r="ES288">
        <v>137</v>
      </c>
      <c r="ET288">
        <v>32</v>
      </c>
      <c r="EU288">
        <v>41</v>
      </c>
      <c r="EV288">
        <v>849</v>
      </c>
      <c r="EW288">
        <v>7337</v>
      </c>
      <c r="EX288">
        <v>0</v>
      </c>
      <c r="EY288">
        <v>95</v>
      </c>
      <c r="EZ288">
        <v>5</v>
      </c>
      <c r="FA288">
        <v>45</v>
      </c>
      <c r="FB288">
        <v>101</v>
      </c>
      <c r="FC288">
        <v>4465</v>
      </c>
      <c r="FD288">
        <v>2953</v>
      </c>
      <c r="FE288">
        <v>750</v>
      </c>
      <c r="FF288">
        <v>8227</v>
      </c>
      <c r="FG288">
        <v>95</v>
      </c>
      <c r="FH288">
        <v>42</v>
      </c>
      <c r="FI288">
        <v>0</v>
      </c>
      <c r="FJ288">
        <v>7</v>
      </c>
      <c r="FK288">
        <v>2</v>
      </c>
      <c r="FL288">
        <v>84</v>
      </c>
      <c r="FM288">
        <v>9</v>
      </c>
      <c r="FN288">
        <v>5</v>
      </c>
      <c r="FO288">
        <v>1</v>
      </c>
      <c r="FP288">
        <v>0</v>
      </c>
      <c r="FQ288">
        <v>1</v>
      </c>
      <c r="FR288">
        <v>3</v>
      </c>
      <c r="FS288">
        <v>0</v>
      </c>
      <c r="FT288">
        <v>0</v>
      </c>
      <c r="FU288">
        <v>9</v>
      </c>
      <c r="FV288">
        <v>4</v>
      </c>
      <c r="FW288">
        <v>3</v>
      </c>
      <c r="FX288">
        <v>1</v>
      </c>
      <c r="FY288">
        <v>3</v>
      </c>
      <c r="FZ288">
        <v>2</v>
      </c>
      <c r="GA288">
        <v>14</v>
      </c>
      <c r="GB288">
        <v>5</v>
      </c>
      <c r="GC288">
        <v>581</v>
      </c>
      <c r="GD288">
        <v>219</v>
      </c>
      <c r="GE288">
        <v>800</v>
      </c>
      <c r="GF288">
        <v>4</v>
      </c>
      <c r="GG288">
        <v>1</v>
      </c>
      <c r="GH288">
        <v>5</v>
      </c>
      <c r="GI288">
        <v>569</v>
      </c>
      <c r="GJ288">
        <v>217</v>
      </c>
      <c r="GK288">
        <v>786</v>
      </c>
      <c r="GL288">
        <v>581</v>
      </c>
      <c r="GM288">
        <v>61</v>
      </c>
      <c r="GN288">
        <v>61</v>
      </c>
      <c r="GO288">
        <v>61</v>
      </c>
      <c r="GP288">
        <v>429</v>
      </c>
      <c r="GQ288">
        <v>2</v>
      </c>
      <c r="GR288">
        <v>0</v>
      </c>
      <c r="GS288">
        <v>0</v>
      </c>
      <c r="GT288" t="s">
        <v>121</v>
      </c>
      <c r="GU288" t="s">
        <v>1313</v>
      </c>
      <c r="HH288" s="130"/>
      <c r="HI288" s="130"/>
      <c r="HN288" s="130"/>
      <c r="HO288" s="130"/>
      <c r="HP288" s="130"/>
    </row>
    <row r="289" spans="1:224" x14ac:dyDescent="0.3">
      <c r="A289" t="s">
        <v>133</v>
      </c>
      <c r="B289" t="s">
        <v>221</v>
      </c>
      <c r="C289" t="s">
        <v>780</v>
      </c>
      <c r="D289" t="s">
        <v>781</v>
      </c>
      <c r="E289" s="353">
        <v>44682</v>
      </c>
      <c r="F289">
        <v>11719</v>
      </c>
      <c r="G289">
        <v>826</v>
      </c>
      <c r="H289">
        <v>801</v>
      </c>
      <c r="I289">
        <v>833</v>
      </c>
      <c r="J289">
        <v>808</v>
      </c>
      <c r="K289">
        <v>822</v>
      </c>
      <c r="L289">
        <v>597</v>
      </c>
      <c r="M289">
        <v>637</v>
      </c>
      <c r="N289">
        <v>648</v>
      </c>
      <c r="O289">
        <v>874</v>
      </c>
      <c r="P289">
        <v>17</v>
      </c>
      <c r="Q289">
        <v>10</v>
      </c>
      <c r="R289">
        <v>16</v>
      </c>
      <c r="S289">
        <v>16</v>
      </c>
      <c r="T289">
        <v>11</v>
      </c>
      <c r="U289">
        <v>3</v>
      </c>
      <c r="V289">
        <v>6</v>
      </c>
      <c r="W289">
        <v>12</v>
      </c>
      <c r="X289">
        <v>16</v>
      </c>
      <c r="Y289">
        <v>807</v>
      </c>
      <c r="Z289">
        <v>789</v>
      </c>
      <c r="AA289">
        <v>815</v>
      </c>
      <c r="AB289">
        <v>790</v>
      </c>
      <c r="AC289">
        <v>809</v>
      </c>
      <c r="AD289">
        <v>593</v>
      </c>
      <c r="AE289">
        <v>631</v>
      </c>
      <c r="AF289">
        <v>636</v>
      </c>
      <c r="AG289">
        <v>855</v>
      </c>
      <c r="AH289">
        <v>119</v>
      </c>
      <c r="AI289">
        <v>116</v>
      </c>
      <c r="AJ289">
        <v>2</v>
      </c>
      <c r="AK289">
        <v>2</v>
      </c>
      <c r="AL289">
        <v>117</v>
      </c>
      <c r="AM289">
        <v>114</v>
      </c>
      <c r="AN289">
        <v>511</v>
      </c>
      <c r="AO289">
        <v>2</v>
      </c>
      <c r="AP289">
        <v>509</v>
      </c>
      <c r="AQ289">
        <v>1</v>
      </c>
      <c r="AR289">
        <v>1</v>
      </c>
      <c r="AS289">
        <v>0</v>
      </c>
      <c r="AT289">
        <v>430</v>
      </c>
      <c r="AU289">
        <v>2</v>
      </c>
      <c r="AV289">
        <v>428</v>
      </c>
      <c r="AW289">
        <v>637</v>
      </c>
      <c r="AX289">
        <v>6</v>
      </c>
      <c r="AY289">
        <v>30</v>
      </c>
      <c r="AZ289">
        <v>598</v>
      </c>
      <c r="BA289">
        <v>6</v>
      </c>
      <c r="BB289">
        <v>0</v>
      </c>
      <c r="BC289">
        <v>0</v>
      </c>
      <c r="BD289">
        <v>6</v>
      </c>
      <c r="BE289">
        <v>631</v>
      </c>
      <c r="BF289">
        <v>6</v>
      </c>
      <c r="BG289">
        <v>30</v>
      </c>
      <c r="BH289">
        <v>592</v>
      </c>
      <c r="BI289">
        <v>145</v>
      </c>
      <c r="BJ289">
        <v>24</v>
      </c>
      <c r="BK289">
        <v>134</v>
      </c>
      <c r="BL289">
        <v>72</v>
      </c>
      <c r="BM289">
        <v>45</v>
      </c>
      <c r="BN289">
        <v>4</v>
      </c>
      <c r="BO289">
        <v>42</v>
      </c>
      <c r="BP289">
        <v>25</v>
      </c>
      <c r="BQ289">
        <v>1</v>
      </c>
      <c r="BR289">
        <v>1</v>
      </c>
      <c r="BS289">
        <v>17</v>
      </c>
      <c r="BT289">
        <v>0</v>
      </c>
      <c r="BU289">
        <v>0</v>
      </c>
      <c r="BV289">
        <v>3</v>
      </c>
      <c r="BW289">
        <v>7</v>
      </c>
      <c r="BX289">
        <v>2</v>
      </c>
      <c r="BY289">
        <v>5</v>
      </c>
      <c r="BZ289">
        <v>17</v>
      </c>
      <c r="CA289">
        <v>4</v>
      </c>
      <c r="CB289">
        <v>16</v>
      </c>
      <c r="CC289">
        <v>1</v>
      </c>
      <c r="CG289">
        <v>826</v>
      </c>
      <c r="CH289">
        <v>682</v>
      </c>
      <c r="CI289">
        <v>833</v>
      </c>
      <c r="CJ289">
        <v>201</v>
      </c>
      <c r="CK289">
        <v>757</v>
      </c>
      <c r="CL289">
        <v>478</v>
      </c>
      <c r="CM289">
        <v>801</v>
      </c>
      <c r="CN289">
        <v>762</v>
      </c>
      <c r="CO289">
        <v>763</v>
      </c>
      <c r="CP289">
        <v>367</v>
      </c>
      <c r="CQ289">
        <v>17</v>
      </c>
      <c r="CR289">
        <v>16</v>
      </c>
      <c r="CS289">
        <v>16</v>
      </c>
      <c r="CT289">
        <v>2</v>
      </c>
      <c r="CU289">
        <v>15</v>
      </c>
      <c r="CV289">
        <v>7</v>
      </c>
      <c r="CW289">
        <v>10</v>
      </c>
      <c r="CX289">
        <v>10</v>
      </c>
      <c r="CY289">
        <v>10</v>
      </c>
      <c r="CZ289">
        <v>4</v>
      </c>
      <c r="DA289">
        <v>807</v>
      </c>
      <c r="DB289">
        <v>664</v>
      </c>
      <c r="DC289">
        <v>815</v>
      </c>
      <c r="DD289">
        <v>197</v>
      </c>
      <c r="DE289">
        <v>740</v>
      </c>
      <c r="DF289">
        <v>469</v>
      </c>
      <c r="DG289">
        <v>789</v>
      </c>
      <c r="DH289">
        <v>750</v>
      </c>
      <c r="DI289">
        <v>752</v>
      </c>
      <c r="DJ289">
        <v>362</v>
      </c>
      <c r="DL289">
        <v>903</v>
      </c>
      <c r="DM289">
        <v>900</v>
      </c>
      <c r="DN289">
        <v>3</v>
      </c>
      <c r="DO289">
        <v>903</v>
      </c>
      <c r="DP289">
        <v>19</v>
      </c>
      <c r="DQ289">
        <v>881</v>
      </c>
      <c r="DR289">
        <v>3</v>
      </c>
      <c r="DS289">
        <v>768</v>
      </c>
      <c r="DT289">
        <v>840</v>
      </c>
      <c r="DU289">
        <v>100</v>
      </c>
      <c r="DV289">
        <v>649</v>
      </c>
      <c r="DW289">
        <v>133</v>
      </c>
      <c r="DX289">
        <v>6</v>
      </c>
      <c r="DY289">
        <v>9</v>
      </c>
      <c r="DZ289">
        <v>5</v>
      </c>
      <c r="EA289">
        <v>1</v>
      </c>
      <c r="EB289">
        <v>5</v>
      </c>
      <c r="EC289">
        <v>23</v>
      </c>
      <c r="ED289">
        <v>30</v>
      </c>
      <c r="EE289">
        <v>39</v>
      </c>
      <c r="EF289">
        <v>5</v>
      </c>
      <c r="EG289">
        <v>59</v>
      </c>
      <c r="EH289">
        <v>505</v>
      </c>
      <c r="EI289">
        <v>334</v>
      </c>
      <c r="EJ289">
        <v>4</v>
      </c>
      <c r="EK289">
        <v>11</v>
      </c>
      <c r="EL289">
        <v>4</v>
      </c>
      <c r="EM289">
        <v>0</v>
      </c>
      <c r="EN289">
        <v>1</v>
      </c>
      <c r="EO289">
        <v>48</v>
      </c>
      <c r="EP289">
        <v>499</v>
      </c>
      <c r="EQ289">
        <v>333</v>
      </c>
      <c r="ER289">
        <v>23</v>
      </c>
      <c r="ES289">
        <v>165</v>
      </c>
      <c r="ET289">
        <v>33</v>
      </c>
      <c r="EU289">
        <v>120</v>
      </c>
      <c r="EV289">
        <v>472</v>
      </c>
      <c r="EW289">
        <v>7274</v>
      </c>
      <c r="EX289">
        <v>0</v>
      </c>
      <c r="EY289">
        <v>57</v>
      </c>
      <c r="EZ289">
        <v>30</v>
      </c>
      <c r="FA289">
        <v>31</v>
      </c>
      <c r="FB289">
        <v>128</v>
      </c>
      <c r="FC289">
        <v>4148</v>
      </c>
      <c r="FD289">
        <v>2980</v>
      </c>
      <c r="FE289">
        <v>738</v>
      </c>
      <c r="FF289">
        <v>7866</v>
      </c>
      <c r="FG289">
        <v>79</v>
      </c>
      <c r="FH289">
        <v>45</v>
      </c>
      <c r="FI289">
        <v>2</v>
      </c>
      <c r="FJ289">
        <v>14</v>
      </c>
      <c r="FK289">
        <v>1</v>
      </c>
      <c r="FL289">
        <v>77</v>
      </c>
      <c r="FM289">
        <v>1</v>
      </c>
      <c r="FN289">
        <v>5</v>
      </c>
      <c r="FO289">
        <v>4</v>
      </c>
      <c r="FP289">
        <v>1</v>
      </c>
      <c r="FQ289">
        <v>0</v>
      </c>
      <c r="FR289">
        <v>2</v>
      </c>
      <c r="FS289">
        <v>1</v>
      </c>
      <c r="FT289">
        <v>0</v>
      </c>
      <c r="FU289">
        <v>6</v>
      </c>
      <c r="FV289">
        <v>6</v>
      </c>
      <c r="FW289">
        <v>4</v>
      </c>
      <c r="FX289">
        <v>1</v>
      </c>
      <c r="FY289">
        <v>0</v>
      </c>
      <c r="FZ289">
        <v>6</v>
      </c>
      <c r="GA289">
        <v>11</v>
      </c>
      <c r="GB289">
        <v>5</v>
      </c>
      <c r="GC289">
        <v>549</v>
      </c>
      <c r="GD289">
        <v>126</v>
      </c>
      <c r="GE289">
        <v>675</v>
      </c>
      <c r="GF289">
        <v>2</v>
      </c>
      <c r="GG289">
        <v>0</v>
      </c>
      <c r="GH289">
        <v>2</v>
      </c>
      <c r="GI289">
        <v>547</v>
      </c>
      <c r="GJ289">
        <v>126</v>
      </c>
      <c r="GK289">
        <v>673</v>
      </c>
      <c r="GL289">
        <v>549</v>
      </c>
      <c r="GM289">
        <v>61</v>
      </c>
      <c r="GN289">
        <v>61</v>
      </c>
      <c r="GO289">
        <v>61</v>
      </c>
      <c r="GP289">
        <v>340</v>
      </c>
      <c r="GQ289">
        <v>1</v>
      </c>
      <c r="GR289">
        <v>0</v>
      </c>
      <c r="GS289">
        <v>0</v>
      </c>
      <c r="GT289" t="s">
        <v>118</v>
      </c>
      <c r="GU289" t="s">
        <v>1314</v>
      </c>
      <c r="HH289" s="130"/>
      <c r="HI289" s="130"/>
      <c r="HN289" s="130"/>
      <c r="HO289" s="130"/>
      <c r="HP289" s="130"/>
    </row>
    <row r="290" spans="1:224" x14ac:dyDescent="0.3">
      <c r="A290" t="s">
        <v>133</v>
      </c>
      <c r="B290" t="s">
        <v>221</v>
      </c>
      <c r="C290" t="s">
        <v>780</v>
      </c>
      <c r="D290" t="s">
        <v>781</v>
      </c>
      <c r="E290" s="353">
        <v>44713</v>
      </c>
      <c r="F290">
        <v>11757</v>
      </c>
      <c r="G290">
        <v>838</v>
      </c>
      <c r="H290">
        <v>806</v>
      </c>
      <c r="I290">
        <v>842</v>
      </c>
      <c r="J290">
        <v>817</v>
      </c>
      <c r="K290">
        <v>830</v>
      </c>
      <c r="L290">
        <v>613</v>
      </c>
      <c r="M290">
        <v>659</v>
      </c>
      <c r="N290">
        <v>668</v>
      </c>
      <c r="O290">
        <v>882</v>
      </c>
      <c r="P290">
        <v>17</v>
      </c>
      <c r="Q290">
        <v>10</v>
      </c>
      <c r="R290">
        <v>17</v>
      </c>
      <c r="S290">
        <v>16</v>
      </c>
      <c r="T290">
        <v>11</v>
      </c>
      <c r="U290">
        <v>3</v>
      </c>
      <c r="V290">
        <v>6</v>
      </c>
      <c r="W290">
        <v>11</v>
      </c>
      <c r="X290">
        <v>16</v>
      </c>
      <c r="Y290">
        <v>819</v>
      </c>
      <c r="Z290">
        <v>794</v>
      </c>
      <c r="AA290">
        <v>823</v>
      </c>
      <c r="AB290">
        <v>799</v>
      </c>
      <c r="AC290">
        <v>817</v>
      </c>
      <c r="AD290">
        <v>609</v>
      </c>
      <c r="AE290">
        <v>653</v>
      </c>
      <c r="AF290">
        <v>656</v>
      </c>
      <c r="AG290">
        <v>863</v>
      </c>
      <c r="AH290">
        <v>115</v>
      </c>
      <c r="AI290">
        <v>112</v>
      </c>
      <c r="AJ290">
        <v>2</v>
      </c>
      <c r="AK290">
        <v>2</v>
      </c>
      <c r="AL290">
        <v>113</v>
      </c>
      <c r="AM290">
        <v>110</v>
      </c>
      <c r="AN290">
        <v>529</v>
      </c>
      <c r="AO290">
        <v>2</v>
      </c>
      <c r="AP290">
        <v>527</v>
      </c>
      <c r="AQ290">
        <v>2</v>
      </c>
      <c r="AR290">
        <v>1</v>
      </c>
      <c r="AS290">
        <v>1</v>
      </c>
      <c r="AT290">
        <v>452</v>
      </c>
      <c r="AU290">
        <v>2</v>
      </c>
      <c r="AV290">
        <v>450</v>
      </c>
      <c r="AW290">
        <v>659</v>
      </c>
      <c r="AX290">
        <v>6</v>
      </c>
      <c r="AY290">
        <v>30</v>
      </c>
      <c r="AZ290">
        <v>621</v>
      </c>
      <c r="BA290">
        <v>6</v>
      </c>
      <c r="BB290">
        <v>0</v>
      </c>
      <c r="BC290">
        <v>0</v>
      </c>
      <c r="BD290">
        <v>6</v>
      </c>
      <c r="BE290">
        <v>653</v>
      </c>
      <c r="BF290">
        <v>6</v>
      </c>
      <c r="BG290">
        <v>30</v>
      </c>
      <c r="BH290">
        <v>615</v>
      </c>
      <c r="BI290">
        <v>147</v>
      </c>
      <c r="BJ290">
        <v>23</v>
      </c>
      <c r="BK290">
        <v>136</v>
      </c>
      <c r="BL290">
        <v>74</v>
      </c>
      <c r="BM290">
        <v>45</v>
      </c>
      <c r="BN290">
        <v>4</v>
      </c>
      <c r="BO290">
        <v>42</v>
      </c>
      <c r="BP290">
        <v>23</v>
      </c>
      <c r="BQ290">
        <v>1</v>
      </c>
      <c r="BR290">
        <v>1</v>
      </c>
      <c r="BS290">
        <v>19</v>
      </c>
      <c r="BT290">
        <v>0</v>
      </c>
      <c r="BU290">
        <v>0</v>
      </c>
      <c r="BV290">
        <v>3</v>
      </c>
      <c r="BW290">
        <v>8</v>
      </c>
      <c r="BX290">
        <v>2</v>
      </c>
      <c r="BY290">
        <v>6</v>
      </c>
      <c r="BZ290">
        <v>17</v>
      </c>
      <c r="CA290">
        <v>4</v>
      </c>
      <c r="CB290">
        <v>16</v>
      </c>
      <c r="CC290">
        <v>1</v>
      </c>
      <c r="CG290">
        <v>838</v>
      </c>
      <c r="CH290">
        <v>694</v>
      </c>
      <c r="CI290">
        <v>842</v>
      </c>
      <c r="CJ290">
        <v>199</v>
      </c>
      <c r="CK290">
        <v>757</v>
      </c>
      <c r="CL290">
        <v>474</v>
      </c>
      <c r="CM290">
        <v>806</v>
      </c>
      <c r="CN290">
        <v>750</v>
      </c>
      <c r="CO290">
        <v>770</v>
      </c>
      <c r="CP290">
        <v>375</v>
      </c>
      <c r="CQ290">
        <v>17</v>
      </c>
      <c r="CR290">
        <v>16</v>
      </c>
      <c r="CS290">
        <v>17</v>
      </c>
      <c r="CT290">
        <v>2</v>
      </c>
      <c r="CU290">
        <v>16</v>
      </c>
      <c r="CV290">
        <v>8</v>
      </c>
      <c r="CW290">
        <v>10</v>
      </c>
      <c r="CX290">
        <v>10</v>
      </c>
      <c r="CY290">
        <v>10</v>
      </c>
      <c r="CZ290">
        <v>4</v>
      </c>
      <c r="DA290">
        <v>819</v>
      </c>
      <c r="DB290">
        <v>692</v>
      </c>
      <c r="DC290">
        <v>823</v>
      </c>
      <c r="DD290">
        <v>197</v>
      </c>
      <c r="DE290">
        <v>754</v>
      </c>
      <c r="DF290">
        <v>475</v>
      </c>
      <c r="DG290">
        <v>794</v>
      </c>
      <c r="DH290">
        <v>753</v>
      </c>
      <c r="DI290">
        <v>759</v>
      </c>
      <c r="DJ290">
        <v>380</v>
      </c>
      <c r="DL290">
        <v>910</v>
      </c>
      <c r="DM290">
        <v>907</v>
      </c>
      <c r="DN290">
        <v>3</v>
      </c>
      <c r="DO290">
        <v>910</v>
      </c>
      <c r="DP290">
        <v>19</v>
      </c>
      <c r="DQ290">
        <v>888</v>
      </c>
      <c r="DR290">
        <v>3</v>
      </c>
      <c r="DS290">
        <v>775</v>
      </c>
      <c r="DT290">
        <v>845</v>
      </c>
      <c r="DU290">
        <v>100</v>
      </c>
      <c r="DV290">
        <v>657</v>
      </c>
      <c r="DW290">
        <v>134</v>
      </c>
      <c r="DX290">
        <v>5</v>
      </c>
      <c r="DY290">
        <v>8</v>
      </c>
      <c r="DZ290">
        <v>5</v>
      </c>
      <c r="EA290">
        <v>1</v>
      </c>
      <c r="EB290">
        <v>5</v>
      </c>
      <c r="EC290">
        <v>23</v>
      </c>
      <c r="ED290">
        <v>29</v>
      </c>
      <c r="EE290">
        <v>39</v>
      </c>
      <c r="EF290">
        <v>5</v>
      </c>
      <c r="EG290">
        <v>58</v>
      </c>
      <c r="EH290">
        <v>509</v>
      </c>
      <c r="EI290">
        <v>338</v>
      </c>
      <c r="EJ290">
        <v>4</v>
      </c>
      <c r="EK290">
        <v>11</v>
      </c>
      <c r="EL290">
        <v>4</v>
      </c>
      <c r="EM290">
        <v>0</v>
      </c>
      <c r="EN290">
        <v>1</v>
      </c>
      <c r="EO290">
        <v>47</v>
      </c>
      <c r="EP290">
        <v>494</v>
      </c>
      <c r="EQ290">
        <v>334</v>
      </c>
      <c r="ER290">
        <v>27</v>
      </c>
      <c r="ES290">
        <v>165</v>
      </c>
      <c r="ET290">
        <v>32</v>
      </c>
      <c r="EU290">
        <v>121</v>
      </c>
      <c r="EV290">
        <v>474</v>
      </c>
      <c r="EW290">
        <v>7292</v>
      </c>
      <c r="EX290">
        <v>1</v>
      </c>
      <c r="EY290">
        <v>57</v>
      </c>
      <c r="EZ290">
        <v>31</v>
      </c>
      <c r="FA290">
        <v>31</v>
      </c>
      <c r="FB290">
        <v>128</v>
      </c>
      <c r="FC290">
        <v>4087</v>
      </c>
      <c r="FD290">
        <v>2982</v>
      </c>
      <c r="FE290">
        <v>735</v>
      </c>
      <c r="FF290">
        <v>7887</v>
      </c>
      <c r="FG290">
        <v>82</v>
      </c>
      <c r="FH290">
        <v>46</v>
      </c>
      <c r="FI290">
        <v>2</v>
      </c>
      <c r="FJ290">
        <v>13</v>
      </c>
      <c r="FK290">
        <v>1</v>
      </c>
      <c r="FL290">
        <v>80</v>
      </c>
      <c r="FM290">
        <v>1</v>
      </c>
      <c r="FN290">
        <v>5</v>
      </c>
      <c r="FO290">
        <v>5</v>
      </c>
      <c r="FP290">
        <v>2</v>
      </c>
      <c r="FQ290">
        <v>0</v>
      </c>
      <c r="FR290">
        <v>2</v>
      </c>
      <c r="FS290">
        <v>2</v>
      </c>
      <c r="FT290">
        <v>0</v>
      </c>
      <c r="FU290">
        <v>6</v>
      </c>
      <c r="FV290">
        <v>6</v>
      </c>
      <c r="FW290">
        <v>4</v>
      </c>
      <c r="FX290">
        <v>1</v>
      </c>
      <c r="FY290">
        <v>0</v>
      </c>
      <c r="FZ290">
        <v>6</v>
      </c>
      <c r="GA290">
        <v>11</v>
      </c>
      <c r="GB290">
        <v>5</v>
      </c>
      <c r="GC290">
        <v>555</v>
      </c>
      <c r="GD290">
        <v>127</v>
      </c>
      <c r="GE290">
        <v>682</v>
      </c>
      <c r="GF290">
        <v>2</v>
      </c>
      <c r="GG290">
        <v>0</v>
      </c>
      <c r="GH290">
        <v>2</v>
      </c>
      <c r="GI290">
        <v>553</v>
      </c>
      <c r="GJ290">
        <v>127</v>
      </c>
      <c r="GK290">
        <v>680</v>
      </c>
      <c r="GL290">
        <v>555</v>
      </c>
      <c r="GM290">
        <v>54</v>
      </c>
      <c r="GN290">
        <v>54</v>
      </c>
      <c r="GO290">
        <v>54</v>
      </c>
      <c r="GP290">
        <v>347</v>
      </c>
      <c r="GQ290">
        <v>1</v>
      </c>
      <c r="GR290">
        <v>0</v>
      </c>
      <c r="GS290">
        <v>0</v>
      </c>
      <c r="GT290" t="s">
        <v>121</v>
      </c>
      <c r="GU290" t="s">
        <v>1314</v>
      </c>
      <c r="HH290" s="130"/>
      <c r="HI290" s="130"/>
      <c r="HN290" s="130"/>
      <c r="HO290" s="130"/>
      <c r="HP290" s="130"/>
    </row>
    <row r="291" spans="1:224" x14ac:dyDescent="0.3">
      <c r="A291" t="s">
        <v>133</v>
      </c>
      <c r="B291" t="s">
        <v>221</v>
      </c>
      <c r="C291" t="s">
        <v>782</v>
      </c>
      <c r="D291" t="s">
        <v>783</v>
      </c>
      <c r="E291" s="353">
        <v>44682</v>
      </c>
      <c r="F291">
        <v>7406</v>
      </c>
      <c r="G291">
        <v>459</v>
      </c>
      <c r="H291">
        <v>423</v>
      </c>
      <c r="I291">
        <v>435</v>
      </c>
      <c r="J291">
        <v>434</v>
      </c>
      <c r="K291">
        <v>444</v>
      </c>
      <c r="L291">
        <v>271</v>
      </c>
      <c r="M291">
        <v>392</v>
      </c>
      <c r="N291">
        <v>152</v>
      </c>
      <c r="O291">
        <v>497</v>
      </c>
      <c r="P291">
        <v>6</v>
      </c>
      <c r="Q291">
        <v>5</v>
      </c>
      <c r="R291">
        <v>7</v>
      </c>
      <c r="S291">
        <v>7</v>
      </c>
      <c r="T291">
        <v>6</v>
      </c>
      <c r="U291">
        <v>1</v>
      </c>
      <c r="V291">
        <v>5</v>
      </c>
      <c r="W291">
        <v>3</v>
      </c>
      <c r="X291">
        <v>11</v>
      </c>
      <c r="Y291">
        <v>450</v>
      </c>
      <c r="Z291">
        <v>415</v>
      </c>
      <c r="AA291">
        <v>425</v>
      </c>
      <c r="AB291">
        <v>424</v>
      </c>
      <c r="AC291">
        <v>435</v>
      </c>
      <c r="AD291">
        <v>269</v>
      </c>
      <c r="AE291">
        <v>385</v>
      </c>
      <c r="AF291">
        <v>148</v>
      </c>
      <c r="AG291">
        <v>483</v>
      </c>
      <c r="AH291">
        <v>68</v>
      </c>
      <c r="AI291">
        <v>67</v>
      </c>
      <c r="AJ291">
        <v>2</v>
      </c>
      <c r="AK291">
        <v>2</v>
      </c>
      <c r="AL291">
        <v>65</v>
      </c>
      <c r="AM291">
        <v>65</v>
      </c>
      <c r="AN291">
        <v>236</v>
      </c>
      <c r="AO291">
        <v>1</v>
      </c>
      <c r="AP291">
        <v>234</v>
      </c>
      <c r="AQ291">
        <v>0</v>
      </c>
      <c r="AR291">
        <v>0</v>
      </c>
      <c r="AS291">
        <v>0</v>
      </c>
      <c r="AT291">
        <v>75</v>
      </c>
      <c r="AU291">
        <v>0</v>
      </c>
      <c r="AV291">
        <v>75</v>
      </c>
      <c r="AW291">
        <v>392</v>
      </c>
      <c r="AX291">
        <v>2</v>
      </c>
      <c r="AY291">
        <v>8</v>
      </c>
      <c r="AZ291">
        <v>381</v>
      </c>
      <c r="BA291">
        <v>5</v>
      </c>
      <c r="BB291">
        <v>0</v>
      </c>
      <c r="BC291">
        <v>0</v>
      </c>
      <c r="BD291">
        <v>5</v>
      </c>
      <c r="BE291">
        <v>385</v>
      </c>
      <c r="BF291">
        <v>2</v>
      </c>
      <c r="BG291">
        <v>8</v>
      </c>
      <c r="BH291">
        <v>374</v>
      </c>
      <c r="BI291">
        <v>70</v>
      </c>
      <c r="BJ291">
        <v>7</v>
      </c>
      <c r="BK291">
        <v>75</v>
      </c>
      <c r="BL291">
        <v>42</v>
      </c>
      <c r="BM291">
        <v>17</v>
      </c>
      <c r="BN291">
        <v>0</v>
      </c>
      <c r="BO291">
        <v>18</v>
      </c>
      <c r="BP291">
        <v>1</v>
      </c>
      <c r="BQ291">
        <v>0</v>
      </c>
      <c r="BR291">
        <v>0</v>
      </c>
      <c r="BS291">
        <v>17</v>
      </c>
      <c r="BT291">
        <v>1</v>
      </c>
      <c r="BU291">
        <v>0</v>
      </c>
      <c r="BV291">
        <v>1</v>
      </c>
      <c r="BW291">
        <v>4</v>
      </c>
      <c r="BX291">
        <v>1</v>
      </c>
      <c r="BY291">
        <v>3</v>
      </c>
      <c r="BZ291">
        <v>15</v>
      </c>
      <c r="CA291">
        <v>4</v>
      </c>
      <c r="CB291">
        <v>12</v>
      </c>
      <c r="CC291">
        <v>3</v>
      </c>
      <c r="CG291">
        <v>459</v>
      </c>
      <c r="CH291">
        <v>320</v>
      </c>
      <c r="CI291">
        <v>435</v>
      </c>
      <c r="CJ291">
        <v>117</v>
      </c>
      <c r="CK291">
        <v>395</v>
      </c>
      <c r="CL291">
        <v>254</v>
      </c>
      <c r="CM291">
        <v>423</v>
      </c>
      <c r="CN291">
        <v>395</v>
      </c>
      <c r="CO291">
        <v>392</v>
      </c>
      <c r="CP291">
        <v>148</v>
      </c>
      <c r="CQ291">
        <v>6</v>
      </c>
      <c r="CR291">
        <v>5</v>
      </c>
      <c r="CS291">
        <v>7</v>
      </c>
      <c r="CT291">
        <v>2</v>
      </c>
      <c r="CU291">
        <v>5</v>
      </c>
      <c r="CV291">
        <v>3</v>
      </c>
      <c r="CW291">
        <v>5</v>
      </c>
      <c r="CX291">
        <v>4</v>
      </c>
      <c r="CY291">
        <v>4</v>
      </c>
      <c r="CZ291">
        <v>2</v>
      </c>
      <c r="DA291">
        <v>450</v>
      </c>
      <c r="DB291">
        <v>312</v>
      </c>
      <c r="DC291">
        <v>425</v>
      </c>
      <c r="DD291">
        <v>114</v>
      </c>
      <c r="DE291">
        <v>388</v>
      </c>
      <c r="DF291">
        <v>250</v>
      </c>
      <c r="DG291">
        <v>415</v>
      </c>
      <c r="DH291">
        <v>388</v>
      </c>
      <c r="DI291">
        <v>385</v>
      </c>
      <c r="DJ291">
        <v>145</v>
      </c>
      <c r="DL291">
        <v>528</v>
      </c>
      <c r="DM291">
        <v>523</v>
      </c>
      <c r="DN291">
        <v>5</v>
      </c>
      <c r="DO291">
        <v>528</v>
      </c>
      <c r="DP291">
        <v>12</v>
      </c>
      <c r="DQ291">
        <v>511</v>
      </c>
      <c r="DR291">
        <v>5</v>
      </c>
      <c r="DS291">
        <v>172</v>
      </c>
      <c r="DT291">
        <v>400</v>
      </c>
      <c r="DU291">
        <v>110</v>
      </c>
      <c r="DV291">
        <v>211</v>
      </c>
      <c r="DW291">
        <v>180</v>
      </c>
      <c r="DX291">
        <v>6</v>
      </c>
      <c r="DY291">
        <v>12</v>
      </c>
      <c r="DZ291">
        <v>7</v>
      </c>
      <c r="EA291">
        <v>2</v>
      </c>
      <c r="EB291">
        <v>3</v>
      </c>
      <c r="EC291">
        <v>3</v>
      </c>
      <c r="ED291">
        <v>131</v>
      </c>
      <c r="EE291">
        <v>16</v>
      </c>
      <c r="EF291">
        <v>2</v>
      </c>
      <c r="EG291">
        <v>33</v>
      </c>
      <c r="EH291">
        <v>294</v>
      </c>
      <c r="EI291">
        <v>199</v>
      </c>
      <c r="EJ291">
        <v>1</v>
      </c>
      <c r="EK291">
        <v>7</v>
      </c>
      <c r="EL291">
        <v>2</v>
      </c>
      <c r="EM291">
        <v>2</v>
      </c>
      <c r="EN291">
        <v>0</v>
      </c>
      <c r="EO291">
        <v>24</v>
      </c>
      <c r="EP291">
        <v>292</v>
      </c>
      <c r="EQ291">
        <v>195</v>
      </c>
      <c r="ER291">
        <v>10</v>
      </c>
      <c r="ES291">
        <v>56</v>
      </c>
      <c r="ET291">
        <v>10</v>
      </c>
      <c r="EU291">
        <v>29</v>
      </c>
      <c r="EV291">
        <v>217</v>
      </c>
      <c r="EW291">
        <v>5242</v>
      </c>
      <c r="EX291">
        <v>0</v>
      </c>
      <c r="EY291">
        <v>43</v>
      </c>
      <c r="EZ291">
        <v>5</v>
      </c>
      <c r="FA291">
        <v>20</v>
      </c>
      <c r="FB291">
        <v>68</v>
      </c>
      <c r="FC291">
        <v>3065</v>
      </c>
      <c r="FD291">
        <v>2034</v>
      </c>
      <c r="FE291">
        <v>389</v>
      </c>
      <c r="FF291">
        <v>5488</v>
      </c>
      <c r="FG291">
        <v>50</v>
      </c>
      <c r="FH291">
        <v>20</v>
      </c>
      <c r="FI291">
        <v>0</v>
      </c>
      <c r="FJ291">
        <v>0</v>
      </c>
      <c r="FK291">
        <v>1</v>
      </c>
      <c r="FL291">
        <v>48</v>
      </c>
      <c r="FM291">
        <v>1</v>
      </c>
      <c r="FN291">
        <v>2</v>
      </c>
      <c r="FO291">
        <v>0</v>
      </c>
      <c r="FP291">
        <v>0</v>
      </c>
      <c r="FQ291">
        <v>0</v>
      </c>
      <c r="FR291">
        <v>0</v>
      </c>
      <c r="FS291">
        <v>0</v>
      </c>
      <c r="FT291">
        <v>0</v>
      </c>
      <c r="FU291">
        <v>3</v>
      </c>
      <c r="FV291">
        <v>2</v>
      </c>
      <c r="FW291">
        <v>1</v>
      </c>
      <c r="FX291">
        <v>1</v>
      </c>
      <c r="FY291">
        <v>1</v>
      </c>
      <c r="FZ291">
        <v>1</v>
      </c>
      <c r="GA291">
        <v>5</v>
      </c>
      <c r="GB291">
        <v>0</v>
      </c>
      <c r="GC291">
        <v>287</v>
      </c>
      <c r="GD291">
        <v>71</v>
      </c>
      <c r="GE291">
        <v>358</v>
      </c>
      <c r="GF291">
        <v>3</v>
      </c>
      <c r="GG291">
        <v>0</v>
      </c>
      <c r="GH291">
        <v>3</v>
      </c>
      <c r="GI291">
        <v>282</v>
      </c>
      <c r="GJ291">
        <v>71</v>
      </c>
      <c r="GK291">
        <v>353</v>
      </c>
      <c r="GL291">
        <v>287</v>
      </c>
      <c r="GM291">
        <v>16</v>
      </c>
      <c r="GN291">
        <v>16</v>
      </c>
      <c r="GO291">
        <v>16</v>
      </c>
      <c r="GP291">
        <v>145</v>
      </c>
      <c r="GQ291">
        <v>1</v>
      </c>
      <c r="GR291">
        <v>0</v>
      </c>
      <c r="GS291">
        <v>0</v>
      </c>
      <c r="GT291" t="s">
        <v>118</v>
      </c>
      <c r="GU291" t="s">
        <v>1315</v>
      </c>
      <c r="HH291" s="130"/>
      <c r="HI291" s="130"/>
      <c r="HN291" s="130"/>
      <c r="HO291" s="130"/>
      <c r="HP291" s="130"/>
    </row>
    <row r="292" spans="1:224" x14ac:dyDescent="0.3">
      <c r="A292" t="s">
        <v>133</v>
      </c>
      <c r="B292" t="s">
        <v>221</v>
      </c>
      <c r="C292" t="s">
        <v>782</v>
      </c>
      <c r="D292" t="s">
        <v>783</v>
      </c>
      <c r="E292" s="353">
        <v>44713</v>
      </c>
      <c r="F292">
        <v>7426</v>
      </c>
      <c r="G292">
        <v>464</v>
      </c>
      <c r="H292">
        <v>438</v>
      </c>
      <c r="I292">
        <v>450</v>
      </c>
      <c r="J292">
        <v>441</v>
      </c>
      <c r="K292">
        <v>460</v>
      </c>
      <c r="L292">
        <v>289</v>
      </c>
      <c r="M292">
        <v>391</v>
      </c>
      <c r="N292">
        <v>137</v>
      </c>
      <c r="O292">
        <v>506</v>
      </c>
      <c r="P292">
        <v>8</v>
      </c>
      <c r="Q292">
        <v>7</v>
      </c>
      <c r="R292">
        <v>8</v>
      </c>
      <c r="S292">
        <v>9</v>
      </c>
      <c r="T292">
        <v>8</v>
      </c>
      <c r="U292">
        <v>2</v>
      </c>
      <c r="V292">
        <v>6</v>
      </c>
      <c r="W292">
        <v>4</v>
      </c>
      <c r="X292">
        <v>13</v>
      </c>
      <c r="Y292">
        <v>453</v>
      </c>
      <c r="Z292">
        <v>428</v>
      </c>
      <c r="AA292">
        <v>439</v>
      </c>
      <c r="AB292">
        <v>429</v>
      </c>
      <c r="AC292">
        <v>449</v>
      </c>
      <c r="AD292">
        <v>285</v>
      </c>
      <c r="AE292">
        <v>383</v>
      </c>
      <c r="AF292">
        <v>132</v>
      </c>
      <c r="AG292">
        <v>490</v>
      </c>
      <c r="AH292">
        <v>67</v>
      </c>
      <c r="AI292">
        <v>65</v>
      </c>
      <c r="AJ292">
        <v>2</v>
      </c>
      <c r="AK292">
        <v>2</v>
      </c>
      <c r="AL292">
        <v>65</v>
      </c>
      <c r="AM292">
        <v>63</v>
      </c>
      <c r="AN292">
        <v>243</v>
      </c>
      <c r="AO292">
        <v>2</v>
      </c>
      <c r="AP292">
        <v>240</v>
      </c>
      <c r="AQ292">
        <v>0</v>
      </c>
      <c r="AR292">
        <v>0</v>
      </c>
      <c r="AS292">
        <v>0</v>
      </c>
      <c r="AT292">
        <v>69</v>
      </c>
      <c r="AU292">
        <v>0</v>
      </c>
      <c r="AV292">
        <v>68</v>
      </c>
      <c r="AW292">
        <v>391</v>
      </c>
      <c r="AX292">
        <v>2</v>
      </c>
      <c r="AY292">
        <v>8</v>
      </c>
      <c r="AZ292">
        <v>380</v>
      </c>
      <c r="BA292">
        <v>6</v>
      </c>
      <c r="BB292">
        <v>0</v>
      </c>
      <c r="BC292">
        <v>0</v>
      </c>
      <c r="BD292">
        <v>6</v>
      </c>
      <c r="BE292">
        <v>383</v>
      </c>
      <c r="BF292">
        <v>2</v>
      </c>
      <c r="BG292">
        <v>8</v>
      </c>
      <c r="BH292">
        <v>372</v>
      </c>
      <c r="BI292">
        <v>92</v>
      </c>
      <c r="BJ292">
        <v>7</v>
      </c>
      <c r="BK292">
        <v>78</v>
      </c>
      <c r="BL292">
        <v>43</v>
      </c>
      <c r="BM292">
        <v>17</v>
      </c>
      <c r="BN292">
        <v>0</v>
      </c>
      <c r="BO292">
        <v>18</v>
      </c>
      <c r="BP292">
        <v>0</v>
      </c>
      <c r="BQ292">
        <v>0</v>
      </c>
      <c r="BR292">
        <v>0</v>
      </c>
      <c r="BS292">
        <v>18</v>
      </c>
      <c r="BT292">
        <v>1</v>
      </c>
      <c r="BU292">
        <v>0</v>
      </c>
      <c r="BV292">
        <v>3</v>
      </c>
      <c r="BW292">
        <v>4</v>
      </c>
      <c r="BX292">
        <v>1</v>
      </c>
      <c r="BY292">
        <v>3</v>
      </c>
      <c r="BZ292">
        <v>15</v>
      </c>
      <c r="CA292">
        <v>4</v>
      </c>
      <c r="CB292">
        <v>13</v>
      </c>
      <c r="CC292">
        <v>2</v>
      </c>
      <c r="CG292">
        <v>464</v>
      </c>
      <c r="CH292">
        <v>315</v>
      </c>
      <c r="CI292">
        <v>450</v>
      </c>
      <c r="CJ292">
        <v>108</v>
      </c>
      <c r="CK292">
        <v>384</v>
      </c>
      <c r="CL292">
        <v>247</v>
      </c>
      <c r="CM292">
        <v>438</v>
      </c>
      <c r="CN292">
        <v>385</v>
      </c>
      <c r="CO292">
        <v>403</v>
      </c>
      <c r="CP292">
        <v>148</v>
      </c>
      <c r="CQ292">
        <v>8</v>
      </c>
      <c r="CR292">
        <v>7</v>
      </c>
      <c r="CS292">
        <v>8</v>
      </c>
      <c r="CT292">
        <v>2</v>
      </c>
      <c r="CU292">
        <v>5</v>
      </c>
      <c r="CV292">
        <v>3</v>
      </c>
      <c r="CW292">
        <v>7</v>
      </c>
      <c r="CX292">
        <v>6</v>
      </c>
      <c r="CY292">
        <v>5</v>
      </c>
      <c r="CZ292">
        <v>2</v>
      </c>
      <c r="DA292">
        <v>453</v>
      </c>
      <c r="DB292">
        <v>317</v>
      </c>
      <c r="DC292">
        <v>439</v>
      </c>
      <c r="DD292">
        <v>117</v>
      </c>
      <c r="DE292">
        <v>399</v>
      </c>
      <c r="DF292">
        <v>261</v>
      </c>
      <c r="DG292">
        <v>428</v>
      </c>
      <c r="DH292">
        <v>402</v>
      </c>
      <c r="DI292">
        <v>395</v>
      </c>
      <c r="DJ292">
        <v>152</v>
      </c>
      <c r="DL292">
        <v>540</v>
      </c>
      <c r="DM292">
        <v>535</v>
      </c>
      <c r="DN292">
        <v>5</v>
      </c>
      <c r="DO292">
        <v>540</v>
      </c>
      <c r="DP292">
        <v>14</v>
      </c>
      <c r="DQ292">
        <v>521</v>
      </c>
      <c r="DR292">
        <v>5</v>
      </c>
      <c r="DS292">
        <v>170</v>
      </c>
      <c r="DT292">
        <v>395</v>
      </c>
      <c r="DU292">
        <v>111</v>
      </c>
      <c r="DV292">
        <v>218</v>
      </c>
      <c r="DW292">
        <v>183</v>
      </c>
      <c r="DX292">
        <v>7</v>
      </c>
      <c r="DY292">
        <v>12</v>
      </c>
      <c r="DZ292">
        <v>7</v>
      </c>
      <c r="EA292">
        <v>2</v>
      </c>
      <c r="EB292">
        <v>3</v>
      </c>
      <c r="EC292">
        <v>3</v>
      </c>
      <c r="ED292">
        <v>130</v>
      </c>
      <c r="EE292">
        <v>16</v>
      </c>
      <c r="EF292">
        <v>2</v>
      </c>
      <c r="EG292">
        <v>33</v>
      </c>
      <c r="EH292">
        <v>300</v>
      </c>
      <c r="EI292">
        <v>205</v>
      </c>
      <c r="EJ292">
        <v>1</v>
      </c>
      <c r="EK292">
        <v>7</v>
      </c>
      <c r="EL292">
        <v>2</v>
      </c>
      <c r="EM292">
        <v>2</v>
      </c>
      <c r="EN292">
        <v>0</v>
      </c>
      <c r="EO292">
        <v>24</v>
      </c>
      <c r="EP292">
        <v>287</v>
      </c>
      <c r="EQ292">
        <v>194</v>
      </c>
      <c r="ER292">
        <v>10</v>
      </c>
      <c r="ES292">
        <v>56</v>
      </c>
      <c r="ET292">
        <v>10</v>
      </c>
      <c r="EU292">
        <v>30</v>
      </c>
      <c r="EV292">
        <v>214</v>
      </c>
      <c r="EW292">
        <v>5246</v>
      </c>
      <c r="EX292">
        <v>0</v>
      </c>
      <c r="EY292">
        <v>50</v>
      </c>
      <c r="EZ292">
        <v>5</v>
      </c>
      <c r="FA292">
        <v>20</v>
      </c>
      <c r="FB292">
        <v>69</v>
      </c>
      <c r="FC292">
        <v>3025</v>
      </c>
      <c r="FD292">
        <v>2021</v>
      </c>
      <c r="FE292">
        <v>393</v>
      </c>
      <c r="FF292">
        <v>5490</v>
      </c>
      <c r="FG292">
        <v>62</v>
      </c>
      <c r="FH292">
        <v>22</v>
      </c>
      <c r="FI292">
        <v>0</v>
      </c>
      <c r="FJ292">
        <v>0</v>
      </c>
      <c r="FK292">
        <v>2</v>
      </c>
      <c r="FL292">
        <v>58</v>
      </c>
      <c r="FM292">
        <v>2</v>
      </c>
      <c r="FN292">
        <v>2</v>
      </c>
      <c r="FO292">
        <v>0</v>
      </c>
      <c r="FP292">
        <v>0</v>
      </c>
      <c r="FQ292">
        <v>0</v>
      </c>
      <c r="FR292">
        <v>0</v>
      </c>
      <c r="FS292">
        <v>0</v>
      </c>
      <c r="FT292">
        <v>0</v>
      </c>
      <c r="FU292">
        <v>2</v>
      </c>
      <c r="FV292">
        <v>1</v>
      </c>
      <c r="FW292">
        <v>1</v>
      </c>
      <c r="FX292">
        <v>0</v>
      </c>
      <c r="FY292">
        <v>1</v>
      </c>
      <c r="FZ292">
        <v>1</v>
      </c>
      <c r="GA292">
        <v>4</v>
      </c>
      <c r="GB292">
        <v>0</v>
      </c>
      <c r="GC292">
        <v>292</v>
      </c>
      <c r="GD292">
        <v>73</v>
      </c>
      <c r="GE292">
        <v>365</v>
      </c>
      <c r="GF292">
        <v>4</v>
      </c>
      <c r="GG292">
        <v>0</v>
      </c>
      <c r="GH292">
        <v>4</v>
      </c>
      <c r="GI292">
        <v>286</v>
      </c>
      <c r="GJ292">
        <v>73</v>
      </c>
      <c r="GK292">
        <v>359</v>
      </c>
      <c r="GL292">
        <v>292</v>
      </c>
      <c r="GM292">
        <v>15</v>
      </c>
      <c r="GN292">
        <v>15</v>
      </c>
      <c r="GO292">
        <v>15</v>
      </c>
      <c r="GP292">
        <v>142</v>
      </c>
      <c r="GQ292">
        <v>1</v>
      </c>
      <c r="GR292">
        <v>0</v>
      </c>
      <c r="GS292">
        <v>0</v>
      </c>
      <c r="GT292" t="s">
        <v>121</v>
      </c>
      <c r="GU292" t="s">
        <v>1315</v>
      </c>
      <c r="HH292" s="130"/>
      <c r="HI292" s="130"/>
      <c r="HN292" s="130"/>
      <c r="HO292" s="130"/>
      <c r="HP292" s="130"/>
    </row>
    <row r="293" spans="1:224" x14ac:dyDescent="0.3">
      <c r="A293" t="s">
        <v>133</v>
      </c>
      <c r="B293" t="s">
        <v>221</v>
      </c>
      <c r="C293" t="s">
        <v>784</v>
      </c>
      <c r="D293" t="s">
        <v>785</v>
      </c>
      <c r="E293" s="353">
        <v>44682</v>
      </c>
      <c r="F293">
        <v>15267</v>
      </c>
      <c r="G293">
        <v>933</v>
      </c>
      <c r="H293">
        <v>914</v>
      </c>
      <c r="I293">
        <v>929</v>
      </c>
      <c r="J293">
        <v>938</v>
      </c>
      <c r="K293">
        <v>941</v>
      </c>
      <c r="L293">
        <v>784</v>
      </c>
      <c r="M293">
        <v>908</v>
      </c>
      <c r="N293">
        <v>97</v>
      </c>
      <c r="O293">
        <v>982</v>
      </c>
      <c r="P293">
        <v>31</v>
      </c>
      <c r="Q293">
        <v>25</v>
      </c>
      <c r="R293">
        <v>30</v>
      </c>
      <c r="S293">
        <v>32</v>
      </c>
      <c r="T293">
        <v>29</v>
      </c>
      <c r="U293">
        <v>21</v>
      </c>
      <c r="V293">
        <v>26</v>
      </c>
      <c r="W293">
        <v>2</v>
      </c>
      <c r="X293">
        <v>37</v>
      </c>
      <c r="Y293">
        <v>900</v>
      </c>
      <c r="Z293">
        <v>887</v>
      </c>
      <c r="AA293">
        <v>897</v>
      </c>
      <c r="AB293">
        <v>903</v>
      </c>
      <c r="AC293">
        <v>909</v>
      </c>
      <c r="AD293">
        <v>762</v>
      </c>
      <c r="AE293">
        <v>881</v>
      </c>
      <c r="AF293">
        <v>95</v>
      </c>
      <c r="AG293">
        <v>943</v>
      </c>
      <c r="AH293">
        <v>105</v>
      </c>
      <c r="AI293">
        <v>104</v>
      </c>
      <c r="AJ293">
        <v>3</v>
      </c>
      <c r="AK293">
        <v>3</v>
      </c>
      <c r="AL293">
        <v>102</v>
      </c>
      <c r="AM293">
        <v>101</v>
      </c>
      <c r="AN293">
        <v>761</v>
      </c>
      <c r="AO293">
        <v>21</v>
      </c>
      <c r="AP293">
        <v>739</v>
      </c>
      <c r="AQ293">
        <v>2</v>
      </c>
      <c r="AR293">
        <v>2</v>
      </c>
      <c r="AS293">
        <v>0</v>
      </c>
      <c r="AT293">
        <v>87</v>
      </c>
      <c r="AU293">
        <v>1</v>
      </c>
      <c r="AV293">
        <v>86</v>
      </c>
      <c r="AW293">
        <v>908</v>
      </c>
      <c r="AX293">
        <v>1</v>
      </c>
      <c r="AY293">
        <v>1</v>
      </c>
      <c r="AZ293">
        <v>906</v>
      </c>
      <c r="BA293">
        <v>26</v>
      </c>
      <c r="BB293">
        <v>0</v>
      </c>
      <c r="BC293">
        <v>0</v>
      </c>
      <c r="BD293">
        <v>26</v>
      </c>
      <c r="BE293">
        <v>881</v>
      </c>
      <c r="BF293">
        <v>1</v>
      </c>
      <c r="BG293">
        <v>1</v>
      </c>
      <c r="BH293">
        <v>879</v>
      </c>
      <c r="BI293">
        <v>131</v>
      </c>
      <c r="BJ293">
        <v>11</v>
      </c>
      <c r="BK293">
        <v>158</v>
      </c>
      <c r="BL293">
        <v>128</v>
      </c>
      <c r="BM293">
        <v>29</v>
      </c>
      <c r="BN293">
        <v>8</v>
      </c>
      <c r="BO293">
        <v>67</v>
      </c>
      <c r="BP293">
        <v>20</v>
      </c>
      <c r="BQ293">
        <v>1</v>
      </c>
      <c r="BR293">
        <v>0</v>
      </c>
      <c r="BS293">
        <v>47</v>
      </c>
      <c r="BT293">
        <v>0</v>
      </c>
      <c r="BU293">
        <v>1</v>
      </c>
      <c r="BV293">
        <v>5</v>
      </c>
      <c r="BW293">
        <v>17</v>
      </c>
      <c r="BX293">
        <v>1</v>
      </c>
      <c r="BY293">
        <v>16</v>
      </c>
      <c r="BZ293">
        <v>40</v>
      </c>
      <c r="CA293">
        <v>10</v>
      </c>
      <c r="CB293">
        <v>35</v>
      </c>
      <c r="CC293">
        <v>5</v>
      </c>
      <c r="CG293">
        <v>933</v>
      </c>
      <c r="CH293">
        <v>820</v>
      </c>
      <c r="CI293">
        <v>929</v>
      </c>
      <c r="CJ293">
        <v>248</v>
      </c>
      <c r="CK293">
        <v>869</v>
      </c>
      <c r="CL293">
        <v>549</v>
      </c>
      <c r="CM293">
        <v>914</v>
      </c>
      <c r="CN293">
        <v>867</v>
      </c>
      <c r="CO293">
        <v>896</v>
      </c>
      <c r="CP293">
        <v>455</v>
      </c>
      <c r="CQ293">
        <v>31</v>
      </c>
      <c r="CR293">
        <v>29</v>
      </c>
      <c r="CS293">
        <v>30</v>
      </c>
      <c r="CT293">
        <v>4</v>
      </c>
      <c r="CU293">
        <v>26</v>
      </c>
      <c r="CV293">
        <v>15</v>
      </c>
      <c r="CW293">
        <v>25</v>
      </c>
      <c r="CX293">
        <v>23</v>
      </c>
      <c r="CY293">
        <v>25</v>
      </c>
      <c r="CZ293">
        <v>11</v>
      </c>
      <c r="DA293">
        <v>900</v>
      </c>
      <c r="DB293">
        <v>790</v>
      </c>
      <c r="DC293">
        <v>897</v>
      </c>
      <c r="DD293">
        <v>244</v>
      </c>
      <c r="DE293">
        <v>842</v>
      </c>
      <c r="DF293">
        <v>534</v>
      </c>
      <c r="DG293">
        <v>887</v>
      </c>
      <c r="DH293">
        <v>842</v>
      </c>
      <c r="DI293">
        <v>869</v>
      </c>
      <c r="DJ293">
        <v>444</v>
      </c>
      <c r="DL293">
        <v>994</v>
      </c>
      <c r="DM293">
        <v>989</v>
      </c>
      <c r="DN293">
        <v>5</v>
      </c>
      <c r="DO293">
        <v>994</v>
      </c>
      <c r="DP293">
        <v>41</v>
      </c>
      <c r="DQ293">
        <v>948</v>
      </c>
      <c r="DR293">
        <v>5</v>
      </c>
      <c r="DS293">
        <v>932</v>
      </c>
      <c r="DT293">
        <v>961</v>
      </c>
      <c r="DU293">
        <v>109</v>
      </c>
      <c r="DV293">
        <v>656</v>
      </c>
      <c r="DW293">
        <v>193</v>
      </c>
      <c r="DX293">
        <v>14</v>
      </c>
      <c r="DY293">
        <v>20</v>
      </c>
      <c r="DZ293">
        <v>2</v>
      </c>
      <c r="EA293">
        <v>0</v>
      </c>
      <c r="EB293">
        <v>0</v>
      </c>
      <c r="EC293">
        <v>1</v>
      </c>
      <c r="ED293">
        <v>12</v>
      </c>
      <c r="EE293">
        <v>10</v>
      </c>
      <c r="EF293">
        <v>12</v>
      </c>
      <c r="EG293">
        <v>87</v>
      </c>
      <c r="EH293">
        <v>583</v>
      </c>
      <c r="EI293">
        <v>312</v>
      </c>
      <c r="EJ293">
        <v>9</v>
      </c>
      <c r="EK293">
        <v>19</v>
      </c>
      <c r="EL293">
        <v>11</v>
      </c>
      <c r="EM293">
        <v>2</v>
      </c>
      <c r="EN293">
        <v>1</v>
      </c>
      <c r="EO293">
        <v>66</v>
      </c>
      <c r="EP293">
        <v>572</v>
      </c>
      <c r="EQ293">
        <v>309</v>
      </c>
      <c r="ER293">
        <v>20</v>
      </c>
      <c r="ES293">
        <v>249</v>
      </c>
      <c r="ET293">
        <v>60</v>
      </c>
      <c r="EU293">
        <v>91</v>
      </c>
      <c r="EV293">
        <v>530</v>
      </c>
      <c r="EW293">
        <v>9801</v>
      </c>
      <c r="EX293">
        <v>0</v>
      </c>
      <c r="EY293">
        <v>116</v>
      </c>
      <c r="EZ293">
        <v>10</v>
      </c>
      <c r="FA293">
        <v>49</v>
      </c>
      <c r="FB293">
        <v>115</v>
      </c>
      <c r="FC293">
        <v>6192</v>
      </c>
      <c r="FD293">
        <v>3738</v>
      </c>
      <c r="FE293">
        <v>492</v>
      </c>
      <c r="FF293">
        <v>10422</v>
      </c>
      <c r="FG293">
        <v>90</v>
      </c>
      <c r="FH293">
        <v>60</v>
      </c>
      <c r="FI293">
        <v>1</v>
      </c>
      <c r="FJ293">
        <v>5</v>
      </c>
      <c r="FK293">
        <v>3</v>
      </c>
      <c r="FL293">
        <v>84</v>
      </c>
      <c r="FM293">
        <v>3</v>
      </c>
      <c r="FN293">
        <v>12</v>
      </c>
      <c r="FO293">
        <v>4</v>
      </c>
      <c r="FP293">
        <v>1</v>
      </c>
      <c r="FQ293">
        <v>1</v>
      </c>
      <c r="FR293">
        <v>7</v>
      </c>
      <c r="FS293">
        <v>2</v>
      </c>
      <c r="FT293">
        <v>1</v>
      </c>
      <c r="FU293">
        <v>8</v>
      </c>
      <c r="FV293">
        <v>4</v>
      </c>
      <c r="FW293">
        <v>1</v>
      </c>
      <c r="FX293">
        <v>2</v>
      </c>
      <c r="FY293">
        <v>5</v>
      </c>
      <c r="FZ293">
        <v>2</v>
      </c>
      <c r="GA293">
        <v>20</v>
      </c>
      <c r="GB293">
        <v>10</v>
      </c>
      <c r="GC293">
        <v>567</v>
      </c>
      <c r="GD293">
        <v>153</v>
      </c>
      <c r="GE293">
        <v>720</v>
      </c>
      <c r="GF293">
        <v>7</v>
      </c>
      <c r="GG293">
        <v>1</v>
      </c>
      <c r="GH293">
        <v>8</v>
      </c>
      <c r="GI293">
        <v>559</v>
      </c>
      <c r="GJ293">
        <v>152</v>
      </c>
      <c r="GK293">
        <v>711</v>
      </c>
      <c r="GL293">
        <v>567</v>
      </c>
      <c r="GM293">
        <v>42</v>
      </c>
      <c r="GN293">
        <v>41</v>
      </c>
      <c r="GO293">
        <v>42</v>
      </c>
      <c r="GP293">
        <v>385</v>
      </c>
      <c r="GQ293">
        <v>5</v>
      </c>
      <c r="GR293">
        <v>2</v>
      </c>
      <c r="GS293">
        <v>2</v>
      </c>
      <c r="GT293" t="s">
        <v>118</v>
      </c>
      <c r="GU293" t="s">
        <v>1316</v>
      </c>
      <c r="HH293" s="130"/>
      <c r="HI293" s="130"/>
      <c r="HN293" s="130"/>
      <c r="HO293" s="130"/>
      <c r="HP293" s="130"/>
    </row>
    <row r="294" spans="1:224" x14ac:dyDescent="0.3">
      <c r="A294" t="s">
        <v>130</v>
      </c>
      <c r="B294" t="s">
        <v>131</v>
      </c>
      <c r="C294" t="s">
        <v>940</v>
      </c>
      <c r="D294" t="s">
        <v>941</v>
      </c>
      <c r="E294" s="353">
        <v>44682</v>
      </c>
      <c r="F294">
        <v>11819</v>
      </c>
      <c r="G294">
        <v>419</v>
      </c>
      <c r="H294">
        <v>421</v>
      </c>
      <c r="I294">
        <v>424</v>
      </c>
      <c r="J294">
        <v>417</v>
      </c>
      <c r="K294">
        <v>420</v>
      </c>
      <c r="L294">
        <v>360</v>
      </c>
      <c r="M294">
        <v>408</v>
      </c>
      <c r="N294">
        <v>337</v>
      </c>
      <c r="O294">
        <v>425</v>
      </c>
      <c r="P294">
        <v>20</v>
      </c>
      <c r="Q294">
        <v>20</v>
      </c>
      <c r="R294">
        <v>21</v>
      </c>
      <c r="S294">
        <v>21</v>
      </c>
      <c r="T294">
        <v>21</v>
      </c>
      <c r="U294">
        <v>16</v>
      </c>
      <c r="V294">
        <v>20</v>
      </c>
      <c r="W294">
        <v>17</v>
      </c>
      <c r="X294">
        <v>21</v>
      </c>
      <c r="Y294">
        <v>398</v>
      </c>
      <c r="Z294">
        <v>400</v>
      </c>
      <c r="AA294">
        <v>401</v>
      </c>
      <c r="AB294">
        <v>395</v>
      </c>
      <c r="AC294">
        <v>398</v>
      </c>
      <c r="AD294">
        <v>343</v>
      </c>
      <c r="AE294">
        <v>387</v>
      </c>
      <c r="AF294">
        <v>319</v>
      </c>
      <c r="AG294">
        <v>402</v>
      </c>
      <c r="AH294">
        <v>48</v>
      </c>
      <c r="AI294">
        <v>44</v>
      </c>
      <c r="AJ294">
        <v>1</v>
      </c>
      <c r="AK294">
        <v>1</v>
      </c>
      <c r="AL294">
        <v>47</v>
      </c>
      <c r="AM294">
        <v>43</v>
      </c>
      <c r="AN294">
        <v>353</v>
      </c>
      <c r="AO294">
        <v>16</v>
      </c>
      <c r="AP294">
        <v>336</v>
      </c>
      <c r="AQ294">
        <v>0</v>
      </c>
      <c r="AR294">
        <v>0</v>
      </c>
      <c r="AS294">
        <v>0</v>
      </c>
      <c r="AT294">
        <v>298</v>
      </c>
      <c r="AU294">
        <v>15</v>
      </c>
      <c r="AV294">
        <v>282</v>
      </c>
      <c r="AW294">
        <v>408</v>
      </c>
      <c r="AX294">
        <v>0</v>
      </c>
      <c r="AY294">
        <v>36</v>
      </c>
      <c r="AZ294">
        <v>372</v>
      </c>
      <c r="BA294">
        <v>20</v>
      </c>
      <c r="BB294">
        <v>0</v>
      </c>
      <c r="BC294">
        <v>0</v>
      </c>
      <c r="BD294">
        <v>20</v>
      </c>
      <c r="BE294">
        <v>387</v>
      </c>
      <c r="BF294">
        <v>0</v>
      </c>
      <c r="BG294">
        <v>36</v>
      </c>
      <c r="BH294">
        <v>351</v>
      </c>
      <c r="BI294">
        <v>71</v>
      </c>
      <c r="BJ294">
        <v>10</v>
      </c>
      <c r="BK294">
        <v>83</v>
      </c>
      <c r="BL294">
        <v>39</v>
      </c>
      <c r="BM294">
        <v>18</v>
      </c>
      <c r="BN294">
        <v>1</v>
      </c>
      <c r="BO294">
        <v>32</v>
      </c>
      <c r="BP294">
        <v>16</v>
      </c>
      <c r="BQ294">
        <v>3</v>
      </c>
      <c r="BR294">
        <v>1</v>
      </c>
      <c r="BS294">
        <v>16</v>
      </c>
      <c r="BT294">
        <v>1</v>
      </c>
      <c r="BU294">
        <v>0</v>
      </c>
      <c r="BV294">
        <v>0</v>
      </c>
      <c r="BW294">
        <v>7</v>
      </c>
      <c r="BX294">
        <v>1</v>
      </c>
      <c r="BY294">
        <v>6</v>
      </c>
      <c r="BZ294">
        <v>15</v>
      </c>
      <c r="CA294">
        <v>4</v>
      </c>
      <c r="CB294">
        <v>15</v>
      </c>
      <c r="CC294">
        <v>0</v>
      </c>
      <c r="CG294">
        <v>419</v>
      </c>
      <c r="CH294">
        <v>305</v>
      </c>
      <c r="CI294">
        <v>424</v>
      </c>
      <c r="CJ294">
        <v>120</v>
      </c>
      <c r="CK294">
        <v>397</v>
      </c>
      <c r="CL294">
        <v>269</v>
      </c>
      <c r="CM294">
        <v>421</v>
      </c>
      <c r="CN294">
        <v>405</v>
      </c>
      <c r="CO294">
        <v>417</v>
      </c>
      <c r="CP294">
        <v>197</v>
      </c>
      <c r="CQ294">
        <v>20</v>
      </c>
      <c r="CR294">
        <v>17</v>
      </c>
      <c r="CS294">
        <v>21</v>
      </c>
      <c r="CT294">
        <v>6</v>
      </c>
      <c r="CU294">
        <v>20</v>
      </c>
      <c r="CV294">
        <v>11</v>
      </c>
      <c r="CW294">
        <v>20</v>
      </c>
      <c r="CX294">
        <v>20</v>
      </c>
      <c r="CY294">
        <v>20</v>
      </c>
      <c r="CZ294">
        <v>9</v>
      </c>
      <c r="DA294">
        <v>398</v>
      </c>
      <c r="DB294">
        <v>288</v>
      </c>
      <c r="DC294">
        <v>401</v>
      </c>
      <c r="DD294">
        <v>113</v>
      </c>
      <c r="DE294">
        <v>375</v>
      </c>
      <c r="DF294">
        <v>256</v>
      </c>
      <c r="DG294">
        <v>400</v>
      </c>
      <c r="DH294">
        <v>384</v>
      </c>
      <c r="DI294">
        <v>396</v>
      </c>
      <c r="DJ294">
        <v>188</v>
      </c>
      <c r="DL294">
        <v>434</v>
      </c>
      <c r="DM294">
        <v>432</v>
      </c>
      <c r="DN294">
        <v>2</v>
      </c>
      <c r="DO294">
        <v>434</v>
      </c>
      <c r="DP294">
        <v>24</v>
      </c>
      <c r="DQ294">
        <v>408</v>
      </c>
      <c r="DR294">
        <v>2</v>
      </c>
      <c r="DS294">
        <v>3</v>
      </c>
      <c r="DT294">
        <v>227</v>
      </c>
      <c r="DU294">
        <v>155</v>
      </c>
      <c r="DV294">
        <v>218</v>
      </c>
      <c r="DW294">
        <v>26</v>
      </c>
      <c r="DX294">
        <v>6</v>
      </c>
      <c r="DY294">
        <v>22</v>
      </c>
      <c r="DZ294">
        <v>7</v>
      </c>
      <c r="EA294">
        <v>0</v>
      </c>
      <c r="EB294">
        <v>1</v>
      </c>
      <c r="EC294">
        <v>0</v>
      </c>
      <c r="ED294">
        <v>214</v>
      </c>
      <c r="EE294">
        <v>10</v>
      </c>
      <c r="EF294">
        <v>3</v>
      </c>
      <c r="EG294">
        <v>38</v>
      </c>
      <c r="EH294">
        <v>229</v>
      </c>
      <c r="EI294">
        <v>164</v>
      </c>
      <c r="EJ294">
        <v>3</v>
      </c>
      <c r="EK294">
        <v>14</v>
      </c>
      <c r="EL294">
        <v>6</v>
      </c>
      <c r="EM294">
        <v>1</v>
      </c>
      <c r="EN294">
        <v>0</v>
      </c>
      <c r="EO294">
        <v>23</v>
      </c>
      <c r="EP294">
        <v>222</v>
      </c>
      <c r="EQ294">
        <v>163</v>
      </c>
      <c r="ER294">
        <v>14</v>
      </c>
      <c r="ES294">
        <v>99</v>
      </c>
      <c r="ET294">
        <v>24</v>
      </c>
      <c r="EU294">
        <v>116</v>
      </c>
      <c r="EV294">
        <v>65</v>
      </c>
      <c r="EW294">
        <v>9655</v>
      </c>
      <c r="EX294">
        <v>2</v>
      </c>
      <c r="EY294">
        <v>201</v>
      </c>
      <c r="EZ294">
        <v>25</v>
      </c>
      <c r="FA294">
        <v>14</v>
      </c>
      <c r="FB294">
        <v>76</v>
      </c>
      <c r="FC294">
        <v>5602</v>
      </c>
      <c r="FD294">
        <v>3523</v>
      </c>
      <c r="FE294">
        <v>711</v>
      </c>
      <c r="FF294">
        <v>9836</v>
      </c>
      <c r="FG294">
        <v>49</v>
      </c>
      <c r="FH294">
        <v>41</v>
      </c>
      <c r="FI294">
        <v>5</v>
      </c>
      <c r="FJ294">
        <v>10</v>
      </c>
      <c r="FK294">
        <v>0</v>
      </c>
      <c r="FL294">
        <v>47</v>
      </c>
      <c r="FM294">
        <v>2</v>
      </c>
      <c r="FN294">
        <v>3</v>
      </c>
      <c r="FO294">
        <v>1</v>
      </c>
      <c r="FP294">
        <v>0</v>
      </c>
      <c r="FQ294">
        <v>0</v>
      </c>
      <c r="FR294">
        <v>2</v>
      </c>
      <c r="FS294">
        <v>0</v>
      </c>
      <c r="FT294">
        <v>0</v>
      </c>
      <c r="FU294">
        <v>9</v>
      </c>
      <c r="FV294">
        <v>9</v>
      </c>
      <c r="FW294">
        <v>5</v>
      </c>
      <c r="FX294">
        <v>2</v>
      </c>
      <c r="FY294">
        <v>5</v>
      </c>
      <c r="FZ294">
        <v>4</v>
      </c>
      <c r="GA294">
        <v>12</v>
      </c>
      <c r="GB294">
        <v>3</v>
      </c>
      <c r="GC294">
        <v>253</v>
      </c>
      <c r="GD294">
        <v>80</v>
      </c>
      <c r="GE294">
        <v>333</v>
      </c>
      <c r="GF294">
        <v>4</v>
      </c>
      <c r="GG294">
        <v>0</v>
      </c>
      <c r="GH294">
        <v>4</v>
      </c>
      <c r="GI294">
        <v>249</v>
      </c>
      <c r="GJ294">
        <v>80</v>
      </c>
      <c r="GK294">
        <v>329</v>
      </c>
      <c r="GL294">
        <v>253</v>
      </c>
      <c r="GM294">
        <v>30</v>
      </c>
      <c r="GN294">
        <v>30</v>
      </c>
      <c r="GO294">
        <v>30</v>
      </c>
      <c r="GP294">
        <v>152</v>
      </c>
      <c r="GQ294">
        <v>2</v>
      </c>
      <c r="GR294">
        <v>1</v>
      </c>
      <c r="GS294">
        <v>1</v>
      </c>
      <c r="GT294" t="s">
        <v>118</v>
      </c>
      <c r="GU294" t="s">
        <v>1401</v>
      </c>
      <c r="HH294" s="130"/>
      <c r="HI294" s="130"/>
      <c r="HN294" s="130"/>
      <c r="HO294" s="130"/>
      <c r="HP294" s="130"/>
    </row>
    <row r="295" spans="1:224" x14ac:dyDescent="0.3">
      <c r="A295" t="s">
        <v>133</v>
      </c>
      <c r="B295" t="s">
        <v>221</v>
      </c>
      <c r="C295" t="s">
        <v>784</v>
      </c>
      <c r="D295" t="s">
        <v>785</v>
      </c>
      <c r="E295" s="353">
        <v>44713</v>
      </c>
      <c r="F295">
        <v>15293</v>
      </c>
      <c r="G295">
        <v>943</v>
      </c>
      <c r="H295">
        <v>925</v>
      </c>
      <c r="I295">
        <v>942</v>
      </c>
      <c r="J295">
        <v>948</v>
      </c>
      <c r="K295">
        <v>949</v>
      </c>
      <c r="L295">
        <v>797</v>
      </c>
      <c r="M295">
        <v>922</v>
      </c>
      <c r="N295">
        <v>50</v>
      </c>
      <c r="O295">
        <v>987</v>
      </c>
      <c r="P295">
        <v>32</v>
      </c>
      <c r="Q295">
        <v>26</v>
      </c>
      <c r="R295">
        <v>31</v>
      </c>
      <c r="S295">
        <v>32</v>
      </c>
      <c r="T295">
        <v>30</v>
      </c>
      <c r="U295">
        <v>20</v>
      </c>
      <c r="V295">
        <v>26</v>
      </c>
      <c r="W295">
        <v>1</v>
      </c>
      <c r="X295">
        <v>37</v>
      </c>
      <c r="Y295">
        <v>907</v>
      </c>
      <c r="Z295">
        <v>896</v>
      </c>
      <c r="AA295">
        <v>908</v>
      </c>
      <c r="AB295">
        <v>913</v>
      </c>
      <c r="AC295">
        <v>915</v>
      </c>
      <c r="AD295">
        <v>776</v>
      </c>
      <c r="AE295">
        <v>895</v>
      </c>
      <c r="AF295">
        <v>49</v>
      </c>
      <c r="AG295">
        <v>947</v>
      </c>
      <c r="AH295">
        <v>100</v>
      </c>
      <c r="AI295">
        <v>98</v>
      </c>
      <c r="AJ295">
        <v>3</v>
      </c>
      <c r="AK295">
        <v>3</v>
      </c>
      <c r="AL295">
        <v>97</v>
      </c>
      <c r="AM295">
        <v>95</v>
      </c>
      <c r="AN295">
        <v>775</v>
      </c>
      <c r="AO295">
        <v>20</v>
      </c>
      <c r="AP295">
        <v>754</v>
      </c>
      <c r="AQ295">
        <v>2</v>
      </c>
      <c r="AR295">
        <v>2</v>
      </c>
      <c r="AS295">
        <v>0</v>
      </c>
      <c r="AT295">
        <v>47</v>
      </c>
      <c r="AU295">
        <v>0</v>
      </c>
      <c r="AV295">
        <v>47</v>
      </c>
      <c r="AW295">
        <v>922</v>
      </c>
      <c r="AX295">
        <v>1</v>
      </c>
      <c r="AY295">
        <v>1</v>
      </c>
      <c r="AZ295">
        <v>920</v>
      </c>
      <c r="BA295">
        <v>26</v>
      </c>
      <c r="BB295">
        <v>0</v>
      </c>
      <c r="BC295">
        <v>0</v>
      </c>
      <c r="BD295">
        <v>26</v>
      </c>
      <c r="BE295">
        <v>895</v>
      </c>
      <c r="BF295">
        <v>1</v>
      </c>
      <c r="BG295">
        <v>1</v>
      </c>
      <c r="BH295">
        <v>893</v>
      </c>
      <c r="BI295">
        <v>133</v>
      </c>
      <c r="BJ295">
        <v>12</v>
      </c>
      <c r="BK295">
        <v>160</v>
      </c>
      <c r="BL295">
        <v>130</v>
      </c>
      <c r="BM295">
        <v>30</v>
      </c>
      <c r="BN295">
        <v>8</v>
      </c>
      <c r="BO295">
        <v>66</v>
      </c>
      <c r="BP295">
        <v>20</v>
      </c>
      <c r="BQ295">
        <v>2</v>
      </c>
      <c r="BR295">
        <v>0</v>
      </c>
      <c r="BS295">
        <v>46</v>
      </c>
      <c r="BT295">
        <v>1</v>
      </c>
      <c r="BU295">
        <v>2</v>
      </c>
      <c r="BV295">
        <v>5</v>
      </c>
      <c r="BW295">
        <v>15</v>
      </c>
      <c r="BX295">
        <v>1</v>
      </c>
      <c r="BY295">
        <v>14</v>
      </c>
      <c r="BZ295">
        <v>41</v>
      </c>
      <c r="CA295">
        <v>10</v>
      </c>
      <c r="CB295">
        <v>35</v>
      </c>
      <c r="CC295">
        <v>6</v>
      </c>
      <c r="CG295">
        <v>943</v>
      </c>
      <c r="CH295">
        <v>810</v>
      </c>
      <c r="CI295">
        <v>942</v>
      </c>
      <c r="CJ295">
        <v>256</v>
      </c>
      <c r="CK295">
        <v>862</v>
      </c>
      <c r="CL295">
        <v>546</v>
      </c>
      <c r="CM295">
        <v>925</v>
      </c>
      <c r="CN295">
        <v>858</v>
      </c>
      <c r="CO295">
        <v>905</v>
      </c>
      <c r="CP295">
        <v>443</v>
      </c>
      <c r="CQ295">
        <v>32</v>
      </c>
      <c r="CR295">
        <v>30</v>
      </c>
      <c r="CS295">
        <v>31</v>
      </c>
      <c r="CT295">
        <v>4</v>
      </c>
      <c r="CU295">
        <v>27</v>
      </c>
      <c r="CV295">
        <v>15</v>
      </c>
      <c r="CW295">
        <v>26</v>
      </c>
      <c r="CX295">
        <v>25</v>
      </c>
      <c r="CY295">
        <v>25</v>
      </c>
      <c r="CZ295">
        <v>11</v>
      </c>
      <c r="DA295">
        <v>907</v>
      </c>
      <c r="DB295">
        <v>789</v>
      </c>
      <c r="DC295">
        <v>908</v>
      </c>
      <c r="DD295">
        <v>255</v>
      </c>
      <c r="DE295">
        <v>848</v>
      </c>
      <c r="DF295">
        <v>539</v>
      </c>
      <c r="DG295">
        <v>896</v>
      </c>
      <c r="DH295">
        <v>847</v>
      </c>
      <c r="DI295">
        <v>877</v>
      </c>
      <c r="DJ295">
        <v>438</v>
      </c>
      <c r="DL295">
        <v>1002</v>
      </c>
      <c r="DM295">
        <v>996</v>
      </c>
      <c r="DN295">
        <v>6</v>
      </c>
      <c r="DO295">
        <v>1002</v>
      </c>
      <c r="DP295">
        <v>42</v>
      </c>
      <c r="DQ295">
        <v>954</v>
      </c>
      <c r="DR295">
        <v>6</v>
      </c>
      <c r="DS295">
        <v>941</v>
      </c>
      <c r="DT295">
        <v>968</v>
      </c>
      <c r="DU295">
        <v>108</v>
      </c>
      <c r="DV295">
        <v>661</v>
      </c>
      <c r="DW295">
        <v>196</v>
      </c>
      <c r="DX295">
        <v>13</v>
      </c>
      <c r="DY295">
        <v>22</v>
      </c>
      <c r="DZ295">
        <v>2</v>
      </c>
      <c r="EA295">
        <v>0</v>
      </c>
      <c r="EB295">
        <v>0</v>
      </c>
      <c r="EC295">
        <v>0</v>
      </c>
      <c r="ED295">
        <v>11</v>
      </c>
      <c r="EE295">
        <v>10</v>
      </c>
      <c r="EF295">
        <v>12</v>
      </c>
      <c r="EG295">
        <v>88</v>
      </c>
      <c r="EH295">
        <v>583</v>
      </c>
      <c r="EI295">
        <v>319</v>
      </c>
      <c r="EJ295">
        <v>9</v>
      </c>
      <c r="EK295">
        <v>19</v>
      </c>
      <c r="EL295">
        <v>11</v>
      </c>
      <c r="EM295">
        <v>2</v>
      </c>
      <c r="EN295">
        <v>1</v>
      </c>
      <c r="EO295">
        <v>65</v>
      </c>
      <c r="EP295">
        <v>564</v>
      </c>
      <c r="EQ295">
        <v>311</v>
      </c>
      <c r="ER295">
        <v>23</v>
      </c>
      <c r="ES295">
        <v>251</v>
      </c>
      <c r="ET295">
        <v>61</v>
      </c>
      <c r="EU295">
        <v>88</v>
      </c>
      <c r="EV295">
        <v>554</v>
      </c>
      <c r="EW295">
        <v>9783</v>
      </c>
      <c r="EX295">
        <v>0</v>
      </c>
      <c r="EY295">
        <v>100</v>
      </c>
      <c r="EZ295">
        <v>10</v>
      </c>
      <c r="FA295">
        <v>50</v>
      </c>
      <c r="FB295">
        <v>116</v>
      </c>
      <c r="FC295">
        <v>6112</v>
      </c>
      <c r="FD295">
        <v>3708</v>
      </c>
      <c r="FE295">
        <v>500</v>
      </c>
      <c r="FF295">
        <v>10425</v>
      </c>
      <c r="FG295">
        <v>95</v>
      </c>
      <c r="FH295">
        <v>61</v>
      </c>
      <c r="FI295">
        <v>1</v>
      </c>
      <c r="FJ295">
        <v>7</v>
      </c>
      <c r="FK295">
        <v>3</v>
      </c>
      <c r="FL295">
        <v>89</v>
      </c>
      <c r="FM295">
        <v>3</v>
      </c>
      <c r="FN295">
        <v>12</v>
      </c>
      <c r="FO295">
        <v>4</v>
      </c>
      <c r="FP295">
        <v>1</v>
      </c>
      <c r="FQ295">
        <v>1</v>
      </c>
      <c r="FR295">
        <v>7</v>
      </c>
      <c r="FS295">
        <v>2</v>
      </c>
      <c r="FT295">
        <v>1</v>
      </c>
      <c r="FU295">
        <v>8</v>
      </c>
      <c r="FV295">
        <v>4</v>
      </c>
      <c r="FW295">
        <v>1</v>
      </c>
      <c r="FX295">
        <v>2</v>
      </c>
      <c r="FY295">
        <v>6</v>
      </c>
      <c r="FZ295">
        <v>2</v>
      </c>
      <c r="GA295">
        <v>20</v>
      </c>
      <c r="GB295">
        <v>10</v>
      </c>
      <c r="GC295">
        <v>572</v>
      </c>
      <c r="GD295">
        <v>155</v>
      </c>
      <c r="GE295">
        <v>727</v>
      </c>
      <c r="GF295">
        <v>7</v>
      </c>
      <c r="GG295">
        <v>1</v>
      </c>
      <c r="GH295">
        <v>8</v>
      </c>
      <c r="GI295">
        <v>564</v>
      </c>
      <c r="GJ295">
        <v>154</v>
      </c>
      <c r="GK295">
        <v>718</v>
      </c>
      <c r="GL295">
        <v>572</v>
      </c>
      <c r="GM295">
        <v>39</v>
      </c>
      <c r="GN295">
        <v>37</v>
      </c>
      <c r="GO295">
        <v>39</v>
      </c>
      <c r="GP295">
        <v>390</v>
      </c>
      <c r="GQ295">
        <v>5</v>
      </c>
      <c r="GR295">
        <v>2</v>
      </c>
      <c r="GS295">
        <v>2</v>
      </c>
      <c r="GT295" t="s">
        <v>121</v>
      </c>
      <c r="GU295" t="s">
        <v>1316</v>
      </c>
      <c r="HH295" s="130"/>
      <c r="HI295" s="130"/>
      <c r="HN295" s="130"/>
      <c r="HO295" s="130"/>
      <c r="HP295" s="130"/>
    </row>
    <row r="296" spans="1:224" x14ac:dyDescent="0.3">
      <c r="A296" t="s">
        <v>133</v>
      </c>
      <c r="B296" t="s">
        <v>244</v>
      </c>
      <c r="C296" t="s">
        <v>787</v>
      </c>
      <c r="D296" t="s">
        <v>788</v>
      </c>
      <c r="E296" s="353">
        <v>44682</v>
      </c>
      <c r="F296">
        <v>6743</v>
      </c>
      <c r="G296">
        <v>716</v>
      </c>
      <c r="H296">
        <v>676</v>
      </c>
      <c r="I296">
        <v>692</v>
      </c>
      <c r="J296">
        <v>703</v>
      </c>
      <c r="K296">
        <v>684</v>
      </c>
      <c r="L296">
        <v>589</v>
      </c>
      <c r="M296">
        <v>671</v>
      </c>
      <c r="N296">
        <v>6</v>
      </c>
      <c r="O296">
        <v>747</v>
      </c>
      <c r="P296">
        <v>11</v>
      </c>
      <c r="Q296">
        <v>5</v>
      </c>
      <c r="R296">
        <v>6</v>
      </c>
      <c r="S296">
        <v>7</v>
      </c>
      <c r="T296">
        <v>5</v>
      </c>
      <c r="U296">
        <v>4</v>
      </c>
      <c r="V296">
        <v>6</v>
      </c>
      <c r="W296">
        <v>0</v>
      </c>
      <c r="X296">
        <v>12</v>
      </c>
      <c r="Y296">
        <v>703</v>
      </c>
      <c r="Z296">
        <v>670</v>
      </c>
      <c r="AA296">
        <v>685</v>
      </c>
      <c r="AB296">
        <v>695</v>
      </c>
      <c r="AC296">
        <v>678</v>
      </c>
      <c r="AD296">
        <v>584</v>
      </c>
      <c r="AE296">
        <v>664</v>
      </c>
      <c r="AF296">
        <v>5</v>
      </c>
      <c r="AG296">
        <v>733</v>
      </c>
      <c r="AH296">
        <v>66</v>
      </c>
      <c r="AI296">
        <v>65</v>
      </c>
      <c r="AJ296">
        <v>2</v>
      </c>
      <c r="AK296">
        <v>2</v>
      </c>
      <c r="AL296">
        <v>64</v>
      </c>
      <c r="AM296">
        <v>63</v>
      </c>
      <c r="AN296">
        <v>560</v>
      </c>
      <c r="AO296">
        <v>4</v>
      </c>
      <c r="AP296">
        <v>555</v>
      </c>
      <c r="AQ296">
        <v>0</v>
      </c>
      <c r="AR296">
        <v>0</v>
      </c>
      <c r="AS296">
        <v>0</v>
      </c>
      <c r="AT296">
        <v>5</v>
      </c>
      <c r="AU296">
        <v>0</v>
      </c>
      <c r="AV296">
        <v>4</v>
      </c>
      <c r="AW296">
        <v>671</v>
      </c>
      <c r="AX296">
        <v>1</v>
      </c>
      <c r="AY296">
        <v>8</v>
      </c>
      <c r="AZ296">
        <v>660</v>
      </c>
      <c r="BA296">
        <v>6</v>
      </c>
      <c r="BB296">
        <v>0</v>
      </c>
      <c r="BC296">
        <v>0</v>
      </c>
      <c r="BD296">
        <v>6</v>
      </c>
      <c r="BE296">
        <v>664</v>
      </c>
      <c r="BF296">
        <v>1</v>
      </c>
      <c r="BG296">
        <v>8</v>
      </c>
      <c r="BH296">
        <v>653</v>
      </c>
      <c r="BI296">
        <v>178</v>
      </c>
      <c r="BJ296">
        <v>12</v>
      </c>
      <c r="BK296">
        <v>150</v>
      </c>
      <c r="BL296">
        <v>58</v>
      </c>
      <c r="BM296">
        <v>24</v>
      </c>
      <c r="BN296">
        <v>5</v>
      </c>
      <c r="BO296">
        <v>41</v>
      </c>
      <c r="BP296">
        <v>5</v>
      </c>
      <c r="BQ296">
        <v>0</v>
      </c>
      <c r="BR296">
        <v>0</v>
      </c>
      <c r="BS296">
        <v>36</v>
      </c>
      <c r="BT296">
        <v>0</v>
      </c>
      <c r="BU296">
        <v>0</v>
      </c>
      <c r="BV296">
        <v>13</v>
      </c>
      <c r="BW296">
        <v>15</v>
      </c>
      <c r="BX296">
        <v>0</v>
      </c>
      <c r="BY296">
        <v>15</v>
      </c>
      <c r="BZ296">
        <v>29</v>
      </c>
      <c r="CA296">
        <v>8</v>
      </c>
      <c r="CB296">
        <v>28</v>
      </c>
      <c r="CC296">
        <v>1</v>
      </c>
      <c r="CG296">
        <v>716</v>
      </c>
      <c r="CH296">
        <v>623</v>
      </c>
      <c r="CI296">
        <v>692</v>
      </c>
      <c r="CJ296">
        <v>187</v>
      </c>
      <c r="CK296">
        <v>650</v>
      </c>
      <c r="CL296">
        <v>442</v>
      </c>
      <c r="CM296">
        <v>676</v>
      </c>
      <c r="CN296">
        <v>630</v>
      </c>
      <c r="CO296">
        <v>653</v>
      </c>
      <c r="CP296">
        <v>348</v>
      </c>
      <c r="CQ296">
        <v>11</v>
      </c>
      <c r="CR296">
        <v>9</v>
      </c>
      <c r="CS296">
        <v>6</v>
      </c>
      <c r="CT296">
        <v>0</v>
      </c>
      <c r="CU296">
        <v>4</v>
      </c>
      <c r="CV296">
        <v>1</v>
      </c>
      <c r="CW296">
        <v>5</v>
      </c>
      <c r="CX296">
        <v>4</v>
      </c>
      <c r="CY296">
        <v>5</v>
      </c>
      <c r="CZ296">
        <v>1</v>
      </c>
      <c r="DA296">
        <v>703</v>
      </c>
      <c r="DB296">
        <v>612</v>
      </c>
      <c r="DC296">
        <v>685</v>
      </c>
      <c r="DD296">
        <v>186</v>
      </c>
      <c r="DE296">
        <v>645</v>
      </c>
      <c r="DF296">
        <v>440</v>
      </c>
      <c r="DG296">
        <v>670</v>
      </c>
      <c r="DH296">
        <v>625</v>
      </c>
      <c r="DI296">
        <v>647</v>
      </c>
      <c r="DJ296">
        <v>346</v>
      </c>
      <c r="DL296">
        <v>766</v>
      </c>
      <c r="DM296">
        <v>764</v>
      </c>
      <c r="DN296">
        <v>2</v>
      </c>
      <c r="DO296">
        <v>766</v>
      </c>
      <c r="DP296">
        <v>15</v>
      </c>
      <c r="DQ296">
        <v>749</v>
      </c>
      <c r="DR296">
        <v>2</v>
      </c>
      <c r="DS296">
        <v>711</v>
      </c>
      <c r="DT296">
        <v>742</v>
      </c>
      <c r="DU296">
        <v>45</v>
      </c>
      <c r="DV296">
        <v>563</v>
      </c>
      <c r="DW296">
        <v>138</v>
      </c>
      <c r="DX296">
        <v>3</v>
      </c>
      <c r="DY296">
        <v>15</v>
      </c>
      <c r="DZ296">
        <v>2</v>
      </c>
      <c r="EA296">
        <v>0</v>
      </c>
      <c r="EB296">
        <v>1</v>
      </c>
      <c r="EC296">
        <v>2</v>
      </c>
      <c r="ED296">
        <v>10</v>
      </c>
      <c r="EE296">
        <v>21</v>
      </c>
      <c r="EF296">
        <v>3</v>
      </c>
      <c r="EG296">
        <v>47</v>
      </c>
      <c r="EH296">
        <v>394</v>
      </c>
      <c r="EI296">
        <v>322</v>
      </c>
      <c r="EJ296">
        <v>3</v>
      </c>
      <c r="EK296">
        <v>6</v>
      </c>
      <c r="EL296">
        <v>2</v>
      </c>
      <c r="EM296">
        <v>4</v>
      </c>
      <c r="EN296">
        <v>0</v>
      </c>
      <c r="EO296">
        <v>40</v>
      </c>
      <c r="EP296">
        <v>391</v>
      </c>
      <c r="EQ296">
        <v>318</v>
      </c>
      <c r="ER296">
        <v>16</v>
      </c>
      <c r="ES296">
        <v>109</v>
      </c>
      <c r="ET296">
        <v>41</v>
      </c>
      <c r="EU296">
        <v>116</v>
      </c>
      <c r="EV296">
        <v>331</v>
      </c>
      <c r="EW296">
        <v>3993</v>
      </c>
      <c r="EX296">
        <v>0</v>
      </c>
      <c r="EY296">
        <v>58</v>
      </c>
      <c r="EZ296">
        <v>6</v>
      </c>
      <c r="FA296">
        <v>17</v>
      </c>
      <c r="FB296">
        <v>87</v>
      </c>
      <c r="FC296">
        <v>2389</v>
      </c>
      <c r="FD296">
        <v>1670</v>
      </c>
      <c r="FE296">
        <v>381</v>
      </c>
      <c r="FF296">
        <v>4440</v>
      </c>
      <c r="FG296">
        <v>64</v>
      </c>
      <c r="FH296">
        <v>46</v>
      </c>
      <c r="FI296">
        <v>10</v>
      </c>
      <c r="FJ296">
        <v>9</v>
      </c>
      <c r="FK296">
        <v>1</v>
      </c>
      <c r="FL296">
        <v>62</v>
      </c>
      <c r="FM296">
        <v>1</v>
      </c>
      <c r="FN296">
        <v>3</v>
      </c>
      <c r="FO296">
        <v>0</v>
      </c>
      <c r="FP296">
        <v>0</v>
      </c>
      <c r="FQ296">
        <v>0</v>
      </c>
      <c r="FR296">
        <v>2</v>
      </c>
      <c r="FS296">
        <v>0</v>
      </c>
      <c r="FT296">
        <v>0</v>
      </c>
      <c r="FU296">
        <v>1</v>
      </c>
      <c r="FV296">
        <v>1</v>
      </c>
      <c r="FW296">
        <v>0</v>
      </c>
      <c r="FX296">
        <v>1</v>
      </c>
      <c r="FY296">
        <v>1</v>
      </c>
      <c r="FZ296">
        <v>0</v>
      </c>
      <c r="GA296">
        <v>4</v>
      </c>
      <c r="GB296">
        <v>2</v>
      </c>
      <c r="GC296">
        <v>421</v>
      </c>
      <c r="GD296">
        <v>142</v>
      </c>
      <c r="GE296">
        <v>563</v>
      </c>
      <c r="GF296">
        <v>2</v>
      </c>
      <c r="GG296">
        <v>1</v>
      </c>
      <c r="GH296">
        <v>3</v>
      </c>
      <c r="GI296">
        <v>418</v>
      </c>
      <c r="GJ296">
        <v>141</v>
      </c>
      <c r="GK296">
        <v>559</v>
      </c>
      <c r="GL296">
        <v>421</v>
      </c>
      <c r="GM296">
        <v>42</v>
      </c>
      <c r="GN296">
        <v>39</v>
      </c>
      <c r="GO296">
        <v>42</v>
      </c>
      <c r="GP296">
        <v>337</v>
      </c>
      <c r="GQ296">
        <v>16</v>
      </c>
      <c r="GR296">
        <v>10</v>
      </c>
      <c r="GS296">
        <v>10</v>
      </c>
      <c r="GT296" t="s">
        <v>118</v>
      </c>
      <c r="GU296" t="s">
        <v>1317</v>
      </c>
      <c r="HH296" s="130"/>
      <c r="HI296" s="130"/>
      <c r="HN296" s="130"/>
      <c r="HO296" s="130"/>
      <c r="HP296" s="130"/>
    </row>
    <row r="297" spans="1:224" x14ac:dyDescent="0.3">
      <c r="A297" t="s">
        <v>133</v>
      </c>
      <c r="B297" t="s">
        <v>244</v>
      </c>
      <c r="C297" t="s">
        <v>787</v>
      </c>
      <c r="D297" t="s">
        <v>788</v>
      </c>
      <c r="E297" s="353">
        <v>44713</v>
      </c>
      <c r="F297">
        <v>6767</v>
      </c>
      <c r="G297">
        <v>714</v>
      </c>
      <c r="H297">
        <v>677</v>
      </c>
      <c r="I297">
        <v>689</v>
      </c>
      <c r="J297">
        <v>701</v>
      </c>
      <c r="K297">
        <v>682</v>
      </c>
      <c r="L297">
        <v>597</v>
      </c>
      <c r="M297">
        <v>677</v>
      </c>
      <c r="N297">
        <v>6</v>
      </c>
      <c r="O297">
        <v>742</v>
      </c>
      <c r="P297">
        <v>12</v>
      </c>
      <c r="Q297">
        <v>5</v>
      </c>
      <c r="R297">
        <v>6</v>
      </c>
      <c r="S297">
        <v>9</v>
      </c>
      <c r="T297">
        <v>5</v>
      </c>
      <c r="U297">
        <v>4</v>
      </c>
      <c r="V297">
        <v>8</v>
      </c>
      <c r="W297">
        <v>0</v>
      </c>
      <c r="X297">
        <v>12</v>
      </c>
      <c r="Y297">
        <v>702</v>
      </c>
      <c r="Z297">
        <v>672</v>
      </c>
      <c r="AA297">
        <v>683</v>
      </c>
      <c r="AB297">
        <v>692</v>
      </c>
      <c r="AC297">
        <v>677</v>
      </c>
      <c r="AD297">
        <v>593</v>
      </c>
      <c r="AE297">
        <v>669</v>
      </c>
      <c r="AF297">
        <v>6</v>
      </c>
      <c r="AG297">
        <v>730</v>
      </c>
      <c r="AH297">
        <v>67</v>
      </c>
      <c r="AI297">
        <v>66</v>
      </c>
      <c r="AJ297">
        <v>2</v>
      </c>
      <c r="AK297">
        <v>2</v>
      </c>
      <c r="AL297">
        <v>65</v>
      </c>
      <c r="AM297">
        <v>64</v>
      </c>
      <c r="AN297">
        <v>571</v>
      </c>
      <c r="AO297">
        <v>4</v>
      </c>
      <c r="AP297">
        <v>567</v>
      </c>
      <c r="AQ297">
        <v>0</v>
      </c>
      <c r="AR297">
        <v>0</v>
      </c>
      <c r="AS297">
        <v>0</v>
      </c>
      <c r="AT297">
        <v>5</v>
      </c>
      <c r="AU297">
        <v>0</v>
      </c>
      <c r="AV297">
        <v>5</v>
      </c>
      <c r="AW297">
        <v>677</v>
      </c>
      <c r="AX297">
        <v>2</v>
      </c>
      <c r="AY297">
        <v>7</v>
      </c>
      <c r="AZ297">
        <v>665</v>
      </c>
      <c r="BA297">
        <v>8</v>
      </c>
      <c r="BB297">
        <v>0</v>
      </c>
      <c r="BC297">
        <v>0</v>
      </c>
      <c r="BD297">
        <v>7</v>
      </c>
      <c r="BE297">
        <v>669</v>
      </c>
      <c r="BF297">
        <v>2</v>
      </c>
      <c r="BG297">
        <v>7</v>
      </c>
      <c r="BH297">
        <v>658</v>
      </c>
      <c r="BI297">
        <v>177</v>
      </c>
      <c r="BJ297">
        <v>13</v>
      </c>
      <c r="BK297">
        <v>153</v>
      </c>
      <c r="BL297">
        <v>58</v>
      </c>
      <c r="BM297">
        <v>26</v>
      </c>
      <c r="BN297">
        <v>5</v>
      </c>
      <c r="BO297">
        <v>40</v>
      </c>
      <c r="BP297">
        <v>5</v>
      </c>
      <c r="BQ297">
        <v>0</v>
      </c>
      <c r="BR297">
        <v>0</v>
      </c>
      <c r="BS297">
        <v>35</v>
      </c>
      <c r="BT297">
        <v>0</v>
      </c>
      <c r="BU297">
        <v>0</v>
      </c>
      <c r="BV297">
        <v>13</v>
      </c>
      <c r="BW297">
        <v>16</v>
      </c>
      <c r="BX297">
        <v>0</v>
      </c>
      <c r="BY297">
        <v>16</v>
      </c>
      <c r="BZ297">
        <v>29</v>
      </c>
      <c r="CA297">
        <v>10</v>
      </c>
      <c r="CB297">
        <v>29</v>
      </c>
      <c r="CC297">
        <v>0</v>
      </c>
      <c r="CG297">
        <v>714</v>
      </c>
      <c r="CH297">
        <v>603</v>
      </c>
      <c r="CI297">
        <v>689</v>
      </c>
      <c r="CJ297">
        <v>185</v>
      </c>
      <c r="CK297">
        <v>642</v>
      </c>
      <c r="CL297">
        <v>432</v>
      </c>
      <c r="CM297">
        <v>677</v>
      </c>
      <c r="CN297">
        <v>622</v>
      </c>
      <c r="CO297">
        <v>659</v>
      </c>
      <c r="CP297">
        <v>343</v>
      </c>
      <c r="CQ297">
        <v>12</v>
      </c>
      <c r="CR297">
        <v>11</v>
      </c>
      <c r="CS297">
        <v>6</v>
      </c>
      <c r="CT297">
        <v>0</v>
      </c>
      <c r="CU297">
        <v>4</v>
      </c>
      <c r="CV297">
        <v>1</v>
      </c>
      <c r="CW297">
        <v>5</v>
      </c>
      <c r="CX297">
        <v>4</v>
      </c>
      <c r="CY297">
        <v>5</v>
      </c>
      <c r="CZ297">
        <v>1</v>
      </c>
      <c r="DA297">
        <v>702</v>
      </c>
      <c r="DB297">
        <v>600</v>
      </c>
      <c r="DC297">
        <v>683</v>
      </c>
      <c r="DD297">
        <v>187</v>
      </c>
      <c r="DE297">
        <v>649</v>
      </c>
      <c r="DF297">
        <v>433</v>
      </c>
      <c r="DG297">
        <v>672</v>
      </c>
      <c r="DH297">
        <v>630</v>
      </c>
      <c r="DI297">
        <v>654</v>
      </c>
      <c r="DJ297">
        <v>348</v>
      </c>
      <c r="DL297">
        <v>765</v>
      </c>
      <c r="DM297">
        <v>765</v>
      </c>
      <c r="DN297">
        <v>0</v>
      </c>
      <c r="DO297">
        <v>765</v>
      </c>
      <c r="DP297">
        <v>15</v>
      </c>
      <c r="DQ297">
        <v>750</v>
      </c>
      <c r="DR297">
        <v>0</v>
      </c>
      <c r="DS297">
        <v>716</v>
      </c>
      <c r="DT297">
        <v>744</v>
      </c>
      <c r="DU297">
        <v>46</v>
      </c>
      <c r="DV297">
        <v>561</v>
      </c>
      <c r="DW297">
        <v>139</v>
      </c>
      <c r="DX297">
        <v>4</v>
      </c>
      <c r="DY297">
        <v>14</v>
      </c>
      <c r="DZ297">
        <v>1</v>
      </c>
      <c r="EA297">
        <v>0</v>
      </c>
      <c r="EB297">
        <v>0</v>
      </c>
      <c r="EC297">
        <v>2</v>
      </c>
      <c r="ED297">
        <v>8</v>
      </c>
      <c r="EE297">
        <v>21</v>
      </c>
      <c r="EF297">
        <v>3</v>
      </c>
      <c r="EG297">
        <v>47</v>
      </c>
      <c r="EH297">
        <v>393</v>
      </c>
      <c r="EI297">
        <v>322</v>
      </c>
      <c r="EJ297">
        <v>3</v>
      </c>
      <c r="EK297">
        <v>6</v>
      </c>
      <c r="EL297">
        <v>2</v>
      </c>
      <c r="EM297">
        <v>4</v>
      </c>
      <c r="EN297">
        <v>0</v>
      </c>
      <c r="EO297">
        <v>40</v>
      </c>
      <c r="EP297">
        <v>383</v>
      </c>
      <c r="EQ297">
        <v>317</v>
      </c>
      <c r="ER297">
        <v>16</v>
      </c>
      <c r="ES297">
        <v>107</v>
      </c>
      <c r="ET297">
        <v>39</v>
      </c>
      <c r="EU297">
        <v>116</v>
      </c>
      <c r="EV297">
        <v>331</v>
      </c>
      <c r="EW297">
        <v>4014</v>
      </c>
      <c r="EX297">
        <v>0</v>
      </c>
      <c r="EY297">
        <v>66</v>
      </c>
      <c r="EZ297">
        <v>5</v>
      </c>
      <c r="FA297">
        <v>18</v>
      </c>
      <c r="FB297">
        <v>92</v>
      </c>
      <c r="FC297">
        <v>2366</v>
      </c>
      <c r="FD297">
        <v>1668</v>
      </c>
      <c r="FE297">
        <v>380</v>
      </c>
      <c r="FF297">
        <v>4461</v>
      </c>
      <c r="FG297">
        <v>62</v>
      </c>
      <c r="FH297">
        <v>45</v>
      </c>
      <c r="FI297">
        <v>13</v>
      </c>
      <c r="FJ297">
        <v>15</v>
      </c>
      <c r="FK297">
        <v>1</v>
      </c>
      <c r="FL297">
        <v>61</v>
      </c>
      <c r="FM297">
        <v>0</v>
      </c>
      <c r="FN297">
        <v>3</v>
      </c>
      <c r="FO297">
        <v>0</v>
      </c>
      <c r="FP297">
        <v>0</v>
      </c>
      <c r="FQ297">
        <v>0</v>
      </c>
      <c r="FR297">
        <v>2</v>
      </c>
      <c r="FS297">
        <v>0</v>
      </c>
      <c r="FT297">
        <v>0</v>
      </c>
      <c r="FU297">
        <v>1</v>
      </c>
      <c r="FV297">
        <v>1</v>
      </c>
      <c r="FW297">
        <v>0</v>
      </c>
      <c r="FX297">
        <v>1</v>
      </c>
      <c r="FY297">
        <v>1</v>
      </c>
      <c r="FZ297">
        <v>0</v>
      </c>
      <c r="GA297">
        <v>4</v>
      </c>
      <c r="GB297">
        <v>2</v>
      </c>
      <c r="GC297">
        <v>420</v>
      </c>
      <c r="GD297">
        <v>145</v>
      </c>
      <c r="GE297">
        <v>565</v>
      </c>
      <c r="GF297">
        <v>2</v>
      </c>
      <c r="GG297">
        <v>1</v>
      </c>
      <c r="GH297">
        <v>3</v>
      </c>
      <c r="GI297">
        <v>418</v>
      </c>
      <c r="GJ297">
        <v>144</v>
      </c>
      <c r="GK297">
        <v>562</v>
      </c>
      <c r="GL297">
        <v>420</v>
      </c>
      <c r="GM297">
        <v>41</v>
      </c>
      <c r="GN297">
        <v>39</v>
      </c>
      <c r="GO297">
        <v>41</v>
      </c>
      <c r="GP297">
        <v>338</v>
      </c>
      <c r="GQ297">
        <v>16</v>
      </c>
      <c r="GR297">
        <v>10</v>
      </c>
      <c r="GS297">
        <v>10</v>
      </c>
      <c r="GT297" t="s">
        <v>121</v>
      </c>
      <c r="GU297" t="s">
        <v>1317</v>
      </c>
      <c r="HH297" s="130"/>
      <c r="HI297" s="130"/>
      <c r="HN297" s="130"/>
      <c r="HO297" s="130"/>
      <c r="HP297" s="130"/>
    </row>
    <row r="298" spans="1:224" x14ac:dyDescent="0.3">
      <c r="A298" t="s">
        <v>130</v>
      </c>
      <c r="B298" t="s">
        <v>131</v>
      </c>
      <c r="C298" t="s">
        <v>940</v>
      </c>
      <c r="D298" t="s">
        <v>941</v>
      </c>
      <c r="E298" s="353">
        <v>44713</v>
      </c>
      <c r="F298">
        <v>11837</v>
      </c>
      <c r="G298">
        <v>425</v>
      </c>
      <c r="H298">
        <v>425</v>
      </c>
      <c r="I298">
        <v>428</v>
      </c>
      <c r="J298">
        <v>422</v>
      </c>
      <c r="K298">
        <v>426</v>
      </c>
      <c r="L298">
        <v>364</v>
      </c>
      <c r="M298">
        <v>413</v>
      </c>
      <c r="N298">
        <v>334</v>
      </c>
      <c r="O298">
        <v>426</v>
      </c>
      <c r="P298">
        <v>21</v>
      </c>
      <c r="Q298">
        <v>21</v>
      </c>
      <c r="R298">
        <v>22</v>
      </c>
      <c r="S298">
        <v>22</v>
      </c>
      <c r="T298">
        <v>22</v>
      </c>
      <c r="U298">
        <v>15</v>
      </c>
      <c r="V298">
        <v>21</v>
      </c>
      <c r="W298">
        <v>18</v>
      </c>
      <c r="X298">
        <v>22</v>
      </c>
      <c r="Y298">
        <v>402</v>
      </c>
      <c r="Z298">
        <v>402</v>
      </c>
      <c r="AA298">
        <v>404</v>
      </c>
      <c r="AB298">
        <v>398</v>
      </c>
      <c r="AC298">
        <v>402</v>
      </c>
      <c r="AD298">
        <v>347</v>
      </c>
      <c r="AE298">
        <v>390</v>
      </c>
      <c r="AF298">
        <v>315</v>
      </c>
      <c r="AG298">
        <v>402</v>
      </c>
      <c r="AH298">
        <v>50</v>
      </c>
      <c r="AI298">
        <v>48</v>
      </c>
      <c r="AJ298">
        <v>1</v>
      </c>
      <c r="AK298">
        <v>1</v>
      </c>
      <c r="AL298">
        <v>49</v>
      </c>
      <c r="AM298">
        <v>47</v>
      </c>
      <c r="AN298">
        <v>355</v>
      </c>
      <c r="AO298">
        <v>15</v>
      </c>
      <c r="AP298">
        <v>338</v>
      </c>
      <c r="AQ298">
        <v>0</v>
      </c>
      <c r="AR298">
        <v>0</v>
      </c>
      <c r="AS298">
        <v>0</v>
      </c>
      <c r="AT298">
        <v>295</v>
      </c>
      <c r="AU298">
        <v>14</v>
      </c>
      <c r="AV298">
        <v>280</v>
      </c>
      <c r="AW298">
        <v>413</v>
      </c>
      <c r="AX298">
        <v>0</v>
      </c>
      <c r="AY298">
        <v>36</v>
      </c>
      <c r="AZ298">
        <v>377</v>
      </c>
      <c r="BA298">
        <v>21</v>
      </c>
      <c r="BB298">
        <v>0</v>
      </c>
      <c r="BC298">
        <v>0</v>
      </c>
      <c r="BD298">
        <v>21</v>
      </c>
      <c r="BE298">
        <v>390</v>
      </c>
      <c r="BF298">
        <v>0</v>
      </c>
      <c r="BG298">
        <v>36</v>
      </c>
      <c r="BH298">
        <v>354</v>
      </c>
      <c r="BI298">
        <v>69</v>
      </c>
      <c r="BJ298">
        <v>9</v>
      </c>
      <c r="BK298">
        <v>83</v>
      </c>
      <c r="BL298">
        <v>41</v>
      </c>
      <c r="BM298">
        <v>18</v>
      </c>
      <c r="BN298">
        <v>1</v>
      </c>
      <c r="BO298">
        <v>32</v>
      </c>
      <c r="BP298">
        <v>16</v>
      </c>
      <c r="BQ298">
        <v>3</v>
      </c>
      <c r="BR298">
        <v>1</v>
      </c>
      <c r="BS298">
        <v>16</v>
      </c>
      <c r="BT298">
        <v>1</v>
      </c>
      <c r="BU298">
        <v>0</v>
      </c>
      <c r="BV298">
        <v>0</v>
      </c>
      <c r="BW298">
        <v>7</v>
      </c>
      <c r="BX298">
        <v>1</v>
      </c>
      <c r="BY298">
        <v>6</v>
      </c>
      <c r="BZ298">
        <v>15</v>
      </c>
      <c r="CA298">
        <v>4</v>
      </c>
      <c r="CB298">
        <v>15</v>
      </c>
      <c r="CC298">
        <v>0</v>
      </c>
      <c r="CG298">
        <v>425</v>
      </c>
      <c r="CH298">
        <v>306</v>
      </c>
      <c r="CI298">
        <v>428</v>
      </c>
      <c r="CJ298">
        <v>122</v>
      </c>
      <c r="CK298">
        <v>394</v>
      </c>
      <c r="CL298">
        <v>273</v>
      </c>
      <c r="CM298">
        <v>425</v>
      </c>
      <c r="CN298">
        <v>403</v>
      </c>
      <c r="CO298">
        <v>421</v>
      </c>
      <c r="CP298">
        <v>205</v>
      </c>
      <c r="CQ298">
        <v>21</v>
      </c>
      <c r="CR298">
        <v>18</v>
      </c>
      <c r="CS298">
        <v>22</v>
      </c>
      <c r="CT298">
        <v>6</v>
      </c>
      <c r="CU298">
        <v>21</v>
      </c>
      <c r="CV298">
        <v>12</v>
      </c>
      <c r="CW298">
        <v>21</v>
      </c>
      <c r="CX298">
        <v>21</v>
      </c>
      <c r="CY298">
        <v>21</v>
      </c>
      <c r="CZ298">
        <v>10</v>
      </c>
      <c r="DA298">
        <v>402</v>
      </c>
      <c r="DB298">
        <v>295</v>
      </c>
      <c r="DC298">
        <v>404</v>
      </c>
      <c r="DD298">
        <v>115</v>
      </c>
      <c r="DE298">
        <v>376</v>
      </c>
      <c r="DF298">
        <v>264</v>
      </c>
      <c r="DG298">
        <v>402</v>
      </c>
      <c r="DH298">
        <v>384</v>
      </c>
      <c r="DI298">
        <v>398</v>
      </c>
      <c r="DJ298">
        <v>199</v>
      </c>
      <c r="DL298">
        <v>436</v>
      </c>
      <c r="DM298">
        <v>434</v>
      </c>
      <c r="DN298">
        <v>2</v>
      </c>
      <c r="DO298">
        <v>436</v>
      </c>
      <c r="DP298">
        <v>25</v>
      </c>
      <c r="DQ298">
        <v>409</v>
      </c>
      <c r="DR298">
        <v>2</v>
      </c>
      <c r="DS298">
        <v>3</v>
      </c>
      <c r="DT298">
        <v>226</v>
      </c>
      <c r="DU298">
        <v>159</v>
      </c>
      <c r="DV298">
        <v>216</v>
      </c>
      <c r="DW298">
        <v>26</v>
      </c>
      <c r="DX298">
        <v>6</v>
      </c>
      <c r="DY298">
        <v>23</v>
      </c>
      <c r="DZ298">
        <v>6</v>
      </c>
      <c r="EA298">
        <v>0</v>
      </c>
      <c r="EB298">
        <v>1</v>
      </c>
      <c r="EC298">
        <v>0</v>
      </c>
      <c r="ED298">
        <v>213</v>
      </c>
      <c r="EE298">
        <v>10</v>
      </c>
      <c r="EF298">
        <v>3</v>
      </c>
      <c r="EG298">
        <v>38</v>
      </c>
      <c r="EH298">
        <v>232</v>
      </c>
      <c r="EI298">
        <v>163</v>
      </c>
      <c r="EJ298">
        <v>3</v>
      </c>
      <c r="EK298">
        <v>14</v>
      </c>
      <c r="EL298">
        <v>6</v>
      </c>
      <c r="EM298">
        <v>1</v>
      </c>
      <c r="EN298">
        <v>0</v>
      </c>
      <c r="EO298">
        <v>23</v>
      </c>
      <c r="EP298">
        <v>221</v>
      </c>
      <c r="EQ298">
        <v>161</v>
      </c>
      <c r="ER298">
        <v>18</v>
      </c>
      <c r="ES298">
        <v>98</v>
      </c>
      <c r="ET298">
        <v>24</v>
      </c>
      <c r="EU298">
        <v>120</v>
      </c>
      <c r="EV298">
        <v>63</v>
      </c>
      <c r="EW298">
        <v>9666</v>
      </c>
      <c r="EX298">
        <v>3</v>
      </c>
      <c r="EY298">
        <v>200</v>
      </c>
      <c r="EZ298">
        <v>27</v>
      </c>
      <c r="FA298">
        <v>13</v>
      </c>
      <c r="FB298">
        <v>75</v>
      </c>
      <c r="FC298">
        <v>5527</v>
      </c>
      <c r="FD298">
        <v>3502</v>
      </c>
      <c r="FE298">
        <v>717</v>
      </c>
      <c r="FF298">
        <v>9849</v>
      </c>
      <c r="FG298">
        <v>49</v>
      </c>
      <c r="FH298">
        <v>42</v>
      </c>
      <c r="FI298">
        <v>5</v>
      </c>
      <c r="FJ298">
        <v>14</v>
      </c>
      <c r="FK298">
        <v>0</v>
      </c>
      <c r="FL298">
        <v>47</v>
      </c>
      <c r="FM298">
        <v>2</v>
      </c>
      <c r="FN298">
        <v>3</v>
      </c>
      <c r="FO298">
        <v>1</v>
      </c>
      <c r="FP298">
        <v>0</v>
      </c>
      <c r="FQ298">
        <v>0</v>
      </c>
      <c r="FR298">
        <v>2</v>
      </c>
      <c r="FS298">
        <v>0</v>
      </c>
      <c r="FT298">
        <v>0</v>
      </c>
      <c r="FU298">
        <v>9</v>
      </c>
      <c r="FV298">
        <v>9</v>
      </c>
      <c r="FW298">
        <v>5</v>
      </c>
      <c r="FX298">
        <v>2</v>
      </c>
      <c r="FY298">
        <v>5</v>
      </c>
      <c r="FZ298">
        <v>4</v>
      </c>
      <c r="GA298">
        <v>12</v>
      </c>
      <c r="GB298">
        <v>3</v>
      </c>
      <c r="GC298">
        <v>255</v>
      </c>
      <c r="GD298">
        <v>80</v>
      </c>
      <c r="GE298">
        <v>335</v>
      </c>
      <c r="GF298">
        <v>5</v>
      </c>
      <c r="GG298">
        <v>0</v>
      </c>
      <c r="GH298">
        <v>5</v>
      </c>
      <c r="GI298">
        <v>250</v>
      </c>
      <c r="GJ298">
        <v>80</v>
      </c>
      <c r="GK298">
        <v>330</v>
      </c>
      <c r="GL298">
        <v>255</v>
      </c>
      <c r="GM298">
        <v>32</v>
      </c>
      <c r="GN298">
        <v>32</v>
      </c>
      <c r="GO298">
        <v>32</v>
      </c>
      <c r="GP298">
        <v>154</v>
      </c>
      <c r="GQ298">
        <v>3</v>
      </c>
      <c r="GR298">
        <v>2</v>
      </c>
      <c r="GS298">
        <v>2</v>
      </c>
      <c r="GT298" t="s">
        <v>121</v>
      </c>
      <c r="GU298" t="s">
        <v>1401</v>
      </c>
      <c r="HH298" s="130"/>
      <c r="HI298" s="130"/>
      <c r="HN298" s="130"/>
      <c r="HO298" s="130"/>
      <c r="HP298" s="130"/>
    </row>
    <row r="299" spans="1:224" x14ac:dyDescent="0.3">
      <c r="A299" t="s">
        <v>133</v>
      </c>
      <c r="B299" t="s">
        <v>244</v>
      </c>
      <c r="C299" t="s">
        <v>789</v>
      </c>
      <c r="D299" t="s">
        <v>790</v>
      </c>
      <c r="E299" s="353">
        <v>44682</v>
      </c>
      <c r="F299">
        <v>8435</v>
      </c>
      <c r="G299">
        <v>393</v>
      </c>
      <c r="H299">
        <v>365</v>
      </c>
      <c r="I299">
        <v>384</v>
      </c>
      <c r="J299">
        <v>392</v>
      </c>
      <c r="K299">
        <v>367</v>
      </c>
      <c r="L299">
        <v>260</v>
      </c>
      <c r="M299">
        <v>369</v>
      </c>
      <c r="N299">
        <v>324</v>
      </c>
      <c r="O299">
        <v>412</v>
      </c>
      <c r="P299">
        <v>13</v>
      </c>
      <c r="Q299">
        <v>4</v>
      </c>
      <c r="R299">
        <v>10</v>
      </c>
      <c r="S299">
        <v>12</v>
      </c>
      <c r="T299">
        <v>6</v>
      </c>
      <c r="U299">
        <v>3</v>
      </c>
      <c r="V299">
        <v>8</v>
      </c>
      <c r="W299">
        <v>11</v>
      </c>
      <c r="X299">
        <v>15</v>
      </c>
      <c r="Y299">
        <v>370</v>
      </c>
      <c r="Z299">
        <v>352</v>
      </c>
      <c r="AA299">
        <v>364</v>
      </c>
      <c r="AB299">
        <v>370</v>
      </c>
      <c r="AC299">
        <v>353</v>
      </c>
      <c r="AD299">
        <v>255</v>
      </c>
      <c r="AE299">
        <v>353</v>
      </c>
      <c r="AF299">
        <v>305</v>
      </c>
      <c r="AG299">
        <v>386</v>
      </c>
      <c r="AH299">
        <v>46</v>
      </c>
      <c r="AI299">
        <v>43</v>
      </c>
      <c r="AJ299">
        <v>5</v>
      </c>
      <c r="AK299">
        <v>4</v>
      </c>
      <c r="AL299">
        <v>40</v>
      </c>
      <c r="AM299">
        <v>38</v>
      </c>
      <c r="AN299">
        <v>255</v>
      </c>
      <c r="AO299">
        <v>3</v>
      </c>
      <c r="AP299">
        <v>250</v>
      </c>
      <c r="AQ299">
        <v>0</v>
      </c>
      <c r="AR299">
        <v>0</v>
      </c>
      <c r="AS299">
        <v>0</v>
      </c>
      <c r="AT299">
        <v>218</v>
      </c>
      <c r="AU299">
        <v>2</v>
      </c>
      <c r="AV299">
        <v>214</v>
      </c>
      <c r="AW299">
        <v>369</v>
      </c>
      <c r="AX299">
        <v>2</v>
      </c>
      <c r="AY299">
        <v>5</v>
      </c>
      <c r="AZ299">
        <v>361</v>
      </c>
      <c r="BA299">
        <v>8</v>
      </c>
      <c r="BB299">
        <v>0</v>
      </c>
      <c r="BC299">
        <v>0</v>
      </c>
      <c r="BD299">
        <v>8</v>
      </c>
      <c r="BE299">
        <v>353</v>
      </c>
      <c r="BF299">
        <v>2</v>
      </c>
      <c r="BG299">
        <v>4</v>
      </c>
      <c r="BH299">
        <v>346</v>
      </c>
      <c r="BI299">
        <v>59</v>
      </c>
      <c r="BJ299">
        <v>6</v>
      </c>
      <c r="BK299">
        <v>60</v>
      </c>
      <c r="BL299">
        <v>35</v>
      </c>
      <c r="BM299">
        <v>18</v>
      </c>
      <c r="BN299">
        <v>3</v>
      </c>
      <c r="BO299">
        <v>16</v>
      </c>
      <c r="BP299">
        <v>6</v>
      </c>
      <c r="BQ299">
        <v>1</v>
      </c>
      <c r="BR299">
        <v>0</v>
      </c>
      <c r="BS299">
        <v>10</v>
      </c>
      <c r="BT299">
        <v>1</v>
      </c>
      <c r="BU299">
        <v>0</v>
      </c>
      <c r="BV299">
        <v>0</v>
      </c>
      <c r="BW299">
        <v>2</v>
      </c>
      <c r="BX299">
        <v>0</v>
      </c>
      <c r="BY299">
        <v>2</v>
      </c>
      <c r="BZ299">
        <v>8</v>
      </c>
      <c r="CA299">
        <v>0</v>
      </c>
      <c r="CB299">
        <v>7</v>
      </c>
      <c r="CC299">
        <v>1</v>
      </c>
      <c r="CG299">
        <v>393</v>
      </c>
      <c r="CH299">
        <v>282</v>
      </c>
      <c r="CI299">
        <v>384</v>
      </c>
      <c r="CJ299">
        <v>111</v>
      </c>
      <c r="CK299">
        <v>341</v>
      </c>
      <c r="CL299">
        <v>230</v>
      </c>
      <c r="CM299">
        <v>365</v>
      </c>
      <c r="CN299">
        <v>336</v>
      </c>
      <c r="CO299">
        <v>355</v>
      </c>
      <c r="CP299">
        <v>149</v>
      </c>
      <c r="CQ299">
        <v>13</v>
      </c>
      <c r="CR299">
        <v>12</v>
      </c>
      <c r="CS299">
        <v>10</v>
      </c>
      <c r="CT299">
        <v>1</v>
      </c>
      <c r="CU299">
        <v>7</v>
      </c>
      <c r="CV299">
        <v>5</v>
      </c>
      <c r="CW299">
        <v>4</v>
      </c>
      <c r="CX299">
        <v>3</v>
      </c>
      <c r="CY299">
        <v>4</v>
      </c>
      <c r="CZ299">
        <v>1</v>
      </c>
      <c r="DA299">
        <v>370</v>
      </c>
      <c r="DB299">
        <v>261</v>
      </c>
      <c r="DC299">
        <v>364</v>
      </c>
      <c r="DD299">
        <v>106</v>
      </c>
      <c r="DE299">
        <v>325</v>
      </c>
      <c r="DF299">
        <v>217</v>
      </c>
      <c r="DG299">
        <v>352</v>
      </c>
      <c r="DH299">
        <v>326</v>
      </c>
      <c r="DI299">
        <v>343</v>
      </c>
      <c r="DJ299">
        <v>144</v>
      </c>
      <c r="DL299">
        <v>435</v>
      </c>
      <c r="DM299">
        <v>422</v>
      </c>
      <c r="DN299">
        <v>13</v>
      </c>
      <c r="DO299">
        <v>435</v>
      </c>
      <c r="DP299">
        <v>23</v>
      </c>
      <c r="DQ299">
        <v>399</v>
      </c>
      <c r="DR299">
        <v>13</v>
      </c>
      <c r="DS299">
        <v>388</v>
      </c>
      <c r="DT299">
        <v>398</v>
      </c>
      <c r="DU299">
        <v>138</v>
      </c>
      <c r="DV299">
        <v>109</v>
      </c>
      <c r="DW299">
        <v>118</v>
      </c>
      <c r="DX299">
        <v>12</v>
      </c>
      <c r="DY299">
        <v>51</v>
      </c>
      <c r="DZ299">
        <v>6</v>
      </c>
      <c r="EA299">
        <v>1</v>
      </c>
      <c r="EB299">
        <v>0</v>
      </c>
      <c r="EC299">
        <v>3</v>
      </c>
      <c r="ED299">
        <v>6</v>
      </c>
      <c r="EE299">
        <v>6</v>
      </c>
      <c r="EF299">
        <v>7</v>
      </c>
      <c r="EG299">
        <v>43</v>
      </c>
      <c r="EH299">
        <v>223</v>
      </c>
      <c r="EI299">
        <v>162</v>
      </c>
      <c r="EJ299">
        <v>6</v>
      </c>
      <c r="EK299">
        <v>14</v>
      </c>
      <c r="EL299">
        <v>3</v>
      </c>
      <c r="EM299">
        <v>0</v>
      </c>
      <c r="EN299">
        <v>0</v>
      </c>
      <c r="EO299">
        <v>27</v>
      </c>
      <c r="EP299">
        <v>212</v>
      </c>
      <c r="EQ299">
        <v>160</v>
      </c>
      <c r="ER299">
        <v>9</v>
      </c>
      <c r="ES299">
        <v>49</v>
      </c>
      <c r="ET299">
        <v>13</v>
      </c>
      <c r="EU299">
        <v>7</v>
      </c>
      <c r="EV299">
        <v>296</v>
      </c>
      <c r="EW299">
        <v>6451</v>
      </c>
      <c r="EX299">
        <v>0</v>
      </c>
      <c r="EY299">
        <v>49</v>
      </c>
      <c r="EZ299">
        <v>1</v>
      </c>
      <c r="FA299">
        <v>14</v>
      </c>
      <c r="FB299">
        <v>55</v>
      </c>
      <c r="FC299">
        <v>4202</v>
      </c>
      <c r="FD299">
        <v>2126</v>
      </c>
      <c r="FE299">
        <v>426</v>
      </c>
      <c r="FF299">
        <v>6754</v>
      </c>
      <c r="FG299">
        <v>69</v>
      </c>
      <c r="FH299">
        <v>30</v>
      </c>
      <c r="FI299">
        <v>1</v>
      </c>
      <c r="FJ299">
        <v>38</v>
      </c>
      <c r="FK299">
        <v>5</v>
      </c>
      <c r="FL299">
        <v>62</v>
      </c>
      <c r="FM299">
        <v>2</v>
      </c>
      <c r="FN299">
        <v>7</v>
      </c>
      <c r="FO299">
        <v>1</v>
      </c>
      <c r="FP299">
        <v>0</v>
      </c>
      <c r="FQ299">
        <v>1</v>
      </c>
      <c r="FR299">
        <v>4</v>
      </c>
      <c r="FS299">
        <v>0</v>
      </c>
      <c r="FT299">
        <v>0</v>
      </c>
      <c r="FU299">
        <v>5</v>
      </c>
      <c r="FV299">
        <v>4</v>
      </c>
      <c r="FW299">
        <v>3</v>
      </c>
      <c r="FX299">
        <v>0</v>
      </c>
      <c r="FY299">
        <v>4</v>
      </c>
      <c r="FZ299">
        <v>1</v>
      </c>
      <c r="GA299">
        <v>12</v>
      </c>
      <c r="GB299">
        <v>6</v>
      </c>
      <c r="GC299">
        <v>212</v>
      </c>
      <c r="GD299">
        <v>57</v>
      </c>
      <c r="GE299">
        <v>269</v>
      </c>
      <c r="GF299">
        <v>1</v>
      </c>
      <c r="GG299">
        <v>1</v>
      </c>
      <c r="GH299">
        <v>2</v>
      </c>
      <c r="GI299">
        <v>207</v>
      </c>
      <c r="GJ299">
        <v>56</v>
      </c>
      <c r="GK299">
        <v>263</v>
      </c>
      <c r="GL299">
        <v>212</v>
      </c>
      <c r="GM299">
        <v>28</v>
      </c>
      <c r="GN299">
        <v>27</v>
      </c>
      <c r="GO299">
        <v>27</v>
      </c>
      <c r="GP299">
        <v>146</v>
      </c>
      <c r="GQ299">
        <v>4</v>
      </c>
      <c r="GR299">
        <v>3</v>
      </c>
      <c r="GS299">
        <v>3</v>
      </c>
      <c r="GT299" t="s">
        <v>118</v>
      </c>
      <c r="GU299" t="s">
        <v>1319</v>
      </c>
      <c r="HH299" s="130"/>
      <c r="HI299" s="130"/>
      <c r="HN299" s="130"/>
      <c r="HO299" s="130"/>
      <c r="HP299" s="130"/>
    </row>
    <row r="300" spans="1:224" x14ac:dyDescent="0.3">
      <c r="A300" t="s">
        <v>133</v>
      </c>
      <c r="B300" t="s">
        <v>244</v>
      </c>
      <c r="C300" t="s">
        <v>789</v>
      </c>
      <c r="D300" t="s">
        <v>790</v>
      </c>
      <c r="E300" s="353">
        <v>44713</v>
      </c>
      <c r="F300">
        <v>8503</v>
      </c>
      <c r="G300">
        <v>398</v>
      </c>
      <c r="H300">
        <v>374</v>
      </c>
      <c r="I300">
        <v>388</v>
      </c>
      <c r="J300">
        <v>396</v>
      </c>
      <c r="K300">
        <v>374</v>
      </c>
      <c r="L300">
        <v>269</v>
      </c>
      <c r="M300">
        <v>370</v>
      </c>
      <c r="N300">
        <v>329</v>
      </c>
      <c r="O300">
        <v>415</v>
      </c>
      <c r="P300">
        <v>13</v>
      </c>
      <c r="Q300">
        <v>4</v>
      </c>
      <c r="R300">
        <v>9</v>
      </c>
      <c r="S300">
        <v>12</v>
      </c>
      <c r="T300">
        <v>5</v>
      </c>
      <c r="U300">
        <v>3</v>
      </c>
      <c r="V300">
        <v>8</v>
      </c>
      <c r="W300">
        <v>11</v>
      </c>
      <c r="X300">
        <v>15</v>
      </c>
      <c r="Y300">
        <v>375</v>
      </c>
      <c r="Z300">
        <v>361</v>
      </c>
      <c r="AA300">
        <v>369</v>
      </c>
      <c r="AB300">
        <v>374</v>
      </c>
      <c r="AC300">
        <v>361</v>
      </c>
      <c r="AD300">
        <v>264</v>
      </c>
      <c r="AE300">
        <v>354</v>
      </c>
      <c r="AF300">
        <v>310</v>
      </c>
      <c r="AG300">
        <v>389</v>
      </c>
      <c r="AH300">
        <v>45</v>
      </c>
      <c r="AI300">
        <v>43</v>
      </c>
      <c r="AJ300">
        <v>4</v>
      </c>
      <c r="AK300">
        <v>3</v>
      </c>
      <c r="AL300">
        <v>41</v>
      </c>
      <c r="AM300">
        <v>40</v>
      </c>
      <c r="AN300">
        <v>262</v>
      </c>
      <c r="AO300">
        <v>3</v>
      </c>
      <c r="AP300">
        <v>257</v>
      </c>
      <c r="AQ300">
        <v>0</v>
      </c>
      <c r="AR300">
        <v>0</v>
      </c>
      <c r="AS300">
        <v>0</v>
      </c>
      <c r="AT300">
        <v>227</v>
      </c>
      <c r="AU300">
        <v>2</v>
      </c>
      <c r="AV300">
        <v>223</v>
      </c>
      <c r="AW300">
        <v>370</v>
      </c>
      <c r="AX300">
        <v>1</v>
      </c>
      <c r="AY300">
        <v>3</v>
      </c>
      <c r="AZ300">
        <v>365</v>
      </c>
      <c r="BA300">
        <v>8</v>
      </c>
      <c r="BB300">
        <v>0</v>
      </c>
      <c r="BC300">
        <v>0</v>
      </c>
      <c r="BD300">
        <v>8</v>
      </c>
      <c r="BE300">
        <v>354</v>
      </c>
      <c r="BF300">
        <v>1</v>
      </c>
      <c r="BG300">
        <v>3</v>
      </c>
      <c r="BH300">
        <v>349</v>
      </c>
      <c r="BI300">
        <v>58</v>
      </c>
      <c r="BJ300">
        <v>6</v>
      </c>
      <c r="BK300">
        <v>62</v>
      </c>
      <c r="BL300">
        <v>36</v>
      </c>
      <c r="BM300">
        <v>18</v>
      </c>
      <c r="BN300">
        <v>3</v>
      </c>
      <c r="BO300">
        <v>17</v>
      </c>
      <c r="BP300">
        <v>6</v>
      </c>
      <c r="BQ300">
        <v>1</v>
      </c>
      <c r="BR300">
        <v>0</v>
      </c>
      <c r="BS300">
        <v>11</v>
      </c>
      <c r="BT300">
        <v>1</v>
      </c>
      <c r="BU300">
        <v>0</v>
      </c>
      <c r="BV300">
        <v>0</v>
      </c>
      <c r="BW300">
        <v>3</v>
      </c>
      <c r="BX300">
        <v>0</v>
      </c>
      <c r="BY300">
        <v>3</v>
      </c>
      <c r="BZ300">
        <v>8</v>
      </c>
      <c r="CA300">
        <v>0</v>
      </c>
      <c r="CB300">
        <v>7</v>
      </c>
      <c r="CC300">
        <v>1</v>
      </c>
      <c r="CG300">
        <v>398</v>
      </c>
      <c r="CH300">
        <v>277</v>
      </c>
      <c r="CI300">
        <v>388</v>
      </c>
      <c r="CJ300">
        <v>111</v>
      </c>
      <c r="CK300">
        <v>338</v>
      </c>
      <c r="CL300">
        <v>231</v>
      </c>
      <c r="CM300">
        <v>374</v>
      </c>
      <c r="CN300">
        <v>329</v>
      </c>
      <c r="CO300">
        <v>363</v>
      </c>
      <c r="CP300">
        <v>145</v>
      </c>
      <c r="CQ300">
        <v>13</v>
      </c>
      <c r="CR300">
        <v>11</v>
      </c>
      <c r="CS300">
        <v>9</v>
      </c>
      <c r="CT300">
        <v>1</v>
      </c>
      <c r="CU300">
        <v>7</v>
      </c>
      <c r="CV300">
        <v>5</v>
      </c>
      <c r="CW300">
        <v>4</v>
      </c>
      <c r="CX300">
        <v>3</v>
      </c>
      <c r="CY300">
        <v>4</v>
      </c>
      <c r="CZ300">
        <v>1</v>
      </c>
      <c r="DA300">
        <v>375</v>
      </c>
      <c r="DB300">
        <v>263</v>
      </c>
      <c r="DC300">
        <v>369</v>
      </c>
      <c r="DD300">
        <v>109</v>
      </c>
      <c r="DE300">
        <v>329</v>
      </c>
      <c r="DF300">
        <v>224</v>
      </c>
      <c r="DG300">
        <v>361</v>
      </c>
      <c r="DH300">
        <v>328</v>
      </c>
      <c r="DI300">
        <v>351</v>
      </c>
      <c r="DJ300">
        <v>144</v>
      </c>
      <c r="DL300">
        <v>440</v>
      </c>
      <c r="DM300">
        <v>427</v>
      </c>
      <c r="DN300">
        <v>13</v>
      </c>
      <c r="DO300">
        <v>440</v>
      </c>
      <c r="DP300">
        <v>23</v>
      </c>
      <c r="DQ300">
        <v>404</v>
      </c>
      <c r="DR300">
        <v>13</v>
      </c>
      <c r="DS300">
        <v>389</v>
      </c>
      <c r="DT300">
        <v>400</v>
      </c>
      <c r="DU300">
        <v>139</v>
      </c>
      <c r="DV300">
        <v>113</v>
      </c>
      <c r="DW300">
        <v>118</v>
      </c>
      <c r="DX300">
        <v>12</v>
      </c>
      <c r="DY300">
        <v>51</v>
      </c>
      <c r="DZ300">
        <v>6</v>
      </c>
      <c r="EA300">
        <v>1</v>
      </c>
      <c r="EB300">
        <v>0</v>
      </c>
      <c r="EC300">
        <v>3</v>
      </c>
      <c r="ED300">
        <v>7</v>
      </c>
      <c r="EE300">
        <v>6</v>
      </c>
      <c r="EF300">
        <v>7</v>
      </c>
      <c r="EG300">
        <v>43</v>
      </c>
      <c r="EH300">
        <v>224</v>
      </c>
      <c r="EI300">
        <v>166</v>
      </c>
      <c r="EJ300">
        <v>6</v>
      </c>
      <c r="EK300">
        <v>14</v>
      </c>
      <c r="EL300">
        <v>3</v>
      </c>
      <c r="EM300">
        <v>0</v>
      </c>
      <c r="EN300">
        <v>0</v>
      </c>
      <c r="EO300">
        <v>27</v>
      </c>
      <c r="EP300">
        <v>209</v>
      </c>
      <c r="EQ300">
        <v>161</v>
      </c>
      <c r="ER300">
        <v>8</v>
      </c>
      <c r="ES300">
        <v>50</v>
      </c>
      <c r="ET300">
        <v>13</v>
      </c>
      <c r="EU300">
        <v>8</v>
      </c>
      <c r="EV300">
        <v>296</v>
      </c>
      <c r="EW300">
        <v>6497</v>
      </c>
      <c r="EX300">
        <v>1</v>
      </c>
      <c r="EY300">
        <v>46</v>
      </c>
      <c r="EZ300">
        <v>2</v>
      </c>
      <c r="FA300">
        <v>14</v>
      </c>
      <c r="FB300">
        <v>54</v>
      </c>
      <c r="FC300">
        <v>4131</v>
      </c>
      <c r="FD300">
        <v>2130</v>
      </c>
      <c r="FE300">
        <v>427</v>
      </c>
      <c r="FF300">
        <v>6801</v>
      </c>
      <c r="FG300">
        <v>70</v>
      </c>
      <c r="FH300">
        <v>31</v>
      </c>
      <c r="FI300">
        <v>2</v>
      </c>
      <c r="FJ300">
        <v>39</v>
      </c>
      <c r="FK300">
        <v>4</v>
      </c>
      <c r="FL300">
        <v>64</v>
      </c>
      <c r="FM300">
        <v>2</v>
      </c>
      <c r="FN300">
        <v>7</v>
      </c>
      <c r="FO300">
        <v>0</v>
      </c>
      <c r="FP300">
        <v>0</v>
      </c>
      <c r="FQ300">
        <v>0</v>
      </c>
      <c r="FR300">
        <v>3</v>
      </c>
      <c r="FS300">
        <v>0</v>
      </c>
      <c r="FT300">
        <v>0</v>
      </c>
      <c r="FU300">
        <v>5</v>
      </c>
      <c r="FV300">
        <v>4</v>
      </c>
      <c r="FW300">
        <v>3</v>
      </c>
      <c r="FX300">
        <v>0</v>
      </c>
      <c r="FY300">
        <v>4</v>
      </c>
      <c r="FZ300">
        <v>1</v>
      </c>
      <c r="GA300">
        <v>12</v>
      </c>
      <c r="GB300">
        <v>6</v>
      </c>
      <c r="GC300">
        <v>211</v>
      </c>
      <c r="GD300">
        <v>58</v>
      </c>
      <c r="GE300">
        <v>269</v>
      </c>
      <c r="GF300">
        <v>1</v>
      </c>
      <c r="GG300">
        <v>1</v>
      </c>
      <c r="GH300">
        <v>2</v>
      </c>
      <c r="GI300">
        <v>206</v>
      </c>
      <c r="GJ300">
        <v>57</v>
      </c>
      <c r="GK300">
        <v>263</v>
      </c>
      <c r="GL300">
        <v>211</v>
      </c>
      <c r="GM300">
        <v>37</v>
      </c>
      <c r="GN300">
        <v>37</v>
      </c>
      <c r="GO300">
        <v>37</v>
      </c>
      <c r="GP300">
        <v>151</v>
      </c>
      <c r="GQ300">
        <v>4</v>
      </c>
      <c r="GR300">
        <v>3</v>
      </c>
      <c r="GS300">
        <v>3</v>
      </c>
      <c r="GT300" t="s">
        <v>121</v>
      </c>
      <c r="GU300" t="s">
        <v>1319</v>
      </c>
      <c r="HH300" s="130"/>
      <c r="HI300" s="130"/>
      <c r="HN300" s="130"/>
      <c r="HO300" s="130"/>
      <c r="HP300" s="130"/>
    </row>
    <row r="301" spans="1:224" x14ac:dyDescent="0.3">
      <c r="A301" t="s">
        <v>133</v>
      </c>
      <c r="B301" t="s">
        <v>244</v>
      </c>
      <c r="C301" t="s">
        <v>791</v>
      </c>
      <c r="D301" t="s">
        <v>792</v>
      </c>
      <c r="E301" s="353">
        <v>44682</v>
      </c>
      <c r="F301">
        <v>7162</v>
      </c>
      <c r="G301">
        <v>506</v>
      </c>
      <c r="H301">
        <v>457</v>
      </c>
      <c r="I301">
        <v>496</v>
      </c>
      <c r="J301">
        <v>485</v>
      </c>
      <c r="K301">
        <v>480</v>
      </c>
      <c r="L301">
        <v>363</v>
      </c>
      <c r="M301">
        <v>461</v>
      </c>
      <c r="N301">
        <v>371</v>
      </c>
      <c r="O301">
        <v>533</v>
      </c>
      <c r="P301">
        <v>20</v>
      </c>
      <c r="Q301">
        <v>11</v>
      </c>
      <c r="R301">
        <v>16</v>
      </c>
      <c r="S301">
        <v>14</v>
      </c>
      <c r="T301">
        <v>15</v>
      </c>
      <c r="U301">
        <v>8</v>
      </c>
      <c r="V301">
        <v>14</v>
      </c>
      <c r="W301">
        <v>16</v>
      </c>
      <c r="X301">
        <v>20</v>
      </c>
      <c r="Y301">
        <v>480</v>
      </c>
      <c r="Z301">
        <v>439</v>
      </c>
      <c r="AA301">
        <v>473</v>
      </c>
      <c r="AB301">
        <v>465</v>
      </c>
      <c r="AC301">
        <v>458</v>
      </c>
      <c r="AD301">
        <v>349</v>
      </c>
      <c r="AE301">
        <v>442</v>
      </c>
      <c r="AF301">
        <v>352</v>
      </c>
      <c r="AG301">
        <v>504</v>
      </c>
      <c r="AH301">
        <v>54</v>
      </c>
      <c r="AI301">
        <v>53</v>
      </c>
      <c r="AJ301">
        <v>2</v>
      </c>
      <c r="AK301">
        <v>2</v>
      </c>
      <c r="AL301">
        <v>51</v>
      </c>
      <c r="AM301">
        <v>50</v>
      </c>
      <c r="AN301">
        <v>342</v>
      </c>
      <c r="AO301">
        <v>8</v>
      </c>
      <c r="AP301">
        <v>329</v>
      </c>
      <c r="AQ301">
        <v>0</v>
      </c>
      <c r="AR301">
        <v>0</v>
      </c>
      <c r="AS301">
        <v>0</v>
      </c>
      <c r="AT301">
        <v>265</v>
      </c>
      <c r="AU301">
        <v>6</v>
      </c>
      <c r="AV301">
        <v>257</v>
      </c>
      <c r="AW301">
        <v>461</v>
      </c>
      <c r="AX301">
        <v>4</v>
      </c>
      <c r="AY301">
        <v>8</v>
      </c>
      <c r="AZ301">
        <v>449</v>
      </c>
      <c r="BA301">
        <v>14</v>
      </c>
      <c r="BB301">
        <v>0</v>
      </c>
      <c r="BC301">
        <v>0</v>
      </c>
      <c r="BD301">
        <v>14</v>
      </c>
      <c r="BE301">
        <v>442</v>
      </c>
      <c r="BF301">
        <v>4</v>
      </c>
      <c r="BG301">
        <v>8</v>
      </c>
      <c r="BH301">
        <v>430</v>
      </c>
      <c r="BI301">
        <v>104</v>
      </c>
      <c r="BJ301">
        <v>12</v>
      </c>
      <c r="BK301">
        <v>79</v>
      </c>
      <c r="BL301">
        <v>38</v>
      </c>
      <c r="BM301">
        <v>14</v>
      </c>
      <c r="BN301">
        <v>4</v>
      </c>
      <c r="BO301">
        <v>20</v>
      </c>
      <c r="BP301">
        <v>7</v>
      </c>
      <c r="BQ301">
        <v>2</v>
      </c>
      <c r="BR301">
        <v>0</v>
      </c>
      <c r="BS301">
        <v>13</v>
      </c>
      <c r="BT301">
        <v>1</v>
      </c>
      <c r="BU301">
        <v>0</v>
      </c>
      <c r="BV301">
        <v>0</v>
      </c>
      <c r="BW301">
        <v>5</v>
      </c>
      <c r="BX301">
        <v>0</v>
      </c>
      <c r="BY301">
        <v>5</v>
      </c>
      <c r="BZ301">
        <v>10</v>
      </c>
      <c r="CA301">
        <v>3</v>
      </c>
      <c r="CB301">
        <v>10</v>
      </c>
      <c r="CC301">
        <v>0</v>
      </c>
      <c r="CG301">
        <v>506</v>
      </c>
      <c r="CH301">
        <v>389</v>
      </c>
      <c r="CI301">
        <v>496</v>
      </c>
      <c r="CJ301">
        <v>160</v>
      </c>
      <c r="CK301">
        <v>459</v>
      </c>
      <c r="CL301">
        <v>315</v>
      </c>
      <c r="CM301">
        <v>457</v>
      </c>
      <c r="CN301">
        <v>416</v>
      </c>
      <c r="CO301">
        <v>448</v>
      </c>
      <c r="CP301">
        <v>212</v>
      </c>
      <c r="CQ301">
        <v>20</v>
      </c>
      <c r="CR301">
        <v>17</v>
      </c>
      <c r="CS301">
        <v>16</v>
      </c>
      <c r="CT301">
        <v>1</v>
      </c>
      <c r="CU301">
        <v>14</v>
      </c>
      <c r="CV301">
        <v>4</v>
      </c>
      <c r="CW301">
        <v>11</v>
      </c>
      <c r="CX301">
        <v>9</v>
      </c>
      <c r="CY301">
        <v>11</v>
      </c>
      <c r="CZ301">
        <v>3</v>
      </c>
      <c r="DA301">
        <v>480</v>
      </c>
      <c r="DB301">
        <v>368</v>
      </c>
      <c r="DC301">
        <v>473</v>
      </c>
      <c r="DD301">
        <v>156</v>
      </c>
      <c r="DE301">
        <v>439</v>
      </c>
      <c r="DF301">
        <v>307</v>
      </c>
      <c r="DG301">
        <v>439</v>
      </c>
      <c r="DH301">
        <v>402</v>
      </c>
      <c r="DI301">
        <v>431</v>
      </c>
      <c r="DJ301">
        <v>208</v>
      </c>
      <c r="DL301">
        <v>556</v>
      </c>
      <c r="DM301">
        <v>546</v>
      </c>
      <c r="DN301">
        <v>10</v>
      </c>
      <c r="DO301">
        <v>556</v>
      </c>
      <c r="DP301">
        <v>23</v>
      </c>
      <c r="DQ301">
        <v>523</v>
      </c>
      <c r="DR301">
        <v>10</v>
      </c>
      <c r="DS301">
        <v>493</v>
      </c>
      <c r="DT301">
        <v>515</v>
      </c>
      <c r="DU301">
        <v>150</v>
      </c>
      <c r="DV301">
        <v>164</v>
      </c>
      <c r="DW301">
        <v>208</v>
      </c>
      <c r="DX301">
        <v>7</v>
      </c>
      <c r="DY301">
        <v>27</v>
      </c>
      <c r="DZ301">
        <v>0</v>
      </c>
      <c r="EA301">
        <v>0</v>
      </c>
      <c r="EB301">
        <v>0</v>
      </c>
      <c r="EC301">
        <v>7</v>
      </c>
      <c r="ED301">
        <v>11</v>
      </c>
      <c r="EE301">
        <v>28</v>
      </c>
      <c r="EF301">
        <v>4</v>
      </c>
      <c r="EG301">
        <v>36</v>
      </c>
      <c r="EH301">
        <v>270</v>
      </c>
      <c r="EI301">
        <v>246</v>
      </c>
      <c r="EJ301">
        <v>1</v>
      </c>
      <c r="EK301">
        <v>16</v>
      </c>
      <c r="EL301">
        <v>4</v>
      </c>
      <c r="EM301">
        <v>2</v>
      </c>
      <c r="EN301">
        <v>1</v>
      </c>
      <c r="EO301">
        <v>18</v>
      </c>
      <c r="EP301">
        <v>262</v>
      </c>
      <c r="EQ301">
        <v>242</v>
      </c>
      <c r="ER301">
        <v>5</v>
      </c>
      <c r="ES301">
        <v>67</v>
      </c>
      <c r="ET301">
        <v>17</v>
      </c>
      <c r="EU301">
        <v>10</v>
      </c>
      <c r="EV301">
        <v>290</v>
      </c>
      <c r="EW301">
        <v>4919</v>
      </c>
      <c r="EX301">
        <v>0</v>
      </c>
      <c r="EY301">
        <v>46</v>
      </c>
      <c r="EZ301">
        <v>0</v>
      </c>
      <c r="FA301">
        <v>23</v>
      </c>
      <c r="FB301">
        <v>88</v>
      </c>
      <c r="FC301">
        <v>2460</v>
      </c>
      <c r="FD301">
        <v>2140</v>
      </c>
      <c r="FE301">
        <v>619</v>
      </c>
      <c r="FF301">
        <v>5219</v>
      </c>
      <c r="FG301">
        <v>80</v>
      </c>
      <c r="FH301">
        <v>38</v>
      </c>
      <c r="FI301">
        <v>0</v>
      </c>
      <c r="FJ301">
        <v>22</v>
      </c>
      <c r="FK301">
        <v>0</v>
      </c>
      <c r="FL301">
        <v>77</v>
      </c>
      <c r="FM301">
        <v>3</v>
      </c>
      <c r="FN301">
        <v>4</v>
      </c>
      <c r="FO301">
        <v>0</v>
      </c>
      <c r="FP301">
        <v>0</v>
      </c>
      <c r="FQ301">
        <v>0</v>
      </c>
      <c r="FR301">
        <v>2</v>
      </c>
      <c r="FS301">
        <v>0</v>
      </c>
      <c r="FT301">
        <v>0</v>
      </c>
      <c r="FU301">
        <v>8</v>
      </c>
      <c r="FV301">
        <v>5</v>
      </c>
      <c r="FW301">
        <v>3</v>
      </c>
      <c r="FX301">
        <v>1</v>
      </c>
      <c r="FY301">
        <v>6</v>
      </c>
      <c r="FZ301">
        <v>2</v>
      </c>
      <c r="GA301">
        <v>12</v>
      </c>
      <c r="GB301">
        <v>7</v>
      </c>
      <c r="GC301">
        <v>314</v>
      </c>
      <c r="GD301">
        <v>73</v>
      </c>
      <c r="GE301">
        <v>387</v>
      </c>
      <c r="GF301">
        <v>2</v>
      </c>
      <c r="GG301">
        <v>1</v>
      </c>
      <c r="GH301">
        <v>3</v>
      </c>
      <c r="GI301">
        <v>308</v>
      </c>
      <c r="GJ301">
        <v>72</v>
      </c>
      <c r="GK301">
        <v>380</v>
      </c>
      <c r="GL301">
        <v>314</v>
      </c>
      <c r="GM301">
        <v>33</v>
      </c>
      <c r="GN301">
        <v>32</v>
      </c>
      <c r="GO301">
        <v>33</v>
      </c>
      <c r="GP301">
        <v>138</v>
      </c>
      <c r="GQ301">
        <v>1</v>
      </c>
      <c r="GR301">
        <v>0</v>
      </c>
      <c r="GS301">
        <v>0</v>
      </c>
      <c r="GT301" t="s">
        <v>118</v>
      </c>
      <c r="GU301" t="s">
        <v>1320</v>
      </c>
      <c r="HH301" s="130"/>
      <c r="HI301" s="130"/>
      <c r="HN301" s="130"/>
      <c r="HO301" s="130"/>
      <c r="HP301" s="130"/>
    </row>
    <row r="302" spans="1:224" x14ac:dyDescent="0.3">
      <c r="A302" t="s">
        <v>133</v>
      </c>
      <c r="B302" t="s">
        <v>244</v>
      </c>
      <c r="C302" t="s">
        <v>793</v>
      </c>
      <c r="D302" t="s">
        <v>794</v>
      </c>
      <c r="E302" s="353">
        <v>44682</v>
      </c>
      <c r="F302">
        <v>8191</v>
      </c>
      <c r="G302">
        <v>843</v>
      </c>
      <c r="H302">
        <v>789</v>
      </c>
      <c r="I302">
        <v>806</v>
      </c>
      <c r="J302">
        <v>830</v>
      </c>
      <c r="K302">
        <v>802</v>
      </c>
      <c r="L302">
        <v>612</v>
      </c>
      <c r="M302">
        <v>833</v>
      </c>
      <c r="N302">
        <v>659</v>
      </c>
      <c r="O302">
        <v>875</v>
      </c>
      <c r="P302">
        <v>15</v>
      </c>
      <c r="Q302">
        <v>11</v>
      </c>
      <c r="R302">
        <v>13</v>
      </c>
      <c r="S302">
        <v>14</v>
      </c>
      <c r="T302">
        <v>12</v>
      </c>
      <c r="U302">
        <v>6</v>
      </c>
      <c r="V302">
        <v>16</v>
      </c>
      <c r="W302">
        <v>14</v>
      </c>
      <c r="X302">
        <v>17</v>
      </c>
      <c r="Y302">
        <v>826</v>
      </c>
      <c r="Z302">
        <v>776</v>
      </c>
      <c r="AA302">
        <v>791</v>
      </c>
      <c r="AB302">
        <v>814</v>
      </c>
      <c r="AC302">
        <v>788</v>
      </c>
      <c r="AD302">
        <v>604</v>
      </c>
      <c r="AE302">
        <v>815</v>
      </c>
      <c r="AF302">
        <v>644</v>
      </c>
      <c r="AG302">
        <v>856</v>
      </c>
      <c r="AH302">
        <v>94</v>
      </c>
      <c r="AI302">
        <v>94</v>
      </c>
      <c r="AJ302">
        <v>4</v>
      </c>
      <c r="AK302">
        <v>4</v>
      </c>
      <c r="AL302">
        <v>90</v>
      </c>
      <c r="AM302">
        <v>90</v>
      </c>
      <c r="AN302">
        <v>583</v>
      </c>
      <c r="AO302">
        <v>4</v>
      </c>
      <c r="AP302">
        <v>577</v>
      </c>
      <c r="AQ302">
        <v>1</v>
      </c>
      <c r="AR302">
        <v>1</v>
      </c>
      <c r="AS302">
        <v>0</v>
      </c>
      <c r="AT302">
        <v>482</v>
      </c>
      <c r="AU302">
        <v>2</v>
      </c>
      <c r="AV302">
        <v>479</v>
      </c>
      <c r="AW302">
        <v>833</v>
      </c>
      <c r="AX302">
        <v>4</v>
      </c>
      <c r="AY302">
        <v>44</v>
      </c>
      <c r="AZ302">
        <v>784</v>
      </c>
      <c r="BA302">
        <v>16</v>
      </c>
      <c r="BB302">
        <v>0</v>
      </c>
      <c r="BC302">
        <v>3</v>
      </c>
      <c r="BD302">
        <v>12</v>
      </c>
      <c r="BE302">
        <v>815</v>
      </c>
      <c r="BF302">
        <v>4</v>
      </c>
      <c r="BG302">
        <v>40</v>
      </c>
      <c r="BH302">
        <v>771</v>
      </c>
      <c r="BI302">
        <v>172</v>
      </c>
      <c r="BJ302">
        <v>7</v>
      </c>
      <c r="BK302">
        <v>129</v>
      </c>
      <c r="BL302">
        <v>53</v>
      </c>
      <c r="BM302">
        <v>24</v>
      </c>
      <c r="BN302">
        <v>9</v>
      </c>
      <c r="BO302">
        <v>32</v>
      </c>
      <c r="BP302">
        <v>9</v>
      </c>
      <c r="BQ302">
        <v>2</v>
      </c>
      <c r="BR302">
        <v>0</v>
      </c>
      <c r="BS302">
        <v>23</v>
      </c>
      <c r="BT302">
        <v>1</v>
      </c>
      <c r="BU302">
        <v>0</v>
      </c>
      <c r="BV302">
        <v>3</v>
      </c>
      <c r="BW302">
        <v>8</v>
      </c>
      <c r="BX302">
        <v>1</v>
      </c>
      <c r="BY302">
        <v>7</v>
      </c>
      <c r="BZ302">
        <v>20</v>
      </c>
      <c r="CA302">
        <v>8</v>
      </c>
      <c r="CB302">
        <v>19</v>
      </c>
      <c r="CC302">
        <v>1</v>
      </c>
      <c r="CG302">
        <v>843</v>
      </c>
      <c r="CH302">
        <v>633</v>
      </c>
      <c r="CI302">
        <v>806</v>
      </c>
      <c r="CJ302">
        <v>238</v>
      </c>
      <c r="CK302">
        <v>752</v>
      </c>
      <c r="CL302">
        <v>485</v>
      </c>
      <c r="CM302">
        <v>789</v>
      </c>
      <c r="CN302">
        <v>737</v>
      </c>
      <c r="CO302">
        <v>775</v>
      </c>
      <c r="CP302">
        <v>346</v>
      </c>
      <c r="CQ302">
        <v>15</v>
      </c>
      <c r="CR302">
        <v>12</v>
      </c>
      <c r="CS302">
        <v>13</v>
      </c>
      <c r="CT302">
        <v>2</v>
      </c>
      <c r="CU302">
        <v>13</v>
      </c>
      <c r="CV302">
        <v>3</v>
      </c>
      <c r="CW302">
        <v>11</v>
      </c>
      <c r="CX302">
        <v>10</v>
      </c>
      <c r="CY302">
        <v>9</v>
      </c>
      <c r="CZ302">
        <v>2</v>
      </c>
      <c r="DA302">
        <v>826</v>
      </c>
      <c r="DB302">
        <v>619</v>
      </c>
      <c r="DC302">
        <v>791</v>
      </c>
      <c r="DD302">
        <v>234</v>
      </c>
      <c r="DE302">
        <v>737</v>
      </c>
      <c r="DF302">
        <v>480</v>
      </c>
      <c r="DG302">
        <v>776</v>
      </c>
      <c r="DH302">
        <v>726</v>
      </c>
      <c r="DI302">
        <v>764</v>
      </c>
      <c r="DJ302">
        <v>343</v>
      </c>
      <c r="DL302">
        <v>886</v>
      </c>
      <c r="DM302">
        <v>884</v>
      </c>
      <c r="DN302">
        <v>2</v>
      </c>
      <c r="DO302">
        <v>886</v>
      </c>
      <c r="DP302">
        <v>22</v>
      </c>
      <c r="DQ302">
        <v>862</v>
      </c>
      <c r="DR302">
        <v>2</v>
      </c>
      <c r="DS302">
        <v>801</v>
      </c>
      <c r="DT302">
        <v>875</v>
      </c>
      <c r="DU302">
        <v>47</v>
      </c>
      <c r="DV302">
        <v>701</v>
      </c>
      <c r="DW302">
        <v>117</v>
      </c>
      <c r="DX302">
        <v>6</v>
      </c>
      <c r="DY302">
        <v>15</v>
      </c>
      <c r="DZ302">
        <v>0</v>
      </c>
      <c r="EA302">
        <v>0</v>
      </c>
      <c r="EB302">
        <v>2</v>
      </c>
      <c r="EC302">
        <v>15</v>
      </c>
      <c r="ED302">
        <v>16</v>
      </c>
      <c r="EE302">
        <v>28</v>
      </c>
      <c r="EF302">
        <v>3</v>
      </c>
      <c r="EG302">
        <v>65</v>
      </c>
      <c r="EH302">
        <v>453</v>
      </c>
      <c r="EI302">
        <v>365</v>
      </c>
      <c r="EJ302">
        <v>3</v>
      </c>
      <c r="EK302">
        <v>11</v>
      </c>
      <c r="EL302">
        <v>7</v>
      </c>
      <c r="EM302">
        <v>1</v>
      </c>
      <c r="EN302">
        <v>0</v>
      </c>
      <c r="EO302">
        <v>54</v>
      </c>
      <c r="EP302">
        <v>444</v>
      </c>
      <c r="EQ302">
        <v>364</v>
      </c>
      <c r="ER302">
        <v>1</v>
      </c>
      <c r="ES302">
        <v>69</v>
      </c>
      <c r="ET302">
        <v>25</v>
      </c>
      <c r="EU302">
        <v>58</v>
      </c>
      <c r="EV302">
        <v>456</v>
      </c>
      <c r="EW302">
        <v>5170</v>
      </c>
      <c r="EX302">
        <v>5</v>
      </c>
      <c r="EY302">
        <v>56</v>
      </c>
      <c r="EZ302">
        <v>19</v>
      </c>
      <c r="FA302">
        <v>15</v>
      </c>
      <c r="FB302">
        <v>80</v>
      </c>
      <c r="FC302">
        <v>3306</v>
      </c>
      <c r="FD302">
        <v>1889</v>
      </c>
      <c r="FE302">
        <v>489</v>
      </c>
      <c r="FF302">
        <v>5684</v>
      </c>
      <c r="FG302">
        <v>75</v>
      </c>
      <c r="FH302">
        <v>63</v>
      </c>
      <c r="FI302">
        <v>1</v>
      </c>
      <c r="FJ302">
        <v>9</v>
      </c>
      <c r="FK302">
        <v>1</v>
      </c>
      <c r="FL302">
        <v>74</v>
      </c>
      <c r="FM302">
        <v>0</v>
      </c>
      <c r="FN302">
        <v>3</v>
      </c>
      <c r="FO302">
        <v>1</v>
      </c>
      <c r="FP302">
        <v>1</v>
      </c>
      <c r="FQ302">
        <v>0</v>
      </c>
      <c r="FR302">
        <v>2</v>
      </c>
      <c r="FS302">
        <v>1</v>
      </c>
      <c r="FT302">
        <v>1</v>
      </c>
      <c r="FU302">
        <v>8</v>
      </c>
      <c r="FV302">
        <v>5</v>
      </c>
      <c r="FW302">
        <v>1</v>
      </c>
      <c r="FX302">
        <v>0</v>
      </c>
      <c r="FY302">
        <v>4</v>
      </c>
      <c r="FZ302">
        <v>4</v>
      </c>
      <c r="GA302">
        <v>11</v>
      </c>
      <c r="GB302">
        <v>3</v>
      </c>
      <c r="GC302">
        <v>552</v>
      </c>
      <c r="GD302">
        <v>125</v>
      </c>
      <c r="GE302">
        <v>677</v>
      </c>
      <c r="GF302">
        <v>7</v>
      </c>
      <c r="GG302">
        <v>1</v>
      </c>
      <c r="GH302">
        <v>8</v>
      </c>
      <c r="GI302">
        <v>545</v>
      </c>
      <c r="GJ302">
        <v>124</v>
      </c>
      <c r="GK302">
        <v>669</v>
      </c>
      <c r="GL302">
        <v>552</v>
      </c>
      <c r="GM302">
        <v>84</v>
      </c>
      <c r="GN302">
        <v>83</v>
      </c>
      <c r="GO302">
        <v>83</v>
      </c>
      <c r="GP302">
        <v>307</v>
      </c>
      <c r="GQ302">
        <v>0</v>
      </c>
      <c r="GR302">
        <v>0</v>
      </c>
      <c r="GS302">
        <v>0</v>
      </c>
      <c r="GT302" t="s">
        <v>118</v>
      </c>
      <c r="GU302" t="s">
        <v>1321</v>
      </c>
      <c r="HH302" s="130"/>
      <c r="HI302" s="130"/>
      <c r="HN302" s="130"/>
      <c r="HO302" s="130"/>
      <c r="HP302" s="130"/>
    </row>
    <row r="303" spans="1:224" x14ac:dyDescent="0.3">
      <c r="A303" t="s">
        <v>147</v>
      </c>
      <c r="B303" t="s">
        <v>242</v>
      </c>
      <c r="C303" t="s">
        <v>978</v>
      </c>
      <c r="D303" t="s">
        <v>979</v>
      </c>
      <c r="E303" s="353">
        <v>44682</v>
      </c>
      <c r="F303">
        <v>14699</v>
      </c>
      <c r="G303">
        <v>670</v>
      </c>
      <c r="H303">
        <v>617</v>
      </c>
      <c r="I303">
        <v>667</v>
      </c>
      <c r="J303">
        <v>631</v>
      </c>
      <c r="K303">
        <v>662</v>
      </c>
      <c r="L303">
        <v>445</v>
      </c>
      <c r="M303">
        <v>577</v>
      </c>
      <c r="N303">
        <v>534</v>
      </c>
      <c r="O303">
        <v>764</v>
      </c>
      <c r="P303">
        <v>36</v>
      </c>
      <c r="Q303">
        <v>28</v>
      </c>
      <c r="R303">
        <v>39</v>
      </c>
      <c r="S303">
        <v>28</v>
      </c>
      <c r="T303">
        <v>33</v>
      </c>
      <c r="U303">
        <v>11</v>
      </c>
      <c r="V303">
        <v>26</v>
      </c>
      <c r="W303">
        <v>36</v>
      </c>
      <c r="X303">
        <v>51</v>
      </c>
      <c r="Y303">
        <v>628</v>
      </c>
      <c r="Z303">
        <v>584</v>
      </c>
      <c r="AA303">
        <v>623</v>
      </c>
      <c r="AB303">
        <v>597</v>
      </c>
      <c r="AC303">
        <v>624</v>
      </c>
      <c r="AD303">
        <v>429</v>
      </c>
      <c r="AE303">
        <v>550</v>
      </c>
      <c r="AF303">
        <v>495</v>
      </c>
      <c r="AG303">
        <v>707</v>
      </c>
      <c r="AH303">
        <v>84</v>
      </c>
      <c r="AI303">
        <v>81</v>
      </c>
      <c r="AJ303">
        <v>6</v>
      </c>
      <c r="AK303">
        <v>6</v>
      </c>
      <c r="AL303">
        <v>78</v>
      </c>
      <c r="AM303">
        <v>75</v>
      </c>
      <c r="AN303">
        <v>373</v>
      </c>
      <c r="AO303">
        <v>8</v>
      </c>
      <c r="AP303">
        <v>364</v>
      </c>
      <c r="AQ303">
        <v>1</v>
      </c>
      <c r="AR303">
        <v>1</v>
      </c>
      <c r="AS303">
        <v>0</v>
      </c>
      <c r="AT303">
        <v>279</v>
      </c>
      <c r="AU303">
        <v>4</v>
      </c>
      <c r="AV303">
        <v>274</v>
      </c>
      <c r="AW303">
        <v>577</v>
      </c>
      <c r="AX303">
        <v>12</v>
      </c>
      <c r="AY303">
        <v>26</v>
      </c>
      <c r="AZ303">
        <v>538</v>
      </c>
      <c r="BA303">
        <v>26</v>
      </c>
      <c r="BB303">
        <v>1</v>
      </c>
      <c r="BC303">
        <v>3</v>
      </c>
      <c r="BD303">
        <v>22</v>
      </c>
      <c r="BE303">
        <v>550</v>
      </c>
      <c r="BF303">
        <v>11</v>
      </c>
      <c r="BG303">
        <v>23</v>
      </c>
      <c r="BH303">
        <v>515</v>
      </c>
      <c r="BI303">
        <v>128</v>
      </c>
      <c r="BJ303">
        <v>15</v>
      </c>
      <c r="BK303">
        <v>137</v>
      </c>
      <c r="BL303">
        <v>47</v>
      </c>
      <c r="BM303">
        <v>40</v>
      </c>
      <c r="BN303">
        <v>13</v>
      </c>
      <c r="BO303">
        <v>30</v>
      </c>
      <c r="BP303">
        <v>4</v>
      </c>
      <c r="BQ303">
        <v>3</v>
      </c>
      <c r="BR303">
        <v>0</v>
      </c>
      <c r="BS303">
        <v>26</v>
      </c>
      <c r="BT303">
        <v>4</v>
      </c>
      <c r="BU303">
        <v>0</v>
      </c>
      <c r="BV303">
        <v>2</v>
      </c>
      <c r="BW303">
        <v>6</v>
      </c>
      <c r="BX303">
        <v>2</v>
      </c>
      <c r="BY303">
        <v>4</v>
      </c>
      <c r="BZ303">
        <v>19</v>
      </c>
      <c r="CA303">
        <v>7</v>
      </c>
      <c r="CB303">
        <v>18</v>
      </c>
      <c r="CC303">
        <v>1</v>
      </c>
      <c r="CG303">
        <v>670</v>
      </c>
      <c r="CH303">
        <v>452</v>
      </c>
      <c r="CI303">
        <v>667</v>
      </c>
      <c r="CJ303">
        <v>177</v>
      </c>
      <c r="CK303">
        <v>599</v>
      </c>
      <c r="CL303">
        <v>370</v>
      </c>
      <c r="CM303">
        <v>617</v>
      </c>
      <c r="CN303">
        <v>583</v>
      </c>
      <c r="CO303">
        <v>573</v>
      </c>
      <c r="CP303">
        <v>217</v>
      </c>
      <c r="CQ303">
        <v>36</v>
      </c>
      <c r="CR303">
        <v>23</v>
      </c>
      <c r="CS303">
        <v>39</v>
      </c>
      <c r="CT303">
        <v>5</v>
      </c>
      <c r="CU303">
        <v>32</v>
      </c>
      <c r="CV303">
        <v>10</v>
      </c>
      <c r="CW303">
        <v>28</v>
      </c>
      <c r="CX303">
        <v>27</v>
      </c>
      <c r="CY303">
        <v>21</v>
      </c>
      <c r="CZ303">
        <v>5</v>
      </c>
      <c r="DA303">
        <v>628</v>
      </c>
      <c r="DB303">
        <v>425</v>
      </c>
      <c r="DC303">
        <v>623</v>
      </c>
      <c r="DD303">
        <v>167</v>
      </c>
      <c r="DE303">
        <v>562</v>
      </c>
      <c r="DF303">
        <v>355</v>
      </c>
      <c r="DG303">
        <v>584</v>
      </c>
      <c r="DH303">
        <v>552</v>
      </c>
      <c r="DI303">
        <v>548</v>
      </c>
      <c r="DJ303">
        <v>210</v>
      </c>
      <c r="DL303">
        <v>795</v>
      </c>
      <c r="DM303">
        <v>788</v>
      </c>
      <c r="DN303">
        <v>7</v>
      </c>
      <c r="DO303">
        <v>795</v>
      </c>
      <c r="DP303">
        <v>60</v>
      </c>
      <c r="DQ303">
        <v>728</v>
      </c>
      <c r="DR303">
        <v>7</v>
      </c>
      <c r="DS303">
        <v>105</v>
      </c>
      <c r="DT303">
        <v>131</v>
      </c>
      <c r="DU303">
        <v>195</v>
      </c>
      <c r="DV303">
        <v>275</v>
      </c>
      <c r="DW303">
        <v>198</v>
      </c>
      <c r="DX303">
        <v>13</v>
      </c>
      <c r="DY303">
        <v>28</v>
      </c>
      <c r="DZ303">
        <v>76</v>
      </c>
      <c r="EA303">
        <v>10</v>
      </c>
      <c r="EB303">
        <v>101</v>
      </c>
      <c r="EC303">
        <v>3</v>
      </c>
      <c r="ED303">
        <v>121</v>
      </c>
      <c r="EE303">
        <v>8</v>
      </c>
      <c r="EF303">
        <v>6</v>
      </c>
      <c r="EG303">
        <v>54</v>
      </c>
      <c r="EH303">
        <v>366</v>
      </c>
      <c r="EI303">
        <v>369</v>
      </c>
      <c r="EJ303">
        <v>6</v>
      </c>
      <c r="EK303">
        <v>28</v>
      </c>
      <c r="EL303">
        <v>25</v>
      </c>
      <c r="EM303">
        <v>1</v>
      </c>
      <c r="EN303">
        <v>0</v>
      </c>
      <c r="EO303">
        <v>25</v>
      </c>
      <c r="EP303">
        <v>338</v>
      </c>
      <c r="EQ303">
        <v>365</v>
      </c>
      <c r="ER303">
        <v>7</v>
      </c>
      <c r="ES303">
        <v>67</v>
      </c>
      <c r="ET303">
        <v>20</v>
      </c>
      <c r="EU303">
        <v>37</v>
      </c>
      <c r="EV303">
        <v>20</v>
      </c>
      <c r="EW303">
        <v>10794</v>
      </c>
      <c r="EX303">
        <v>0</v>
      </c>
      <c r="EY303">
        <v>529</v>
      </c>
      <c r="EZ303">
        <v>0</v>
      </c>
      <c r="FA303">
        <v>104</v>
      </c>
      <c r="FB303">
        <v>187</v>
      </c>
      <c r="FC303">
        <v>4687</v>
      </c>
      <c r="FD303">
        <v>4908</v>
      </c>
      <c r="FE303">
        <v>1256</v>
      </c>
      <c r="FF303">
        <v>10851</v>
      </c>
      <c r="FG303">
        <v>59</v>
      </c>
      <c r="FH303">
        <v>38</v>
      </c>
      <c r="FI303">
        <v>0</v>
      </c>
      <c r="FJ303">
        <v>18</v>
      </c>
      <c r="FK303">
        <v>0</v>
      </c>
      <c r="FL303">
        <v>55</v>
      </c>
      <c r="FM303">
        <v>4</v>
      </c>
      <c r="FN303">
        <v>6</v>
      </c>
      <c r="FO303">
        <v>4</v>
      </c>
      <c r="FP303">
        <v>0</v>
      </c>
      <c r="FQ303">
        <v>1</v>
      </c>
      <c r="FR303">
        <v>1</v>
      </c>
      <c r="FS303">
        <v>1</v>
      </c>
      <c r="FT303">
        <v>0</v>
      </c>
      <c r="FU303">
        <v>11</v>
      </c>
      <c r="FV303">
        <v>7</v>
      </c>
      <c r="FW303">
        <v>4</v>
      </c>
      <c r="FX303">
        <v>1</v>
      </c>
      <c r="FY303">
        <v>8</v>
      </c>
      <c r="FZ303">
        <v>3</v>
      </c>
      <c r="GA303">
        <v>17</v>
      </c>
      <c r="GB303">
        <v>5</v>
      </c>
      <c r="GC303">
        <v>405</v>
      </c>
      <c r="GD303">
        <v>123</v>
      </c>
      <c r="GE303">
        <v>528</v>
      </c>
      <c r="GF303">
        <v>15</v>
      </c>
      <c r="GG303">
        <v>1</v>
      </c>
      <c r="GH303">
        <v>16</v>
      </c>
      <c r="GI303">
        <v>388</v>
      </c>
      <c r="GJ303">
        <v>121</v>
      </c>
      <c r="GK303">
        <v>509</v>
      </c>
      <c r="GL303">
        <v>405</v>
      </c>
      <c r="GM303">
        <v>25</v>
      </c>
      <c r="GN303">
        <v>25</v>
      </c>
      <c r="GO303">
        <v>25</v>
      </c>
      <c r="GP303">
        <v>194</v>
      </c>
      <c r="GQ303">
        <v>15</v>
      </c>
      <c r="GR303">
        <v>5</v>
      </c>
      <c r="GS303">
        <v>5</v>
      </c>
      <c r="GT303" t="s">
        <v>118</v>
      </c>
      <c r="GU303" t="s">
        <v>1421</v>
      </c>
      <c r="HH303" s="130"/>
      <c r="HI303" s="130"/>
      <c r="HN303" s="130"/>
      <c r="HO303" s="130"/>
      <c r="HP303" s="130"/>
    </row>
    <row r="304" spans="1:224" x14ac:dyDescent="0.3">
      <c r="A304" t="s">
        <v>133</v>
      </c>
      <c r="B304" t="s">
        <v>244</v>
      </c>
      <c r="C304" t="s">
        <v>793</v>
      </c>
      <c r="D304" t="s">
        <v>794</v>
      </c>
      <c r="E304" s="353">
        <v>44713</v>
      </c>
      <c r="F304">
        <v>8164</v>
      </c>
      <c r="G304">
        <v>848</v>
      </c>
      <c r="H304">
        <v>790</v>
      </c>
      <c r="I304">
        <v>808</v>
      </c>
      <c r="J304">
        <v>844</v>
      </c>
      <c r="K304">
        <v>803</v>
      </c>
      <c r="L304">
        <v>622</v>
      </c>
      <c r="M304">
        <v>835</v>
      </c>
      <c r="N304">
        <v>665</v>
      </c>
      <c r="O304">
        <v>876</v>
      </c>
      <c r="P304">
        <v>15</v>
      </c>
      <c r="Q304">
        <v>11</v>
      </c>
      <c r="R304">
        <v>13</v>
      </c>
      <c r="S304">
        <v>14</v>
      </c>
      <c r="T304">
        <v>12</v>
      </c>
      <c r="U304">
        <v>6</v>
      </c>
      <c r="V304">
        <v>16</v>
      </c>
      <c r="W304">
        <v>15</v>
      </c>
      <c r="X304">
        <v>17</v>
      </c>
      <c r="Y304">
        <v>831</v>
      </c>
      <c r="Z304">
        <v>777</v>
      </c>
      <c r="AA304">
        <v>793</v>
      </c>
      <c r="AB304">
        <v>828</v>
      </c>
      <c r="AC304">
        <v>789</v>
      </c>
      <c r="AD304">
        <v>614</v>
      </c>
      <c r="AE304">
        <v>817</v>
      </c>
      <c r="AF304">
        <v>649</v>
      </c>
      <c r="AG304">
        <v>857</v>
      </c>
      <c r="AH304">
        <v>93</v>
      </c>
      <c r="AI304">
        <v>93</v>
      </c>
      <c r="AJ304">
        <v>4</v>
      </c>
      <c r="AK304">
        <v>4</v>
      </c>
      <c r="AL304">
        <v>88</v>
      </c>
      <c r="AM304">
        <v>88</v>
      </c>
      <c r="AN304">
        <v>592</v>
      </c>
      <c r="AO304">
        <v>4</v>
      </c>
      <c r="AP304">
        <v>586</v>
      </c>
      <c r="AQ304">
        <v>1</v>
      </c>
      <c r="AR304">
        <v>1</v>
      </c>
      <c r="AS304">
        <v>0</v>
      </c>
      <c r="AT304">
        <v>490</v>
      </c>
      <c r="AU304">
        <v>3</v>
      </c>
      <c r="AV304">
        <v>486</v>
      </c>
      <c r="AW304">
        <v>835</v>
      </c>
      <c r="AX304">
        <v>5</v>
      </c>
      <c r="AY304">
        <v>39</v>
      </c>
      <c r="AZ304">
        <v>790</v>
      </c>
      <c r="BA304">
        <v>16</v>
      </c>
      <c r="BB304">
        <v>0</v>
      </c>
      <c r="BC304">
        <v>2</v>
      </c>
      <c r="BD304">
        <v>13</v>
      </c>
      <c r="BE304">
        <v>817</v>
      </c>
      <c r="BF304">
        <v>5</v>
      </c>
      <c r="BG304">
        <v>36</v>
      </c>
      <c r="BH304">
        <v>776</v>
      </c>
      <c r="BI304">
        <v>172</v>
      </c>
      <c r="BJ304">
        <v>7</v>
      </c>
      <c r="BK304">
        <v>128</v>
      </c>
      <c r="BL304">
        <v>53</v>
      </c>
      <c r="BM304">
        <v>24</v>
      </c>
      <c r="BN304">
        <v>9</v>
      </c>
      <c r="BO304">
        <v>27</v>
      </c>
      <c r="BP304">
        <v>9</v>
      </c>
      <c r="BQ304">
        <v>2</v>
      </c>
      <c r="BR304">
        <v>0</v>
      </c>
      <c r="BS304">
        <v>18</v>
      </c>
      <c r="BT304">
        <v>1</v>
      </c>
      <c r="BU304">
        <v>0</v>
      </c>
      <c r="BV304">
        <v>3</v>
      </c>
      <c r="BW304">
        <v>5</v>
      </c>
      <c r="BX304">
        <v>1</v>
      </c>
      <c r="BY304">
        <v>4</v>
      </c>
      <c r="BZ304">
        <v>20</v>
      </c>
      <c r="CA304">
        <v>8</v>
      </c>
      <c r="CB304">
        <v>19</v>
      </c>
      <c r="CC304">
        <v>1</v>
      </c>
      <c r="CG304">
        <v>848</v>
      </c>
      <c r="CH304">
        <v>626</v>
      </c>
      <c r="CI304">
        <v>808</v>
      </c>
      <c r="CJ304">
        <v>239</v>
      </c>
      <c r="CK304">
        <v>748</v>
      </c>
      <c r="CL304">
        <v>482</v>
      </c>
      <c r="CM304">
        <v>790</v>
      </c>
      <c r="CN304">
        <v>724</v>
      </c>
      <c r="CO304">
        <v>775</v>
      </c>
      <c r="CP304">
        <v>333</v>
      </c>
      <c r="CQ304">
        <v>15</v>
      </c>
      <c r="CR304">
        <v>12</v>
      </c>
      <c r="CS304">
        <v>13</v>
      </c>
      <c r="CT304">
        <v>2</v>
      </c>
      <c r="CU304">
        <v>13</v>
      </c>
      <c r="CV304">
        <v>3</v>
      </c>
      <c r="CW304">
        <v>11</v>
      </c>
      <c r="CX304">
        <v>10</v>
      </c>
      <c r="CY304">
        <v>9</v>
      </c>
      <c r="CZ304">
        <v>2</v>
      </c>
      <c r="DA304">
        <v>831</v>
      </c>
      <c r="DB304">
        <v>616</v>
      </c>
      <c r="DC304">
        <v>793</v>
      </c>
      <c r="DD304">
        <v>238</v>
      </c>
      <c r="DE304">
        <v>740</v>
      </c>
      <c r="DF304">
        <v>481</v>
      </c>
      <c r="DG304">
        <v>777</v>
      </c>
      <c r="DH304">
        <v>723</v>
      </c>
      <c r="DI304">
        <v>764</v>
      </c>
      <c r="DJ304">
        <v>332</v>
      </c>
      <c r="DL304">
        <v>885</v>
      </c>
      <c r="DM304">
        <v>883</v>
      </c>
      <c r="DN304">
        <v>2</v>
      </c>
      <c r="DO304">
        <v>885</v>
      </c>
      <c r="DP304">
        <v>21</v>
      </c>
      <c r="DQ304">
        <v>862</v>
      </c>
      <c r="DR304">
        <v>2</v>
      </c>
      <c r="DS304">
        <v>812</v>
      </c>
      <c r="DT304">
        <v>876</v>
      </c>
      <c r="DU304">
        <v>46</v>
      </c>
      <c r="DV304">
        <v>703</v>
      </c>
      <c r="DW304">
        <v>115</v>
      </c>
      <c r="DX304">
        <v>6</v>
      </c>
      <c r="DY304">
        <v>15</v>
      </c>
      <c r="DZ304">
        <v>0</v>
      </c>
      <c r="EA304">
        <v>0</v>
      </c>
      <c r="EB304">
        <v>2</v>
      </c>
      <c r="EC304">
        <v>14</v>
      </c>
      <c r="ED304">
        <v>14</v>
      </c>
      <c r="EE304">
        <v>28</v>
      </c>
      <c r="EF304">
        <v>3</v>
      </c>
      <c r="EG304">
        <v>63</v>
      </c>
      <c r="EH304">
        <v>455</v>
      </c>
      <c r="EI304">
        <v>364</v>
      </c>
      <c r="EJ304">
        <v>3</v>
      </c>
      <c r="EK304">
        <v>10</v>
      </c>
      <c r="EL304">
        <v>7</v>
      </c>
      <c r="EM304">
        <v>1</v>
      </c>
      <c r="EN304">
        <v>0</v>
      </c>
      <c r="EO304">
        <v>53</v>
      </c>
      <c r="EP304">
        <v>444</v>
      </c>
      <c r="EQ304">
        <v>362</v>
      </c>
      <c r="ER304">
        <v>1</v>
      </c>
      <c r="ES304">
        <v>69</v>
      </c>
      <c r="ET304">
        <v>25</v>
      </c>
      <c r="EU304">
        <v>59</v>
      </c>
      <c r="EV304">
        <v>461</v>
      </c>
      <c r="EW304">
        <v>5153</v>
      </c>
      <c r="EX304">
        <v>2</v>
      </c>
      <c r="EY304">
        <v>56</v>
      </c>
      <c r="EZ304">
        <v>19</v>
      </c>
      <c r="FA304">
        <v>15</v>
      </c>
      <c r="FB304">
        <v>79</v>
      </c>
      <c r="FC304">
        <v>3261</v>
      </c>
      <c r="FD304">
        <v>1871</v>
      </c>
      <c r="FE304">
        <v>491</v>
      </c>
      <c r="FF304">
        <v>5673</v>
      </c>
      <c r="FG304">
        <v>67</v>
      </c>
      <c r="FH304">
        <v>55</v>
      </c>
      <c r="FI304">
        <v>1</v>
      </c>
      <c r="FJ304">
        <v>6</v>
      </c>
      <c r="FK304">
        <v>0</v>
      </c>
      <c r="FL304">
        <v>67</v>
      </c>
      <c r="FM304">
        <v>0</v>
      </c>
      <c r="FN304">
        <v>3</v>
      </c>
      <c r="FO304">
        <v>1</v>
      </c>
      <c r="FP304">
        <v>1</v>
      </c>
      <c r="FQ304">
        <v>0</v>
      </c>
      <c r="FR304">
        <v>1</v>
      </c>
      <c r="FS304">
        <v>1</v>
      </c>
      <c r="FT304">
        <v>1</v>
      </c>
      <c r="FU304">
        <v>8</v>
      </c>
      <c r="FV304">
        <v>5</v>
      </c>
      <c r="FW304">
        <v>2</v>
      </c>
      <c r="FX304">
        <v>0</v>
      </c>
      <c r="FY304">
        <v>4</v>
      </c>
      <c r="FZ304">
        <v>4</v>
      </c>
      <c r="GA304">
        <v>11</v>
      </c>
      <c r="GB304">
        <v>3</v>
      </c>
      <c r="GC304">
        <v>554</v>
      </c>
      <c r="GD304">
        <v>124</v>
      </c>
      <c r="GE304">
        <v>678</v>
      </c>
      <c r="GF304">
        <v>7</v>
      </c>
      <c r="GG304">
        <v>1</v>
      </c>
      <c r="GH304">
        <v>8</v>
      </c>
      <c r="GI304">
        <v>547</v>
      </c>
      <c r="GJ304">
        <v>123</v>
      </c>
      <c r="GK304">
        <v>670</v>
      </c>
      <c r="GL304">
        <v>554</v>
      </c>
      <c r="GM304">
        <v>85</v>
      </c>
      <c r="GN304">
        <v>85</v>
      </c>
      <c r="GO304">
        <v>85</v>
      </c>
      <c r="GP304">
        <v>312</v>
      </c>
      <c r="GQ304">
        <v>0</v>
      </c>
      <c r="GR304">
        <v>0</v>
      </c>
      <c r="GS304">
        <v>0</v>
      </c>
      <c r="GT304" t="s">
        <v>121</v>
      </c>
      <c r="GU304" t="s">
        <v>1321</v>
      </c>
      <c r="HH304" s="130"/>
      <c r="HI304" s="130"/>
      <c r="HN304" s="130"/>
      <c r="HO304" s="130"/>
      <c r="HP304" s="130"/>
    </row>
    <row r="305" spans="1:224" x14ac:dyDescent="0.3">
      <c r="A305" t="s">
        <v>133</v>
      </c>
      <c r="B305" t="s">
        <v>225</v>
      </c>
      <c r="C305" t="s">
        <v>795</v>
      </c>
      <c r="D305" t="s">
        <v>796</v>
      </c>
      <c r="E305" s="353">
        <v>44682</v>
      </c>
      <c r="F305">
        <v>5088</v>
      </c>
      <c r="G305">
        <v>267</v>
      </c>
      <c r="H305">
        <v>240</v>
      </c>
      <c r="I305">
        <v>258</v>
      </c>
      <c r="J305">
        <v>245</v>
      </c>
      <c r="K305">
        <v>248</v>
      </c>
      <c r="L305">
        <v>106</v>
      </c>
      <c r="M305">
        <v>234</v>
      </c>
      <c r="N305">
        <v>102</v>
      </c>
      <c r="O305">
        <v>288</v>
      </c>
      <c r="P305">
        <v>10</v>
      </c>
      <c r="Q305">
        <v>7</v>
      </c>
      <c r="R305">
        <v>9</v>
      </c>
      <c r="S305">
        <v>9</v>
      </c>
      <c r="T305">
        <v>7</v>
      </c>
      <c r="U305">
        <v>1</v>
      </c>
      <c r="V305">
        <v>9</v>
      </c>
      <c r="W305">
        <v>6</v>
      </c>
      <c r="X305">
        <v>14</v>
      </c>
      <c r="Y305">
        <v>252</v>
      </c>
      <c r="Z305">
        <v>228</v>
      </c>
      <c r="AA305">
        <v>244</v>
      </c>
      <c r="AB305">
        <v>232</v>
      </c>
      <c r="AC305">
        <v>236</v>
      </c>
      <c r="AD305">
        <v>103</v>
      </c>
      <c r="AE305">
        <v>221</v>
      </c>
      <c r="AF305">
        <v>94</v>
      </c>
      <c r="AG305">
        <v>268</v>
      </c>
      <c r="AH305">
        <v>49</v>
      </c>
      <c r="AI305">
        <v>48</v>
      </c>
      <c r="AJ305">
        <v>5</v>
      </c>
      <c r="AK305">
        <v>5</v>
      </c>
      <c r="AL305">
        <v>44</v>
      </c>
      <c r="AM305">
        <v>43</v>
      </c>
      <c r="AN305">
        <v>95</v>
      </c>
      <c r="AO305">
        <v>1</v>
      </c>
      <c r="AP305">
        <v>93</v>
      </c>
      <c r="AQ305">
        <v>0</v>
      </c>
      <c r="AR305">
        <v>0</v>
      </c>
      <c r="AS305">
        <v>0</v>
      </c>
      <c r="AT305">
        <v>36</v>
      </c>
      <c r="AU305">
        <v>0</v>
      </c>
      <c r="AV305">
        <v>36</v>
      </c>
      <c r="AW305">
        <v>234</v>
      </c>
      <c r="AX305">
        <v>3</v>
      </c>
      <c r="AY305">
        <v>2</v>
      </c>
      <c r="AZ305">
        <v>228</v>
      </c>
      <c r="BA305">
        <v>9</v>
      </c>
      <c r="BB305">
        <v>0</v>
      </c>
      <c r="BC305">
        <v>0</v>
      </c>
      <c r="BD305">
        <v>9</v>
      </c>
      <c r="BE305">
        <v>221</v>
      </c>
      <c r="BF305">
        <v>3</v>
      </c>
      <c r="BG305">
        <v>2</v>
      </c>
      <c r="BH305">
        <v>215</v>
      </c>
      <c r="BI305">
        <v>57</v>
      </c>
      <c r="BJ305">
        <v>7</v>
      </c>
      <c r="BK305">
        <v>51</v>
      </c>
      <c r="BL305">
        <v>44</v>
      </c>
      <c r="BM305">
        <v>7</v>
      </c>
      <c r="BN305">
        <v>0</v>
      </c>
      <c r="BO305">
        <v>13</v>
      </c>
      <c r="BP305">
        <v>3</v>
      </c>
      <c r="BQ305">
        <v>0</v>
      </c>
      <c r="BR305">
        <v>0</v>
      </c>
      <c r="BS305">
        <v>10</v>
      </c>
      <c r="BT305">
        <v>1</v>
      </c>
      <c r="BU305">
        <v>0</v>
      </c>
      <c r="BV305">
        <v>1</v>
      </c>
      <c r="BW305">
        <v>3</v>
      </c>
      <c r="BX305">
        <v>1</v>
      </c>
      <c r="BY305">
        <v>2</v>
      </c>
      <c r="BZ305">
        <v>8</v>
      </c>
      <c r="CA305">
        <v>3</v>
      </c>
      <c r="CB305">
        <v>8</v>
      </c>
      <c r="CC305">
        <v>0</v>
      </c>
      <c r="CG305">
        <v>267</v>
      </c>
      <c r="CH305">
        <v>213</v>
      </c>
      <c r="CI305">
        <v>258</v>
      </c>
      <c r="CJ305">
        <v>73</v>
      </c>
      <c r="CK305">
        <v>234</v>
      </c>
      <c r="CL305">
        <v>153</v>
      </c>
      <c r="CM305">
        <v>240</v>
      </c>
      <c r="CN305">
        <v>222</v>
      </c>
      <c r="CO305">
        <v>230</v>
      </c>
      <c r="CP305">
        <v>110</v>
      </c>
      <c r="CQ305">
        <v>10</v>
      </c>
      <c r="CR305">
        <v>7</v>
      </c>
      <c r="CS305">
        <v>9</v>
      </c>
      <c r="CT305">
        <v>2</v>
      </c>
      <c r="CU305">
        <v>8</v>
      </c>
      <c r="CV305">
        <v>3</v>
      </c>
      <c r="CW305">
        <v>7</v>
      </c>
      <c r="CX305">
        <v>6</v>
      </c>
      <c r="CY305">
        <v>5</v>
      </c>
      <c r="CZ305">
        <v>1</v>
      </c>
      <c r="DA305">
        <v>252</v>
      </c>
      <c r="DB305">
        <v>204</v>
      </c>
      <c r="DC305">
        <v>244</v>
      </c>
      <c r="DD305">
        <v>66</v>
      </c>
      <c r="DE305">
        <v>221</v>
      </c>
      <c r="DF305">
        <v>145</v>
      </c>
      <c r="DG305">
        <v>228</v>
      </c>
      <c r="DH305">
        <v>211</v>
      </c>
      <c r="DI305">
        <v>220</v>
      </c>
      <c r="DJ305">
        <v>107</v>
      </c>
      <c r="DL305">
        <v>298</v>
      </c>
      <c r="DM305">
        <v>292</v>
      </c>
      <c r="DN305">
        <v>6</v>
      </c>
      <c r="DO305">
        <v>298</v>
      </c>
      <c r="DP305">
        <v>18</v>
      </c>
      <c r="DQ305">
        <v>274</v>
      </c>
      <c r="DR305">
        <v>6</v>
      </c>
      <c r="DS305">
        <v>240</v>
      </c>
      <c r="DT305">
        <v>273</v>
      </c>
      <c r="DU305">
        <v>163</v>
      </c>
      <c r="DV305">
        <v>42</v>
      </c>
      <c r="DW305">
        <v>61</v>
      </c>
      <c r="DX305">
        <v>16</v>
      </c>
      <c r="DY305">
        <v>13</v>
      </c>
      <c r="DZ305">
        <v>1</v>
      </c>
      <c r="EA305">
        <v>2</v>
      </c>
      <c r="EB305">
        <v>1</v>
      </c>
      <c r="EC305">
        <v>6</v>
      </c>
      <c r="ED305">
        <v>15</v>
      </c>
      <c r="EE305">
        <v>15</v>
      </c>
      <c r="EF305">
        <v>2</v>
      </c>
      <c r="EG305">
        <v>22</v>
      </c>
      <c r="EH305">
        <v>155</v>
      </c>
      <c r="EI305">
        <v>119</v>
      </c>
      <c r="EJ305">
        <v>2</v>
      </c>
      <c r="EK305">
        <v>8</v>
      </c>
      <c r="EL305">
        <v>7</v>
      </c>
      <c r="EM305">
        <v>1</v>
      </c>
      <c r="EN305">
        <v>0</v>
      </c>
      <c r="EO305">
        <v>11</v>
      </c>
      <c r="EP305">
        <v>147</v>
      </c>
      <c r="EQ305">
        <v>116</v>
      </c>
      <c r="ER305">
        <v>6</v>
      </c>
      <c r="ES305">
        <v>40</v>
      </c>
      <c r="ET305">
        <v>6</v>
      </c>
      <c r="EU305">
        <v>12</v>
      </c>
      <c r="EV305">
        <v>22</v>
      </c>
      <c r="EW305">
        <v>3638</v>
      </c>
      <c r="EX305">
        <v>0</v>
      </c>
      <c r="EY305">
        <v>61</v>
      </c>
      <c r="EZ305">
        <v>0</v>
      </c>
      <c r="FA305">
        <v>21</v>
      </c>
      <c r="FB305">
        <v>45</v>
      </c>
      <c r="FC305">
        <v>2020</v>
      </c>
      <c r="FD305">
        <v>1321</v>
      </c>
      <c r="FE305">
        <v>331</v>
      </c>
      <c r="FF305">
        <v>3672</v>
      </c>
      <c r="FG305">
        <v>27</v>
      </c>
      <c r="FH305">
        <v>10</v>
      </c>
      <c r="FI305">
        <v>0</v>
      </c>
      <c r="FJ305">
        <v>9</v>
      </c>
      <c r="FK305">
        <v>2</v>
      </c>
      <c r="FL305">
        <v>23</v>
      </c>
      <c r="FM305">
        <v>2</v>
      </c>
      <c r="FN305">
        <v>2</v>
      </c>
      <c r="FO305">
        <v>0</v>
      </c>
      <c r="FP305">
        <v>0</v>
      </c>
      <c r="FQ305">
        <v>0</v>
      </c>
      <c r="FR305">
        <v>0</v>
      </c>
      <c r="FS305">
        <v>0</v>
      </c>
      <c r="FT305">
        <v>0</v>
      </c>
      <c r="FU305">
        <v>6</v>
      </c>
      <c r="FV305">
        <v>2</v>
      </c>
      <c r="FW305">
        <v>1</v>
      </c>
      <c r="FX305">
        <v>1</v>
      </c>
      <c r="FY305">
        <v>4</v>
      </c>
      <c r="FZ305">
        <v>1</v>
      </c>
      <c r="GA305">
        <v>8</v>
      </c>
      <c r="GB305">
        <v>2</v>
      </c>
      <c r="GC305">
        <v>156</v>
      </c>
      <c r="GD305">
        <v>50</v>
      </c>
      <c r="GE305">
        <v>206</v>
      </c>
      <c r="GF305">
        <v>4</v>
      </c>
      <c r="GG305">
        <v>1</v>
      </c>
      <c r="GH305">
        <v>5</v>
      </c>
      <c r="GI305">
        <v>151</v>
      </c>
      <c r="GJ305">
        <v>49</v>
      </c>
      <c r="GK305">
        <v>200</v>
      </c>
      <c r="GL305">
        <v>156</v>
      </c>
      <c r="GM305">
        <v>12</v>
      </c>
      <c r="GN305">
        <v>12</v>
      </c>
      <c r="GO305">
        <v>12</v>
      </c>
      <c r="GP305">
        <v>53</v>
      </c>
      <c r="GQ305">
        <v>3</v>
      </c>
      <c r="GR305">
        <v>3</v>
      </c>
      <c r="GS305">
        <v>3</v>
      </c>
      <c r="GT305" t="s">
        <v>118</v>
      </c>
      <c r="GU305" t="s">
        <v>1322</v>
      </c>
      <c r="HH305" s="130"/>
      <c r="HI305" s="130"/>
      <c r="HN305" s="130"/>
      <c r="HO305" s="130"/>
      <c r="HP305" s="130"/>
    </row>
    <row r="306" spans="1:224" x14ac:dyDescent="0.3">
      <c r="A306" t="s">
        <v>133</v>
      </c>
      <c r="B306" t="s">
        <v>225</v>
      </c>
      <c r="C306" t="s">
        <v>795</v>
      </c>
      <c r="D306" t="s">
        <v>796</v>
      </c>
      <c r="E306" s="353">
        <v>44713</v>
      </c>
      <c r="F306">
        <v>5112</v>
      </c>
      <c r="G306">
        <v>267</v>
      </c>
      <c r="H306">
        <v>244</v>
      </c>
      <c r="I306">
        <v>257</v>
      </c>
      <c r="J306">
        <v>247</v>
      </c>
      <c r="K306">
        <v>251</v>
      </c>
      <c r="L306">
        <v>112</v>
      </c>
      <c r="M306">
        <v>237</v>
      </c>
      <c r="N306">
        <v>115</v>
      </c>
      <c r="O306">
        <v>288</v>
      </c>
      <c r="P306">
        <v>9</v>
      </c>
      <c r="Q306">
        <v>7</v>
      </c>
      <c r="R306">
        <v>9</v>
      </c>
      <c r="S306">
        <v>8</v>
      </c>
      <c r="T306">
        <v>7</v>
      </c>
      <c r="U306">
        <v>1</v>
      </c>
      <c r="V306">
        <v>8</v>
      </c>
      <c r="W306">
        <v>7</v>
      </c>
      <c r="X306">
        <v>13</v>
      </c>
      <c r="Y306">
        <v>254</v>
      </c>
      <c r="Z306">
        <v>233</v>
      </c>
      <c r="AA306">
        <v>244</v>
      </c>
      <c r="AB306">
        <v>236</v>
      </c>
      <c r="AC306">
        <v>240</v>
      </c>
      <c r="AD306">
        <v>110</v>
      </c>
      <c r="AE306">
        <v>226</v>
      </c>
      <c r="AF306">
        <v>106</v>
      </c>
      <c r="AG306">
        <v>270</v>
      </c>
      <c r="AH306">
        <v>50</v>
      </c>
      <c r="AI306">
        <v>49</v>
      </c>
      <c r="AJ306">
        <v>5</v>
      </c>
      <c r="AK306">
        <v>5</v>
      </c>
      <c r="AL306">
        <v>45</v>
      </c>
      <c r="AM306">
        <v>44</v>
      </c>
      <c r="AN306">
        <v>100</v>
      </c>
      <c r="AO306">
        <v>1</v>
      </c>
      <c r="AP306">
        <v>99</v>
      </c>
      <c r="AQ306">
        <v>0</v>
      </c>
      <c r="AR306">
        <v>0</v>
      </c>
      <c r="AS306">
        <v>0</v>
      </c>
      <c r="AT306">
        <v>42</v>
      </c>
      <c r="AU306">
        <v>0</v>
      </c>
      <c r="AV306">
        <v>42</v>
      </c>
      <c r="AW306">
        <v>237</v>
      </c>
      <c r="AX306">
        <v>3</v>
      </c>
      <c r="AY306">
        <v>2</v>
      </c>
      <c r="AZ306">
        <v>231</v>
      </c>
      <c r="BA306">
        <v>8</v>
      </c>
      <c r="BB306">
        <v>0</v>
      </c>
      <c r="BC306">
        <v>0</v>
      </c>
      <c r="BD306">
        <v>8</v>
      </c>
      <c r="BE306">
        <v>226</v>
      </c>
      <c r="BF306">
        <v>3</v>
      </c>
      <c r="BG306">
        <v>2</v>
      </c>
      <c r="BH306">
        <v>220</v>
      </c>
      <c r="BI306">
        <v>57</v>
      </c>
      <c r="BJ306">
        <v>8</v>
      </c>
      <c r="BK306">
        <v>50</v>
      </c>
      <c r="BL306">
        <v>43</v>
      </c>
      <c r="BM306">
        <v>7</v>
      </c>
      <c r="BN306">
        <v>0</v>
      </c>
      <c r="BO306">
        <v>15</v>
      </c>
      <c r="BP306">
        <v>3</v>
      </c>
      <c r="BQ306">
        <v>0</v>
      </c>
      <c r="BR306">
        <v>0</v>
      </c>
      <c r="BS306">
        <v>12</v>
      </c>
      <c r="BT306">
        <v>1</v>
      </c>
      <c r="BU306">
        <v>0</v>
      </c>
      <c r="BV306">
        <v>2</v>
      </c>
      <c r="BW306">
        <v>3</v>
      </c>
      <c r="BX306">
        <v>1</v>
      </c>
      <c r="BY306">
        <v>2</v>
      </c>
      <c r="BZ306">
        <v>8</v>
      </c>
      <c r="CA306">
        <v>3</v>
      </c>
      <c r="CB306">
        <v>8</v>
      </c>
      <c r="CC306">
        <v>0</v>
      </c>
      <c r="CG306">
        <v>267</v>
      </c>
      <c r="CH306">
        <v>204</v>
      </c>
      <c r="CI306">
        <v>257</v>
      </c>
      <c r="CJ306">
        <v>73</v>
      </c>
      <c r="CK306">
        <v>226</v>
      </c>
      <c r="CL306">
        <v>150</v>
      </c>
      <c r="CM306">
        <v>244</v>
      </c>
      <c r="CN306">
        <v>215</v>
      </c>
      <c r="CO306">
        <v>231</v>
      </c>
      <c r="CP306">
        <v>100</v>
      </c>
      <c r="CQ306">
        <v>9</v>
      </c>
      <c r="CR306">
        <v>6</v>
      </c>
      <c r="CS306">
        <v>9</v>
      </c>
      <c r="CT306">
        <v>2</v>
      </c>
      <c r="CU306">
        <v>8</v>
      </c>
      <c r="CV306">
        <v>3</v>
      </c>
      <c r="CW306">
        <v>7</v>
      </c>
      <c r="CX306">
        <v>6</v>
      </c>
      <c r="CY306">
        <v>5</v>
      </c>
      <c r="CZ306">
        <v>1</v>
      </c>
      <c r="DA306">
        <v>254</v>
      </c>
      <c r="DB306">
        <v>200</v>
      </c>
      <c r="DC306">
        <v>244</v>
      </c>
      <c r="DD306">
        <v>68</v>
      </c>
      <c r="DE306">
        <v>219</v>
      </c>
      <c r="DF306">
        <v>146</v>
      </c>
      <c r="DG306">
        <v>233</v>
      </c>
      <c r="DH306">
        <v>216</v>
      </c>
      <c r="DI306">
        <v>222</v>
      </c>
      <c r="DJ306">
        <v>102</v>
      </c>
      <c r="DL306">
        <v>300</v>
      </c>
      <c r="DM306">
        <v>295</v>
      </c>
      <c r="DN306">
        <v>5</v>
      </c>
      <c r="DO306">
        <v>300</v>
      </c>
      <c r="DP306">
        <v>17</v>
      </c>
      <c r="DQ306">
        <v>278</v>
      </c>
      <c r="DR306">
        <v>5</v>
      </c>
      <c r="DS306">
        <v>240</v>
      </c>
      <c r="DT306">
        <v>274</v>
      </c>
      <c r="DU306">
        <v>160</v>
      </c>
      <c r="DV306">
        <v>47</v>
      </c>
      <c r="DW306">
        <v>61</v>
      </c>
      <c r="DX306">
        <v>16</v>
      </c>
      <c r="DY306">
        <v>13</v>
      </c>
      <c r="DZ306">
        <v>1</v>
      </c>
      <c r="EA306">
        <v>2</v>
      </c>
      <c r="EB306">
        <v>1</v>
      </c>
      <c r="EC306">
        <v>6</v>
      </c>
      <c r="ED306">
        <v>15</v>
      </c>
      <c r="EE306">
        <v>15</v>
      </c>
      <c r="EF306">
        <v>2</v>
      </c>
      <c r="EG306">
        <v>22</v>
      </c>
      <c r="EH306">
        <v>156</v>
      </c>
      <c r="EI306">
        <v>120</v>
      </c>
      <c r="EJ306">
        <v>2</v>
      </c>
      <c r="EK306">
        <v>8</v>
      </c>
      <c r="EL306">
        <v>7</v>
      </c>
      <c r="EM306">
        <v>1</v>
      </c>
      <c r="EN306">
        <v>0</v>
      </c>
      <c r="EO306">
        <v>9</v>
      </c>
      <c r="EP306">
        <v>145</v>
      </c>
      <c r="EQ306">
        <v>117</v>
      </c>
      <c r="ER306">
        <v>7</v>
      </c>
      <c r="ES306">
        <v>40</v>
      </c>
      <c r="ET306">
        <v>6</v>
      </c>
      <c r="EU306">
        <v>12</v>
      </c>
      <c r="EV306">
        <v>22</v>
      </c>
      <c r="EW306">
        <v>3660</v>
      </c>
      <c r="EX306">
        <v>0</v>
      </c>
      <c r="EY306">
        <v>55</v>
      </c>
      <c r="EZ306">
        <v>0</v>
      </c>
      <c r="FA306">
        <v>22</v>
      </c>
      <c r="FB306">
        <v>46</v>
      </c>
      <c r="FC306">
        <v>1983</v>
      </c>
      <c r="FD306">
        <v>1318</v>
      </c>
      <c r="FE306">
        <v>330</v>
      </c>
      <c r="FF306">
        <v>3694</v>
      </c>
      <c r="FG306">
        <v>21</v>
      </c>
      <c r="FH306">
        <v>8</v>
      </c>
      <c r="FI306">
        <v>0</v>
      </c>
      <c r="FJ306">
        <v>8</v>
      </c>
      <c r="FK306">
        <v>1</v>
      </c>
      <c r="FL306">
        <v>19</v>
      </c>
      <c r="FM306">
        <v>1</v>
      </c>
      <c r="FN306">
        <v>2</v>
      </c>
      <c r="FO306">
        <v>0</v>
      </c>
      <c r="FP306">
        <v>0</v>
      </c>
      <c r="FQ306">
        <v>0</v>
      </c>
      <c r="FR306">
        <v>0</v>
      </c>
      <c r="FS306">
        <v>0</v>
      </c>
      <c r="FT306">
        <v>0</v>
      </c>
      <c r="FU306">
        <v>6</v>
      </c>
      <c r="FV306">
        <v>1</v>
      </c>
      <c r="FW306">
        <v>0</v>
      </c>
      <c r="FX306">
        <v>1</v>
      </c>
      <c r="FY306">
        <v>4</v>
      </c>
      <c r="FZ306">
        <v>1</v>
      </c>
      <c r="GA306">
        <v>8</v>
      </c>
      <c r="GB306">
        <v>2</v>
      </c>
      <c r="GC306">
        <v>158</v>
      </c>
      <c r="GD306">
        <v>49</v>
      </c>
      <c r="GE306">
        <v>207</v>
      </c>
      <c r="GF306">
        <v>3</v>
      </c>
      <c r="GG306">
        <v>1</v>
      </c>
      <c r="GH306">
        <v>4</v>
      </c>
      <c r="GI306">
        <v>154</v>
      </c>
      <c r="GJ306">
        <v>48</v>
      </c>
      <c r="GK306">
        <v>202</v>
      </c>
      <c r="GL306">
        <v>158</v>
      </c>
      <c r="GM306">
        <v>13</v>
      </c>
      <c r="GN306">
        <v>13</v>
      </c>
      <c r="GO306">
        <v>13</v>
      </c>
      <c r="GP306">
        <v>52</v>
      </c>
      <c r="GQ306">
        <v>2</v>
      </c>
      <c r="GR306">
        <v>2</v>
      </c>
      <c r="GS306">
        <v>2</v>
      </c>
      <c r="GT306" t="s">
        <v>121</v>
      </c>
      <c r="GU306" t="s">
        <v>1322</v>
      </c>
      <c r="HH306" s="130"/>
      <c r="HI306" s="130"/>
      <c r="HN306" s="130"/>
      <c r="HO306" s="130"/>
      <c r="HP306" s="130"/>
    </row>
    <row r="307" spans="1:224" x14ac:dyDescent="0.3">
      <c r="A307" t="s">
        <v>133</v>
      </c>
      <c r="B307" t="s">
        <v>225</v>
      </c>
      <c r="C307" t="s">
        <v>797</v>
      </c>
      <c r="D307" t="s">
        <v>798</v>
      </c>
      <c r="E307" s="353">
        <v>44682</v>
      </c>
      <c r="F307">
        <v>9788</v>
      </c>
      <c r="G307">
        <v>605</v>
      </c>
      <c r="H307">
        <v>557</v>
      </c>
      <c r="I307">
        <v>597</v>
      </c>
      <c r="J307">
        <v>570</v>
      </c>
      <c r="K307">
        <v>588</v>
      </c>
      <c r="L307">
        <v>454</v>
      </c>
      <c r="M307">
        <v>540</v>
      </c>
      <c r="N307">
        <v>408</v>
      </c>
      <c r="O307">
        <v>622</v>
      </c>
      <c r="P307">
        <v>26</v>
      </c>
      <c r="Q307">
        <v>17</v>
      </c>
      <c r="R307">
        <v>26</v>
      </c>
      <c r="S307">
        <v>24</v>
      </c>
      <c r="T307">
        <v>21</v>
      </c>
      <c r="U307">
        <v>16</v>
      </c>
      <c r="V307">
        <v>20</v>
      </c>
      <c r="W307">
        <v>18</v>
      </c>
      <c r="X307">
        <v>24</v>
      </c>
      <c r="Y307">
        <v>574</v>
      </c>
      <c r="Z307">
        <v>535</v>
      </c>
      <c r="AA307">
        <v>566</v>
      </c>
      <c r="AB307">
        <v>542</v>
      </c>
      <c r="AC307">
        <v>563</v>
      </c>
      <c r="AD307">
        <v>435</v>
      </c>
      <c r="AE307">
        <v>517</v>
      </c>
      <c r="AF307">
        <v>387</v>
      </c>
      <c r="AG307">
        <v>592</v>
      </c>
      <c r="AH307">
        <v>86</v>
      </c>
      <c r="AI307">
        <v>86</v>
      </c>
      <c r="AJ307">
        <v>7</v>
      </c>
      <c r="AK307">
        <v>7</v>
      </c>
      <c r="AL307">
        <v>79</v>
      </c>
      <c r="AM307">
        <v>79</v>
      </c>
      <c r="AN307">
        <v>388</v>
      </c>
      <c r="AO307">
        <v>11</v>
      </c>
      <c r="AP307">
        <v>374</v>
      </c>
      <c r="AQ307">
        <v>1</v>
      </c>
      <c r="AR307">
        <v>1</v>
      </c>
      <c r="AS307">
        <v>0</v>
      </c>
      <c r="AT307">
        <v>288</v>
      </c>
      <c r="AU307">
        <v>8</v>
      </c>
      <c r="AV307">
        <v>277</v>
      </c>
      <c r="AW307">
        <v>540</v>
      </c>
      <c r="AX307">
        <v>6</v>
      </c>
      <c r="AY307">
        <v>18</v>
      </c>
      <c r="AZ307">
        <v>514</v>
      </c>
      <c r="BA307">
        <v>20</v>
      </c>
      <c r="BB307">
        <v>0</v>
      </c>
      <c r="BC307">
        <v>1</v>
      </c>
      <c r="BD307">
        <v>19</v>
      </c>
      <c r="BE307">
        <v>517</v>
      </c>
      <c r="BF307">
        <v>6</v>
      </c>
      <c r="BG307">
        <v>17</v>
      </c>
      <c r="BH307">
        <v>492</v>
      </c>
      <c r="BI307">
        <v>107</v>
      </c>
      <c r="BJ307">
        <v>13</v>
      </c>
      <c r="BK307">
        <v>78</v>
      </c>
      <c r="BL307">
        <v>62</v>
      </c>
      <c r="BM307">
        <v>26</v>
      </c>
      <c r="BN307">
        <v>10</v>
      </c>
      <c r="BO307">
        <v>36</v>
      </c>
      <c r="BP307">
        <v>7</v>
      </c>
      <c r="BQ307">
        <v>0</v>
      </c>
      <c r="BR307">
        <v>0</v>
      </c>
      <c r="BS307">
        <v>29</v>
      </c>
      <c r="BT307">
        <v>3</v>
      </c>
      <c r="BU307">
        <v>1</v>
      </c>
      <c r="BV307">
        <v>5</v>
      </c>
      <c r="BW307">
        <v>9</v>
      </c>
      <c r="BX307">
        <v>2</v>
      </c>
      <c r="BY307">
        <v>7</v>
      </c>
      <c r="BZ307">
        <v>24</v>
      </c>
      <c r="CA307">
        <v>6</v>
      </c>
      <c r="CB307">
        <v>19</v>
      </c>
      <c r="CC307">
        <v>5</v>
      </c>
      <c r="CG307">
        <v>605</v>
      </c>
      <c r="CH307">
        <v>374</v>
      </c>
      <c r="CI307">
        <v>597</v>
      </c>
      <c r="CJ307">
        <v>155</v>
      </c>
      <c r="CK307">
        <v>525</v>
      </c>
      <c r="CL307">
        <v>330</v>
      </c>
      <c r="CM307">
        <v>557</v>
      </c>
      <c r="CN307">
        <v>529</v>
      </c>
      <c r="CO307">
        <v>540</v>
      </c>
      <c r="CP307">
        <v>189</v>
      </c>
      <c r="CQ307">
        <v>26</v>
      </c>
      <c r="CR307">
        <v>21</v>
      </c>
      <c r="CS307">
        <v>26</v>
      </c>
      <c r="CT307">
        <v>4</v>
      </c>
      <c r="CU307">
        <v>22</v>
      </c>
      <c r="CV307">
        <v>15</v>
      </c>
      <c r="CW307">
        <v>17</v>
      </c>
      <c r="CX307">
        <v>17</v>
      </c>
      <c r="CY307">
        <v>16</v>
      </c>
      <c r="CZ307">
        <v>7</v>
      </c>
      <c r="DA307">
        <v>574</v>
      </c>
      <c r="DB307">
        <v>351</v>
      </c>
      <c r="DC307">
        <v>566</v>
      </c>
      <c r="DD307">
        <v>147</v>
      </c>
      <c r="DE307">
        <v>498</v>
      </c>
      <c r="DF307">
        <v>310</v>
      </c>
      <c r="DG307">
        <v>535</v>
      </c>
      <c r="DH307">
        <v>507</v>
      </c>
      <c r="DI307">
        <v>519</v>
      </c>
      <c r="DJ307">
        <v>180</v>
      </c>
      <c r="DL307">
        <v>640</v>
      </c>
      <c r="DM307">
        <v>632</v>
      </c>
      <c r="DN307">
        <v>8</v>
      </c>
      <c r="DO307">
        <v>640</v>
      </c>
      <c r="DP307">
        <v>28</v>
      </c>
      <c r="DQ307">
        <v>604</v>
      </c>
      <c r="DR307">
        <v>8</v>
      </c>
      <c r="DS307">
        <v>325</v>
      </c>
      <c r="DT307">
        <v>549</v>
      </c>
      <c r="DU307">
        <v>252</v>
      </c>
      <c r="DV307">
        <v>127</v>
      </c>
      <c r="DW307">
        <v>230</v>
      </c>
      <c r="DX307">
        <v>6</v>
      </c>
      <c r="DY307">
        <v>22</v>
      </c>
      <c r="DZ307">
        <v>3</v>
      </c>
      <c r="EA307">
        <v>0</v>
      </c>
      <c r="EB307">
        <v>0</v>
      </c>
      <c r="EC307">
        <v>7</v>
      </c>
      <c r="ED307">
        <v>22</v>
      </c>
      <c r="EE307">
        <v>26</v>
      </c>
      <c r="EF307">
        <v>6</v>
      </c>
      <c r="EG307">
        <v>49</v>
      </c>
      <c r="EH307">
        <v>367</v>
      </c>
      <c r="EI307">
        <v>218</v>
      </c>
      <c r="EJ307">
        <v>3</v>
      </c>
      <c r="EK307">
        <v>14</v>
      </c>
      <c r="EL307">
        <v>8</v>
      </c>
      <c r="EM307">
        <v>3</v>
      </c>
      <c r="EN307">
        <v>0</v>
      </c>
      <c r="EO307">
        <v>35</v>
      </c>
      <c r="EP307">
        <v>355</v>
      </c>
      <c r="EQ307">
        <v>214</v>
      </c>
      <c r="ER307">
        <v>16</v>
      </c>
      <c r="ES307">
        <v>90</v>
      </c>
      <c r="ET307">
        <v>23</v>
      </c>
      <c r="EU307">
        <v>86</v>
      </c>
      <c r="EV307">
        <v>271</v>
      </c>
      <c r="EW307">
        <v>6591</v>
      </c>
      <c r="EX307">
        <v>0</v>
      </c>
      <c r="EY307">
        <v>117</v>
      </c>
      <c r="EZ307">
        <v>13</v>
      </c>
      <c r="FA307">
        <v>47</v>
      </c>
      <c r="FB307">
        <v>129</v>
      </c>
      <c r="FC307">
        <v>3677</v>
      </c>
      <c r="FD307">
        <v>2684</v>
      </c>
      <c r="FE307">
        <v>587</v>
      </c>
      <c r="FF307">
        <v>6948</v>
      </c>
      <c r="FG307">
        <v>87</v>
      </c>
      <c r="FH307">
        <v>53</v>
      </c>
      <c r="FI307">
        <v>0</v>
      </c>
      <c r="FJ307">
        <v>3</v>
      </c>
      <c r="FK307">
        <v>2</v>
      </c>
      <c r="FL307">
        <v>85</v>
      </c>
      <c r="FM307">
        <v>0</v>
      </c>
      <c r="FN307">
        <v>6</v>
      </c>
      <c r="FO307">
        <v>3</v>
      </c>
      <c r="FP307">
        <v>1</v>
      </c>
      <c r="FQ307">
        <v>2</v>
      </c>
      <c r="FR307">
        <v>2</v>
      </c>
      <c r="FS307">
        <v>1</v>
      </c>
      <c r="FT307">
        <v>0</v>
      </c>
      <c r="FU307">
        <v>7</v>
      </c>
      <c r="FV307">
        <v>6</v>
      </c>
      <c r="FW307">
        <v>2</v>
      </c>
      <c r="FX307">
        <v>0</v>
      </c>
      <c r="FY307">
        <v>5</v>
      </c>
      <c r="FZ307">
        <v>2</v>
      </c>
      <c r="GA307">
        <v>13</v>
      </c>
      <c r="GB307">
        <v>5</v>
      </c>
      <c r="GC307">
        <v>359</v>
      </c>
      <c r="GD307">
        <v>68</v>
      </c>
      <c r="GE307">
        <v>427</v>
      </c>
      <c r="GF307">
        <v>10</v>
      </c>
      <c r="GG307">
        <v>0</v>
      </c>
      <c r="GH307">
        <v>10</v>
      </c>
      <c r="GI307">
        <v>348</v>
      </c>
      <c r="GJ307">
        <v>68</v>
      </c>
      <c r="GK307">
        <v>416</v>
      </c>
      <c r="GL307">
        <v>359</v>
      </c>
      <c r="GM307">
        <v>40</v>
      </c>
      <c r="GN307">
        <v>40</v>
      </c>
      <c r="GO307">
        <v>40</v>
      </c>
      <c r="GP307">
        <v>123</v>
      </c>
      <c r="GQ307">
        <v>21</v>
      </c>
      <c r="GR307">
        <v>10</v>
      </c>
      <c r="GS307">
        <v>10</v>
      </c>
      <c r="GT307" t="s">
        <v>118</v>
      </c>
      <c r="GU307" t="s">
        <v>1323</v>
      </c>
      <c r="HH307" s="130"/>
      <c r="HI307" s="130"/>
      <c r="HN307" s="130"/>
      <c r="HO307" s="130"/>
      <c r="HP307" s="130"/>
    </row>
    <row r="308" spans="1:224" x14ac:dyDescent="0.3">
      <c r="A308" t="s">
        <v>133</v>
      </c>
      <c r="B308" t="s">
        <v>225</v>
      </c>
      <c r="C308" t="s">
        <v>797</v>
      </c>
      <c r="D308" t="s">
        <v>798</v>
      </c>
      <c r="E308" s="353">
        <v>44713</v>
      </c>
      <c r="F308">
        <v>9749</v>
      </c>
      <c r="G308">
        <v>611</v>
      </c>
      <c r="H308">
        <v>556</v>
      </c>
      <c r="I308">
        <v>604</v>
      </c>
      <c r="J308">
        <v>578</v>
      </c>
      <c r="K308">
        <v>585</v>
      </c>
      <c r="L308">
        <v>458</v>
      </c>
      <c r="M308">
        <v>551</v>
      </c>
      <c r="N308">
        <v>409</v>
      </c>
      <c r="O308">
        <v>628</v>
      </c>
      <c r="P308">
        <v>25</v>
      </c>
      <c r="Q308">
        <v>15</v>
      </c>
      <c r="R308">
        <v>24</v>
      </c>
      <c r="S308">
        <v>23</v>
      </c>
      <c r="T308">
        <v>19</v>
      </c>
      <c r="U308">
        <v>15</v>
      </c>
      <c r="V308">
        <v>19</v>
      </c>
      <c r="W308">
        <v>17</v>
      </c>
      <c r="X308">
        <v>23</v>
      </c>
      <c r="Y308">
        <v>580</v>
      </c>
      <c r="Z308">
        <v>535</v>
      </c>
      <c r="AA308">
        <v>572</v>
      </c>
      <c r="AB308">
        <v>550</v>
      </c>
      <c r="AC308">
        <v>561</v>
      </c>
      <c r="AD308">
        <v>440</v>
      </c>
      <c r="AE308">
        <v>529</v>
      </c>
      <c r="AF308">
        <v>389</v>
      </c>
      <c r="AG308">
        <v>596</v>
      </c>
      <c r="AH308">
        <v>86</v>
      </c>
      <c r="AI308">
        <v>86</v>
      </c>
      <c r="AJ308">
        <v>5</v>
      </c>
      <c r="AK308">
        <v>5</v>
      </c>
      <c r="AL308">
        <v>81</v>
      </c>
      <c r="AM308">
        <v>81</v>
      </c>
      <c r="AN308">
        <v>392</v>
      </c>
      <c r="AO308">
        <v>10</v>
      </c>
      <c r="AP308">
        <v>379</v>
      </c>
      <c r="AQ308">
        <v>1</v>
      </c>
      <c r="AR308">
        <v>1</v>
      </c>
      <c r="AS308">
        <v>0</v>
      </c>
      <c r="AT308">
        <v>284</v>
      </c>
      <c r="AU308">
        <v>7</v>
      </c>
      <c r="AV308">
        <v>274</v>
      </c>
      <c r="AW308">
        <v>551</v>
      </c>
      <c r="AX308">
        <v>5</v>
      </c>
      <c r="AY308">
        <v>17</v>
      </c>
      <c r="AZ308">
        <v>527</v>
      </c>
      <c r="BA308">
        <v>19</v>
      </c>
      <c r="BB308">
        <v>0</v>
      </c>
      <c r="BC308">
        <v>1</v>
      </c>
      <c r="BD308">
        <v>18</v>
      </c>
      <c r="BE308">
        <v>529</v>
      </c>
      <c r="BF308">
        <v>5</v>
      </c>
      <c r="BG308">
        <v>16</v>
      </c>
      <c r="BH308">
        <v>506</v>
      </c>
      <c r="BI308">
        <v>117</v>
      </c>
      <c r="BJ308">
        <v>12</v>
      </c>
      <c r="BK308">
        <v>82</v>
      </c>
      <c r="BL308">
        <v>62</v>
      </c>
      <c r="BM308">
        <v>26</v>
      </c>
      <c r="BN308">
        <v>10</v>
      </c>
      <c r="BO308">
        <v>38</v>
      </c>
      <c r="BP308">
        <v>8</v>
      </c>
      <c r="BQ308">
        <v>0</v>
      </c>
      <c r="BR308">
        <v>0</v>
      </c>
      <c r="BS308">
        <v>30</v>
      </c>
      <c r="BT308">
        <v>3</v>
      </c>
      <c r="BU308">
        <v>1</v>
      </c>
      <c r="BV308">
        <v>4</v>
      </c>
      <c r="BW308">
        <v>8</v>
      </c>
      <c r="BX308">
        <v>1</v>
      </c>
      <c r="BY308">
        <v>7</v>
      </c>
      <c r="BZ308">
        <v>24</v>
      </c>
      <c r="CA308">
        <v>6</v>
      </c>
      <c r="CB308">
        <v>19</v>
      </c>
      <c r="CC308">
        <v>5</v>
      </c>
      <c r="CG308">
        <v>611</v>
      </c>
      <c r="CH308">
        <v>376</v>
      </c>
      <c r="CI308">
        <v>604</v>
      </c>
      <c r="CJ308">
        <v>155</v>
      </c>
      <c r="CK308">
        <v>519</v>
      </c>
      <c r="CL308">
        <v>328</v>
      </c>
      <c r="CM308">
        <v>556</v>
      </c>
      <c r="CN308">
        <v>515</v>
      </c>
      <c r="CO308">
        <v>538</v>
      </c>
      <c r="CP308">
        <v>191</v>
      </c>
      <c r="CQ308">
        <v>25</v>
      </c>
      <c r="CR308">
        <v>20</v>
      </c>
      <c r="CS308">
        <v>24</v>
      </c>
      <c r="CT308">
        <v>4</v>
      </c>
      <c r="CU308">
        <v>20</v>
      </c>
      <c r="CV308">
        <v>14</v>
      </c>
      <c r="CW308">
        <v>15</v>
      </c>
      <c r="CX308">
        <v>15</v>
      </c>
      <c r="CY308">
        <v>15</v>
      </c>
      <c r="CZ308">
        <v>7</v>
      </c>
      <c r="DA308">
        <v>580</v>
      </c>
      <c r="DB308">
        <v>359</v>
      </c>
      <c r="DC308">
        <v>572</v>
      </c>
      <c r="DD308">
        <v>151</v>
      </c>
      <c r="DE308">
        <v>504</v>
      </c>
      <c r="DF308">
        <v>317</v>
      </c>
      <c r="DG308">
        <v>535</v>
      </c>
      <c r="DH308">
        <v>504</v>
      </c>
      <c r="DI308">
        <v>517</v>
      </c>
      <c r="DJ308">
        <v>184</v>
      </c>
      <c r="DL308">
        <v>647</v>
      </c>
      <c r="DM308">
        <v>636</v>
      </c>
      <c r="DN308">
        <v>11</v>
      </c>
      <c r="DO308">
        <v>647</v>
      </c>
      <c r="DP308">
        <v>26</v>
      </c>
      <c r="DQ308">
        <v>610</v>
      </c>
      <c r="DR308">
        <v>11</v>
      </c>
      <c r="DS308">
        <v>377</v>
      </c>
      <c r="DT308">
        <v>562</v>
      </c>
      <c r="DU308">
        <v>257</v>
      </c>
      <c r="DV308">
        <v>127</v>
      </c>
      <c r="DW308">
        <v>231</v>
      </c>
      <c r="DX308">
        <v>7</v>
      </c>
      <c r="DY308">
        <v>23</v>
      </c>
      <c r="DZ308">
        <v>2</v>
      </c>
      <c r="EA308">
        <v>0</v>
      </c>
      <c r="EB308">
        <v>0</v>
      </c>
      <c r="EC308">
        <v>6</v>
      </c>
      <c r="ED308">
        <v>21</v>
      </c>
      <c r="EE308">
        <v>26</v>
      </c>
      <c r="EF308">
        <v>6</v>
      </c>
      <c r="EG308">
        <v>47</v>
      </c>
      <c r="EH308">
        <v>373</v>
      </c>
      <c r="EI308">
        <v>221</v>
      </c>
      <c r="EJ308">
        <v>3</v>
      </c>
      <c r="EK308">
        <v>12</v>
      </c>
      <c r="EL308">
        <v>8</v>
      </c>
      <c r="EM308">
        <v>3</v>
      </c>
      <c r="EN308">
        <v>0</v>
      </c>
      <c r="EO308">
        <v>33</v>
      </c>
      <c r="EP308">
        <v>352</v>
      </c>
      <c r="EQ308">
        <v>214</v>
      </c>
      <c r="ER308">
        <v>16</v>
      </c>
      <c r="ES308">
        <v>89</v>
      </c>
      <c r="ET308">
        <v>23</v>
      </c>
      <c r="EU308">
        <v>86</v>
      </c>
      <c r="EV308">
        <v>267</v>
      </c>
      <c r="EW308">
        <v>6563</v>
      </c>
      <c r="EX308">
        <v>7</v>
      </c>
      <c r="EY308">
        <v>117</v>
      </c>
      <c r="EZ308">
        <v>20</v>
      </c>
      <c r="FA308">
        <v>47</v>
      </c>
      <c r="FB308">
        <v>128</v>
      </c>
      <c r="FC308">
        <v>3612</v>
      </c>
      <c r="FD308">
        <v>2667</v>
      </c>
      <c r="FE308">
        <v>590</v>
      </c>
      <c r="FF308">
        <v>6916</v>
      </c>
      <c r="FG308">
        <v>93</v>
      </c>
      <c r="FH308">
        <v>56</v>
      </c>
      <c r="FI308">
        <v>0</v>
      </c>
      <c r="FJ308">
        <v>4</v>
      </c>
      <c r="FK308">
        <v>1</v>
      </c>
      <c r="FL308">
        <v>91</v>
      </c>
      <c r="FM308">
        <v>1</v>
      </c>
      <c r="FN308">
        <v>6</v>
      </c>
      <c r="FO308">
        <v>3</v>
      </c>
      <c r="FP308">
        <v>1</v>
      </c>
      <c r="FQ308">
        <v>2</v>
      </c>
      <c r="FR308">
        <v>2</v>
      </c>
      <c r="FS308">
        <v>1</v>
      </c>
      <c r="FT308">
        <v>0</v>
      </c>
      <c r="FU308">
        <v>8</v>
      </c>
      <c r="FV308">
        <v>6</v>
      </c>
      <c r="FW308">
        <v>2</v>
      </c>
      <c r="FX308">
        <v>0</v>
      </c>
      <c r="FY308">
        <v>5</v>
      </c>
      <c r="FZ308">
        <v>3</v>
      </c>
      <c r="GA308">
        <v>14</v>
      </c>
      <c r="GB308">
        <v>6</v>
      </c>
      <c r="GC308">
        <v>358</v>
      </c>
      <c r="GD308">
        <v>72</v>
      </c>
      <c r="GE308">
        <v>430</v>
      </c>
      <c r="GF308">
        <v>10</v>
      </c>
      <c r="GG308">
        <v>0</v>
      </c>
      <c r="GH308">
        <v>10</v>
      </c>
      <c r="GI308">
        <v>347</v>
      </c>
      <c r="GJ308">
        <v>72</v>
      </c>
      <c r="GK308">
        <v>419</v>
      </c>
      <c r="GL308">
        <v>358</v>
      </c>
      <c r="GM308">
        <v>42</v>
      </c>
      <c r="GN308">
        <v>42</v>
      </c>
      <c r="GO308">
        <v>42</v>
      </c>
      <c r="GP308">
        <v>127</v>
      </c>
      <c r="GQ308">
        <v>30</v>
      </c>
      <c r="GR308">
        <v>15</v>
      </c>
      <c r="GS308">
        <v>15</v>
      </c>
      <c r="GT308" t="s">
        <v>121</v>
      </c>
      <c r="GU308" t="s">
        <v>1323</v>
      </c>
      <c r="HH308" s="130"/>
      <c r="HI308" s="130"/>
      <c r="HN308" s="130"/>
      <c r="HO308" s="130"/>
      <c r="HP308" s="130"/>
    </row>
    <row r="309" spans="1:224" x14ac:dyDescent="0.3">
      <c r="A309" t="s">
        <v>133</v>
      </c>
      <c r="B309" t="s">
        <v>225</v>
      </c>
      <c r="C309" t="s">
        <v>799</v>
      </c>
      <c r="D309" t="s">
        <v>800</v>
      </c>
      <c r="E309" s="353">
        <v>44682</v>
      </c>
      <c r="F309">
        <v>5929</v>
      </c>
      <c r="G309">
        <v>246</v>
      </c>
      <c r="H309">
        <v>233</v>
      </c>
      <c r="I309">
        <v>251</v>
      </c>
      <c r="J309">
        <v>236</v>
      </c>
      <c r="K309">
        <v>250</v>
      </c>
      <c r="L309">
        <v>142</v>
      </c>
      <c r="M309">
        <v>212</v>
      </c>
      <c r="N309">
        <v>175</v>
      </c>
      <c r="O309">
        <v>294</v>
      </c>
      <c r="P309">
        <v>8</v>
      </c>
      <c r="Q309">
        <v>9</v>
      </c>
      <c r="R309">
        <v>10</v>
      </c>
      <c r="S309">
        <v>7</v>
      </c>
      <c r="T309">
        <v>10</v>
      </c>
      <c r="U309">
        <v>6</v>
      </c>
      <c r="V309">
        <v>6</v>
      </c>
      <c r="W309">
        <v>6</v>
      </c>
      <c r="X309">
        <v>12</v>
      </c>
      <c r="Y309">
        <v>237</v>
      </c>
      <c r="Z309">
        <v>223</v>
      </c>
      <c r="AA309">
        <v>240</v>
      </c>
      <c r="AB309">
        <v>228</v>
      </c>
      <c r="AC309">
        <v>239</v>
      </c>
      <c r="AD309">
        <v>135</v>
      </c>
      <c r="AE309">
        <v>206</v>
      </c>
      <c r="AF309">
        <v>165</v>
      </c>
      <c r="AG309">
        <v>278</v>
      </c>
      <c r="AH309">
        <v>31</v>
      </c>
      <c r="AI309">
        <v>31</v>
      </c>
      <c r="AJ309">
        <v>0</v>
      </c>
      <c r="AK309">
        <v>0</v>
      </c>
      <c r="AL309">
        <v>31</v>
      </c>
      <c r="AM309">
        <v>31</v>
      </c>
      <c r="AN309">
        <v>118</v>
      </c>
      <c r="AO309">
        <v>4</v>
      </c>
      <c r="AP309">
        <v>114</v>
      </c>
      <c r="AQ309">
        <v>0</v>
      </c>
      <c r="AR309">
        <v>0</v>
      </c>
      <c r="AS309">
        <v>0</v>
      </c>
      <c r="AT309">
        <v>79</v>
      </c>
      <c r="AU309">
        <v>2</v>
      </c>
      <c r="AV309">
        <v>77</v>
      </c>
      <c r="AW309">
        <v>212</v>
      </c>
      <c r="AX309">
        <v>0</v>
      </c>
      <c r="AY309">
        <v>1</v>
      </c>
      <c r="AZ309">
        <v>211</v>
      </c>
      <c r="BA309">
        <v>6</v>
      </c>
      <c r="BB309">
        <v>0</v>
      </c>
      <c r="BC309">
        <v>0</v>
      </c>
      <c r="BD309">
        <v>6</v>
      </c>
      <c r="BE309">
        <v>206</v>
      </c>
      <c r="BF309">
        <v>0</v>
      </c>
      <c r="BG309">
        <v>1</v>
      </c>
      <c r="BH309">
        <v>205</v>
      </c>
      <c r="BI309">
        <v>28</v>
      </c>
      <c r="BJ309">
        <v>1</v>
      </c>
      <c r="BK309">
        <v>38</v>
      </c>
      <c r="BL309">
        <v>52</v>
      </c>
      <c r="BM309">
        <v>4</v>
      </c>
      <c r="BN309">
        <v>1</v>
      </c>
      <c r="BO309">
        <v>16</v>
      </c>
      <c r="BP309">
        <v>5</v>
      </c>
      <c r="BQ309">
        <v>2</v>
      </c>
      <c r="BR309">
        <v>0</v>
      </c>
      <c r="BS309">
        <v>11</v>
      </c>
      <c r="BT309">
        <v>3</v>
      </c>
      <c r="BU309">
        <v>0</v>
      </c>
      <c r="BV309">
        <v>2</v>
      </c>
      <c r="BW309">
        <v>3</v>
      </c>
      <c r="BX309">
        <v>0</v>
      </c>
      <c r="BY309">
        <v>3</v>
      </c>
      <c r="BZ309">
        <v>6</v>
      </c>
      <c r="CA309">
        <v>1</v>
      </c>
      <c r="CB309">
        <v>5</v>
      </c>
      <c r="CC309">
        <v>1</v>
      </c>
      <c r="CG309">
        <v>246</v>
      </c>
      <c r="CH309">
        <v>190</v>
      </c>
      <c r="CI309">
        <v>251</v>
      </c>
      <c r="CJ309">
        <v>72</v>
      </c>
      <c r="CK309">
        <v>226</v>
      </c>
      <c r="CL309">
        <v>145</v>
      </c>
      <c r="CM309">
        <v>233</v>
      </c>
      <c r="CN309">
        <v>201</v>
      </c>
      <c r="CO309">
        <v>212</v>
      </c>
      <c r="CP309">
        <v>82</v>
      </c>
      <c r="CQ309">
        <v>8</v>
      </c>
      <c r="CR309">
        <v>5</v>
      </c>
      <c r="CS309">
        <v>10</v>
      </c>
      <c r="CT309">
        <v>1</v>
      </c>
      <c r="CU309">
        <v>8</v>
      </c>
      <c r="CV309">
        <v>3</v>
      </c>
      <c r="CW309">
        <v>9</v>
      </c>
      <c r="CX309">
        <v>9</v>
      </c>
      <c r="CY309">
        <v>7</v>
      </c>
      <c r="CZ309">
        <v>1</v>
      </c>
      <c r="DA309">
        <v>237</v>
      </c>
      <c r="DB309">
        <v>184</v>
      </c>
      <c r="DC309">
        <v>240</v>
      </c>
      <c r="DD309">
        <v>70</v>
      </c>
      <c r="DE309">
        <v>217</v>
      </c>
      <c r="DF309">
        <v>141</v>
      </c>
      <c r="DG309">
        <v>223</v>
      </c>
      <c r="DH309">
        <v>191</v>
      </c>
      <c r="DI309">
        <v>204</v>
      </c>
      <c r="DJ309">
        <v>80</v>
      </c>
      <c r="DL309">
        <v>314</v>
      </c>
      <c r="DM309">
        <v>306</v>
      </c>
      <c r="DN309">
        <v>8</v>
      </c>
      <c r="DO309">
        <v>314</v>
      </c>
      <c r="DP309">
        <v>15</v>
      </c>
      <c r="DQ309">
        <v>291</v>
      </c>
      <c r="DR309">
        <v>8</v>
      </c>
      <c r="DS309">
        <v>224</v>
      </c>
      <c r="DT309">
        <v>273</v>
      </c>
      <c r="DU309">
        <v>82</v>
      </c>
      <c r="DV309">
        <v>99</v>
      </c>
      <c r="DW309">
        <v>105</v>
      </c>
      <c r="DX309">
        <v>11</v>
      </c>
      <c r="DY309">
        <v>16</v>
      </c>
      <c r="DZ309">
        <v>1</v>
      </c>
      <c r="EA309">
        <v>0</v>
      </c>
      <c r="EB309">
        <v>0</v>
      </c>
      <c r="EC309">
        <v>8</v>
      </c>
      <c r="ED309">
        <v>23</v>
      </c>
      <c r="EE309">
        <v>19</v>
      </c>
      <c r="EF309">
        <v>5</v>
      </c>
      <c r="EG309">
        <v>30</v>
      </c>
      <c r="EH309">
        <v>181</v>
      </c>
      <c r="EI309">
        <v>98</v>
      </c>
      <c r="EJ309">
        <v>2</v>
      </c>
      <c r="EK309">
        <v>10</v>
      </c>
      <c r="EL309">
        <v>3</v>
      </c>
      <c r="EM309">
        <v>0</v>
      </c>
      <c r="EN309">
        <v>0</v>
      </c>
      <c r="EO309">
        <v>16</v>
      </c>
      <c r="EP309">
        <v>177</v>
      </c>
      <c r="EQ309">
        <v>98</v>
      </c>
      <c r="ER309">
        <v>3</v>
      </c>
      <c r="ES309">
        <v>55</v>
      </c>
      <c r="ET309">
        <v>11</v>
      </c>
      <c r="EU309">
        <v>30</v>
      </c>
      <c r="EV309">
        <v>142</v>
      </c>
      <c r="EW309">
        <v>4265</v>
      </c>
      <c r="EX309">
        <v>0</v>
      </c>
      <c r="EY309">
        <v>32</v>
      </c>
      <c r="EZ309">
        <v>9</v>
      </c>
      <c r="FA309">
        <v>12</v>
      </c>
      <c r="FB309">
        <v>49</v>
      </c>
      <c r="FC309">
        <v>2741</v>
      </c>
      <c r="FD309">
        <v>1482</v>
      </c>
      <c r="FE309">
        <v>214</v>
      </c>
      <c r="FF309">
        <v>4437</v>
      </c>
      <c r="FG309">
        <v>36</v>
      </c>
      <c r="FH309">
        <v>18</v>
      </c>
      <c r="FI309">
        <v>0</v>
      </c>
      <c r="FJ309">
        <v>2</v>
      </c>
      <c r="FK309">
        <v>2</v>
      </c>
      <c r="FL309">
        <v>34</v>
      </c>
      <c r="FM309">
        <v>0</v>
      </c>
      <c r="FN309">
        <v>5</v>
      </c>
      <c r="FO309">
        <v>1</v>
      </c>
      <c r="FP309">
        <v>0</v>
      </c>
      <c r="FQ309">
        <v>1</v>
      </c>
      <c r="FR309">
        <v>1</v>
      </c>
      <c r="FS309">
        <v>0</v>
      </c>
      <c r="FT309">
        <v>0</v>
      </c>
      <c r="FU309">
        <v>5</v>
      </c>
      <c r="FV309">
        <v>2</v>
      </c>
      <c r="FW309">
        <v>0</v>
      </c>
      <c r="FX309">
        <v>1</v>
      </c>
      <c r="FY309">
        <v>2</v>
      </c>
      <c r="FZ309">
        <v>3</v>
      </c>
      <c r="GA309">
        <v>10</v>
      </c>
      <c r="GB309">
        <v>4</v>
      </c>
      <c r="GC309">
        <v>194</v>
      </c>
      <c r="GD309">
        <v>37</v>
      </c>
      <c r="GE309">
        <v>231</v>
      </c>
      <c r="GF309">
        <v>3</v>
      </c>
      <c r="GG309">
        <v>0</v>
      </c>
      <c r="GH309">
        <v>3</v>
      </c>
      <c r="GI309">
        <v>191</v>
      </c>
      <c r="GJ309">
        <v>37</v>
      </c>
      <c r="GK309">
        <v>228</v>
      </c>
      <c r="GL309">
        <v>194</v>
      </c>
      <c r="GM309">
        <v>27</v>
      </c>
      <c r="GN309">
        <v>27</v>
      </c>
      <c r="GO309">
        <v>27</v>
      </c>
      <c r="GP309">
        <v>80</v>
      </c>
      <c r="GQ309">
        <v>55</v>
      </c>
      <c r="GR309">
        <v>28</v>
      </c>
      <c r="GS309">
        <v>28</v>
      </c>
      <c r="GT309" t="s">
        <v>118</v>
      </c>
      <c r="GU309" t="s">
        <v>1324</v>
      </c>
      <c r="HH309" s="130"/>
      <c r="HI309" s="130"/>
      <c r="HN309" s="130"/>
      <c r="HO309" s="130"/>
      <c r="HP309" s="130"/>
    </row>
    <row r="310" spans="1:224" x14ac:dyDescent="0.3">
      <c r="A310" t="s">
        <v>133</v>
      </c>
      <c r="B310" t="s">
        <v>225</v>
      </c>
      <c r="C310" t="s">
        <v>799</v>
      </c>
      <c r="D310" t="s">
        <v>800</v>
      </c>
      <c r="E310" s="353">
        <v>44713</v>
      </c>
      <c r="F310">
        <v>5946</v>
      </c>
      <c r="G310">
        <v>252</v>
      </c>
      <c r="H310">
        <v>234</v>
      </c>
      <c r="I310">
        <v>253</v>
      </c>
      <c r="J310">
        <v>244</v>
      </c>
      <c r="K310">
        <v>253</v>
      </c>
      <c r="L310">
        <v>144</v>
      </c>
      <c r="M310">
        <v>217</v>
      </c>
      <c r="N310">
        <v>191</v>
      </c>
      <c r="O310">
        <v>292</v>
      </c>
      <c r="P310">
        <v>8</v>
      </c>
      <c r="Q310">
        <v>9</v>
      </c>
      <c r="R310">
        <v>10</v>
      </c>
      <c r="S310">
        <v>7</v>
      </c>
      <c r="T310">
        <v>10</v>
      </c>
      <c r="U310">
        <v>6</v>
      </c>
      <c r="V310">
        <v>6</v>
      </c>
      <c r="W310">
        <v>6</v>
      </c>
      <c r="X310">
        <v>12</v>
      </c>
      <c r="Y310">
        <v>243</v>
      </c>
      <c r="Z310">
        <v>224</v>
      </c>
      <c r="AA310">
        <v>242</v>
      </c>
      <c r="AB310">
        <v>236</v>
      </c>
      <c r="AC310">
        <v>242</v>
      </c>
      <c r="AD310">
        <v>137</v>
      </c>
      <c r="AE310">
        <v>211</v>
      </c>
      <c r="AF310">
        <v>181</v>
      </c>
      <c r="AG310">
        <v>276</v>
      </c>
      <c r="AH310">
        <v>31</v>
      </c>
      <c r="AI310">
        <v>31</v>
      </c>
      <c r="AJ310">
        <v>0</v>
      </c>
      <c r="AK310">
        <v>0</v>
      </c>
      <c r="AL310">
        <v>31</v>
      </c>
      <c r="AM310">
        <v>31</v>
      </c>
      <c r="AN310">
        <v>121</v>
      </c>
      <c r="AO310">
        <v>4</v>
      </c>
      <c r="AP310">
        <v>117</v>
      </c>
      <c r="AQ310">
        <v>0</v>
      </c>
      <c r="AR310">
        <v>0</v>
      </c>
      <c r="AS310">
        <v>0</v>
      </c>
      <c r="AT310">
        <v>89</v>
      </c>
      <c r="AU310">
        <v>2</v>
      </c>
      <c r="AV310">
        <v>87</v>
      </c>
      <c r="AW310">
        <v>217</v>
      </c>
      <c r="AX310">
        <v>0</v>
      </c>
      <c r="AY310">
        <v>1</v>
      </c>
      <c r="AZ310">
        <v>216</v>
      </c>
      <c r="BA310">
        <v>6</v>
      </c>
      <c r="BB310">
        <v>0</v>
      </c>
      <c r="BC310">
        <v>0</v>
      </c>
      <c r="BD310">
        <v>6</v>
      </c>
      <c r="BE310">
        <v>211</v>
      </c>
      <c r="BF310">
        <v>0</v>
      </c>
      <c r="BG310">
        <v>1</v>
      </c>
      <c r="BH310">
        <v>210</v>
      </c>
      <c r="BI310">
        <v>30</v>
      </c>
      <c r="BJ310">
        <v>1</v>
      </c>
      <c r="BK310">
        <v>39</v>
      </c>
      <c r="BL310">
        <v>53</v>
      </c>
      <c r="BM310">
        <v>4</v>
      </c>
      <c r="BN310">
        <v>1</v>
      </c>
      <c r="BO310">
        <v>16</v>
      </c>
      <c r="BP310">
        <v>6</v>
      </c>
      <c r="BQ310">
        <v>2</v>
      </c>
      <c r="BR310">
        <v>0</v>
      </c>
      <c r="BS310">
        <v>10</v>
      </c>
      <c r="BT310">
        <v>3</v>
      </c>
      <c r="BU310">
        <v>0</v>
      </c>
      <c r="BV310">
        <v>2</v>
      </c>
      <c r="BW310">
        <v>4</v>
      </c>
      <c r="BX310">
        <v>0</v>
      </c>
      <c r="BY310">
        <v>4</v>
      </c>
      <c r="BZ310">
        <v>6</v>
      </c>
      <c r="CA310">
        <v>0</v>
      </c>
      <c r="CB310">
        <v>5</v>
      </c>
      <c r="CC310">
        <v>0</v>
      </c>
      <c r="CG310">
        <v>252</v>
      </c>
      <c r="CH310">
        <v>187</v>
      </c>
      <c r="CI310">
        <v>253</v>
      </c>
      <c r="CJ310">
        <v>73</v>
      </c>
      <c r="CK310">
        <v>226</v>
      </c>
      <c r="CL310">
        <v>142</v>
      </c>
      <c r="CM310">
        <v>234</v>
      </c>
      <c r="CN310">
        <v>198</v>
      </c>
      <c r="CO310">
        <v>219</v>
      </c>
      <c r="CP310">
        <v>78</v>
      </c>
      <c r="CQ310">
        <v>8</v>
      </c>
      <c r="CR310">
        <v>5</v>
      </c>
      <c r="CS310">
        <v>10</v>
      </c>
      <c r="CT310">
        <v>1</v>
      </c>
      <c r="CU310">
        <v>9</v>
      </c>
      <c r="CV310">
        <v>3</v>
      </c>
      <c r="CW310">
        <v>9</v>
      </c>
      <c r="CX310">
        <v>8</v>
      </c>
      <c r="CY310">
        <v>7</v>
      </c>
      <c r="CZ310">
        <v>1</v>
      </c>
      <c r="DA310">
        <v>243</v>
      </c>
      <c r="DB310">
        <v>187</v>
      </c>
      <c r="DC310">
        <v>242</v>
      </c>
      <c r="DD310">
        <v>70</v>
      </c>
      <c r="DE310">
        <v>222</v>
      </c>
      <c r="DF310">
        <v>141</v>
      </c>
      <c r="DG310">
        <v>224</v>
      </c>
      <c r="DH310">
        <v>192</v>
      </c>
      <c r="DI310">
        <v>211</v>
      </c>
      <c r="DJ310">
        <v>77</v>
      </c>
      <c r="DL310">
        <v>314</v>
      </c>
      <c r="DM310">
        <v>306</v>
      </c>
      <c r="DN310">
        <v>8</v>
      </c>
      <c r="DO310">
        <v>314</v>
      </c>
      <c r="DP310">
        <v>15</v>
      </c>
      <c r="DQ310">
        <v>291</v>
      </c>
      <c r="DR310">
        <v>8</v>
      </c>
      <c r="DS310">
        <v>226</v>
      </c>
      <c r="DT310">
        <v>273</v>
      </c>
      <c r="DU310">
        <v>82</v>
      </c>
      <c r="DV310">
        <v>99</v>
      </c>
      <c r="DW310">
        <v>104</v>
      </c>
      <c r="DX310">
        <v>11</v>
      </c>
      <c r="DY310">
        <v>17</v>
      </c>
      <c r="DZ310">
        <v>1</v>
      </c>
      <c r="EA310">
        <v>0</v>
      </c>
      <c r="EB310">
        <v>1</v>
      </c>
      <c r="EC310">
        <v>8</v>
      </c>
      <c r="ED310">
        <v>24</v>
      </c>
      <c r="EE310">
        <v>19</v>
      </c>
      <c r="EF310">
        <v>5</v>
      </c>
      <c r="EG310">
        <v>30</v>
      </c>
      <c r="EH310">
        <v>181</v>
      </c>
      <c r="EI310">
        <v>98</v>
      </c>
      <c r="EJ310">
        <v>2</v>
      </c>
      <c r="EK310">
        <v>10</v>
      </c>
      <c r="EL310">
        <v>3</v>
      </c>
      <c r="EM310">
        <v>0</v>
      </c>
      <c r="EN310">
        <v>0</v>
      </c>
      <c r="EO310">
        <v>15</v>
      </c>
      <c r="EP310">
        <v>176</v>
      </c>
      <c r="EQ310">
        <v>98</v>
      </c>
      <c r="ER310">
        <v>3</v>
      </c>
      <c r="ES310">
        <v>54</v>
      </c>
      <c r="ET310">
        <v>10</v>
      </c>
      <c r="EU310">
        <v>30</v>
      </c>
      <c r="EV310">
        <v>138</v>
      </c>
      <c r="EW310">
        <v>4281</v>
      </c>
      <c r="EX310">
        <v>0</v>
      </c>
      <c r="EY310">
        <v>26</v>
      </c>
      <c r="EZ310">
        <v>9</v>
      </c>
      <c r="FA310">
        <v>12</v>
      </c>
      <c r="FB310">
        <v>51</v>
      </c>
      <c r="FC310">
        <v>2720</v>
      </c>
      <c r="FD310">
        <v>1468</v>
      </c>
      <c r="FE310">
        <v>213</v>
      </c>
      <c r="FF310">
        <v>4449</v>
      </c>
      <c r="FG310">
        <v>34</v>
      </c>
      <c r="FH310">
        <v>17</v>
      </c>
      <c r="FI310">
        <v>1</v>
      </c>
      <c r="FJ310">
        <v>2</v>
      </c>
      <c r="FK310">
        <v>2</v>
      </c>
      <c r="FL310">
        <v>32</v>
      </c>
      <c r="FM310">
        <v>0</v>
      </c>
      <c r="FN310">
        <v>5</v>
      </c>
      <c r="FO310">
        <v>0</v>
      </c>
      <c r="FP310">
        <v>0</v>
      </c>
      <c r="FQ310">
        <v>0</v>
      </c>
      <c r="FR310">
        <v>1</v>
      </c>
      <c r="FS310">
        <v>0</v>
      </c>
      <c r="FT310">
        <v>0</v>
      </c>
      <c r="FU310">
        <v>5</v>
      </c>
      <c r="FV310">
        <v>2</v>
      </c>
      <c r="FW310">
        <v>0</v>
      </c>
      <c r="FX310">
        <v>1</v>
      </c>
      <c r="FY310">
        <v>2</v>
      </c>
      <c r="FZ310">
        <v>3</v>
      </c>
      <c r="GA310">
        <v>10</v>
      </c>
      <c r="GB310">
        <v>4</v>
      </c>
      <c r="GC310">
        <v>191</v>
      </c>
      <c r="GD310">
        <v>38</v>
      </c>
      <c r="GE310">
        <v>229</v>
      </c>
      <c r="GF310">
        <v>3</v>
      </c>
      <c r="GG310">
        <v>0</v>
      </c>
      <c r="GH310">
        <v>3</v>
      </c>
      <c r="GI310">
        <v>188</v>
      </c>
      <c r="GJ310">
        <v>38</v>
      </c>
      <c r="GK310">
        <v>226</v>
      </c>
      <c r="GL310">
        <v>191</v>
      </c>
      <c r="GM310">
        <v>26</v>
      </c>
      <c r="GN310">
        <v>26</v>
      </c>
      <c r="GO310">
        <v>26</v>
      </c>
      <c r="GP310">
        <v>82</v>
      </c>
      <c r="GQ310">
        <v>55</v>
      </c>
      <c r="GR310">
        <v>28</v>
      </c>
      <c r="GS310">
        <v>28</v>
      </c>
      <c r="GT310" t="s">
        <v>121</v>
      </c>
      <c r="GU310" t="s">
        <v>1324</v>
      </c>
      <c r="HH310" s="130"/>
      <c r="HI310" s="130"/>
      <c r="HN310" s="130"/>
      <c r="HO310" s="130"/>
      <c r="HP310" s="130"/>
    </row>
    <row r="311" spans="1:224" x14ac:dyDescent="0.3">
      <c r="A311" t="s">
        <v>147</v>
      </c>
      <c r="B311" t="s">
        <v>242</v>
      </c>
      <c r="C311" t="s">
        <v>978</v>
      </c>
      <c r="D311" t="s">
        <v>979</v>
      </c>
      <c r="E311" s="353">
        <v>44713</v>
      </c>
      <c r="F311">
        <v>14694</v>
      </c>
      <c r="G311">
        <v>694</v>
      </c>
      <c r="H311">
        <v>643</v>
      </c>
      <c r="I311">
        <v>683</v>
      </c>
      <c r="J311">
        <v>654</v>
      </c>
      <c r="K311">
        <v>678</v>
      </c>
      <c r="L311">
        <v>460</v>
      </c>
      <c r="M311">
        <v>609</v>
      </c>
      <c r="N311">
        <v>537</v>
      </c>
      <c r="O311">
        <v>776</v>
      </c>
      <c r="P311">
        <v>39</v>
      </c>
      <c r="Q311">
        <v>29</v>
      </c>
      <c r="R311">
        <v>39</v>
      </c>
      <c r="S311">
        <v>30</v>
      </c>
      <c r="T311">
        <v>34</v>
      </c>
      <c r="U311">
        <v>12</v>
      </c>
      <c r="V311">
        <v>28</v>
      </c>
      <c r="W311">
        <v>34</v>
      </c>
      <c r="X311">
        <v>52</v>
      </c>
      <c r="Y311">
        <v>649</v>
      </c>
      <c r="Z311">
        <v>608</v>
      </c>
      <c r="AA311">
        <v>638</v>
      </c>
      <c r="AB311">
        <v>618</v>
      </c>
      <c r="AC311">
        <v>638</v>
      </c>
      <c r="AD311">
        <v>444</v>
      </c>
      <c r="AE311">
        <v>579</v>
      </c>
      <c r="AF311">
        <v>500</v>
      </c>
      <c r="AG311">
        <v>717</v>
      </c>
      <c r="AH311">
        <v>86</v>
      </c>
      <c r="AI311">
        <v>84</v>
      </c>
      <c r="AJ311">
        <v>7</v>
      </c>
      <c r="AK311">
        <v>7</v>
      </c>
      <c r="AL311">
        <v>79</v>
      </c>
      <c r="AM311">
        <v>77</v>
      </c>
      <c r="AN311">
        <v>393</v>
      </c>
      <c r="AO311">
        <v>10</v>
      </c>
      <c r="AP311">
        <v>382</v>
      </c>
      <c r="AQ311">
        <v>0</v>
      </c>
      <c r="AR311">
        <v>0</v>
      </c>
      <c r="AS311">
        <v>0</v>
      </c>
      <c r="AT311">
        <v>295</v>
      </c>
      <c r="AU311">
        <v>5</v>
      </c>
      <c r="AV311">
        <v>289</v>
      </c>
      <c r="AW311">
        <v>609</v>
      </c>
      <c r="AX311">
        <v>11</v>
      </c>
      <c r="AY311">
        <v>27</v>
      </c>
      <c r="AZ311">
        <v>569</v>
      </c>
      <c r="BA311">
        <v>28</v>
      </c>
      <c r="BB311">
        <v>1</v>
      </c>
      <c r="BC311">
        <v>3</v>
      </c>
      <c r="BD311">
        <v>24</v>
      </c>
      <c r="BE311">
        <v>579</v>
      </c>
      <c r="BF311">
        <v>10</v>
      </c>
      <c r="BG311">
        <v>24</v>
      </c>
      <c r="BH311">
        <v>543</v>
      </c>
      <c r="BI311">
        <v>128</v>
      </c>
      <c r="BJ311">
        <v>15</v>
      </c>
      <c r="BK311">
        <v>141</v>
      </c>
      <c r="BL311">
        <v>49</v>
      </c>
      <c r="BM311">
        <v>41</v>
      </c>
      <c r="BN311">
        <v>13</v>
      </c>
      <c r="BO311">
        <v>30</v>
      </c>
      <c r="BP311">
        <v>4</v>
      </c>
      <c r="BQ311">
        <v>3</v>
      </c>
      <c r="BR311">
        <v>0</v>
      </c>
      <c r="BS311">
        <v>26</v>
      </c>
      <c r="BT311">
        <v>4</v>
      </c>
      <c r="BU311">
        <v>0</v>
      </c>
      <c r="BV311">
        <v>2</v>
      </c>
      <c r="BW311">
        <v>6</v>
      </c>
      <c r="BX311">
        <v>2</v>
      </c>
      <c r="BY311">
        <v>4</v>
      </c>
      <c r="BZ311">
        <v>19</v>
      </c>
      <c r="CA311">
        <v>6</v>
      </c>
      <c r="CB311">
        <v>18</v>
      </c>
      <c r="CC311">
        <v>1</v>
      </c>
      <c r="CG311">
        <v>694</v>
      </c>
      <c r="CH311">
        <v>443</v>
      </c>
      <c r="CI311">
        <v>683</v>
      </c>
      <c r="CJ311">
        <v>178</v>
      </c>
      <c r="CK311">
        <v>599</v>
      </c>
      <c r="CL311">
        <v>367</v>
      </c>
      <c r="CM311">
        <v>643</v>
      </c>
      <c r="CN311">
        <v>578</v>
      </c>
      <c r="CO311">
        <v>603</v>
      </c>
      <c r="CP311">
        <v>215</v>
      </c>
      <c r="CQ311">
        <v>39</v>
      </c>
      <c r="CR311">
        <v>24</v>
      </c>
      <c r="CS311">
        <v>39</v>
      </c>
      <c r="CT311">
        <v>5</v>
      </c>
      <c r="CU311">
        <v>34</v>
      </c>
      <c r="CV311">
        <v>10</v>
      </c>
      <c r="CW311">
        <v>29</v>
      </c>
      <c r="CX311">
        <v>28</v>
      </c>
      <c r="CY311">
        <v>23</v>
      </c>
      <c r="CZ311">
        <v>5</v>
      </c>
      <c r="DA311">
        <v>649</v>
      </c>
      <c r="DB311">
        <v>426</v>
      </c>
      <c r="DC311">
        <v>638</v>
      </c>
      <c r="DD311">
        <v>171</v>
      </c>
      <c r="DE311">
        <v>580</v>
      </c>
      <c r="DF311">
        <v>361</v>
      </c>
      <c r="DG311">
        <v>608</v>
      </c>
      <c r="DH311">
        <v>571</v>
      </c>
      <c r="DI311">
        <v>575</v>
      </c>
      <c r="DJ311">
        <v>210</v>
      </c>
      <c r="DL311">
        <v>803</v>
      </c>
      <c r="DM311">
        <v>795</v>
      </c>
      <c r="DN311">
        <v>8</v>
      </c>
      <c r="DO311">
        <v>803</v>
      </c>
      <c r="DP311">
        <v>60</v>
      </c>
      <c r="DQ311">
        <v>735</v>
      </c>
      <c r="DR311">
        <v>8</v>
      </c>
      <c r="DS311">
        <v>166</v>
      </c>
      <c r="DT311">
        <v>191</v>
      </c>
      <c r="DU311">
        <v>203</v>
      </c>
      <c r="DV311">
        <v>279</v>
      </c>
      <c r="DW311">
        <v>197</v>
      </c>
      <c r="DX311">
        <v>13</v>
      </c>
      <c r="DY311">
        <v>29</v>
      </c>
      <c r="DZ311">
        <v>73</v>
      </c>
      <c r="EA311">
        <v>9</v>
      </c>
      <c r="EB311">
        <v>162</v>
      </c>
      <c r="EC311">
        <v>3</v>
      </c>
      <c r="ED311">
        <v>181</v>
      </c>
      <c r="EE311">
        <v>8</v>
      </c>
      <c r="EF311">
        <v>6</v>
      </c>
      <c r="EG311">
        <v>53</v>
      </c>
      <c r="EH311">
        <v>367</v>
      </c>
      <c r="EI311">
        <v>377</v>
      </c>
      <c r="EJ311">
        <v>6</v>
      </c>
      <c r="EK311">
        <v>28</v>
      </c>
      <c r="EL311">
        <v>25</v>
      </c>
      <c r="EM311">
        <v>1</v>
      </c>
      <c r="EN311">
        <v>0</v>
      </c>
      <c r="EO311">
        <v>24</v>
      </c>
      <c r="EP311">
        <v>336</v>
      </c>
      <c r="EQ311">
        <v>368</v>
      </c>
      <c r="ER311">
        <v>8</v>
      </c>
      <c r="ES311">
        <v>68</v>
      </c>
      <c r="ET311">
        <v>20</v>
      </c>
      <c r="EU311">
        <v>38</v>
      </c>
      <c r="EV311">
        <v>19</v>
      </c>
      <c r="EW311">
        <v>10758</v>
      </c>
      <c r="EX311">
        <v>1</v>
      </c>
      <c r="EY311">
        <v>526</v>
      </c>
      <c r="EZ311">
        <v>1</v>
      </c>
      <c r="FA311">
        <v>104</v>
      </c>
      <c r="FB311">
        <v>188</v>
      </c>
      <c r="FC311">
        <v>4663</v>
      </c>
      <c r="FD311">
        <v>4906</v>
      </c>
      <c r="FE311">
        <v>1246</v>
      </c>
      <c r="FF311">
        <v>10815</v>
      </c>
      <c r="FG311">
        <v>62</v>
      </c>
      <c r="FH311">
        <v>38</v>
      </c>
      <c r="FI311">
        <v>0</v>
      </c>
      <c r="FJ311">
        <v>18</v>
      </c>
      <c r="FK311">
        <v>0</v>
      </c>
      <c r="FL311">
        <v>59</v>
      </c>
      <c r="FM311">
        <v>3</v>
      </c>
      <c r="FN311">
        <v>6</v>
      </c>
      <c r="FO311">
        <v>3</v>
      </c>
      <c r="FP311">
        <v>0</v>
      </c>
      <c r="FQ311">
        <v>0</v>
      </c>
      <c r="FR311">
        <v>1</v>
      </c>
      <c r="FS311">
        <v>0</v>
      </c>
      <c r="FT311">
        <v>0</v>
      </c>
      <c r="FU311">
        <v>11</v>
      </c>
      <c r="FV311">
        <v>7</v>
      </c>
      <c r="FW311">
        <v>4</v>
      </c>
      <c r="FX311">
        <v>1</v>
      </c>
      <c r="FY311">
        <v>8</v>
      </c>
      <c r="FZ311">
        <v>3</v>
      </c>
      <c r="GA311">
        <v>17</v>
      </c>
      <c r="GB311">
        <v>5</v>
      </c>
      <c r="GC311">
        <v>413</v>
      </c>
      <c r="GD311">
        <v>129</v>
      </c>
      <c r="GE311">
        <v>542</v>
      </c>
      <c r="GF311">
        <v>16</v>
      </c>
      <c r="GG311">
        <v>1</v>
      </c>
      <c r="GH311">
        <v>17</v>
      </c>
      <c r="GI311">
        <v>395</v>
      </c>
      <c r="GJ311">
        <v>126</v>
      </c>
      <c r="GK311">
        <v>521</v>
      </c>
      <c r="GL311">
        <v>413</v>
      </c>
      <c r="GM311">
        <v>29</v>
      </c>
      <c r="GN311">
        <v>29</v>
      </c>
      <c r="GO311">
        <v>29</v>
      </c>
      <c r="GP311">
        <v>191</v>
      </c>
      <c r="GQ311">
        <v>15</v>
      </c>
      <c r="GR311">
        <v>5</v>
      </c>
      <c r="GS311">
        <v>5</v>
      </c>
      <c r="GT311" t="s">
        <v>121</v>
      </c>
      <c r="GU311" t="s">
        <v>1421</v>
      </c>
      <c r="HH311" s="130"/>
      <c r="HI311" s="130"/>
      <c r="HN311" s="130"/>
      <c r="HO311" s="130"/>
      <c r="HP311" s="130"/>
    </row>
    <row r="312" spans="1:224" x14ac:dyDescent="0.3">
      <c r="A312" t="s">
        <v>133</v>
      </c>
      <c r="B312" t="s">
        <v>225</v>
      </c>
      <c r="C312" t="s">
        <v>801</v>
      </c>
      <c r="D312" t="s">
        <v>802</v>
      </c>
      <c r="E312" s="353">
        <v>44682</v>
      </c>
      <c r="F312">
        <v>8571</v>
      </c>
      <c r="G312">
        <v>539</v>
      </c>
      <c r="H312">
        <v>501</v>
      </c>
      <c r="I312">
        <v>517</v>
      </c>
      <c r="J312">
        <v>522</v>
      </c>
      <c r="K312">
        <v>520</v>
      </c>
      <c r="L312">
        <v>449</v>
      </c>
      <c r="M312">
        <v>518</v>
      </c>
      <c r="N312">
        <v>204</v>
      </c>
      <c r="O312">
        <v>566</v>
      </c>
      <c r="P312">
        <v>13</v>
      </c>
      <c r="Q312">
        <v>6</v>
      </c>
      <c r="R312">
        <v>8</v>
      </c>
      <c r="S312">
        <v>13</v>
      </c>
      <c r="T312">
        <v>8</v>
      </c>
      <c r="U312">
        <v>6</v>
      </c>
      <c r="V312">
        <v>12</v>
      </c>
      <c r="W312">
        <v>7</v>
      </c>
      <c r="X312">
        <v>14</v>
      </c>
      <c r="Y312">
        <v>522</v>
      </c>
      <c r="Z312">
        <v>491</v>
      </c>
      <c r="AA312">
        <v>505</v>
      </c>
      <c r="AB312">
        <v>505</v>
      </c>
      <c r="AC312">
        <v>508</v>
      </c>
      <c r="AD312">
        <v>439</v>
      </c>
      <c r="AE312">
        <v>502</v>
      </c>
      <c r="AF312">
        <v>196</v>
      </c>
      <c r="AG312">
        <v>548</v>
      </c>
      <c r="AH312">
        <v>58</v>
      </c>
      <c r="AI312">
        <v>56</v>
      </c>
      <c r="AJ312">
        <v>1</v>
      </c>
      <c r="AK312">
        <v>1</v>
      </c>
      <c r="AL312">
        <v>57</v>
      </c>
      <c r="AM312">
        <v>55</v>
      </c>
      <c r="AN312">
        <v>405</v>
      </c>
      <c r="AO312">
        <v>3</v>
      </c>
      <c r="AP312">
        <v>398</v>
      </c>
      <c r="AQ312">
        <v>0</v>
      </c>
      <c r="AR312">
        <v>0</v>
      </c>
      <c r="AS312">
        <v>0</v>
      </c>
      <c r="AT312">
        <v>155</v>
      </c>
      <c r="AU312">
        <v>1</v>
      </c>
      <c r="AV312">
        <v>153</v>
      </c>
      <c r="AW312">
        <v>518</v>
      </c>
      <c r="AX312">
        <v>3</v>
      </c>
      <c r="AY312">
        <v>7</v>
      </c>
      <c r="AZ312">
        <v>507</v>
      </c>
      <c r="BA312">
        <v>12</v>
      </c>
      <c r="BB312">
        <v>0</v>
      </c>
      <c r="BC312">
        <v>0</v>
      </c>
      <c r="BD312">
        <v>12</v>
      </c>
      <c r="BE312">
        <v>502</v>
      </c>
      <c r="BF312">
        <v>3</v>
      </c>
      <c r="BG312">
        <v>7</v>
      </c>
      <c r="BH312">
        <v>491</v>
      </c>
      <c r="BI312">
        <v>73</v>
      </c>
      <c r="BJ312">
        <v>11</v>
      </c>
      <c r="BK312">
        <v>73</v>
      </c>
      <c r="BL312">
        <v>61</v>
      </c>
      <c r="BM312">
        <v>16</v>
      </c>
      <c r="BN312">
        <v>1</v>
      </c>
      <c r="BO312">
        <v>46</v>
      </c>
      <c r="BP312">
        <v>12</v>
      </c>
      <c r="BQ312">
        <v>0</v>
      </c>
      <c r="BR312">
        <v>0</v>
      </c>
      <c r="BS312">
        <v>34</v>
      </c>
      <c r="BT312">
        <v>2</v>
      </c>
      <c r="BU312">
        <v>1</v>
      </c>
      <c r="BV312">
        <v>4</v>
      </c>
      <c r="BW312">
        <v>19</v>
      </c>
      <c r="BX312">
        <v>1</v>
      </c>
      <c r="BY312">
        <v>18</v>
      </c>
      <c r="BZ312">
        <v>24</v>
      </c>
      <c r="CA312">
        <v>8</v>
      </c>
      <c r="CB312">
        <v>21</v>
      </c>
      <c r="CC312">
        <v>3</v>
      </c>
      <c r="CG312">
        <v>539</v>
      </c>
      <c r="CH312">
        <v>419</v>
      </c>
      <c r="CI312">
        <v>517</v>
      </c>
      <c r="CJ312">
        <v>129</v>
      </c>
      <c r="CK312">
        <v>457</v>
      </c>
      <c r="CL312">
        <v>299</v>
      </c>
      <c r="CM312">
        <v>501</v>
      </c>
      <c r="CN312">
        <v>456</v>
      </c>
      <c r="CO312">
        <v>485</v>
      </c>
      <c r="CP312">
        <v>214</v>
      </c>
      <c r="CQ312">
        <v>13</v>
      </c>
      <c r="CR312">
        <v>12</v>
      </c>
      <c r="CS312">
        <v>8</v>
      </c>
      <c r="CT312">
        <v>0</v>
      </c>
      <c r="CU312">
        <v>7</v>
      </c>
      <c r="CV312">
        <v>3</v>
      </c>
      <c r="CW312">
        <v>6</v>
      </c>
      <c r="CX312">
        <v>6</v>
      </c>
      <c r="CY312">
        <v>5</v>
      </c>
      <c r="CZ312">
        <v>3</v>
      </c>
      <c r="DA312">
        <v>522</v>
      </c>
      <c r="DB312">
        <v>403</v>
      </c>
      <c r="DC312">
        <v>505</v>
      </c>
      <c r="DD312">
        <v>128</v>
      </c>
      <c r="DE312">
        <v>446</v>
      </c>
      <c r="DF312">
        <v>292</v>
      </c>
      <c r="DG312">
        <v>491</v>
      </c>
      <c r="DH312">
        <v>446</v>
      </c>
      <c r="DI312">
        <v>476</v>
      </c>
      <c r="DJ312">
        <v>207</v>
      </c>
      <c r="DL312">
        <v>584</v>
      </c>
      <c r="DM312">
        <v>580</v>
      </c>
      <c r="DN312">
        <v>4</v>
      </c>
      <c r="DO312">
        <v>584</v>
      </c>
      <c r="DP312">
        <v>15</v>
      </c>
      <c r="DQ312">
        <v>565</v>
      </c>
      <c r="DR312">
        <v>4</v>
      </c>
      <c r="DS312">
        <v>481</v>
      </c>
      <c r="DT312">
        <v>558</v>
      </c>
      <c r="DU312">
        <v>115</v>
      </c>
      <c r="DV312">
        <v>261</v>
      </c>
      <c r="DW312">
        <v>140</v>
      </c>
      <c r="DX312">
        <v>6</v>
      </c>
      <c r="DY312">
        <v>58</v>
      </c>
      <c r="DZ312">
        <v>2</v>
      </c>
      <c r="EA312">
        <v>2</v>
      </c>
      <c r="EB312">
        <v>2</v>
      </c>
      <c r="EC312">
        <v>5</v>
      </c>
      <c r="ED312">
        <v>32</v>
      </c>
      <c r="EE312">
        <v>21</v>
      </c>
      <c r="EF312">
        <v>2</v>
      </c>
      <c r="EG312">
        <v>36</v>
      </c>
      <c r="EH312">
        <v>348</v>
      </c>
      <c r="EI312">
        <v>198</v>
      </c>
      <c r="EJ312">
        <v>2</v>
      </c>
      <c r="EK312">
        <v>7</v>
      </c>
      <c r="EL312">
        <v>6</v>
      </c>
      <c r="EM312">
        <v>0</v>
      </c>
      <c r="EN312">
        <v>0</v>
      </c>
      <c r="EO312">
        <v>29</v>
      </c>
      <c r="EP312">
        <v>340</v>
      </c>
      <c r="EQ312">
        <v>196</v>
      </c>
      <c r="ER312">
        <v>6</v>
      </c>
      <c r="ES312">
        <v>104</v>
      </c>
      <c r="ET312">
        <v>27</v>
      </c>
      <c r="EU312">
        <v>121</v>
      </c>
      <c r="EV312">
        <v>173</v>
      </c>
      <c r="EW312">
        <v>5578</v>
      </c>
      <c r="EX312">
        <v>3</v>
      </c>
      <c r="EY312">
        <v>42</v>
      </c>
      <c r="EZ312">
        <v>27</v>
      </c>
      <c r="FA312">
        <v>21</v>
      </c>
      <c r="FB312">
        <v>63</v>
      </c>
      <c r="FC312">
        <v>2995</v>
      </c>
      <c r="FD312">
        <v>2461</v>
      </c>
      <c r="FE312">
        <v>416</v>
      </c>
      <c r="FF312">
        <v>5872</v>
      </c>
      <c r="FG312">
        <v>47</v>
      </c>
      <c r="FH312">
        <v>26</v>
      </c>
      <c r="FI312">
        <v>1</v>
      </c>
      <c r="FJ312">
        <v>8</v>
      </c>
      <c r="FK312">
        <v>1</v>
      </c>
      <c r="FL312">
        <v>44</v>
      </c>
      <c r="FM312">
        <v>2</v>
      </c>
      <c r="FN312">
        <v>2</v>
      </c>
      <c r="FO312">
        <v>1</v>
      </c>
      <c r="FP312">
        <v>0</v>
      </c>
      <c r="FQ312">
        <v>1</v>
      </c>
      <c r="FR312">
        <v>1</v>
      </c>
      <c r="FS312">
        <v>0</v>
      </c>
      <c r="FT312">
        <v>0</v>
      </c>
      <c r="FU312">
        <v>4</v>
      </c>
      <c r="FV312">
        <v>3</v>
      </c>
      <c r="FW312">
        <v>2</v>
      </c>
      <c r="FX312">
        <v>0</v>
      </c>
      <c r="FY312">
        <v>3</v>
      </c>
      <c r="FZ312">
        <v>1</v>
      </c>
      <c r="GA312">
        <v>6</v>
      </c>
      <c r="GB312">
        <v>4</v>
      </c>
      <c r="GC312">
        <v>354</v>
      </c>
      <c r="GD312">
        <v>62</v>
      </c>
      <c r="GE312">
        <v>416</v>
      </c>
      <c r="GF312">
        <v>3</v>
      </c>
      <c r="GG312">
        <v>0</v>
      </c>
      <c r="GH312">
        <v>3</v>
      </c>
      <c r="GI312">
        <v>349</v>
      </c>
      <c r="GJ312">
        <v>61</v>
      </c>
      <c r="GK312">
        <v>410</v>
      </c>
      <c r="GL312">
        <v>354</v>
      </c>
      <c r="GM312">
        <v>16</v>
      </c>
      <c r="GN312">
        <v>15</v>
      </c>
      <c r="GO312">
        <v>16</v>
      </c>
      <c r="GP312">
        <v>175</v>
      </c>
      <c r="GQ312">
        <v>2</v>
      </c>
      <c r="GR312">
        <v>2</v>
      </c>
      <c r="GS312">
        <v>2</v>
      </c>
      <c r="GT312" t="s">
        <v>118</v>
      </c>
      <c r="GU312" t="s">
        <v>1325</v>
      </c>
      <c r="HH312" s="130"/>
      <c r="HI312" s="130"/>
      <c r="HN312" s="130"/>
      <c r="HO312" s="130"/>
      <c r="HP312" s="130"/>
    </row>
    <row r="313" spans="1:224" x14ac:dyDescent="0.3">
      <c r="A313" t="s">
        <v>133</v>
      </c>
      <c r="B313" t="s">
        <v>225</v>
      </c>
      <c r="C313" t="s">
        <v>801</v>
      </c>
      <c r="D313" t="s">
        <v>802</v>
      </c>
      <c r="E313" s="353">
        <v>44713</v>
      </c>
      <c r="F313">
        <v>8647</v>
      </c>
      <c r="G313">
        <v>544</v>
      </c>
      <c r="H313">
        <v>508</v>
      </c>
      <c r="I313">
        <v>523</v>
      </c>
      <c r="J313">
        <v>526</v>
      </c>
      <c r="K313">
        <v>525</v>
      </c>
      <c r="L313">
        <v>450</v>
      </c>
      <c r="M313">
        <v>517</v>
      </c>
      <c r="N313">
        <v>190</v>
      </c>
      <c r="O313">
        <v>573</v>
      </c>
      <c r="P313">
        <v>12</v>
      </c>
      <c r="Q313">
        <v>6</v>
      </c>
      <c r="R313">
        <v>8</v>
      </c>
      <c r="S313">
        <v>13</v>
      </c>
      <c r="T313">
        <v>8</v>
      </c>
      <c r="U313">
        <v>6</v>
      </c>
      <c r="V313">
        <v>12</v>
      </c>
      <c r="W313">
        <v>6</v>
      </c>
      <c r="X313">
        <v>14</v>
      </c>
      <c r="Y313">
        <v>528</v>
      </c>
      <c r="Z313">
        <v>498</v>
      </c>
      <c r="AA313">
        <v>511</v>
      </c>
      <c r="AB313">
        <v>509</v>
      </c>
      <c r="AC313">
        <v>513</v>
      </c>
      <c r="AD313">
        <v>440</v>
      </c>
      <c r="AE313">
        <v>501</v>
      </c>
      <c r="AF313">
        <v>183</v>
      </c>
      <c r="AG313">
        <v>555</v>
      </c>
      <c r="AH313">
        <v>52</v>
      </c>
      <c r="AI313">
        <v>51</v>
      </c>
      <c r="AJ313">
        <v>1</v>
      </c>
      <c r="AK313">
        <v>1</v>
      </c>
      <c r="AL313">
        <v>51</v>
      </c>
      <c r="AM313">
        <v>50</v>
      </c>
      <c r="AN313">
        <v>407</v>
      </c>
      <c r="AO313">
        <v>3</v>
      </c>
      <c r="AP313">
        <v>400</v>
      </c>
      <c r="AQ313">
        <v>0</v>
      </c>
      <c r="AR313">
        <v>0</v>
      </c>
      <c r="AS313">
        <v>0</v>
      </c>
      <c r="AT313">
        <v>152</v>
      </c>
      <c r="AU313">
        <v>1</v>
      </c>
      <c r="AV313">
        <v>150</v>
      </c>
      <c r="AW313">
        <v>517</v>
      </c>
      <c r="AX313">
        <v>3</v>
      </c>
      <c r="AY313">
        <v>7</v>
      </c>
      <c r="AZ313">
        <v>506</v>
      </c>
      <c r="BA313">
        <v>12</v>
      </c>
      <c r="BB313">
        <v>0</v>
      </c>
      <c r="BC313">
        <v>0</v>
      </c>
      <c r="BD313">
        <v>12</v>
      </c>
      <c r="BE313">
        <v>501</v>
      </c>
      <c r="BF313">
        <v>3</v>
      </c>
      <c r="BG313">
        <v>7</v>
      </c>
      <c r="BH313">
        <v>490</v>
      </c>
      <c r="BI313">
        <v>72</v>
      </c>
      <c r="BJ313">
        <v>11</v>
      </c>
      <c r="BK313">
        <v>77</v>
      </c>
      <c r="BL313">
        <v>62</v>
      </c>
      <c r="BM313">
        <v>16</v>
      </c>
      <c r="BN313">
        <v>1</v>
      </c>
      <c r="BO313">
        <v>46</v>
      </c>
      <c r="BP313">
        <v>12</v>
      </c>
      <c r="BQ313">
        <v>0</v>
      </c>
      <c r="BR313">
        <v>0</v>
      </c>
      <c r="BS313">
        <v>34</v>
      </c>
      <c r="BT313">
        <v>2</v>
      </c>
      <c r="BU313">
        <v>1</v>
      </c>
      <c r="BV313">
        <v>5</v>
      </c>
      <c r="BW313">
        <v>19</v>
      </c>
      <c r="BX313">
        <v>1</v>
      </c>
      <c r="BY313">
        <v>18</v>
      </c>
      <c r="BZ313">
        <v>24</v>
      </c>
      <c r="CA313">
        <v>9</v>
      </c>
      <c r="CB313">
        <v>22</v>
      </c>
      <c r="CC313">
        <v>2</v>
      </c>
      <c r="CG313">
        <v>544</v>
      </c>
      <c r="CH313">
        <v>415</v>
      </c>
      <c r="CI313">
        <v>523</v>
      </c>
      <c r="CJ313">
        <v>129</v>
      </c>
      <c r="CK313">
        <v>452</v>
      </c>
      <c r="CL313">
        <v>294</v>
      </c>
      <c r="CM313">
        <v>508</v>
      </c>
      <c r="CN313">
        <v>451</v>
      </c>
      <c r="CO313">
        <v>491</v>
      </c>
      <c r="CP313">
        <v>209</v>
      </c>
      <c r="CQ313">
        <v>12</v>
      </c>
      <c r="CR313">
        <v>11</v>
      </c>
      <c r="CS313">
        <v>8</v>
      </c>
      <c r="CT313">
        <v>0</v>
      </c>
      <c r="CU313">
        <v>7</v>
      </c>
      <c r="CV313">
        <v>3</v>
      </c>
      <c r="CW313">
        <v>6</v>
      </c>
      <c r="CX313">
        <v>6</v>
      </c>
      <c r="CY313">
        <v>5</v>
      </c>
      <c r="CZ313">
        <v>3</v>
      </c>
      <c r="DA313">
        <v>528</v>
      </c>
      <c r="DB313">
        <v>405</v>
      </c>
      <c r="DC313">
        <v>511</v>
      </c>
      <c r="DD313">
        <v>131</v>
      </c>
      <c r="DE313">
        <v>452</v>
      </c>
      <c r="DF313">
        <v>297</v>
      </c>
      <c r="DG313">
        <v>498</v>
      </c>
      <c r="DH313">
        <v>455</v>
      </c>
      <c r="DI313">
        <v>482</v>
      </c>
      <c r="DJ313">
        <v>210</v>
      </c>
      <c r="DL313">
        <v>593</v>
      </c>
      <c r="DM313">
        <v>589</v>
      </c>
      <c r="DN313">
        <v>4</v>
      </c>
      <c r="DO313">
        <v>593</v>
      </c>
      <c r="DP313">
        <v>15</v>
      </c>
      <c r="DQ313">
        <v>574</v>
      </c>
      <c r="DR313">
        <v>4</v>
      </c>
      <c r="DS313">
        <v>484</v>
      </c>
      <c r="DT313">
        <v>559</v>
      </c>
      <c r="DU313">
        <v>117</v>
      </c>
      <c r="DV313">
        <v>266</v>
      </c>
      <c r="DW313">
        <v>140</v>
      </c>
      <c r="DX313">
        <v>6</v>
      </c>
      <c r="DY313">
        <v>60</v>
      </c>
      <c r="DZ313">
        <v>2</v>
      </c>
      <c r="EA313">
        <v>2</v>
      </c>
      <c r="EB313">
        <v>2</v>
      </c>
      <c r="EC313">
        <v>5</v>
      </c>
      <c r="ED313">
        <v>30</v>
      </c>
      <c r="EE313">
        <v>21</v>
      </c>
      <c r="EF313">
        <v>2</v>
      </c>
      <c r="EG313">
        <v>35</v>
      </c>
      <c r="EH313">
        <v>358</v>
      </c>
      <c r="EI313">
        <v>198</v>
      </c>
      <c r="EJ313">
        <v>2</v>
      </c>
      <c r="EK313">
        <v>7</v>
      </c>
      <c r="EL313">
        <v>6</v>
      </c>
      <c r="EM313">
        <v>0</v>
      </c>
      <c r="EN313">
        <v>0</v>
      </c>
      <c r="EO313">
        <v>28</v>
      </c>
      <c r="EP313">
        <v>341</v>
      </c>
      <c r="EQ313">
        <v>194</v>
      </c>
      <c r="ER313">
        <v>6</v>
      </c>
      <c r="ES313">
        <v>105</v>
      </c>
      <c r="ET313">
        <v>27</v>
      </c>
      <c r="EU313">
        <v>121</v>
      </c>
      <c r="EV313">
        <v>173</v>
      </c>
      <c r="EW313">
        <v>5621</v>
      </c>
      <c r="EX313">
        <v>1</v>
      </c>
      <c r="EY313">
        <v>43</v>
      </c>
      <c r="EZ313">
        <v>26</v>
      </c>
      <c r="FA313">
        <v>22</v>
      </c>
      <c r="FB313">
        <v>64</v>
      </c>
      <c r="FC313">
        <v>2988</v>
      </c>
      <c r="FD313">
        <v>2463</v>
      </c>
      <c r="FE313">
        <v>418</v>
      </c>
      <c r="FF313">
        <v>5915</v>
      </c>
      <c r="FG313">
        <v>49</v>
      </c>
      <c r="FH313">
        <v>22</v>
      </c>
      <c r="FI313">
        <v>1</v>
      </c>
      <c r="FJ313">
        <v>9</v>
      </c>
      <c r="FK313">
        <v>1</v>
      </c>
      <c r="FL313">
        <v>46</v>
      </c>
      <c r="FM313">
        <v>2</v>
      </c>
      <c r="FN313">
        <v>2</v>
      </c>
      <c r="FO313">
        <v>1</v>
      </c>
      <c r="FP313">
        <v>0</v>
      </c>
      <c r="FQ313">
        <v>1</v>
      </c>
      <c r="FR313">
        <v>1</v>
      </c>
      <c r="FS313">
        <v>0</v>
      </c>
      <c r="FT313">
        <v>0</v>
      </c>
      <c r="FU313">
        <v>4</v>
      </c>
      <c r="FV313">
        <v>3</v>
      </c>
      <c r="FW313">
        <v>2</v>
      </c>
      <c r="FX313">
        <v>0</v>
      </c>
      <c r="FY313">
        <v>3</v>
      </c>
      <c r="FZ313">
        <v>1</v>
      </c>
      <c r="GA313">
        <v>6</v>
      </c>
      <c r="GB313">
        <v>4</v>
      </c>
      <c r="GC313">
        <v>359</v>
      </c>
      <c r="GD313">
        <v>66</v>
      </c>
      <c r="GE313">
        <v>425</v>
      </c>
      <c r="GF313">
        <v>3</v>
      </c>
      <c r="GG313">
        <v>0</v>
      </c>
      <c r="GH313">
        <v>3</v>
      </c>
      <c r="GI313">
        <v>354</v>
      </c>
      <c r="GJ313">
        <v>65</v>
      </c>
      <c r="GK313">
        <v>419</v>
      </c>
      <c r="GL313">
        <v>359</v>
      </c>
      <c r="GM313">
        <v>14</v>
      </c>
      <c r="GN313">
        <v>13</v>
      </c>
      <c r="GO313">
        <v>14</v>
      </c>
      <c r="GP313">
        <v>178</v>
      </c>
      <c r="GQ313">
        <v>4</v>
      </c>
      <c r="GR313">
        <v>3</v>
      </c>
      <c r="GS313">
        <v>3</v>
      </c>
      <c r="GT313" t="s">
        <v>121</v>
      </c>
      <c r="GU313" t="s">
        <v>1325</v>
      </c>
      <c r="HH313" s="130"/>
      <c r="HI313" s="130"/>
      <c r="HN313" s="130"/>
      <c r="HO313" s="130"/>
      <c r="HP313" s="130"/>
    </row>
    <row r="314" spans="1:224" x14ac:dyDescent="0.3">
      <c r="A314" t="s">
        <v>133</v>
      </c>
      <c r="B314" t="s">
        <v>225</v>
      </c>
      <c r="C314" t="s">
        <v>803</v>
      </c>
      <c r="D314" t="s">
        <v>804</v>
      </c>
      <c r="E314" s="353">
        <v>44682</v>
      </c>
      <c r="F314">
        <v>20819</v>
      </c>
      <c r="G314">
        <v>1047</v>
      </c>
      <c r="H314">
        <v>1031</v>
      </c>
      <c r="I314">
        <v>1095</v>
      </c>
      <c r="J314">
        <v>1073</v>
      </c>
      <c r="K314">
        <v>1060</v>
      </c>
      <c r="L314">
        <v>816</v>
      </c>
      <c r="M314">
        <v>1032</v>
      </c>
      <c r="N314">
        <v>817</v>
      </c>
      <c r="O314">
        <v>1150</v>
      </c>
      <c r="P314">
        <v>39</v>
      </c>
      <c r="Q314">
        <v>23</v>
      </c>
      <c r="R314">
        <v>45</v>
      </c>
      <c r="S314">
        <v>43</v>
      </c>
      <c r="T314">
        <v>34</v>
      </c>
      <c r="U314">
        <v>19</v>
      </c>
      <c r="V314">
        <v>38</v>
      </c>
      <c r="W314">
        <v>36</v>
      </c>
      <c r="X314">
        <v>46</v>
      </c>
      <c r="Y314">
        <v>1006</v>
      </c>
      <c r="Z314">
        <v>1005</v>
      </c>
      <c r="AA314">
        <v>1047</v>
      </c>
      <c r="AB314">
        <v>1028</v>
      </c>
      <c r="AC314">
        <v>1022</v>
      </c>
      <c r="AD314">
        <v>796</v>
      </c>
      <c r="AE314">
        <v>993</v>
      </c>
      <c r="AF314">
        <v>779</v>
      </c>
      <c r="AG314">
        <v>1100</v>
      </c>
      <c r="AH314">
        <v>151</v>
      </c>
      <c r="AI314">
        <v>145</v>
      </c>
      <c r="AJ314">
        <v>10</v>
      </c>
      <c r="AK314">
        <v>7</v>
      </c>
      <c r="AL314">
        <v>140</v>
      </c>
      <c r="AM314">
        <v>137</v>
      </c>
      <c r="AN314">
        <v>697</v>
      </c>
      <c r="AO314">
        <v>12</v>
      </c>
      <c r="AP314">
        <v>684</v>
      </c>
      <c r="AQ314">
        <v>0</v>
      </c>
      <c r="AR314">
        <v>0</v>
      </c>
      <c r="AS314">
        <v>0</v>
      </c>
      <c r="AT314">
        <v>548</v>
      </c>
      <c r="AU314">
        <v>10</v>
      </c>
      <c r="AV314">
        <v>538</v>
      </c>
      <c r="AW314">
        <v>1032</v>
      </c>
      <c r="AX314">
        <v>15</v>
      </c>
      <c r="AY314">
        <v>28</v>
      </c>
      <c r="AZ314">
        <v>988</v>
      </c>
      <c r="BA314">
        <v>38</v>
      </c>
      <c r="BB314">
        <v>0</v>
      </c>
      <c r="BC314">
        <v>1</v>
      </c>
      <c r="BD314">
        <v>37</v>
      </c>
      <c r="BE314">
        <v>993</v>
      </c>
      <c r="BF314">
        <v>15</v>
      </c>
      <c r="BG314">
        <v>27</v>
      </c>
      <c r="BH314">
        <v>950</v>
      </c>
      <c r="BI314">
        <v>212</v>
      </c>
      <c r="BJ314">
        <v>19</v>
      </c>
      <c r="BK314">
        <v>173</v>
      </c>
      <c r="BL314">
        <v>121</v>
      </c>
      <c r="BM314">
        <v>41</v>
      </c>
      <c r="BN314">
        <v>14</v>
      </c>
      <c r="BO314">
        <v>65</v>
      </c>
      <c r="BP314">
        <v>25</v>
      </c>
      <c r="BQ314">
        <v>0</v>
      </c>
      <c r="BR314">
        <v>0</v>
      </c>
      <c r="BS314">
        <v>40</v>
      </c>
      <c r="BT314">
        <v>0</v>
      </c>
      <c r="BU314">
        <v>0</v>
      </c>
      <c r="BV314">
        <v>5</v>
      </c>
      <c r="BW314">
        <v>10</v>
      </c>
      <c r="BX314">
        <v>1</v>
      </c>
      <c r="BY314">
        <v>9</v>
      </c>
      <c r="BZ314">
        <v>39</v>
      </c>
      <c r="CA314">
        <v>15</v>
      </c>
      <c r="CB314">
        <v>29</v>
      </c>
      <c r="CC314">
        <v>10</v>
      </c>
      <c r="CG314">
        <v>1047</v>
      </c>
      <c r="CH314">
        <v>767</v>
      </c>
      <c r="CI314">
        <v>1095</v>
      </c>
      <c r="CJ314">
        <v>326</v>
      </c>
      <c r="CK314">
        <v>1006</v>
      </c>
      <c r="CL314">
        <v>642</v>
      </c>
      <c r="CM314">
        <v>1031</v>
      </c>
      <c r="CN314">
        <v>969</v>
      </c>
      <c r="CO314">
        <v>952</v>
      </c>
      <c r="CP314">
        <v>396</v>
      </c>
      <c r="CQ314">
        <v>39</v>
      </c>
      <c r="CR314">
        <v>28</v>
      </c>
      <c r="CS314">
        <v>45</v>
      </c>
      <c r="CT314">
        <v>12</v>
      </c>
      <c r="CU314">
        <v>35</v>
      </c>
      <c r="CV314">
        <v>15</v>
      </c>
      <c r="CW314">
        <v>23</v>
      </c>
      <c r="CX314">
        <v>20</v>
      </c>
      <c r="CY314">
        <v>21</v>
      </c>
      <c r="CZ314">
        <v>6</v>
      </c>
      <c r="DA314">
        <v>1006</v>
      </c>
      <c r="DB314">
        <v>737</v>
      </c>
      <c r="DC314">
        <v>1047</v>
      </c>
      <c r="DD314">
        <v>312</v>
      </c>
      <c r="DE314">
        <v>969</v>
      </c>
      <c r="DF314">
        <v>625</v>
      </c>
      <c r="DG314">
        <v>1005</v>
      </c>
      <c r="DH314">
        <v>946</v>
      </c>
      <c r="DI314">
        <v>930</v>
      </c>
      <c r="DJ314">
        <v>390</v>
      </c>
      <c r="DL314">
        <v>1190</v>
      </c>
      <c r="DM314">
        <v>1182</v>
      </c>
      <c r="DN314">
        <v>8</v>
      </c>
      <c r="DO314">
        <v>1190</v>
      </c>
      <c r="DP314">
        <v>55</v>
      </c>
      <c r="DQ314">
        <v>1127</v>
      </c>
      <c r="DR314">
        <v>8</v>
      </c>
      <c r="DS314">
        <v>1043</v>
      </c>
      <c r="DT314">
        <v>1119</v>
      </c>
      <c r="DU314">
        <v>417</v>
      </c>
      <c r="DV314">
        <v>268</v>
      </c>
      <c r="DW314">
        <v>392</v>
      </c>
      <c r="DX314">
        <v>25</v>
      </c>
      <c r="DY314">
        <v>73</v>
      </c>
      <c r="DZ314">
        <v>10</v>
      </c>
      <c r="EA314">
        <v>5</v>
      </c>
      <c r="EB314">
        <v>0</v>
      </c>
      <c r="EC314">
        <v>25</v>
      </c>
      <c r="ED314">
        <v>25</v>
      </c>
      <c r="EE314">
        <v>43</v>
      </c>
      <c r="EF314">
        <v>7</v>
      </c>
      <c r="EG314">
        <v>97</v>
      </c>
      <c r="EH314">
        <v>668</v>
      </c>
      <c r="EI314">
        <v>418</v>
      </c>
      <c r="EJ314">
        <v>4</v>
      </c>
      <c r="EK314">
        <v>30</v>
      </c>
      <c r="EL314">
        <v>19</v>
      </c>
      <c r="EM314">
        <v>2</v>
      </c>
      <c r="EN314">
        <v>0</v>
      </c>
      <c r="EO314">
        <v>66</v>
      </c>
      <c r="EP314">
        <v>646</v>
      </c>
      <c r="EQ314">
        <v>415</v>
      </c>
      <c r="ER314">
        <v>39</v>
      </c>
      <c r="ES314">
        <v>214</v>
      </c>
      <c r="ET314">
        <v>57</v>
      </c>
      <c r="EU314">
        <v>65</v>
      </c>
      <c r="EV314">
        <v>225</v>
      </c>
      <c r="EW314">
        <v>15027</v>
      </c>
      <c r="EX314">
        <v>10</v>
      </c>
      <c r="EY314">
        <v>208</v>
      </c>
      <c r="EZ314">
        <v>24</v>
      </c>
      <c r="FA314">
        <v>41</v>
      </c>
      <c r="FB314">
        <v>217</v>
      </c>
      <c r="FC314">
        <v>8758</v>
      </c>
      <c r="FD314">
        <v>5498</v>
      </c>
      <c r="FE314">
        <v>1061</v>
      </c>
      <c r="FF314">
        <v>15317</v>
      </c>
      <c r="FG314">
        <v>153</v>
      </c>
      <c r="FH314">
        <v>77</v>
      </c>
      <c r="FI314">
        <v>3</v>
      </c>
      <c r="FJ314">
        <v>36</v>
      </c>
      <c r="FK314">
        <v>4</v>
      </c>
      <c r="FL314">
        <v>147</v>
      </c>
      <c r="FM314">
        <v>2</v>
      </c>
      <c r="FN314">
        <v>7</v>
      </c>
      <c r="FO314">
        <v>3</v>
      </c>
      <c r="FP314">
        <v>0</v>
      </c>
      <c r="FQ314">
        <v>2</v>
      </c>
      <c r="FR314">
        <v>3</v>
      </c>
      <c r="FS314">
        <v>0</v>
      </c>
      <c r="FT314">
        <v>0</v>
      </c>
      <c r="FU314">
        <v>14</v>
      </c>
      <c r="FV314">
        <v>12</v>
      </c>
      <c r="FW314">
        <v>1</v>
      </c>
      <c r="FX314">
        <v>8</v>
      </c>
      <c r="FY314">
        <v>11</v>
      </c>
      <c r="FZ314">
        <v>3</v>
      </c>
      <c r="GA314">
        <v>21</v>
      </c>
      <c r="GB314">
        <v>10</v>
      </c>
      <c r="GC314">
        <v>596</v>
      </c>
      <c r="GD314">
        <v>165</v>
      </c>
      <c r="GE314">
        <v>761</v>
      </c>
      <c r="GF314">
        <v>9</v>
      </c>
      <c r="GG314">
        <v>3</v>
      </c>
      <c r="GH314">
        <v>12</v>
      </c>
      <c r="GI314">
        <v>585</v>
      </c>
      <c r="GJ314">
        <v>162</v>
      </c>
      <c r="GK314">
        <v>747</v>
      </c>
      <c r="GL314">
        <v>596</v>
      </c>
      <c r="GM314">
        <v>76</v>
      </c>
      <c r="GN314">
        <v>76</v>
      </c>
      <c r="GO314">
        <v>76</v>
      </c>
      <c r="GP314">
        <v>279</v>
      </c>
      <c r="GQ314">
        <v>1</v>
      </c>
      <c r="GR314">
        <v>1</v>
      </c>
      <c r="GS314">
        <v>1</v>
      </c>
      <c r="GT314" t="s">
        <v>118</v>
      </c>
      <c r="GU314" t="s">
        <v>1326</v>
      </c>
      <c r="HH314" s="130"/>
      <c r="HI314" s="130"/>
      <c r="HN314" s="130"/>
      <c r="HO314" s="130"/>
      <c r="HP314" s="130"/>
    </row>
    <row r="315" spans="1:224" x14ac:dyDescent="0.3">
      <c r="A315" t="s">
        <v>133</v>
      </c>
      <c r="B315" t="s">
        <v>225</v>
      </c>
      <c r="C315" t="s">
        <v>803</v>
      </c>
      <c r="D315" t="s">
        <v>804</v>
      </c>
      <c r="E315" s="353">
        <v>44713</v>
      </c>
      <c r="F315">
        <v>20889</v>
      </c>
      <c r="G315">
        <v>1054</v>
      </c>
      <c r="H315">
        <v>1031</v>
      </c>
      <c r="I315">
        <v>1096</v>
      </c>
      <c r="J315">
        <v>1074</v>
      </c>
      <c r="K315">
        <v>1066</v>
      </c>
      <c r="L315">
        <v>817</v>
      </c>
      <c r="M315">
        <v>1027</v>
      </c>
      <c r="N315">
        <v>821</v>
      </c>
      <c r="O315">
        <v>1162</v>
      </c>
      <c r="P315">
        <v>41</v>
      </c>
      <c r="Q315">
        <v>25</v>
      </c>
      <c r="R315">
        <v>47</v>
      </c>
      <c r="S315">
        <v>44</v>
      </c>
      <c r="T315">
        <v>35</v>
      </c>
      <c r="U315">
        <v>20</v>
      </c>
      <c r="V315">
        <v>38</v>
      </c>
      <c r="W315">
        <v>36</v>
      </c>
      <c r="X315">
        <v>48</v>
      </c>
      <c r="Y315">
        <v>1011</v>
      </c>
      <c r="Z315">
        <v>1003</v>
      </c>
      <c r="AA315">
        <v>1046</v>
      </c>
      <c r="AB315">
        <v>1028</v>
      </c>
      <c r="AC315">
        <v>1028</v>
      </c>
      <c r="AD315">
        <v>795</v>
      </c>
      <c r="AE315">
        <v>987</v>
      </c>
      <c r="AF315">
        <v>782</v>
      </c>
      <c r="AG315">
        <v>1109</v>
      </c>
      <c r="AH315">
        <v>152</v>
      </c>
      <c r="AI315">
        <v>148</v>
      </c>
      <c r="AJ315">
        <v>12</v>
      </c>
      <c r="AK315">
        <v>9</v>
      </c>
      <c r="AL315">
        <v>139</v>
      </c>
      <c r="AM315">
        <v>138</v>
      </c>
      <c r="AN315">
        <v>699</v>
      </c>
      <c r="AO315">
        <v>14</v>
      </c>
      <c r="AP315">
        <v>683</v>
      </c>
      <c r="AQ315">
        <v>1</v>
      </c>
      <c r="AR315">
        <v>1</v>
      </c>
      <c r="AS315">
        <v>0</v>
      </c>
      <c r="AT315">
        <v>540</v>
      </c>
      <c r="AU315">
        <v>11</v>
      </c>
      <c r="AV315">
        <v>528</v>
      </c>
      <c r="AW315">
        <v>1027</v>
      </c>
      <c r="AX315">
        <v>12</v>
      </c>
      <c r="AY315">
        <v>26</v>
      </c>
      <c r="AZ315">
        <v>988</v>
      </c>
      <c r="BA315">
        <v>38</v>
      </c>
      <c r="BB315">
        <v>0</v>
      </c>
      <c r="BC315">
        <v>1</v>
      </c>
      <c r="BD315">
        <v>37</v>
      </c>
      <c r="BE315">
        <v>987</v>
      </c>
      <c r="BF315">
        <v>12</v>
      </c>
      <c r="BG315">
        <v>25</v>
      </c>
      <c r="BH315">
        <v>949</v>
      </c>
      <c r="BI315">
        <v>212</v>
      </c>
      <c r="BJ315">
        <v>19</v>
      </c>
      <c r="BK315">
        <v>170</v>
      </c>
      <c r="BL315">
        <v>120</v>
      </c>
      <c r="BM315">
        <v>41</v>
      </c>
      <c r="BN315">
        <v>14</v>
      </c>
      <c r="BO315">
        <v>66</v>
      </c>
      <c r="BP315">
        <v>27</v>
      </c>
      <c r="BQ315">
        <v>0</v>
      </c>
      <c r="BR315">
        <v>0</v>
      </c>
      <c r="BS315">
        <v>39</v>
      </c>
      <c r="BT315">
        <v>0</v>
      </c>
      <c r="BU315">
        <v>0</v>
      </c>
      <c r="BV315">
        <v>5</v>
      </c>
      <c r="BW315">
        <v>9</v>
      </c>
      <c r="BX315">
        <v>1</v>
      </c>
      <c r="BY315">
        <v>8</v>
      </c>
      <c r="BZ315">
        <v>39</v>
      </c>
      <c r="CA315">
        <v>16</v>
      </c>
      <c r="CB315">
        <v>28</v>
      </c>
      <c r="CC315">
        <v>11</v>
      </c>
      <c r="CG315">
        <v>1054</v>
      </c>
      <c r="CH315">
        <v>736</v>
      </c>
      <c r="CI315">
        <v>1096</v>
      </c>
      <c r="CJ315">
        <v>319</v>
      </c>
      <c r="CK315">
        <v>984</v>
      </c>
      <c r="CL315">
        <v>626</v>
      </c>
      <c r="CM315">
        <v>1031</v>
      </c>
      <c r="CN315">
        <v>944</v>
      </c>
      <c r="CO315">
        <v>957</v>
      </c>
      <c r="CP315">
        <v>377</v>
      </c>
      <c r="CQ315">
        <v>41</v>
      </c>
      <c r="CR315">
        <v>32</v>
      </c>
      <c r="CS315">
        <v>47</v>
      </c>
      <c r="CT315">
        <v>12</v>
      </c>
      <c r="CU315">
        <v>36</v>
      </c>
      <c r="CV315">
        <v>15</v>
      </c>
      <c r="CW315">
        <v>25</v>
      </c>
      <c r="CX315">
        <v>22</v>
      </c>
      <c r="CY315">
        <v>23</v>
      </c>
      <c r="CZ315">
        <v>6</v>
      </c>
      <c r="DA315">
        <v>1011</v>
      </c>
      <c r="DB315">
        <v>719</v>
      </c>
      <c r="DC315">
        <v>1046</v>
      </c>
      <c r="DD315">
        <v>309</v>
      </c>
      <c r="DE315">
        <v>966</v>
      </c>
      <c r="DF315">
        <v>621</v>
      </c>
      <c r="DG315">
        <v>1003</v>
      </c>
      <c r="DH315">
        <v>942</v>
      </c>
      <c r="DI315">
        <v>932</v>
      </c>
      <c r="DJ315">
        <v>379</v>
      </c>
      <c r="DL315">
        <v>1192</v>
      </c>
      <c r="DM315">
        <v>1184</v>
      </c>
      <c r="DN315">
        <v>8</v>
      </c>
      <c r="DO315">
        <v>1192</v>
      </c>
      <c r="DP315">
        <v>55</v>
      </c>
      <c r="DQ315">
        <v>1129</v>
      </c>
      <c r="DR315">
        <v>8</v>
      </c>
      <c r="DS315">
        <v>1051</v>
      </c>
      <c r="DT315">
        <v>1124</v>
      </c>
      <c r="DU315">
        <v>414</v>
      </c>
      <c r="DV315">
        <v>273</v>
      </c>
      <c r="DW315">
        <v>392</v>
      </c>
      <c r="DX315">
        <v>23</v>
      </c>
      <c r="DY315">
        <v>74</v>
      </c>
      <c r="DZ315">
        <v>11</v>
      </c>
      <c r="EA315">
        <v>5</v>
      </c>
      <c r="EB315">
        <v>0</v>
      </c>
      <c r="EC315">
        <v>24</v>
      </c>
      <c r="ED315">
        <v>24</v>
      </c>
      <c r="EE315">
        <v>40</v>
      </c>
      <c r="EF315">
        <v>7</v>
      </c>
      <c r="EG315">
        <v>95</v>
      </c>
      <c r="EH315">
        <v>671</v>
      </c>
      <c r="EI315">
        <v>419</v>
      </c>
      <c r="EJ315">
        <v>4</v>
      </c>
      <c r="EK315">
        <v>30</v>
      </c>
      <c r="EL315">
        <v>18</v>
      </c>
      <c r="EM315">
        <v>2</v>
      </c>
      <c r="EN315">
        <v>0</v>
      </c>
      <c r="EO315">
        <v>63</v>
      </c>
      <c r="EP315">
        <v>642</v>
      </c>
      <c r="EQ315">
        <v>411</v>
      </c>
      <c r="ER315">
        <v>34</v>
      </c>
      <c r="ES315">
        <v>219</v>
      </c>
      <c r="ET315">
        <v>58</v>
      </c>
      <c r="EU315">
        <v>73</v>
      </c>
      <c r="EV315">
        <v>247</v>
      </c>
      <c r="EW315">
        <v>15002</v>
      </c>
      <c r="EX315">
        <v>8</v>
      </c>
      <c r="EY315">
        <v>203</v>
      </c>
      <c r="EZ315">
        <v>31</v>
      </c>
      <c r="FA315">
        <v>39</v>
      </c>
      <c r="FB315">
        <v>220</v>
      </c>
      <c r="FC315">
        <v>8650</v>
      </c>
      <c r="FD315">
        <v>5492</v>
      </c>
      <c r="FE315">
        <v>1070</v>
      </c>
      <c r="FF315">
        <v>15322</v>
      </c>
      <c r="FG315">
        <v>152</v>
      </c>
      <c r="FH315">
        <v>87</v>
      </c>
      <c r="FI315">
        <v>3</v>
      </c>
      <c r="FJ315">
        <v>39</v>
      </c>
      <c r="FK315">
        <v>4</v>
      </c>
      <c r="FL315">
        <v>146</v>
      </c>
      <c r="FM315">
        <v>2</v>
      </c>
      <c r="FN315">
        <v>7</v>
      </c>
      <c r="FO315">
        <v>4</v>
      </c>
      <c r="FP315">
        <v>0</v>
      </c>
      <c r="FQ315">
        <v>2</v>
      </c>
      <c r="FR315">
        <v>3</v>
      </c>
      <c r="FS315">
        <v>1</v>
      </c>
      <c r="FT315">
        <v>0</v>
      </c>
      <c r="FU315">
        <v>13</v>
      </c>
      <c r="FV315">
        <v>11</v>
      </c>
      <c r="FW315">
        <v>1</v>
      </c>
      <c r="FX315">
        <v>7</v>
      </c>
      <c r="FY315">
        <v>11</v>
      </c>
      <c r="FZ315">
        <v>2</v>
      </c>
      <c r="GA315">
        <v>20</v>
      </c>
      <c r="GB315">
        <v>9</v>
      </c>
      <c r="GC315">
        <v>600</v>
      </c>
      <c r="GD315">
        <v>161</v>
      </c>
      <c r="GE315">
        <v>761</v>
      </c>
      <c r="GF315">
        <v>9</v>
      </c>
      <c r="GG315">
        <v>3</v>
      </c>
      <c r="GH315">
        <v>12</v>
      </c>
      <c r="GI315">
        <v>589</v>
      </c>
      <c r="GJ315">
        <v>158</v>
      </c>
      <c r="GK315">
        <v>747</v>
      </c>
      <c r="GL315">
        <v>600</v>
      </c>
      <c r="GM315">
        <v>73</v>
      </c>
      <c r="GN315">
        <v>73</v>
      </c>
      <c r="GO315">
        <v>73</v>
      </c>
      <c r="GP315">
        <v>295</v>
      </c>
      <c r="GQ315">
        <v>1</v>
      </c>
      <c r="GR315">
        <v>1</v>
      </c>
      <c r="GS315">
        <v>1</v>
      </c>
      <c r="GT315" t="s">
        <v>121</v>
      </c>
      <c r="GU315" t="s">
        <v>1326</v>
      </c>
      <c r="HH315" s="130"/>
      <c r="HI315" s="130"/>
      <c r="HN315" s="130"/>
      <c r="HO315" s="130"/>
      <c r="HP315" s="130"/>
    </row>
    <row r="316" spans="1:224" x14ac:dyDescent="0.3">
      <c r="A316" t="s">
        <v>133</v>
      </c>
      <c r="B316" t="s">
        <v>175</v>
      </c>
      <c r="C316" t="s">
        <v>806</v>
      </c>
      <c r="D316" t="s">
        <v>807</v>
      </c>
      <c r="E316" s="353">
        <v>44713</v>
      </c>
      <c r="F316">
        <v>15208</v>
      </c>
      <c r="G316">
        <v>1144</v>
      </c>
      <c r="H316">
        <v>1133</v>
      </c>
      <c r="I316">
        <v>1165</v>
      </c>
      <c r="J316">
        <v>1073</v>
      </c>
      <c r="K316">
        <v>1169</v>
      </c>
      <c r="L316">
        <v>766</v>
      </c>
      <c r="M316">
        <v>997</v>
      </c>
      <c r="N316">
        <v>231</v>
      </c>
      <c r="O316">
        <v>1232</v>
      </c>
      <c r="P316">
        <v>19</v>
      </c>
      <c r="Q316">
        <v>11</v>
      </c>
      <c r="R316">
        <v>17</v>
      </c>
      <c r="S316">
        <v>19</v>
      </c>
      <c r="T316">
        <v>12</v>
      </c>
      <c r="U316">
        <v>3</v>
      </c>
      <c r="V316">
        <v>8</v>
      </c>
      <c r="W316">
        <v>6</v>
      </c>
      <c r="X316">
        <v>18</v>
      </c>
      <c r="Y316">
        <v>1124</v>
      </c>
      <c r="Z316">
        <v>1122</v>
      </c>
      <c r="AA316">
        <v>1147</v>
      </c>
      <c r="AB316">
        <v>1053</v>
      </c>
      <c r="AC316">
        <v>1156</v>
      </c>
      <c r="AD316">
        <v>763</v>
      </c>
      <c r="AE316">
        <v>989</v>
      </c>
      <c r="AF316">
        <v>225</v>
      </c>
      <c r="AG316">
        <v>1211</v>
      </c>
      <c r="AH316">
        <v>108</v>
      </c>
      <c r="AI316">
        <v>102</v>
      </c>
      <c r="AJ316">
        <v>1</v>
      </c>
      <c r="AK316">
        <v>1</v>
      </c>
      <c r="AL316">
        <v>107</v>
      </c>
      <c r="AM316">
        <v>101</v>
      </c>
      <c r="AN316">
        <v>659</v>
      </c>
      <c r="AO316">
        <v>3</v>
      </c>
      <c r="AP316">
        <v>656</v>
      </c>
      <c r="AQ316">
        <v>1</v>
      </c>
      <c r="AR316">
        <v>1</v>
      </c>
      <c r="AS316">
        <v>0</v>
      </c>
      <c r="AT316">
        <v>140</v>
      </c>
      <c r="AU316">
        <v>1</v>
      </c>
      <c r="AV316">
        <v>139</v>
      </c>
      <c r="AW316">
        <v>997</v>
      </c>
      <c r="AX316">
        <v>3</v>
      </c>
      <c r="AY316">
        <v>20</v>
      </c>
      <c r="AZ316">
        <v>970</v>
      </c>
      <c r="BA316">
        <v>8</v>
      </c>
      <c r="BB316">
        <v>0</v>
      </c>
      <c r="BC316">
        <v>0</v>
      </c>
      <c r="BD316">
        <v>8</v>
      </c>
      <c r="BE316">
        <v>989</v>
      </c>
      <c r="BF316">
        <v>3</v>
      </c>
      <c r="BG316">
        <v>20</v>
      </c>
      <c r="BH316">
        <v>962</v>
      </c>
      <c r="BI316">
        <v>173</v>
      </c>
      <c r="BJ316">
        <v>19</v>
      </c>
      <c r="BK316">
        <v>238</v>
      </c>
      <c r="BL316">
        <v>141</v>
      </c>
      <c r="BM316">
        <v>44</v>
      </c>
      <c r="BN316">
        <v>7</v>
      </c>
      <c r="BO316">
        <v>101</v>
      </c>
      <c r="BP316">
        <v>25</v>
      </c>
      <c r="BQ316">
        <v>2</v>
      </c>
      <c r="BR316">
        <v>0</v>
      </c>
      <c r="BS316">
        <v>76</v>
      </c>
      <c r="BT316">
        <v>3</v>
      </c>
      <c r="BU316">
        <v>0</v>
      </c>
      <c r="BV316">
        <v>10</v>
      </c>
      <c r="BW316">
        <v>40</v>
      </c>
      <c r="BX316">
        <v>1</v>
      </c>
      <c r="BY316">
        <v>39</v>
      </c>
      <c r="BZ316">
        <v>66</v>
      </c>
      <c r="CA316">
        <v>17</v>
      </c>
      <c r="CB316">
        <v>60</v>
      </c>
      <c r="CC316">
        <v>5</v>
      </c>
      <c r="CG316">
        <v>1144</v>
      </c>
      <c r="CH316">
        <v>745</v>
      </c>
      <c r="CI316">
        <v>1165</v>
      </c>
      <c r="CJ316">
        <v>317</v>
      </c>
      <c r="CK316">
        <v>1038</v>
      </c>
      <c r="CL316">
        <v>671</v>
      </c>
      <c r="CM316">
        <v>1133</v>
      </c>
      <c r="CN316">
        <v>1047</v>
      </c>
      <c r="CO316">
        <v>1046</v>
      </c>
      <c r="CP316">
        <v>395</v>
      </c>
      <c r="CQ316">
        <v>19</v>
      </c>
      <c r="CR316">
        <v>16</v>
      </c>
      <c r="CS316">
        <v>17</v>
      </c>
      <c r="CT316">
        <v>2</v>
      </c>
      <c r="CU316">
        <v>12</v>
      </c>
      <c r="CV316">
        <v>3</v>
      </c>
      <c r="CW316">
        <v>11</v>
      </c>
      <c r="CX316">
        <v>9</v>
      </c>
      <c r="CY316">
        <v>10</v>
      </c>
      <c r="CZ316">
        <v>2</v>
      </c>
      <c r="DA316">
        <v>1124</v>
      </c>
      <c r="DB316">
        <v>769</v>
      </c>
      <c r="DC316">
        <v>1147</v>
      </c>
      <c r="DD316">
        <v>313</v>
      </c>
      <c r="DE316">
        <v>1043</v>
      </c>
      <c r="DF316">
        <v>676</v>
      </c>
      <c r="DG316">
        <v>1122</v>
      </c>
      <c r="DH316">
        <v>1065</v>
      </c>
      <c r="DI316">
        <v>1036</v>
      </c>
      <c r="DJ316">
        <v>413</v>
      </c>
      <c r="DL316">
        <v>1317</v>
      </c>
      <c r="DM316">
        <v>1309</v>
      </c>
      <c r="DN316">
        <v>8</v>
      </c>
      <c r="DO316">
        <v>1317</v>
      </c>
      <c r="DP316">
        <v>26</v>
      </c>
      <c r="DQ316">
        <v>1283</v>
      </c>
      <c r="DR316">
        <v>8</v>
      </c>
      <c r="DS316">
        <v>489</v>
      </c>
      <c r="DT316">
        <v>1056</v>
      </c>
      <c r="DU316">
        <v>90</v>
      </c>
      <c r="DV316">
        <v>984</v>
      </c>
      <c r="DW316">
        <v>175</v>
      </c>
      <c r="DX316">
        <v>20</v>
      </c>
      <c r="DY316">
        <v>39</v>
      </c>
      <c r="DZ316">
        <v>3</v>
      </c>
      <c r="EA316">
        <v>6</v>
      </c>
      <c r="EB316">
        <v>1</v>
      </c>
      <c r="EC316">
        <v>7</v>
      </c>
      <c r="ED316">
        <v>401</v>
      </c>
      <c r="EE316">
        <v>17</v>
      </c>
      <c r="EF316">
        <v>8</v>
      </c>
      <c r="EG316">
        <v>109</v>
      </c>
      <c r="EH316">
        <v>749</v>
      </c>
      <c r="EI316">
        <v>451</v>
      </c>
      <c r="EJ316">
        <v>5</v>
      </c>
      <c r="EK316">
        <v>15</v>
      </c>
      <c r="EL316">
        <v>5</v>
      </c>
      <c r="EM316">
        <v>1</v>
      </c>
      <c r="EN316">
        <v>0</v>
      </c>
      <c r="EO316">
        <v>85</v>
      </c>
      <c r="EP316">
        <v>729</v>
      </c>
      <c r="EQ316">
        <v>443</v>
      </c>
      <c r="ER316">
        <v>15</v>
      </c>
      <c r="ES316">
        <v>258</v>
      </c>
      <c r="ET316">
        <v>72</v>
      </c>
      <c r="EU316">
        <v>36</v>
      </c>
      <c r="EV316">
        <v>624</v>
      </c>
      <c r="EW316">
        <v>8979</v>
      </c>
      <c r="EX316">
        <v>0</v>
      </c>
      <c r="EY316">
        <v>62</v>
      </c>
      <c r="EZ316">
        <v>7</v>
      </c>
      <c r="FA316">
        <v>64</v>
      </c>
      <c r="FB316">
        <v>146</v>
      </c>
      <c r="FC316">
        <v>5436</v>
      </c>
      <c r="FD316">
        <v>3423</v>
      </c>
      <c r="FE316">
        <v>646</v>
      </c>
      <c r="FF316">
        <v>9639</v>
      </c>
      <c r="FG316">
        <v>123</v>
      </c>
      <c r="FH316">
        <v>50</v>
      </c>
      <c r="FI316">
        <v>3</v>
      </c>
      <c r="FJ316">
        <v>17</v>
      </c>
      <c r="FK316">
        <v>4</v>
      </c>
      <c r="FL316">
        <v>117</v>
      </c>
      <c r="FM316">
        <v>2</v>
      </c>
      <c r="FN316">
        <v>8</v>
      </c>
      <c r="FO316">
        <v>3</v>
      </c>
      <c r="FP316">
        <v>1</v>
      </c>
      <c r="FQ316">
        <v>0</v>
      </c>
      <c r="FR316">
        <v>3</v>
      </c>
      <c r="FS316">
        <v>1</v>
      </c>
      <c r="FT316">
        <v>0</v>
      </c>
      <c r="FU316">
        <v>13</v>
      </c>
      <c r="FV316">
        <v>5</v>
      </c>
      <c r="FW316">
        <v>1</v>
      </c>
      <c r="FX316">
        <v>4</v>
      </c>
      <c r="FY316">
        <v>5</v>
      </c>
      <c r="FZ316">
        <v>5</v>
      </c>
      <c r="GA316">
        <v>21</v>
      </c>
      <c r="GB316">
        <v>4</v>
      </c>
      <c r="GC316">
        <v>767</v>
      </c>
      <c r="GD316">
        <v>226</v>
      </c>
      <c r="GE316">
        <v>993</v>
      </c>
      <c r="GF316">
        <v>2</v>
      </c>
      <c r="GG316">
        <v>0</v>
      </c>
      <c r="GH316">
        <v>2</v>
      </c>
      <c r="GI316">
        <v>765</v>
      </c>
      <c r="GJ316">
        <v>226</v>
      </c>
      <c r="GK316">
        <v>991</v>
      </c>
      <c r="GL316">
        <v>767</v>
      </c>
      <c r="GM316">
        <v>76</v>
      </c>
      <c r="GN316">
        <v>76</v>
      </c>
      <c r="GO316">
        <v>76</v>
      </c>
      <c r="GP316">
        <v>427</v>
      </c>
      <c r="GQ316">
        <v>3</v>
      </c>
      <c r="GR316">
        <v>2</v>
      </c>
      <c r="GS316">
        <v>2</v>
      </c>
      <c r="GT316" t="s">
        <v>121</v>
      </c>
      <c r="GU316" t="s">
        <v>1328</v>
      </c>
      <c r="HH316" s="130"/>
      <c r="HI316" s="130"/>
      <c r="HN316" s="130"/>
      <c r="HO316" s="130"/>
      <c r="HP316" s="130"/>
    </row>
    <row r="317" spans="1:224" x14ac:dyDescent="0.3">
      <c r="A317" t="s">
        <v>133</v>
      </c>
      <c r="B317" t="s">
        <v>175</v>
      </c>
      <c r="C317" t="s">
        <v>749</v>
      </c>
      <c r="D317" t="s">
        <v>750</v>
      </c>
      <c r="E317" s="353">
        <v>44682</v>
      </c>
      <c r="F317">
        <v>18215</v>
      </c>
      <c r="G317">
        <v>401</v>
      </c>
      <c r="H317">
        <v>377</v>
      </c>
      <c r="I317">
        <v>392</v>
      </c>
      <c r="J317">
        <v>391</v>
      </c>
      <c r="K317">
        <v>370</v>
      </c>
      <c r="L317">
        <v>253</v>
      </c>
      <c r="M317">
        <v>360</v>
      </c>
      <c r="N317">
        <v>142</v>
      </c>
      <c r="O317">
        <v>414</v>
      </c>
      <c r="P317">
        <v>43</v>
      </c>
      <c r="Q317">
        <v>37</v>
      </c>
      <c r="R317">
        <v>43</v>
      </c>
      <c r="S317">
        <v>39</v>
      </c>
      <c r="T317">
        <v>37</v>
      </c>
      <c r="U317">
        <v>26</v>
      </c>
      <c r="V317">
        <v>32</v>
      </c>
      <c r="W317">
        <v>19</v>
      </c>
      <c r="X317">
        <v>44</v>
      </c>
      <c r="Y317">
        <v>348</v>
      </c>
      <c r="Z317">
        <v>331</v>
      </c>
      <c r="AA317">
        <v>341</v>
      </c>
      <c r="AB317">
        <v>342</v>
      </c>
      <c r="AC317">
        <v>327</v>
      </c>
      <c r="AD317">
        <v>225</v>
      </c>
      <c r="AE317">
        <v>321</v>
      </c>
      <c r="AF317">
        <v>121</v>
      </c>
      <c r="AG317">
        <v>362</v>
      </c>
      <c r="AH317">
        <v>46</v>
      </c>
      <c r="AI317">
        <v>45</v>
      </c>
      <c r="AJ317">
        <v>6</v>
      </c>
      <c r="AK317">
        <v>6</v>
      </c>
      <c r="AL317">
        <v>40</v>
      </c>
      <c r="AM317">
        <v>39</v>
      </c>
      <c r="AN317">
        <v>223</v>
      </c>
      <c r="AO317">
        <v>22</v>
      </c>
      <c r="AP317">
        <v>199</v>
      </c>
      <c r="AQ317">
        <v>1</v>
      </c>
      <c r="AR317">
        <v>0</v>
      </c>
      <c r="AS317">
        <v>0</v>
      </c>
      <c r="AT317">
        <v>77</v>
      </c>
      <c r="AU317">
        <v>9</v>
      </c>
      <c r="AV317">
        <v>67</v>
      </c>
      <c r="AW317">
        <v>360</v>
      </c>
      <c r="AX317">
        <v>4</v>
      </c>
      <c r="AY317">
        <v>11</v>
      </c>
      <c r="AZ317">
        <v>344</v>
      </c>
      <c r="BA317">
        <v>32</v>
      </c>
      <c r="BB317">
        <v>0</v>
      </c>
      <c r="BC317">
        <v>1</v>
      </c>
      <c r="BD317">
        <v>31</v>
      </c>
      <c r="BE317">
        <v>321</v>
      </c>
      <c r="BF317">
        <v>4</v>
      </c>
      <c r="BG317">
        <v>10</v>
      </c>
      <c r="BH317">
        <v>306</v>
      </c>
      <c r="BI317">
        <v>34</v>
      </c>
      <c r="BJ317">
        <v>8</v>
      </c>
      <c r="BK317">
        <v>46</v>
      </c>
      <c r="BL317">
        <v>46</v>
      </c>
      <c r="BM317">
        <v>7</v>
      </c>
      <c r="BN317">
        <v>2</v>
      </c>
      <c r="BO317">
        <v>43</v>
      </c>
      <c r="BP317">
        <v>8</v>
      </c>
      <c r="BQ317">
        <v>2</v>
      </c>
      <c r="BR317">
        <v>1</v>
      </c>
      <c r="BS317">
        <v>35</v>
      </c>
      <c r="BT317">
        <v>4</v>
      </c>
      <c r="BU317">
        <v>0</v>
      </c>
      <c r="BV317">
        <v>5</v>
      </c>
      <c r="BW317">
        <v>13</v>
      </c>
      <c r="BX317">
        <v>2</v>
      </c>
      <c r="BY317">
        <v>11</v>
      </c>
      <c r="BZ317">
        <v>30</v>
      </c>
      <c r="CA317">
        <v>10</v>
      </c>
      <c r="CB317">
        <v>28</v>
      </c>
      <c r="CC317">
        <v>2</v>
      </c>
      <c r="CG317">
        <v>401</v>
      </c>
      <c r="CH317">
        <v>299</v>
      </c>
      <c r="CI317">
        <v>392</v>
      </c>
      <c r="CJ317">
        <v>112</v>
      </c>
      <c r="CK317">
        <v>362</v>
      </c>
      <c r="CL317">
        <v>253</v>
      </c>
      <c r="CM317">
        <v>377</v>
      </c>
      <c r="CN317">
        <v>328</v>
      </c>
      <c r="CO317">
        <v>361</v>
      </c>
      <c r="CP317">
        <v>156</v>
      </c>
      <c r="CQ317">
        <v>43</v>
      </c>
      <c r="CR317">
        <v>37</v>
      </c>
      <c r="CS317">
        <v>43</v>
      </c>
      <c r="CT317">
        <v>10</v>
      </c>
      <c r="CU317">
        <v>41</v>
      </c>
      <c r="CV317">
        <v>23</v>
      </c>
      <c r="CW317">
        <v>37</v>
      </c>
      <c r="CX317">
        <v>33</v>
      </c>
      <c r="CY317">
        <v>34</v>
      </c>
      <c r="CZ317">
        <v>16</v>
      </c>
      <c r="DA317">
        <v>348</v>
      </c>
      <c r="DB317">
        <v>253</v>
      </c>
      <c r="DC317">
        <v>341</v>
      </c>
      <c r="DD317">
        <v>99</v>
      </c>
      <c r="DE317">
        <v>314</v>
      </c>
      <c r="DF317">
        <v>223</v>
      </c>
      <c r="DG317">
        <v>331</v>
      </c>
      <c r="DH317">
        <v>287</v>
      </c>
      <c r="DI317">
        <v>319</v>
      </c>
      <c r="DJ317">
        <v>134</v>
      </c>
      <c r="DL317">
        <v>423</v>
      </c>
      <c r="DM317">
        <v>411</v>
      </c>
      <c r="DN317">
        <v>12</v>
      </c>
      <c r="DO317">
        <v>423</v>
      </c>
      <c r="DP317">
        <v>47</v>
      </c>
      <c r="DQ317">
        <v>364</v>
      </c>
      <c r="DR317">
        <v>12</v>
      </c>
      <c r="DS317">
        <v>264</v>
      </c>
      <c r="DT317">
        <v>335</v>
      </c>
      <c r="DU317">
        <v>105</v>
      </c>
      <c r="DV317">
        <v>142</v>
      </c>
      <c r="DW317">
        <v>135</v>
      </c>
      <c r="DX317">
        <v>10</v>
      </c>
      <c r="DY317">
        <v>28</v>
      </c>
      <c r="DZ317">
        <v>0</v>
      </c>
      <c r="EA317">
        <v>3</v>
      </c>
      <c r="EB317">
        <v>2</v>
      </c>
      <c r="EC317">
        <v>3</v>
      </c>
      <c r="ED317">
        <v>44</v>
      </c>
      <c r="EE317">
        <v>15</v>
      </c>
      <c r="EF317">
        <v>8</v>
      </c>
      <c r="EG317">
        <v>68</v>
      </c>
      <c r="EH317">
        <v>278</v>
      </c>
      <c r="EI317">
        <v>69</v>
      </c>
      <c r="EJ317">
        <v>4</v>
      </c>
      <c r="EK317">
        <v>30</v>
      </c>
      <c r="EL317">
        <v>12</v>
      </c>
      <c r="EM317">
        <v>1</v>
      </c>
      <c r="EN317">
        <v>0</v>
      </c>
      <c r="EO317">
        <v>35</v>
      </c>
      <c r="EP317">
        <v>261</v>
      </c>
      <c r="EQ317">
        <v>68</v>
      </c>
      <c r="ER317">
        <v>15</v>
      </c>
      <c r="ES317">
        <v>113</v>
      </c>
      <c r="ET317">
        <v>25</v>
      </c>
      <c r="EU317">
        <v>22</v>
      </c>
      <c r="EV317">
        <v>235</v>
      </c>
      <c r="EW317">
        <v>14372</v>
      </c>
      <c r="EX317">
        <v>0</v>
      </c>
      <c r="EY317">
        <v>209</v>
      </c>
      <c r="EZ317">
        <v>2</v>
      </c>
      <c r="FA317">
        <v>25</v>
      </c>
      <c r="FB317">
        <v>96</v>
      </c>
      <c r="FC317">
        <v>10958</v>
      </c>
      <c r="FD317">
        <v>3396</v>
      </c>
      <c r="FE317">
        <v>275</v>
      </c>
      <c r="FF317">
        <v>14629</v>
      </c>
      <c r="FG317">
        <v>51</v>
      </c>
      <c r="FH317">
        <v>27</v>
      </c>
      <c r="FI317">
        <v>0</v>
      </c>
      <c r="FJ317">
        <v>2</v>
      </c>
      <c r="FK317">
        <v>4</v>
      </c>
      <c r="FL317">
        <v>43</v>
      </c>
      <c r="FM317">
        <v>4</v>
      </c>
      <c r="FN317">
        <v>8</v>
      </c>
      <c r="FO317">
        <v>3</v>
      </c>
      <c r="FP317">
        <v>1</v>
      </c>
      <c r="FQ317">
        <v>0</v>
      </c>
      <c r="FR317">
        <v>3</v>
      </c>
      <c r="FS317">
        <v>1</v>
      </c>
      <c r="FT317">
        <v>0</v>
      </c>
      <c r="FU317">
        <v>10</v>
      </c>
      <c r="FV317">
        <v>10</v>
      </c>
      <c r="FW317">
        <v>7</v>
      </c>
      <c r="FX317">
        <v>0</v>
      </c>
      <c r="FY317">
        <v>7</v>
      </c>
      <c r="FZ317">
        <v>2</v>
      </c>
      <c r="GA317">
        <v>18</v>
      </c>
      <c r="GB317">
        <v>6</v>
      </c>
      <c r="GC317">
        <v>227</v>
      </c>
      <c r="GD317">
        <v>45</v>
      </c>
      <c r="GE317">
        <v>272</v>
      </c>
      <c r="GF317">
        <v>10</v>
      </c>
      <c r="GG317">
        <v>1</v>
      </c>
      <c r="GH317">
        <v>11</v>
      </c>
      <c r="GI317">
        <v>213</v>
      </c>
      <c r="GJ317">
        <v>44</v>
      </c>
      <c r="GK317">
        <v>257</v>
      </c>
      <c r="GL317">
        <v>227</v>
      </c>
      <c r="GM317">
        <v>20</v>
      </c>
      <c r="GN317">
        <v>19</v>
      </c>
      <c r="GO317">
        <v>20</v>
      </c>
      <c r="GP317">
        <v>133</v>
      </c>
      <c r="GQ317">
        <v>3</v>
      </c>
      <c r="GR317">
        <v>2</v>
      </c>
      <c r="GS317">
        <v>2</v>
      </c>
      <c r="GT317" t="s">
        <v>118</v>
      </c>
      <c r="GU317" t="s">
        <v>1329</v>
      </c>
      <c r="HH317" s="130"/>
      <c r="HI317" s="130"/>
      <c r="HN317" s="130"/>
      <c r="HO317" s="130"/>
      <c r="HP317" s="130"/>
    </row>
    <row r="318" spans="1:224" x14ac:dyDescent="0.3">
      <c r="A318" t="s">
        <v>133</v>
      </c>
      <c r="B318" t="s">
        <v>175</v>
      </c>
      <c r="C318" t="s">
        <v>749</v>
      </c>
      <c r="D318" t="s">
        <v>750</v>
      </c>
      <c r="E318" s="353">
        <v>44713</v>
      </c>
      <c r="F318">
        <v>18263</v>
      </c>
      <c r="G318">
        <v>407</v>
      </c>
      <c r="H318">
        <v>380</v>
      </c>
      <c r="I318">
        <v>394</v>
      </c>
      <c r="J318">
        <v>395</v>
      </c>
      <c r="K318">
        <v>374</v>
      </c>
      <c r="L318">
        <v>260</v>
      </c>
      <c r="M318">
        <v>368</v>
      </c>
      <c r="N318">
        <v>135</v>
      </c>
      <c r="O318">
        <v>418</v>
      </c>
      <c r="P318">
        <v>43</v>
      </c>
      <c r="Q318">
        <v>37</v>
      </c>
      <c r="R318">
        <v>44</v>
      </c>
      <c r="S318">
        <v>39</v>
      </c>
      <c r="T318">
        <v>35</v>
      </c>
      <c r="U318">
        <v>26</v>
      </c>
      <c r="V318">
        <v>32</v>
      </c>
      <c r="W318">
        <v>19</v>
      </c>
      <c r="X318">
        <v>44</v>
      </c>
      <c r="Y318">
        <v>355</v>
      </c>
      <c r="Z318">
        <v>335</v>
      </c>
      <c r="AA318">
        <v>343</v>
      </c>
      <c r="AB318">
        <v>347</v>
      </c>
      <c r="AC318">
        <v>333</v>
      </c>
      <c r="AD318">
        <v>232</v>
      </c>
      <c r="AE318">
        <v>330</v>
      </c>
      <c r="AF318">
        <v>114</v>
      </c>
      <c r="AG318">
        <v>367</v>
      </c>
      <c r="AH318">
        <v>39</v>
      </c>
      <c r="AI318">
        <v>38</v>
      </c>
      <c r="AJ318">
        <v>6</v>
      </c>
      <c r="AK318">
        <v>6</v>
      </c>
      <c r="AL318">
        <v>33</v>
      </c>
      <c r="AM318">
        <v>32</v>
      </c>
      <c r="AN318">
        <v>235</v>
      </c>
      <c r="AO318">
        <v>20</v>
      </c>
      <c r="AP318">
        <v>213</v>
      </c>
      <c r="AQ318">
        <v>1</v>
      </c>
      <c r="AR318">
        <v>0</v>
      </c>
      <c r="AS318">
        <v>0</v>
      </c>
      <c r="AT318">
        <v>75</v>
      </c>
      <c r="AU318">
        <v>9</v>
      </c>
      <c r="AV318">
        <v>65</v>
      </c>
      <c r="AW318">
        <v>368</v>
      </c>
      <c r="AX318">
        <v>5</v>
      </c>
      <c r="AY318">
        <v>10</v>
      </c>
      <c r="AZ318">
        <v>352</v>
      </c>
      <c r="BA318">
        <v>32</v>
      </c>
      <c r="BB318">
        <v>0</v>
      </c>
      <c r="BC318">
        <v>1</v>
      </c>
      <c r="BD318">
        <v>31</v>
      </c>
      <c r="BE318">
        <v>330</v>
      </c>
      <c r="BF318">
        <v>5</v>
      </c>
      <c r="BG318">
        <v>9</v>
      </c>
      <c r="BH318">
        <v>315</v>
      </c>
      <c r="BI318">
        <v>35</v>
      </c>
      <c r="BJ318">
        <v>8</v>
      </c>
      <c r="BK318">
        <v>45</v>
      </c>
      <c r="BL318">
        <v>47</v>
      </c>
      <c r="BM318">
        <v>7</v>
      </c>
      <c r="BN318">
        <v>2</v>
      </c>
      <c r="BO318">
        <v>44</v>
      </c>
      <c r="BP318">
        <v>8</v>
      </c>
      <c r="BQ318">
        <v>2</v>
      </c>
      <c r="BR318">
        <v>1</v>
      </c>
      <c r="BS318">
        <v>36</v>
      </c>
      <c r="BT318">
        <v>5</v>
      </c>
      <c r="BU318">
        <v>0</v>
      </c>
      <c r="BV318">
        <v>6</v>
      </c>
      <c r="BW318">
        <v>12</v>
      </c>
      <c r="BX318">
        <v>2</v>
      </c>
      <c r="BY318">
        <v>10</v>
      </c>
      <c r="BZ318">
        <v>30</v>
      </c>
      <c r="CA318">
        <v>8</v>
      </c>
      <c r="CB318">
        <v>28</v>
      </c>
      <c r="CC318">
        <v>2</v>
      </c>
      <c r="CG318">
        <v>407</v>
      </c>
      <c r="CH318">
        <v>289</v>
      </c>
      <c r="CI318">
        <v>394</v>
      </c>
      <c r="CJ318">
        <v>106</v>
      </c>
      <c r="CK318">
        <v>358</v>
      </c>
      <c r="CL318">
        <v>243</v>
      </c>
      <c r="CM318">
        <v>380</v>
      </c>
      <c r="CN318">
        <v>321</v>
      </c>
      <c r="CO318">
        <v>365</v>
      </c>
      <c r="CP318">
        <v>145</v>
      </c>
      <c r="CQ318">
        <v>43</v>
      </c>
      <c r="CR318">
        <v>33</v>
      </c>
      <c r="CS318">
        <v>44</v>
      </c>
      <c r="CT318">
        <v>11</v>
      </c>
      <c r="CU318">
        <v>42</v>
      </c>
      <c r="CV318">
        <v>22</v>
      </c>
      <c r="CW318">
        <v>37</v>
      </c>
      <c r="CX318">
        <v>33</v>
      </c>
      <c r="CY318">
        <v>34</v>
      </c>
      <c r="CZ318">
        <v>13</v>
      </c>
      <c r="DA318">
        <v>355</v>
      </c>
      <c r="DB318">
        <v>253</v>
      </c>
      <c r="DC318">
        <v>343</v>
      </c>
      <c r="DD318">
        <v>93</v>
      </c>
      <c r="DE318">
        <v>318</v>
      </c>
      <c r="DF318">
        <v>220</v>
      </c>
      <c r="DG318">
        <v>335</v>
      </c>
      <c r="DH318">
        <v>291</v>
      </c>
      <c r="DI318">
        <v>324</v>
      </c>
      <c r="DJ318">
        <v>131</v>
      </c>
      <c r="DL318">
        <v>427</v>
      </c>
      <c r="DM318">
        <v>416</v>
      </c>
      <c r="DN318">
        <v>11</v>
      </c>
      <c r="DO318">
        <v>427</v>
      </c>
      <c r="DP318">
        <v>47</v>
      </c>
      <c r="DQ318">
        <v>369</v>
      </c>
      <c r="DR318">
        <v>11</v>
      </c>
      <c r="DS318">
        <v>279</v>
      </c>
      <c r="DT318">
        <v>344</v>
      </c>
      <c r="DU318">
        <v>105</v>
      </c>
      <c r="DV318">
        <v>143</v>
      </c>
      <c r="DW318">
        <v>135</v>
      </c>
      <c r="DX318">
        <v>11</v>
      </c>
      <c r="DY318">
        <v>28</v>
      </c>
      <c r="DZ318">
        <v>0</v>
      </c>
      <c r="EA318">
        <v>5</v>
      </c>
      <c r="EB318">
        <v>1</v>
      </c>
      <c r="EC318">
        <v>3</v>
      </c>
      <c r="ED318">
        <v>40</v>
      </c>
      <c r="EE318">
        <v>15</v>
      </c>
      <c r="EF318">
        <v>8</v>
      </c>
      <c r="EG318">
        <v>65</v>
      </c>
      <c r="EH318">
        <v>280</v>
      </c>
      <c r="EI318">
        <v>74</v>
      </c>
      <c r="EJ318">
        <v>4</v>
      </c>
      <c r="EK318">
        <v>29</v>
      </c>
      <c r="EL318">
        <v>13</v>
      </c>
      <c r="EM318">
        <v>1</v>
      </c>
      <c r="EN318">
        <v>0</v>
      </c>
      <c r="EO318">
        <v>34</v>
      </c>
      <c r="EP318">
        <v>260</v>
      </c>
      <c r="EQ318">
        <v>69</v>
      </c>
      <c r="ER318">
        <v>17</v>
      </c>
      <c r="ES318">
        <v>114</v>
      </c>
      <c r="ET318">
        <v>25</v>
      </c>
      <c r="EU318">
        <v>22</v>
      </c>
      <c r="EV318">
        <v>237</v>
      </c>
      <c r="EW318">
        <v>14385</v>
      </c>
      <c r="EX318">
        <v>0</v>
      </c>
      <c r="EY318">
        <v>208</v>
      </c>
      <c r="EZ318">
        <v>2</v>
      </c>
      <c r="FA318">
        <v>25</v>
      </c>
      <c r="FB318">
        <v>96</v>
      </c>
      <c r="FC318">
        <v>10777</v>
      </c>
      <c r="FD318">
        <v>3398</v>
      </c>
      <c r="FE318">
        <v>275</v>
      </c>
      <c r="FF318">
        <v>14644</v>
      </c>
      <c r="FG318">
        <v>48</v>
      </c>
      <c r="FH318">
        <v>25</v>
      </c>
      <c r="FI318">
        <v>0</v>
      </c>
      <c r="FJ318">
        <v>2</v>
      </c>
      <c r="FK318">
        <v>4</v>
      </c>
      <c r="FL318">
        <v>40</v>
      </c>
      <c r="FM318">
        <v>4</v>
      </c>
      <c r="FN318">
        <v>8</v>
      </c>
      <c r="FO318">
        <v>3</v>
      </c>
      <c r="FP318">
        <v>1</v>
      </c>
      <c r="FQ318">
        <v>0</v>
      </c>
      <c r="FR318">
        <v>3</v>
      </c>
      <c r="FS318">
        <v>1</v>
      </c>
      <c r="FT318">
        <v>0</v>
      </c>
      <c r="FU318">
        <v>9</v>
      </c>
      <c r="FV318">
        <v>9</v>
      </c>
      <c r="FW318">
        <v>6</v>
      </c>
      <c r="FX318">
        <v>0</v>
      </c>
      <c r="FY318">
        <v>7</v>
      </c>
      <c r="FZ318">
        <v>2</v>
      </c>
      <c r="GA318">
        <v>17</v>
      </c>
      <c r="GB318">
        <v>6</v>
      </c>
      <c r="GC318">
        <v>230</v>
      </c>
      <c r="GD318">
        <v>44</v>
      </c>
      <c r="GE318">
        <v>274</v>
      </c>
      <c r="GF318">
        <v>10</v>
      </c>
      <c r="GG318">
        <v>1</v>
      </c>
      <c r="GH318">
        <v>11</v>
      </c>
      <c r="GI318">
        <v>216</v>
      </c>
      <c r="GJ318">
        <v>43</v>
      </c>
      <c r="GK318">
        <v>259</v>
      </c>
      <c r="GL318">
        <v>230</v>
      </c>
      <c r="GM318">
        <v>16</v>
      </c>
      <c r="GN318">
        <v>16</v>
      </c>
      <c r="GO318">
        <v>16</v>
      </c>
      <c r="GP318">
        <v>136</v>
      </c>
      <c r="GQ318">
        <v>3</v>
      </c>
      <c r="GR318">
        <v>2</v>
      </c>
      <c r="GS318">
        <v>2</v>
      </c>
      <c r="GT318" t="s">
        <v>121</v>
      </c>
      <c r="GU318" t="s">
        <v>1329</v>
      </c>
      <c r="HH318" s="130"/>
      <c r="HI318" s="130"/>
      <c r="HN318" s="130"/>
      <c r="HO318" s="130"/>
      <c r="HP318" s="130"/>
    </row>
    <row r="319" spans="1:224" x14ac:dyDescent="0.3">
      <c r="A319" t="s">
        <v>133</v>
      </c>
      <c r="B319" t="s">
        <v>175</v>
      </c>
      <c r="C319" t="s">
        <v>808</v>
      </c>
      <c r="D319" t="s">
        <v>809</v>
      </c>
      <c r="E319" s="353">
        <v>44682</v>
      </c>
      <c r="F319">
        <v>4325</v>
      </c>
      <c r="G319">
        <v>334</v>
      </c>
      <c r="H319">
        <v>318</v>
      </c>
      <c r="I319">
        <v>333</v>
      </c>
      <c r="J319">
        <v>334</v>
      </c>
      <c r="K319">
        <v>323</v>
      </c>
      <c r="L319">
        <v>278</v>
      </c>
      <c r="M319">
        <v>305</v>
      </c>
      <c r="N319">
        <v>166</v>
      </c>
      <c r="O319">
        <v>345</v>
      </c>
      <c r="P319">
        <v>10</v>
      </c>
      <c r="Q319">
        <v>8</v>
      </c>
      <c r="R319">
        <v>9</v>
      </c>
      <c r="S319">
        <v>10</v>
      </c>
      <c r="T319">
        <v>8</v>
      </c>
      <c r="U319">
        <v>5</v>
      </c>
      <c r="V319">
        <v>6</v>
      </c>
      <c r="W319">
        <v>2</v>
      </c>
      <c r="X319">
        <v>11</v>
      </c>
      <c r="Y319">
        <v>322</v>
      </c>
      <c r="Z319">
        <v>308</v>
      </c>
      <c r="AA319">
        <v>322</v>
      </c>
      <c r="AB319">
        <v>322</v>
      </c>
      <c r="AC319">
        <v>313</v>
      </c>
      <c r="AD319">
        <v>272</v>
      </c>
      <c r="AE319">
        <v>298</v>
      </c>
      <c r="AF319">
        <v>163</v>
      </c>
      <c r="AG319">
        <v>332</v>
      </c>
      <c r="AH319">
        <v>68</v>
      </c>
      <c r="AI319">
        <v>67</v>
      </c>
      <c r="AJ319">
        <v>2</v>
      </c>
      <c r="AK319">
        <v>2</v>
      </c>
      <c r="AL319">
        <v>66</v>
      </c>
      <c r="AM319">
        <v>65</v>
      </c>
      <c r="AN319">
        <v>253</v>
      </c>
      <c r="AO319">
        <v>3</v>
      </c>
      <c r="AP319">
        <v>249</v>
      </c>
      <c r="AQ319">
        <v>0</v>
      </c>
      <c r="AR319">
        <v>0</v>
      </c>
      <c r="AS319">
        <v>0</v>
      </c>
      <c r="AT319">
        <v>138</v>
      </c>
      <c r="AU319">
        <v>1</v>
      </c>
      <c r="AV319">
        <v>136</v>
      </c>
      <c r="AW319">
        <v>305</v>
      </c>
      <c r="AX319">
        <v>0</v>
      </c>
      <c r="AY319">
        <v>15</v>
      </c>
      <c r="AZ319">
        <v>287</v>
      </c>
      <c r="BA319">
        <v>6</v>
      </c>
      <c r="BB319">
        <v>0</v>
      </c>
      <c r="BC319">
        <v>0</v>
      </c>
      <c r="BD319">
        <v>6</v>
      </c>
      <c r="BE319">
        <v>298</v>
      </c>
      <c r="BF319">
        <v>0</v>
      </c>
      <c r="BG319">
        <v>15</v>
      </c>
      <c r="BH319">
        <v>280</v>
      </c>
      <c r="BI319">
        <v>48</v>
      </c>
      <c r="BJ319">
        <v>8</v>
      </c>
      <c r="BK319">
        <v>55</v>
      </c>
      <c r="BL319">
        <v>55</v>
      </c>
      <c r="BM319">
        <v>20</v>
      </c>
      <c r="BN319">
        <v>2</v>
      </c>
      <c r="BO319">
        <v>14</v>
      </c>
      <c r="BP319">
        <v>5</v>
      </c>
      <c r="BQ319">
        <v>2</v>
      </c>
      <c r="BR319">
        <v>0</v>
      </c>
      <c r="BS319">
        <v>9</v>
      </c>
      <c r="BT319">
        <v>0</v>
      </c>
      <c r="BU319">
        <v>0</v>
      </c>
      <c r="BV319">
        <v>1</v>
      </c>
      <c r="BW319">
        <v>3</v>
      </c>
      <c r="BX319">
        <v>1</v>
      </c>
      <c r="BY319">
        <v>2</v>
      </c>
      <c r="BZ319">
        <v>7</v>
      </c>
      <c r="CA319">
        <v>3</v>
      </c>
      <c r="CB319">
        <v>7</v>
      </c>
      <c r="CC319">
        <v>0</v>
      </c>
      <c r="CG319">
        <v>334</v>
      </c>
      <c r="CH319">
        <v>235</v>
      </c>
      <c r="CI319">
        <v>333</v>
      </c>
      <c r="CJ319">
        <v>85</v>
      </c>
      <c r="CK319">
        <v>283</v>
      </c>
      <c r="CL319">
        <v>195</v>
      </c>
      <c r="CM319">
        <v>318</v>
      </c>
      <c r="CN319">
        <v>283</v>
      </c>
      <c r="CO319">
        <v>312</v>
      </c>
      <c r="CP319">
        <v>131</v>
      </c>
      <c r="CQ319">
        <v>10</v>
      </c>
      <c r="CR319">
        <v>7</v>
      </c>
      <c r="CS319">
        <v>9</v>
      </c>
      <c r="CT319">
        <v>0</v>
      </c>
      <c r="CU319">
        <v>6</v>
      </c>
      <c r="CV319">
        <v>1</v>
      </c>
      <c r="CW319">
        <v>8</v>
      </c>
      <c r="CX319">
        <v>7</v>
      </c>
      <c r="CY319">
        <v>8</v>
      </c>
      <c r="CZ319">
        <v>1</v>
      </c>
      <c r="DA319">
        <v>322</v>
      </c>
      <c r="DB319">
        <v>227</v>
      </c>
      <c r="DC319">
        <v>322</v>
      </c>
      <c r="DD319">
        <v>85</v>
      </c>
      <c r="DE319">
        <v>275</v>
      </c>
      <c r="DF319">
        <v>194</v>
      </c>
      <c r="DG319">
        <v>308</v>
      </c>
      <c r="DH319">
        <v>274</v>
      </c>
      <c r="DI319">
        <v>302</v>
      </c>
      <c r="DJ319">
        <v>130</v>
      </c>
      <c r="DL319">
        <v>356</v>
      </c>
      <c r="DM319">
        <v>353</v>
      </c>
      <c r="DN319">
        <v>3</v>
      </c>
      <c r="DO319">
        <v>356</v>
      </c>
      <c r="DP319">
        <v>14</v>
      </c>
      <c r="DQ319">
        <v>339</v>
      </c>
      <c r="DR319">
        <v>3</v>
      </c>
      <c r="DS319">
        <v>161</v>
      </c>
      <c r="DT319">
        <v>265</v>
      </c>
      <c r="DU319">
        <v>59</v>
      </c>
      <c r="DV319">
        <v>171</v>
      </c>
      <c r="DW319">
        <v>105</v>
      </c>
      <c r="DX319">
        <v>3</v>
      </c>
      <c r="DY319">
        <v>14</v>
      </c>
      <c r="DZ319">
        <v>4</v>
      </c>
      <c r="EA319">
        <v>0</v>
      </c>
      <c r="EB319">
        <v>0</v>
      </c>
      <c r="EC319">
        <v>1</v>
      </c>
      <c r="ED319">
        <v>57</v>
      </c>
      <c r="EE319">
        <v>6</v>
      </c>
      <c r="EF319">
        <v>1</v>
      </c>
      <c r="EG319">
        <v>35</v>
      </c>
      <c r="EH319">
        <v>254</v>
      </c>
      <c r="EI319">
        <v>66</v>
      </c>
      <c r="EJ319">
        <v>1</v>
      </c>
      <c r="EK319">
        <v>8</v>
      </c>
      <c r="EL319">
        <v>5</v>
      </c>
      <c r="EM319">
        <v>0</v>
      </c>
      <c r="EN319">
        <v>0</v>
      </c>
      <c r="EO319">
        <v>26</v>
      </c>
      <c r="EP319">
        <v>247</v>
      </c>
      <c r="EQ319">
        <v>66</v>
      </c>
      <c r="ER319">
        <v>6</v>
      </c>
      <c r="ES319">
        <v>39</v>
      </c>
      <c r="ET319">
        <v>8</v>
      </c>
      <c r="EU319">
        <v>32</v>
      </c>
      <c r="EV319">
        <v>110</v>
      </c>
      <c r="EW319">
        <v>3092</v>
      </c>
      <c r="EX319">
        <v>0</v>
      </c>
      <c r="EY319">
        <v>14</v>
      </c>
      <c r="EZ319">
        <v>16</v>
      </c>
      <c r="FA319">
        <v>10</v>
      </c>
      <c r="FB319">
        <v>72</v>
      </c>
      <c r="FC319">
        <v>1684</v>
      </c>
      <c r="FD319">
        <v>1419</v>
      </c>
      <c r="FE319">
        <v>131</v>
      </c>
      <c r="FF319">
        <v>3234</v>
      </c>
      <c r="FG319">
        <v>72</v>
      </c>
      <c r="FH319">
        <v>39</v>
      </c>
      <c r="FI319">
        <v>2</v>
      </c>
      <c r="FJ319">
        <v>9</v>
      </c>
      <c r="FK319">
        <v>4</v>
      </c>
      <c r="FL319">
        <v>67</v>
      </c>
      <c r="FM319">
        <v>1</v>
      </c>
      <c r="FN319">
        <v>1</v>
      </c>
      <c r="FO319">
        <v>0</v>
      </c>
      <c r="FP319">
        <v>0</v>
      </c>
      <c r="FQ319">
        <v>0</v>
      </c>
      <c r="FR319">
        <v>1</v>
      </c>
      <c r="FS319">
        <v>0</v>
      </c>
      <c r="FT319">
        <v>0</v>
      </c>
      <c r="FU319">
        <v>4</v>
      </c>
      <c r="FV319">
        <v>4</v>
      </c>
      <c r="FW319">
        <v>2</v>
      </c>
      <c r="FX319">
        <v>0</v>
      </c>
      <c r="FY319">
        <v>1</v>
      </c>
      <c r="FZ319">
        <v>2</v>
      </c>
      <c r="GA319">
        <v>5</v>
      </c>
      <c r="GB319">
        <v>0</v>
      </c>
      <c r="GC319">
        <v>193</v>
      </c>
      <c r="GD319">
        <v>54</v>
      </c>
      <c r="GE319">
        <v>247</v>
      </c>
      <c r="GF319">
        <v>1</v>
      </c>
      <c r="GG319">
        <v>1</v>
      </c>
      <c r="GH319">
        <v>2</v>
      </c>
      <c r="GI319">
        <v>192</v>
      </c>
      <c r="GJ319">
        <v>53</v>
      </c>
      <c r="GK319">
        <v>245</v>
      </c>
      <c r="GL319">
        <v>193</v>
      </c>
      <c r="GM319">
        <v>52</v>
      </c>
      <c r="GN319">
        <v>52</v>
      </c>
      <c r="GO319">
        <v>52</v>
      </c>
      <c r="GP319">
        <v>138</v>
      </c>
      <c r="GQ319">
        <v>2</v>
      </c>
      <c r="GR319">
        <v>1</v>
      </c>
      <c r="GS319">
        <v>1</v>
      </c>
      <c r="GT319" t="s">
        <v>118</v>
      </c>
      <c r="GU319" t="s">
        <v>1330</v>
      </c>
      <c r="HH319" s="130"/>
      <c r="HI319" s="130"/>
      <c r="HN319" s="130"/>
      <c r="HO319" s="130"/>
      <c r="HP319" s="130"/>
    </row>
    <row r="320" spans="1:224" x14ac:dyDescent="0.3">
      <c r="A320" t="s">
        <v>133</v>
      </c>
      <c r="B320" t="s">
        <v>175</v>
      </c>
      <c r="C320" t="s">
        <v>808</v>
      </c>
      <c r="D320" t="s">
        <v>809</v>
      </c>
      <c r="E320" s="353">
        <v>44713</v>
      </c>
      <c r="F320">
        <v>4314</v>
      </c>
      <c r="G320">
        <v>332</v>
      </c>
      <c r="H320">
        <v>311</v>
      </c>
      <c r="I320">
        <v>331</v>
      </c>
      <c r="J320">
        <v>334</v>
      </c>
      <c r="K320">
        <v>316</v>
      </c>
      <c r="L320">
        <v>273</v>
      </c>
      <c r="M320">
        <v>306</v>
      </c>
      <c r="N320">
        <v>173</v>
      </c>
      <c r="O320">
        <v>345</v>
      </c>
      <c r="P320">
        <v>10</v>
      </c>
      <c r="Q320">
        <v>7</v>
      </c>
      <c r="R320">
        <v>8</v>
      </c>
      <c r="S320">
        <v>10</v>
      </c>
      <c r="T320">
        <v>7</v>
      </c>
      <c r="U320">
        <v>5</v>
      </c>
      <c r="V320">
        <v>6</v>
      </c>
      <c r="W320">
        <v>2</v>
      </c>
      <c r="X320">
        <v>11</v>
      </c>
      <c r="Y320">
        <v>321</v>
      </c>
      <c r="Z320">
        <v>304</v>
      </c>
      <c r="AA320">
        <v>321</v>
      </c>
      <c r="AB320">
        <v>323</v>
      </c>
      <c r="AC320">
        <v>309</v>
      </c>
      <c r="AD320">
        <v>268</v>
      </c>
      <c r="AE320">
        <v>299</v>
      </c>
      <c r="AF320">
        <v>170</v>
      </c>
      <c r="AG320">
        <v>332</v>
      </c>
      <c r="AH320">
        <v>67</v>
      </c>
      <c r="AI320">
        <v>65</v>
      </c>
      <c r="AJ320">
        <v>2</v>
      </c>
      <c r="AK320">
        <v>2</v>
      </c>
      <c r="AL320">
        <v>65</v>
      </c>
      <c r="AM320">
        <v>63</v>
      </c>
      <c r="AN320">
        <v>247</v>
      </c>
      <c r="AO320">
        <v>3</v>
      </c>
      <c r="AP320">
        <v>244</v>
      </c>
      <c r="AQ320">
        <v>0</v>
      </c>
      <c r="AR320">
        <v>0</v>
      </c>
      <c r="AS320">
        <v>0</v>
      </c>
      <c r="AT320">
        <v>137</v>
      </c>
      <c r="AU320">
        <v>1</v>
      </c>
      <c r="AV320">
        <v>136</v>
      </c>
      <c r="AW320">
        <v>306</v>
      </c>
      <c r="AX320">
        <v>0</v>
      </c>
      <c r="AY320">
        <v>15</v>
      </c>
      <c r="AZ320">
        <v>288</v>
      </c>
      <c r="BA320">
        <v>6</v>
      </c>
      <c r="BB320">
        <v>0</v>
      </c>
      <c r="BC320">
        <v>0</v>
      </c>
      <c r="BD320">
        <v>6</v>
      </c>
      <c r="BE320">
        <v>299</v>
      </c>
      <c r="BF320">
        <v>0</v>
      </c>
      <c r="BG320">
        <v>15</v>
      </c>
      <c r="BH320">
        <v>281</v>
      </c>
      <c r="BI320">
        <v>48</v>
      </c>
      <c r="BJ320">
        <v>8</v>
      </c>
      <c r="BK320">
        <v>56</v>
      </c>
      <c r="BL320">
        <v>55</v>
      </c>
      <c r="BM320">
        <v>21</v>
      </c>
      <c r="BN320">
        <v>2</v>
      </c>
      <c r="BO320">
        <v>12</v>
      </c>
      <c r="BP320">
        <v>5</v>
      </c>
      <c r="BQ320">
        <v>2</v>
      </c>
      <c r="BR320">
        <v>0</v>
      </c>
      <c r="BS320">
        <v>7</v>
      </c>
      <c r="BT320">
        <v>0</v>
      </c>
      <c r="BU320">
        <v>0</v>
      </c>
      <c r="BV320">
        <v>1</v>
      </c>
      <c r="BW320">
        <v>2</v>
      </c>
      <c r="BX320">
        <v>1</v>
      </c>
      <c r="BY320">
        <v>1</v>
      </c>
      <c r="BZ320">
        <v>8</v>
      </c>
      <c r="CA320">
        <v>4</v>
      </c>
      <c r="CB320">
        <v>8</v>
      </c>
      <c r="CC320">
        <v>0</v>
      </c>
      <c r="CG320">
        <v>332</v>
      </c>
      <c r="CH320">
        <v>229</v>
      </c>
      <c r="CI320">
        <v>331</v>
      </c>
      <c r="CJ320">
        <v>82</v>
      </c>
      <c r="CK320">
        <v>278</v>
      </c>
      <c r="CL320">
        <v>192</v>
      </c>
      <c r="CM320">
        <v>311</v>
      </c>
      <c r="CN320">
        <v>273</v>
      </c>
      <c r="CO320">
        <v>304</v>
      </c>
      <c r="CP320">
        <v>125</v>
      </c>
      <c r="CQ320">
        <v>10</v>
      </c>
      <c r="CR320">
        <v>7</v>
      </c>
      <c r="CS320">
        <v>8</v>
      </c>
      <c r="CT320">
        <v>0</v>
      </c>
      <c r="CU320">
        <v>5</v>
      </c>
      <c r="CV320">
        <v>0</v>
      </c>
      <c r="CW320">
        <v>7</v>
      </c>
      <c r="CX320">
        <v>6</v>
      </c>
      <c r="CY320">
        <v>7</v>
      </c>
      <c r="CZ320">
        <v>0</v>
      </c>
      <c r="DA320">
        <v>321</v>
      </c>
      <c r="DB320">
        <v>223</v>
      </c>
      <c r="DC320">
        <v>321</v>
      </c>
      <c r="DD320">
        <v>83</v>
      </c>
      <c r="DE320">
        <v>275</v>
      </c>
      <c r="DF320">
        <v>194</v>
      </c>
      <c r="DG320">
        <v>304</v>
      </c>
      <c r="DH320">
        <v>271</v>
      </c>
      <c r="DI320">
        <v>297</v>
      </c>
      <c r="DJ320">
        <v>128</v>
      </c>
      <c r="DL320">
        <v>355</v>
      </c>
      <c r="DM320">
        <v>352</v>
      </c>
      <c r="DN320">
        <v>3</v>
      </c>
      <c r="DO320">
        <v>355</v>
      </c>
      <c r="DP320">
        <v>14</v>
      </c>
      <c r="DQ320">
        <v>338</v>
      </c>
      <c r="DR320">
        <v>3</v>
      </c>
      <c r="DS320">
        <v>165</v>
      </c>
      <c r="DT320">
        <v>269</v>
      </c>
      <c r="DU320">
        <v>57</v>
      </c>
      <c r="DV320">
        <v>172</v>
      </c>
      <c r="DW320">
        <v>106</v>
      </c>
      <c r="DX320">
        <v>3</v>
      </c>
      <c r="DY320">
        <v>14</v>
      </c>
      <c r="DZ320">
        <v>3</v>
      </c>
      <c r="EA320">
        <v>0</v>
      </c>
      <c r="EB320">
        <v>0</v>
      </c>
      <c r="EC320">
        <v>1</v>
      </c>
      <c r="ED320">
        <v>58</v>
      </c>
      <c r="EE320">
        <v>6</v>
      </c>
      <c r="EF320">
        <v>1</v>
      </c>
      <c r="EG320">
        <v>34</v>
      </c>
      <c r="EH320">
        <v>253</v>
      </c>
      <c r="EI320">
        <v>67</v>
      </c>
      <c r="EJ320">
        <v>1</v>
      </c>
      <c r="EK320">
        <v>8</v>
      </c>
      <c r="EL320">
        <v>5</v>
      </c>
      <c r="EM320">
        <v>0</v>
      </c>
      <c r="EN320">
        <v>0</v>
      </c>
      <c r="EO320">
        <v>26</v>
      </c>
      <c r="EP320">
        <v>244</v>
      </c>
      <c r="EQ320">
        <v>66</v>
      </c>
      <c r="ER320">
        <v>5</v>
      </c>
      <c r="ES320">
        <v>37</v>
      </c>
      <c r="ET320">
        <v>8</v>
      </c>
      <c r="EU320">
        <v>32</v>
      </c>
      <c r="EV320">
        <v>115</v>
      </c>
      <c r="EW320">
        <v>3078</v>
      </c>
      <c r="EX320">
        <v>0</v>
      </c>
      <c r="EY320">
        <v>13</v>
      </c>
      <c r="EZ320">
        <v>14</v>
      </c>
      <c r="FA320">
        <v>9</v>
      </c>
      <c r="FB320">
        <v>73</v>
      </c>
      <c r="FC320">
        <v>1648</v>
      </c>
      <c r="FD320">
        <v>1408</v>
      </c>
      <c r="FE320">
        <v>131</v>
      </c>
      <c r="FF320">
        <v>3225</v>
      </c>
      <c r="FG320">
        <v>67</v>
      </c>
      <c r="FH320">
        <v>38</v>
      </c>
      <c r="FI320">
        <v>2</v>
      </c>
      <c r="FJ320">
        <v>7</v>
      </c>
      <c r="FK320">
        <v>4</v>
      </c>
      <c r="FL320">
        <v>63</v>
      </c>
      <c r="FM320">
        <v>0</v>
      </c>
      <c r="FN320">
        <v>1</v>
      </c>
      <c r="FO320">
        <v>0</v>
      </c>
      <c r="FP320">
        <v>0</v>
      </c>
      <c r="FQ320">
        <v>0</v>
      </c>
      <c r="FR320">
        <v>1</v>
      </c>
      <c r="FS320">
        <v>0</v>
      </c>
      <c r="FT320">
        <v>0</v>
      </c>
      <c r="FU320">
        <v>2</v>
      </c>
      <c r="FV320">
        <v>3</v>
      </c>
      <c r="FW320">
        <v>2</v>
      </c>
      <c r="FX320">
        <v>0</v>
      </c>
      <c r="FY320">
        <v>1</v>
      </c>
      <c r="FZ320">
        <v>1</v>
      </c>
      <c r="GA320">
        <v>3</v>
      </c>
      <c r="GB320">
        <v>0</v>
      </c>
      <c r="GC320">
        <v>190</v>
      </c>
      <c r="GD320">
        <v>55</v>
      </c>
      <c r="GE320">
        <v>245</v>
      </c>
      <c r="GF320">
        <v>1</v>
      </c>
      <c r="GG320">
        <v>1</v>
      </c>
      <c r="GH320">
        <v>2</v>
      </c>
      <c r="GI320">
        <v>189</v>
      </c>
      <c r="GJ320">
        <v>54</v>
      </c>
      <c r="GK320">
        <v>243</v>
      </c>
      <c r="GL320">
        <v>190</v>
      </c>
      <c r="GM320">
        <v>50</v>
      </c>
      <c r="GN320">
        <v>50</v>
      </c>
      <c r="GO320">
        <v>50</v>
      </c>
      <c r="GP320">
        <v>141</v>
      </c>
      <c r="GQ320">
        <v>2</v>
      </c>
      <c r="GR320">
        <v>1</v>
      </c>
      <c r="GS320">
        <v>1</v>
      </c>
      <c r="GT320" t="s">
        <v>121</v>
      </c>
      <c r="GU320" t="s">
        <v>1330</v>
      </c>
      <c r="HH320" s="130"/>
      <c r="HI320" s="130"/>
      <c r="HN320" s="130"/>
      <c r="HO320" s="130"/>
      <c r="HP320" s="130"/>
    </row>
    <row r="321" spans="1:224" x14ac:dyDescent="0.3">
      <c r="A321" t="s">
        <v>133</v>
      </c>
      <c r="B321" t="s">
        <v>175</v>
      </c>
      <c r="C321" t="s">
        <v>810</v>
      </c>
      <c r="D321" t="s">
        <v>811</v>
      </c>
      <c r="E321" s="353">
        <v>44682</v>
      </c>
      <c r="F321">
        <v>24216</v>
      </c>
      <c r="G321">
        <v>990</v>
      </c>
      <c r="H321">
        <v>874</v>
      </c>
      <c r="I321">
        <v>932</v>
      </c>
      <c r="J321">
        <v>930</v>
      </c>
      <c r="K321">
        <v>926</v>
      </c>
      <c r="L321">
        <v>504</v>
      </c>
      <c r="M321">
        <v>878</v>
      </c>
      <c r="N321">
        <v>120</v>
      </c>
      <c r="O321">
        <v>1046</v>
      </c>
      <c r="P321">
        <v>30</v>
      </c>
      <c r="Q321">
        <v>22</v>
      </c>
      <c r="R321">
        <v>26</v>
      </c>
      <c r="S321">
        <v>28</v>
      </c>
      <c r="T321">
        <v>24</v>
      </c>
      <c r="U321">
        <v>12</v>
      </c>
      <c r="V321">
        <v>32</v>
      </c>
      <c r="W321">
        <v>10</v>
      </c>
      <c r="X321">
        <v>36</v>
      </c>
      <c r="Y321">
        <v>958</v>
      </c>
      <c r="Z321">
        <v>850</v>
      </c>
      <c r="AA321">
        <v>904</v>
      </c>
      <c r="AB321">
        <v>898</v>
      </c>
      <c r="AC321">
        <v>900</v>
      </c>
      <c r="AD321">
        <v>492</v>
      </c>
      <c r="AE321">
        <v>846</v>
      </c>
      <c r="AF321">
        <v>110</v>
      </c>
      <c r="AG321">
        <v>1004</v>
      </c>
      <c r="AH321">
        <v>132</v>
      </c>
      <c r="AI321">
        <v>132</v>
      </c>
      <c r="AJ321">
        <v>8</v>
      </c>
      <c r="AK321">
        <v>8</v>
      </c>
      <c r="AL321">
        <v>122</v>
      </c>
      <c r="AM321">
        <v>122</v>
      </c>
      <c r="AN321">
        <v>424</v>
      </c>
      <c r="AO321">
        <v>10</v>
      </c>
      <c r="AP321">
        <v>414</v>
      </c>
      <c r="AQ321">
        <v>0</v>
      </c>
      <c r="AR321">
        <v>0</v>
      </c>
      <c r="AS321">
        <v>0</v>
      </c>
      <c r="AT321">
        <v>52</v>
      </c>
      <c r="AU321">
        <v>2</v>
      </c>
      <c r="AV321">
        <v>50</v>
      </c>
      <c r="AW321">
        <v>878</v>
      </c>
      <c r="AX321">
        <v>0</v>
      </c>
      <c r="AY321">
        <v>38</v>
      </c>
      <c r="AZ321">
        <v>838</v>
      </c>
      <c r="BA321">
        <v>32</v>
      </c>
      <c r="BB321">
        <v>0</v>
      </c>
      <c r="BC321">
        <v>2</v>
      </c>
      <c r="BD321">
        <v>30</v>
      </c>
      <c r="BE321">
        <v>846</v>
      </c>
      <c r="BF321">
        <v>0</v>
      </c>
      <c r="BG321">
        <v>36</v>
      </c>
      <c r="BH321">
        <v>808</v>
      </c>
      <c r="BI321">
        <v>156</v>
      </c>
      <c r="BJ321">
        <v>20</v>
      </c>
      <c r="BK321">
        <v>158</v>
      </c>
      <c r="BL321">
        <v>106</v>
      </c>
      <c r="BM321">
        <v>46</v>
      </c>
      <c r="BN321">
        <v>8</v>
      </c>
      <c r="BO321">
        <v>52</v>
      </c>
      <c r="BP321">
        <v>6</v>
      </c>
      <c r="BQ321">
        <v>0</v>
      </c>
      <c r="BR321">
        <v>0</v>
      </c>
      <c r="BS321">
        <v>46</v>
      </c>
      <c r="BT321">
        <v>0</v>
      </c>
      <c r="BU321">
        <v>0</v>
      </c>
      <c r="BV321">
        <v>6</v>
      </c>
      <c r="BW321">
        <v>18</v>
      </c>
      <c r="BX321">
        <v>2</v>
      </c>
      <c r="BY321">
        <v>16</v>
      </c>
      <c r="BZ321">
        <v>44</v>
      </c>
      <c r="CA321">
        <v>8</v>
      </c>
      <c r="CB321">
        <v>40</v>
      </c>
      <c r="CC321">
        <v>4</v>
      </c>
      <c r="CG321">
        <v>990</v>
      </c>
      <c r="CH321">
        <v>606</v>
      </c>
      <c r="CI321">
        <v>932</v>
      </c>
      <c r="CJ321">
        <v>276</v>
      </c>
      <c r="CK321">
        <v>828</v>
      </c>
      <c r="CL321">
        <v>530</v>
      </c>
      <c r="CM321">
        <v>874</v>
      </c>
      <c r="CN321">
        <v>804</v>
      </c>
      <c r="CO321">
        <v>834</v>
      </c>
      <c r="CP321">
        <v>284</v>
      </c>
      <c r="CQ321">
        <v>30</v>
      </c>
      <c r="CR321">
        <v>22</v>
      </c>
      <c r="CS321">
        <v>26</v>
      </c>
      <c r="CT321">
        <v>2</v>
      </c>
      <c r="CU321">
        <v>24</v>
      </c>
      <c r="CV321">
        <v>10</v>
      </c>
      <c r="CW321">
        <v>22</v>
      </c>
      <c r="CX321">
        <v>18</v>
      </c>
      <c r="CY321">
        <v>18</v>
      </c>
      <c r="CZ321">
        <v>2</v>
      </c>
      <c r="DA321">
        <v>958</v>
      </c>
      <c r="DB321">
        <v>584</v>
      </c>
      <c r="DC321">
        <v>904</v>
      </c>
      <c r="DD321">
        <v>272</v>
      </c>
      <c r="DE321">
        <v>802</v>
      </c>
      <c r="DF321">
        <v>518</v>
      </c>
      <c r="DG321">
        <v>850</v>
      </c>
      <c r="DH321">
        <v>784</v>
      </c>
      <c r="DI321">
        <v>816</v>
      </c>
      <c r="DJ321">
        <v>282</v>
      </c>
      <c r="DL321">
        <v>1076</v>
      </c>
      <c r="DM321">
        <v>1070</v>
      </c>
      <c r="DN321">
        <v>6</v>
      </c>
      <c r="DO321">
        <v>1076</v>
      </c>
      <c r="DP321">
        <v>38</v>
      </c>
      <c r="DQ321">
        <v>1032</v>
      </c>
      <c r="DR321">
        <v>6</v>
      </c>
      <c r="DS321">
        <v>750</v>
      </c>
      <c r="DT321">
        <v>918</v>
      </c>
      <c r="DU321">
        <v>244</v>
      </c>
      <c r="DV321">
        <v>424</v>
      </c>
      <c r="DW321">
        <v>298</v>
      </c>
      <c r="DX321">
        <v>16</v>
      </c>
      <c r="DY321">
        <v>84</v>
      </c>
      <c r="DZ321">
        <v>0</v>
      </c>
      <c r="EA321">
        <v>10</v>
      </c>
      <c r="EB321">
        <v>6</v>
      </c>
      <c r="EC321">
        <v>40</v>
      </c>
      <c r="ED321">
        <v>122</v>
      </c>
      <c r="EE321">
        <v>60</v>
      </c>
      <c r="EF321">
        <v>2</v>
      </c>
      <c r="EG321">
        <v>102</v>
      </c>
      <c r="EH321">
        <v>566</v>
      </c>
      <c r="EI321">
        <v>406</v>
      </c>
      <c r="EJ321">
        <v>0</v>
      </c>
      <c r="EK321">
        <v>24</v>
      </c>
      <c r="EL321">
        <v>12</v>
      </c>
      <c r="EM321">
        <v>2</v>
      </c>
      <c r="EN321">
        <v>0</v>
      </c>
      <c r="EO321">
        <v>76</v>
      </c>
      <c r="EP321">
        <v>552</v>
      </c>
      <c r="EQ321">
        <v>404</v>
      </c>
      <c r="ER321">
        <v>42</v>
      </c>
      <c r="ES321">
        <v>194</v>
      </c>
      <c r="ET321">
        <v>36</v>
      </c>
      <c r="EU321">
        <v>74</v>
      </c>
      <c r="EV321">
        <v>688</v>
      </c>
      <c r="EW321">
        <v>18476</v>
      </c>
      <c r="EX321">
        <v>0</v>
      </c>
      <c r="EY321">
        <v>128</v>
      </c>
      <c r="EZ321">
        <v>4</v>
      </c>
      <c r="FA321">
        <v>68</v>
      </c>
      <c r="FB321">
        <v>202</v>
      </c>
      <c r="FC321">
        <v>11924</v>
      </c>
      <c r="FD321">
        <v>6258</v>
      </c>
      <c r="FE321">
        <v>1056</v>
      </c>
      <c r="FF321">
        <v>19238</v>
      </c>
      <c r="FG321">
        <v>132</v>
      </c>
      <c r="FH321">
        <v>46</v>
      </c>
      <c r="FI321">
        <v>0</v>
      </c>
      <c r="FJ321">
        <v>10</v>
      </c>
      <c r="FK321">
        <v>0</v>
      </c>
      <c r="FL321">
        <v>130</v>
      </c>
      <c r="FM321">
        <v>2</v>
      </c>
      <c r="FN321">
        <v>2</v>
      </c>
      <c r="FO321">
        <v>0</v>
      </c>
      <c r="FP321">
        <v>0</v>
      </c>
      <c r="FQ321">
        <v>0</v>
      </c>
      <c r="FR321">
        <v>0</v>
      </c>
      <c r="FS321">
        <v>0</v>
      </c>
      <c r="FT321">
        <v>0</v>
      </c>
      <c r="FU321">
        <v>8</v>
      </c>
      <c r="FV321">
        <v>8</v>
      </c>
      <c r="FW321">
        <v>2</v>
      </c>
      <c r="FX321">
        <v>2</v>
      </c>
      <c r="FY321">
        <v>4</v>
      </c>
      <c r="FZ321">
        <v>4</v>
      </c>
      <c r="GA321">
        <v>10</v>
      </c>
      <c r="GB321">
        <v>4</v>
      </c>
      <c r="GC321">
        <v>580</v>
      </c>
      <c r="GD321">
        <v>146</v>
      </c>
      <c r="GE321">
        <v>726</v>
      </c>
      <c r="GF321">
        <v>8</v>
      </c>
      <c r="GG321">
        <v>4</v>
      </c>
      <c r="GH321">
        <v>12</v>
      </c>
      <c r="GI321">
        <v>572</v>
      </c>
      <c r="GJ321">
        <v>142</v>
      </c>
      <c r="GK321">
        <v>714</v>
      </c>
      <c r="GL321">
        <v>580</v>
      </c>
      <c r="GM321">
        <v>32</v>
      </c>
      <c r="GN321">
        <v>30</v>
      </c>
      <c r="GO321">
        <v>32</v>
      </c>
      <c r="GP321">
        <v>286</v>
      </c>
      <c r="GQ321">
        <v>2</v>
      </c>
      <c r="GR321">
        <v>2</v>
      </c>
      <c r="GS321">
        <v>2</v>
      </c>
      <c r="GT321" t="s">
        <v>118</v>
      </c>
      <c r="GU321" t="s">
        <v>1331</v>
      </c>
      <c r="HH321" s="130"/>
      <c r="HI321" s="130"/>
      <c r="HN321" s="130"/>
      <c r="HO321" s="130"/>
      <c r="HP321" s="130"/>
    </row>
    <row r="322" spans="1:224" x14ac:dyDescent="0.3">
      <c r="A322" t="s">
        <v>133</v>
      </c>
      <c r="B322" t="s">
        <v>175</v>
      </c>
      <c r="C322" t="s">
        <v>810</v>
      </c>
      <c r="D322" t="s">
        <v>811</v>
      </c>
      <c r="E322" s="353">
        <v>44713</v>
      </c>
      <c r="F322">
        <v>12187</v>
      </c>
      <c r="G322">
        <v>504</v>
      </c>
      <c r="H322">
        <v>444</v>
      </c>
      <c r="I322">
        <v>474</v>
      </c>
      <c r="J322">
        <v>469</v>
      </c>
      <c r="K322">
        <v>468</v>
      </c>
      <c r="L322">
        <v>262</v>
      </c>
      <c r="M322">
        <v>447</v>
      </c>
      <c r="N322">
        <v>63</v>
      </c>
      <c r="O322">
        <v>532</v>
      </c>
      <c r="P322">
        <v>16</v>
      </c>
      <c r="Q322">
        <v>10</v>
      </c>
      <c r="R322">
        <v>12</v>
      </c>
      <c r="S322">
        <v>14</v>
      </c>
      <c r="T322">
        <v>11</v>
      </c>
      <c r="U322">
        <v>7</v>
      </c>
      <c r="V322">
        <v>16</v>
      </c>
      <c r="W322">
        <v>5</v>
      </c>
      <c r="X322">
        <v>19</v>
      </c>
      <c r="Y322">
        <v>487</v>
      </c>
      <c r="Z322">
        <v>433</v>
      </c>
      <c r="AA322">
        <v>461</v>
      </c>
      <c r="AB322">
        <v>453</v>
      </c>
      <c r="AC322">
        <v>456</v>
      </c>
      <c r="AD322">
        <v>255</v>
      </c>
      <c r="AE322">
        <v>431</v>
      </c>
      <c r="AF322">
        <v>58</v>
      </c>
      <c r="AG322">
        <v>510</v>
      </c>
      <c r="AH322">
        <v>67</v>
      </c>
      <c r="AI322">
        <v>66</v>
      </c>
      <c r="AJ322">
        <v>4</v>
      </c>
      <c r="AK322">
        <v>4</v>
      </c>
      <c r="AL322">
        <v>62</v>
      </c>
      <c r="AM322">
        <v>61</v>
      </c>
      <c r="AN322">
        <v>221</v>
      </c>
      <c r="AO322">
        <v>5</v>
      </c>
      <c r="AP322">
        <v>216</v>
      </c>
      <c r="AQ322">
        <v>0</v>
      </c>
      <c r="AR322">
        <v>0</v>
      </c>
      <c r="AS322">
        <v>0</v>
      </c>
      <c r="AT322">
        <v>28</v>
      </c>
      <c r="AU322">
        <v>1</v>
      </c>
      <c r="AV322">
        <v>27</v>
      </c>
      <c r="AW322">
        <v>447</v>
      </c>
      <c r="AX322">
        <v>0</v>
      </c>
      <c r="AY322">
        <v>21</v>
      </c>
      <c r="AZ322">
        <v>425</v>
      </c>
      <c r="BA322">
        <v>16</v>
      </c>
      <c r="BB322">
        <v>0</v>
      </c>
      <c r="BC322">
        <v>1</v>
      </c>
      <c r="BD322">
        <v>15</v>
      </c>
      <c r="BE322">
        <v>431</v>
      </c>
      <c r="BF322">
        <v>0</v>
      </c>
      <c r="BG322">
        <v>20</v>
      </c>
      <c r="BH322">
        <v>410</v>
      </c>
      <c r="BI322">
        <v>77</v>
      </c>
      <c r="BJ322">
        <v>10</v>
      </c>
      <c r="BK322">
        <v>80</v>
      </c>
      <c r="BL322">
        <v>53</v>
      </c>
      <c r="BM322">
        <v>23</v>
      </c>
      <c r="BN322">
        <v>4</v>
      </c>
      <c r="BO322">
        <v>27</v>
      </c>
      <c r="BP322">
        <v>3</v>
      </c>
      <c r="BQ322">
        <v>0</v>
      </c>
      <c r="BR322">
        <v>0</v>
      </c>
      <c r="BS322">
        <v>24</v>
      </c>
      <c r="BT322">
        <v>0</v>
      </c>
      <c r="BU322">
        <v>0</v>
      </c>
      <c r="BV322">
        <v>3</v>
      </c>
      <c r="BW322">
        <v>9</v>
      </c>
      <c r="BX322">
        <v>1</v>
      </c>
      <c r="BY322">
        <v>8</v>
      </c>
      <c r="BZ322">
        <v>21</v>
      </c>
      <c r="CA322">
        <v>4</v>
      </c>
      <c r="CB322">
        <v>19</v>
      </c>
      <c r="CC322">
        <v>2</v>
      </c>
      <c r="CG322">
        <v>504</v>
      </c>
      <c r="CH322">
        <v>292</v>
      </c>
      <c r="CI322">
        <v>474</v>
      </c>
      <c r="CJ322">
        <v>138</v>
      </c>
      <c r="CK322">
        <v>410</v>
      </c>
      <c r="CL322">
        <v>262</v>
      </c>
      <c r="CM322">
        <v>444</v>
      </c>
      <c r="CN322">
        <v>396</v>
      </c>
      <c r="CO322">
        <v>427</v>
      </c>
      <c r="CP322">
        <v>134</v>
      </c>
      <c r="CQ322">
        <v>16</v>
      </c>
      <c r="CR322">
        <v>12</v>
      </c>
      <c r="CS322">
        <v>12</v>
      </c>
      <c r="CT322">
        <v>1</v>
      </c>
      <c r="CU322">
        <v>11</v>
      </c>
      <c r="CV322">
        <v>4</v>
      </c>
      <c r="CW322">
        <v>10</v>
      </c>
      <c r="CX322">
        <v>8</v>
      </c>
      <c r="CY322">
        <v>8</v>
      </c>
      <c r="CZ322">
        <v>0</v>
      </c>
      <c r="DA322">
        <v>487</v>
      </c>
      <c r="DB322">
        <v>287</v>
      </c>
      <c r="DC322">
        <v>461</v>
      </c>
      <c r="DD322">
        <v>144</v>
      </c>
      <c r="DE322">
        <v>410</v>
      </c>
      <c r="DF322">
        <v>266</v>
      </c>
      <c r="DG322">
        <v>433</v>
      </c>
      <c r="DH322">
        <v>400</v>
      </c>
      <c r="DI322">
        <v>419</v>
      </c>
      <c r="DJ322">
        <v>140</v>
      </c>
      <c r="DL322">
        <v>546</v>
      </c>
      <c r="DM322">
        <v>543</v>
      </c>
      <c r="DN322">
        <v>3</v>
      </c>
      <c r="DO322">
        <v>546</v>
      </c>
      <c r="DP322">
        <v>20</v>
      </c>
      <c r="DQ322">
        <v>523</v>
      </c>
      <c r="DR322">
        <v>3</v>
      </c>
      <c r="DS322">
        <v>382</v>
      </c>
      <c r="DT322">
        <v>467</v>
      </c>
      <c r="DU322">
        <v>125</v>
      </c>
      <c r="DV322">
        <v>214</v>
      </c>
      <c r="DW322">
        <v>150</v>
      </c>
      <c r="DX322">
        <v>8</v>
      </c>
      <c r="DY322">
        <v>44</v>
      </c>
      <c r="DZ322">
        <v>0</v>
      </c>
      <c r="EA322">
        <v>5</v>
      </c>
      <c r="EB322">
        <v>2</v>
      </c>
      <c r="EC322">
        <v>20</v>
      </c>
      <c r="ED322">
        <v>60</v>
      </c>
      <c r="EE322">
        <v>30</v>
      </c>
      <c r="EF322">
        <v>1</v>
      </c>
      <c r="EG322">
        <v>51</v>
      </c>
      <c r="EH322">
        <v>286</v>
      </c>
      <c r="EI322">
        <v>208</v>
      </c>
      <c r="EJ322">
        <v>0</v>
      </c>
      <c r="EK322">
        <v>11</v>
      </c>
      <c r="EL322">
        <v>7</v>
      </c>
      <c r="EM322">
        <v>1</v>
      </c>
      <c r="EN322">
        <v>0</v>
      </c>
      <c r="EO322">
        <v>37</v>
      </c>
      <c r="EP322">
        <v>274</v>
      </c>
      <c r="EQ322">
        <v>202</v>
      </c>
      <c r="ER322">
        <v>21</v>
      </c>
      <c r="ES322">
        <v>99</v>
      </c>
      <c r="ET322">
        <v>19</v>
      </c>
      <c r="EU322">
        <v>37</v>
      </c>
      <c r="EV322">
        <v>342</v>
      </c>
      <c r="EW322">
        <v>9314</v>
      </c>
      <c r="EX322">
        <v>0</v>
      </c>
      <c r="EY322">
        <v>70</v>
      </c>
      <c r="EZ322">
        <v>1</v>
      </c>
      <c r="FA322">
        <v>33</v>
      </c>
      <c r="FB322">
        <v>106</v>
      </c>
      <c r="FC322">
        <v>5869</v>
      </c>
      <c r="FD322">
        <v>3124</v>
      </c>
      <c r="FE322">
        <v>529</v>
      </c>
      <c r="FF322">
        <v>9693</v>
      </c>
      <c r="FG322">
        <v>68</v>
      </c>
      <c r="FH322">
        <v>21</v>
      </c>
      <c r="FI322">
        <v>0</v>
      </c>
      <c r="FJ322">
        <v>5</v>
      </c>
      <c r="FK322">
        <v>1</v>
      </c>
      <c r="FL322">
        <v>66</v>
      </c>
      <c r="FM322">
        <v>1</v>
      </c>
      <c r="FN322">
        <v>1</v>
      </c>
      <c r="FO322">
        <v>0</v>
      </c>
      <c r="FP322">
        <v>0</v>
      </c>
      <c r="FQ322">
        <v>0</v>
      </c>
      <c r="FR322">
        <v>0</v>
      </c>
      <c r="FS322">
        <v>0</v>
      </c>
      <c r="FT322">
        <v>0</v>
      </c>
      <c r="FU322">
        <v>4</v>
      </c>
      <c r="FV322">
        <v>4</v>
      </c>
      <c r="FW322">
        <v>1</v>
      </c>
      <c r="FX322">
        <v>1</v>
      </c>
      <c r="FY322">
        <v>2</v>
      </c>
      <c r="FZ322">
        <v>2</v>
      </c>
      <c r="GA322">
        <v>5</v>
      </c>
      <c r="GB322">
        <v>2</v>
      </c>
      <c r="GC322">
        <v>293</v>
      </c>
      <c r="GD322">
        <v>74</v>
      </c>
      <c r="GE322">
        <v>367</v>
      </c>
      <c r="GF322">
        <v>4</v>
      </c>
      <c r="GG322">
        <v>2</v>
      </c>
      <c r="GH322">
        <v>6</v>
      </c>
      <c r="GI322">
        <v>289</v>
      </c>
      <c r="GJ322">
        <v>72</v>
      </c>
      <c r="GK322">
        <v>361</v>
      </c>
      <c r="GL322">
        <v>293</v>
      </c>
      <c r="GM322">
        <v>17</v>
      </c>
      <c r="GN322">
        <v>16</v>
      </c>
      <c r="GO322">
        <v>17</v>
      </c>
      <c r="GP322">
        <v>146</v>
      </c>
      <c r="GQ322">
        <v>1</v>
      </c>
      <c r="GR322">
        <v>1</v>
      </c>
      <c r="GS322">
        <v>1</v>
      </c>
      <c r="GT322" t="s">
        <v>121</v>
      </c>
      <c r="GU322" t="s">
        <v>1331</v>
      </c>
      <c r="HH322" s="130"/>
      <c r="HI322" s="130"/>
      <c r="HN322" s="130"/>
      <c r="HO322" s="130"/>
      <c r="HP322" s="130"/>
    </row>
    <row r="323" spans="1:224" x14ac:dyDescent="0.3">
      <c r="A323" t="s">
        <v>133</v>
      </c>
      <c r="B323" t="s">
        <v>175</v>
      </c>
      <c r="C323" t="s">
        <v>1023</v>
      </c>
      <c r="D323" t="s">
        <v>805</v>
      </c>
      <c r="E323" s="353">
        <v>44682</v>
      </c>
      <c r="F323">
        <v>9760</v>
      </c>
      <c r="G323">
        <v>435</v>
      </c>
      <c r="H323">
        <v>377</v>
      </c>
      <c r="I323">
        <v>413</v>
      </c>
      <c r="J323">
        <v>388</v>
      </c>
      <c r="K323">
        <v>410</v>
      </c>
      <c r="L323">
        <v>195</v>
      </c>
      <c r="M323">
        <v>255</v>
      </c>
      <c r="N323">
        <v>326</v>
      </c>
      <c r="O323">
        <v>511</v>
      </c>
      <c r="P323">
        <v>12</v>
      </c>
      <c r="Q323">
        <v>7</v>
      </c>
      <c r="R323">
        <v>10</v>
      </c>
      <c r="S323">
        <v>11</v>
      </c>
      <c r="T323">
        <v>10</v>
      </c>
      <c r="U323">
        <v>3</v>
      </c>
      <c r="V323">
        <v>4</v>
      </c>
      <c r="W323">
        <v>7</v>
      </c>
      <c r="X323">
        <v>13</v>
      </c>
      <c r="Y323">
        <v>408</v>
      </c>
      <c r="Z323">
        <v>356</v>
      </c>
      <c r="AA323">
        <v>389</v>
      </c>
      <c r="AB323">
        <v>364</v>
      </c>
      <c r="AC323">
        <v>387</v>
      </c>
      <c r="AD323">
        <v>190</v>
      </c>
      <c r="AE323">
        <v>245</v>
      </c>
      <c r="AF323">
        <v>313</v>
      </c>
      <c r="AG323">
        <v>482</v>
      </c>
      <c r="AH323">
        <v>58</v>
      </c>
      <c r="AI323">
        <v>56</v>
      </c>
      <c r="AJ323">
        <v>2</v>
      </c>
      <c r="AK323">
        <v>2</v>
      </c>
      <c r="AL323">
        <v>53</v>
      </c>
      <c r="AM323">
        <v>52</v>
      </c>
      <c r="AN323">
        <v>130</v>
      </c>
      <c r="AO323">
        <v>1</v>
      </c>
      <c r="AP323">
        <v>128</v>
      </c>
      <c r="AQ323">
        <v>1</v>
      </c>
      <c r="AR323">
        <v>1</v>
      </c>
      <c r="AS323">
        <v>0</v>
      </c>
      <c r="AT323">
        <v>106</v>
      </c>
      <c r="AU323">
        <v>1</v>
      </c>
      <c r="AV323">
        <v>104</v>
      </c>
      <c r="AW323">
        <v>255</v>
      </c>
      <c r="AX323">
        <v>2</v>
      </c>
      <c r="AY323">
        <v>13</v>
      </c>
      <c r="AZ323">
        <v>234</v>
      </c>
      <c r="BA323">
        <v>4</v>
      </c>
      <c r="BB323">
        <v>0</v>
      </c>
      <c r="BC323">
        <v>0</v>
      </c>
      <c r="BD323">
        <v>3</v>
      </c>
      <c r="BE323">
        <v>245</v>
      </c>
      <c r="BF323">
        <v>2</v>
      </c>
      <c r="BG323">
        <v>13</v>
      </c>
      <c r="BH323">
        <v>225</v>
      </c>
      <c r="BI323">
        <v>58</v>
      </c>
      <c r="BJ323">
        <v>7</v>
      </c>
      <c r="BK323">
        <v>74</v>
      </c>
      <c r="BL323">
        <v>57</v>
      </c>
      <c r="BM323">
        <v>30</v>
      </c>
      <c r="BN323">
        <v>3</v>
      </c>
      <c r="BO323">
        <v>32</v>
      </c>
      <c r="BP323">
        <v>4</v>
      </c>
      <c r="BQ323">
        <v>0</v>
      </c>
      <c r="BR323">
        <v>0</v>
      </c>
      <c r="BS323">
        <v>28</v>
      </c>
      <c r="BT323">
        <v>2</v>
      </c>
      <c r="BU323">
        <v>0</v>
      </c>
      <c r="BV323">
        <v>5</v>
      </c>
      <c r="BW323">
        <v>7</v>
      </c>
      <c r="BX323">
        <v>0</v>
      </c>
      <c r="BY323">
        <v>7</v>
      </c>
      <c r="BZ323">
        <v>21</v>
      </c>
      <c r="CA323">
        <v>3</v>
      </c>
      <c r="CB323">
        <v>19</v>
      </c>
      <c r="CC323">
        <v>2</v>
      </c>
      <c r="CG323">
        <v>435</v>
      </c>
      <c r="CH323">
        <v>208</v>
      </c>
      <c r="CI323">
        <v>413</v>
      </c>
      <c r="CJ323">
        <v>102</v>
      </c>
      <c r="CK323">
        <v>357</v>
      </c>
      <c r="CL323">
        <v>222</v>
      </c>
      <c r="CM323">
        <v>377</v>
      </c>
      <c r="CN323">
        <v>349</v>
      </c>
      <c r="CO323">
        <v>352</v>
      </c>
      <c r="CP323">
        <v>91</v>
      </c>
      <c r="CQ323">
        <v>12</v>
      </c>
      <c r="CR323">
        <v>9</v>
      </c>
      <c r="CS323">
        <v>10</v>
      </c>
      <c r="CT323">
        <v>2</v>
      </c>
      <c r="CU323">
        <v>9</v>
      </c>
      <c r="CV323">
        <v>6</v>
      </c>
      <c r="CW323">
        <v>7</v>
      </c>
      <c r="CX323">
        <v>7</v>
      </c>
      <c r="CY323">
        <v>7</v>
      </c>
      <c r="CZ323">
        <v>3</v>
      </c>
      <c r="DA323">
        <v>408</v>
      </c>
      <c r="DB323">
        <v>191</v>
      </c>
      <c r="DC323">
        <v>389</v>
      </c>
      <c r="DD323">
        <v>92</v>
      </c>
      <c r="DE323">
        <v>335</v>
      </c>
      <c r="DF323">
        <v>206</v>
      </c>
      <c r="DG323">
        <v>356</v>
      </c>
      <c r="DH323">
        <v>330</v>
      </c>
      <c r="DI323">
        <v>331</v>
      </c>
      <c r="DJ323">
        <v>82</v>
      </c>
      <c r="DL323">
        <v>545</v>
      </c>
      <c r="DM323">
        <v>529</v>
      </c>
      <c r="DN323">
        <v>16</v>
      </c>
      <c r="DO323">
        <v>545</v>
      </c>
      <c r="DP323">
        <v>19</v>
      </c>
      <c r="DQ323">
        <v>510</v>
      </c>
      <c r="DR323">
        <v>16</v>
      </c>
      <c r="DS323">
        <v>192</v>
      </c>
      <c r="DT323">
        <v>368</v>
      </c>
      <c r="DU323">
        <v>114</v>
      </c>
      <c r="DV323">
        <v>192</v>
      </c>
      <c r="DW323">
        <v>170</v>
      </c>
      <c r="DX323">
        <v>17</v>
      </c>
      <c r="DY323">
        <v>30</v>
      </c>
      <c r="DZ323">
        <v>21</v>
      </c>
      <c r="EA323">
        <v>1</v>
      </c>
      <c r="EB323">
        <v>0</v>
      </c>
      <c r="EC323">
        <v>7</v>
      </c>
      <c r="ED323">
        <v>116</v>
      </c>
      <c r="EE323">
        <v>18</v>
      </c>
      <c r="EF323">
        <v>3</v>
      </c>
      <c r="EG323">
        <v>43</v>
      </c>
      <c r="EH323">
        <v>330</v>
      </c>
      <c r="EI323">
        <v>169</v>
      </c>
      <c r="EJ323">
        <v>3</v>
      </c>
      <c r="EK323">
        <v>9</v>
      </c>
      <c r="EL323">
        <v>7</v>
      </c>
      <c r="EM323">
        <v>0</v>
      </c>
      <c r="EN323">
        <v>0</v>
      </c>
      <c r="EO323">
        <v>33</v>
      </c>
      <c r="EP323">
        <v>310</v>
      </c>
      <c r="EQ323">
        <v>167</v>
      </c>
      <c r="ER323">
        <v>14</v>
      </c>
      <c r="ES323">
        <v>84</v>
      </c>
      <c r="ET323">
        <v>18</v>
      </c>
      <c r="EU323">
        <v>31</v>
      </c>
      <c r="EV323">
        <v>97</v>
      </c>
      <c r="EW323">
        <v>7106</v>
      </c>
      <c r="EX323">
        <v>4</v>
      </c>
      <c r="EY323">
        <v>134</v>
      </c>
      <c r="EZ323">
        <v>17</v>
      </c>
      <c r="FA323">
        <v>17</v>
      </c>
      <c r="FB323">
        <v>122</v>
      </c>
      <c r="FC323">
        <v>3949</v>
      </c>
      <c r="FD323">
        <v>2927</v>
      </c>
      <c r="FE323">
        <v>358</v>
      </c>
      <c r="FF323">
        <v>7234</v>
      </c>
      <c r="FG323">
        <v>77</v>
      </c>
      <c r="FH323">
        <v>44</v>
      </c>
      <c r="FI323">
        <v>1</v>
      </c>
      <c r="FJ323">
        <v>2</v>
      </c>
      <c r="FK323">
        <v>2</v>
      </c>
      <c r="FL323">
        <v>68</v>
      </c>
      <c r="FM323">
        <v>7</v>
      </c>
      <c r="FN323">
        <v>3</v>
      </c>
      <c r="FO323">
        <v>1</v>
      </c>
      <c r="FP323">
        <v>1</v>
      </c>
      <c r="FQ323">
        <v>0</v>
      </c>
      <c r="FR323">
        <v>3</v>
      </c>
      <c r="FS323">
        <v>1</v>
      </c>
      <c r="FT323">
        <v>0</v>
      </c>
      <c r="FU323">
        <v>3</v>
      </c>
      <c r="FV323">
        <v>1</v>
      </c>
      <c r="FW323">
        <v>0</v>
      </c>
      <c r="FX323">
        <v>0</v>
      </c>
      <c r="FY323">
        <v>3</v>
      </c>
      <c r="FZ323">
        <v>0</v>
      </c>
      <c r="GA323">
        <v>6</v>
      </c>
      <c r="GB323">
        <v>1</v>
      </c>
      <c r="GC323">
        <v>268</v>
      </c>
      <c r="GD323">
        <v>66</v>
      </c>
      <c r="GE323">
        <v>334</v>
      </c>
      <c r="GF323">
        <v>3</v>
      </c>
      <c r="GG323">
        <v>1</v>
      </c>
      <c r="GH323">
        <v>4</v>
      </c>
      <c r="GI323">
        <v>254</v>
      </c>
      <c r="GJ323">
        <v>65</v>
      </c>
      <c r="GK323">
        <v>319</v>
      </c>
      <c r="GL323">
        <v>268</v>
      </c>
      <c r="GM323">
        <v>35</v>
      </c>
      <c r="GN323">
        <v>11</v>
      </c>
      <c r="GO323">
        <v>35</v>
      </c>
      <c r="GP323">
        <v>141</v>
      </c>
      <c r="GQ323">
        <v>4</v>
      </c>
      <c r="GR323">
        <v>1</v>
      </c>
      <c r="GS323">
        <v>1</v>
      </c>
      <c r="GT323" t="s">
        <v>118</v>
      </c>
      <c r="GU323" t="s">
        <v>1332</v>
      </c>
      <c r="HH323" s="130"/>
      <c r="HI323" s="130"/>
      <c r="HN323" s="130"/>
      <c r="HO323" s="130"/>
      <c r="HP323" s="130"/>
    </row>
    <row r="324" spans="1:224" x14ac:dyDescent="0.3">
      <c r="A324" t="s">
        <v>133</v>
      </c>
      <c r="B324" t="s">
        <v>175</v>
      </c>
      <c r="C324" t="s">
        <v>1023</v>
      </c>
      <c r="D324" t="s">
        <v>805</v>
      </c>
      <c r="E324" s="353">
        <v>44713</v>
      </c>
      <c r="F324">
        <v>9859</v>
      </c>
      <c r="G324">
        <v>446</v>
      </c>
      <c r="H324">
        <v>381</v>
      </c>
      <c r="I324">
        <v>423</v>
      </c>
      <c r="J324">
        <v>401</v>
      </c>
      <c r="K324">
        <v>417</v>
      </c>
      <c r="L324">
        <v>204</v>
      </c>
      <c r="M324">
        <v>263</v>
      </c>
      <c r="N324">
        <v>338</v>
      </c>
      <c r="O324">
        <v>517</v>
      </c>
      <c r="P324">
        <v>11</v>
      </c>
      <c r="Q324">
        <v>7</v>
      </c>
      <c r="R324">
        <v>10</v>
      </c>
      <c r="S324">
        <v>11</v>
      </c>
      <c r="T324">
        <v>10</v>
      </c>
      <c r="U324">
        <v>3</v>
      </c>
      <c r="V324">
        <v>3</v>
      </c>
      <c r="W324">
        <v>8</v>
      </c>
      <c r="X324">
        <v>13</v>
      </c>
      <c r="Y324">
        <v>420</v>
      </c>
      <c r="Z324">
        <v>361</v>
      </c>
      <c r="AA324">
        <v>399</v>
      </c>
      <c r="AB324">
        <v>377</v>
      </c>
      <c r="AC324">
        <v>395</v>
      </c>
      <c r="AD324">
        <v>199</v>
      </c>
      <c r="AE324">
        <v>254</v>
      </c>
      <c r="AF324">
        <v>324</v>
      </c>
      <c r="AG324">
        <v>488</v>
      </c>
      <c r="AH324">
        <v>55</v>
      </c>
      <c r="AI324">
        <v>53</v>
      </c>
      <c r="AJ324">
        <v>2</v>
      </c>
      <c r="AK324">
        <v>2</v>
      </c>
      <c r="AL324">
        <v>50</v>
      </c>
      <c r="AM324">
        <v>49</v>
      </c>
      <c r="AN324">
        <v>138</v>
      </c>
      <c r="AO324">
        <v>1</v>
      </c>
      <c r="AP324">
        <v>136</v>
      </c>
      <c r="AQ324">
        <v>1</v>
      </c>
      <c r="AR324">
        <v>1</v>
      </c>
      <c r="AS324">
        <v>0</v>
      </c>
      <c r="AT324">
        <v>112</v>
      </c>
      <c r="AU324">
        <v>1</v>
      </c>
      <c r="AV324">
        <v>110</v>
      </c>
      <c r="AW324">
        <v>263</v>
      </c>
      <c r="AX324">
        <v>2</v>
      </c>
      <c r="AY324">
        <v>12</v>
      </c>
      <c r="AZ324">
        <v>243</v>
      </c>
      <c r="BA324">
        <v>3</v>
      </c>
      <c r="BB324">
        <v>0</v>
      </c>
      <c r="BC324">
        <v>0</v>
      </c>
      <c r="BD324">
        <v>2</v>
      </c>
      <c r="BE324">
        <v>254</v>
      </c>
      <c r="BF324">
        <v>2</v>
      </c>
      <c r="BG324">
        <v>12</v>
      </c>
      <c r="BH324">
        <v>235</v>
      </c>
      <c r="BI324">
        <v>58</v>
      </c>
      <c r="BJ324">
        <v>7</v>
      </c>
      <c r="BK324">
        <v>75</v>
      </c>
      <c r="BL324">
        <v>58</v>
      </c>
      <c r="BM324">
        <v>31</v>
      </c>
      <c r="BN324">
        <v>3</v>
      </c>
      <c r="BO324">
        <v>33</v>
      </c>
      <c r="BP324">
        <v>5</v>
      </c>
      <c r="BQ324">
        <v>1</v>
      </c>
      <c r="BR324">
        <v>0</v>
      </c>
      <c r="BS324">
        <v>28</v>
      </c>
      <c r="BT324">
        <v>1</v>
      </c>
      <c r="BU324">
        <v>0</v>
      </c>
      <c r="BV324">
        <v>3</v>
      </c>
      <c r="BW324">
        <v>7</v>
      </c>
      <c r="BX324">
        <v>0</v>
      </c>
      <c r="BY324">
        <v>7</v>
      </c>
      <c r="BZ324">
        <v>22</v>
      </c>
      <c r="CA324">
        <v>2</v>
      </c>
      <c r="CB324">
        <v>19</v>
      </c>
      <c r="CC324">
        <v>2</v>
      </c>
      <c r="CG324">
        <v>446</v>
      </c>
      <c r="CH324">
        <v>206</v>
      </c>
      <c r="CI324">
        <v>423</v>
      </c>
      <c r="CJ324">
        <v>104</v>
      </c>
      <c r="CK324">
        <v>354</v>
      </c>
      <c r="CL324">
        <v>222</v>
      </c>
      <c r="CM324">
        <v>381</v>
      </c>
      <c r="CN324">
        <v>348</v>
      </c>
      <c r="CO324">
        <v>355</v>
      </c>
      <c r="CP324">
        <v>89</v>
      </c>
      <c r="CQ324">
        <v>11</v>
      </c>
      <c r="CR324">
        <v>8</v>
      </c>
      <c r="CS324">
        <v>10</v>
      </c>
      <c r="CT324">
        <v>2</v>
      </c>
      <c r="CU324">
        <v>9</v>
      </c>
      <c r="CV324">
        <v>6</v>
      </c>
      <c r="CW324">
        <v>7</v>
      </c>
      <c r="CX324">
        <v>7</v>
      </c>
      <c r="CY324">
        <v>6</v>
      </c>
      <c r="CZ324">
        <v>2</v>
      </c>
      <c r="DA324">
        <v>420</v>
      </c>
      <c r="DB324">
        <v>199</v>
      </c>
      <c r="DC324">
        <v>399</v>
      </c>
      <c r="DD324">
        <v>96</v>
      </c>
      <c r="DE324">
        <v>340</v>
      </c>
      <c r="DF324">
        <v>211</v>
      </c>
      <c r="DG324">
        <v>361</v>
      </c>
      <c r="DH324">
        <v>340</v>
      </c>
      <c r="DI324">
        <v>336</v>
      </c>
      <c r="DJ324">
        <v>85</v>
      </c>
      <c r="DL324">
        <v>550</v>
      </c>
      <c r="DM324">
        <v>534</v>
      </c>
      <c r="DN324">
        <v>16</v>
      </c>
      <c r="DO324">
        <v>550</v>
      </c>
      <c r="DP324">
        <v>19</v>
      </c>
      <c r="DQ324">
        <v>515</v>
      </c>
      <c r="DR324">
        <v>16</v>
      </c>
      <c r="DS324">
        <v>203</v>
      </c>
      <c r="DT324">
        <v>376</v>
      </c>
      <c r="DU324">
        <v>116</v>
      </c>
      <c r="DV324">
        <v>196</v>
      </c>
      <c r="DW324">
        <v>171</v>
      </c>
      <c r="DX324">
        <v>17</v>
      </c>
      <c r="DY324">
        <v>30</v>
      </c>
      <c r="DZ324">
        <v>19</v>
      </c>
      <c r="EA324">
        <v>1</v>
      </c>
      <c r="EB324">
        <v>0</v>
      </c>
      <c r="EC324">
        <v>9</v>
      </c>
      <c r="ED324">
        <v>114</v>
      </c>
      <c r="EE324">
        <v>20</v>
      </c>
      <c r="EF324">
        <v>3</v>
      </c>
      <c r="EG324">
        <v>45</v>
      </c>
      <c r="EH324">
        <v>333</v>
      </c>
      <c r="EI324">
        <v>169</v>
      </c>
      <c r="EJ324">
        <v>3</v>
      </c>
      <c r="EK324">
        <v>9</v>
      </c>
      <c r="EL324">
        <v>7</v>
      </c>
      <c r="EM324">
        <v>0</v>
      </c>
      <c r="EN324">
        <v>0</v>
      </c>
      <c r="EO324">
        <v>33</v>
      </c>
      <c r="EP324">
        <v>309</v>
      </c>
      <c r="EQ324">
        <v>166</v>
      </c>
      <c r="ER324">
        <v>15</v>
      </c>
      <c r="ES324">
        <v>84</v>
      </c>
      <c r="ET324">
        <v>19</v>
      </c>
      <c r="EU324">
        <v>32</v>
      </c>
      <c r="EV324">
        <v>96</v>
      </c>
      <c r="EW324">
        <v>7174</v>
      </c>
      <c r="EX324">
        <v>2</v>
      </c>
      <c r="EY324">
        <v>137</v>
      </c>
      <c r="EZ324">
        <v>19</v>
      </c>
      <c r="FA324">
        <v>17</v>
      </c>
      <c r="FB324">
        <v>124</v>
      </c>
      <c r="FC324">
        <v>3914</v>
      </c>
      <c r="FD324">
        <v>2916</v>
      </c>
      <c r="FE324">
        <v>358</v>
      </c>
      <c r="FF324">
        <v>7302</v>
      </c>
      <c r="FG324">
        <v>76</v>
      </c>
      <c r="FH324">
        <v>47</v>
      </c>
      <c r="FI324">
        <v>2</v>
      </c>
      <c r="FJ324">
        <v>3</v>
      </c>
      <c r="FK324">
        <v>2</v>
      </c>
      <c r="FL324">
        <v>67</v>
      </c>
      <c r="FM324">
        <v>7</v>
      </c>
      <c r="FN324">
        <v>3</v>
      </c>
      <c r="FO324">
        <v>1</v>
      </c>
      <c r="FP324">
        <v>1</v>
      </c>
      <c r="FQ324">
        <v>0</v>
      </c>
      <c r="FR324">
        <v>3</v>
      </c>
      <c r="FS324">
        <v>1</v>
      </c>
      <c r="FT324">
        <v>0</v>
      </c>
      <c r="FU324">
        <v>3</v>
      </c>
      <c r="FV324">
        <v>1</v>
      </c>
      <c r="FW324">
        <v>0</v>
      </c>
      <c r="FX324">
        <v>0</v>
      </c>
      <c r="FY324">
        <v>3</v>
      </c>
      <c r="FZ324">
        <v>0</v>
      </c>
      <c r="GA324">
        <v>6</v>
      </c>
      <c r="GB324">
        <v>3</v>
      </c>
      <c r="GC324">
        <v>271</v>
      </c>
      <c r="GD324">
        <v>66</v>
      </c>
      <c r="GE324">
        <v>337</v>
      </c>
      <c r="GF324">
        <v>3</v>
      </c>
      <c r="GG324">
        <v>1</v>
      </c>
      <c r="GH324">
        <v>4</v>
      </c>
      <c r="GI324">
        <v>257</v>
      </c>
      <c r="GJ324">
        <v>65</v>
      </c>
      <c r="GK324">
        <v>322</v>
      </c>
      <c r="GL324">
        <v>271</v>
      </c>
      <c r="GM324">
        <v>35</v>
      </c>
      <c r="GN324">
        <v>11</v>
      </c>
      <c r="GO324">
        <v>35</v>
      </c>
      <c r="GP324">
        <v>145</v>
      </c>
      <c r="GQ324">
        <v>5</v>
      </c>
      <c r="GR324">
        <v>2</v>
      </c>
      <c r="GS324">
        <v>2</v>
      </c>
      <c r="GT324" t="s">
        <v>121</v>
      </c>
      <c r="GU324" t="s">
        <v>1332</v>
      </c>
      <c r="HH324" s="130"/>
      <c r="HI324" s="130"/>
      <c r="HN324" s="130"/>
      <c r="HO324" s="130"/>
      <c r="HP324" s="130"/>
    </row>
    <row r="325" spans="1:224" x14ac:dyDescent="0.3">
      <c r="A325" t="s">
        <v>126</v>
      </c>
      <c r="B325" t="s">
        <v>246</v>
      </c>
      <c r="C325" t="s">
        <v>812</v>
      </c>
      <c r="D325" t="s">
        <v>813</v>
      </c>
      <c r="E325" s="353">
        <v>44682</v>
      </c>
      <c r="F325">
        <v>12610</v>
      </c>
      <c r="G325">
        <v>996</v>
      </c>
      <c r="H325">
        <v>970</v>
      </c>
      <c r="I325">
        <v>988</v>
      </c>
      <c r="J325">
        <v>994</v>
      </c>
      <c r="K325">
        <v>982</v>
      </c>
      <c r="L325">
        <v>872</v>
      </c>
      <c r="M325">
        <v>978</v>
      </c>
      <c r="N325">
        <v>814</v>
      </c>
      <c r="O325">
        <v>1052</v>
      </c>
      <c r="P325">
        <v>10</v>
      </c>
      <c r="Q325">
        <v>6</v>
      </c>
      <c r="R325">
        <v>6</v>
      </c>
      <c r="S325">
        <v>12</v>
      </c>
      <c r="T325">
        <v>6</v>
      </c>
      <c r="U325">
        <v>6</v>
      </c>
      <c r="V325">
        <v>8</v>
      </c>
      <c r="W325">
        <v>4</v>
      </c>
      <c r="X325">
        <v>12</v>
      </c>
      <c r="Y325">
        <v>982</v>
      </c>
      <c r="Z325">
        <v>958</v>
      </c>
      <c r="AA325">
        <v>976</v>
      </c>
      <c r="AB325">
        <v>978</v>
      </c>
      <c r="AC325">
        <v>970</v>
      </c>
      <c r="AD325">
        <v>862</v>
      </c>
      <c r="AE325">
        <v>966</v>
      </c>
      <c r="AF325">
        <v>806</v>
      </c>
      <c r="AG325">
        <v>1034</v>
      </c>
      <c r="AH325">
        <v>50</v>
      </c>
      <c r="AI325">
        <v>50</v>
      </c>
      <c r="AJ325">
        <v>0</v>
      </c>
      <c r="AK325">
        <v>0</v>
      </c>
      <c r="AL325">
        <v>48</v>
      </c>
      <c r="AM325">
        <v>48</v>
      </c>
      <c r="AN325">
        <v>834</v>
      </c>
      <c r="AO325">
        <v>6</v>
      </c>
      <c r="AP325">
        <v>824</v>
      </c>
      <c r="AQ325">
        <v>0</v>
      </c>
      <c r="AR325">
        <v>0</v>
      </c>
      <c r="AS325">
        <v>0</v>
      </c>
      <c r="AT325">
        <v>700</v>
      </c>
      <c r="AU325">
        <v>4</v>
      </c>
      <c r="AV325">
        <v>694</v>
      </c>
      <c r="AW325">
        <v>978</v>
      </c>
      <c r="AX325">
        <v>0</v>
      </c>
      <c r="AY325">
        <v>4</v>
      </c>
      <c r="AZ325">
        <v>972</v>
      </c>
      <c r="BA325">
        <v>8</v>
      </c>
      <c r="BB325">
        <v>0</v>
      </c>
      <c r="BC325">
        <v>0</v>
      </c>
      <c r="BD325">
        <v>8</v>
      </c>
      <c r="BE325">
        <v>966</v>
      </c>
      <c r="BF325">
        <v>0</v>
      </c>
      <c r="BG325">
        <v>4</v>
      </c>
      <c r="BH325">
        <v>960</v>
      </c>
      <c r="BI325">
        <v>92</v>
      </c>
      <c r="BJ325">
        <v>22</v>
      </c>
      <c r="BK325">
        <v>130</v>
      </c>
      <c r="BL325">
        <v>60</v>
      </c>
      <c r="BM325">
        <v>12</v>
      </c>
      <c r="BN325">
        <v>6</v>
      </c>
      <c r="BO325">
        <v>70</v>
      </c>
      <c r="BP325">
        <v>18</v>
      </c>
      <c r="BQ325">
        <v>0</v>
      </c>
      <c r="BR325">
        <v>0</v>
      </c>
      <c r="BS325">
        <v>52</v>
      </c>
      <c r="BT325">
        <v>0</v>
      </c>
      <c r="BU325">
        <v>0</v>
      </c>
      <c r="BV325">
        <v>12</v>
      </c>
      <c r="BW325">
        <v>20</v>
      </c>
      <c r="BX325">
        <v>2</v>
      </c>
      <c r="BY325">
        <v>18</v>
      </c>
      <c r="BZ325">
        <v>46</v>
      </c>
      <c r="CA325">
        <v>12</v>
      </c>
      <c r="CB325">
        <v>42</v>
      </c>
      <c r="CC325">
        <v>4</v>
      </c>
      <c r="CG325">
        <v>996</v>
      </c>
      <c r="CH325">
        <v>920</v>
      </c>
      <c r="CI325">
        <v>988</v>
      </c>
      <c r="CJ325">
        <v>296</v>
      </c>
      <c r="CK325">
        <v>908</v>
      </c>
      <c r="CL325">
        <v>634</v>
      </c>
      <c r="CM325">
        <v>970</v>
      </c>
      <c r="CN325">
        <v>958</v>
      </c>
      <c r="CO325">
        <v>948</v>
      </c>
      <c r="CP325">
        <v>562</v>
      </c>
      <c r="CQ325">
        <v>10</v>
      </c>
      <c r="CR325">
        <v>10</v>
      </c>
      <c r="CS325">
        <v>6</v>
      </c>
      <c r="CT325">
        <v>2</v>
      </c>
      <c r="CU325">
        <v>4</v>
      </c>
      <c r="CV325">
        <v>2</v>
      </c>
      <c r="CW325">
        <v>6</v>
      </c>
      <c r="CX325">
        <v>6</v>
      </c>
      <c r="CY325">
        <v>6</v>
      </c>
      <c r="CZ325">
        <v>2</v>
      </c>
      <c r="DA325">
        <v>982</v>
      </c>
      <c r="DB325">
        <v>908</v>
      </c>
      <c r="DC325">
        <v>976</v>
      </c>
      <c r="DD325">
        <v>290</v>
      </c>
      <c r="DE325">
        <v>898</v>
      </c>
      <c r="DF325">
        <v>628</v>
      </c>
      <c r="DG325">
        <v>958</v>
      </c>
      <c r="DH325">
        <v>946</v>
      </c>
      <c r="DI325">
        <v>938</v>
      </c>
      <c r="DJ325">
        <v>558</v>
      </c>
      <c r="DL325">
        <v>537</v>
      </c>
      <c r="DM325">
        <v>532</v>
      </c>
      <c r="DN325">
        <v>5</v>
      </c>
      <c r="DO325">
        <v>537</v>
      </c>
      <c r="DP325">
        <v>7</v>
      </c>
      <c r="DQ325">
        <v>525</v>
      </c>
      <c r="DR325">
        <v>5</v>
      </c>
      <c r="DS325">
        <v>434</v>
      </c>
      <c r="DT325">
        <v>460</v>
      </c>
      <c r="DU325">
        <v>34</v>
      </c>
      <c r="DV325">
        <v>460</v>
      </c>
      <c r="DW325">
        <v>24</v>
      </c>
      <c r="DX325">
        <v>2</v>
      </c>
      <c r="DY325">
        <v>16</v>
      </c>
      <c r="DZ325">
        <v>1</v>
      </c>
      <c r="EA325">
        <v>0</v>
      </c>
      <c r="EB325">
        <v>345</v>
      </c>
      <c r="EC325">
        <v>0</v>
      </c>
      <c r="ED325">
        <v>371</v>
      </c>
      <c r="EE325">
        <v>0</v>
      </c>
      <c r="EF325">
        <v>3</v>
      </c>
      <c r="EG325">
        <v>34</v>
      </c>
      <c r="EH325">
        <v>292</v>
      </c>
      <c r="EI325">
        <v>208</v>
      </c>
      <c r="EJ325">
        <v>3</v>
      </c>
      <c r="EK325">
        <v>2</v>
      </c>
      <c r="EL325">
        <v>2</v>
      </c>
      <c r="EM325">
        <v>0</v>
      </c>
      <c r="EN325">
        <v>0</v>
      </c>
      <c r="EO325">
        <v>30</v>
      </c>
      <c r="EP325">
        <v>287</v>
      </c>
      <c r="EQ325">
        <v>208</v>
      </c>
      <c r="ER325">
        <v>2</v>
      </c>
      <c r="ES325">
        <v>80</v>
      </c>
      <c r="ET325">
        <v>14</v>
      </c>
      <c r="EU325">
        <v>264</v>
      </c>
      <c r="EV325">
        <v>53</v>
      </c>
      <c r="EW325">
        <v>3799</v>
      </c>
      <c r="EX325">
        <v>1</v>
      </c>
      <c r="EY325">
        <v>400</v>
      </c>
      <c r="EZ325">
        <v>19</v>
      </c>
      <c r="FA325">
        <v>14</v>
      </c>
      <c r="FB325">
        <v>46</v>
      </c>
      <c r="FC325">
        <v>2084</v>
      </c>
      <c r="FD325">
        <v>1664</v>
      </c>
      <c r="FE325">
        <v>368</v>
      </c>
      <c r="FF325">
        <v>4116</v>
      </c>
      <c r="FG325">
        <v>54</v>
      </c>
      <c r="FH325">
        <v>42</v>
      </c>
      <c r="FI325">
        <v>0</v>
      </c>
      <c r="FJ325">
        <v>0</v>
      </c>
      <c r="FK325">
        <v>1</v>
      </c>
      <c r="FL325">
        <v>53</v>
      </c>
      <c r="FM325">
        <v>0</v>
      </c>
      <c r="FN325">
        <v>3</v>
      </c>
      <c r="FO325">
        <v>0</v>
      </c>
      <c r="FP325">
        <v>0</v>
      </c>
      <c r="FQ325">
        <v>0</v>
      </c>
      <c r="FR325">
        <v>3</v>
      </c>
      <c r="FS325">
        <v>0</v>
      </c>
      <c r="FT325">
        <v>0</v>
      </c>
      <c r="FU325">
        <v>2</v>
      </c>
      <c r="FV325">
        <v>1</v>
      </c>
      <c r="FW325">
        <v>0</v>
      </c>
      <c r="FX325">
        <v>1</v>
      </c>
      <c r="FY325">
        <v>1</v>
      </c>
      <c r="FZ325">
        <v>1</v>
      </c>
      <c r="GA325">
        <v>5</v>
      </c>
      <c r="GB325">
        <v>0</v>
      </c>
      <c r="GC325">
        <v>686</v>
      </c>
      <c r="GD325">
        <v>128</v>
      </c>
      <c r="GE325">
        <v>814</v>
      </c>
      <c r="GF325">
        <v>2</v>
      </c>
      <c r="GG325">
        <v>0</v>
      </c>
      <c r="GH325">
        <v>2</v>
      </c>
      <c r="GI325">
        <v>678</v>
      </c>
      <c r="GJ325">
        <v>128</v>
      </c>
      <c r="GK325">
        <v>806</v>
      </c>
      <c r="GL325">
        <v>686</v>
      </c>
      <c r="GM325">
        <v>48</v>
      </c>
      <c r="GN325">
        <v>48</v>
      </c>
      <c r="GO325">
        <v>48</v>
      </c>
      <c r="GP325">
        <v>212</v>
      </c>
      <c r="GQ325">
        <v>15</v>
      </c>
      <c r="GR325">
        <v>4</v>
      </c>
      <c r="GS325">
        <v>4</v>
      </c>
      <c r="GT325" t="s">
        <v>118</v>
      </c>
      <c r="GU325" t="s">
        <v>1333</v>
      </c>
      <c r="HH325" s="130"/>
      <c r="HI325" s="130"/>
      <c r="HN325" s="130"/>
      <c r="HO325" s="130"/>
      <c r="HP325" s="130"/>
    </row>
    <row r="326" spans="1:224" x14ac:dyDescent="0.3">
      <c r="A326" t="s">
        <v>126</v>
      </c>
      <c r="B326" t="s">
        <v>246</v>
      </c>
      <c r="C326" t="s">
        <v>812</v>
      </c>
      <c r="D326" t="s">
        <v>813</v>
      </c>
      <c r="E326" s="353">
        <v>44713</v>
      </c>
      <c r="F326">
        <v>12642</v>
      </c>
      <c r="G326">
        <v>1000</v>
      </c>
      <c r="H326">
        <v>976</v>
      </c>
      <c r="I326">
        <v>990</v>
      </c>
      <c r="J326">
        <v>1000</v>
      </c>
      <c r="K326">
        <v>986</v>
      </c>
      <c r="L326">
        <v>874</v>
      </c>
      <c r="M326">
        <v>980</v>
      </c>
      <c r="N326">
        <v>826</v>
      </c>
      <c r="O326">
        <v>1058</v>
      </c>
      <c r="P326">
        <v>10</v>
      </c>
      <c r="Q326">
        <v>6</v>
      </c>
      <c r="R326">
        <v>6</v>
      </c>
      <c r="S326">
        <v>12</v>
      </c>
      <c r="T326">
        <v>6</v>
      </c>
      <c r="U326">
        <v>6</v>
      </c>
      <c r="V326">
        <v>8</v>
      </c>
      <c r="W326">
        <v>4</v>
      </c>
      <c r="X326">
        <v>12</v>
      </c>
      <c r="Y326">
        <v>986</v>
      </c>
      <c r="Z326">
        <v>966</v>
      </c>
      <c r="AA326">
        <v>978</v>
      </c>
      <c r="AB326">
        <v>984</v>
      </c>
      <c r="AC326">
        <v>974</v>
      </c>
      <c r="AD326">
        <v>864</v>
      </c>
      <c r="AE326">
        <v>968</v>
      </c>
      <c r="AF326">
        <v>818</v>
      </c>
      <c r="AG326">
        <v>1040</v>
      </c>
      <c r="AH326">
        <v>50</v>
      </c>
      <c r="AI326">
        <v>48</v>
      </c>
      <c r="AJ326">
        <v>0</v>
      </c>
      <c r="AK326">
        <v>0</v>
      </c>
      <c r="AL326">
        <v>48</v>
      </c>
      <c r="AM326">
        <v>46</v>
      </c>
      <c r="AN326">
        <v>842</v>
      </c>
      <c r="AO326">
        <v>6</v>
      </c>
      <c r="AP326">
        <v>834</v>
      </c>
      <c r="AQ326">
        <v>0</v>
      </c>
      <c r="AR326">
        <v>0</v>
      </c>
      <c r="AS326">
        <v>0</v>
      </c>
      <c r="AT326">
        <v>714</v>
      </c>
      <c r="AU326">
        <v>4</v>
      </c>
      <c r="AV326">
        <v>708</v>
      </c>
      <c r="AW326">
        <v>980</v>
      </c>
      <c r="AX326">
        <v>0</v>
      </c>
      <c r="AY326">
        <v>4</v>
      </c>
      <c r="AZ326">
        <v>974</v>
      </c>
      <c r="BA326">
        <v>8</v>
      </c>
      <c r="BB326">
        <v>0</v>
      </c>
      <c r="BC326">
        <v>0</v>
      </c>
      <c r="BD326">
        <v>8</v>
      </c>
      <c r="BE326">
        <v>968</v>
      </c>
      <c r="BF326">
        <v>0</v>
      </c>
      <c r="BG326">
        <v>4</v>
      </c>
      <c r="BH326">
        <v>962</v>
      </c>
      <c r="BI326">
        <v>46</v>
      </c>
      <c r="BJ326">
        <v>12</v>
      </c>
      <c r="BK326">
        <v>65</v>
      </c>
      <c r="BL326">
        <v>30</v>
      </c>
      <c r="BM326">
        <v>6</v>
      </c>
      <c r="BN326">
        <v>3</v>
      </c>
      <c r="BO326">
        <v>70</v>
      </c>
      <c r="BP326">
        <v>16</v>
      </c>
      <c r="BQ326">
        <v>0</v>
      </c>
      <c r="BR326">
        <v>0</v>
      </c>
      <c r="BS326">
        <v>54</v>
      </c>
      <c r="BT326">
        <v>0</v>
      </c>
      <c r="BU326">
        <v>0</v>
      </c>
      <c r="BV326">
        <v>12</v>
      </c>
      <c r="BW326">
        <v>22</v>
      </c>
      <c r="BX326">
        <v>2</v>
      </c>
      <c r="BY326">
        <v>20</v>
      </c>
      <c r="BZ326">
        <v>48</v>
      </c>
      <c r="CA326">
        <v>12</v>
      </c>
      <c r="CB326">
        <v>44</v>
      </c>
      <c r="CC326">
        <v>4</v>
      </c>
      <c r="CG326">
        <v>500</v>
      </c>
      <c r="CH326">
        <v>463</v>
      </c>
      <c r="CI326">
        <v>495</v>
      </c>
      <c r="CJ326">
        <v>145</v>
      </c>
      <c r="CK326">
        <v>455</v>
      </c>
      <c r="CL326">
        <v>316</v>
      </c>
      <c r="CM326">
        <v>488</v>
      </c>
      <c r="CN326">
        <v>483</v>
      </c>
      <c r="CO326">
        <v>476</v>
      </c>
      <c r="CP326">
        <v>283</v>
      </c>
      <c r="CQ326">
        <v>5</v>
      </c>
      <c r="CR326">
        <v>5</v>
      </c>
      <c r="CS326">
        <v>3</v>
      </c>
      <c r="CT326">
        <v>1</v>
      </c>
      <c r="CU326">
        <v>2</v>
      </c>
      <c r="CV326">
        <v>1</v>
      </c>
      <c r="CW326">
        <v>3</v>
      </c>
      <c r="CX326">
        <v>3</v>
      </c>
      <c r="CY326">
        <v>3</v>
      </c>
      <c r="CZ326">
        <v>1</v>
      </c>
      <c r="DA326">
        <v>493</v>
      </c>
      <c r="DB326">
        <v>457</v>
      </c>
      <c r="DC326">
        <v>489</v>
      </c>
      <c r="DD326">
        <v>142</v>
      </c>
      <c r="DE326">
        <v>450</v>
      </c>
      <c r="DF326">
        <v>313</v>
      </c>
      <c r="DG326">
        <v>483</v>
      </c>
      <c r="DH326">
        <v>478</v>
      </c>
      <c r="DI326">
        <v>472</v>
      </c>
      <c r="DJ326">
        <v>282</v>
      </c>
      <c r="DL326">
        <v>539</v>
      </c>
      <c r="DM326">
        <v>534</v>
      </c>
      <c r="DN326">
        <v>5</v>
      </c>
      <c r="DO326">
        <v>539</v>
      </c>
      <c r="DP326">
        <v>7</v>
      </c>
      <c r="DQ326">
        <v>527</v>
      </c>
      <c r="DR326">
        <v>5</v>
      </c>
      <c r="DS326">
        <v>439</v>
      </c>
      <c r="DT326">
        <v>462</v>
      </c>
      <c r="DU326">
        <v>34</v>
      </c>
      <c r="DV326">
        <v>462</v>
      </c>
      <c r="DW326">
        <v>24</v>
      </c>
      <c r="DX326">
        <v>2</v>
      </c>
      <c r="DY326">
        <v>16</v>
      </c>
      <c r="DZ326">
        <v>1</v>
      </c>
      <c r="EA326">
        <v>0</v>
      </c>
      <c r="EB326">
        <v>306</v>
      </c>
      <c r="EC326">
        <v>0</v>
      </c>
      <c r="ED326">
        <v>329</v>
      </c>
      <c r="EE326">
        <v>0</v>
      </c>
      <c r="EF326">
        <v>3</v>
      </c>
      <c r="EG326">
        <v>35</v>
      </c>
      <c r="EH326">
        <v>294</v>
      </c>
      <c r="EI326">
        <v>207</v>
      </c>
      <c r="EJ326">
        <v>3</v>
      </c>
      <c r="EK326">
        <v>2</v>
      </c>
      <c r="EL326">
        <v>2</v>
      </c>
      <c r="EM326">
        <v>0</v>
      </c>
      <c r="EN326">
        <v>0</v>
      </c>
      <c r="EO326">
        <v>31</v>
      </c>
      <c r="EP326">
        <v>289</v>
      </c>
      <c r="EQ326">
        <v>207</v>
      </c>
      <c r="ER326">
        <v>3</v>
      </c>
      <c r="ES326">
        <v>81</v>
      </c>
      <c r="ET326">
        <v>14</v>
      </c>
      <c r="EU326">
        <v>261</v>
      </c>
      <c r="EV326">
        <v>53</v>
      </c>
      <c r="EW326">
        <v>3807</v>
      </c>
      <c r="EX326">
        <v>0</v>
      </c>
      <c r="EY326">
        <v>411</v>
      </c>
      <c r="EZ326">
        <v>17</v>
      </c>
      <c r="FA326">
        <v>14</v>
      </c>
      <c r="FB326">
        <v>44</v>
      </c>
      <c r="FC326">
        <v>2077</v>
      </c>
      <c r="FD326">
        <v>1671</v>
      </c>
      <c r="FE326">
        <v>373</v>
      </c>
      <c r="FF326">
        <v>4121</v>
      </c>
      <c r="FG326">
        <v>56</v>
      </c>
      <c r="FH326">
        <v>45</v>
      </c>
      <c r="FI326">
        <v>0</v>
      </c>
      <c r="FJ326">
        <v>0</v>
      </c>
      <c r="FK326">
        <v>1</v>
      </c>
      <c r="FL326">
        <v>55</v>
      </c>
      <c r="FM326">
        <v>0</v>
      </c>
      <c r="FN326">
        <v>3</v>
      </c>
      <c r="FO326">
        <v>0</v>
      </c>
      <c r="FP326">
        <v>0</v>
      </c>
      <c r="FQ326">
        <v>0</v>
      </c>
      <c r="FR326">
        <v>3</v>
      </c>
      <c r="FS326">
        <v>0</v>
      </c>
      <c r="FT326">
        <v>0</v>
      </c>
      <c r="FU326">
        <v>2</v>
      </c>
      <c r="FV326">
        <v>1</v>
      </c>
      <c r="FW326">
        <v>0</v>
      </c>
      <c r="FX326">
        <v>1</v>
      </c>
      <c r="FY326">
        <v>1</v>
      </c>
      <c r="FZ326">
        <v>1</v>
      </c>
      <c r="GA326">
        <v>5</v>
      </c>
      <c r="GB326">
        <v>0</v>
      </c>
      <c r="GC326">
        <v>690</v>
      </c>
      <c r="GD326">
        <v>128</v>
      </c>
      <c r="GE326">
        <v>818</v>
      </c>
      <c r="GF326">
        <v>2</v>
      </c>
      <c r="GG326">
        <v>0</v>
      </c>
      <c r="GH326">
        <v>2</v>
      </c>
      <c r="GI326">
        <v>682</v>
      </c>
      <c r="GJ326">
        <v>128</v>
      </c>
      <c r="GK326">
        <v>810</v>
      </c>
      <c r="GL326">
        <v>690</v>
      </c>
      <c r="GM326">
        <v>51</v>
      </c>
      <c r="GN326">
        <v>48</v>
      </c>
      <c r="GO326">
        <v>51</v>
      </c>
      <c r="GP326">
        <v>216</v>
      </c>
      <c r="GQ326">
        <v>19</v>
      </c>
      <c r="GR326">
        <v>4</v>
      </c>
      <c r="GS326">
        <v>4</v>
      </c>
      <c r="GT326" t="s">
        <v>121</v>
      </c>
      <c r="GU326" t="s">
        <v>1333</v>
      </c>
      <c r="HH326" s="130"/>
      <c r="HI326" s="130"/>
      <c r="HN326" s="130"/>
      <c r="HO326" s="130"/>
      <c r="HP326" s="130"/>
    </row>
    <row r="327" spans="1:224" x14ac:dyDescent="0.3">
      <c r="A327" t="s">
        <v>126</v>
      </c>
      <c r="B327" t="s">
        <v>246</v>
      </c>
      <c r="C327" t="s">
        <v>814</v>
      </c>
      <c r="D327" t="s">
        <v>815</v>
      </c>
      <c r="E327" s="353">
        <v>44682</v>
      </c>
      <c r="F327">
        <v>5188</v>
      </c>
      <c r="G327">
        <v>524</v>
      </c>
      <c r="H327">
        <v>516</v>
      </c>
      <c r="I327">
        <v>532</v>
      </c>
      <c r="J327">
        <v>513</v>
      </c>
      <c r="K327">
        <v>530</v>
      </c>
      <c r="L327">
        <v>414</v>
      </c>
      <c r="M327">
        <v>499</v>
      </c>
      <c r="N327">
        <v>281</v>
      </c>
      <c r="O327">
        <v>544</v>
      </c>
      <c r="P327">
        <v>6</v>
      </c>
      <c r="Q327">
        <v>6</v>
      </c>
      <c r="R327">
        <v>7</v>
      </c>
      <c r="S327">
        <v>6</v>
      </c>
      <c r="T327">
        <v>5</v>
      </c>
      <c r="U327">
        <v>4</v>
      </c>
      <c r="V327">
        <v>6</v>
      </c>
      <c r="W327">
        <v>4</v>
      </c>
      <c r="X327">
        <v>8</v>
      </c>
      <c r="Y327">
        <v>517</v>
      </c>
      <c r="Z327">
        <v>509</v>
      </c>
      <c r="AA327">
        <v>524</v>
      </c>
      <c r="AB327">
        <v>506</v>
      </c>
      <c r="AC327">
        <v>524</v>
      </c>
      <c r="AD327">
        <v>409</v>
      </c>
      <c r="AE327">
        <v>492</v>
      </c>
      <c r="AF327">
        <v>276</v>
      </c>
      <c r="AG327">
        <v>533</v>
      </c>
      <c r="AH327">
        <v>39</v>
      </c>
      <c r="AI327">
        <v>39</v>
      </c>
      <c r="AJ327">
        <v>0</v>
      </c>
      <c r="AK327">
        <v>0</v>
      </c>
      <c r="AL327">
        <v>39</v>
      </c>
      <c r="AM327">
        <v>39</v>
      </c>
      <c r="AN327">
        <v>379</v>
      </c>
      <c r="AO327">
        <v>4</v>
      </c>
      <c r="AP327">
        <v>374</v>
      </c>
      <c r="AQ327">
        <v>0</v>
      </c>
      <c r="AR327">
        <v>0</v>
      </c>
      <c r="AS327">
        <v>0</v>
      </c>
      <c r="AT327">
        <v>210</v>
      </c>
      <c r="AU327">
        <v>2</v>
      </c>
      <c r="AV327">
        <v>208</v>
      </c>
      <c r="AW327">
        <v>499</v>
      </c>
      <c r="AX327">
        <v>0</v>
      </c>
      <c r="AY327">
        <v>3</v>
      </c>
      <c r="AZ327">
        <v>495</v>
      </c>
      <c r="BA327">
        <v>6</v>
      </c>
      <c r="BB327">
        <v>0</v>
      </c>
      <c r="BC327">
        <v>0</v>
      </c>
      <c r="BD327">
        <v>6</v>
      </c>
      <c r="BE327">
        <v>492</v>
      </c>
      <c r="BF327">
        <v>0</v>
      </c>
      <c r="BG327">
        <v>3</v>
      </c>
      <c r="BH327">
        <v>488</v>
      </c>
      <c r="BI327">
        <v>45</v>
      </c>
      <c r="BJ327">
        <v>3</v>
      </c>
      <c r="BK327">
        <v>77</v>
      </c>
      <c r="BL327">
        <v>43</v>
      </c>
      <c r="BM327">
        <v>9</v>
      </c>
      <c r="BN327">
        <v>4</v>
      </c>
      <c r="BO327">
        <v>24</v>
      </c>
      <c r="BP327">
        <v>0</v>
      </c>
      <c r="BQ327">
        <v>0</v>
      </c>
      <c r="BR327">
        <v>0</v>
      </c>
      <c r="BS327">
        <v>24</v>
      </c>
      <c r="BT327">
        <v>0</v>
      </c>
      <c r="BU327">
        <v>0</v>
      </c>
      <c r="BV327">
        <v>3</v>
      </c>
      <c r="BW327">
        <v>6</v>
      </c>
      <c r="BX327">
        <v>1</v>
      </c>
      <c r="BY327">
        <v>5</v>
      </c>
      <c r="BZ327">
        <v>22</v>
      </c>
      <c r="CA327">
        <v>6</v>
      </c>
      <c r="CB327">
        <v>21</v>
      </c>
      <c r="CC327">
        <v>1</v>
      </c>
      <c r="CG327">
        <v>524</v>
      </c>
      <c r="CH327">
        <v>430</v>
      </c>
      <c r="CI327">
        <v>532</v>
      </c>
      <c r="CJ327">
        <v>157</v>
      </c>
      <c r="CK327">
        <v>490</v>
      </c>
      <c r="CL327">
        <v>354</v>
      </c>
      <c r="CM327">
        <v>516</v>
      </c>
      <c r="CN327">
        <v>501</v>
      </c>
      <c r="CO327">
        <v>502</v>
      </c>
      <c r="CP327">
        <v>266</v>
      </c>
      <c r="CQ327">
        <v>6</v>
      </c>
      <c r="CR327">
        <v>6</v>
      </c>
      <c r="CS327">
        <v>7</v>
      </c>
      <c r="CT327">
        <v>1</v>
      </c>
      <c r="CU327">
        <v>6</v>
      </c>
      <c r="CV327">
        <v>5</v>
      </c>
      <c r="CW327">
        <v>6</v>
      </c>
      <c r="CX327">
        <v>6</v>
      </c>
      <c r="CY327">
        <v>6</v>
      </c>
      <c r="CZ327">
        <v>4</v>
      </c>
      <c r="DA327">
        <v>517</v>
      </c>
      <c r="DB327">
        <v>423</v>
      </c>
      <c r="DC327">
        <v>524</v>
      </c>
      <c r="DD327">
        <v>155</v>
      </c>
      <c r="DE327">
        <v>483</v>
      </c>
      <c r="DF327">
        <v>348</v>
      </c>
      <c r="DG327">
        <v>509</v>
      </c>
      <c r="DH327">
        <v>494</v>
      </c>
      <c r="DI327">
        <v>495</v>
      </c>
      <c r="DJ327">
        <v>261</v>
      </c>
      <c r="DL327">
        <v>557</v>
      </c>
      <c r="DM327">
        <v>553</v>
      </c>
      <c r="DN327">
        <v>4</v>
      </c>
      <c r="DO327">
        <v>557</v>
      </c>
      <c r="DP327">
        <v>9</v>
      </c>
      <c r="DQ327">
        <v>544</v>
      </c>
      <c r="DR327">
        <v>4</v>
      </c>
      <c r="DS327">
        <v>99</v>
      </c>
      <c r="DT327">
        <v>186</v>
      </c>
      <c r="DU327">
        <v>45</v>
      </c>
      <c r="DV327">
        <v>470</v>
      </c>
      <c r="DW327">
        <v>20</v>
      </c>
      <c r="DX327">
        <v>3</v>
      </c>
      <c r="DY327">
        <v>6</v>
      </c>
      <c r="DZ327">
        <v>12</v>
      </c>
      <c r="EA327">
        <v>1</v>
      </c>
      <c r="EB327">
        <v>93</v>
      </c>
      <c r="EC327">
        <v>0</v>
      </c>
      <c r="ED327">
        <v>176</v>
      </c>
      <c r="EE327">
        <v>0</v>
      </c>
      <c r="EF327">
        <v>0</v>
      </c>
      <c r="EG327">
        <v>34</v>
      </c>
      <c r="EH327">
        <v>294</v>
      </c>
      <c r="EI327">
        <v>229</v>
      </c>
      <c r="EJ327">
        <v>0</v>
      </c>
      <c r="EK327">
        <v>5</v>
      </c>
      <c r="EL327">
        <v>4</v>
      </c>
      <c r="EM327">
        <v>0</v>
      </c>
      <c r="EN327">
        <v>0</v>
      </c>
      <c r="EO327">
        <v>28</v>
      </c>
      <c r="EP327">
        <v>289</v>
      </c>
      <c r="EQ327">
        <v>227</v>
      </c>
      <c r="ER327">
        <v>6</v>
      </c>
      <c r="ES327">
        <v>64</v>
      </c>
      <c r="ET327">
        <v>10</v>
      </c>
      <c r="EU327">
        <v>10</v>
      </c>
      <c r="EV327">
        <v>7</v>
      </c>
      <c r="EW327">
        <v>3710</v>
      </c>
      <c r="EX327">
        <v>0</v>
      </c>
      <c r="EY327">
        <v>724</v>
      </c>
      <c r="EZ327">
        <v>4</v>
      </c>
      <c r="FA327">
        <v>16</v>
      </c>
      <c r="FB327">
        <v>32</v>
      </c>
      <c r="FC327">
        <v>1772</v>
      </c>
      <c r="FD327">
        <v>1479</v>
      </c>
      <c r="FE327">
        <v>476</v>
      </c>
      <c r="FF327">
        <v>3727</v>
      </c>
      <c r="FG327">
        <v>50</v>
      </c>
      <c r="FH327">
        <v>19</v>
      </c>
      <c r="FI327">
        <v>0</v>
      </c>
      <c r="FJ327">
        <v>13</v>
      </c>
      <c r="FK327">
        <v>0</v>
      </c>
      <c r="FL327">
        <v>50</v>
      </c>
      <c r="FM327">
        <v>0</v>
      </c>
      <c r="FN327">
        <v>0</v>
      </c>
      <c r="FO327">
        <v>0</v>
      </c>
      <c r="FP327">
        <v>0</v>
      </c>
      <c r="FQ327">
        <v>0</v>
      </c>
      <c r="FR327">
        <v>0</v>
      </c>
      <c r="FS327">
        <v>0</v>
      </c>
      <c r="FT327">
        <v>0</v>
      </c>
      <c r="FU327">
        <v>5</v>
      </c>
      <c r="FV327">
        <v>4</v>
      </c>
      <c r="FW327">
        <v>3</v>
      </c>
      <c r="FX327">
        <v>0</v>
      </c>
      <c r="FY327">
        <v>4</v>
      </c>
      <c r="FZ327">
        <v>1</v>
      </c>
      <c r="GA327">
        <v>5</v>
      </c>
      <c r="GB327">
        <v>3</v>
      </c>
      <c r="GC327">
        <v>311</v>
      </c>
      <c r="GD327">
        <v>72</v>
      </c>
      <c r="GE327">
        <v>383</v>
      </c>
      <c r="GF327">
        <v>2</v>
      </c>
      <c r="GG327">
        <v>0</v>
      </c>
      <c r="GH327">
        <v>2</v>
      </c>
      <c r="GI327">
        <v>309</v>
      </c>
      <c r="GJ327">
        <v>72</v>
      </c>
      <c r="GK327">
        <v>381</v>
      </c>
      <c r="GL327">
        <v>311</v>
      </c>
      <c r="GM327">
        <v>43</v>
      </c>
      <c r="GN327">
        <v>43</v>
      </c>
      <c r="GO327">
        <v>40</v>
      </c>
      <c r="GP327">
        <v>260</v>
      </c>
      <c r="GQ327">
        <v>1</v>
      </c>
      <c r="GR327">
        <v>1</v>
      </c>
      <c r="GS327">
        <v>1</v>
      </c>
      <c r="GT327" t="s">
        <v>118</v>
      </c>
      <c r="GU327" t="s">
        <v>1334</v>
      </c>
      <c r="HH327" s="130"/>
      <c r="HI327" s="130"/>
      <c r="HN327" s="130"/>
      <c r="HO327" s="130"/>
      <c r="HP327" s="130"/>
    </row>
    <row r="328" spans="1:224" x14ac:dyDescent="0.3">
      <c r="A328" t="s">
        <v>126</v>
      </c>
      <c r="B328" t="s">
        <v>246</v>
      </c>
      <c r="C328" t="s">
        <v>814</v>
      </c>
      <c r="D328" t="s">
        <v>815</v>
      </c>
      <c r="E328" s="353">
        <v>44713</v>
      </c>
      <c r="F328">
        <v>5230</v>
      </c>
      <c r="G328">
        <v>534</v>
      </c>
      <c r="H328">
        <v>533</v>
      </c>
      <c r="I328">
        <v>548</v>
      </c>
      <c r="J328">
        <v>524</v>
      </c>
      <c r="K328">
        <v>544</v>
      </c>
      <c r="L328">
        <v>425</v>
      </c>
      <c r="M328">
        <v>508</v>
      </c>
      <c r="N328">
        <v>279</v>
      </c>
      <c r="O328">
        <v>554</v>
      </c>
      <c r="P328">
        <v>7</v>
      </c>
      <c r="Q328">
        <v>7</v>
      </c>
      <c r="R328">
        <v>8</v>
      </c>
      <c r="S328">
        <v>7</v>
      </c>
      <c r="T328">
        <v>6</v>
      </c>
      <c r="U328">
        <v>5</v>
      </c>
      <c r="V328">
        <v>7</v>
      </c>
      <c r="W328">
        <v>4</v>
      </c>
      <c r="X328">
        <v>9</v>
      </c>
      <c r="Y328">
        <v>526</v>
      </c>
      <c r="Z328">
        <v>525</v>
      </c>
      <c r="AA328">
        <v>539</v>
      </c>
      <c r="AB328">
        <v>516</v>
      </c>
      <c r="AC328">
        <v>537</v>
      </c>
      <c r="AD328">
        <v>419</v>
      </c>
      <c r="AE328">
        <v>500</v>
      </c>
      <c r="AF328">
        <v>274</v>
      </c>
      <c r="AG328">
        <v>542</v>
      </c>
      <c r="AH328">
        <v>38</v>
      </c>
      <c r="AI328">
        <v>37</v>
      </c>
      <c r="AJ328">
        <v>0</v>
      </c>
      <c r="AK328">
        <v>0</v>
      </c>
      <c r="AL328">
        <v>38</v>
      </c>
      <c r="AM328">
        <v>37</v>
      </c>
      <c r="AN328">
        <v>390</v>
      </c>
      <c r="AO328">
        <v>5</v>
      </c>
      <c r="AP328">
        <v>384</v>
      </c>
      <c r="AQ328">
        <v>0</v>
      </c>
      <c r="AR328">
        <v>0</v>
      </c>
      <c r="AS328">
        <v>0</v>
      </c>
      <c r="AT328">
        <v>211</v>
      </c>
      <c r="AU328">
        <v>2</v>
      </c>
      <c r="AV328">
        <v>209</v>
      </c>
      <c r="AW328">
        <v>508</v>
      </c>
      <c r="AX328">
        <v>0</v>
      </c>
      <c r="AY328">
        <v>3</v>
      </c>
      <c r="AZ328">
        <v>504</v>
      </c>
      <c r="BA328">
        <v>7</v>
      </c>
      <c r="BB328">
        <v>0</v>
      </c>
      <c r="BC328">
        <v>0</v>
      </c>
      <c r="BD328">
        <v>7</v>
      </c>
      <c r="BE328">
        <v>500</v>
      </c>
      <c r="BF328">
        <v>0</v>
      </c>
      <c r="BG328">
        <v>3</v>
      </c>
      <c r="BH328">
        <v>496</v>
      </c>
      <c r="BI328">
        <v>48</v>
      </c>
      <c r="BJ328">
        <v>3</v>
      </c>
      <c r="BK328">
        <v>78</v>
      </c>
      <c r="BL328">
        <v>42</v>
      </c>
      <c r="BM328">
        <v>9</v>
      </c>
      <c r="BN328">
        <v>4</v>
      </c>
      <c r="BO328">
        <v>23</v>
      </c>
      <c r="BP328">
        <v>0</v>
      </c>
      <c r="BQ328">
        <v>0</v>
      </c>
      <c r="BR328">
        <v>0</v>
      </c>
      <c r="BS328">
        <v>23</v>
      </c>
      <c r="BT328">
        <v>0</v>
      </c>
      <c r="BU328">
        <v>0</v>
      </c>
      <c r="BV328">
        <v>3</v>
      </c>
      <c r="BW328">
        <v>5</v>
      </c>
      <c r="BX328">
        <v>1</v>
      </c>
      <c r="BY328">
        <v>4</v>
      </c>
      <c r="BZ328">
        <v>21</v>
      </c>
      <c r="CA328">
        <v>5</v>
      </c>
      <c r="CB328">
        <v>20</v>
      </c>
      <c r="CC328">
        <v>1</v>
      </c>
      <c r="CG328">
        <v>534</v>
      </c>
      <c r="CH328">
        <v>434</v>
      </c>
      <c r="CI328">
        <v>548</v>
      </c>
      <c r="CJ328">
        <v>151</v>
      </c>
      <c r="CK328">
        <v>504</v>
      </c>
      <c r="CL328">
        <v>364</v>
      </c>
      <c r="CM328">
        <v>533</v>
      </c>
      <c r="CN328">
        <v>518</v>
      </c>
      <c r="CO328">
        <v>517</v>
      </c>
      <c r="CP328">
        <v>267</v>
      </c>
      <c r="CQ328">
        <v>7</v>
      </c>
      <c r="CR328">
        <v>6</v>
      </c>
      <c r="CS328">
        <v>8</v>
      </c>
      <c r="CT328">
        <v>2</v>
      </c>
      <c r="CU328">
        <v>7</v>
      </c>
      <c r="CV328">
        <v>6</v>
      </c>
      <c r="CW328">
        <v>7</v>
      </c>
      <c r="CX328">
        <v>7</v>
      </c>
      <c r="CY328">
        <v>7</v>
      </c>
      <c r="CZ328">
        <v>4</v>
      </c>
      <c r="DA328">
        <v>526</v>
      </c>
      <c r="DB328">
        <v>427</v>
      </c>
      <c r="DC328">
        <v>539</v>
      </c>
      <c r="DD328">
        <v>148</v>
      </c>
      <c r="DE328">
        <v>496</v>
      </c>
      <c r="DF328">
        <v>357</v>
      </c>
      <c r="DG328">
        <v>525</v>
      </c>
      <c r="DH328">
        <v>510</v>
      </c>
      <c r="DI328">
        <v>509</v>
      </c>
      <c r="DJ328">
        <v>262</v>
      </c>
      <c r="DL328">
        <v>566</v>
      </c>
      <c r="DM328">
        <v>562</v>
      </c>
      <c r="DN328">
        <v>4</v>
      </c>
      <c r="DO328">
        <v>566</v>
      </c>
      <c r="DP328">
        <v>10</v>
      </c>
      <c r="DQ328">
        <v>552</v>
      </c>
      <c r="DR328">
        <v>4</v>
      </c>
      <c r="DS328">
        <v>101</v>
      </c>
      <c r="DT328">
        <v>188</v>
      </c>
      <c r="DU328">
        <v>44</v>
      </c>
      <c r="DV328">
        <v>482</v>
      </c>
      <c r="DW328">
        <v>19</v>
      </c>
      <c r="DX328">
        <v>3</v>
      </c>
      <c r="DY328">
        <v>6</v>
      </c>
      <c r="DZ328">
        <v>11</v>
      </c>
      <c r="EA328">
        <v>1</v>
      </c>
      <c r="EB328">
        <v>94</v>
      </c>
      <c r="EC328">
        <v>0</v>
      </c>
      <c r="ED328">
        <v>177</v>
      </c>
      <c r="EE328">
        <v>0</v>
      </c>
      <c r="EF328">
        <v>0</v>
      </c>
      <c r="EG328">
        <v>33</v>
      </c>
      <c r="EH328">
        <v>300</v>
      </c>
      <c r="EI328">
        <v>233</v>
      </c>
      <c r="EJ328">
        <v>0</v>
      </c>
      <c r="EK328">
        <v>5</v>
      </c>
      <c r="EL328">
        <v>4</v>
      </c>
      <c r="EM328">
        <v>1</v>
      </c>
      <c r="EN328">
        <v>0</v>
      </c>
      <c r="EO328">
        <v>27</v>
      </c>
      <c r="EP328">
        <v>295</v>
      </c>
      <c r="EQ328">
        <v>230</v>
      </c>
      <c r="ER328">
        <v>4</v>
      </c>
      <c r="ES328">
        <v>65</v>
      </c>
      <c r="ET328">
        <v>11</v>
      </c>
      <c r="EU328">
        <v>10</v>
      </c>
      <c r="EV328">
        <v>7</v>
      </c>
      <c r="EW328">
        <v>3738</v>
      </c>
      <c r="EX328">
        <v>0</v>
      </c>
      <c r="EY328">
        <v>732</v>
      </c>
      <c r="EZ328">
        <v>4</v>
      </c>
      <c r="FA328">
        <v>16</v>
      </c>
      <c r="FB328">
        <v>32</v>
      </c>
      <c r="FC328">
        <v>1781</v>
      </c>
      <c r="FD328">
        <v>1498</v>
      </c>
      <c r="FE328">
        <v>476</v>
      </c>
      <c r="FF328">
        <v>3755</v>
      </c>
      <c r="FG328">
        <v>52</v>
      </c>
      <c r="FH328">
        <v>18</v>
      </c>
      <c r="FI328">
        <v>0</v>
      </c>
      <c r="FJ328">
        <v>13</v>
      </c>
      <c r="FK328">
        <v>0</v>
      </c>
      <c r="FL328">
        <v>52</v>
      </c>
      <c r="FM328">
        <v>0</v>
      </c>
      <c r="FN328">
        <v>0</v>
      </c>
      <c r="FO328">
        <v>0</v>
      </c>
      <c r="FP328">
        <v>0</v>
      </c>
      <c r="FQ328">
        <v>0</v>
      </c>
      <c r="FR328">
        <v>0</v>
      </c>
      <c r="FS328">
        <v>0</v>
      </c>
      <c r="FT328">
        <v>0</v>
      </c>
      <c r="FU328">
        <v>4</v>
      </c>
      <c r="FV328">
        <v>3</v>
      </c>
      <c r="FW328">
        <v>2</v>
      </c>
      <c r="FX328">
        <v>0</v>
      </c>
      <c r="FY328">
        <v>4</v>
      </c>
      <c r="FZ328">
        <v>0</v>
      </c>
      <c r="GA328">
        <v>4</v>
      </c>
      <c r="GB328">
        <v>3</v>
      </c>
      <c r="GC328">
        <v>317</v>
      </c>
      <c r="GD328">
        <v>73</v>
      </c>
      <c r="GE328">
        <v>390</v>
      </c>
      <c r="GF328">
        <v>2</v>
      </c>
      <c r="GG328">
        <v>0</v>
      </c>
      <c r="GH328">
        <v>2</v>
      </c>
      <c r="GI328">
        <v>315</v>
      </c>
      <c r="GJ328">
        <v>73</v>
      </c>
      <c r="GK328">
        <v>388</v>
      </c>
      <c r="GL328">
        <v>317</v>
      </c>
      <c r="GM328">
        <v>43</v>
      </c>
      <c r="GN328">
        <v>43</v>
      </c>
      <c r="GO328">
        <v>40</v>
      </c>
      <c r="GP328">
        <v>264</v>
      </c>
      <c r="GQ328">
        <v>2</v>
      </c>
      <c r="GR328">
        <v>2</v>
      </c>
      <c r="GS328">
        <v>2</v>
      </c>
      <c r="GT328" t="s">
        <v>121</v>
      </c>
      <c r="GU328" t="s">
        <v>1334</v>
      </c>
      <c r="HH328" s="130"/>
      <c r="HI328" s="130"/>
      <c r="HN328" s="130"/>
      <c r="HO328" s="130"/>
      <c r="HP328" s="130"/>
    </row>
    <row r="329" spans="1:224" x14ac:dyDescent="0.3">
      <c r="A329" t="s">
        <v>126</v>
      </c>
      <c r="B329" t="s">
        <v>246</v>
      </c>
      <c r="C329" t="s">
        <v>816</v>
      </c>
      <c r="D329" t="s">
        <v>817</v>
      </c>
      <c r="E329" s="353">
        <v>44682</v>
      </c>
      <c r="F329">
        <v>6935</v>
      </c>
      <c r="G329">
        <v>466</v>
      </c>
      <c r="H329">
        <v>531</v>
      </c>
      <c r="I329">
        <v>568</v>
      </c>
      <c r="J329">
        <v>452</v>
      </c>
      <c r="K329">
        <v>559</v>
      </c>
      <c r="L329">
        <v>232</v>
      </c>
      <c r="M329">
        <v>324</v>
      </c>
      <c r="N329">
        <v>173</v>
      </c>
      <c r="O329">
        <v>659</v>
      </c>
      <c r="P329">
        <v>14</v>
      </c>
      <c r="Q329">
        <v>17</v>
      </c>
      <c r="R329">
        <v>19</v>
      </c>
      <c r="S329">
        <v>18</v>
      </c>
      <c r="T329">
        <v>19</v>
      </c>
      <c r="U329">
        <v>8</v>
      </c>
      <c r="V329">
        <v>12</v>
      </c>
      <c r="W329">
        <v>11</v>
      </c>
      <c r="X329">
        <v>26</v>
      </c>
      <c r="Y329">
        <v>447</v>
      </c>
      <c r="Z329">
        <v>507</v>
      </c>
      <c r="AA329">
        <v>542</v>
      </c>
      <c r="AB329">
        <v>431</v>
      </c>
      <c r="AC329">
        <v>533</v>
      </c>
      <c r="AD329">
        <v>223</v>
      </c>
      <c r="AE329">
        <v>309</v>
      </c>
      <c r="AF329">
        <v>159</v>
      </c>
      <c r="AG329">
        <v>626</v>
      </c>
      <c r="AH329">
        <v>31</v>
      </c>
      <c r="AI329">
        <v>31</v>
      </c>
      <c r="AJ329">
        <v>3</v>
      </c>
      <c r="AK329">
        <v>3</v>
      </c>
      <c r="AL329">
        <v>28</v>
      </c>
      <c r="AM329">
        <v>28</v>
      </c>
      <c r="AN329">
        <v>151</v>
      </c>
      <c r="AO329">
        <v>5</v>
      </c>
      <c r="AP329">
        <v>145</v>
      </c>
      <c r="AQ329">
        <v>0</v>
      </c>
      <c r="AR329">
        <v>0</v>
      </c>
      <c r="AS329">
        <v>0</v>
      </c>
      <c r="AT329">
        <v>38</v>
      </c>
      <c r="AU329">
        <v>3</v>
      </c>
      <c r="AV329">
        <v>34</v>
      </c>
      <c r="AW329">
        <v>324</v>
      </c>
      <c r="AX329">
        <v>0</v>
      </c>
      <c r="AY329">
        <v>2</v>
      </c>
      <c r="AZ329">
        <v>318</v>
      </c>
      <c r="BA329">
        <v>12</v>
      </c>
      <c r="BB329">
        <v>0</v>
      </c>
      <c r="BC329">
        <v>0</v>
      </c>
      <c r="BD329">
        <v>12</v>
      </c>
      <c r="BE329">
        <v>309</v>
      </c>
      <c r="BF329">
        <v>0</v>
      </c>
      <c r="BG329">
        <v>1</v>
      </c>
      <c r="BH329">
        <v>304</v>
      </c>
      <c r="BI329">
        <v>106</v>
      </c>
      <c r="BJ329">
        <v>15</v>
      </c>
      <c r="BK329">
        <v>142</v>
      </c>
      <c r="BL329">
        <v>107</v>
      </c>
      <c r="BM329">
        <v>16</v>
      </c>
      <c r="BN329">
        <v>5</v>
      </c>
      <c r="BO329">
        <v>47</v>
      </c>
      <c r="BP329">
        <v>3</v>
      </c>
      <c r="BQ329">
        <v>0</v>
      </c>
      <c r="BR329">
        <v>0</v>
      </c>
      <c r="BS329">
        <v>44</v>
      </c>
      <c r="BT329">
        <v>1</v>
      </c>
      <c r="BU329">
        <v>0</v>
      </c>
      <c r="BV329">
        <v>8</v>
      </c>
      <c r="BW329">
        <v>11</v>
      </c>
      <c r="BX329">
        <v>0</v>
      </c>
      <c r="BY329">
        <v>11</v>
      </c>
      <c r="BZ329">
        <v>31</v>
      </c>
      <c r="CA329">
        <v>12</v>
      </c>
      <c r="CB329">
        <v>30</v>
      </c>
      <c r="CC329">
        <v>1</v>
      </c>
      <c r="CG329">
        <v>466</v>
      </c>
      <c r="CH329">
        <v>318</v>
      </c>
      <c r="CI329">
        <v>568</v>
      </c>
      <c r="CJ329">
        <v>140</v>
      </c>
      <c r="CK329">
        <v>527</v>
      </c>
      <c r="CL329">
        <v>347</v>
      </c>
      <c r="CM329">
        <v>531</v>
      </c>
      <c r="CN329">
        <v>500</v>
      </c>
      <c r="CO329">
        <v>400</v>
      </c>
      <c r="CP329">
        <v>157</v>
      </c>
      <c r="CQ329">
        <v>14</v>
      </c>
      <c r="CR329">
        <v>12</v>
      </c>
      <c r="CS329">
        <v>19</v>
      </c>
      <c r="CT329">
        <v>2</v>
      </c>
      <c r="CU329">
        <v>17</v>
      </c>
      <c r="CV329">
        <v>6</v>
      </c>
      <c r="CW329">
        <v>17</v>
      </c>
      <c r="CX329">
        <v>16</v>
      </c>
      <c r="CY329">
        <v>12</v>
      </c>
      <c r="CZ329">
        <v>4</v>
      </c>
      <c r="DA329">
        <v>447</v>
      </c>
      <c r="DB329">
        <v>303</v>
      </c>
      <c r="DC329">
        <v>542</v>
      </c>
      <c r="DD329">
        <v>133</v>
      </c>
      <c r="DE329">
        <v>503</v>
      </c>
      <c r="DF329">
        <v>334</v>
      </c>
      <c r="DG329">
        <v>507</v>
      </c>
      <c r="DH329">
        <v>478</v>
      </c>
      <c r="DI329">
        <v>383</v>
      </c>
      <c r="DJ329">
        <v>151</v>
      </c>
      <c r="DL329">
        <v>677</v>
      </c>
      <c r="DM329">
        <v>668</v>
      </c>
      <c r="DN329">
        <v>9</v>
      </c>
      <c r="DO329">
        <v>677</v>
      </c>
      <c r="DP329">
        <v>29</v>
      </c>
      <c r="DQ329">
        <v>639</v>
      </c>
      <c r="DR329">
        <v>9</v>
      </c>
      <c r="DS329">
        <v>119</v>
      </c>
      <c r="DT329">
        <v>287</v>
      </c>
      <c r="DU329">
        <v>52</v>
      </c>
      <c r="DV329">
        <v>586</v>
      </c>
      <c r="DW329">
        <v>24</v>
      </c>
      <c r="DX329">
        <v>5</v>
      </c>
      <c r="DY329">
        <v>7</v>
      </c>
      <c r="DZ329">
        <v>1</v>
      </c>
      <c r="EA329">
        <v>2</v>
      </c>
      <c r="EB329">
        <v>110</v>
      </c>
      <c r="EC329">
        <v>1</v>
      </c>
      <c r="ED329">
        <v>278</v>
      </c>
      <c r="EE329">
        <v>1</v>
      </c>
      <c r="EF329">
        <v>2</v>
      </c>
      <c r="EG329">
        <v>54</v>
      </c>
      <c r="EH329">
        <v>324</v>
      </c>
      <c r="EI329">
        <v>297</v>
      </c>
      <c r="EJ329">
        <v>1</v>
      </c>
      <c r="EK329">
        <v>13</v>
      </c>
      <c r="EL329">
        <v>14</v>
      </c>
      <c r="EM329">
        <v>1</v>
      </c>
      <c r="EN329">
        <v>0</v>
      </c>
      <c r="EO329">
        <v>38</v>
      </c>
      <c r="EP329">
        <v>308</v>
      </c>
      <c r="EQ329">
        <v>293</v>
      </c>
      <c r="ER329">
        <v>3</v>
      </c>
      <c r="ES329">
        <v>54</v>
      </c>
      <c r="ET329">
        <v>17</v>
      </c>
      <c r="EU329">
        <v>149</v>
      </c>
      <c r="EV329">
        <v>27</v>
      </c>
      <c r="EW329">
        <v>4560</v>
      </c>
      <c r="EX329">
        <v>0</v>
      </c>
      <c r="EY329">
        <v>529</v>
      </c>
      <c r="EZ329">
        <v>3</v>
      </c>
      <c r="FA329">
        <v>42</v>
      </c>
      <c r="FB329">
        <v>65</v>
      </c>
      <c r="FC329">
        <v>2266</v>
      </c>
      <c r="FD329">
        <v>1863</v>
      </c>
      <c r="FE329">
        <v>607</v>
      </c>
      <c r="FF329">
        <v>4736</v>
      </c>
      <c r="FG329">
        <v>76</v>
      </c>
      <c r="FH329">
        <v>11</v>
      </c>
      <c r="FI329">
        <v>0</v>
      </c>
      <c r="FJ329">
        <v>11</v>
      </c>
      <c r="FK329">
        <v>6</v>
      </c>
      <c r="FL329">
        <v>66</v>
      </c>
      <c r="FM329">
        <v>4</v>
      </c>
      <c r="FN329">
        <v>2</v>
      </c>
      <c r="FO329">
        <v>0</v>
      </c>
      <c r="FP329">
        <v>0</v>
      </c>
      <c r="FQ329">
        <v>0</v>
      </c>
      <c r="FR329">
        <v>0</v>
      </c>
      <c r="FS329">
        <v>0</v>
      </c>
      <c r="FT329">
        <v>0</v>
      </c>
      <c r="FU329">
        <v>7</v>
      </c>
      <c r="FV329">
        <v>5</v>
      </c>
      <c r="FW329">
        <v>2</v>
      </c>
      <c r="FX329">
        <v>1</v>
      </c>
      <c r="FY329">
        <v>6</v>
      </c>
      <c r="FZ329">
        <v>1</v>
      </c>
      <c r="GA329">
        <v>9</v>
      </c>
      <c r="GB329">
        <v>1</v>
      </c>
      <c r="GC329">
        <v>343</v>
      </c>
      <c r="GD329">
        <v>139</v>
      </c>
      <c r="GE329">
        <v>482</v>
      </c>
      <c r="GF329">
        <v>13</v>
      </c>
      <c r="GG329">
        <v>1</v>
      </c>
      <c r="GH329">
        <v>14</v>
      </c>
      <c r="GI329">
        <v>327</v>
      </c>
      <c r="GJ329">
        <v>138</v>
      </c>
      <c r="GK329">
        <v>465</v>
      </c>
      <c r="GL329">
        <v>343</v>
      </c>
      <c r="GM329">
        <v>19</v>
      </c>
      <c r="GN329">
        <v>18</v>
      </c>
      <c r="GO329">
        <v>19</v>
      </c>
      <c r="GP329">
        <v>187</v>
      </c>
      <c r="GQ329">
        <v>0</v>
      </c>
      <c r="GR329">
        <v>0</v>
      </c>
      <c r="GS329">
        <v>0</v>
      </c>
      <c r="GT329" t="s">
        <v>118</v>
      </c>
      <c r="GU329" t="s">
        <v>1335</v>
      </c>
      <c r="HH329" s="130"/>
      <c r="HI329" s="130"/>
      <c r="HN329" s="130"/>
      <c r="HO329" s="130"/>
      <c r="HP329" s="130"/>
    </row>
    <row r="330" spans="1:224" x14ac:dyDescent="0.3">
      <c r="A330" t="s">
        <v>126</v>
      </c>
      <c r="B330" t="s">
        <v>246</v>
      </c>
      <c r="C330" t="s">
        <v>816</v>
      </c>
      <c r="D330" t="s">
        <v>817</v>
      </c>
      <c r="E330" s="353">
        <v>44713</v>
      </c>
      <c r="F330">
        <v>6943</v>
      </c>
      <c r="G330">
        <v>485</v>
      </c>
      <c r="H330">
        <v>554</v>
      </c>
      <c r="I330">
        <v>584</v>
      </c>
      <c r="J330">
        <v>459</v>
      </c>
      <c r="K330">
        <v>572</v>
      </c>
      <c r="L330">
        <v>293</v>
      </c>
      <c r="M330">
        <v>341</v>
      </c>
      <c r="N330">
        <v>163</v>
      </c>
      <c r="O330">
        <v>659</v>
      </c>
      <c r="P330">
        <v>14</v>
      </c>
      <c r="Q330">
        <v>17</v>
      </c>
      <c r="R330">
        <v>18</v>
      </c>
      <c r="S330">
        <v>17</v>
      </c>
      <c r="T330">
        <v>17</v>
      </c>
      <c r="U330">
        <v>8</v>
      </c>
      <c r="V330">
        <v>12</v>
      </c>
      <c r="W330">
        <v>9</v>
      </c>
      <c r="X330">
        <v>25</v>
      </c>
      <c r="Y330">
        <v>465</v>
      </c>
      <c r="Z330">
        <v>530</v>
      </c>
      <c r="AA330">
        <v>559</v>
      </c>
      <c r="AB330">
        <v>438</v>
      </c>
      <c r="AC330">
        <v>548</v>
      </c>
      <c r="AD330">
        <v>284</v>
      </c>
      <c r="AE330">
        <v>326</v>
      </c>
      <c r="AF330">
        <v>151</v>
      </c>
      <c r="AG330">
        <v>627</v>
      </c>
      <c r="AH330">
        <v>31</v>
      </c>
      <c r="AI330">
        <v>30</v>
      </c>
      <c r="AJ330">
        <v>2</v>
      </c>
      <c r="AK330">
        <v>2</v>
      </c>
      <c r="AL330">
        <v>29</v>
      </c>
      <c r="AM330">
        <v>28</v>
      </c>
      <c r="AN330">
        <v>190</v>
      </c>
      <c r="AO330">
        <v>5</v>
      </c>
      <c r="AP330">
        <v>184</v>
      </c>
      <c r="AQ330">
        <v>0</v>
      </c>
      <c r="AR330">
        <v>0</v>
      </c>
      <c r="AS330">
        <v>0</v>
      </c>
      <c r="AT330">
        <v>48</v>
      </c>
      <c r="AU330">
        <v>3</v>
      </c>
      <c r="AV330">
        <v>44</v>
      </c>
      <c r="AW330">
        <v>341</v>
      </c>
      <c r="AX330">
        <v>0</v>
      </c>
      <c r="AY330">
        <v>2</v>
      </c>
      <c r="AZ330">
        <v>335</v>
      </c>
      <c r="BA330">
        <v>12</v>
      </c>
      <c r="BB330">
        <v>0</v>
      </c>
      <c r="BC330">
        <v>0</v>
      </c>
      <c r="BD330">
        <v>12</v>
      </c>
      <c r="BE330">
        <v>326</v>
      </c>
      <c r="BF330">
        <v>0</v>
      </c>
      <c r="BG330">
        <v>1</v>
      </c>
      <c r="BH330">
        <v>321</v>
      </c>
      <c r="BI330">
        <v>107</v>
      </c>
      <c r="BJ330">
        <v>14</v>
      </c>
      <c r="BK330">
        <v>141</v>
      </c>
      <c r="BL330">
        <v>108</v>
      </c>
      <c r="BM330">
        <v>16</v>
      </c>
      <c r="BN330">
        <v>5</v>
      </c>
      <c r="BO330">
        <v>47</v>
      </c>
      <c r="BP330">
        <v>3</v>
      </c>
      <c r="BQ330">
        <v>0</v>
      </c>
      <c r="BR330">
        <v>0</v>
      </c>
      <c r="BS330">
        <v>44</v>
      </c>
      <c r="BT330">
        <v>1</v>
      </c>
      <c r="BU330">
        <v>0</v>
      </c>
      <c r="BV330">
        <v>9</v>
      </c>
      <c r="BW330">
        <v>10</v>
      </c>
      <c r="BX330">
        <v>0</v>
      </c>
      <c r="BY330">
        <v>10</v>
      </c>
      <c r="BZ330">
        <v>31</v>
      </c>
      <c r="CA330">
        <v>15</v>
      </c>
      <c r="CB330">
        <v>30</v>
      </c>
      <c r="CC330">
        <v>1</v>
      </c>
      <c r="CG330">
        <v>485</v>
      </c>
      <c r="CH330">
        <v>333</v>
      </c>
      <c r="CI330">
        <v>584</v>
      </c>
      <c r="CJ330">
        <v>145</v>
      </c>
      <c r="CK330">
        <v>542</v>
      </c>
      <c r="CL330">
        <v>358</v>
      </c>
      <c r="CM330">
        <v>554</v>
      </c>
      <c r="CN330">
        <v>520</v>
      </c>
      <c r="CO330">
        <v>430</v>
      </c>
      <c r="CP330">
        <v>179</v>
      </c>
      <c r="CQ330">
        <v>14</v>
      </c>
      <c r="CR330">
        <v>12</v>
      </c>
      <c r="CS330">
        <v>18</v>
      </c>
      <c r="CT330">
        <v>3</v>
      </c>
      <c r="CU330">
        <v>16</v>
      </c>
      <c r="CV330">
        <v>5</v>
      </c>
      <c r="CW330">
        <v>17</v>
      </c>
      <c r="CX330">
        <v>16</v>
      </c>
      <c r="CY330">
        <v>12</v>
      </c>
      <c r="CZ330">
        <v>4</v>
      </c>
      <c r="DA330">
        <v>465</v>
      </c>
      <c r="DB330">
        <v>318</v>
      </c>
      <c r="DC330">
        <v>559</v>
      </c>
      <c r="DD330">
        <v>138</v>
      </c>
      <c r="DE330">
        <v>519</v>
      </c>
      <c r="DF330">
        <v>346</v>
      </c>
      <c r="DG330">
        <v>530</v>
      </c>
      <c r="DH330">
        <v>498</v>
      </c>
      <c r="DI330">
        <v>412</v>
      </c>
      <c r="DJ330">
        <v>173</v>
      </c>
      <c r="DL330">
        <v>676</v>
      </c>
      <c r="DM330">
        <v>667</v>
      </c>
      <c r="DN330">
        <v>9</v>
      </c>
      <c r="DO330">
        <v>676</v>
      </c>
      <c r="DP330">
        <v>28</v>
      </c>
      <c r="DQ330">
        <v>639</v>
      </c>
      <c r="DR330">
        <v>9</v>
      </c>
      <c r="DS330">
        <v>120</v>
      </c>
      <c r="DT330">
        <v>288</v>
      </c>
      <c r="DU330">
        <v>50</v>
      </c>
      <c r="DV330">
        <v>586</v>
      </c>
      <c r="DW330">
        <v>24</v>
      </c>
      <c r="DX330">
        <v>6</v>
      </c>
      <c r="DY330">
        <v>7</v>
      </c>
      <c r="DZ330">
        <v>1</v>
      </c>
      <c r="EA330">
        <v>2</v>
      </c>
      <c r="EB330">
        <v>111</v>
      </c>
      <c r="EC330">
        <v>1</v>
      </c>
      <c r="ED330">
        <v>279</v>
      </c>
      <c r="EE330">
        <v>1</v>
      </c>
      <c r="EF330">
        <v>2</v>
      </c>
      <c r="EG330">
        <v>53</v>
      </c>
      <c r="EH330">
        <v>326</v>
      </c>
      <c r="EI330">
        <v>295</v>
      </c>
      <c r="EJ330">
        <v>1</v>
      </c>
      <c r="EK330">
        <v>13</v>
      </c>
      <c r="EL330">
        <v>13</v>
      </c>
      <c r="EM330">
        <v>1</v>
      </c>
      <c r="EN330">
        <v>0</v>
      </c>
      <c r="EO330">
        <v>37</v>
      </c>
      <c r="EP330">
        <v>311</v>
      </c>
      <c r="EQ330">
        <v>291</v>
      </c>
      <c r="ER330">
        <v>3</v>
      </c>
      <c r="ES330">
        <v>54</v>
      </c>
      <c r="ET330">
        <v>17</v>
      </c>
      <c r="EU330">
        <v>148</v>
      </c>
      <c r="EV330">
        <v>27</v>
      </c>
      <c r="EW330">
        <v>4575</v>
      </c>
      <c r="EX330">
        <v>0</v>
      </c>
      <c r="EY330">
        <v>519</v>
      </c>
      <c r="EZ330">
        <v>3</v>
      </c>
      <c r="FA330">
        <v>40</v>
      </c>
      <c r="FB330">
        <v>64</v>
      </c>
      <c r="FC330">
        <v>2276</v>
      </c>
      <c r="FD330">
        <v>1863</v>
      </c>
      <c r="FE330">
        <v>611</v>
      </c>
      <c r="FF330">
        <v>4750</v>
      </c>
      <c r="FG330">
        <v>77</v>
      </c>
      <c r="FH330">
        <v>18</v>
      </c>
      <c r="FI330">
        <v>0</v>
      </c>
      <c r="FJ330">
        <v>12</v>
      </c>
      <c r="FK330">
        <v>4</v>
      </c>
      <c r="FL330">
        <v>69</v>
      </c>
      <c r="FM330">
        <v>4</v>
      </c>
      <c r="FN330">
        <v>2</v>
      </c>
      <c r="FO330">
        <v>0</v>
      </c>
      <c r="FP330">
        <v>0</v>
      </c>
      <c r="FQ330">
        <v>0</v>
      </c>
      <c r="FR330">
        <v>0</v>
      </c>
      <c r="FS330">
        <v>0</v>
      </c>
      <c r="FT330">
        <v>0</v>
      </c>
      <c r="FU330">
        <v>7</v>
      </c>
      <c r="FV330">
        <v>5</v>
      </c>
      <c r="FW330">
        <v>1</v>
      </c>
      <c r="FX330">
        <v>1</v>
      </c>
      <c r="FY330">
        <v>6</v>
      </c>
      <c r="FZ330">
        <v>1</v>
      </c>
      <c r="GA330">
        <v>9</v>
      </c>
      <c r="GB330">
        <v>1</v>
      </c>
      <c r="GC330">
        <v>344</v>
      </c>
      <c r="GD330">
        <v>137</v>
      </c>
      <c r="GE330">
        <v>481</v>
      </c>
      <c r="GF330">
        <v>12</v>
      </c>
      <c r="GG330">
        <v>1</v>
      </c>
      <c r="GH330">
        <v>13</v>
      </c>
      <c r="GI330">
        <v>329</v>
      </c>
      <c r="GJ330">
        <v>136</v>
      </c>
      <c r="GK330">
        <v>465</v>
      </c>
      <c r="GL330">
        <v>344</v>
      </c>
      <c r="GM330">
        <v>19</v>
      </c>
      <c r="GN330">
        <v>18</v>
      </c>
      <c r="GO330">
        <v>19</v>
      </c>
      <c r="GP330">
        <v>188</v>
      </c>
      <c r="GQ330">
        <v>0</v>
      </c>
      <c r="GR330">
        <v>0</v>
      </c>
      <c r="GS330">
        <v>0</v>
      </c>
      <c r="GT330" t="s">
        <v>121</v>
      </c>
      <c r="GU330" t="s">
        <v>1335</v>
      </c>
      <c r="HH330" s="130"/>
      <c r="HI330" s="130"/>
      <c r="HN330" s="130"/>
      <c r="HO330" s="130"/>
      <c r="HP330" s="130"/>
    </row>
    <row r="331" spans="1:224" x14ac:dyDescent="0.3">
      <c r="A331" t="s">
        <v>126</v>
      </c>
      <c r="B331" t="s">
        <v>246</v>
      </c>
      <c r="C331" t="s">
        <v>818</v>
      </c>
      <c r="D331" t="s">
        <v>819</v>
      </c>
      <c r="E331" s="353">
        <v>44682</v>
      </c>
      <c r="F331">
        <v>11057</v>
      </c>
      <c r="G331">
        <v>723</v>
      </c>
      <c r="H331">
        <v>665</v>
      </c>
      <c r="I331">
        <v>706</v>
      </c>
      <c r="J331">
        <v>689</v>
      </c>
      <c r="K331">
        <v>707</v>
      </c>
      <c r="L331">
        <v>523</v>
      </c>
      <c r="M331">
        <v>625</v>
      </c>
      <c r="N331">
        <v>498</v>
      </c>
      <c r="O331">
        <v>778</v>
      </c>
      <c r="P331">
        <v>17</v>
      </c>
      <c r="Q331">
        <v>10</v>
      </c>
      <c r="R331">
        <v>13</v>
      </c>
      <c r="S331">
        <v>16</v>
      </c>
      <c r="T331">
        <v>13</v>
      </c>
      <c r="U331">
        <v>5</v>
      </c>
      <c r="V331">
        <v>13</v>
      </c>
      <c r="W331">
        <v>11</v>
      </c>
      <c r="X331">
        <v>18</v>
      </c>
      <c r="Y331">
        <v>701</v>
      </c>
      <c r="Z331">
        <v>650</v>
      </c>
      <c r="AA331">
        <v>688</v>
      </c>
      <c r="AB331">
        <v>668</v>
      </c>
      <c r="AC331">
        <v>689</v>
      </c>
      <c r="AD331">
        <v>516</v>
      </c>
      <c r="AE331">
        <v>607</v>
      </c>
      <c r="AF331">
        <v>485</v>
      </c>
      <c r="AG331">
        <v>755</v>
      </c>
      <c r="AH331">
        <v>54</v>
      </c>
      <c r="AI331">
        <v>30</v>
      </c>
      <c r="AJ331">
        <v>1</v>
      </c>
      <c r="AK331">
        <v>1</v>
      </c>
      <c r="AL331">
        <v>53</v>
      </c>
      <c r="AM331">
        <v>29</v>
      </c>
      <c r="AN331">
        <v>443</v>
      </c>
      <c r="AO331">
        <v>5</v>
      </c>
      <c r="AP331">
        <v>436</v>
      </c>
      <c r="AQ331">
        <v>0</v>
      </c>
      <c r="AR331">
        <v>0</v>
      </c>
      <c r="AS331">
        <v>0</v>
      </c>
      <c r="AT331">
        <v>311</v>
      </c>
      <c r="AU331">
        <v>2</v>
      </c>
      <c r="AV331">
        <v>308</v>
      </c>
      <c r="AW331">
        <v>625</v>
      </c>
      <c r="AX331">
        <v>0</v>
      </c>
      <c r="AY331">
        <v>1</v>
      </c>
      <c r="AZ331">
        <v>621</v>
      </c>
      <c r="BA331">
        <v>13</v>
      </c>
      <c r="BB331">
        <v>0</v>
      </c>
      <c r="BC331">
        <v>0</v>
      </c>
      <c r="BD331">
        <v>13</v>
      </c>
      <c r="BE331">
        <v>607</v>
      </c>
      <c r="BF331">
        <v>0</v>
      </c>
      <c r="BG331">
        <v>1</v>
      </c>
      <c r="BH331">
        <v>603</v>
      </c>
      <c r="BI331">
        <v>128</v>
      </c>
      <c r="BJ331">
        <v>21</v>
      </c>
      <c r="BK331">
        <v>152</v>
      </c>
      <c r="BL331">
        <v>47</v>
      </c>
      <c r="BM331">
        <v>10</v>
      </c>
      <c r="BN331">
        <v>8</v>
      </c>
      <c r="BO331">
        <v>40</v>
      </c>
      <c r="BP331">
        <v>7</v>
      </c>
      <c r="BQ331">
        <v>0</v>
      </c>
      <c r="BR331">
        <v>0</v>
      </c>
      <c r="BS331">
        <v>33</v>
      </c>
      <c r="BT331">
        <v>0</v>
      </c>
      <c r="BU331">
        <v>1</v>
      </c>
      <c r="BV331">
        <v>5</v>
      </c>
      <c r="BW331">
        <v>17</v>
      </c>
      <c r="BX331">
        <v>1</v>
      </c>
      <c r="BY331">
        <v>16</v>
      </c>
      <c r="BZ331">
        <v>26</v>
      </c>
      <c r="CA331">
        <v>5</v>
      </c>
      <c r="CB331">
        <v>23</v>
      </c>
      <c r="CC331">
        <v>3</v>
      </c>
      <c r="CG331">
        <v>723</v>
      </c>
      <c r="CH331">
        <v>565</v>
      </c>
      <c r="CI331">
        <v>706</v>
      </c>
      <c r="CJ331">
        <v>179</v>
      </c>
      <c r="CK331">
        <v>656</v>
      </c>
      <c r="CL331">
        <v>424</v>
      </c>
      <c r="CM331">
        <v>665</v>
      </c>
      <c r="CN331">
        <v>632</v>
      </c>
      <c r="CO331">
        <v>615</v>
      </c>
      <c r="CP331">
        <v>284</v>
      </c>
      <c r="CQ331">
        <v>17</v>
      </c>
      <c r="CR331">
        <v>15</v>
      </c>
      <c r="CS331">
        <v>13</v>
      </c>
      <c r="CT331">
        <v>1</v>
      </c>
      <c r="CU331">
        <v>11</v>
      </c>
      <c r="CV331">
        <v>4</v>
      </c>
      <c r="CW331">
        <v>10</v>
      </c>
      <c r="CX331">
        <v>8</v>
      </c>
      <c r="CY331">
        <v>10</v>
      </c>
      <c r="CZ331">
        <v>3</v>
      </c>
      <c r="DA331">
        <v>701</v>
      </c>
      <c r="DB331">
        <v>546</v>
      </c>
      <c r="DC331">
        <v>688</v>
      </c>
      <c r="DD331">
        <v>175</v>
      </c>
      <c r="DE331">
        <v>641</v>
      </c>
      <c r="DF331">
        <v>416</v>
      </c>
      <c r="DG331">
        <v>650</v>
      </c>
      <c r="DH331">
        <v>619</v>
      </c>
      <c r="DI331">
        <v>600</v>
      </c>
      <c r="DJ331">
        <v>278</v>
      </c>
      <c r="DL331">
        <v>803</v>
      </c>
      <c r="DM331">
        <v>798</v>
      </c>
      <c r="DN331">
        <v>5</v>
      </c>
      <c r="DO331">
        <v>803</v>
      </c>
      <c r="DP331">
        <v>21</v>
      </c>
      <c r="DQ331">
        <v>777</v>
      </c>
      <c r="DR331">
        <v>5</v>
      </c>
      <c r="DS331">
        <v>11</v>
      </c>
      <c r="DT331">
        <v>65</v>
      </c>
      <c r="DU331">
        <v>220</v>
      </c>
      <c r="DV331">
        <v>521</v>
      </c>
      <c r="DW331">
        <v>35</v>
      </c>
      <c r="DX331">
        <v>9</v>
      </c>
      <c r="DY331">
        <v>16</v>
      </c>
      <c r="DZ331">
        <v>2</v>
      </c>
      <c r="EA331">
        <v>0</v>
      </c>
      <c r="EB331">
        <v>7</v>
      </c>
      <c r="EC331">
        <v>0</v>
      </c>
      <c r="ED331">
        <v>44</v>
      </c>
      <c r="EE331">
        <v>9</v>
      </c>
      <c r="EF331">
        <v>5</v>
      </c>
      <c r="EG331">
        <v>48</v>
      </c>
      <c r="EH331">
        <v>345</v>
      </c>
      <c r="EI331">
        <v>405</v>
      </c>
      <c r="EJ331">
        <v>4</v>
      </c>
      <c r="EK331">
        <v>9</v>
      </c>
      <c r="EL331">
        <v>6</v>
      </c>
      <c r="EM331">
        <v>2</v>
      </c>
      <c r="EN331">
        <v>1</v>
      </c>
      <c r="EO331">
        <v>39</v>
      </c>
      <c r="EP331">
        <v>337</v>
      </c>
      <c r="EQ331">
        <v>400</v>
      </c>
      <c r="ER331">
        <v>17</v>
      </c>
      <c r="ES331">
        <v>94</v>
      </c>
      <c r="ET331">
        <v>15</v>
      </c>
      <c r="EU331">
        <v>229</v>
      </c>
      <c r="EV331">
        <v>62</v>
      </c>
      <c r="EW331">
        <v>7757</v>
      </c>
      <c r="EX331">
        <v>9</v>
      </c>
      <c r="EY331">
        <v>1006</v>
      </c>
      <c r="EZ331">
        <v>67</v>
      </c>
      <c r="FA331">
        <v>35</v>
      </c>
      <c r="FB331">
        <v>64</v>
      </c>
      <c r="FC331">
        <v>4301</v>
      </c>
      <c r="FD331">
        <v>2774</v>
      </c>
      <c r="FE331">
        <v>973</v>
      </c>
      <c r="FF331">
        <v>8048</v>
      </c>
      <c r="FG331">
        <v>65</v>
      </c>
      <c r="FH331">
        <v>38</v>
      </c>
      <c r="FI331">
        <v>0</v>
      </c>
      <c r="FJ331">
        <v>6</v>
      </c>
      <c r="FK331">
        <v>1</v>
      </c>
      <c r="FL331">
        <v>63</v>
      </c>
      <c r="FM331">
        <v>1</v>
      </c>
      <c r="FN331">
        <v>5</v>
      </c>
      <c r="FO331">
        <v>2</v>
      </c>
      <c r="FP331">
        <v>1</v>
      </c>
      <c r="FQ331">
        <v>0</v>
      </c>
      <c r="FR331">
        <v>2</v>
      </c>
      <c r="FS331">
        <v>0</v>
      </c>
      <c r="FT331">
        <v>0</v>
      </c>
      <c r="FU331">
        <v>4</v>
      </c>
      <c r="FV331">
        <v>2</v>
      </c>
      <c r="FW331">
        <v>1</v>
      </c>
      <c r="FX331">
        <v>1</v>
      </c>
      <c r="FY331">
        <v>2</v>
      </c>
      <c r="FZ331">
        <v>2</v>
      </c>
      <c r="GA331">
        <v>9</v>
      </c>
      <c r="GB331">
        <v>3</v>
      </c>
      <c r="GC331">
        <v>415</v>
      </c>
      <c r="GD331">
        <v>143</v>
      </c>
      <c r="GE331">
        <v>558</v>
      </c>
      <c r="GF331">
        <v>5</v>
      </c>
      <c r="GG331">
        <v>2</v>
      </c>
      <c r="GH331">
        <v>7</v>
      </c>
      <c r="GI331">
        <v>407</v>
      </c>
      <c r="GJ331">
        <v>140</v>
      </c>
      <c r="GK331">
        <v>547</v>
      </c>
      <c r="GL331">
        <v>415</v>
      </c>
      <c r="GM331">
        <v>34</v>
      </c>
      <c r="GN331">
        <v>34</v>
      </c>
      <c r="GO331">
        <v>34</v>
      </c>
      <c r="GP331">
        <v>302</v>
      </c>
      <c r="GQ331">
        <v>7</v>
      </c>
      <c r="GR331">
        <v>5</v>
      </c>
      <c r="GS331">
        <v>5</v>
      </c>
      <c r="GT331" t="s">
        <v>118</v>
      </c>
      <c r="GU331" t="s">
        <v>1336</v>
      </c>
      <c r="HH331" s="130"/>
      <c r="HI331" s="130"/>
      <c r="HN331" s="130"/>
      <c r="HO331" s="130"/>
      <c r="HP331" s="130"/>
    </row>
    <row r="332" spans="1:224" x14ac:dyDescent="0.3">
      <c r="A332" t="s">
        <v>126</v>
      </c>
      <c r="B332" t="s">
        <v>246</v>
      </c>
      <c r="C332" t="s">
        <v>818</v>
      </c>
      <c r="D332" t="s">
        <v>819</v>
      </c>
      <c r="E332" s="353">
        <v>44713</v>
      </c>
      <c r="F332">
        <v>11107</v>
      </c>
      <c r="G332">
        <v>723</v>
      </c>
      <c r="H332">
        <v>667</v>
      </c>
      <c r="I332">
        <v>708</v>
      </c>
      <c r="J332">
        <v>688</v>
      </c>
      <c r="K332">
        <v>708</v>
      </c>
      <c r="L332">
        <v>528</v>
      </c>
      <c r="M332">
        <v>619</v>
      </c>
      <c r="N332">
        <v>513</v>
      </c>
      <c r="O332">
        <v>778</v>
      </c>
      <c r="P332">
        <v>17</v>
      </c>
      <c r="Q332">
        <v>9</v>
      </c>
      <c r="R332">
        <v>13</v>
      </c>
      <c r="S332">
        <v>16</v>
      </c>
      <c r="T332">
        <v>12</v>
      </c>
      <c r="U332">
        <v>6</v>
      </c>
      <c r="V332">
        <v>13</v>
      </c>
      <c r="W332">
        <v>11</v>
      </c>
      <c r="X332">
        <v>18</v>
      </c>
      <c r="Y332">
        <v>701</v>
      </c>
      <c r="Z332">
        <v>653</v>
      </c>
      <c r="AA332">
        <v>690</v>
      </c>
      <c r="AB332">
        <v>667</v>
      </c>
      <c r="AC332">
        <v>691</v>
      </c>
      <c r="AD332">
        <v>520</v>
      </c>
      <c r="AE332">
        <v>601</v>
      </c>
      <c r="AF332">
        <v>500</v>
      </c>
      <c r="AG332">
        <v>755</v>
      </c>
      <c r="AH332">
        <v>57</v>
      </c>
      <c r="AI332">
        <v>32</v>
      </c>
      <c r="AJ332">
        <v>1</v>
      </c>
      <c r="AK332">
        <v>1</v>
      </c>
      <c r="AL332">
        <v>56</v>
      </c>
      <c r="AM332">
        <v>31</v>
      </c>
      <c r="AN332">
        <v>448</v>
      </c>
      <c r="AO332">
        <v>6</v>
      </c>
      <c r="AP332">
        <v>440</v>
      </c>
      <c r="AQ332">
        <v>0</v>
      </c>
      <c r="AR332">
        <v>0</v>
      </c>
      <c r="AS332">
        <v>0</v>
      </c>
      <c r="AT332">
        <v>324</v>
      </c>
      <c r="AU332">
        <v>3</v>
      </c>
      <c r="AV332">
        <v>320</v>
      </c>
      <c r="AW332">
        <v>619</v>
      </c>
      <c r="AX332">
        <v>0</v>
      </c>
      <c r="AY332">
        <v>1</v>
      </c>
      <c r="AZ332">
        <v>616</v>
      </c>
      <c r="BA332">
        <v>13</v>
      </c>
      <c r="BB332">
        <v>0</v>
      </c>
      <c r="BC332">
        <v>0</v>
      </c>
      <c r="BD332">
        <v>13</v>
      </c>
      <c r="BE332">
        <v>601</v>
      </c>
      <c r="BF332">
        <v>0</v>
      </c>
      <c r="BG332">
        <v>1</v>
      </c>
      <c r="BH332">
        <v>598</v>
      </c>
      <c r="BI332">
        <v>123</v>
      </c>
      <c r="BJ332">
        <v>21</v>
      </c>
      <c r="BK332">
        <v>151</v>
      </c>
      <c r="BL332">
        <v>51</v>
      </c>
      <c r="BM332">
        <v>11</v>
      </c>
      <c r="BN332">
        <v>8</v>
      </c>
      <c r="BO332">
        <v>41</v>
      </c>
      <c r="BP332">
        <v>7</v>
      </c>
      <c r="BQ332">
        <v>0</v>
      </c>
      <c r="BR332">
        <v>0</v>
      </c>
      <c r="BS332">
        <v>34</v>
      </c>
      <c r="BT332">
        <v>0</v>
      </c>
      <c r="BU332">
        <v>1</v>
      </c>
      <c r="BV332">
        <v>5</v>
      </c>
      <c r="BW332">
        <v>18</v>
      </c>
      <c r="BX332">
        <v>1</v>
      </c>
      <c r="BY332">
        <v>17</v>
      </c>
      <c r="BZ332">
        <v>26</v>
      </c>
      <c r="CA332">
        <v>5</v>
      </c>
      <c r="CB332">
        <v>23</v>
      </c>
      <c r="CC332">
        <v>3</v>
      </c>
      <c r="CG332">
        <v>723</v>
      </c>
      <c r="CH332">
        <v>544</v>
      </c>
      <c r="CI332">
        <v>708</v>
      </c>
      <c r="CJ332">
        <v>174</v>
      </c>
      <c r="CK332">
        <v>651</v>
      </c>
      <c r="CL332">
        <v>414</v>
      </c>
      <c r="CM332">
        <v>667</v>
      </c>
      <c r="CN332">
        <v>641</v>
      </c>
      <c r="CO332">
        <v>623</v>
      </c>
      <c r="CP332">
        <v>262</v>
      </c>
      <c r="CQ332">
        <v>17</v>
      </c>
      <c r="CR332">
        <v>14</v>
      </c>
      <c r="CS332">
        <v>13</v>
      </c>
      <c r="CT332">
        <v>2</v>
      </c>
      <c r="CU332">
        <v>11</v>
      </c>
      <c r="CV332">
        <v>4</v>
      </c>
      <c r="CW332">
        <v>9</v>
      </c>
      <c r="CX332">
        <v>8</v>
      </c>
      <c r="CY332">
        <v>9</v>
      </c>
      <c r="CZ332">
        <v>3</v>
      </c>
      <c r="DA332">
        <v>701</v>
      </c>
      <c r="DB332">
        <v>526</v>
      </c>
      <c r="DC332">
        <v>690</v>
      </c>
      <c r="DD332">
        <v>169</v>
      </c>
      <c r="DE332">
        <v>636</v>
      </c>
      <c r="DF332">
        <v>406</v>
      </c>
      <c r="DG332">
        <v>653</v>
      </c>
      <c r="DH332">
        <v>628</v>
      </c>
      <c r="DI332">
        <v>609</v>
      </c>
      <c r="DJ332">
        <v>256</v>
      </c>
      <c r="DL332">
        <v>804</v>
      </c>
      <c r="DM332">
        <v>799</v>
      </c>
      <c r="DN332">
        <v>5</v>
      </c>
      <c r="DO332">
        <v>804</v>
      </c>
      <c r="DP332">
        <v>21</v>
      </c>
      <c r="DQ332">
        <v>778</v>
      </c>
      <c r="DR332">
        <v>5</v>
      </c>
      <c r="DS332">
        <v>11</v>
      </c>
      <c r="DT332">
        <v>66</v>
      </c>
      <c r="DU332">
        <v>219</v>
      </c>
      <c r="DV332">
        <v>523</v>
      </c>
      <c r="DW332">
        <v>35</v>
      </c>
      <c r="DX332">
        <v>9</v>
      </c>
      <c r="DY332">
        <v>15</v>
      </c>
      <c r="DZ332">
        <v>3</v>
      </c>
      <c r="EA332">
        <v>0</v>
      </c>
      <c r="EB332">
        <v>8</v>
      </c>
      <c r="EC332">
        <v>0</v>
      </c>
      <c r="ED332">
        <v>46</v>
      </c>
      <c r="EE332">
        <v>9</v>
      </c>
      <c r="EF332">
        <v>4</v>
      </c>
      <c r="EG332">
        <v>50</v>
      </c>
      <c r="EH332">
        <v>348</v>
      </c>
      <c r="EI332">
        <v>402</v>
      </c>
      <c r="EJ332">
        <v>3</v>
      </c>
      <c r="EK332">
        <v>9</v>
      </c>
      <c r="EL332">
        <v>7</v>
      </c>
      <c r="EM332">
        <v>2</v>
      </c>
      <c r="EN332">
        <v>1</v>
      </c>
      <c r="EO332">
        <v>41</v>
      </c>
      <c r="EP332">
        <v>339</v>
      </c>
      <c r="EQ332">
        <v>397</v>
      </c>
      <c r="ER332">
        <v>20</v>
      </c>
      <c r="ES332">
        <v>97</v>
      </c>
      <c r="ET332">
        <v>15</v>
      </c>
      <c r="EU332">
        <v>229</v>
      </c>
      <c r="EV332">
        <v>64</v>
      </c>
      <c r="EW332">
        <v>7796</v>
      </c>
      <c r="EX332">
        <v>2</v>
      </c>
      <c r="EY332">
        <v>1012</v>
      </c>
      <c r="EZ332">
        <v>61</v>
      </c>
      <c r="FA332">
        <v>35</v>
      </c>
      <c r="FB332">
        <v>64</v>
      </c>
      <c r="FC332">
        <v>4327</v>
      </c>
      <c r="FD332">
        <v>2784</v>
      </c>
      <c r="FE332">
        <v>978</v>
      </c>
      <c r="FF332">
        <v>8089</v>
      </c>
      <c r="FG332">
        <v>70</v>
      </c>
      <c r="FH332">
        <v>37</v>
      </c>
      <c r="FI332">
        <v>0</v>
      </c>
      <c r="FJ332">
        <v>7</v>
      </c>
      <c r="FK332">
        <v>1</v>
      </c>
      <c r="FL332">
        <v>68</v>
      </c>
      <c r="FM332">
        <v>1</v>
      </c>
      <c r="FN332">
        <v>4</v>
      </c>
      <c r="FO332">
        <v>1</v>
      </c>
      <c r="FP332">
        <v>1</v>
      </c>
      <c r="FQ332">
        <v>0</v>
      </c>
      <c r="FR332">
        <v>2</v>
      </c>
      <c r="FS332">
        <v>0</v>
      </c>
      <c r="FT332">
        <v>0</v>
      </c>
      <c r="FU332">
        <v>5</v>
      </c>
      <c r="FV332">
        <v>3</v>
      </c>
      <c r="FW332">
        <v>1</v>
      </c>
      <c r="FX332">
        <v>1</v>
      </c>
      <c r="FY332">
        <v>3</v>
      </c>
      <c r="FZ332">
        <v>2</v>
      </c>
      <c r="GA332">
        <v>9</v>
      </c>
      <c r="GB332">
        <v>3</v>
      </c>
      <c r="GC332">
        <v>419</v>
      </c>
      <c r="GD332">
        <v>142</v>
      </c>
      <c r="GE332">
        <v>561</v>
      </c>
      <c r="GF332">
        <v>6</v>
      </c>
      <c r="GG332">
        <v>2</v>
      </c>
      <c r="GH332">
        <v>8</v>
      </c>
      <c r="GI332">
        <v>410</v>
      </c>
      <c r="GJ332">
        <v>139</v>
      </c>
      <c r="GK332">
        <v>549</v>
      </c>
      <c r="GL332">
        <v>419</v>
      </c>
      <c r="GM332">
        <v>35</v>
      </c>
      <c r="GN332">
        <v>35</v>
      </c>
      <c r="GO332">
        <v>35</v>
      </c>
      <c r="GP332">
        <v>303</v>
      </c>
      <c r="GQ332">
        <v>8</v>
      </c>
      <c r="GR332">
        <v>5</v>
      </c>
      <c r="GS332">
        <v>5</v>
      </c>
      <c r="GT332" t="s">
        <v>121</v>
      </c>
      <c r="GU332" t="s">
        <v>1336</v>
      </c>
      <c r="HH332" s="130"/>
      <c r="HI332" s="130"/>
      <c r="HN332" s="130"/>
      <c r="HO332" s="130"/>
      <c r="HP332" s="130"/>
    </row>
    <row r="333" spans="1:224" x14ac:dyDescent="0.3">
      <c r="A333" t="s">
        <v>126</v>
      </c>
      <c r="B333" t="s">
        <v>246</v>
      </c>
      <c r="C333" t="s">
        <v>820</v>
      </c>
      <c r="D333" t="s">
        <v>821</v>
      </c>
      <c r="E333" s="353">
        <v>44682</v>
      </c>
      <c r="F333">
        <v>6591</v>
      </c>
      <c r="G333">
        <v>572</v>
      </c>
      <c r="H333">
        <v>566</v>
      </c>
      <c r="I333">
        <v>589</v>
      </c>
      <c r="J333">
        <v>533</v>
      </c>
      <c r="K333">
        <v>589</v>
      </c>
      <c r="L333">
        <v>418</v>
      </c>
      <c r="M333">
        <v>456</v>
      </c>
      <c r="N333">
        <v>490</v>
      </c>
      <c r="O333">
        <v>656</v>
      </c>
      <c r="P333">
        <v>14</v>
      </c>
      <c r="Q333">
        <v>14</v>
      </c>
      <c r="R333">
        <v>15</v>
      </c>
      <c r="S333">
        <v>14</v>
      </c>
      <c r="T333">
        <v>15</v>
      </c>
      <c r="U333">
        <v>8</v>
      </c>
      <c r="V333">
        <v>11</v>
      </c>
      <c r="W333">
        <v>15</v>
      </c>
      <c r="X333">
        <v>22</v>
      </c>
      <c r="Y333">
        <v>557</v>
      </c>
      <c r="Z333">
        <v>551</v>
      </c>
      <c r="AA333">
        <v>573</v>
      </c>
      <c r="AB333">
        <v>518</v>
      </c>
      <c r="AC333">
        <v>573</v>
      </c>
      <c r="AD333">
        <v>409</v>
      </c>
      <c r="AE333">
        <v>444</v>
      </c>
      <c r="AF333">
        <v>474</v>
      </c>
      <c r="AG333">
        <v>633</v>
      </c>
      <c r="AH333">
        <v>41</v>
      </c>
      <c r="AI333">
        <v>41</v>
      </c>
      <c r="AJ333">
        <v>3</v>
      </c>
      <c r="AK333">
        <v>3</v>
      </c>
      <c r="AL333">
        <v>38</v>
      </c>
      <c r="AM333">
        <v>38</v>
      </c>
      <c r="AN333">
        <v>367</v>
      </c>
      <c r="AO333">
        <v>5</v>
      </c>
      <c r="AP333">
        <v>361</v>
      </c>
      <c r="AQ333">
        <v>1</v>
      </c>
      <c r="AR333">
        <v>1</v>
      </c>
      <c r="AS333">
        <v>0</v>
      </c>
      <c r="AT333">
        <v>298</v>
      </c>
      <c r="AU333">
        <v>4</v>
      </c>
      <c r="AV333">
        <v>293</v>
      </c>
      <c r="AW333">
        <v>456</v>
      </c>
      <c r="AX333">
        <v>12</v>
      </c>
      <c r="AY333">
        <v>27</v>
      </c>
      <c r="AZ333">
        <v>414</v>
      </c>
      <c r="BA333">
        <v>11</v>
      </c>
      <c r="BB333">
        <v>0</v>
      </c>
      <c r="BC333">
        <v>1</v>
      </c>
      <c r="BD333">
        <v>10</v>
      </c>
      <c r="BE333">
        <v>444</v>
      </c>
      <c r="BF333">
        <v>12</v>
      </c>
      <c r="BG333">
        <v>25</v>
      </c>
      <c r="BH333">
        <v>404</v>
      </c>
      <c r="BI333">
        <v>59</v>
      </c>
      <c r="BJ333">
        <v>4</v>
      </c>
      <c r="BK333">
        <v>136</v>
      </c>
      <c r="BL333">
        <v>31</v>
      </c>
      <c r="BM333">
        <v>19</v>
      </c>
      <c r="BN333">
        <v>4</v>
      </c>
      <c r="BO333">
        <v>33</v>
      </c>
      <c r="BP333">
        <v>5</v>
      </c>
      <c r="BQ333">
        <v>0</v>
      </c>
      <c r="BR333">
        <v>0</v>
      </c>
      <c r="BS333">
        <v>28</v>
      </c>
      <c r="BT333">
        <v>0</v>
      </c>
      <c r="BU333">
        <v>0</v>
      </c>
      <c r="BV333">
        <v>4</v>
      </c>
      <c r="BW333">
        <v>11</v>
      </c>
      <c r="BX333">
        <v>0</v>
      </c>
      <c r="BY333">
        <v>11</v>
      </c>
      <c r="BZ333">
        <v>21</v>
      </c>
      <c r="CA333">
        <v>4</v>
      </c>
      <c r="CB333">
        <v>18</v>
      </c>
      <c r="CC333">
        <v>3</v>
      </c>
      <c r="CG333">
        <v>572</v>
      </c>
      <c r="CH333">
        <v>443</v>
      </c>
      <c r="CI333">
        <v>589</v>
      </c>
      <c r="CJ333">
        <v>124</v>
      </c>
      <c r="CK333">
        <v>542</v>
      </c>
      <c r="CL333">
        <v>332</v>
      </c>
      <c r="CM333">
        <v>566</v>
      </c>
      <c r="CN333">
        <v>555</v>
      </c>
      <c r="CO333">
        <v>530</v>
      </c>
      <c r="CP333">
        <v>212</v>
      </c>
      <c r="CQ333">
        <v>14</v>
      </c>
      <c r="CR333">
        <v>12</v>
      </c>
      <c r="CS333">
        <v>15</v>
      </c>
      <c r="CT333">
        <v>1</v>
      </c>
      <c r="CU333">
        <v>12</v>
      </c>
      <c r="CV333">
        <v>6</v>
      </c>
      <c r="CW333">
        <v>14</v>
      </c>
      <c r="CX333">
        <v>14</v>
      </c>
      <c r="CY333">
        <v>11</v>
      </c>
      <c r="CZ333">
        <v>2</v>
      </c>
      <c r="DA333">
        <v>557</v>
      </c>
      <c r="DB333">
        <v>430</v>
      </c>
      <c r="DC333">
        <v>573</v>
      </c>
      <c r="DD333">
        <v>123</v>
      </c>
      <c r="DE333">
        <v>529</v>
      </c>
      <c r="DF333">
        <v>326</v>
      </c>
      <c r="DG333">
        <v>551</v>
      </c>
      <c r="DH333">
        <v>540</v>
      </c>
      <c r="DI333">
        <v>518</v>
      </c>
      <c r="DJ333">
        <v>210</v>
      </c>
      <c r="DL333">
        <v>681</v>
      </c>
      <c r="DM333">
        <v>680</v>
      </c>
      <c r="DN333">
        <v>1</v>
      </c>
      <c r="DO333">
        <v>681</v>
      </c>
      <c r="DP333">
        <v>25</v>
      </c>
      <c r="DQ333">
        <v>655</v>
      </c>
      <c r="DR333">
        <v>1</v>
      </c>
      <c r="DS333">
        <v>364</v>
      </c>
      <c r="DT333">
        <v>449</v>
      </c>
      <c r="DU333">
        <v>44</v>
      </c>
      <c r="DV333">
        <v>592</v>
      </c>
      <c r="DW333">
        <v>31</v>
      </c>
      <c r="DX333">
        <v>6</v>
      </c>
      <c r="DY333">
        <v>6</v>
      </c>
      <c r="DZ333">
        <v>2</v>
      </c>
      <c r="EA333">
        <v>0</v>
      </c>
      <c r="EB333">
        <v>361</v>
      </c>
      <c r="EC333">
        <v>0</v>
      </c>
      <c r="ED333">
        <v>439</v>
      </c>
      <c r="EE333">
        <v>4</v>
      </c>
      <c r="EF333">
        <v>3</v>
      </c>
      <c r="EG333">
        <v>61</v>
      </c>
      <c r="EH333">
        <v>292</v>
      </c>
      <c r="EI333">
        <v>325</v>
      </c>
      <c r="EJ333">
        <v>3</v>
      </c>
      <c r="EK333">
        <v>13</v>
      </c>
      <c r="EL333">
        <v>8</v>
      </c>
      <c r="EM333">
        <v>1</v>
      </c>
      <c r="EN333">
        <v>0</v>
      </c>
      <c r="EO333">
        <v>48</v>
      </c>
      <c r="EP333">
        <v>283</v>
      </c>
      <c r="EQ333">
        <v>324</v>
      </c>
      <c r="ER333">
        <v>16</v>
      </c>
      <c r="ES333">
        <v>102</v>
      </c>
      <c r="ET333">
        <v>20</v>
      </c>
      <c r="EU333">
        <v>5</v>
      </c>
      <c r="EV333">
        <v>7</v>
      </c>
      <c r="EW333">
        <v>4678</v>
      </c>
      <c r="EX333">
        <v>0</v>
      </c>
      <c r="EY333">
        <v>795</v>
      </c>
      <c r="EZ333">
        <v>3</v>
      </c>
      <c r="FA333">
        <v>19</v>
      </c>
      <c r="FB333">
        <v>62</v>
      </c>
      <c r="FC333">
        <v>2123</v>
      </c>
      <c r="FD333">
        <v>1926</v>
      </c>
      <c r="FE333">
        <v>641</v>
      </c>
      <c r="FF333">
        <v>4690</v>
      </c>
      <c r="FG333">
        <v>57</v>
      </c>
      <c r="FH333">
        <v>39</v>
      </c>
      <c r="FI333">
        <v>0</v>
      </c>
      <c r="FJ333">
        <v>2</v>
      </c>
      <c r="FK333">
        <v>2</v>
      </c>
      <c r="FL333">
        <v>55</v>
      </c>
      <c r="FM333">
        <v>0</v>
      </c>
      <c r="FN333">
        <v>3</v>
      </c>
      <c r="FO333">
        <v>1</v>
      </c>
      <c r="FP333">
        <v>1</v>
      </c>
      <c r="FQ333">
        <v>0</v>
      </c>
      <c r="FR333">
        <v>2</v>
      </c>
      <c r="FS333">
        <v>1</v>
      </c>
      <c r="FT333">
        <v>0</v>
      </c>
      <c r="FU333">
        <v>9</v>
      </c>
      <c r="FV333">
        <v>5</v>
      </c>
      <c r="FW333">
        <v>3</v>
      </c>
      <c r="FX333">
        <v>1</v>
      </c>
      <c r="FY333">
        <v>4</v>
      </c>
      <c r="FZ333">
        <v>5</v>
      </c>
      <c r="GA333">
        <v>12</v>
      </c>
      <c r="GB333">
        <v>5</v>
      </c>
      <c r="GC333">
        <v>401</v>
      </c>
      <c r="GD333">
        <v>132</v>
      </c>
      <c r="GE333">
        <v>533</v>
      </c>
      <c r="GF333">
        <v>6</v>
      </c>
      <c r="GG333">
        <v>0</v>
      </c>
      <c r="GH333">
        <v>6</v>
      </c>
      <c r="GI333">
        <v>394</v>
      </c>
      <c r="GJ333">
        <v>132</v>
      </c>
      <c r="GK333">
        <v>526</v>
      </c>
      <c r="GL333">
        <v>401</v>
      </c>
      <c r="GM333">
        <v>54</v>
      </c>
      <c r="GN333">
        <v>54</v>
      </c>
      <c r="GO333">
        <v>54</v>
      </c>
      <c r="GP333">
        <v>258</v>
      </c>
      <c r="GQ333">
        <v>0</v>
      </c>
      <c r="GR333">
        <v>0</v>
      </c>
      <c r="GS333">
        <v>0</v>
      </c>
      <c r="GT333" t="s">
        <v>118</v>
      </c>
      <c r="GU333" t="s">
        <v>1337</v>
      </c>
      <c r="HH333" s="130"/>
      <c r="HI333" s="130"/>
      <c r="HN333" s="130"/>
      <c r="HO333" s="130"/>
      <c r="HP333" s="130"/>
    </row>
    <row r="334" spans="1:224" x14ac:dyDescent="0.3">
      <c r="A334" t="s">
        <v>126</v>
      </c>
      <c r="B334" t="s">
        <v>246</v>
      </c>
      <c r="C334" t="s">
        <v>820</v>
      </c>
      <c r="D334" t="s">
        <v>821</v>
      </c>
      <c r="E334" s="353">
        <v>44713</v>
      </c>
      <c r="F334">
        <v>6580</v>
      </c>
      <c r="G334">
        <v>582</v>
      </c>
      <c r="H334">
        <v>572</v>
      </c>
      <c r="I334">
        <v>593</v>
      </c>
      <c r="J334">
        <v>547</v>
      </c>
      <c r="K334">
        <v>592</v>
      </c>
      <c r="L334">
        <v>438</v>
      </c>
      <c r="M334">
        <v>475</v>
      </c>
      <c r="N334">
        <v>506</v>
      </c>
      <c r="O334">
        <v>657</v>
      </c>
      <c r="P334">
        <v>15</v>
      </c>
      <c r="Q334">
        <v>14</v>
      </c>
      <c r="R334">
        <v>15</v>
      </c>
      <c r="S334">
        <v>15</v>
      </c>
      <c r="T334">
        <v>15</v>
      </c>
      <c r="U334">
        <v>8</v>
      </c>
      <c r="V334">
        <v>12</v>
      </c>
      <c r="W334">
        <v>17</v>
      </c>
      <c r="X334">
        <v>22</v>
      </c>
      <c r="Y334">
        <v>566</v>
      </c>
      <c r="Z334">
        <v>557</v>
      </c>
      <c r="AA334">
        <v>577</v>
      </c>
      <c r="AB334">
        <v>531</v>
      </c>
      <c r="AC334">
        <v>576</v>
      </c>
      <c r="AD334">
        <v>429</v>
      </c>
      <c r="AE334">
        <v>462</v>
      </c>
      <c r="AF334">
        <v>488</v>
      </c>
      <c r="AG334">
        <v>634</v>
      </c>
      <c r="AH334">
        <v>38</v>
      </c>
      <c r="AI334">
        <v>38</v>
      </c>
      <c r="AJ334">
        <v>3</v>
      </c>
      <c r="AK334">
        <v>3</v>
      </c>
      <c r="AL334">
        <v>35</v>
      </c>
      <c r="AM334">
        <v>35</v>
      </c>
      <c r="AN334">
        <v>386</v>
      </c>
      <c r="AO334">
        <v>5</v>
      </c>
      <c r="AP334">
        <v>380</v>
      </c>
      <c r="AQ334">
        <v>1</v>
      </c>
      <c r="AR334">
        <v>1</v>
      </c>
      <c r="AS334">
        <v>0</v>
      </c>
      <c r="AT334">
        <v>319</v>
      </c>
      <c r="AU334">
        <v>4</v>
      </c>
      <c r="AV334">
        <v>314</v>
      </c>
      <c r="AW334">
        <v>475</v>
      </c>
      <c r="AX334">
        <v>12</v>
      </c>
      <c r="AY334">
        <v>31</v>
      </c>
      <c r="AZ334">
        <v>429</v>
      </c>
      <c r="BA334">
        <v>12</v>
      </c>
      <c r="BB334">
        <v>0</v>
      </c>
      <c r="BC334">
        <v>1</v>
      </c>
      <c r="BD334">
        <v>11</v>
      </c>
      <c r="BE334">
        <v>462</v>
      </c>
      <c r="BF334">
        <v>12</v>
      </c>
      <c r="BG334">
        <v>29</v>
      </c>
      <c r="BH334">
        <v>418</v>
      </c>
      <c r="BI334">
        <v>60</v>
      </c>
      <c r="BJ334">
        <v>4</v>
      </c>
      <c r="BK334">
        <v>136</v>
      </c>
      <c r="BL334">
        <v>31</v>
      </c>
      <c r="BM334">
        <v>19</v>
      </c>
      <c r="BN334">
        <v>5</v>
      </c>
      <c r="BO334">
        <v>35</v>
      </c>
      <c r="BP334">
        <v>4</v>
      </c>
      <c r="BQ334">
        <v>0</v>
      </c>
      <c r="BR334">
        <v>0</v>
      </c>
      <c r="BS334">
        <v>31</v>
      </c>
      <c r="BT334">
        <v>0</v>
      </c>
      <c r="BU334">
        <v>0</v>
      </c>
      <c r="BV334">
        <v>4</v>
      </c>
      <c r="BW334">
        <v>11</v>
      </c>
      <c r="BX334">
        <v>0</v>
      </c>
      <c r="BY334">
        <v>11</v>
      </c>
      <c r="BZ334">
        <v>24</v>
      </c>
      <c r="CA334">
        <v>4</v>
      </c>
      <c r="CB334">
        <v>20</v>
      </c>
      <c r="CC334">
        <v>4</v>
      </c>
      <c r="CG334">
        <v>582</v>
      </c>
      <c r="CH334">
        <v>439</v>
      </c>
      <c r="CI334">
        <v>593</v>
      </c>
      <c r="CJ334">
        <v>121</v>
      </c>
      <c r="CK334">
        <v>551</v>
      </c>
      <c r="CL334">
        <v>343</v>
      </c>
      <c r="CM334">
        <v>572</v>
      </c>
      <c r="CN334">
        <v>560</v>
      </c>
      <c r="CO334">
        <v>542</v>
      </c>
      <c r="CP334">
        <v>217</v>
      </c>
      <c r="CQ334">
        <v>15</v>
      </c>
      <c r="CR334">
        <v>13</v>
      </c>
      <c r="CS334">
        <v>15</v>
      </c>
      <c r="CT334">
        <v>1</v>
      </c>
      <c r="CU334">
        <v>12</v>
      </c>
      <c r="CV334">
        <v>6</v>
      </c>
      <c r="CW334">
        <v>14</v>
      </c>
      <c r="CX334">
        <v>14</v>
      </c>
      <c r="CY334">
        <v>12</v>
      </c>
      <c r="CZ334">
        <v>3</v>
      </c>
      <c r="DA334">
        <v>566</v>
      </c>
      <c r="DB334">
        <v>425</v>
      </c>
      <c r="DC334">
        <v>577</v>
      </c>
      <c r="DD334">
        <v>120</v>
      </c>
      <c r="DE334">
        <v>538</v>
      </c>
      <c r="DF334">
        <v>337</v>
      </c>
      <c r="DG334">
        <v>557</v>
      </c>
      <c r="DH334">
        <v>545</v>
      </c>
      <c r="DI334">
        <v>529</v>
      </c>
      <c r="DJ334">
        <v>214</v>
      </c>
      <c r="DL334">
        <v>685</v>
      </c>
      <c r="DM334">
        <v>684</v>
      </c>
      <c r="DN334">
        <v>1</v>
      </c>
      <c r="DO334">
        <v>685</v>
      </c>
      <c r="DP334">
        <v>25</v>
      </c>
      <c r="DQ334">
        <v>659</v>
      </c>
      <c r="DR334">
        <v>1</v>
      </c>
      <c r="DS334">
        <v>365</v>
      </c>
      <c r="DT334">
        <v>448</v>
      </c>
      <c r="DU334">
        <v>44</v>
      </c>
      <c r="DV334">
        <v>597</v>
      </c>
      <c r="DW334">
        <v>30</v>
      </c>
      <c r="DX334">
        <v>6</v>
      </c>
      <c r="DY334">
        <v>6</v>
      </c>
      <c r="DZ334">
        <v>2</v>
      </c>
      <c r="EA334">
        <v>0</v>
      </c>
      <c r="EB334">
        <v>361</v>
      </c>
      <c r="EC334">
        <v>0</v>
      </c>
      <c r="ED334">
        <v>437</v>
      </c>
      <c r="EE334">
        <v>4</v>
      </c>
      <c r="EF334">
        <v>3</v>
      </c>
      <c r="EG334">
        <v>60</v>
      </c>
      <c r="EH334">
        <v>297</v>
      </c>
      <c r="EI334">
        <v>325</v>
      </c>
      <c r="EJ334">
        <v>3</v>
      </c>
      <c r="EK334">
        <v>12</v>
      </c>
      <c r="EL334">
        <v>9</v>
      </c>
      <c r="EM334">
        <v>1</v>
      </c>
      <c r="EN334">
        <v>0</v>
      </c>
      <c r="EO334">
        <v>48</v>
      </c>
      <c r="EP334">
        <v>287</v>
      </c>
      <c r="EQ334">
        <v>324</v>
      </c>
      <c r="ER334">
        <v>17</v>
      </c>
      <c r="ES334">
        <v>104</v>
      </c>
      <c r="ET334">
        <v>21</v>
      </c>
      <c r="EU334">
        <v>5</v>
      </c>
      <c r="EV334">
        <v>7</v>
      </c>
      <c r="EW334">
        <v>4658</v>
      </c>
      <c r="EX334">
        <v>0</v>
      </c>
      <c r="EY334">
        <v>798</v>
      </c>
      <c r="EZ334">
        <v>2</v>
      </c>
      <c r="FA334">
        <v>21</v>
      </c>
      <c r="FB334">
        <v>61</v>
      </c>
      <c r="FC334">
        <v>2107</v>
      </c>
      <c r="FD334">
        <v>1921</v>
      </c>
      <c r="FE334">
        <v>642</v>
      </c>
      <c r="FF334">
        <v>4670</v>
      </c>
      <c r="FG334">
        <v>54</v>
      </c>
      <c r="FH334">
        <v>36</v>
      </c>
      <c r="FI334">
        <v>0</v>
      </c>
      <c r="FJ334">
        <v>2</v>
      </c>
      <c r="FK334">
        <v>2</v>
      </c>
      <c r="FL334">
        <v>52</v>
      </c>
      <c r="FM334">
        <v>0</v>
      </c>
      <c r="FN334">
        <v>3</v>
      </c>
      <c r="FO334">
        <v>1</v>
      </c>
      <c r="FP334">
        <v>1</v>
      </c>
      <c r="FQ334">
        <v>0</v>
      </c>
      <c r="FR334">
        <v>2</v>
      </c>
      <c r="FS334">
        <v>1</v>
      </c>
      <c r="FT334">
        <v>0</v>
      </c>
      <c r="FU334">
        <v>9</v>
      </c>
      <c r="FV334">
        <v>5</v>
      </c>
      <c r="FW334">
        <v>3</v>
      </c>
      <c r="FX334">
        <v>1</v>
      </c>
      <c r="FY334">
        <v>4</v>
      </c>
      <c r="FZ334">
        <v>5</v>
      </c>
      <c r="GA334">
        <v>12</v>
      </c>
      <c r="GB334">
        <v>5</v>
      </c>
      <c r="GC334">
        <v>404</v>
      </c>
      <c r="GD334">
        <v>130</v>
      </c>
      <c r="GE334">
        <v>534</v>
      </c>
      <c r="GF334">
        <v>6</v>
      </c>
      <c r="GG334">
        <v>0</v>
      </c>
      <c r="GH334">
        <v>6</v>
      </c>
      <c r="GI334">
        <v>397</v>
      </c>
      <c r="GJ334">
        <v>130</v>
      </c>
      <c r="GK334">
        <v>527</v>
      </c>
      <c r="GL334">
        <v>404</v>
      </c>
      <c r="GM334">
        <v>59</v>
      </c>
      <c r="GN334">
        <v>59</v>
      </c>
      <c r="GO334">
        <v>59</v>
      </c>
      <c r="GP334">
        <v>269</v>
      </c>
      <c r="GQ334">
        <v>0</v>
      </c>
      <c r="GR334">
        <v>0</v>
      </c>
      <c r="GS334">
        <v>0</v>
      </c>
      <c r="GT334" t="s">
        <v>121</v>
      </c>
      <c r="GU334" t="s">
        <v>1337</v>
      </c>
      <c r="HH334" s="130"/>
      <c r="HI334" s="130"/>
      <c r="HN334" s="130"/>
      <c r="HO334" s="130"/>
      <c r="HP334" s="130"/>
    </row>
    <row r="335" spans="1:224" x14ac:dyDescent="0.3">
      <c r="A335" t="s">
        <v>126</v>
      </c>
      <c r="B335" t="s">
        <v>246</v>
      </c>
      <c r="C335" t="s">
        <v>822</v>
      </c>
      <c r="D335" t="s">
        <v>823</v>
      </c>
      <c r="E335" s="353">
        <v>44682</v>
      </c>
      <c r="F335">
        <v>3849</v>
      </c>
      <c r="G335">
        <v>216</v>
      </c>
      <c r="H335">
        <v>258</v>
      </c>
      <c r="I335">
        <v>264</v>
      </c>
      <c r="J335">
        <v>164</v>
      </c>
      <c r="K335">
        <v>270</v>
      </c>
      <c r="L335">
        <v>126</v>
      </c>
      <c r="M335">
        <v>143</v>
      </c>
      <c r="N335">
        <v>10</v>
      </c>
      <c r="O335">
        <v>325</v>
      </c>
      <c r="P335">
        <v>5</v>
      </c>
      <c r="Q335">
        <v>2</v>
      </c>
      <c r="R335">
        <v>4</v>
      </c>
      <c r="S335">
        <v>1</v>
      </c>
      <c r="T335">
        <v>2</v>
      </c>
      <c r="U335">
        <v>0</v>
      </c>
      <c r="V335">
        <v>0</v>
      </c>
      <c r="W335">
        <v>0</v>
      </c>
      <c r="X335">
        <v>6</v>
      </c>
      <c r="Y335">
        <v>210</v>
      </c>
      <c r="Z335">
        <v>254</v>
      </c>
      <c r="AA335">
        <v>257</v>
      </c>
      <c r="AB335">
        <v>162</v>
      </c>
      <c r="AC335">
        <v>265</v>
      </c>
      <c r="AD335">
        <v>126</v>
      </c>
      <c r="AE335">
        <v>143</v>
      </c>
      <c r="AF335">
        <v>10</v>
      </c>
      <c r="AG335">
        <v>315</v>
      </c>
      <c r="AH335">
        <v>20</v>
      </c>
      <c r="AI335">
        <v>20</v>
      </c>
      <c r="AJ335">
        <v>0</v>
      </c>
      <c r="AK335">
        <v>0</v>
      </c>
      <c r="AL335">
        <v>19</v>
      </c>
      <c r="AM335">
        <v>19</v>
      </c>
      <c r="AN335">
        <v>67</v>
      </c>
      <c r="AO335">
        <v>0</v>
      </c>
      <c r="AP335">
        <v>67</v>
      </c>
      <c r="AQ335">
        <v>0</v>
      </c>
      <c r="AR335">
        <v>0</v>
      </c>
      <c r="AS335">
        <v>0</v>
      </c>
      <c r="AT335">
        <v>0</v>
      </c>
      <c r="AU335">
        <v>0</v>
      </c>
      <c r="AV335">
        <v>0</v>
      </c>
      <c r="AW335">
        <v>143</v>
      </c>
      <c r="AX335">
        <v>0</v>
      </c>
      <c r="AY335">
        <v>2</v>
      </c>
      <c r="AZ335">
        <v>139</v>
      </c>
      <c r="BA335">
        <v>0</v>
      </c>
      <c r="BB335">
        <v>0</v>
      </c>
      <c r="BC335">
        <v>0</v>
      </c>
      <c r="BD335">
        <v>0</v>
      </c>
      <c r="BE335">
        <v>143</v>
      </c>
      <c r="BF335">
        <v>0</v>
      </c>
      <c r="BG335">
        <v>2</v>
      </c>
      <c r="BH335">
        <v>139</v>
      </c>
      <c r="BI335">
        <v>30</v>
      </c>
      <c r="BJ335">
        <v>5</v>
      </c>
      <c r="BK335">
        <v>66</v>
      </c>
      <c r="BL335">
        <v>22</v>
      </c>
      <c r="BM335">
        <v>5</v>
      </c>
      <c r="BN335">
        <v>0</v>
      </c>
      <c r="BO335">
        <v>20</v>
      </c>
      <c r="BP335">
        <v>6</v>
      </c>
      <c r="BQ335">
        <v>0</v>
      </c>
      <c r="BR335">
        <v>0</v>
      </c>
      <c r="BS335">
        <v>14</v>
      </c>
      <c r="BT335">
        <v>0</v>
      </c>
      <c r="BU335">
        <v>0</v>
      </c>
      <c r="BV335">
        <v>2</v>
      </c>
      <c r="BW335">
        <v>4</v>
      </c>
      <c r="BX335">
        <v>0</v>
      </c>
      <c r="BY335">
        <v>4</v>
      </c>
      <c r="BZ335">
        <v>10</v>
      </c>
      <c r="CA335">
        <v>2</v>
      </c>
      <c r="CB335">
        <v>10</v>
      </c>
      <c r="CC335">
        <v>0</v>
      </c>
      <c r="CG335">
        <v>216</v>
      </c>
      <c r="CH335">
        <v>116</v>
      </c>
      <c r="CI335">
        <v>264</v>
      </c>
      <c r="CJ335">
        <v>65</v>
      </c>
      <c r="CK335">
        <v>241</v>
      </c>
      <c r="CL335">
        <v>145</v>
      </c>
      <c r="CM335">
        <v>258</v>
      </c>
      <c r="CN335">
        <v>246</v>
      </c>
      <c r="CO335">
        <v>186</v>
      </c>
      <c r="CP335">
        <v>56</v>
      </c>
      <c r="CQ335">
        <v>5</v>
      </c>
      <c r="CR335">
        <v>4</v>
      </c>
      <c r="CS335">
        <v>4</v>
      </c>
      <c r="CT335">
        <v>0</v>
      </c>
      <c r="CU335">
        <v>2</v>
      </c>
      <c r="CV335">
        <v>1</v>
      </c>
      <c r="CW335">
        <v>2</v>
      </c>
      <c r="CX335">
        <v>2</v>
      </c>
      <c r="CY335">
        <v>2</v>
      </c>
      <c r="CZ335">
        <v>0</v>
      </c>
      <c r="DA335">
        <v>210</v>
      </c>
      <c r="DB335">
        <v>112</v>
      </c>
      <c r="DC335">
        <v>257</v>
      </c>
      <c r="DD335">
        <v>65</v>
      </c>
      <c r="DE335">
        <v>238</v>
      </c>
      <c r="DF335">
        <v>144</v>
      </c>
      <c r="DG335">
        <v>254</v>
      </c>
      <c r="DH335">
        <v>242</v>
      </c>
      <c r="DI335">
        <v>184</v>
      </c>
      <c r="DJ335">
        <v>56</v>
      </c>
      <c r="DL335">
        <v>346</v>
      </c>
      <c r="DM335">
        <v>341</v>
      </c>
      <c r="DN335">
        <v>5</v>
      </c>
      <c r="DO335">
        <v>346</v>
      </c>
      <c r="DP335">
        <v>8</v>
      </c>
      <c r="DQ335">
        <v>333</v>
      </c>
      <c r="DR335">
        <v>5</v>
      </c>
      <c r="DS335">
        <v>19</v>
      </c>
      <c r="DT335">
        <v>56</v>
      </c>
      <c r="DU335">
        <v>27</v>
      </c>
      <c r="DV335">
        <v>284</v>
      </c>
      <c r="DW335">
        <v>11</v>
      </c>
      <c r="DX335">
        <v>2</v>
      </c>
      <c r="DY335">
        <v>6</v>
      </c>
      <c r="DZ335">
        <v>16</v>
      </c>
      <c r="EA335">
        <v>0</v>
      </c>
      <c r="EB335">
        <v>16</v>
      </c>
      <c r="EC335">
        <v>0</v>
      </c>
      <c r="ED335">
        <v>47</v>
      </c>
      <c r="EE335">
        <v>2</v>
      </c>
      <c r="EF335">
        <v>2</v>
      </c>
      <c r="EG335">
        <v>22</v>
      </c>
      <c r="EH335">
        <v>183</v>
      </c>
      <c r="EI335">
        <v>139</v>
      </c>
      <c r="EJ335">
        <v>1</v>
      </c>
      <c r="EK335">
        <v>6</v>
      </c>
      <c r="EL335">
        <v>1</v>
      </c>
      <c r="EM335">
        <v>0</v>
      </c>
      <c r="EN335">
        <v>1</v>
      </c>
      <c r="EO335">
        <v>14</v>
      </c>
      <c r="EP335">
        <v>180</v>
      </c>
      <c r="EQ335">
        <v>138</v>
      </c>
      <c r="ER335">
        <v>2</v>
      </c>
      <c r="ES335">
        <v>48</v>
      </c>
      <c r="ET335">
        <v>13</v>
      </c>
      <c r="EU335">
        <v>46</v>
      </c>
      <c r="EV335">
        <v>5</v>
      </c>
      <c r="EW335">
        <v>2687</v>
      </c>
      <c r="EX335">
        <v>0</v>
      </c>
      <c r="EY335">
        <v>228</v>
      </c>
      <c r="EZ335">
        <v>8</v>
      </c>
      <c r="FA335">
        <v>16</v>
      </c>
      <c r="FB335">
        <v>22</v>
      </c>
      <c r="FC335">
        <v>1263</v>
      </c>
      <c r="FD335">
        <v>1132</v>
      </c>
      <c r="FE335">
        <v>343</v>
      </c>
      <c r="FF335">
        <v>2738</v>
      </c>
      <c r="FG335">
        <v>17</v>
      </c>
      <c r="FH335">
        <v>3</v>
      </c>
      <c r="FI335">
        <v>0</v>
      </c>
      <c r="FJ335">
        <v>0</v>
      </c>
      <c r="FK335">
        <v>3</v>
      </c>
      <c r="FL335">
        <v>14</v>
      </c>
      <c r="FM335">
        <v>0</v>
      </c>
      <c r="FN335">
        <v>2</v>
      </c>
      <c r="FO335">
        <v>1</v>
      </c>
      <c r="FP335">
        <v>0</v>
      </c>
      <c r="FQ335">
        <v>0</v>
      </c>
      <c r="FR335">
        <v>0</v>
      </c>
      <c r="FS335">
        <v>0</v>
      </c>
      <c r="FT335">
        <v>0</v>
      </c>
      <c r="FU335">
        <v>6</v>
      </c>
      <c r="FV335">
        <v>3</v>
      </c>
      <c r="FW335">
        <v>1</v>
      </c>
      <c r="FX335">
        <v>1</v>
      </c>
      <c r="FY335">
        <v>4</v>
      </c>
      <c r="FZ335">
        <v>1</v>
      </c>
      <c r="GA335">
        <v>8</v>
      </c>
      <c r="GB335">
        <v>5</v>
      </c>
      <c r="GC335">
        <v>188</v>
      </c>
      <c r="GD335">
        <v>61</v>
      </c>
      <c r="GE335">
        <v>249</v>
      </c>
      <c r="GF335">
        <v>0</v>
      </c>
      <c r="GG335">
        <v>0</v>
      </c>
      <c r="GH335">
        <v>0</v>
      </c>
      <c r="GI335">
        <v>186</v>
      </c>
      <c r="GJ335">
        <v>60</v>
      </c>
      <c r="GK335">
        <v>246</v>
      </c>
      <c r="GL335">
        <v>188</v>
      </c>
      <c r="GM335">
        <v>9</v>
      </c>
      <c r="GN335">
        <v>9</v>
      </c>
      <c r="GO335">
        <v>9</v>
      </c>
      <c r="GP335">
        <v>95</v>
      </c>
      <c r="GQ335">
        <v>0</v>
      </c>
      <c r="GR335">
        <v>0</v>
      </c>
      <c r="GS335">
        <v>0</v>
      </c>
      <c r="GT335" t="s">
        <v>118</v>
      </c>
      <c r="GU335" t="s">
        <v>1338</v>
      </c>
      <c r="HH335" s="130"/>
      <c r="HI335" s="130"/>
      <c r="HN335" s="130"/>
      <c r="HO335" s="130"/>
      <c r="HP335" s="130"/>
    </row>
    <row r="336" spans="1:224" x14ac:dyDescent="0.3">
      <c r="A336" t="s">
        <v>126</v>
      </c>
      <c r="B336" t="s">
        <v>246</v>
      </c>
      <c r="C336" t="s">
        <v>822</v>
      </c>
      <c r="D336" t="s">
        <v>823</v>
      </c>
      <c r="E336" s="353">
        <v>44713</v>
      </c>
      <c r="F336">
        <v>3863</v>
      </c>
      <c r="G336">
        <v>218</v>
      </c>
      <c r="H336">
        <v>259</v>
      </c>
      <c r="I336">
        <v>263</v>
      </c>
      <c r="J336">
        <v>166</v>
      </c>
      <c r="K336">
        <v>269</v>
      </c>
      <c r="L336">
        <v>128</v>
      </c>
      <c r="M336">
        <v>152</v>
      </c>
      <c r="N336">
        <v>9</v>
      </c>
      <c r="O336">
        <v>323</v>
      </c>
      <c r="P336">
        <v>5</v>
      </c>
      <c r="Q336">
        <v>2</v>
      </c>
      <c r="R336">
        <v>4</v>
      </c>
      <c r="S336">
        <v>1</v>
      </c>
      <c r="T336">
        <v>2</v>
      </c>
      <c r="U336">
        <v>0</v>
      </c>
      <c r="V336">
        <v>0</v>
      </c>
      <c r="W336">
        <v>0</v>
      </c>
      <c r="X336">
        <v>6</v>
      </c>
      <c r="Y336">
        <v>212</v>
      </c>
      <c r="Z336">
        <v>255</v>
      </c>
      <c r="AA336">
        <v>256</v>
      </c>
      <c r="AB336">
        <v>164</v>
      </c>
      <c r="AC336">
        <v>264</v>
      </c>
      <c r="AD336">
        <v>128</v>
      </c>
      <c r="AE336">
        <v>152</v>
      </c>
      <c r="AF336">
        <v>9</v>
      </c>
      <c r="AG336">
        <v>313</v>
      </c>
      <c r="AH336">
        <v>21</v>
      </c>
      <c r="AI336">
        <v>20</v>
      </c>
      <c r="AJ336">
        <v>0</v>
      </c>
      <c r="AK336">
        <v>0</v>
      </c>
      <c r="AL336">
        <v>20</v>
      </c>
      <c r="AM336">
        <v>19</v>
      </c>
      <c r="AN336">
        <v>70</v>
      </c>
      <c r="AO336">
        <v>0</v>
      </c>
      <c r="AP336">
        <v>70</v>
      </c>
      <c r="AQ336">
        <v>0</v>
      </c>
      <c r="AR336">
        <v>0</v>
      </c>
      <c r="AS336">
        <v>0</v>
      </c>
      <c r="AT336">
        <v>0</v>
      </c>
      <c r="AU336">
        <v>0</v>
      </c>
      <c r="AV336">
        <v>0</v>
      </c>
      <c r="AW336">
        <v>152</v>
      </c>
      <c r="AX336">
        <v>0</v>
      </c>
      <c r="AY336">
        <v>2</v>
      </c>
      <c r="AZ336">
        <v>148</v>
      </c>
      <c r="BA336">
        <v>0</v>
      </c>
      <c r="BB336">
        <v>0</v>
      </c>
      <c r="BC336">
        <v>0</v>
      </c>
      <c r="BD336">
        <v>0</v>
      </c>
      <c r="BE336">
        <v>152</v>
      </c>
      <c r="BF336">
        <v>0</v>
      </c>
      <c r="BG336">
        <v>2</v>
      </c>
      <c r="BH336">
        <v>148</v>
      </c>
      <c r="BI336">
        <v>30</v>
      </c>
      <c r="BJ336">
        <v>6</v>
      </c>
      <c r="BK336">
        <v>66</v>
      </c>
      <c r="BL336">
        <v>22</v>
      </c>
      <c r="BM336">
        <v>5</v>
      </c>
      <c r="BN336">
        <v>0</v>
      </c>
      <c r="BO336">
        <v>18</v>
      </c>
      <c r="BP336">
        <v>5</v>
      </c>
      <c r="BQ336">
        <v>0</v>
      </c>
      <c r="BR336">
        <v>0</v>
      </c>
      <c r="BS336">
        <v>13</v>
      </c>
      <c r="BT336">
        <v>0</v>
      </c>
      <c r="BU336">
        <v>0</v>
      </c>
      <c r="BV336">
        <v>1</v>
      </c>
      <c r="BW336">
        <v>3</v>
      </c>
      <c r="BX336">
        <v>0</v>
      </c>
      <c r="BY336">
        <v>3</v>
      </c>
      <c r="BZ336">
        <v>9</v>
      </c>
      <c r="CA336">
        <v>1</v>
      </c>
      <c r="CB336">
        <v>9</v>
      </c>
      <c r="CC336">
        <v>0</v>
      </c>
      <c r="CG336">
        <v>218</v>
      </c>
      <c r="CH336">
        <v>110</v>
      </c>
      <c r="CI336">
        <v>263</v>
      </c>
      <c r="CJ336">
        <v>62</v>
      </c>
      <c r="CK336">
        <v>241</v>
      </c>
      <c r="CL336">
        <v>144</v>
      </c>
      <c r="CM336">
        <v>259</v>
      </c>
      <c r="CN336">
        <v>248</v>
      </c>
      <c r="CO336">
        <v>190</v>
      </c>
      <c r="CP336">
        <v>56</v>
      </c>
      <c r="CQ336">
        <v>5</v>
      </c>
      <c r="CR336">
        <v>4</v>
      </c>
      <c r="CS336">
        <v>4</v>
      </c>
      <c r="CT336">
        <v>0</v>
      </c>
      <c r="CU336">
        <v>2</v>
      </c>
      <c r="CV336">
        <v>1</v>
      </c>
      <c r="CW336">
        <v>2</v>
      </c>
      <c r="CX336">
        <v>2</v>
      </c>
      <c r="CY336">
        <v>2</v>
      </c>
      <c r="CZ336">
        <v>0</v>
      </c>
      <c r="DA336">
        <v>212</v>
      </c>
      <c r="DB336">
        <v>106</v>
      </c>
      <c r="DC336">
        <v>256</v>
      </c>
      <c r="DD336">
        <v>62</v>
      </c>
      <c r="DE336">
        <v>238</v>
      </c>
      <c r="DF336">
        <v>143</v>
      </c>
      <c r="DG336">
        <v>255</v>
      </c>
      <c r="DH336">
        <v>244</v>
      </c>
      <c r="DI336">
        <v>188</v>
      </c>
      <c r="DJ336">
        <v>56</v>
      </c>
      <c r="DL336">
        <v>341</v>
      </c>
      <c r="DM336">
        <v>336</v>
      </c>
      <c r="DN336">
        <v>5</v>
      </c>
      <c r="DO336">
        <v>341</v>
      </c>
      <c r="DP336">
        <v>8</v>
      </c>
      <c r="DQ336">
        <v>328</v>
      </c>
      <c r="DR336">
        <v>5</v>
      </c>
      <c r="DS336">
        <v>21</v>
      </c>
      <c r="DT336">
        <v>58</v>
      </c>
      <c r="DU336">
        <v>27</v>
      </c>
      <c r="DV336">
        <v>280</v>
      </c>
      <c r="DW336">
        <v>11</v>
      </c>
      <c r="DX336">
        <v>2</v>
      </c>
      <c r="DY336">
        <v>6</v>
      </c>
      <c r="DZ336">
        <v>15</v>
      </c>
      <c r="EA336">
        <v>0</v>
      </c>
      <c r="EB336">
        <v>16</v>
      </c>
      <c r="EC336">
        <v>0</v>
      </c>
      <c r="ED336">
        <v>47</v>
      </c>
      <c r="EE336">
        <v>2</v>
      </c>
      <c r="EF336">
        <v>2</v>
      </c>
      <c r="EG336">
        <v>22</v>
      </c>
      <c r="EH336">
        <v>181</v>
      </c>
      <c r="EI336">
        <v>136</v>
      </c>
      <c r="EJ336">
        <v>1</v>
      </c>
      <c r="EK336">
        <v>6</v>
      </c>
      <c r="EL336">
        <v>1</v>
      </c>
      <c r="EM336">
        <v>0</v>
      </c>
      <c r="EN336">
        <v>1</v>
      </c>
      <c r="EO336">
        <v>14</v>
      </c>
      <c r="EP336">
        <v>178</v>
      </c>
      <c r="EQ336">
        <v>135</v>
      </c>
      <c r="ER336">
        <v>2</v>
      </c>
      <c r="ES336">
        <v>48</v>
      </c>
      <c r="ET336">
        <v>13</v>
      </c>
      <c r="EU336">
        <v>46</v>
      </c>
      <c r="EV336">
        <v>6</v>
      </c>
      <c r="EW336">
        <v>2693</v>
      </c>
      <c r="EX336">
        <v>0</v>
      </c>
      <c r="EY336">
        <v>228</v>
      </c>
      <c r="EZ336">
        <v>8</v>
      </c>
      <c r="FA336">
        <v>16</v>
      </c>
      <c r="FB336">
        <v>23</v>
      </c>
      <c r="FC336">
        <v>1267</v>
      </c>
      <c r="FD336">
        <v>1135</v>
      </c>
      <c r="FE336">
        <v>343</v>
      </c>
      <c r="FF336">
        <v>2745</v>
      </c>
      <c r="FG336">
        <v>16</v>
      </c>
      <c r="FH336">
        <v>3</v>
      </c>
      <c r="FI336">
        <v>0</v>
      </c>
      <c r="FJ336">
        <v>0</v>
      </c>
      <c r="FK336">
        <v>3</v>
      </c>
      <c r="FL336">
        <v>13</v>
      </c>
      <c r="FM336">
        <v>0</v>
      </c>
      <c r="FN336">
        <v>2</v>
      </c>
      <c r="FO336">
        <v>1</v>
      </c>
      <c r="FP336">
        <v>0</v>
      </c>
      <c r="FQ336">
        <v>0</v>
      </c>
      <c r="FR336">
        <v>0</v>
      </c>
      <c r="FS336">
        <v>0</v>
      </c>
      <c r="FT336">
        <v>0</v>
      </c>
      <c r="FU336">
        <v>6</v>
      </c>
      <c r="FV336">
        <v>3</v>
      </c>
      <c r="FW336">
        <v>1</v>
      </c>
      <c r="FX336">
        <v>1</v>
      </c>
      <c r="FY336">
        <v>4</v>
      </c>
      <c r="FZ336">
        <v>1</v>
      </c>
      <c r="GA336">
        <v>8</v>
      </c>
      <c r="GB336">
        <v>5</v>
      </c>
      <c r="GC336">
        <v>186</v>
      </c>
      <c r="GD336">
        <v>61</v>
      </c>
      <c r="GE336">
        <v>247</v>
      </c>
      <c r="GF336">
        <v>0</v>
      </c>
      <c r="GG336">
        <v>0</v>
      </c>
      <c r="GH336">
        <v>0</v>
      </c>
      <c r="GI336">
        <v>184</v>
      </c>
      <c r="GJ336">
        <v>60</v>
      </c>
      <c r="GK336">
        <v>244</v>
      </c>
      <c r="GL336">
        <v>186</v>
      </c>
      <c r="GM336">
        <v>10</v>
      </c>
      <c r="GN336">
        <v>10</v>
      </c>
      <c r="GO336">
        <v>10</v>
      </c>
      <c r="GP336">
        <v>95</v>
      </c>
      <c r="GQ336">
        <v>0</v>
      </c>
      <c r="GR336">
        <v>0</v>
      </c>
      <c r="GS336">
        <v>0</v>
      </c>
      <c r="GT336" t="s">
        <v>121</v>
      </c>
      <c r="GU336" t="s">
        <v>1338</v>
      </c>
      <c r="HH336" s="130"/>
      <c r="HI336" s="130"/>
      <c r="HN336" s="130"/>
      <c r="HO336" s="130"/>
      <c r="HP336" s="130"/>
    </row>
    <row r="337" spans="1:224" x14ac:dyDescent="0.3">
      <c r="A337" t="s">
        <v>126</v>
      </c>
      <c r="B337" t="s">
        <v>246</v>
      </c>
      <c r="C337" t="s">
        <v>824</v>
      </c>
      <c r="D337" t="s">
        <v>825</v>
      </c>
      <c r="E337" s="353">
        <v>44682</v>
      </c>
      <c r="F337">
        <v>5284</v>
      </c>
      <c r="G337">
        <v>299</v>
      </c>
      <c r="H337">
        <v>368</v>
      </c>
      <c r="I337">
        <v>374</v>
      </c>
      <c r="J337">
        <v>278</v>
      </c>
      <c r="K337">
        <v>381</v>
      </c>
      <c r="L337">
        <v>174</v>
      </c>
      <c r="M337">
        <v>180</v>
      </c>
      <c r="N337">
        <v>351</v>
      </c>
      <c r="O337">
        <v>435</v>
      </c>
      <c r="P337">
        <v>11</v>
      </c>
      <c r="Q337">
        <v>8</v>
      </c>
      <c r="R337">
        <v>8</v>
      </c>
      <c r="S337">
        <v>10</v>
      </c>
      <c r="T337">
        <v>8</v>
      </c>
      <c r="U337">
        <v>3</v>
      </c>
      <c r="V337">
        <v>5</v>
      </c>
      <c r="W337">
        <v>11</v>
      </c>
      <c r="X337">
        <v>14</v>
      </c>
      <c r="Y337">
        <v>286</v>
      </c>
      <c r="Z337">
        <v>356</v>
      </c>
      <c r="AA337">
        <v>362</v>
      </c>
      <c r="AB337">
        <v>266</v>
      </c>
      <c r="AC337">
        <v>369</v>
      </c>
      <c r="AD337">
        <v>171</v>
      </c>
      <c r="AE337">
        <v>174</v>
      </c>
      <c r="AF337">
        <v>336</v>
      </c>
      <c r="AG337">
        <v>416</v>
      </c>
      <c r="AH337">
        <v>16</v>
      </c>
      <c r="AI337">
        <v>13</v>
      </c>
      <c r="AJ337">
        <v>1</v>
      </c>
      <c r="AK337">
        <v>0</v>
      </c>
      <c r="AL337">
        <v>15</v>
      </c>
      <c r="AM337">
        <v>13</v>
      </c>
      <c r="AN337">
        <v>98</v>
      </c>
      <c r="AO337">
        <v>1</v>
      </c>
      <c r="AP337">
        <v>97</v>
      </c>
      <c r="AQ337">
        <v>1</v>
      </c>
      <c r="AR337">
        <v>1</v>
      </c>
      <c r="AS337">
        <v>0</v>
      </c>
      <c r="AT337">
        <v>78</v>
      </c>
      <c r="AU337">
        <v>1</v>
      </c>
      <c r="AV337">
        <v>77</v>
      </c>
      <c r="AW337">
        <v>180</v>
      </c>
      <c r="AX337">
        <v>2</v>
      </c>
      <c r="AY337">
        <v>10</v>
      </c>
      <c r="AZ337">
        <v>166</v>
      </c>
      <c r="BA337">
        <v>5</v>
      </c>
      <c r="BB337">
        <v>0</v>
      </c>
      <c r="BC337">
        <v>0</v>
      </c>
      <c r="BD337">
        <v>5</v>
      </c>
      <c r="BE337">
        <v>174</v>
      </c>
      <c r="BF337">
        <v>2</v>
      </c>
      <c r="BG337">
        <v>10</v>
      </c>
      <c r="BH337">
        <v>160</v>
      </c>
      <c r="BI337">
        <v>33</v>
      </c>
      <c r="BJ337">
        <v>7</v>
      </c>
      <c r="BK337">
        <v>84</v>
      </c>
      <c r="BL337">
        <v>22</v>
      </c>
      <c r="BM337">
        <v>11</v>
      </c>
      <c r="BN337">
        <v>3</v>
      </c>
      <c r="BO337">
        <v>24</v>
      </c>
      <c r="BP337">
        <v>1</v>
      </c>
      <c r="BQ337">
        <v>0</v>
      </c>
      <c r="BR337">
        <v>0</v>
      </c>
      <c r="BS337">
        <v>23</v>
      </c>
      <c r="BT337">
        <v>0</v>
      </c>
      <c r="BU337">
        <v>0</v>
      </c>
      <c r="BV337">
        <v>4</v>
      </c>
      <c r="BW337">
        <v>7</v>
      </c>
      <c r="BX337">
        <v>0</v>
      </c>
      <c r="BY337">
        <v>7</v>
      </c>
      <c r="BZ337">
        <v>16</v>
      </c>
      <c r="CA337">
        <v>5</v>
      </c>
      <c r="CB337">
        <v>15</v>
      </c>
      <c r="CC337">
        <v>1</v>
      </c>
      <c r="CG337">
        <v>299</v>
      </c>
      <c r="CH337">
        <v>227</v>
      </c>
      <c r="CI337">
        <v>374</v>
      </c>
      <c r="CJ337">
        <v>130</v>
      </c>
      <c r="CK337">
        <v>348</v>
      </c>
      <c r="CL337">
        <v>243</v>
      </c>
      <c r="CM337">
        <v>368</v>
      </c>
      <c r="CN337">
        <v>361</v>
      </c>
      <c r="CO337">
        <v>266</v>
      </c>
      <c r="CP337">
        <v>128</v>
      </c>
      <c r="CQ337">
        <v>11</v>
      </c>
      <c r="CR337">
        <v>10</v>
      </c>
      <c r="CS337">
        <v>8</v>
      </c>
      <c r="CT337">
        <v>0</v>
      </c>
      <c r="CU337">
        <v>6</v>
      </c>
      <c r="CV337">
        <v>3</v>
      </c>
      <c r="CW337">
        <v>8</v>
      </c>
      <c r="CX337">
        <v>8</v>
      </c>
      <c r="CY337">
        <v>7</v>
      </c>
      <c r="CZ337">
        <v>2</v>
      </c>
      <c r="DA337">
        <v>286</v>
      </c>
      <c r="DB337">
        <v>216</v>
      </c>
      <c r="DC337">
        <v>362</v>
      </c>
      <c r="DD337">
        <v>128</v>
      </c>
      <c r="DE337">
        <v>338</v>
      </c>
      <c r="DF337">
        <v>237</v>
      </c>
      <c r="DG337">
        <v>356</v>
      </c>
      <c r="DH337">
        <v>349</v>
      </c>
      <c r="DI337">
        <v>257</v>
      </c>
      <c r="DJ337">
        <v>125</v>
      </c>
      <c r="DL337">
        <v>492</v>
      </c>
      <c r="DM337">
        <v>485</v>
      </c>
      <c r="DN337">
        <v>7</v>
      </c>
      <c r="DO337">
        <v>492</v>
      </c>
      <c r="DP337">
        <v>15</v>
      </c>
      <c r="DQ337">
        <v>470</v>
      </c>
      <c r="DR337">
        <v>7</v>
      </c>
      <c r="DS337">
        <v>9</v>
      </c>
      <c r="DT337">
        <v>52</v>
      </c>
      <c r="DU337">
        <v>95</v>
      </c>
      <c r="DV337">
        <v>331</v>
      </c>
      <c r="DW337">
        <v>44</v>
      </c>
      <c r="DX337">
        <v>9</v>
      </c>
      <c r="DY337">
        <v>8</v>
      </c>
      <c r="DZ337">
        <v>5</v>
      </c>
      <c r="EA337">
        <v>0</v>
      </c>
      <c r="EB337">
        <v>5</v>
      </c>
      <c r="EC337">
        <v>0</v>
      </c>
      <c r="ED337">
        <v>45</v>
      </c>
      <c r="EE337">
        <v>0</v>
      </c>
      <c r="EF337">
        <v>7</v>
      </c>
      <c r="EG337">
        <v>29</v>
      </c>
      <c r="EH337">
        <v>196</v>
      </c>
      <c r="EI337">
        <v>260</v>
      </c>
      <c r="EJ337">
        <v>4</v>
      </c>
      <c r="EK337">
        <v>5</v>
      </c>
      <c r="EL337">
        <v>4</v>
      </c>
      <c r="EM337">
        <v>2</v>
      </c>
      <c r="EN337">
        <v>1</v>
      </c>
      <c r="EO337">
        <v>23</v>
      </c>
      <c r="EP337">
        <v>190</v>
      </c>
      <c r="EQ337">
        <v>256</v>
      </c>
      <c r="ER337">
        <v>10</v>
      </c>
      <c r="ES337">
        <v>69</v>
      </c>
      <c r="ET337">
        <v>12</v>
      </c>
      <c r="EU337">
        <v>6</v>
      </c>
      <c r="EV337">
        <v>67</v>
      </c>
      <c r="EW337">
        <v>3649</v>
      </c>
      <c r="EX337">
        <v>1</v>
      </c>
      <c r="EY337">
        <v>697</v>
      </c>
      <c r="EZ337">
        <v>1</v>
      </c>
      <c r="FA337">
        <v>21</v>
      </c>
      <c r="FB337">
        <v>35</v>
      </c>
      <c r="FC337">
        <v>1616</v>
      </c>
      <c r="FD337">
        <v>1465</v>
      </c>
      <c r="FE337">
        <v>641</v>
      </c>
      <c r="FF337">
        <v>3722</v>
      </c>
      <c r="FG337">
        <v>16</v>
      </c>
      <c r="FH337">
        <v>0</v>
      </c>
      <c r="FI337">
        <v>0</v>
      </c>
      <c r="FJ337">
        <v>1</v>
      </c>
      <c r="FK337">
        <v>1</v>
      </c>
      <c r="FL337">
        <v>15</v>
      </c>
      <c r="FM337">
        <v>0</v>
      </c>
      <c r="FN337">
        <v>7</v>
      </c>
      <c r="FO337">
        <v>2</v>
      </c>
      <c r="FP337">
        <v>1</v>
      </c>
      <c r="FQ337">
        <v>1</v>
      </c>
      <c r="FR337">
        <v>2</v>
      </c>
      <c r="FS337">
        <v>1</v>
      </c>
      <c r="FT337">
        <v>0</v>
      </c>
      <c r="FU337">
        <v>6</v>
      </c>
      <c r="FV337">
        <v>1</v>
      </c>
      <c r="FW337">
        <v>1</v>
      </c>
      <c r="FX337">
        <v>0</v>
      </c>
      <c r="FY337">
        <v>3</v>
      </c>
      <c r="FZ337">
        <v>3</v>
      </c>
      <c r="GA337">
        <v>13</v>
      </c>
      <c r="GB337">
        <v>3</v>
      </c>
      <c r="GC337">
        <v>215</v>
      </c>
      <c r="GD337">
        <v>71</v>
      </c>
      <c r="GE337">
        <v>286</v>
      </c>
      <c r="GF337">
        <v>2</v>
      </c>
      <c r="GG337">
        <v>1</v>
      </c>
      <c r="GH337">
        <v>3</v>
      </c>
      <c r="GI337">
        <v>211</v>
      </c>
      <c r="GJ337">
        <v>70</v>
      </c>
      <c r="GK337">
        <v>281</v>
      </c>
      <c r="GL337">
        <v>215</v>
      </c>
      <c r="GM337">
        <v>15</v>
      </c>
      <c r="GN337">
        <v>15</v>
      </c>
      <c r="GO337">
        <v>15</v>
      </c>
      <c r="GP337">
        <v>102</v>
      </c>
      <c r="GQ337">
        <v>0</v>
      </c>
      <c r="GR337">
        <v>0</v>
      </c>
      <c r="GS337">
        <v>0</v>
      </c>
      <c r="GT337" t="s">
        <v>118</v>
      </c>
      <c r="GU337" t="s">
        <v>1339</v>
      </c>
      <c r="HH337" s="130"/>
      <c r="HI337" s="130"/>
      <c r="HN337" s="130"/>
      <c r="HO337" s="130"/>
      <c r="HP337" s="130"/>
    </row>
    <row r="338" spans="1:224" x14ac:dyDescent="0.3">
      <c r="A338" t="s">
        <v>126</v>
      </c>
      <c r="B338" t="s">
        <v>246</v>
      </c>
      <c r="C338" t="s">
        <v>824</v>
      </c>
      <c r="D338" t="s">
        <v>825</v>
      </c>
      <c r="E338" s="353">
        <v>44713</v>
      </c>
      <c r="F338">
        <v>5304</v>
      </c>
      <c r="G338">
        <v>317</v>
      </c>
      <c r="H338">
        <v>376</v>
      </c>
      <c r="I338">
        <v>381</v>
      </c>
      <c r="J338">
        <v>293</v>
      </c>
      <c r="K338">
        <v>388</v>
      </c>
      <c r="L338">
        <v>184</v>
      </c>
      <c r="M338">
        <v>194</v>
      </c>
      <c r="N338">
        <v>353</v>
      </c>
      <c r="O338">
        <v>441</v>
      </c>
      <c r="P338">
        <v>11</v>
      </c>
      <c r="Q338">
        <v>8</v>
      </c>
      <c r="R338">
        <v>8</v>
      </c>
      <c r="S338">
        <v>11</v>
      </c>
      <c r="T338">
        <v>8</v>
      </c>
      <c r="U338">
        <v>3</v>
      </c>
      <c r="V338">
        <v>5</v>
      </c>
      <c r="W338">
        <v>11</v>
      </c>
      <c r="X338">
        <v>14</v>
      </c>
      <c r="Y338">
        <v>303</v>
      </c>
      <c r="Z338">
        <v>364</v>
      </c>
      <c r="AA338">
        <v>369</v>
      </c>
      <c r="AB338">
        <v>279</v>
      </c>
      <c r="AC338">
        <v>376</v>
      </c>
      <c r="AD338">
        <v>180</v>
      </c>
      <c r="AE338">
        <v>188</v>
      </c>
      <c r="AF338">
        <v>338</v>
      </c>
      <c r="AG338">
        <v>422</v>
      </c>
      <c r="AH338">
        <v>19</v>
      </c>
      <c r="AI338">
        <v>13</v>
      </c>
      <c r="AJ338">
        <v>2</v>
      </c>
      <c r="AK338">
        <v>0</v>
      </c>
      <c r="AL338">
        <v>17</v>
      </c>
      <c r="AM338">
        <v>13</v>
      </c>
      <c r="AN338">
        <v>102</v>
      </c>
      <c r="AO338">
        <v>1</v>
      </c>
      <c r="AP338">
        <v>101</v>
      </c>
      <c r="AQ338">
        <v>1</v>
      </c>
      <c r="AR338">
        <v>1</v>
      </c>
      <c r="AS338">
        <v>0</v>
      </c>
      <c r="AT338">
        <v>82</v>
      </c>
      <c r="AU338">
        <v>1</v>
      </c>
      <c r="AV338">
        <v>81</v>
      </c>
      <c r="AW338">
        <v>194</v>
      </c>
      <c r="AX338">
        <v>2</v>
      </c>
      <c r="AY338">
        <v>10</v>
      </c>
      <c r="AZ338">
        <v>180</v>
      </c>
      <c r="BA338">
        <v>5</v>
      </c>
      <c r="BB338">
        <v>0</v>
      </c>
      <c r="BC338">
        <v>0</v>
      </c>
      <c r="BD338">
        <v>5</v>
      </c>
      <c r="BE338">
        <v>188</v>
      </c>
      <c r="BF338">
        <v>2</v>
      </c>
      <c r="BG338">
        <v>10</v>
      </c>
      <c r="BH338">
        <v>174</v>
      </c>
      <c r="BI338">
        <v>33</v>
      </c>
      <c r="BJ338">
        <v>7</v>
      </c>
      <c r="BK338">
        <v>84</v>
      </c>
      <c r="BL338">
        <v>22</v>
      </c>
      <c r="BM338">
        <v>11</v>
      </c>
      <c r="BN338">
        <v>3</v>
      </c>
      <c r="BO338">
        <v>25</v>
      </c>
      <c r="BP338">
        <v>1</v>
      </c>
      <c r="BQ338">
        <v>0</v>
      </c>
      <c r="BR338">
        <v>0</v>
      </c>
      <c r="BS338">
        <v>24</v>
      </c>
      <c r="BT338">
        <v>0</v>
      </c>
      <c r="BU338">
        <v>0</v>
      </c>
      <c r="BV338">
        <v>5</v>
      </c>
      <c r="BW338">
        <v>7</v>
      </c>
      <c r="BX338">
        <v>0</v>
      </c>
      <c r="BY338">
        <v>7</v>
      </c>
      <c r="BZ338">
        <v>17</v>
      </c>
      <c r="CA338">
        <v>5</v>
      </c>
      <c r="CB338">
        <v>16</v>
      </c>
      <c r="CC338">
        <v>1</v>
      </c>
      <c r="CG338">
        <v>317</v>
      </c>
      <c r="CH338">
        <v>244</v>
      </c>
      <c r="CI338">
        <v>381</v>
      </c>
      <c r="CJ338">
        <v>133</v>
      </c>
      <c r="CK338">
        <v>359</v>
      </c>
      <c r="CL338">
        <v>246</v>
      </c>
      <c r="CM338">
        <v>376</v>
      </c>
      <c r="CN338">
        <v>368</v>
      </c>
      <c r="CO338">
        <v>281</v>
      </c>
      <c r="CP338">
        <v>138</v>
      </c>
      <c r="CQ338">
        <v>11</v>
      </c>
      <c r="CR338">
        <v>10</v>
      </c>
      <c r="CS338">
        <v>8</v>
      </c>
      <c r="CT338">
        <v>0</v>
      </c>
      <c r="CU338">
        <v>6</v>
      </c>
      <c r="CV338">
        <v>3</v>
      </c>
      <c r="CW338">
        <v>8</v>
      </c>
      <c r="CX338">
        <v>8</v>
      </c>
      <c r="CY338">
        <v>7</v>
      </c>
      <c r="CZ338">
        <v>2</v>
      </c>
      <c r="DA338">
        <v>303</v>
      </c>
      <c r="DB338">
        <v>232</v>
      </c>
      <c r="DC338">
        <v>369</v>
      </c>
      <c r="DD338">
        <v>132</v>
      </c>
      <c r="DE338">
        <v>349</v>
      </c>
      <c r="DF338">
        <v>240</v>
      </c>
      <c r="DG338">
        <v>364</v>
      </c>
      <c r="DH338">
        <v>356</v>
      </c>
      <c r="DI338">
        <v>271</v>
      </c>
      <c r="DJ338">
        <v>134</v>
      </c>
      <c r="DL338">
        <v>499</v>
      </c>
      <c r="DM338">
        <v>492</v>
      </c>
      <c r="DN338">
        <v>7</v>
      </c>
      <c r="DO338">
        <v>499</v>
      </c>
      <c r="DP338">
        <v>15</v>
      </c>
      <c r="DQ338">
        <v>477</v>
      </c>
      <c r="DR338">
        <v>7</v>
      </c>
      <c r="DS338">
        <v>9</v>
      </c>
      <c r="DT338">
        <v>52</v>
      </c>
      <c r="DU338">
        <v>97</v>
      </c>
      <c r="DV338">
        <v>336</v>
      </c>
      <c r="DW338">
        <v>44</v>
      </c>
      <c r="DX338">
        <v>9</v>
      </c>
      <c r="DY338">
        <v>8</v>
      </c>
      <c r="DZ338">
        <v>5</v>
      </c>
      <c r="EA338">
        <v>0</v>
      </c>
      <c r="EB338">
        <v>5</v>
      </c>
      <c r="EC338">
        <v>0</v>
      </c>
      <c r="ED338">
        <v>45</v>
      </c>
      <c r="EE338">
        <v>0</v>
      </c>
      <c r="EF338">
        <v>7</v>
      </c>
      <c r="EG338">
        <v>32</v>
      </c>
      <c r="EH338">
        <v>197</v>
      </c>
      <c r="EI338">
        <v>263</v>
      </c>
      <c r="EJ338">
        <v>4</v>
      </c>
      <c r="EK338">
        <v>5</v>
      </c>
      <c r="EL338">
        <v>4</v>
      </c>
      <c r="EM338">
        <v>2</v>
      </c>
      <c r="EN338">
        <v>1</v>
      </c>
      <c r="EO338">
        <v>26</v>
      </c>
      <c r="EP338">
        <v>191</v>
      </c>
      <c r="EQ338">
        <v>259</v>
      </c>
      <c r="ER338">
        <v>12</v>
      </c>
      <c r="ES338">
        <v>69</v>
      </c>
      <c r="ET338">
        <v>12</v>
      </c>
      <c r="EU338">
        <v>6</v>
      </c>
      <c r="EV338">
        <v>67</v>
      </c>
      <c r="EW338">
        <v>3666</v>
      </c>
      <c r="EX338">
        <v>1</v>
      </c>
      <c r="EY338">
        <v>705</v>
      </c>
      <c r="EZ338">
        <v>1</v>
      </c>
      <c r="FA338">
        <v>21</v>
      </c>
      <c r="FB338">
        <v>35</v>
      </c>
      <c r="FC338">
        <v>1616</v>
      </c>
      <c r="FD338">
        <v>1476</v>
      </c>
      <c r="FE338">
        <v>647</v>
      </c>
      <c r="FF338">
        <v>3739</v>
      </c>
      <c r="FG338">
        <v>22</v>
      </c>
      <c r="FH338">
        <v>0</v>
      </c>
      <c r="FI338">
        <v>0</v>
      </c>
      <c r="FJ338">
        <v>1</v>
      </c>
      <c r="FK338">
        <v>1</v>
      </c>
      <c r="FL338">
        <v>21</v>
      </c>
      <c r="FM338">
        <v>0</v>
      </c>
      <c r="FN338">
        <v>7</v>
      </c>
      <c r="FO338">
        <v>2</v>
      </c>
      <c r="FP338">
        <v>1</v>
      </c>
      <c r="FQ338">
        <v>1</v>
      </c>
      <c r="FR338">
        <v>2</v>
      </c>
      <c r="FS338">
        <v>1</v>
      </c>
      <c r="FT338">
        <v>0</v>
      </c>
      <c r="FU338">
        <v>7</v>
      </c>
      <c r="FV338">
        <v>2</v>
      </c>
      <c r="FW338">
        <v>2</v>
      </c>
      <c r="FX338">
        <v>0</v>
      </c>
      <c r="FY338">
        <v>3</v>
      </c>
      <c r="FZ338">
        <v>4</v>
      </c>
      <c r="GA338">
        <v>14</v>
      </c>
      <c r="GB338">
        <v>3</v>
      </c>
      <c r="GC338">
        <v>218</v>
      </c>
      <c r="GD338">
        <v>71</v>
      </c>
      <c r="GE338">
        <v>289</v>
      </c>
      <c r="GF338">
        <v>2</v>
      </c>
      <c r="GG338">
        <v>1</v>
      </c>
      <c r="GH338">
        <v>3</v>
      </c>
      <c r="GI338">
        <v>214</v>
      </c>
      <c r="GJ338">
        <v>70</v>
      </c>
      <c r="GK338">
        <v>284</v>
      </c>
      <c r="GL338">
        <v>218</v>
      </c>
      <c r="GM338">
        <v>17</v>
      </c>
      <c r="GN338">
        <v>17</v>
      </c>
      <c r="GO338">
        <v>17</v>
      </c>
      <c r="GP338">
        <v>103</v>
      </c>
      <c r="GQ338">
        <v>0</v>
      </c>
      <c r="GR338">
        <v>0</v>
      </c>
      <c r="GS338">
        <v>0</v>
      </c>
      <c r="GT338" t="s">
        <v>121</v>
      </c>
      <c r="GU338" t="s">
        <v>1339</v>
      </c>
      <c r="HH338" s="130"/>
      <c r="HI338" s="130"/>
      <c r="HN338" s="130"/>
      <c r="HO338" s="130"/>
      <c r="HP338" s="130"/>
    </row>
    <row r="339" spans="1:224" x14ac:dyDescent="0.3">
      <c r="A339" t="s">
        <v>126</v>
      </c>
      <c r="B339" t="s">
        <v>245</v>
      </c>
      <c r="C339" t="s">
        <v>826</v>
      </c>
      <c r="D339" t="s">
        <v>827</v>
      </c>
      <c r="E339" s="353">
        <v>44682</v>
      </c>
      <c r="F339">
        <v>6598</v>
      </c>
      <c r="G339">
        <v>538</v>
      </c>
      <c r="H339">
        <v>542</v>
      </c>
      <c r="I339">
        <v>567</v>
      </c>
      <c r="J339">
        <v>468</v>
      </c>
      <c r="K339">
        <v>567</v>
      </c>
      <c r="L339">
        <v>257</v>
      </c>
      <c r="M339">
        <v>493</v>
      </c>
      <c r="N339">
        <v>196</v>
      </c>
      <c r="O339">
        <v>669</v>
      </c>
      <c r="P339">
        <v>12</v>
      </c>
      <c r="Q339">
        <v>5</v>
      </c>
      <c r="R339">
        <v>4</v>
      </c>
      <c r="S339">
        <v>10</v>
      </c>
      <c r="T339">
        <v>6</v>
      </c>
      <c r="U339">
        <v>5</v>
      </c>
      <c r="V339">
        <v>9</v>
      </c>
      <c r="W339">
        <v>6</v>
      </c>
      <c r="X339">
        <v>13</v>
      </c>
      <c r="Y339">
        <v>522</v>
      </c>
      <c r="Z339">
        <v>531</v>
      </c>
      <c r="AA339">
        <v>557</v>
      </c>
      <c r="AB339">
        <v>455</v>
      </c>
      <c r="AC339">
        <v>555</v>
      </c>
      <c r="AD339">
        <v>251</v>
      </c>
      <c r="AE339">
        <v>482</v>
      </c>
      <c r="AF339">
        <v>190</v>
      </c>
      <c r="AG339">
        <v>650</v>
      </c>
      <c r="AH339">
        <v>33</v>
      </c>
      <c r="AI339">
        <v>30</v>
      </c>
      <c r="AJ339">
        <v>0</v>
      </c>
      <c r="AK339">
        <v>0</v>
      </c>
      <c r="AL339">
        <v>33</v>
      </c>
      <c r="AM339">
        <v>30</v>
      </c>
      <c r="AN339">
        <v>195</v>
      </c>
      <c r="AO339">
        <v>2</v>
      </c>
      <c r="AP339">
        <v>193</v>
      </c>
      <c r="AQ339">
        <v>0</v>
      </c>
      <c r="AR339">
        <v>0</v>
      </c>
      <c r="AS339">
        <v>0</v>
      </c>
      <c r="AT339">
        <v>63</v>
      </c>
      <c r="AU339">
        <v>2</v>
      </c>
      <c r="AV339">
        <v>61</v>
      </c>
      <c r="AW339">
        <v>493</v>
      </c>
      <c r="AX339">
        <v>5</v>
      </c>
      <c r="AY339">
        <v>20</v>
      </c>
      <c r="AZ339">
        <v>468</v>
      </c>
      <c r="BA339">
        <v>9</v>
      </c>
      <c r="BB339">
        <v>0</v>
      </c>
      <c r="BC339">
        <v>0</v>
      </c>
      <c r="BD339">
        <v>9</v>
      </c>
      <c r="BE339">
        <v>482</v>
      </c>
      <c r="BF339">
        <v>5</v>
      </c>
      <c r="BG339">
        <v>20</v>
      </c>
      <c r="BH339">
        <v>457</v>
      </c>
      <c r="BI339">
        <v>37</v>
      </c>
      <c r="BJ339">
        <v>3</v>
      </c>
      <c r="BK339">
        <v>140</v>
      </c>
      <c r="BL339">
        <v>57</v>
      </c>
      <c r="BM339">
        <v>16</v>
      </c>
      <c r="BN339">
        <v>1</v>
      </c>
      <c r="BO339">
        <v>24</v>
      </c>
      <c r="BP339">
        <v>6</v>
      </c>
      <c r="BQ339">
        <v>0</v>
      </c>
      <c r="BR339">
        <v>0</v>
      </c>
      <c r="BS339">
        <v>18</v>
      </c>
      <c r="BT339">
        <v>0</v>
      </c>
      <c r="BU339">
        <v>0</v>
      </c>
      <c r="BV339">
        <v>6</v>
      </c>
      <c r="BW339">
        <v>7</v>
      </c>
      <c r="BX339">
        <v>2</v>
      </c>
      <c r="BY339">
        <v>5</v>
      </c>
      <c r="BZ339">
        <v>14</v>
      </c>
      <c r="CA339">
        <v>0</v>
      </c>
      <c r="CB339">
        <v>12</v>
      </c>
      <c r="CC339">
        <v>2</v>
      </c>
      <c r="CG339">
        <v>538</v>
      </c>
      <c r="CH339">
        <v>322</v>
      </c>
      <c r="CI339">
        <v>567</v>
      </c>
      <c r="CJ339">
        <v>156</v>
      </c>
      <c r="CK339">
        <v>521</v>
      </c>
      <c r="CL339">
        <v>329</v>
      </c>
      <c r="CM339">
        <v>542</v>
      </c>
      <c r="CN339">
        <v>522</v>
      </c>
      <c r="CO339">
        <v>447</v>
      </c>
      <c r="CP339">
        <v>159</v>
      </c>
      <c r="CQ339">
        <v>12</v>
      </c>
      <c r="CR339">
        <v>9</v>
      </c>
      <c r="CS339">
        <v>4</v>
      </c>
      <c r="CT339">
        <v>0</v>
      </c>
      <c r="CU339">
        <v>4</v>
      </c>
      <c r="CV339">
        <v>0</v>
      </c>
      <c r="CW339">
        <v>5</v>
      </c>
      <c r="CX339">
        <v>5</v>
      </c>
      <c r="CY339">
        <v>4</v>
      </c>
      <c r="CZ339">
        <v>0</v>
      </c>
      <c r="DA339">
        <v>522</v>
      </c>
      <c r="DB339">
        <v>311</v>
      </c>
      <c r="DC339">
        <v>557</v>
      </c>
      <c r="DD339">
        <v>154</v>
      </c>
      <c r="DE339">
        <v>511</v>
      </c>
      <c r="DF339">
        <v>325</v>
      </c>
      <c r="DG339">
        <v>531</v>
      </c>
      <c r="DH339">
        <v>513</v>
      </c>
      <c r="DI339">
        <v>439</v>
      </c>
      <c r="DJ339">
        <v>159</v>
      </c>
      <c r="DL339">
        <v>717</v>
      </c>
      <c r="DM339">
        <v>710</v>
      </c>
      <c r="DN339">
        <v>7</v>
      </c>
      <c r="DO339">
        <v>717</v>
      </c>
      <c r="DP339">
        <v>17</v>
      </c>
      <c r="DQ339">
        <v>693</v>
      </c>
      <c r="DR339">
        <v>7</v>
      </c>
      <c r="DS339">
        <v>244</v>
      </c>
      <c r="DT339">
        <v>260</v>
      </c>
      <c r="DU339">
        <v>100</v>
      </c>
      <c r="DV339">
        <v>394</v>
      </c>
      <c r="DW339">
        <v>14</v>
      </c>
      <c r="DX339">
        <v>4</v>
      </c>
      <c r="DY339">
        <v>5</v>
      </c>
      <c r="DZ339">
        <v>200</v>
      </c>
      <c r="EA339">
        <v>0</v>
      </c>
      <c r="EB339">
        <v>231</v>
      </c>
      <c r="EC339">
        <v>3</v>
      </c>
      <c r="ED339">
        <v>246</v>
      </c>
      <c r="EE339">
        <v>3</v>
      </c>
      <c r="EF339">
        <v>2</v>
      </c>
      <c r="EG339">
        <v>27</v>
      </c>
      <c r="EH339">
        <v>326</v>
      </c>
      <c r="EI339">
        <v>362</v>
      </c>
      <c r="EJ339">
        <v>2</v>
      </c>
      <c r="EK339">
        <v>9</v>
      </c>
      <c r="EL339">
        <v>4</v>
      </c>
      <c r="EM339">
        <v>2</v>
      </c>
      <c r="EN339">
        <v>0</v>
      </c>
      <c r="EO339">
        <v>18</v>
      </c>
      <c r="EP339">
        <v>319</v>
      </c>
      <c r="EQ339">
        <v>356</v>
      </c>
      <c r="ER339">
        <v>2</v>
      </c>
      <c r="ES339">
        <v>78</v>
      </c>
      <c r="ET339">
        <v>25</v>
      </c>
      <c r="EU339">
        <v>34</v>
      </c>
      <c r="EV339">
        <v>5</v>
      </c>
      <c r="EW339">
        <v>4997</v>
      </c>
      <c r="EX339">
        <v>0</v>
      </c>
      <c r="EY339">
        <v>677</v>
      </c>
      <c r="EZ339">
        <v>2</v>
      </c>
      <c r="FA339">
        <v>13</v>
      </c>
      <c r="FB339">
        <v>44</v>
      </c>
      <c r="FC339">
        <v>2190</v>
      </c>
      <c r="FD339">
        <v>1923</v>
      </c>
      <c r="FE339">
        <v>923</v>
      </c>
      <c r="FF339">
        <v>5036</v>
      </c>
      <c r="FG339">
        <v>54</v>
      </c>
      <c r="FH339">
        <v>7</v>
      </c>
      <c r="FI339">
        <v>0</v>
      </c>
      <c r="FJ339">
        <v>10</v>
      </c>
      <c r="FK339">
        <v>0</v>
      </c>
      <c r="FL339">
        <v>52</v>
      </c>
      <c r="FM339">
        <v>2</v>
      </c>
      <c r="FN339">
        <v>2</v>
      </c>
      <c r="FO339">
        <v>0</v>
      </c>
      <c r="FP339">
        <v>0</v>
      </c>
      <c r="FQ339">
        <v>0</v>
      </c>
      <c r="FR339">
        <v>0</v>
      </c>
      <c r="FS339">
        <v>0</v>
      </c>
      <c r="FT339">
        <v>0</v>
      </c>
      <c r="FU339">
        <v>8</v>
      </c>
      <c r="FV339">
        <v>4</v>
      </c>
      <c r="FW339">
        <v>1</v>
      </c>
      <c r="FX339">
        <v>1</v>
      </c>
      <c r="FY339">
        <v>6</v>
      </c>
      <c r="FZ339">
        <v>2</v>
      </c>
      <c r="GA339">
        <v>10</v>
      </c>
      <c r="GB339">
        <v>2</v>
      </c>
      <c r="GC339">
        <v>346</v>
      </c>
      <c r="GD339">
        <v>136</v>
      </c>
      <c r="GE339">
        <v>482</v>
      </c>
      <c r="GF339">
        <v>2</v>
      </c>
      <c r="GG339">
        <v>2</v>
      </c>
      <c r="GH339">
        <v>4</v>
      </c>
      <c r="GI339">
        <v>342</v>
      </c>
      <c r="GJ339">
        <v>133</v>
      </c>
      <c r="GK339">
        <v>475</v>
      </c>
      <c r="GL339">
        <v>346</v>
      </c>
      <c r="GM339">
        <v>13</v>
      </c>
      <c r="GN339">
        <v>13</v>
      </c>
      <c r="GO339">
        <v>13</v>
      </c>
      <c r="GP339">
        <v>171</v>
      </c>
      <c r="GQ339">
        <v>2</v>
      </c>
      <c r="GR339">
        <v>1</v>
      </c>
      <c r="GS339">
        <v>1</v>
      </c>
      <c r="GT339" t="s">
        <v>118</v>
      </c>
      <c r="GU339" t="s">
        <v>1340</v>
      </c>
      <c r="HH339" s="130"/>
      <c r="HI339" s="130"/>
      <c r="HN339" s="130"/>
      <c r="HO339" s="130"/>
      <c r="HP339" s="130"/>
    </row>
    <row r="340" spans="1:224" x14ac:dyDescent="0.3">
      <c r="A340" t="s">
        <v>126</v>
      </c>
      <c r="B340" t="s">
        <v>245</v>
      </c>
      <c r="C340" t="s">
        <v>826</v>
      </c>
      <c r="D340" t="s">
        <v>827</v>
      </c>
      <c r="E340" s="353">
        <v>44713</v>
      </c>
      <c r="F340">
        <v>6639</v>
      </c>
      <c r="G340">
        <v>550</v>
      </c>
      <c r="H340">
        <v>552</v>
      </c>
      <c r="I340">
        <v>574</v>
      </c>
      <c r="J340">
        <v>483</v>
      </c>
      <c r="K340">
        <v>576</v>
      </c>
      <c r="L340">
        <v>266</v>
      </c>
      <c r="M340">
        <v>509</v>
      </c>
      <c r="N340">
        <v>209</v>
      </c>
      <c r="O340">
        <v>675</v>
      </c>
      <c r="P340">
        <v>12</v>
      </c>
      <c r="Q340">
        <v>5</v>
      </c>
      <c r="R340">
        <v>4</v>
      </c>
      <c r="S340">
        <v>10</v>
      </c>
      <c r="T340">
        <v>6</v>
      </c>
      <c r="U340">
        <v>5</v>
      </c>
      <c r="V340">
        <v>9</v>
      </c>
      <c r="W340">
        <v>5</v>
      </c>
      <c r="X340">
        <v>13</v>
      </c>
      <c r="Y340">
        <v>534</v>
      </c>
      <c r="Z340">
        <v>541</v>
      </c>
      <c r="AA340">
        <v>564</v>
      </c>
      <c r="AB340">
        <v>470</v>
      </c>
      <c r="AC340">
        <v>564</v>
      </c>
      <c r="AD340">
        <v>260</v>
      </c>
      <c r="AE340">
        <v>498</v>
      </c>
      <c r="AF340">
        <v>204</v>
      </c>
      <c r="AG340">
        <v>656</v>
      </c>
      <c r="AH340">
        <v>31</v>
      </c>
      <c r="AI340">
        <v>29</v>
      </c>
      <c r="AJ340">
        <v>0</v>
      </c>
      <c r="AK340">
        <v>0</v>
      </c>
      <c r="AL340">
        <v>31</v>
      </c>
      <c r="AM340">
        <v>29</v>
      </c>
      <c r="AN340">
        <v>208</v>
      </c>
      <c r="AO340">
        <v>2</v>
      </c>
      <c r="AP340">
        <v>206</v>
      </c>
      <c r="AQ340">
        <v>0</v>
      </c>
      <c r="AR340">
        <v>0</v>
      </c>
      <c r="AS340">
        <v>0</v>
      </c>
      <c r="AT340">
        <v>73</v>
      </c>
      <c r="AU340">
        <v>2</v>
      </c>
      <c r="AV340">
        <v>71</v>
      </c>
      <c r="AW340">
        <v>509</v>
      </c>
      <c r="AX340">
        <v>5</v>
      </c>
      <c r="AY340">
        <v>22</v>
      </c>
      <c r="AZ340">
        <v>482</v>
      </c>
      <c r="BA340">
        <v>9</v>
      </c>
      <c r="BB340">
        <v>0</v>
      </c>
      <c r="BC340">
        <v>0</v>
      </c>
      <c r="BD340">
        <v>9</v>
      </c>
      <c r="BE340">
        <v>498</v>
      </c>
      <c r="BF340">
        <v>5</v>
      </c>
      <c r="BG340">
        <v>22</v>
      </c>
      <c r="BH340">
        <v>471</v>
      </c>
      <c r="BI340">
        <v>37</v>
      </c>
      <c r="BJ340">
        <v>3</v>
      </c>
      <c r="BK340">
        <v>140</v>
      </c>
      <c r="BL340">
        <v>57</v>
      </c>
      <c r="BM340">
        <v>16</v>
      </c>
      <c r="BN340">
        <v>1</v>
      </c>
      <c r="BO340">
        <v>24</v>
      </c>
      <c r="BP340">
        <v>6</v>
      </c>
      <c r="BQ340">
        <v>0</v>
      </c>
      <c r="BR340">
        <v>0</v>
      </c>
      <c r="BS340">
        <v>18</v>
      </c>
      <c r="BT340">
        <v>0</v>
      </c>
      <c r="BU340">
        <v>0</v>
      </c>
      <c r="BV340">
        <v>6</v>
      </c>
      <c r="BW340">
        <v>7</v>
      </c>
      <c r="BX340">
        <v>2</v>
      </c>
      <c r="BY340">
        <v>5</v>
      </c>
      <c r="BZ340">
        <v>14</v>
      </c>
      <c r="CA340">
        <v>1</v>
      </c>
      <c r="CB340">
        <v>12</v>
      </c>
      <c r="CC340">
        <v>2</v>
      </c>
      <c r="CG340">
        <v>550</v>
      </c>
      <c r="CH340">
        <v>337</v>
      </c>
      <c r="CI340">
        <v>574</v>
      </c>
      <c r="CJ340">
        <v>156</v>
      </c>
      <c r="CK340">
        <v>531</v>
      </c>
      <c r="CL340">
        <v>338</v>
      </c>
      <c r="CM340">
        <v>552</v>
      </c>
      <c r="CN340">
        <v>536</v>
      </c>
      <c r="CO340">
        <v>465</v>
      </c>
      <c r="CP340">
        <v>174</v>
      </c>
      <c r="CQ340">
        <v>12</v>
      </c>
      <c r="CR340">
        <v>9</v>
      </c>
      <c r="CS340">
        <v>4</v>
      </c>
      <c r="CT340">
        <v>0</v>
      </c>
      <c r="CU340">
        <v>4</v>
      </c>
      <c r="CV340">
        <v>0</v>
      </c>
      <c r="CW340">
        <v>5</v>
      </c>
      <c r="CX340">
        <v>5</v>
      </c>
      <c r="CY340">
        <v>4</v>
      </c>
      <c r="CZ340">
        <v>0</v>
      </c>
      <c r="DA340">
        <v>534</v>
      </c>
      <c r="DB340">
        <v>326</v>
      </c>
      <c r="DC340">
        <v>564</v>
      </c>
      <c r="DD340">
        <v>154</v>
      </c>
      <c r="DE340">
        <v>521</v>
      </c>
      <c r="DF340">
        <v>334</v>
      </c>
      <c r="DG340">
        <v>541</v>
      </c>
      <c r="DH340">
        <v>527</v>
      </c>
      <c r="DI340">
        <v>457</v>
      </c>
      <c r="DJ340">
        <v>174</v>
      </c>
      <c r="DL340">
        <v>721</v>
      </c>
      <c r="DM340">
        <v>714</v>
      </c>
      <c r="DN340">
        <v>7</v>
      </c>
      <c r="DO340">
        <v>721</v>
      </c>
      <c r="DP340">
        <v>17</v>
      </c>
      <c r="DQ340">
        <v>697</v>
      </c>
      <c r="DR340">
        <v>7</v>
      </c>
      <c r="DS340">
        <v>246</v>
      </c>
      <c r="DT340">
        <v>261</v>
      </c>
      <c r="DU340">
        <v>100</v>
      </c>
      <c r="DV340">
        <v>397</v>
      </c>
      <c r="DW340">
        <v>14</v>
      </c>
      <c r="DX340">
        <v>4</v>
      </c>
      <c r="DY340">
        <v>5</v>
      </c>
      <c r="DZ340">
        <v>201</v>
      </c>
      <c r="EA340">
        <v>0</v>
      </c>
      <c r="EB340">
        <v>231</v>
      </c>
      <c r="EC340">
        <v>3</v>
      </c>
      <c r="ED340">
        <v>245</v>
      </c>
      <c r="EE340">
        <v>3</v>
      </c>
      <c r="EF340">
        <v>2</v>
      </c>
      <c r="EG340">
        <v>27</v>
      </c>
      <c r="EH340">
        <v>327</v>
      </c>
      <c r="EI340">
        <v>365</v>
      </c>
      <c r="EJ340">
        <v>2</v>
      </c>
      <c r="EK340">
        <v>9</v>
      </c>
      <c r="EL340">
        <v>4</v>
      </c>
      <c r="EM340">
        <v>2</v>
      </c>
      <c r="EN340">
        <v>0</v>
      </c>
      <c r="EO340">
        <v>18</v>
      </c>
      <c r="EP340">
        <v>320</v>
      </c>
      <c r="EQ340">
        <v>359</v>
      </c>
      <c r="ER340">
        <v>2</v>
      </c>
      <c r="ES340">
        <v>78</v>
      </c>
      <c r="ET340">
        <v>26</v>
      </c>
      <c r="EU340">
        <v>34</v>
      </c>
      <c r="EV340">
        <v>5</v>
      </c>
      <c r="EW340">
        <v>5024</v>
      </c>
      <c r="EX340">
        <v>0</v>
      </c>
      <c r="EY340">
        <v>678</v>
      </c>
      <c r="EZ340">
        <v>2</v>
      </c>
      <c r="FA340">
        <v>13</v>
      </c>
      <c r="FB340">
        <v>44</v>
      </c>
      <c r="FC340">
        <v>2205</v>
      </c>
      <c r="FD340">
        <v>1926</v>
      </c>
      <c r="FE340">
        <v>932</v>
      </c>
      <c r="FF340">
        <v>5063</v>
      </c>
      <c r="FG340">
        <v>50</v>
      </c>
      <c r="FH340">
        <v>5</v>
      </c>
      <c r="FI340">
        <v>0</v>
      </c>
      <c r="FJ340">
        <v>6</v>
      </c>
      <c r="FK340">
        <v>0</v>
      </c>
      <c r="FL340">
        <v>48</v>
      </c>
      <c r="FM340">
        <v>2</v>
      </c>
      <c r="FN340">
        <v>2</v>
      </c>
      <c r="FO340">
        <v>0</v>
      </c>
      <c r="FP340">
        <v>0</v>
      </c>
      <c r="FQ340">
        <v>0</v>
      </c>
      <c r="FR340">
        <v>0</v>
      </c>
      <c r="FS340">
        <v>0</v>
      </c>
      <c r="FT340">
        <v>0</v>
      </c>
      <c r="FU340">
        <v>8</v>
      </c>
      <c r="FV340">
        <v>4</v>
      </c>
      <c r="FW340">
        <v>1</v>
      </c>
      <c r="FX340">
        <v>0</v>
      </c>
      <c r="FY340">
        <v>6</v>
      </c>
      <c r="FZ340">
        <v>2</v>
      </c>
      <c r="GA340">
        <v>10</v>
      </c>
      <c r="GB340">
        <v>3</v>
      </c>
      <c r="GC340">
        <v>349</v>
      </c>
      <c r="GD340">
        <v>137</v>
      </c>
      <c r="GE340">
        <v>486</v>
      </c>
      <c r="GF340">
        <v>2</v>
      </c>
      <c r="GG340">
        <v>2</v>
      </c>
      <c r="GH340">
        <v>4</v>
      </c>
      <c r="GI340">
        <v>345</v>
      </c>
      <c r="GJ340">
        <v>134</v>
      </c>
      <c r="GK340">
        <v>479</v>
      </c>
      <c r="GL340">
        <v>349</v>
      </c>
      <c r="GM340">
        <v>14</v>
      </c>
      <c r="GN340">
        <v>14</v>
      </c>
      <c r="GO340">
        <v>14</v>
      </c>
      <c r="GP340">
        <v>182</v>
      </c>
      <c r="GQ340">
        <v>3</v>
      </c>
      <c r="GR340">
        <v>1</v>
      </c>
      <c r="GS340">
        <v>1</v>
      </c>
      <c r="GT340" t="s">
        <v>121</v>
      </c>
      <c r="GU340" t="s">
        <v>1340</v>
      </c>
      <c r="HH340" s="130"/>
      <c r="HI340" s="130"/>
      <c r="HN340" s="130"/>
      <c r="HO340" s="130"/>
      <c r="HP340" s="130"/>
    </row>
    <row r="341" spans="1:224" x14ac:dyDescent="0.3">
      <c r="A341" t="s">
        <v>126</v>
      </c>
      <c r="B341" t="s">
        <v>245</v>
      </c>
      <c r="C341" t="s">
        <v>828</v>
      </c>
      <c r="D341" t="s">
        <v>829</v>
      </c>
      <c r="E341" s="353">
        <v>44682</v>
      </c>
      <c r="F341">
        <v>6782</v>
      </c>
      <c r="G341">
        <v>347</v>
      </c>
      <c r="H341">
        <v>357</v>
      </c>
      <c r="I341">
        <v>361</v>
      </c>
      <c r="J341">
        <v>330</v>
      </c>
      <c r="K341">
        <v>362</v>
      </c>
      <c r="L341">
        <v>296</v>
      </c>
      <c r="M341">
        <v>332</v>
      </c>
      <c r="N341">
        <v>185</v>
      </c>
      <c r="O341">
        <v>390</v>
      </c>
      <c r="P341">
        <v>12</v>
      </c>
      <c r="Q341">
        <v>13</v>
      </c>
      <c r="R341">
        <v>14</v>
      </c>
      <c r="S341">
        <v>11</v>
      </c>
      <c r="T341">
        <v>14</v>
      </c>
      <c r="U341">
        <v>8</v>
      </c>
      <c r="V341">
        <v>10</v>
      </c>
      <c r="W341">
        <v>6</v>
      </c>
      <c r="X341">
        <v>17</v>
      </c>
      <c r="Y341">
        <v>330</v>
      </c>
      <c r="Z341">
        <v>339</v>
      </c>
      <c r="AA341">
        <v>342</v>
      </c>
      <c r="AB341">
        <v>315</v>
      </c>
      <c r="AC341">
        <v>343</v>
      </c>
      <c r="AD341">
        <v>285</v>
      </c>
      <c r="AE341">
        <v>318</v>
      </c>
      <c r="AF341">
        <v>175</v>
      </c>
      <c r="AG341">
        <v>366</v>
      </c>
      <c r="AH341">
        <v>42</v>
      </c>
      <c r="AI341">
        <v>42</v>
      </c>
      <c r="AJ341">
        <v>3</v>
      </c>
      <c r="AK341">
        <v>3</v>
      </c>
      <c r="AL341">
        <v>39</v>
      </c>
      <c r="AM341">
        <v>39</v>
      </c>
      <c r="AN341">
        <v>275</v>
      </c>
      <c r="AO341">
        <v>7</v>
      </c>
      <c r="AP341">
        <v>265</v>
      </c>
      <c r="AQ341">
        <v>0</v>
      </c>
      <c r="AR341">
        <v>0</v>
      </c>
      <c r="AS341">
        <v>0</v>
      </c>
      <c r="AT341">
        <v>141</v>
      </c>
      <c r="AU341">
        <v>3</v>
      </c>
      <c r="AV341">
        <v>135</v>
      </c>
      <c r="AW341">
        <v>332</v>
      </c>
      <c r="AX341">
        <v>4</v>
      </c>
      <c r="AY341">
        <v>9</v>
      </c>
      <c r="AZ341">
        <v>317</v>
      </c>
      <c r="BA341">
        <v>10</v>
      </c>
      <c r="BB341">
        <v>0</v>
      </c>
      <c r="BC341">
        <v>0</v>
      </c>
      <c r="BD341">
        <v>10</v>
      </c>
      <c r="BE341">
        <v>318</v>
      </c>
      <c r="BF341">
        <v>4</v>
      </c>
      <c r="BG341">
        <v>9</v>
      </c>
      <c r="BH341">
        <v>303</v>
      </c>
      <c r="BI341">
        <v>40</v>
      </c>
      <c r="BJ341">
        <v>7</v>
      </c>
      <c r="BK341">
        <v>79</v>
      </c>
      <c r="BL341">
        <v>61</v>
      </c>
      <c r="BM341">
        <v>7</v>
      </c>
      <c r="BN341">
        <v>5</v>
      </c>
      <c r="BO341">
        <v>12</v>
      </c>
      <c r="BP341">
        <v>4</v>
      </c>
      <c r="BQ341">
        <v>0</v>
      </c>
      <c r="BR341">
        <v>0</v>
      </c>
      <c r="BS341">
        <v>8</v>
      </c>
      <c r="BT341">
        <v>1</v>
      </c>
      <c r="BU341">
        <v>0</v>
      </c>
      <c r="BV341">
        <v>0</v>
      </c>
      <c r="BW341">
        <v>4</v>
      </c>
      <c r="BX341">
        <v>1</v>
      </c>
      <c r="BY341">
        <v>3</v>
      </c>
      <c r="BZ341">
        <v>7</v>
      </c>
      <c r="CA341">
        <v>3</v>
      </c>
      <c r="CB341">
        <v>6</v>
      </c>
      <c r="CC341">
        <v>1</v>
      </c>
      <c r="CG341">
        <v>347</v>
      </c>
      <c r="CH341">
        <v>261</v>
      </c>
      <c r="CI341">
        <v>361</v>
      </c>
      <c r="CJ341">
        <v>71</v>
      </c>
      <c r="CK341">
        <v>282</v>
      </c>
      <c r="CL341">
        <v>149</v>
      </c>
      <c r="CM341">
        <v>357</v>
      </c>
      <c r="CN341">
        <v>341</v>
      </c>
      <c r="CO341">
        <v>339</v>
      </c>
      <c r="CP341">
        <v>102</v>
      </c>
      <c r="CQ341">
        <v>12</v>
      </c>
      <c r="CR341">
        <v>11</v>
      </c>
      <c r="CS341">
        <v>14</v>
      </c>
      <c r="CT341">
        <v>0</v>
      </c>
      <c r="CU341">
        <v>12</v>
      </c>
      <c r="CV341">
        <v>6</v>
      </c>
      <c r="CW341">
        <v>13</v>
      </c>
      <c r="CX341">
        <v>13</v>
      </c>
      <c r="CY341">
        <v>11</v>
      </c>
      <c r="CZ341">
        <v>5</v>
      </c>
      <c r="DA341">
        <v>330</v>
      </c>
      <c r="DB341">
        <v>248</v>
      </c>
      <c r="DC341">
        <v>342</v>
      </c>
      <c r="DD341">
        <v>71</v>
      </c>
      <c r="DE341">
        <v>267</v>
      </c>
      <c r="DF341">
        <v>140</v>
      </c>
      <c r="DG341">
        <v>339</v>
      </c>
      <c r="DH341">
        <v>324</v>
      </c>
      <c r="DI341">
        <v>323</v>
      </c>
      <c r="DJ341">
        <v>95</v>
      </c>
      <c r="DL341">
        <v>402</v>
      </c>
      <c r="DM341">
        <v>394</v>
      </c>
      <c r="DN341">
        <v>8</v>
      </c>
      <c r="DO341">
        <v>402</v>
      </c>
      <c r="DP341">
        <v>20</v>
      </c>
      <c r="DQ341">
        <v>374</v>
      </c>
      <c r="DR341">
        <v>8</v>
      </c>
      <c r="DS341">
        <v>165</v>
      </c>
      <c r="DT341">
        <v>321</v>
      </c>
      <c r="DU341">
        <v>170</v>
      </c>
      <c r="DV341">
        <v>183</v>
      </c>
      <c r="DW341">
        <v>33</v>
      </c>
      <c r="DX341">
        <v>4</v>
      </c>
      <c r="DY341">
        <v>7</v>
      </c>
      <c r="DZ341">
        <v>5</v>
      </c>
      <c r="EA341">
        <v>0</v>
      </c>
      <c r="EB341">
        <v>157</v>
      </c>
      <c r="EC341">
        <v>0</v>
      </c>
      <c r="ED341">
        <v>311</v>
      </c>
      <c r="EE341">
        <v>0</v>
      </c>
      <c r="EF341">
        <v>4</v>
      </c>
      <c r="EG341">
        <v>17</v>
      </c>
      <c r="EH341">
        <v>200</v>
      </c>
      <c r="EI341">
        <v>181</v>
      </c>
      <c r="EJ341">
        <v>4</v>
      </c>
      <c r="EK341">
        <v>10</v>
      </c>
      <c r="EL341">
        <v>2</v>
      </c>
      <c r="EM341">
        <v>4</v>
      </c>
      <c r="EN341">
        <v>0</v>
      </c>
      <c r="EO341">
        <v>6</v>
      </c>
      <c r="EP341">
        <v>195</v>
      </c>
      <c r="EQ341">
        <v>173</v>
      </c>
      <c r="ER341">
        <v>1</v>
      </c>
      <c r="ES341">
        <v>30</v>
      </c>
      <c r="ET341">
        <v>4</v>
      </c>
      <c r="EU341">
        <v>6</v>
      </c>
      <c r="EV341">
        <v>5</v>
      </c>
      <c r="EW341">
        <v>4858</v>
      </c>
      <c r="EX341">
        <v>0</v>
      </c>
      <c r="EY341">
        <v>536</v>
      </c>
      <c r="EZ341">
        <v>1</v>
      </c>
      <c r="FA341">
        <v>25</v>
      </c>
      <c r="FB341">
        <v>41</v>
      </c>
      <c r="FC341">
        <v>2290</v>
      </c>
      <c r="FD341">
        <v>1990</v>
      </c>
      <c r="FE341">
        <v>589</v>
      </c>
      <c r="FF341">
        <v>4869</v>
      </c>
      <c r="FG341">
        <v>23</v>
      </c>
      <c r="FH341">
        <v>11</v>
      </c>
      <c r="FI341">
        <v>0</v>
      </c>
      <c r="FJ341">
        <v>3</v>
      </c>
      <c r="FK341">
        <v>1</v>
      </c>
      <c r="FL341">
        <v>21</v>
      </c>
      <c r="FM341">
        <v>1</v>
      </c>
      <c r="FN341">
        <v>4</v>
      </c>
      <c r="FO341">
        <v>0</v>
      </c>
      <c r="FP341">
        <v>0</v>
      </c>
      <c r="FQ341">
        <v>0</v>
      </c>
      <c r="FR341">
        <v>2</v>
      </c>
      <c r="FS341">
        <v>0</v>
      </c>
      <c r="FT341">
        <v>0</v>
      </c>
      <c r="FU341">
        <v>5</v>
      </c>
      <c r="FV341">
        <v>5</v>
      </c>
      <c r="FW341">
        <v>1</v>
      </c>
      <c r="FX341">
        <v>2</v>
      </c>
      <c r="FY341">
        <v>5</v>
      </c>
      <c r="FZ341">
        <v>0</v>
      </c>
      <c r="GA341">
        <v>9</v>
      </c>
      <c r="GB341">
        <v>2</v>
      </c>
      <c r="GC341">
        <v>215</v>
      </c>
      <c r="GD341">
        <v>67</v>
      </c>
      <c r="GE341">
        <v>282</v>
      </c>
      <c r="GF341">
        <v>2</v>
      </c>
      <c r="GG341">
        <v>0</v>
      </c>
      <c r="GH341">
        <v>2</v>
      </c>
      <c r="GI341">
        <v>211</v>
      </c>
      <c r="GJ341">
        <v>66</v>
      </c>
      <c r="GK341">
        <v>277</v>
      </c>
      <c r="GL341">
        <v>215</v>
      </c>
      <c r="GM341">
        <v>18</v>
      </c>
      <c r="GN341">
        <v>18</v>
      </c>
      <c r="GO341">
        <v>18</v>
      </c>
      <c r="GP341">
        <v>113</v>
      </c>
      <c r="GQ341">
        <v>8</v>
      </c>
      <c r="GR341">
        <v>5</v>
      </c>
      <c r="GS341">
        <v>5</v>
      </c>
      <c r="GT341" t="s">
        <v>118</v>
      </c>
      <c r="GU341" t="s">
        <v>1341</v>
      </c>
      <c r="HH341" s="130"/>
      <c r="HI341" s="130"/>
      <c r="HN341" s="130"/>
      <c r="HO341" s="130"/>
      <c r="HP341" s="130"/>
    </row>
    <row r="342" spans="1:224" x14ac:dyDescent="0.3">
      <c r="A342" t="s">
        <v>126</v>
      </c>
      <c r="B342" t="s">
        <v>245</v>
      </c>
      <c r="C342" t="s">
        <v>828</v>
      </c>
      <c r="D342" t="s">
        <v>829</v>
      </c>
      <c r="E342" s="353">
        <v>44713</v>
      </c>
      <c r="F342">
        <v>6786</v>
      </c>
      <c r="G342">
        <v>347</v>
      </c>
      <c r="H342">
        <v>361</v>
      </c>
      <c r="I342">
        <v>364</v>
      </c>
      <c r="J342">
        <v>331</v>
      </c>
      <c r="K342">
        <v>366</v>
      </c>
      <c r="L342">
        <v>299</v>
      </c>
      <c r="M342">
        <v>330</v>
      </c>
      <c r="N342">
        <v>165</v>
      </c>
      <c r="O342">
        <v>394</v>
      </c>
      <c r="P342">
        <v>12</v>
      </c>
      <c r="Q342">
        <v>13</v>
      </c>
      <c r="R342">
        <v>14</v>
      </c>
      <c r="S342">
        <v>11</v>
      </c>
      <c r="T342">
        <v>14</v>
      </c>
      <c r="U342">
        <v>8</v>
      </c>
      <c r="V342">
        <v>10</v>
      </c>
      <c r="W342">
        <v>4</v>
      </c>
      <c r="X342">
        <v>18</v>
      </c>
      <c r="Y342">
        <v>328</v>
      </c>
      <c r="Z342">
        <v>343</v>
      </c>
      <c r="AA342">
        <v>344</v>
      </c>
      <c r="AB342">
        <v>315</v>
      </c>
      <c r="AC342">
        <v>347</v>
      </c>
      <c r="AD342">
        <v>289</v>
      </c>
      <c r="AE342">
        <v>317</v>
      </c>
      <c r="AF342">
        <v>159</v>
      </c>
      <c r="AG342">
        <v>369</v>
      </c>
      <c r="AH342">
        <v>43</v>
      </c>
      <c r="AI342">
        <v>42</v>
      </c>
      <c r="AJ342">
        <v>3</v>
      </c>
      <c r="AK342">
        <v>3</v>
      </c>
      <c r="AL342">
        <v>39</v>
      </c>
      <c r="AM342">
        <v>38</v>
      </c>
      <c r="AN342">
        <v>277</v>
      </c>
      <c r="AO342">
        <v>7</v>
      </c>
      <c r="AP342">
        <v>268</v>
      </c>
      <c r="AQ342">
        <v>0</v>
      </c>
      <c r="AR342">
        <v>0</v>
      </c>
      <c r="AS342">
        <v>0</v>
      </c>
      <c r="AT342">
        <v>131</v>
      </c>
      <c r="AU342">
        <v>2</v>
      </c>
      <c r="AV342">
        <v>127</v>
      </c>
      <c r="AW342">
        <v>330</v>
      </c>
      <c r="AX342">
        <v>5</v>
      </c>
      <c r="AY342">
        <v>7</v>
      </c>
      <c r="AZ342">
        <v>316</v>
      </c>
      <c r="BA342">
        <v>10</v>
      </c>
      <c r="BB342">
        <v>0</v>
      </c>
      <c r="BC342">
        <v>0</v>
      </c>
      <c r="BD342">
        <v>10</v>
      </c>
      <c r="BE342">
        <v>317</v>
      </c>
      <c r="BF342">
        <v>5</v>
      </c>
      <c r="BG342">
        <v>7</v>
      </c>
      <c r="BH342">
        <v>303</v>
      </c>
      <c r="BI342">
        <v>40</v>
      </c>
      <c r="BJ342">
        <v>7</v>
      </c>
      <c r="BK342">
        <v>80</v>
      </c>
      <c r="BL342">
        <v>62</v>
      </c>
      <c r="BM342">
        <v>7</v>
      </c>
      <c r="BN342">
        <v>5</v>
      </c>
      <c r="BO342">
        <v>13</v>
      </c>
      <c r="BP342">
        <v>4</v>
      </c>
      <c r="BQ342">
        <v>0</v>
      </c>
      <c r="BR342">
        <v>0</v>
      </c>
      <c r="BS342">
        <v>9</v>
      </c>
      <c r="BT342">
        <v>1</v>
      </c>
      <c r="BU342">
        <v>0</v>
      </c>
      <c r="BV342">
        <v>0</v>
      </c>
      <c r="BW342">
        <v>4</v>
      </c>
      <c r="BX342">
        <v>1</v>
      </c>
      <c r="BY342">
        <v>3</v>
      </c>
      <c r="BZ342">
        <v>8</v>
      </c>
      <c r="CA342">
        <v>3</v>
      </c>
      <c r="CB342">
        <v>7</v>
      </c>
      <c r="CC342">
        <v>1</v>
      </c>
      <c r="CG342">
        <v>347</v>
      </c>
      <c r="CH342">
        <v>247</v>
      </c>
      <c r="CI342">
        <v>364</v>
      </c>
      <c r="CJ342">
        <v>69</v>
      </c>
      <c r="CK342">
        <v>285</v>
      </c>
      <c r="CL342">
        <v>154</v>
      </c>
      <c r="CM342">
        <v>361</v>
      </c>
      <c r="CN342">
        <v>345</v>
      </c>
      <c r="CO342">
        <v>337</v>
      </c>
      <c r="CP342">
        <v>93</v>
      </c>
      <c r="CQ342">
        <v>12</v>
      </c>
      <c r="CR342">
        <v>11</v>
      </c>
      <c r="CS342">
        <v>14</v>
      </c>
      <c r="CT342">
        <v>0</v>
      </c>
      <c r="CU342">
        <v>12</v>
      </c>
      <c r="CV342">
        <v>6</v>
      </c>
      <c r="CW342">
        <v>13</v>
      </c>
      <c r="CX342">
        <v>13</v>
      </c>
      <c r="CY342">
        <v>11</v>
      </c>
      <c r="CZ342">
        <v>5</v>
      </c>
      <c r="DA342">
        <v>328</v>
      </c>
      <c r="DB342">
        <v>234</v>
      </c>
      <c r="DC342">
        <v>344</v>
      </c>
      <c r="DD342">
        <v>67</v>
      </c>
      <c r="DE342">
        <v>269</v>
      </c>
      <c r="DF342">
        <v>144</v>
      </c>
      <c r="DG342">
        <v>343</v>
      </c>
      <c r="DH342">
        <v>328</v>
      </c>
      <c r="DI342">
        <v>321</v>
      </c>
      <c r="DJ342">
        <v>87</v>
      </c>
      <c r="DL342">
        <v>406</v>
      </c>
      <c r="DM342">
        <v>399</v>
      </c>
      <c r="DN342">
        <v>7</v>
      </c>
      <c r="DO342">
        <v>406</v>
      </c>
      <c r="DP342">
        <v>22</v>
      </c>
      <c r="DQ342">
        <v>377</v>
      </c>
      <c r="DR342">
        <v>7</v>
      </c>
      <c r="DS342">
        <v>167</v>
      </c>
      <c r="DT342">
        <v>321</v>
      </c>
      <c r="DU342">
        <v>172</v>
      </c>
      <c r="DV342">
        <v>184</v>
      </c>
      <c r="DW342">
        <v>33</v>
      </c>
      <c r="DX342">
        <v>5</v>
      </c>
      <c r="DY342">
        <v>7</v>
      </c>
      <c r="DZ342">
        <v>5</v>
      </c>
      <c r="EA342">
        <v>0</v>
      </c>
      <c r="EB342">
        <v>156</v>
      </c>
      <c r="EC342">
        <v>0</v>
      </c>
      <c r="ED342">
        <v>308</v>
      </c>
      <c r="EE342">
        <v>0</v>
      </c>
      <c r="EF342">
        <v>5</v>
      </c>
      <c r="EG342">
        <v>18</v>
      </c>
      <c r="EH342">
        <v>200</v>
      </c>
      <c r="EI342">
        <v>183</v>
      </c>
      <c r="EJ342">
        <v>5</v>
      </c>
      <c r="EK342">
        <v>11</v>
      </c>
      <c r="EL342">
        <v>2</v>
      </c>
      <c r="EM342">
        <v>4</v>
      </c>
      <c r="EN342">
        <v>0</v>
      </c>
      <c r="EO342">
        <v>6</v>
      </c>
      <c r="EP342">
        <v>195</v>
      </c>
      <c r="EQ342">
        <v>176</v>
      </c>
      <c r="ER342">
        <v>1</v>
      </c>
      <c r="ES342">
        <v>29</v>
      </c>
      <c r="ET342">
        <v>4</v>
      </c>
      <c r="EU342">
        <v>5</v>
      </c>
      <c r="EV342">
        <v>5</v>
      </c>
      <c r="EW342">
        <v>4850</v>
      </c>
      <c r="EX342">
        <v>0</v>
      </c>
      <c r="EY342">
        <v>539</v>
      </c>
      <c r="EZ342">
        <v>1</v>
      </c>
      <c r="FA342">
        <v>24</v>
      </c>
      <c r="FB342">
        <v>43</v>
      </c>
      <c r="FC342">
        <v>2287</v>
      </c>
      <c r="FD342">
        <v>1987</v>
      </c>
      <c r="FE342">
        <v>586</v>
      </c>
      <c r="FF342">
        <v>4860</v>
      </c>
      <c r="FG342">
        <v>24</v>
      </c>
      <c r="FH342">
        <v>9</v>
      </c>
      <c r="FI342">
        <v>0</v>
      </c>
      <c r="FJ342">
        <v>3</v>
      </c>
      <c r="FK342">
        <v>2</v>
      </c>
      <c r="FL342">
        <v>21</v>
      </c>
      <c r="FM342">
        <v>1</v>
      </c>
      <c r="FN342">
        <v>5</v>
      </c>
      <c r="FO342">
        <v>0</v>
      </c>
      <c r="FP342">
        <v>0</v>
      </c>
      <c r="FQ342">
        <v>0</v>
      </c>
      <c r="FR342">
        <v>3</v>
      </c>
      <c r="FS342">
        <v>0</v>
      </c>
      <c r="FT342">
        <v>0</v>
      </c>
      <c r="FU342">
        <v>5</v>
      </c>
      <c r="FV342">
        <v>5</v>
      </c>
      <c r="FW342">
        <v>1</v>
      </c>
      <c r="FX342">
        <v>2</v>
      </c>
      <c r="FY342">
        <v>5</v>
      </c>
      <c r="FZ342">
        <v>0</v>
      </c>
      <c r="GA342">
        <v>10</v>
      </c>
      <c r="GB342">
        <v>3</v>
      </c>
      <c r="GC342">
        <v>210</v>
      </c>
      <c r="GD342">
        <v>68</v>
      </c>
      <c r="GE342">
        <v>278</v>
      </c>
      <c r="GF342">
        <v>2</v>
      </c>
      <c r="GG342">
        <v>0</v>
      </c>
      <c r="GH342">
        <v>2</v>
      </c>
      <c r="GI342">
        <v>207</v>
      </c>
      <c r="GJ342">
        <v>67</v>
      </c>
      <c r="GK342">
        <v>274</v>
      </c>
      <c r="GL342">
        <v>210</v>
      </c>
      <c r="GM342">
        <v>12</v>
      </c>
      <c r="GN342">
        <v>12</v>
      </c>
      <c r="GO342">
        <v>12</v>
      </c>
      <c r="GP342">
        <v>115</v>
      </c>
      <c r="GQ342">
        <v>8</v>
      </c>
      <c r="GR342">
        <v>5</v>
      </c>
      <c r="GS342">
        <v>5</v>
      </c>
      <c r="GT342" t="s">
        <v>121</v>
      </c>
      <c r="GU342" t="s">
        <v>1341</v>
      </c>
      <c r="HH342" s="130"/>
      <c r="HI342" s="130"/>
      <c r="HN342" s="130"/>
      <c r="HO342" s="130"/>
      <c r="HP342" s="130"/>
    </row>
    <row r="343" spans="1:224" x14ac:dyDescent="0.3">
      <c r="A343" t="s">
        <v>126</v>
      </c>
      <c r="B343" t="s">
        <v>245</v>
      </c>
      <c r="C343" t="s">
        <v>830</v>
      </c>
      <c r="D343" t="s">
        <v>831</v>
      </c>
      <c r="E343" s="353">
        <v>44682</v>
      </c>
      <c r="F343">
        <v>13330</v>
      </c>
      <c r="G343">
        <v>677</v>
      </c>
      <c r="H343">
        <v>672</v>
      </c>
      <c r="I343">
        <v>685</v>
      </c>
      <c r="J343">
        <v>614</v>
      </c>
      <c r="K343">
        <v>682</v>
      </c>
      <c r="L343">
        <v>540</v>
      </c>
      <c r="M343">
        <v>593</v>
      </c>
      <c r="N343">
        <v>500</v>
      </c>
      <c r="O343">
        <v>711</v>
      </c>
      <c r="P343">
        <v>30</v>
      </c>
      <c r="Q343">
        <v>26</v>
      </c>
      <c r="R343">
        <v>26</v>
      </c>
      <c r="S343">
        <v>29</v>
      </c>
      <c r="T343">
        <v>29</v>
      </c>
      <c r="U343">
        <v>21</v>
      </c>
      <c r="V343">
        <v>23</v>
      </c>
      <c r="W343">
        <v>27</v>
      </c>
      <c r="X343">
        <v>36</v>
      </c>
      <c r="Y343">
        <v>646</v>
      </c>
      <c r="Z343">
        <v>645</v>
      </c>
      <c r="AA343">
        <v>658</v>
      </c>
      <c r="AB343">
        <v>584</v>
      </c>
      <c r="AC343">
        <v>652</v>
      </c>
      <c r="AD343">
        <v>518</v>
      </c>
      <c r="AE343">
        <v>570</v>
      </c>
      <c r="AF343">
        <v>472</v>
      </c>
      <c r="AG343">
        <v>674</v>
      </c>
      <c r="AH343">
        <v>86</v>
      </c>
      <c r="AI343">
        <v>84</v>
      </c>
      <c r="AJ343">
        <v>6</v>
      </c>
      <c r="AK343">
        <v>6</v>
      </c>
      <c r="AL343">
        <v>80</v>
      </c>
      <c r="AM343">
        <v>78</v>
      </c>
      <c r="AN343">
        <v>452</v>
      </c>
      <c r="AO343">
        <v>19</v>
      </c>
      <c r="AP343">
        <v>433</v>
      </c>
      <c r="AQ343">
        <v>0</v>
      </c>
      <c r="AR343">
        <v>0</v>
      </c>
      <c r="AS343">
        <v>0</v>
      </c>
      <c r="AT343">
        <v>349</v>
      </c>
      <c r="AU343">
        <v>16</v>
      </c>
      <c r="AV343">
        <v>333</v>
      </c>
      <c r="AW343">
        <v>593</v>
      </c>
      <c r="AX343">
        <v>12</v>
      </c>
      <c r="AY343">
        <v>97</v>
      </c>
      <c r="AZ343">
        <v>480</v>
      </c>
      <c r="BA343">
        <v>23</v>
      </c>
      <c r="BB343">
        <v>2</v>
      </c>
      <c r="BC343">
        <v>3</v>
      </c>
      <c r="BD343">
        <v>18</v>
      </c>
      <c r="BE343">
        <v>570</v>
      </c>
      <c r="BF343">
        <v>10</v>
      </c>
      <c r="BG343">
        <v>94</v>
      </c>
      <c r="BH343">
        <v>462</v>
      </c>
      <c r="BI343">
        <v>142</v>
      </c>
      <c r="BJ343">
        <v>23</v>
      </c>
      <c r="BK343">
        <v>121</v>
      </c>
      <c r="BL343">
        <v>162</v>
      </c>
      <c r="BM343">
        <v>29</v>
      </c>
      <c r="BN343">
        <v>6</v>
      </c>
      <c r="BO343">
        <v>41</v>
      </c>
      <c r="BP343">
        <v>11</v>
      </c>
      <c r="BQ343">
        <v>0</v>
      </c>
      <c r="BR343">
        <v>0</v>
      </c>
      <c r="BS343">
        <v>30</v>
      </c>
      <c r="BT343">
        <v>0</v>
      </c>
      <c r="BU343">
        <v>0</v>
      </c>
      <c r="BV343">
        <v>13</v>
      </c>
      <c r="BW343">
        <v>10</v>
      </c>
      <c r="BX343">
        <v>0</v>
      </c>
      <c r="BY343">
        <v>10</v>
      </c>
      <c r="BZ343">
        <v>24</v>
      </c>
      <c r="CA343">
        <v>3</v>
      </c>
      <c r="CB343">
        <v>18</v>
      </c>
      <c r="CC343">
        <v>6</v>
      </c>
      <c r="CG343">
        <v>677</v>
      </c>
      <c r="CH343">
        <v>402</v>
      </c>
      <c r="CI343">
        <v>685</v>
      </c>
      <c r="CJ343">
        <v>138</v>
      </c>
      <c r="CK343">
        <v>588</v>
      </c>
      <c r="CL343">
        <v>343</v>
      </c>
      <c r="CM343">
        <v>672</v>
      </c>
      <c r="CN343">
        <v>651</v>
      </c>
      <c r="CO343">
        <v>649</v>
      </c>
      <c r="CP343">
        <v>193</v>
      </c>
      <c r="CQ343">
        <v>30</v>
      </c>
      <c r="CR343">
        <v>25</v>
      </c>
      <c r="CS343">
        <v>26</v>
      </c>
      <c r="CT343">
        <v>3</v>
      </c>
      <c r="CU343">
        <v>22</v>
      </c>
      <c r="CV343">
        <v>8</v>
      </c>
      <c r="CW343">
        <v>26</v>
      </c>
      <c r="CX343">
        <v>25</v>
      </c>
      <c r="CY343">
        <v>23</v>
      </c>
      <c r="CZ343">
        <v>6</v>
      </c>
      <c r="DA343">
        <v>646</v>
      </c>
      <c r="DB343">
        <v>377</v>
      </c>
      <c r="DC343">
        <v>658</v>
      </c>
      <c r="DD343">
        <v>135</v>
      </c>
      <c r="DE343">
        <v>565</v>
      </c>
      <c r="DF343">
        <v>335</v>
      </c>
      <c r="DG343">
        <v>645</v>
      </c>
      <c r="DH343">
        <v>625</v>
      </c>
      <c r="DI343">
        <v>625</v>
      </c>
      <c r="DJ343">
        <v>187</v>
      </c>
      <c r="DL343">
        <v>752</v>
      </c>
      <c r="DM343">
        <v>751</v>
      </c>
      <c r="DN343">
        <v>1</v>
      </c>
      <c r="DO343">
        <v>752</v>
      </c>
      <c r="DP343">
        <v>45</v>
      </c>
      <c r="DQ343">
        <v>706</v>
      </c>
      <c r="DR343">
        <v>1</v>
      </c>
      <c r="DS343">
        <v>469</v>
      </c>
      <c r="DT343">
        <v>472</v>
      </c>
      <c r="DU343">
        <v>208</v>
      </c>
      <c r="DV343">
        <v>183</v>
      </c>
      <c r="DW343">
        <v>32</v>
      </c>
      <c r="DX343">
        <v>9</v>
      </c>
      <c r="DY343">
        <v>15</v>
      </c>
      <c r="DZ343">
        <v>302</v>
      </c>
      <c r="EA343">
        <v>3</v>
      </c>
      <c r="EB343">
        <v>452</v>
      </c>
      <c r="EC343">
        <v>16</v>
      </c>
      <c r="ED343">
        <v>455</v>
      </c>
      <c r="EE343">
        <v>16</v>
      </c>
      <c r="EF343">
        <v>9</v>
      </c>
      <c r="EG343">
        <v>46</v>
      </c>
      <c r="EH343">
        <v>349</v>
      </c>
      <c r="EI343">
        <v>348</v>
      </c>
      <c r="EJ343">
        <v>9</v>
      </c>
      <c r="EK343">
        <v>22</v>
      </c>
      <c r="EL343">
        <v>11</v>
      </c>
      <c r="EM343">
        <v>3</v>
      </c>
      <c r="EN343">
        <v>0</v>
      </c>
      <c r="EO343">
        <v>24</v>
      </c>
      <c r="EP343">
        <v>338</v>
      </c>
      <c r="EQ343">
        <v>344</v>
      </c>
      <c r="ER343">
        <v>15</v>
      </c>
      <c r="ES343">
        <v>120</v>
      </c>
      <c r="ET343">
        <v>16</v>
      </c>
      <c r="EU343">
        <v>119</v>
      </c>
      <c r="EV343">
        <v>5</v>
      </c>
      <c r="EW343">
        <v>9338</v>
      </c>
      <c r="EX343">
        <v>11</v>
      </c>
      <c r="EY343">
        <v>1255</v>
      </c>
      <c r="EZ343">
        <v>116</v>
      </c>
      <c r="FA343">
        <v>54</v>
      </c>
      <c r="FB343">
        <v>123</v>
      </c>
      <c r="FC343">
        <v>4061</v>
      </c>
      <c r="FD343">
        <v>3942</v>
      </c>
      <c r="FE343">
        <v>1459</v>
      </c>
      <c r="FF343">
        <v>9462</v>
      </c>
      <c r="FG343">
        <v>55</v>
      </c>
      <c r="FH343">
        <v>33</v>
      </c>
      <c r="FI343">
        <v>0</v>
      </c>
      <c r="FJ343">
        <v>1</v>
      </c>
      <c r="FK343">
        <v>5</v>
      </c>
      <c r="FL343">
        <v>50</v>
      </c>
      <c r="FM343">
        <v>0</v>
      </c>
      <c r="FN343">
        <v>9</v>
      </c>
      <c r="FO343">
        <v>0</v>
      </c>
      <c r="FP343">
        <v>0</v>
      </c>
      <c r="FQ343">
        <v>0</v>
      </c>
      <c r="FR343">
        <v>6</v>
      </c>
      <c r="FS343">
        <v>0</v>
      </c>
      <c r="FT343">
        <v>0</v>
      </c>
      <c r="FU343">
        <v>9</v>
      </c>
      <c r="FV343">
        <v>8</v>
      </c>
      <c r="FW343">
        <v>3</v>
      </c>
      <c r="FX343">
        <v>1</v>
      </c>
      <c r="FY343">
        <v>8</v>
      </c>
      <c r="FZ343">
        <v>1</v>
      </c>
      <c r="GA343">
        <v>18</v>
      </c>
      <c r="GB343">
        <v>10</v>
      </c>
      <c r="GC343">
        <v>358</v>
      </c>
      <c r="GD343">
        <v>110</v>
      </c>
      <c r="GE343">
        <v>468</v>
      </c>
      <c r="GF343">
        <v>9</v>
      </c>
      <c r="GG343">
        <v>2</v>
      </c>
      <c r="GH343">
        <v>11</v>
      </c>
      <c r="GI343">
        <v>349</v>
      </c>
      <c r="GJ343">
        <v>108</v>
      </c>
      <c r="GK343">
        <v>457</v>
      </c>
      <c r="GL343">
        <v>358</v>
      </c>
      <c r="GM343">
        <v>25</v>
      </c>
      <c r="GN343">
        <v>25</v>
      </c>
      <c r="GO343">
        <v>25</v>
      </c>
      <c r="GP343">
        <v>126</v>
      </c>
      <c r="GQ343">
        <v>1</v>
      </c>
      <c r="GR343">
        <v>1</v>
      </c>
      <c r="GS343">
        <v>1</v>
      </c>
      <c r="GT343" t="s">
        <v>118</v>
      </c>
      <c r="GU343" t="s">
        <v>1342</v>
      </c>
      <c r="HH343" s="130"/>
      <c r="HI343" s="130"/>
      <c r="HN343" s="130"/>
      <c r="HO343" s="130"/>
      <c r="HP343" s="130"/>
    </row>
    <row r="344" spans="1:224" x14ac:dyDescent="0.3">
      <c r="A344" t="s">
        <v>126</v>
      </c>
      <c r="B344" t="s">
        <v>245</v>
      </c>
      <c r="C344" t="s">
        <v>830</v>
      </c>
      <c r="D344" t="s">
        <v>831</v>
      </c>
      <c r="E344" s="353">
        <v>44713</v>
      </c>
      <c r="F344">
        <v>13382</v>
      </c>
      <c r="G344">
        <v>682</v>
      </c>
      <c r="H344">
        <v>675</v>
      </c>
      <c r="I344">
        <v>688</v>
      </c>
      <c r="J344">
        <v>616</v>
      </c>
      <c r="K344">
        <v>683</v>
      </c>
      <c r="L344">
        <v>540</v>
      </c>
      <c r="M344">
        <v>592</v>
      </c>
      <c r="N344">
        <v>512</v>
      </c>
      <c r="O344">
        <v>717</v>
      </c>
      <c r="P344">
        <v>29</v>
      </c>
      <c r="Q344">
        <v>25</v>
      </c>
      <c r="R344">
        <v>25</v>
      </c>
      <c r="S344">
        <v>28</v>
      </c>
      <c r="T344">
        <v>28</v>
      </c>
      <c r="U344">
        <v>21</v>
      </c>
      <c r="V344">
        <v>23</v>
      </c>
      <c r="W344">
        <v>26</v>
      </c>
      <c r="X344">
        <v>35</v>
      </c>
      <c r="Y344">
        <v>652</v>
      </c>
      <c r="Z344">
        <v>649</v>
      </c>
      <c r="AA344">
        <v>662</v>
      </c>
      <c r="AB344">
        <v>587</v>
      </c>
      <c r="AC344">
        <v>654</v>
      </c>
      <c r="AD344">
        <v>518</v>
      </c>
      <c r="AE344">
        <v>569</v>
      </c>
      <c r="AF344">
        <v>485</v>
      </c>
      <c r="AG344">
        <v>681</v>
      </c>
      <c r="AH344">
        <v>81</v>
      </c>
      <c r="AI344">
        <v>79</v>
      </c>
      <c r="AJ344">
        <v>5</v>
      </c>
      <c r="AK344">
        <v>5</v>
      </c>
      <c r="AL344">
        <v>76</v>
      </c>
      <c r="AM344">
        <v>74</v>
      </c>
      <c r="AN344">
        <v>452</v>
      </c>
      <c r="AO344">
        <v>19</v>
      </c>
      <c r="AP344">
        <v>433</v>
      </c>
      <c r="AQ344">
        <v>0</v>
      </c>
      <c r="AR344">
        <v>0</v>
      </c>
      <c r="AS344">
        <v>0</v>
      </c>
      <c r="AT344">
        <v>356</v>
      </c>
      <c r="AU344">
        <v>16</v>
      </c>
      <c r="AV344">
        <v>340</v>
      </c>
      <c r="AW344">
        <v>592</v>
      </c>
      <c r="AX344">
        <v>12</v>
      </c>
      <c r="AY344">
        <v>89</v>
      </c>
      <c r="AZ344">
        <v>486</v>
      </c>
      <c r="BA344">
        <v>23</v>
      </c>
      <c r="BB344">
        <v>2</v>
      </c>
      <c r="BC344">
        <v>2</v>
      </c>
      <c r="BD344">
        <v>18</v>
      </c>
      <c r="BE344">
        <v>569</v>
      </c>
      <c r="BF344">
        <v>10</v>
      </c>
      <c r="BG344">
        <v>87</v>
      </c>
      <c r="BH344">
        <v>468</v>
      </c>
      <c r="BI344">
        <v>142</v>
      </c>
      <c r="BJ344">
        <v>24</v>
      </c>
      <c r="BK344">
        <v>121</v>
      </c>
      <c r="BL344">
        <v>166</v>
      </c>
      <c r="BM344">
        <v>29</v>
      </c>
      <c r="BN344">
        <v>6</v>
      </c>
      <c r="BO344">
        <v>42</v>
      </c>
      <c r="BP344">
        <v>11</v>
      </c>
      <c r="BQ344">
        <v>0</v>
      </c>
      <c r="BR344">
        <v>0</v>
      </c>
      <c r="BS344">
        <v>31</v>
      </c>
      <c r="BT344">
        <v>0</v>
      </c>
      <c r="BU344">
        <v>0</v>
      </c>
      <c r="BV344">
        <v>13</v>
      </c>
      <c r="BW344">
        <v>11</v>
      </c>
      <c r="BX344">
        <v>0</v>
      </c>
      <c r="BY344">
        <v>11</v>
      </c>
      <c r="BZ344">
        <v>23</v>
      </c>
      <c r="CA344">
        <v>4</v>
      </c>
      <c r="CB344">
        <v>18</v>
      </c>
      <c r="CC344">
        <v>5</v>
      </c>
      <c r="CG344">
        <v>682</v>
      </c>
      <c r="CH344">
        <v>390</v>
      </c>
      <c r="CI344">
        <v>688</v>
      </c>
      <c r="CJ344">
        <v>140</v>
      </c>
      <c r="CK344">
        <v>594</v>
      </c>
      <c r="CL344">
        <v>354</v>
      </c>
      <c r="CM344">
        <v>675</v>
      </c>
      <c r="CN344">
        <v>654</v>
      </c>
      <c r="CO344">
        <v>656</v>
      </c>
      <c r="CP344">
        <v>181</v>
      </c>
      <c r="CQ344">
        <v>29</v>
      </c>
      <c r="CR344">
        <v>24</v>
      </c>
      <c r="CS344">
        <v>25</v>
      </c>
      <c r="CT344">
        <v>3</v>
      </c>
      <c r="CU344">
        <v>21</v>
      </c>
      <c r="CV344">
        <v>8</v>
      </c>
      <c r="CW344">
        <v>25</v>
      </c>
      <c r="CX344">
        <v>24</v>
      </c>
      <c r="CY344">
        <v>22</v>
      </c>
      <c r="CZ344">
        <v>5</v>
      </c>
      <c r="DA344">
        <v>652</v>
      </c>
      <c r="DB344">
        <v>366</v>
      </c>
      <c r="DC344">
        <v>662</v>
      </c>
      <c r="DD344">
        <v>137</v>
      </c>
      <c r="DE344">
        <v>572</v>
      </c>
      <c r="DF344">
        <v>346</v>
      </c>
      <c r="DG344">
        <v>649</v>
      </c>
      <c r="DH344">
        <v>629</v>
      </c>
      <c r="DI344">
        <v>633</v>
      </c>
      <c r="DJ344">
        <v>176</v>
      </c>
      <c r="DL344">
        <v>755</v>
      </c>
      <c r="DM344">
        <v>753</v>
      </c>
      <c r="DN344">
        <v>2</v>
      </c>
      <c r="DO344">
        <v>755</v>
      </c>
      <c r="DP344">
        <v>44</v>
      </c>
      <c r="DQ344">
        <v>709</v>
      </c>
      <c r="DR344">
        <v>2</v>
      </c>
      <c r="DS344">
        <v>473</v>
      </c>
      <c r="DT344">
        <v>475</v>
      </c>
      <c r="DU344">
        <v>208</v>
      </c>
      <c r="DV344">
        <v>186</v>
      </c>
      <c r="DW344">
        <v>32</v>
      </c>
      <c r="DX344">
        <v>9</v>
      </c>
      <c r="DY344">
        <v>15</v>
      </c>
      <c r="DZ344">
        <v>301</v>
      </c>
      <c r="EA344">
        <v>4</v>
      </c>
      <c r="EB344">
        <v>456</v>
      </c>
      <c r="EC344">
        <v>15</v>
      </c>
      <c r="ED344">
        <v>458</v>
      </c>
      <c r="EE344">
        <v>15</v>
      </c>
      <c r="EF344">
        <v>9</v>
      </c>
      <c r="EG344">
        <v>44</v>
      </c>
      <c r="EH344">
        <v>356</v>
      </c>
      <c r="EI344">
        <v>346</v>
      </c>
      <c r="EJ344">
        <v>9</v>
      </c>
      <c r="EK344">
        <v>20</v>
      </c>
      <c r="EL344">
        <v>12</v>
      </c>
      <c r="EM344">
        <v>3</v>
      </c>
      <c r="EN344">
        <v>0</v>
      </c>
      <c r="EO344">
        <v>23</v>
      </c>
      <c r="EP344">
        <v>344</v>
      </c>
      <c r="EQ344">
        <v>342</v>
      </c>
      <c r="ER344">
        <v>12</v>
      </c>
      <c r="ES344">
        <v>125</v>
      </c>
      <c r="ET344">
        <v>17</v>
      </c>
      <c r="EU344">
        <v>129</v>
      </c>
      <c r="EV344">
        <v>5</v>
      </c>
      <c r="EW344">
        <v>9358</v>
      </c>
      <c r="EX344">
        <v>10</v>
      </c>
      <c r="EY344">
        <v>1254</v>
      </c>
      <c r="EZ344">
        <v>126</v>
      </c>
      <c r="FA344">
        <v>53</v>
      </c>
      <c r="FB344">
        <v>125</v>
      </c>
      <c r="FC344">
        <v>4045</v>
      </c>
      <c r="FD344">
        <v>3975</v>
      </c>
      <c r="FE344">
        <v>1472</v>
      </c>
      <c r="FF344">
        <v>9492</v>
      </c>
      <c r="FG344">
        <v>58</v>
      </c>
      <c r="FH344">
        <v>35</v>
      </c>
      <c r="FI344">
        <v>0</v>
      </c>
      <c r="FJ344">
        <v>1</v>
      </c>
      <c r="FK344">
        <v>5</v>
      </c>
      <c r="FL344">
        <v>52</v>
      </c>
      <c r="FM344">
        <v>1</v>
      </c>
      <c r="FN344">
        <v>9</v>
      </c>
      <c r="FO344">
        <v>0</v>
      </c>
      <c r="FP344">
        <v>0</v>
      </c>
      <c r="FQ344">
        <v>0</v>
      </c>
      <c r="FR344">
        <v>6</v>
      </c>
      <c r="FS344">
        <v>0</v>
      </c>
      <c r="FT344">
        <v>0</v>
      </c>
      <c r="FU344">
        <v>8</v>
      </c>
      <c r="FV344">
        <v>7</v>
      </c>
      <c r="FW344">
        <v>3</v>
      </c>
      <c r="FX344">
        <v>2</v>
      </c>
      <c r="FY344">
        <v>7</v>
      </c>
      <c r="FZ344">
        <v>1</v>
      </c>
      <c r="GA344">
        <v>17</v>
      </c>
      <c r="GB344">
        <v>9</v>
      </c>
      <c r="GC344">
        <v>363</v>
      </c>
      <c r="GD344">
        <v>111</v>
      </c>
      <c r="GE344">
        <v>474</v>
      </c>
      <c r="GF344">
        <v>9</v>
      </c>
      <c r="GG344">
        <v>2</v>
      </c>
      <c r="GH344">
        <v>11</v>
      </c>
      <c r="GI344">
        <v>354</v>
      </c>
      <c r="GJ344">
        <v>109</v>
      </c>
      <c r="GK344">
        <v>463</v>
      </c>
      <c r="GL344">
        <v>363</v>
      </c>
      <c r="GM344">
        <v>29</v>
      </c>
      <c r="GN344">
        <v>29</v>
      </c>
      <c r="GO344">
        <v>29</v>
      </c>
      <c r="GP344">
        <v>130</v>
      </c>
      <c r="GQ344">
        <v>2</v>
      </c>
      <c r="GR344">
        <v>1</v>
      </c>
      <c r="GS344">
        <v>1</v>
      </c>
      <c r="GT344" t="s">
        <v>121</v>
      </c>
      <c r="GU344" t="s">
        <v>1342</v>
      </c>
      <c r="HH344" s="130"/>
      <c r="HI344" s="130"/>
      <c r="HN344" s="130"/>
      <c r="HO344" s="130"/>
      <c r="HP344" s="130"/>
    </row>
    <row r="345" spans="1:224" x14ac:dyDescent="0.3">
      <c r="A345" t="s">
        <v>126</v>
      </c>
      <c r="B345" t="s">
        <v>245</v>
      </c>
      <c r="C345" t="s">
        <v>832</v>
      </c>
      <c r="D345" t="s">
        <v>833</v>
      </c>
      <c r="E345" s="353">
        <v>44682</v>
      </c>
      <c r="F345">
        <v>3413</v>
      </c>
      <c r="G345">
        <v>224</v>
      </c>
      <c r="H345">
        <v>225</v>
      </c>
      <c r="I345">
        <v>236</v>
      </c>
      <c r="J345">
        <v>207</v>
      </c>
      <c r="K345">
        <v>239</v>
      </c>
      <c r="L345">
        <v>200</v>
      </c>
      <c r="M345">
        <v>198</v>
      </c>
      <c r="N345">
        <v>62</v>
      </c>
      <c r="O345">
        <v>266</v>
      </c>
      <c r="P345">
        <v>4</v>
      </c>
      <c r="Q345">
        <v>2</v>
      </c>
      <c r="R345">
        <v>2</v>
      </c>
      <c r="S345">
        <v>5</v>
      </c>
      <c r="T345">
        <v>2</v>
      </c>
      <c r="U345">
        <v>3</v>
      </c>
      <c r="V345">
        <v>4</v>
      </c>
      <c r="W345">
        <v>1</v>
      </c>
      <c r="X345">
        <v>7</v>
      </c>
      <c r="Y345">
        <v>218</v>
      </c>
      <c r="Z345">
        <v>220</v>
      </c>
      <c r="AA345">
        <v>231</v>
      </c>
      <c r="AB345">
        <v>200</v>
      </c>
      <c r="AC345">
        <v>234</v>
      </c>
      <c r="AD345">
        <v>195</v>
      </c>
      <c r="AE345">
        <v>192</v>
      </c>
      <c r="AF345">
        <v>60</v>
      </c>
      <c r="AG345">
        <v>256</v>
      </c>
      <c r="AH345">
        <v>19</v>
      </c>
      <c r="AI345">
        <v>19</v>
      </c>
      <c r="AJ345">
        <v>0</v>
      </c>
      <c r="AK345">
        <v>0</v>
      </c>
      <c r="AL345">
        <v>19</v>
      </c>
      <c r="AM345">
        <v>19</v>
      </c>
      <c r="AN345">
        <v>149</v>
      </c>
      <c r="AO345">
        <v>1</v>
      </c>
      <c r="AP345">
        <v>146</v>
      </c>
      <c r="AQ345">
        <v>0</v>
      </c>
      <c r="AR345">
        <v>0</v>
      </c>
      <c r="AS345">
        <v>0</v>
      </c>
      <c r="AT345">
        <v>41</v>
      </c>
      <c r="AU345">
        <v>0</v>
      </c>
      <c r="AV345">
        <v>40</v>
      </c>
      <c r="AW345">
        <v>198</v>
      </c>
      <c r="AX345">
        <v>0</v>
      </c>
      <c r="AY345">
        <v>5</v>
      </c>
      <c r="AZ345">
        <v>193</v>
      </c>
      <c r="BA345">
        <v>4</v>
      </c>
      <c r="BB345">
        <v>0</v>
      </c>
      <c r="BC345">
        <v>0</v>
      </c>
      <c r="BD345">
        <v>4</v>
      </c>
      <c r="BE345">
        <v>192</v>
      </c>
      <c r="BF345">
        <v>0</v>
      </c>
      <c r="BG345">
        <v>5</v>
      </c>
      <c r="BH345">
        <v>187</v>
      </c>
      <c r="BI345">
        <v>36</v>
      </c>
      <c r="BJ345">
        <v>5</v>
      </c>
      <c r="BK345">
        <v>46</v>
      </c>
      <c r="BL345">
        <v>21</v>
      </c>
      <c r="BM345">
        <v>2</v>
      </c>
      <c r="BN345">
        <v>1</v>
      </c>
      <c r="BO345">
        <v>16</v>
      </c>
      <c r="BP345">
        <v>4</v>
      </c>
      <c r="BQ345">
        <v>0</v>
      </c>
      <c r="BR345">
        <v>0</v>
      </c>
      <c r="BS345">
        <v>12</v>
      </c>
      <c r="BT345">
        <v>0</v>
      </c>
      <c r="BU345">
        <v>0</v>
      </c>
      <c r="BV345">
        <v>2</v>
      </c>
      <c r="BW345">
        <v>5</v>
      </c>
      <c r="BX345">
        <v>0</v>
      </c>
      <c r="BY345">
        <v>5</v>
      </c>
      <c r="BZ345">
        <v>10</v>
      </c>
      <c r="CA345">
        <v>2</v>
      </c>
      <c r="CB345">
        <v>10</v>
      </c>
      <c r="CC345">
        <v>0</v>
      </c>
      <c r="CG345">
        <v>224</v>
      </c>
      <c r="CH345">
        <v>156</v>
      </c>
      <c r="CI345">
        <v>236</v>
      </c>
      <c r="CJ345">
        <v>69</v>
      </c>
      <c r="CK345">
        <v>219</v>
      </c>
      <c r="CL345">
        <v>157</v>
      </c>
      <c r="CM345">
        <v>225</v>
      </c>
      <c r="CN345">
        <v>207</v>
      </c>
      <c r="CO345">
        <v>199</v>
      </c>
      <c r="CP345">
        <v>90</v>
      </c>
      <c r="CQ345">
        <v>4</v>
      </c>
      <c r="CR345">
        <v>4</v>
      </c>
      <c r="CS345">
        <v>2</v>
      </c>
      <c r="CT345">
        <v>1</v>
      </c>
      <c r="CU345">
        <v>2</v>
      </c>
      <c r="CV345">
        <v>1</v>
      </c>
      <c r="CW345">
        <v>2</v>
      </c>
      <c r="CX345">
        <v>2</v>
      </c>
      <c r="CY345">
        <v>1</v>
      </c>
      <c r="CZ345">
        <v>0</v>
      </c>
      <c r="DA345">
        <v>218</v>
      </c>
      <c r="DB345">
        <v>150</v>
      </c>
      <c r="DC345">
        <v>231</v>
      </c>
      <c r="DD345">
        <v>66</v>
      </c>
      <c r="DE345">
        <v>214</v>
      </c>
      <c r="DF345">
        <v>153</v>
      </c>
      <c r="DG345">
        <v>220</v>
      </c>
      <c r="DH345">
        <v>202</v>
      </c>
      <c r="DI345">
        <v>196</v>
      </c>
      <c r="DJ345">
        <v>88</v>
      </c>
      <c r="DL345">
        <v>278</v>
      </c>
      <c r="DM345">
        <v>275</v>
      </c>
      <c r="DN345">
        <v>3</v>
      </c>
      <c r="DO345">
        <v>278</v>
      </c>
      <c r="DP345">
        <v>7</v>
      </c>
      <c r="DQ345">
        <v>268</v>
      </c>
      <c r="DR345">
        <v>3</v>
      </c>
      <c r="DS345">
        <v>126</v>
      </c>
      <c r="DT345">
        <v>167</v>
      </c>
      <c r="DU345">
        <v>88</v>
      </c>
      <c r="DV345">
        <v>157</v>
      </c>
      <c r="DW345">
        <v>17</v>
      </c>
      <c r="DX345">
        <v>2</v>
      </c>
      <c r="DY345">
        <v>10</v>
      </c>
      <c r="DZ345">
        <v>4</v>
      </c>
      <c r="EA345">
        <v>0</v>
      </c>
      <c r="EB345">
        <v>120</v>
      </c>
      <c r="EC345">
        <v>3</v>
      </c>
      <c r="ED345">
        <v>157</v>
      </c>
      <c r="EE345">
        <v>5</v>
      </c>
      <c r="EF345">
        <v>2</v>
      </c>
      <c r="EG345">
        <v>12</v>
      </c>
      <c r="EH345">
        <v>141</v>
      </c>
      <c r="EI345">
        <v>123</v>
      </c>
      <c r="EJ345">
        <v>2</v>
      </c>
      <c r="EK345">
        <v>5</v>
      </c>
      <c r="EL345">
        <v>0</v>
      </c>
      <c r="EM345">
        <v>0</v>
      </c>
      <c r="EN345">
        <v>0</v>
      </c>
      <c r="EO345">
        <v>7</v>
      </c>
      <c r="EP345">
        <v>138</v>
      </c>
      <c r="EQ345">
        <v>123</v>
      </c>
      <c r="ER345">
        <v>3</v>
      </c>
      <c r="ES345">
        <v>35</v>
      </c>
      <c r="ET345">
        <v>8</v>
      </c>
      <c r="EU345">
        <v>5</v>
      </c>
      <c r="EV345">
        <v>3</v>
      </c>
      <c r="EW345">
        <v>2491</v>
      </c>
      <c r="EX345">
        <v>0</v>
      </c>
      <c r="EY345">
        <v>439</v>
      </c>
      <c r="EZ345">
        <v>3</v>
      </c>
      <c r="FA345">
        <v>7</v>
      </c>
      <c r="FB345">
        <v>18</v>
      </c>
      <c r="FC345">
        <v>992</v>
      </c>
      <c r="FD345">
        <v>1039</v>
      </c>
      <c r="FE345">
        <v>468</v>
      </c>
      <c r="FF345">
        <v>2499</v>
      </c>
      <c r="FG345">
        <v>23</v>
      </c>
      <c r="FH345">
        <v>4</v>
      </c>
      <c r="FI345">
        <v>0</v>
      </c>
      <c r="FJ345">
        <v>8</v>
      </c>
      <c r="FK345">
        <v>1</v>
      </c>
      <c r="FL345">
        <v>20</v>
      </c>
      <c r="FM345">
        <v>2</v>
      </c>
      <c r="FN345">
        <v>2</v>
      </c>
      <c r="FO345">
        <v>0</v>
      </c>
      <c r="FP345">
        <v>0</v>
      </c>
      <c r="FQ345">
        <v>0</v>
      </c>
      <c r="FR345">
        <v>0</v>
      </c>
      <c r="FS345">
        <v>0</v>
      </c>
      <c r="FT345">
        <v>0</v>
      </c>
      <c r="FU345">
        <v>1</v>
      </c>
      <c r="FV345">
        <v>0</v>
      </c>
      <c r="FW345">
        <v>0</v>
      </c>
      <c r="FX345">
        <v>0</v>
      </c>
      <c r="FY345">
        <v>1</v>
      </c>
      <c r="FZ345">
        <v>0</v>
      </c>
      <c r="GA345">
        <v>3</v>
      </c>
      <c r="GB345">
        <v>1</v>
      </c>
      <c r="GC345">
        <v>148</v>
      </c>
      <c r="GD345">
        <v>44</v>
      </c>
      <c r="GE345">
        <v>192</v>
      </c>
      <c r="GF345">
        <v>0</v>
      </c>
      <c r="GG345">
        <v>0</v>
      </c>
      <c r="GH345">
        <v>0</v>
      </c>
      <c r="GI345">
        <v>147</v>
      </c>
      <c r="GJ345">
        <v>44</v>
      </c>
      <c r="GK345">
        <v>191</v>
      </c>
      <c r="GL345">
        <v>148</v>
      </c>
      <c r="GM345">
        <v>18</v>
      </c>
      <c r="GN345">
        <v>18</v>
      </c>
      <c r="GO345">
        <v>18</v>
      </c>
      <c r="GP345">
        <v>62</v>
      </c>
      <c r="GQ345">
        <v>3</v>
      </c>
      <c r="GR345">
        <v>2</v>
      </c>
      <c r="GS345">
        <v>2</v>
      </c>
      <c r="GT345" t="s">
        <v>118</v>
      </c>
      <c r="GU345" t="s">
        <v>1343</v>
      </c>
      <c r="HH345" s="130"/>
      <c r="HI345" s="130"/>
      <c r="HN345" s="130"/>
      <c r="HO345" s="130"/>
      <c r="HP345" s="130"/>
    </row>
    <row r="346" spans="1:224" x14ac:dyDescent="0.3">
      <c r="A346" t="s">
        <v>126</v>
      </c>
      <c r="B346" t="s">
        <v>245</v>
      </c>
      <c r="C346" t="s">
        <v>832</v>
      </c>
      <c r="D346" t="s">
        <v>833</v>
      </c>
      <c r="E346" s="353">
        <v>44713</v>
      </c>
      <c r="F346">
        <v>3419</v>
      </c>
      <c r="G346">
        <v>230</v>
      </c>
      <c r="H346">
        <v>235</v>
      </c>
      <c r="I346">
        <v>244</v>
      </c>
      <c r="J346">
        <v>214</v>
      </c>
      <c r="K346">
        <v>249</v>
      </c>
      <c r="L346">
        <v>202</v>
      </c>
      <c r="M346">
        <v>206</v>
      </c>
      <c r="N346">
        <v>52</v>
      </c>
      <c r="O346">
        <v>271</v>
      </c>
      <c r="P346">
        <v>4</v>
      </c>
      <c r="Q346">
        <v>3</v>
      </c>
      <c r="R346">
        <v>3</v>
      </c>
      <c r="S346">
        <v>5</v>
      </c>
      <c r="T346">
        <v>4</v>
      </c>
      <c r="U346">
        <v>3</v>
      </c>
      <c r="V346">
        <v>4</v>
      </c>
      <c r="W346">
        <v>1</v>
      </c>
      <c r="X346">
        <v>8</v>
      </c>
      <c r="Y346">
        <v>224</v>
      </c>
      <c r="Z346">
        <v>229</v>
      </c>
      <c r="AA346">
        <v>238</v>
      </c>
      <c r="AB346">
        <v>207</v>
      </c>
      <c r="AC346">
        <v>242</v>
      </c>
      <c r="AD346">
        <v>197</v>
      </c>
      <c r="AE346">
        <v>200</v>
      </c>
      <c r="AF346">
        <v>50</v>
      </c>
      <c r="AG346">
        <v>260</v>
      </c>
      <c r="AH346">
        <v>18</v>
      </c>
      <c r="AI346">
        <v>18</v>
      </c>
      <c r="AJ346">
        <v>0</v>
      </c>
      <c r="AK346">
        <v>0</v>
      </c>
      <c r="AL346">
        <v>17</v>
      </c>
      <c r="AM346">
        <v>17</v>
      </c>
      <c r="AN346">
        <v>153</v>
      </c>
      <c r="AO346">
        <v>1</v>
      </c>
      <c r="AP346">
        <v>150</v>
      </c>
      <c r="AQ346">
        <v>0</v>
      </c>
      <c r="AR346">
        <v>0</v>
      </c>
      <c r="AS346">
        <v>0</v>
      </c>
      <c r="AT346">
        <v>32</v>
      </c>
      <c r="AU346">
        <v>0</v>
      </c>
      <c r="AV346">
        <v>31</v>
      </c>
      <c r="AW346">
        <v>206</v>
      </c>
      <c r="AX346">
        <v>0</v>
      </c>
      <c r="AY346">
        <v>7</v>
      </c>
      <c r="AZ346">
        <v>199</v>
      </c>
      <c r="BA346">
        <v>4</v>
      </c>
      <c r="BB346">
        <v>0</v>
      </c>
      <c r="BC346">
        <v>0</v>
      </c>
      <c r="BD346">
        <v>4</v>
      </c>
      <c r="BE346">
        <v>200</v>
      </c>
      <c r="BF346">
        <v>0</v>
      </c>
      <c r="BG346">
        <v>7</v>
      </c>
      <c r="BH346">
        <v>193</v>
      </c>
      <c r="BI346">
        <v>38</v>
      </c>
      <c r="BJ346">
        <v>5</v>
      </c>
      <c r="BK346">
        <v>46</v>
      </c>
      <c r="BL346">
        <v>21</v>
      </c>
      <c r="BM346">
        <v>2</v>
      </c>
      <c r="BN346">
        <v>1</v>
      </c>
      <c r="BO346">
        <v>18</v>
      </c>
      <c r="BP346">
        <v>4</v>
      </c>
      <c r="BQ346">
        <v>0</v>
      </c>
      <c r="BR346">
        <v>0</v>
      </c>
      <c r="BS346">
        <v>14</v>
      </c>
      <c r="BT346">
        <v>0</v>
      </c>
      <c r="BU346">
        <v>0</v>
      </c>
      <c r="BV346">
        <v>2</v>
      </c>
      <c r="BW346">
        <v>5</v>
      </c>
      <c r="BX346">
        <v>0</v>
      </c>
      <c r="BY346">
        <v>5</v>
      </c>
      <c r="BZ346">
        <v>11</v>
      </c>
      <c r="CA346">
        <v>1</v>
      </c>
      <c r="CB346">
        <v>11</v>
      </c>
      <c r="CC346">
        <v>0</v>
      </c>
      <c r="CG346">
        <v>230</v>
      </c>
      <c r="CH346">
        <v>161</v>
      </c>
      <c r="CI346">
        <v>244</v>
      </c>
      <c r="CJ346">
        <v>69</v>
      </c>
      <c r="CK346">
        <v>228</v>
      </c>
      <c r="CL346">
        <v>160</v>
      </c>
      <c r="CM346">
        <v>235</v>
      </c>
      <c r="CN346">
        <v>217</v>
      </c>
      <c r="CO346">
        <v>208</v>
      </c>
      <c r="CP346">
        <v>90</v>
      </c>
      <c r="CQ346">
        <v>4</v>
      </c>
      <c r="CR346">
        <v>4</v>
      </c>
      <c r="CS346">
        <v>3</v>
      </c>
      <c r="CT346">
        <v>1</v>
      </c>
      <c r="CU346">
        <v>3</v>
      </c>
      <c r="CV346">
        <v>2</v>
      </c>
      <c r="CW346">
        <v>3</v>
      </c>
      <c r="CX346">
        <v>3</v>
      </c>
      <c r="CY346">
        <v>2</v>
      </c>
      <c r="CZ346">
        <v>1</v>
      </c>
      <c r="DA346">
        <v>224</v>
      </c>
      <c r="DB346">
        <v>155</v>
      </c>
      <c r="DC346">
        <v>238</v>
      </c>
      <c r="DD346">
        <v>66</v>
      </c>
      <c r="DE346">
        <v>222</v>
      </c>
      <c r="DF346">
        <v>155</v>
      </c>
      <c r="DG346">
        <v>229</v>
      </c>
      <c r="DH346">
        <v>211</v>
      </c>
      <c r="DI346">
        <v>204</v>
      </c>
      <c r="DJ346">
        <v>87</v>
      </c>
      <c r="DL346">
        <v>283</v>
      </c>
      <c r="DM346">
        <v>280</v>
      </c>
      <c r="DN346">
        <v>3</v>
      </c>
      <c r="DO346">
        <v>283</v>
      </c>
      <c r="DP346">
        <v>8</v>
      </c>
      <c r="DQ346">
        <v>272</v>
      </c>
      <c r="DR346">
        <v>3</v>
      </c>
      <c r="DS346">
        <v>126</v>
      </c>
      <c r="DT346">
        <v>167</v>
      </c>
      <c r="DU346">
        <v>89</v>
      </c>
      <c r="DV346">
        <v>161</v>
      </c>
      <c r="DW346">
        <v>17</v>
      </c>
      <c r="DX346">
        <v>2</v>
      </c>
      <c r="DY346">
        <v>10</v>
      </c>
      <c r="DZ346">
        <v>4</v>
      </c>
      <c r="EA346">
        <v>0</v>
      </c>
      <c r="EB346">
        <v>120</v>
      </c>
      <c r="EC346">
        <v>3</v>
      </c>
      <c r="ED346">
        <v>157</v>
      </c>
      <c r="EE346">
        <v>5</v>
      </c>
      <c r="EF346">
        <v>3</v>
      </c>
      <c r="EG346">
        <v>12</v>
      </c>
      <c r="EH346">
        <v>142</v>
      </c>
      <c r="EI346">
        <v>126</v>
      </c>
      <c r="EJ346">
        <v>3</v>
      </c>
      <c r="EK346">
        <v>5</v>
      </c>
      <c r="EL346">
        <v>0</v>
      </c>
      <c r="EM346">
        <v>0</v>
      </c>
      <c r="EN346">
        <v>0</v>
      </c>
      <c r="EO346">
        <v>7</v>
      </c>
      <c r="EP346">
        <v>140</v>
      </c>
      <c r="EQ346">
        <v>125</v>
      </c>
      <c r="ER346">
        <v>3</v>
      </c>
      <c r="ES346">
        <v>35</v>
      </c>
      <c r="ET346">
        <v>9</v>
      </c>
      <c r="EU346">
        <v>5</v>
      </c>
      <c r="EV346">
        <v>3</v>
      </c>
      <c r="EW346">
        <v>2497</v>
      </c>
      <c r="EX346">
        <v>0</v>
      </c>
      <c r="EY346">
        <v>445</v>
      </c>
      <c r="EZ346">
        <v>3</v>
      </c>
      <c r="FA346">
        <v>7</v>
      </c>
      <c r="FB346">
        <v>18</v>
      </c>
      <c r="FC346">
        <v>996</v>
      </c>
      <c r="FD346">
        <v>1037</v>
      </c>
      <c r="FE346">
        <v>472</v>
      </c>
      <c r="FF346">
        <v>2505</v>
      </c>
      <c r="FG346">
        <v>26</v>
      </c>
      <c r="FH346">
        <v>4</v>
      </c>
      <c r="FI346">
        <v>0</v>
      </c>
      <c r="FJ346">
        <v>9</v>
      </c>
      <c r="FK346">
        <v>2</v>
      </c>
      <c r="FL346">
        <v>22</v>
      </c>
      <c r="FM346">
        <v>2</v>
      </c>
      <c r="FN346">
        <v>3</v>
      </c>
      <c r="FO346">
        <v>0</v>
      </c>
      <c r="FP346">
        <v>0</v>
      </c>
      <c r="FQ346">
        <v>0</v>
      </c>
      <c r="FR346">
        <v>0</v>
      </c>
      <c r="FS346">
        <v>0</v>
      </c>
      <c r="FT346">
        <v>0</v>
      </c>
      <c r="FU346">
        <v>1</v>
      </c>
      <c r="FV346">
        <v>0</v>
      </c>
      <c r="FW346">
        <v>0</v>
      </c>
      <c r="FX346">
        <v>0</v>
      </c>
      <c r="FY346">
        <v>1</v>
      </c>
      <c r="FZ346">
        <v>0</v>
      </c>
      <c r="GA346">
        <v>4</v>
      </c>
      <c r="GB346">
        <v>2</v>
      </c>
      <c r="GC346">
        <v>148</v>
      </c>
      <c r="GD346">
        <v>44</v>
      </c>
      <c r="GE346">
        <v>192</v>
      </c>
      <c r="GF346">
        <v>0</v>
      </c>
      <c r="GG346">
        <v>0</v>
      </c>
      <c r="GH346">
        <v>0</v>
      </c>
      <c r="GI346">
        <v>147</v>
      </c>
      <c r="GJ346">
        <v>44</v>
      </c>
      <c r="GK346">
        <v>191</v>
      </c>
      <c r="GL346">
        <v>148</v>
      </c>
      <c r="GM346">
        <v>17</v>
      </c>
      <c r="GN346">
        <v>17</v>
      </c>
      <c r="GO346">
        <v>17</v>
      </c>
      <c r="GP346">
        <v>63</v>
      </c>
      <c r="GQ346">
        <v>3</v>
      </c>
      <c r="GR346">
        <v>2</v>
      </c>
      <c r="GS346">
        <v>2</v>
      </c>
      <c r="GT346" t="s">
        <v>121</v>
      </c>
      <c r="GU346" t="s">
        <v>1343</v>
      </c>
      <c r="HH346" s="130"/>
      <c r="HI346" s="130"/>
      <c r="HN346" s="130"/>
      <c r="HO346" s="130"/>
      <c r="HP346" s="130"/>
    </row>
    <row r="347" spans="1:224" x14ac:dyDescent="0.3">
      <c r="A347" t="s">
        <v>126</v>
      </c>
      <c r="B347" t="s">
        <v>245</v>
      </c>
      <c r="C347" t="s">
        <v>836</v>
      </c>
      <c r="D347" t="s">
        <v>837</v>
      </c>
      <c r="E347" s="353">
        <v>44682</v>
      </c>
      <c r="F347">
        <v>3114</v>
      </c>
      <c r="G347">
        <v>216</v>
      </c>
      <c r="H347">
        <v>207</v>
      </c>
      <c r="I347">
        <v>211</v>
      </c>
      <c r="J347">
        <v>197</v>
      </c>
      <c r="K347">
        <v>210</v>
      </c>
      <c r="L347">
        <v>153</v>
      </c>
      <c r="M347">
        <v>182</v>
      </c>
      <c r="N347">
        <v>153</v>
      </c>
      <c r="O347">
        <v>231</v>
      </c>
      <c r="P347">
        <v>2</v>
      </c>
      <c r="Q347">
        <v>2</v>
      </c>
      <c r="R347">
        <v>2</v>
      </c>
      <c r="S347">
        <v>2</v>
      </c>
      <c r="T347">
        <v>2</v>
      </c>
      <c r="U347">
        <v>2</v>
      </c>
      <c r="V347">
        <v>2</v>
      </c>
      <c r="W347">
        <v>4</v>
      </c>
      <c r="X347">
        <v>3</v>
      </c>
      <c r="Y347">
        <v>212</v>
      </c>
      <c r="Z347">
        <v>203</v>
      </c>
      <c r="AA347">
        <v>207</v>
      </c>
      <c r="AB347">
        <v>194</v>
      </c>
      <c r="AC347">
        <v>206</v>
      </c>
      <c r="AD347">
        <v>150</v>
      </c>
      <c r="AE347">
        <v>179</v>
      </c>
      <c r="AF347">
        <v>147</v>
      </c>
      <c r="AG347">
        <v>226</v>
      </c>
      <c r="AH347">
        <v>18</v>
      </c>
      <c r="AI347">
        <v>10</v>
      </c>
      <c r="AJ347">
        <v>0</v>
      </c>
      <c r="AK347">
        <v>0</v>
      </c>
      <c r="AL347">
        <v>18</v>
      </c>
      <c r="AM347">
        <v>10</v>
      </c>
      <c r="AN347">
        <v>136</v>
      </c>
      <c r="AO347">
        <v>2</v>
      </c>
      <c r="AP347">
        <v>134</v>
      </c>
      <c r="AQ347">
        <v>0</v>
      </c>
      <c r="AR347">
        <v>0</v>
      </c>
      <c r="AS347">
        <v>0</v>
      </c>
      <c r="AT347">
        <v>98</v>
      </c>
      <c r="AU347">
        <v>1</v>
      </c>
      <c r="AV347">
        <v>97</v>
      </c>
      <c r="AW347">
        <v>182</v>
      </c>
      <c r="AX347">
        <v>1</v>
      </c>
      <c r="AY347">
        <v>3</v>
      </c>
      <c r="AZ347">
        <v>177</v>
      </c>
      <c r="BA347">
        <v>2</v>
      </c>
      <c r="BB347">
        <v>0</v>
      </c>
      <c r="BC347">
        <v>0</v>
      </c>
      <c r="BD347">
        <v>2</v>
      </c>
      <c r="BE347">
        <v>179</v>
      </c>
      <c r="BF347">
        <v>1</v>
      </c>
      <c r="BG347">
        <v>3</v>
      </c>
      <c r="BH347">
        <v>174</v>
      </c>
      <c r="BI347">
        <v>6</v>
      </c>
      <c r="BJ347">
        <v>0</v>
      </c>
      <c r="BK347">
        <v>40</v>
      </c>
      <c r="BL347">
        <v>30</v>
      </c>
      <c r="BM347">
        <v>2</v>
      </c>
      <c r="BN347">
        <v>0</v>
      </c>
      <c r="BO347">
        <v>14</v>
      </c>
      <c r="BP347">
        <v>3</v>
      </c>
      <c r="BQ347">
        <v>0</v>
      </c>
      <c r="BR347">
        <v>0</v>
      </c>
      <c r="BS347">
        <v>11</v>
      </c>
      <c r="BT347">
        <v>0</v>
      </c>
      <c r="BU347">
        <v>0</v>
      </c>
      <c r="BV347">
        <v>2</v>
      </c>
      <c r="BW347">
        <v>6</v>
      </c>
      <c r="BX347">
        <v>1</v>
      </c>
      <c r="BY347">
        <v>5</v>
      </c>
      <c r="BZ347">
        <v>8</v>
      </c>
      <c r="CA347">
        <v>2</v>
      </c>
      <c r="CB347">
        <v>5</v>
      </c>
      <c r="CC347">
        <v>3</v>
      </c>
      <c r="CG347">
        <v>216</v>
      </c>
      <c r="CH347">
        <v>163</v>
      </c>
      <c r="CI347">
        <v>211</v>
      </c>
      <c r="CJ347">
        <v>49</v>
      </c>
      <c r="CK347">
        <v>193</v>
      </c>
      <c r="CL347">
        <v>141</v>
      </c>
      <c r="CM347">
        <v>207</v>
      </c>
      <c r="CN347">
        <v>205</v>
      </c>
      <c r="CO347">
        <v>195</v>
      </c>
      <c r="CP347">
        <v>101</v>
      </c>
      <c r="CQ347">
        <v>2</v>
      </c>
      <c r="CR347">
        <v>2</v>
      </c>
      <c r="CS347">
        <v>2</v>
      </c>
      <c r="CT347">
        <v>0</v>
      </c>
      <c r="CU347">
        <v>2</v>
      </c>
      <c r="CV347">
        <v>0</v>
      </c>
      <c r="CW347">
        <v>2</v>
      </c>
      <c r="CX347">
        <v>2</v>
      </c>
      <c r="CY347">
        <v>2</v>
      </c>
      <c r="CZ347">
        <v>0</v>
      </c>
      <c r="DA347">
        <v>212</v>
      </c>
      <c r="DB347">
        <v>160</v>
      </c>
      <c r="DC347">
        <v>207</v>
      </c>
      <c r="DD347">
        <v>49</v>
      </c>
      <c r="DE347">
        <v>189</v>
      </c>
      <c r="DF347">
        <v>140</v>
      </c>
      <c r="DG347">
        <v>203</v>
      </c>
      <c r="DH347">
        <v>201</v>
      </c>
      <c r="DI347">
        <v>191</v>
      </c>
      <c r="DJ347">
        <v>101</v>
      </c>
      <c r="DL347">
        <v>243</v>
      </c>
      <c r="DM347">
        <v>241</v>
      </c>
      <c r="DN347">
        <v>2</v>
      </c>
      <c r="DO347">
        <v>243</v>
      </c>
      <c r="DP347">
        <v>7</v>
      </c>
      <c r="DQ347">
        <v>234</v>
      </c>
      <c r="DR347">
        <v>2</v>
      </c>
      <c r="DS347">
        <v>52</v>
      </c>
      <c r="DT347">
        <v>59</v>
      </c>
      <c r="DU347">
        <v>80</v>
      </c>
      <c r="DV347">
        <v>124</v>
      </c>
      <c r="DW347">
        <v>6</v>
      </c>
      <c r="DX347">
        <v>5</v>
      </c>
      <c r="DY347">
        <v>9</v>
      </c>
      <c r="DZ347">
        <v>19</v>
      </c>
      <c r="EA347">
        <v>0</v>
      </c>
      <c r="EB347">
        <v>50</v>
      </c>
      <c r="EC347">
        <v>2</v>
      </c>
      <c r="ED347">
        <v>57</v>
      </c>
      <c r="EE347">
        <v>2</v>
      </c>
      <c r="EF347">
        <v>2</v>
      </c>
      <c r="EG347">
        <v>11</v>
      </c>
      <c r="EH347">
        <v>102</v>
      </c>
      <c r="EI347">
        <v>128</v>
      </c>
      <c r="EJ347">
        <v>2</v>
      </c>
      <c r="EK347">
        <v>2</v>
      </c>
      <c r="EL347">
        <v>1</v>
      </c>
      <c r="EM347">
        <v>2</v>
      </c>
      <c r="EN347">
        <v>0</v>
      </c>
      <c r="EO347">
        <v>9</v>
      </c>
      <c r="EP347">
        <v>100</v>
      </c>
      <c r="EQ347">
        <v>125</v>
      </c>
      <c r="ER347">
        <v>1</v>
      </c>
      <c r="ES347">
        <v>25</v>
      </c>
      <c r="ET347">
        <v>4</v>
      </c>
      <c r="EU347">
        <v>27</v>
      </c>
      <c r="EV347">
        <v>1</v>
      </c>
      <c r="EW347">
        <v>2245</v>
      </c>
      <c r="EX347">
        <v>1</v>
      </c>
      <c r="EY347">
        <v>422</v>
      </c>
      <c r="EZ347">
        <v>2</v>
      </c>
      <c r="FA347">
        <v>7</v>
      </c>
      <c r="FB347">
        <v>27</v>
      </c>
      <c r="FC347">
        <v>850</v>
      </c>
      <c r="FD347">
        <v>976</v>
      </c>
      <c r="FE347">
        <v>447</v>
      </c>
      <c r="FF347">
        <v>2273</v>
      </c>
      <c r="FG347">
        <v>18</v>
      </c>
      <c r="FH347">
        <v>1</v>
      </c>
      <c r="FI347">
        <v>0</v>
      </c>
      <c r="FJ347">
        <v>1</v>
      </c>
      <c r="FK347">
        <v>0</v>
      </c>
      <c r="FL347">
        <v>17</v>
      </c>
      <c r="FM347">
        <v>1</v>
      </c>
      <c r="FN347">
        <v>2</v>
      </c>
      <c r="FO347">
        <v>0</v>
      </c>
      <c r="FP347">
        <v>0</v>
      </c>
      <c r="FQ347">
        <v>0</v>
      </c>
      <c r="FR347">
        <v>0</v>
      </c>
      <c r="FS347">
        <v>0</v>
      </c>
      <c r="FT347">
        <v>0</v>
      </c>
      <c r="FU347">
        <v>3</v>
      </c>
      <c r="FV347">
        <v>1</v>
      </c>
      <c r="FW347">
        <v>0</v>
      </c>
      <c r="FX347">
        <v>1</v>
      </c>
      <c r="FY347">
        <v>2</v>
      </c>
      <c r="FZ347">
        <v>1</v>
      </c>
      <c r="GA347">
        <v>5</v>
      </c>
      <c r="GB347">
        <v>1</v>
      </c>
      <c r="GC347">
        <v>125</v>
      </c>
      <c r="GD347">
        <v>38</v>
      </c>
      <c r="GE347">
        <v>163</v>
      </c>
      <c r="GF347">
        <v>2</v>
      </c>
      <c r="GG347">
        <v>0</v>
      </c>
      <c r="GH347">
        <v>2</v>
      </c>
      <c r="GI347">
        <v>122</v>
      </c>
      <c r="GJ347">
        <v>38</v>
      </c>
      <c r="GK347">
        <v>160</v>
      </c>
      <c r="GL347">
        <v>125</v>
      </c>
      <c r="GM347">
        <v>7</v>
      </c>
      <c r="GN347">
        <v>7</v>
      </c>
      <c r="GO347">
        <v>7</v>
      </c>
      <c r="GP347">
        <v>69</v>
      </c>
      <c r="GQ347">
        <v>0</v>
      </c>
      <c r="GR347">
        <v>0</v>
      </c>
      <c r="GS347">
        <v>0</v>
      </c>
      <c r="GT347" t="s">
        <v>118</v>
      </c>
      <c r="GU347" t="s">
        <v>1344</v>
      </c>
      <c r="HH347" s="130"/>
      <c r="HI347" s="130"/>
      <c r="HN347" s="130"/>
      <c r="HO347" s="130"/>
      <c r="HP347" s="130"/>
    </row>
    <row r="348" spans="1:224" x14ac:dyDescent="0.3">
      <c r="A348" t="s">
        <v>126</v>
      </c>
      <c r="B348" t="s">
        <v>245</v>
      </c>
      <c r="C348" t="s">
        <v>836</v>
      </c>
      <c r="D348" t="s">
        <v>837</v>
      </c>
      <c r="E348" s="353">
        <v>44713</v>
      </c>
      <c r="F348">
        <v>3118</v>
      </c>
      <c r="G348">
        <v>216</v>
      </c>
      <c r="H348">
        <v>208</v>
      </c>
      <c r="I348">
        <v>215</v>
      </c>
      <c r="J348">
        <v>203</v>
      </c>
      <c r="K348">
        <v>210</v>
      </c>
      <c r="L348">
        <v>157</v>
      </c>
      <c r="M348">
        <v>190</v>
      </c>
      <c r="N348">
        <v>162</v>
      </c>
      <c r="O348">
        <v>232</v>
      </c>
      <c r="P348">
        <v>2</v>
      </c>
      <c r="Q348">
        <v>2</v>
      </c>
      <c r="R348">
        <v>2</v>
      </c>
      <c r="S348">
        <v>2</v>
      </c>
      <c r="T348">
        <v>2</v>
      </c>
      <c r="U348">
        <v>2</v>
      </c>
      <c r="V348">
        <v>2</v>
      </c>
      <c r="W348">
        <v>4</v>
      </c>
      <c r="X348">
        <v>3</v>
      </c>
      <c r="Y348">
        <v>211</v>
      </c>
      <c r="Z348">
        <v>203</v>
      </c>
      <c r="AA348">
        <v>210</v>
      </c>
      <c r="AB348">
        <v>200</v>
      </c>
      <c r="AC348">
        <v>205</v>
      </c>
      <c r="AD348">
        <v>154</v>
      </c>
      <c r="AE348">
        <v>187</v>
      </c>
      <c r="AF348">
        <v>156</v>
      </c>
      <c r="AG348">
        <v>226</v>
      </c>
      <c r="AH348">
        <v>18</v>
      </c>
      <c r="AI348">
        <v>11</v>
      </c>
      <c r="AJ348">
        <v>0</v>
      </c>
      <c r="AK348">
        <v>0</v>
      </c>
      <c r="AL348">
        <v>18</v>
      </c>
      <c r="AM348">
        <v>11</v>
      </c>
      <c r="AN348">
        <v>140</v>
      </c>
      <c r="AO348">
        <v>2</v>
      </c>
      <c r="AP348">
        <v>138</v>
      </c>
      <c r="AQ348">
        <v>0</v>
      </c>
      <c r="AR348">
        <v>0</v>
      </c>
      <c r="AS348">
        <v>0</v>
      </c>
      <c r="AT348">
        <v>105</v>
      </c>
      <c r="AU348">
        <v>1</v>
      </c>
      <c r="AV348">
        <v>104</v>
      </c>
      <c r="AW348">
        <v>190</v>
      </c>
      <c r="AX348">
        <v>1</v>
      </c>
      <c r="AY348">
        <v>5</v>
      </c>
      <c r="AZ348">
        <v>183</v>
      </c>
      <c r="BA348">
        <v>2</v>
      </c>
      <c r="BB348">
        <v>0</v>
      </c>
      <c r="BC348">
        <v>0</v>
      </c>
      <c r="BD348">
        <v>2</v>
      </c>
      <c r="BE348">
        <v>187</v>
      </c>
      <c r="BF348">
        <v>1</v>
      </c>
      <c r="BG348">
        <v>5</v>
      </c>
      <c r="BH348">
        <v>180</v>
      </c>
      <c r="BI348">
        <v>7</v>
      </c>
      <c r="BJ348">
        <v>0</v>
      </c>
      <c r="BK348">
        <v>41</v>
      </c>
      <c r="BL348">
        <v>30</v>
      </c>
      <c r="BM348">
        <v>2</v>
      </c>
      <c r="BN348">
        <v>0</v>
      </c>
      <c r="BO348">
        <v>14</v>
      </c>
      <c r="BP348">
        <v>3</v>
      </c>
      <c r="BQ348">
        <v>0</v>
      </c>
      <c r="BR348">
        <v>0</v>
      </c>
      <c r="BS348">
        <v>11</v>
      </c>
      <c r="BT348">
        <v>0</v>
      </c>
      <c r="BU348">
        <v>0</v>
      </c>
      <c r="BV348">
        <v>2</v>
      </c>
      <c r="BW348">
        <v>6</v>
      </c>
      <c r="BX348">
        <v>1</v>
      </c>
      <c r="BY348">
        <v>5</v>
      </c>
      <c r="BZ348">
        <v>8</v>
      </c>
      <c r="CA348">
        <v>2</v>
      </c>
      <c r="CB348">
        <v>5</v>
      </c>
      <c r="CC348">
        <v>3</v>
      </c>
      <c r="CG348">
        <v>216</v>
      </c>
      <c r="CH348">
        <v>164</v>
      </c>
      <c r="CI348">
        <v>215</v>
      </c>
      <c r="CJ348">
        <v>55</v>
      </c>
      <c r="CK348">
        <v>196</v>
      </c>
      <c r="CL348">
        <v>141</v>
      </c>
      <c r="CM348">
        <v>208</v>
      </c>
      <c r="CN348">
        <v>206</v>
      </c>
      <c r="CO348">
        <v>195</v>
      </c>
      <c r="CP348">
        <v>97</v>
      </c>
      <c r="CQ348">
        <v>2</v>
      </c>
      <c r="CR348">
        <v>2</v>
      </c>
      <c r="CS348">
        <v>2</v>
      </c>
      <c r="CT348">
        <v>0</v>
      </c>
      <c r="CU348">
        <v>2</v>
      </c>
      <c r="CV348">
        <v>0</v>
      </c>
      <c r="CW348">
        <v>2</v>
      </c>
      <c r="CX348">
        <v>2</v>
      </c>
      <c r="CY348">
        <v>2</v>
      </c>
      <c r="CZ348">
        <v>0</v>
      </c>
      <c r="DA348">
        <v>211</v>
      </c>
      <c r="DB348">
        <v>161</v>
      </c>
      <c r="DC348">
        <v>210</v>
      </c>
      <c r="DD348">
        <v>55</v>
      </c>
      <c r="DE348">
        <v>191</v>
      </c>
      <c r="DF348">
        <v>138</v>
      </c>
      <c r="DG348">
        <v>203</v>
      </c>
      <c r="DH348">
        <v>201</v>
      </c>
      <c r="DI348">
        <v>190</v>
      </c>
      <c r="DJ348">
        <v>96</v>
      </c>
      <c r="DL348">
        <v>244</v>
      </c>
      <c r="DM348">
        <v>241</v>
      </c>
      <c r="DN348">
        <v>3</v>
      </c>
      <c r="DO348">
        <v>244</v>
      </c>
      <c r="DP348">
        <v>7</v>
      </c>
      <c r="DQ348">
        <v>234</v>
      </c>
      <c r="DR348">
        <v>3</v>
      </c>
      <c r="DS348">
        <v>52</v>
      </c>
      <c r="DT348">
        <v>59</v>
      </c>
      <c r="DU348">
        <v>81</v>
      </c>
      <c r="DV348">
        <v>123</v>
      </c>
      <c r="DW348">
        <v>6</v>
      </c>
      <c r="DX348">
        <v>5</v>
      </c>
      <c r="DY348">
        <v>9</v>
      </c>
      <c r="DZ348">
        <v>20</v>
      </c>
      <c r="EA348">
        <v>0</v>
      </c>
      <c r="EB348">
        <v>50</v>
      </c>
      <c r="EC348">
        <v>2</v>
      </c>
      <c r="ED348">
        <v>57</v>
      </c>
      <c r="EE348">
        <v>2</v>
      </c>
      <c r="EF348">
        <v>2</v>
      </c>
      <c r="EG348">
        <v>10</v>
      </c>
      <c r="EH348">
        <v>102</v>
      </c>
      <c r="EI348">
        <v>130</v>
      </c>
      <c r="EJ348">
        <v>2</v>
      </c>
      <c r="EK348">
        <v>2</v>
      </c>
      <c r="EL348">
        <v>1</v>
      </c>
      <c r="EM348">
        <v>2</v>
      </c>
      <c r="EN348">
        <v>0</v>
      </c>
      <c r="EO348">
        <v>8</v>
      </c>
      <c r="EP348">
        <v>100</v>
      </c>
      <c r="EQ348">
        <v>126</v>
      </c>
      <c r="ER348">
        <v>1</v>
      </c>
      <c r="ES348">
        <v>25</v>
      </c>
      <c r="ET348">
        <v>4</v>
      </c>
      <c r="EU348">
        <v>29</v>
      </c>
      <c r="EV348">
        <v>1</v>
      </c>
      <c r="EW348">
        <v>2253</v>
      </c>
      <c r="EX348">
        <v>2</v>
      </c>
      <c r="EY348">
        <v>430</v>
      </c>
      <c r="EZ348">
        <v>4</v>
      </c>
      <c r="FA348">
        <v>7</v>
      </c>
      <c r="FB348">
        <v>27</v>
      </c>
      <c r="FC348">
        <v>850</v>
      </c>
      <c r="FD348">
        <v>977</v>
      </c>
      <c r="FE348">
        <v>456</v>
      </c>
      <c r="FF348">
        <v>2283</v>
      </c>
      <c r="FG348">
        <v>20</v>
      </c>
      <c r="FH348">
        <v>1</v>
      </c>
      <c r="FI348">
        <v>0</v>
      </c>
      <c r="FJ348">
        <v>3</v>
      </c>
      <c r="FK348">
        <v>0</v>
      </c>
      <c r="FL348">
        <v>19</v>
      </c>
      <c r="FM348">
        <v>1</v>
      </c>
      <c r="FN348">
        <v>2</v>
      </c>
      <c r="FO348">
        <v>0</v>
      </c>
      <c r="FP348">
        <v>0</v>
      </c>
      <c r="FQ348">
        <v>0</v>
      </c>
      <c r="FR348">
        <v>0</v>
      </c>
      <c r="FS348">
        <v>0</v>
      </c>
      <c r="FT348">
        <v>0</v>
      </c>
      <c r="FU348">
        <v>3</v>
      </c>
      <c r="FV348">
        <v>1</v>
      </c>
      <c r="FW348">
        <v>0</v>
      </c>
      <c r="FX348">
        <v>1</v>
      </c>
      <c r="FY348">
        <v>2</v>
      </c>
      <c r="FZ348">
        <v>1</v>
      </c>
      <c r="GA348">
        <v>5</v>
      </c>
      <c r="GB348">
        <v>1</v>
      </c>
      <c r="GC348">
        <v>126</v>
      </c>
      <c r="GD348">
        <v>39</v>
      </c>
      <c r="GE348">
        <v>165</v>
      </c>
      <c r="GF348">
        <v>2</v>
      </c>
      <c r="GG348">
        <v>0</v>
      </c>
      <c r="GH348">
        <v>2</v>
      </c>
      <c r="GI348">
        <v>123</v>
      </c>
      <c r="GJ348">
        <v>39</v>
      </c>
      <c r="GK348">
        <v>162</v>
      </c>
      <c r="GL348">
        <v>126</v>
      </c>
      <c r="GM348">
        <v>6</v>
      </c>
      <c r="GN348">
        <v>6</v>
      </c>
      <c r="GO348">
        <v>6</v>
      </c>
      <c r="GP348">
        <v>70</v>
      </c>
      <c r="GQ348">
        <v>0</v>
      </c>
      <c r="GR348">
        <v>0</v>
      </c>
      <c r="GS348">
        <v>0</v>
      </c>
      <c r="GT348" t="s">
        <v>121</v>
      </c>
      <c r="GU348" t="s">
        <v>1344</v>
      </c>
      <c r="HH348" s="130"/>
      <c r="HI348" s="130"/>
      <c r="HN348" s="130"/>
      <c r="HO348" s="130"/>
      <c r="HP348" s="130"/>
    </row>
    <row r="349" spans="1:224" x14ac:dyDescent="0.3">
      <c r="A349" t="s">
        <v>126</v>
      </c>
      <c r="B349" t="s">
        <v>245</v>
      </c>
      <c r="C349" t="s">
        <v>838</v>
      </c>
      <c r="D349" t="s">
        <v>839</v>
      </c>
      <c r="E349" s="353">
        <v>44682</v>
      </c>
      <c r="F349">
        <v>6323</v>
      </c>
      <c r="G349">
        <v>507</v>
      </c>
      <c r="H349">
        <v>523</v>
      </c>
      <c r="I349">
        <v>526</v>
      </c>
      <c r="J349">
        <v>494</v>
      </c>
      <c r="K349">
        <v>528</v>
      </c>
      <c r="L349">
        <v>425</v>
      </c>
      <c r="M349">
        <v>509</v>
      </c>
      <c r="N349">
        <v>299</v>
      </c>
      <c r="O349">
        <v>580</v>
      </c>
      <c r="P349">
        <v>4</v>
      </c>
      <c r="Q349">
        <v>6</v>
      </c>
      <c r="R349">
        <v>6</v>
      </c>
      <c r="S349">
        <v>6</v>
      </c>
      <c r="T349">
        <v>6</v>
      </c>
      <c r="U349">
        <v>5</v>
      </c>
      <c r="V349">
        <v>6</v>
      </c>
      <c r="W349">
        <v>5</v>
      </c>
      <c r="X349">
        <v>8</v>
      </c>
      <c r="Y349">
        <v>494</v>
      </c>
      <c r="Z349">
        <v>509</v>
      </c>
      <c r="AA349">
        <v>512</v>
      </c>
      <c r="AB349">
        <v>481</v>
      </c>
      <c r="AC349">
        <v>514</v>
      </c>
      <c r="AD349">
        <v>417</v>
      </c>
      <c r="AE349">
        <v>494</v>
      </c>
      <c r="AF349">
        <v>289</v>
      </c>
      <c r="AG349">
        <v>562</v>
      </c>
      <c r="AH349">
        <v>46</v>
      </c>
      <c r="AI349">
        <v>42</v>
      </c>
      <c r="AJ349">
        <v>0</v>
      </c>
      <c r="AK349">
        <v>0</v>
      </c>
      <c r="AL349">
        <v>45</v>
      </c>
      <c r="AM349">
        <v>41</v>
      </c>
      <c r="AN349">
        <v>400</v>
      </c>
      <c r="AO349">
        <v>3</v>
      </c>
      <c r="AP349">
        <v>394</v>
      </c>
      <c r="AQ349">
        <v>0</v>
      </c>
      <c r="AR349">
        <v>0</v>
      </c>
      <c r="AS349">
        <v>0</v>
      </c>
      <c r="AT349">
        <v>234</v>
      </c>
      <c r="AU349">
        <v>2</v>
      </c>
      <c r="AV349">
        <v>230</v>
      </c>
      <c r="AW349">
        <v>509</v>
      </c>
      <c r="AX349">
        <v>1</v>
      </c>
      <c r="AY349">
        <v>0</v>
      </c>
      <c r="AZ349">
        <v>508</v>
      </c>
      <c r="BA349">
        <v>6</v>
      </c>
      <c r="BB349">
        <v>0</v>
      </c>
      <c r="BC349">
        <v>0</v>
      </c>
      <c r="BD349">
        <v>6</v>
      </c>
      <c r="BE349">
        <v>494</v>
      </c>
      <c r="BF349">
        <v>1</v>
      </c>
      <c r="BG349">
        <v>0</v>
      </c>
      <c r="BH349">
        <v>493</v>
      </c>
      <c r="BI349">
        <v>47</v>
      </c>
      <c r="BJ349">
        <v>8</v>
      </c>
      <c r="BK349">
        <v>94</v>
      </c>
      <c r="BL349">
        <v>33</v>
      </c>
      <c r="BM349">
        <v>13</v>
      </c>
      <c r="BN349">
        <v>0</v>
      </c>
      <c r="BO349">
        <v>26</v>
      </c>
      <c r="BP349">
        <v>3</v>
      </c>
      <c r="BQ349">
        <v>0</v>
      </c>
      <c r="BR349">
        <v>0</v>
      </c>
      <c r="BS349">
        <v>23</v>
      </c>
      <c r="BT349">
        <v>0</v>
      </c>
      <c r="BU349">
        <v>0</v>
      </c>
      <c r="BV349">
        <v>4</v>
      </c>
      <c r="BW349">
        <v>16</v>
      </c>
      <c r="BX349">
        <v>0</v>
      </c>
      <c r="BY349">
        <v>16</v>
      </c>
      <c r="BZ349">
        <v>18</v>
      </c>
      <c r="CA349">
        <v>5</v>
      </c>
      <c r="CB349">
        <v>16</v>
      </c>
      <c r="CC349">
        <v>2</v>
      </c>
      <c r="CG349">
        <v>507</v>
      </c>
      <c r="CH349">
        <v>327</v>
      </c>
      <c r="CI349">
        <v>526</v>
      </c>
      <c r="CJ349">
        <v>147</v>
      </c>
      <c r="CK349">
        <v>488</v>
      </c>
      <c r="CL349">
        <v>330</v>
      </c>
      <c r="CM349">
        <v>523</v>
      </c>
      <c r="CN349">
        <v>508</v>
      </c>
      <c r="CO349">
        <v>491</v>
      </c>
      <c r="CP349">
        <v>198</v>
      </c>
      <c r="CQ349">
        <v>4</v>
      </c>
      <c r="CR349">
        <v>3</v>
      </c>
      <c r="CS349">
        <v>6</v>
      </c>
      <c r="CT349">
        <v>0</v>
      </c>
      <c r="CU349">
        <v>5</v>
      </c>
      <c r="CV349">
        <v>2</v>
      </c>
      <c r="CW349">
        <v>6</v>
      </c>
      <c r="CX349">
        <v>5</v>
      </c>
      <c r="CY349">
        <v>4</v>
      </c>
      <c r="CZ349">
        <v>1</v>
      </c>
      <c r="DA349">
        <v>494</v>
      </c>
      <c r="DB349">
        <v>318</v>
      </c>
      <c r="DC349">
        <v>512</v>
      </c>
      <c r="DD349">
        <v>144</v>
      </c>
      <c r="DE349">
        <v>475</v>
      </c>
      <c r="DF349">
        <v>323</v>
      </c>
      <c r="DG349">
        <v>509</v>
      </c>
      <c r="DH349">
        <v>495</v>
      </c>
      <c r="DI349">
        <v>479</v>
      </c>
      <c r="DJ349">
        <v>194</v>
      </c>
      <c r="DL349">
        <v>594</v>
      </c>
      <c r="DM349">
        <v>583</v>
      </c>
      <c r="DN349">
        <v>11</v>
      </c>
      <c r="DO349">
        <v>594</v>
      </c>
      <c r="DP349">
        <v>12</v>
      </c>
      <c r="DQ349">
        <v>571</v>
      </c>
      <c r="DR349">
        <v>11</v>
      </c>
      <c r="DS349">
        <v>437</v>
      </c>
      <c r="DT349">
        <v>509</v>
      </c>
      <c r="DU349">
        <v>65</v>
      </c>
      <c r="DV349">
        <v>413</v>
      </c>
      <c r="DW349">
        <v>35</v>
      </c>
      <c r="DX349">
        <v>3</v>
      </c>
      <c r="DY349">
        <v>15</v>
      </c>
      <c r="DZ349">
        <v>61</v>
      </c>
      <c r="EA349">
        <v>2</v>
      </c>
      <c r="EB349">
        <v>383</v>
      </c>
      <c r="EC349">
        <v>0</v>
      </c>
      <c r="ED349">
        <v>454</v>
      </c>
      <c r="EE349">
        <v>0</v>
      </c>
      <c r="EF349">
        <v>5</v>
      </c>
      <c r="EG349">
        <v>30</v>
      </c>
      <c r="EH349">
        <v>297</v>
      </c>
      <c r="EI349">
        <v>262</v>
      </c>
      <c r="EJ349">
        <v>3</v>
      </c>
      <c r="EK349">
        <v>5</v>
      </c>
      <c r="EL349">
        <v>4</v>
      </c>
      <c r="EM349">
        <v>0</v>
      </c>
      <c r="EN349">
        <v>1</v>
      </c>
      <c r="EO349">
        <v>25</v>
      </c>
      <c r="EP349">
        <v>290</v>
      </c>
      <c r="EQ349">
        <v>255</v>
      </c>
      <c r="ER349">
        <v>6</v>
      </c>
      <c r="ES349">
        <v>66</v>
      </c>
      <c r="ET349">
        <v>20</v>
      </c>
      <c r="EU349">
        <v>49</v>
      </c>
      <c r="EV349">
        <v>5</v>
      </c>
      <c r="EW349">
        <v>4414</v>
      </c>
      <c r="EX349">
        <v>5</v>
      </c>
      <c r="EY349">
        <v>666</v>
      </c>
      <c r="EZ349">
        <v>31</v>
      </c>
      <c r="FA349">
        <v>19</v>
      </c>
      <c r="FB349">
        <v>38</v>
      </c>
      <c r="FC349">
        <v>1904</v>
      </c>
      <c r="FD349">
        <v>1922</v>
      </c>
      <c r="FE349">
        <v>642</v>
      </c>
      <c r="FF349">
        <v>4468</v>
      </c>
      <c r="FG349">
        <v>47</v>
      </c>
      <c r="FH349">
        <v>33</v>
      </c>
      <c r="FI349">
        <v>0</v>
      </c>
      <c r="FJ349">
        <v>1</v>
      </c>
      <c r="FK349">
        <v>1</v>
      </c>
      <c r="FL349">
        <v>46</v>
      </c>
      <c r="FM349">
        <v>0</v>
      </c>
      <c r="FN349">
        <v>5</v>
      </c>
      <c r="FO349">
        <v>0</v>
      </c>
      <c r="FP349">
        <v>0</v>
      </c>
      <c r="FQ349">
        <v>0</v>
      </c>
      <c r="FR349">
        <v>2</v>
      </c>
      <c r="FS349">
        <v>0</v>
      </c>
      <c r="FT349">
        <v>0</v>
      </c>
      <c r="FU349">
        <v>6</v>
      </c>
      <c r="FV349">
        <v>4</v>
      </c>
      <c r="FW349">
        <v>1</v>
      </c>
      <c r="FX349">
        <v>1</v>
      </c>
      <c r="FY349">
        <v>4</v>
      </c>
      <c r="FZ349">
        <v>2</v>
      </c>
      <c r="GA349">
        <v>11</v>
      </c>
      <c r="GB349">
        <v>3</v>
      </c>
      <c r="GC349">
        <v>310</v>
      </c>
      <c r="GD349">
        <v>87</v>
      </c>
      <c r="GE349">
        <v>397</v>
      </c>
      <c r="GF349">
        <v>4</v>
      </c>
      <c r="GG349">
        <v>0</v>
      </c>
      <c r="GH349">
        <v>4</v>
      </c>
      <c r="GI349">
        <v>300</v>
      </c>
      <c r="GJ349">
        <v>86</v>
      </c>
      <c r="GK349">
        <v>386</v>
      </c>
      <c r="GL349">
        <v>310</v>
      </c>
      <c r="GM349">
        <v>33</v>
      </c>
      <c r="GN349">
        <v>33</v>
      </c>
      <c r="GO349">
        <v>33</v>
      </c>
      <c r="GP349">
        <v>227</v>
      </c>
      <c r="GQ349">
        <v>11</v>
      </c>
      <c r="GR349">
        <v>5</v>
      </c>
      <c r="GS349">
        <v>5</v>
      </c>
      <c r="GT349" t="s">
        <v>118</v>
      </c>
      <c r="GU349" t="s">
        <v>1345</v>
      </c>
      <c r="HH349" s="130"/>
      <c r="HI349" s="130"/>
      <c r="HN349" s="130"/>
      <c r="HO349" s="130"/>
      <c r="HP349" s="130"/>
    </row>
    <row r="350" spans="1:224" x14ac:dyDescent="0.3">
      <c r="A350" t="s">
        <v>126</v>
      </c>
      <c r="B350" t="s">
        <v>245</v>
      </c>
      <c r="C350" t="s">
        <v>838</v>
      </c>
      <c r="D350" t="s">
        <v>839</v>
      </c>
      <c r="E350" s="353">
        <v>44713</v>
      </c>
      <c r="F350">
        <v>6337</v>
      </c>
      <c r="G350">
        <v>505</v>
      </c>
      <c r="H350">
        <v>523</v>
      </c>
      <c r="I350">
        <v>526</v>
      </c>
      <c r="J350">
        <v>490</v>
      </c>
      <c r="K350">
        <v>528</v>
      </c>
      <c r="L350">
        <v>418</v>
      </c>
      <c r="M350">
        <v>508</v>
      </c>
      <c r="N350">
        <v>326</v>
      </c>
      <c r="O350">
        <v>582</v>
      </c>
      <c r="P350">
        <v>4</v>
      </c>
      <c r="Q350">
        <v>6</v>
      </c>
      <c r="R350">
        <v>6</v>
      </c>
      <c r="S350">
        <v>6</v>
      </c>
      <c r="T350">
        <v>6</v>
      </c>
      <c r="U350">
        <v>5</v>
      </c>
      <c r="V350">
        <v>6</v>
      </c>
      <c r="W350">
        <v>5</v>
      </c>
      <c r="X350">
        <v>9</v>
      </c>
      <c r="Y350">
        <v>492</v>
      </c>
      <c r="Z350">
        <v>509</v>
      </c>
      <c r="AA350">
        <v>512</v>
      </c>
      <c r="AB350">
        <v>477</v>
      </c>
      <c r="AC350">
        <v>514</v>
      </c>
      <c r="AD350">
        <v>411</v>
      </c>
      <c r="AE350">
        <v>493</v>
      </c>
      <c r="AF350">
        <v>316</v>
      </c>
      <c r="AG350">
        <v>563</v>
      </c>
      <c r="AH350">
        <v>46</v>
      </c>
      <c r="AI350">
        <v>43</v>
      </c>
      <c r="AJ350">
        <v>0</v>
      </c>
      <c r="AK350">
        <v>0</v>
      </c>
      <c r="AL350">
        <v>45</v>
      </c>
      <c r="AM350">
        <v>42</v>
      </c>
      <c r="AN350">
        <v>396</v>
      </c>
      <c r="AO350">
        <v>3</v>
      </c>
      <c r="AP350">
        <v>391</v>
      </c>
      <c r="AQ350">
        <v>0</v>
      </c>
      <c r="AR350">
        <v>0</v>
      </c>
      <c r="AS350">
        <v>0</v>
      </c>
      <c r="AT350">
        <v>257</v>
      </c>
      <c r="AU350">
        <v>2</v>
      </c>
      <c r="AV350">
        <v>253</v>
      </c>
      <c r="AW350">
        <v>508</v>
      </c>
      <c r="AX350">
        <v>1</v>
      </c>
      <c r="AY350">
        <v>0</v>
      </c>
      <c r="AZ350">
        <v>507</v>
      </c>
      <c r="BA350">
        <v>6</v>
      </c>
      <c r="BB350">
        <v>0</v>
      </c>
      <c r="BC350">
        <v>0</v>
      </c>
      <c r="BD350">
        <v>6</v>
      </c>
      <c r="BE350">
        <v>493</v>
      </c>
      <c r="BF350">
        <v>1</v>
      </c>
      <c r="BG350">
        <v>0</v>
      </c>
      <c r="BH350">
        <v>492</v>
      </c>
      <c r="BI350">
        <v>48</v>
      </c>
      <c r="BJ350">
        <v>9</v>
      </c>
      <c r="BK350">
        <v>94</v>
      </c>
      <c r="BL350">
        <v>32</v>
      </c>
      <c r="BM350">
        <v>13</v>
      </c>
      <c r="BN350">
        <v>0</v>
      </c>
      <c r="BO350">
        <v>27</v>
      </c>
      <c r="BP350">
        <v>2</v>
      </c>
      <c r="BQ350">
        <v>0</v>
      </c>
      <c r="BR350">
        <v>0</v>
      </c>
      <c r="BS350">
        <v>25</v>
      </c>
      <c r="BT350">
        <v>0</v>
      </c>
      <c r="BU350">
        <v>0</v>
      </c>
      <c r="BV350">
        <v>4</v>
      </c>
      <c r="BW350">
        <v>17</v>
      </c>
      <c r="BX350">
        <v>0</v>
      </c>
      <c r="BY350">
        <v>17</v>
      </c>
      <c r="BZ350">
        <v>20</v>
      </c>
      <c r="CA350">
        <v>5</v>
      </c>
      <c r="CB350">
        <v>18</v>
      </c>
      <c r="CC350">
        <v>2</v>
      </c>
      <c r="CG350">
        <v>505</v>
      </c>
      <c r="CH350">
        <v>319</v>
      </c>
      <c r="CI350">
        <v>526</v>
      </c>
      <c r="CJ350">
        <v>144</v>
      </c>
      <c r="CK350">
        <v>488</v>
      </c>
      <c r="CL350">
        <v>332</v>
      </c>
      <c r="CM350">
        <v>523</v>
      </c>
      <c r="CN350">
        <v>509</v>
      </c>
      <c r="CO350">
        <v>493</v>
      </c>
      <c r="CP350">
        <v>201</v>
      </c>
      <c r="CQ350">
        <v>4</v>
      </c>
      <c r="CR350">
        <v>3</v>
      </c>
      <c r="CS350">
        <v>6</v>
      </c>
      <c r="CT350">
        <v>0</v>
      </c>
      <c r="CU350">
        <v>5</v>
      </c>
      <c r="CV350">
        <v>2</v>
      </c>
      <c r="CW350">
        <v>6</v>
      </c>
      <c r="CX350">
        <v>5</v>
      </c>
      <c r="CY350">
        <v>4</v>
      </c>
      <c r="CZ350">
        <v>1</v>
      </c>
      <c r="DA350">
        <v>492</v>
      </c>
      <c r="DB350">
        <v>310</v>
      </c>
      <c r="DC350">
        <v>512</v>
      </c>
      <c r="DD350">
        <v>141</v>
      </c>
      <c r="DE350">
        <v>475</v>
      </c>
      <c r="DF350">
        <v>325</v>
      </c>
      <c r="DG350">
        <v>509</v>
      </c>
      <c r="DH350">
        <v>496</v>
      </c>
      <c r="DI350">
        <v>481</v>
      </c>
      <c r="DJ350">
        <v>197</v>
      </c>
      <c r="DL350">
        <v>595</v>
      </c>
      <c r="DM350">
        <v>584</v>
      </c>
      <c r="DN350">
        <v>11</v>
      </c>
      <c r="DO350">
        <v>595</v>
      </c>
      <c r="DP350">
        <v>12</v>
      </c>
      <c r="DQ350">
        <v>572</v>
      </c>
      <c r="DR350">
        <v>11</v>
      </c>
      <c r="DS350">
        <v>438</v>
      </c>
      <c r="DT350">
        <v>508</v>
      </c>
      <c r="DU350">
        <v>65</v>
      </c>
      <c r="DV350">
        <v>414</v>
      </c>
      <c r="DW350">
        <v>35</v>
      </c>
      <c r="DX350">
        <v>3</v>
      </c>
      <c r="DY350">
        <v>15</v>
      </c>
      <c r="DZ350">
        <v>61</v>
      </c>
      <c r="EA350">
        <v>2</v>
      </c>
      <c r="EB350">
        <v>372</v>
      </c>
      <c r="EC350">
        <v>0</v>
      </c>
      <c r="ED350">
        <v>441</v>
      </c>
      <c r="EE350">
        <v>0</v>
      </c>
      <c r="EF350">
        <v>5</v>
      </c>
      <c r="EG350">
        <v>30</v>
      </c>
      <c r="EH350">
        <v>297</v>
      </c>
      <c r="EI350">
        <v>263</v>
      </c>
      <c r="EJ350">
        <v>3</v>
      </c>
      <c r="EK350">
        <v>5</v>
      </c>
      <c r="EL350">
        <v>4</v>
      </c>
      <c r="EM350">
        <v>0</v>
      </c>
      <c r="EN350">
        <v>1</v>
      </c>
      <c r="EO350">
        <v>25</v>
      </c>
      <c r="EP350">
        <v>290</v>
      </c>
      <c r="EQ350">
        <v>256</v>
      </c>
      <c r="ER350">
        <v>8</v>
      </c>
      <c r="ES350">
        <v>67</v>
      </c>
      <c r="ET350">
        <v>20</v>
      </c>
      <c r="EU350">
        <v>49</v>
      </c>
      <c r="EV350">
        <v>5</v>
      </c>
      <c r="EW350">
        <v>4430</v>
      </c>
      <c r="EX350">
        <v>2</v>
      </c>
      <c r="EY350">
        <v>672</v>
      </c>
      <c r="EZ350">
        <v>32</v>
      </c>
      <c r="FA350">
        <v>19</v>
      </c>
      <c r="FB350">
        <v>38</v>
      </c>
      <c r="FC350">
        <v>1917</v>
      </c>
      <c r="FD350">
        <v>1922</v>
      </c>
      <c r="FE350">
        <v>645</v>
      </c>
      <c r="FF350">
        <v>4484</v>
      </c>
      <c r="FG350">
        <v>45</v>
      </c>
      <c r="FH350">
        <v>33</v>
      </c>
      <c r="FI350">
        <v>0</v>
      </c>
      <c r="FJ350">
        <v>1</v>
      </c>
      <c r="FK350">
        <v>1</v>
      </c>
      <c r="FL350">
        <v>44</v>
      </c>
      <c r="FM350">
        <v>0</v>
      </c>
      <c r="FN350">
        <v>5</v>
      </c>
      <c r="FO350">
        <v>0</v>
      </c>
      <c r="FP350">
        <v>0</v>
      </c>
      <c r="FQ350">
        <v>0</v>
      </c>
      <c r="FR350">
        <v>2</v>
      </c>
      <c r="FS350">
        <v>0</v>
      </c>
      <c r="FT350">
        <v>0</v>
      </c>
      <c r="FU350">
        <v>6</v>
      </c>
      <c r="FV350">
        <v>4</v>
      </c>
      <c r="FW350">
        <v>1</v>
      </c>
      <c r="FX350">
        <v>1</v>
      </c>
      <c r="FY350">
        <v>4</v>
      </c>
      <c r="FZ350">
        <v>2</v>
      </c>
      <c r="GA350">
        <v>11</v>
      </c>
      <c r="GB350">
        <v>3</v>
      </c>
      <c r="GC350">
        <v>319</v>
      </c>
      <c r="GD350">
        <v>87</v>
      </c>
      <c r="GE350">
        <v>406</v>
      </c>
      <c r="GF350">
        <v>4</v>
      </c>
      <c r="GG350">
        <v>0</v>
      </c>
      <c r="GH350">
        <v>4</v>
      </c>
      <c r="GI350">
        <v>309</v>
      </c>
      <c r="GJ350">
        <v>86</v>
      </c>
      <c r="GK350">
        <v>395</v>
      </c>
      <c r="GL350">
        <v>319</v>
      </c>
      <c r="GM350">
        <v>36</v>
      </c>
      <c r="GN350">
        <v>36</v>
      </c>
      <c r="GO350">
        <v>36</v>
      </c>
      <c r="GP350">
        <v>229</v>
      </c>
      <c r="GQ350">
        <v>15</v>
      </c>
      <c r="GR350">
        <v>7</v>
      </c>
      <c r="GS350">
        <v>7</v>
      </c>
      <c r="GT350" t="s">
        <v>121</v>
      </c>
      <c r="GU350" t="s">
        <v>1345</v>
      </c>
      <c r="HH350" s="130"/>
      <c r="HI350" s="130"/>
      <c r="HN350" s="130"/>
      <c r="HO350" s="130"/>
      <c r="HP350" s="130"/>
    </row>
    <row r="351" spans="1:224" x14ac:dyDescent="0.3">
      <c r="A351" t="s">
        <v>126</v>
      </c>
      <c r="B351" t="s">
        <v>245</v>
      </c>
      <c r="C351" t="s">
        <v>840</v>
      </c>
      <c r="D351" t="s">
        <v>841</v>
      </c>
      <c r="E351" s="353">
        <v>44682</v>
      </c>
      <c r="F351">
        <v>6544</v>
      </c>
      <c r="G351">
        <v>277</v>
      </c>
      <c r="H351">
        <v>274</v>
      </c>
      <c r="I351">
        <v>317</v>
      </c>
      <c r="J351">
        <v>224</v>
      </c>
      <c r="K351">
        <v>327</v>
      </c>
      <c r="L351">
        <v>136</v>
      </c>
      <c r="M351">
        <v>112</v>
      </c>
      <c r="N351">
        <v>281</v>
      </c>
      <c r="O351">
        <v>379</v>
      </c>
      <c r="P351">
        <v>14</v>
      </c>
      <c r="Q351">
        <v>11</v>
      </c>
      <c r="R351">
        <v>13</v>
      </c>
      <c r="S351">
        <v>4</v>
      </c>
      <c r="T351">
        <v>12</v>
      </c>
      <c r="U351">
        <v>8</v>
      </c>
      <c r="V351">
        <v>5</v>
      </c>
      <c r="W351">
        <v>13</v>
      </c>
      <c r="X351">
        <v>19</v>
      </c>
      <c r="Y351">
        <v>233</v>
      </c>
      <c r="Z351">
        <v>229</v>
      </c>
      <c r="AA351">
        <v>267</v>
      </c>
      <c r="AB351">
        <v>193</v>
      </c>
      <c r="AC351">
        <v>275</v>
      </c>
      <c r="AD351">
        <v>117</v>
      </c>
      <c r="AE351">
        <v>103</v>
      </c>
      <c r="AF351">
        <v>230</v>
      </c>
      <c r="AG351">
        <v>298</v>
      </c>
      <c r="AH351">
        <v>34</v>
      </c>
      <c r="AI351">
        <v>32</v>
      </c>
      <c r="AJ351">
        <v>0</v>
      </c>
      <c r="AK351">
        <v>0</v>
      </c>
      <c r="AL351">
        <v>29</v>
      </c>
      <c r="AM351">
        <v>27</v>
      </c>
      <c r="AN351">
        <v>57</v>
      </c>
      <c r="AO351">
        <v>3</v>
      </c>
      <c r="AP351">
        <v>54</v>
      </c>
      <c r="AQ351">
        <v>0</v>
      </c>
      <c r="AR351">
        <v>0</v>
      </c>
      <c r="AS351">
        <v>0</v>
      </c>
      <c r="AT351">
        <v>38</v>
      </c>
      <c r="AU351">
        <v>1</v>
      </c>
      <c r="AV351">
        <v>37</v>
      </c>
      <c r="AW351">
        <v>112</v>
      </c>
      <c r="AX351">
        <v>1</v>
      </c>
      <c r="AY351">
        <v>2</v>
      </c>
      <c r="AZ351">
        <v>108</v>
      </c>
      <c r="BA351">
        <v>5</v>
      </c>
      <c r="BB351">
        <v>0</v>
      </c>
      <c r="BC351">
        <v>0</v>
      </c>
      <c r="BD351">
        <v>5</v>
      </c>
      <c r="BE351">
        <v>103</v>
      </c>
      <c r="BF351">
        <v>1</v>
      </c>
      <c r="BG351">
        <v>2</v>
      </c>
      <c r="BH351">
        <v>99</v>
      </c>
      <c r="BI351">
        <v>87</v>
      </c>
      <c r="BJ351">
        <v>11</v>
      </c>
      <c r="BK351">
        <v>87</v>
      </c>
      <c r="BL351">
        <v>74</v>
      </c>
      <c r="BM351">
        <v>7</v>
      </c>
      <c r="BN351">
        <v>0</v>
      </c>
      <c r="BO351">
        <v>39</v>
      </c>
      <c r="BP351">
        <v>5</v>
      </c>
      <c r="BQ351">
        <v>0</v>
      </c>
      <c r="BR351">
        <v>0</v>
      </c>
      <c r="BS351">
        <v>34</v>
      </c>
      <c r="BT351">
        <v>1</v>
      </c>
      <c r="BU351">
        <v>0</v>
      </c>
      <c r="BV351">
        <v>1</v>
      </c>
      <c r="BW351">
        <v>5</v>
      </c>
      <c r="BX351">
        <v>0</v>
      </c>
      <c r="BY351">
        <v>5</v>
      </c>
      <c r="BZ351">
        <v>9</v>
      </c>
      <c r="CA351">
        <v>5</v>
      </c>
      <c r="CB351">
        <v>8</v>
      </c>
      <c r="CC351">
        <v>1</v>
      </c>
      <c r="CG351">
        <v>277</v>
      </c>
      <c r="CH351">
        <v>141</v>
      </c>
      <c r="CI351">
        <v>317</v>
      </c>
      <c r="CJ351">
        <v>116</v>
      </c>
      <c r="CK351">
        <v>285</v>
      </c>
      <c r="CL351">
        <v>212</v>
      </c>
      <c r="CM351">
        <v>274</v>
      </c>
      <c r="CN351">
        <v>266</v>
      </c>
      <c r="CO351">
        <v>199</v>
      </c>
      <c r="CP351">
        <v>70</v>
      </c>
      <c r="CQ351">
        <v>14</v>
      </c>
      <c r="CR351">
        <v>13</v>
      </c>
      <c r="CS351">
        <v>13</v>
      </c>
      <c r="CT351">
        <v>6</v>
      </c>
      <c r="CU351">
        <v>9</v>
      </c>
      <c r="CV351">
        <v>7</v>
      </c>
      <c r="CW351">
        <v>11</v>
      </c>
      <c r="CX351">
        <v>11</v>
      </c>
      <c r="CY351">
        <v>6</v>
      </c>
      <c r="CZ351">
        <v>2</v>
      </c>
      <c r="DA351">
        <v>233</v>
      </c>
      <c r="DB351">
        <v>117</v>
      </c>
      <c r="DC351">
        <v>267</v>
      </c>
      <c r="DD351">
        <v>86</v>
      </c>
      <c r="DE351">
        <v>239</v>
      </c>
      <c r="DF351">
        <v>172</v>
      </c>
      <c r="DG351">
        <v>229</v>
      </c>
      <c r="DH351">
        <v>223</v>
      </c>
      <c r="DI351">
        <v>174</v>
      </c>
      <c r="DJ351">
        <v>61</v>
      </c>
      <c r="DL351">
        <v>448</v>
      </c>
      <c r="DM351">
        <v>372</v>
      </c>
      <c r="DN351">
        <v>76</v>
      </c>
      <c r="DO351">
        <v>448</v>
      </c>
      <c r="DP351">
        <v>24</v>
      </c>
      <c r="DQ351">
        <v>348</v>
      </c>
      <c r="DR351">
        <v>76</v>
      </c>
      <c r="DS351">
        <v>39</v>
      </c>
      <c r="DT351">
        <v>47</v>
      </c>
      <c r="DU351">
        <v>173</v>
      </c>
      <c r="DV351">
        <v>63</v>
      </c>
      <c r="DW351">
        <v>15</v>
      </c>
      <c r="DX351">
        <v>7</v>
      </c>
      <c r="DY351">
        <v>3</v>
      </c>
      <c r="DZ351">
        <v>182</v>
      </c>
      <c r="EA351">
        <v>5</v>
      </c>
      <c r="EB351">
        <v>38</v>
      </c>
      <c r="EC351">
        <v>0</v>
      </c>
      <c r="ED351">
        <v>41</v>
      </c>
      <c r="EE351">
        <v>3</v>
      </c>
      <c r="EF351">
        <v>1</v>
      </c>
      <c r="EG351">
        <v>39</v>
      </c>
      <c r="EH351">
        <v>186</v>
      </c>
      <c r="EI351">
        <v>222</v>
      </c>
      <c r="EJ351">
        <v>1</v>
      </c>
      <c r="EK351">
        <v>8</v>
      </c>
      <c r="EL351">
        <v>8</v>
      </c>
      <c r="EM351">
        <v>7</v>
      </c>
      <c r="EN351">
        <v>0</v>
      </c>
      <c r="EO351">
        <v>14</v>
      </c>
      <c r="EP351">
        <v>144</v>
      </c>
      <c r="EQ351">
        <v>190</v>
      </c>
      <c r="ER351">
        <v>6</v>
      </c>
      <c r="ES351">
        <v>42</v>
      </c>
      <c r="ET351">
        <v>34</v>
      </c>
      <c r="EU351">
        <v>22</v>
      </c>
      <c r="EV351">
        <v>29</v>
      </c>
      <c r="EW351">
        <v>4712</v>
      </c>
      <c r="EX351">
        <v>4</v>
      </c>
      <c r="EY351">
        <v>362</v>
      </c>
      <c r="EZ351">
        <v>20</v>
      </c>
      <c r="FA351">
        <v>10</v>
      </c>
      <c r="FB351">
        <v>45</v>
      </c>
      <c r="FC351">
        <v>1968</v>
      </c>
      <c r="FD351">
        <v>2030</v>
      </c>
      <c r="FE351">
        <v>765</v>
      </c>
      <c r="FF351">
        <v>4763</v>
      </c>
      <c r="FG351">
        <v>96</v>
      </c>
      <c r="FH351">
        <v>49</v>
      </c>
      <c r="FI351">
        <v>2</v>
      </c>
      <c r="FJ351">
        <v>13</v>
      </c>
      <c r="FK351">
        <v>0</v>
      </c>
      <c r="FL351">
        <v>28</v>
      </c>
      <c r="FM351">
        <v>68</v>
      </c>
      <c r="FN351">
        <v>1</v>
      </c>
      <c r="FO351">
        <v>0</v>
      </c>
      <c r="FP351">
        <v>0</v>
      </c>
      <c r="FQ351">
        <v>0</v>
      </c>
      <c r="FR351">
        <v>1</v>
      </c>
      <c r="FS351">
        <v>0</v>
      </c>
      <c r="FT351">
        <v>0</v>
      </c>
      <c r="FU351">
        <v>5</v>
      </c>
      <c r="FV351">
        <v>1</v>
      </c>
      <c r="FW351">
        <v>1</v>
      </c>
      <c r="FX351">
        <v>0</v>
      </c>
      <c r="FY351">
        <v>5</v>
      </c>
      <c r="FZ351">
        <v>0</v>
      </c>
      <c r="GA351">
        <v>6</v>
      </c>
      <c r="GB351">
        <v>5</v>
      </c>
      <c r="GC351">
        <v>192</v>
      </c>
      <c r="GD351">
        <v>77</v>
      </c>
      <c r="GE351">
        <v>269</v>
      </c>
      <c r="GF351">
        <v>5</v>
      </c>
      <c r="GG351">
        <v>3</v>
      </c>
      <c r="GH351">
        <v>8</v>
      </c>
      <c r="GI351">
        <v>170</v>
      </c>
      <c r="GJ351">
        <v>69</v>
      </c>
      <c r="GK351">
        <v>239</v>
      </c>
      <c r="GL351">
        <v>192</v>
      </c>
      <c r="GM351">
        <v>5</v>
      </c>
      <c r="GN351">
        <v>5</v>
      </c>
      <c r="GO351">
        <v>5</v>
      </c>
      <c r="GP351">
        <v>38</v>
      </c>
      <c r="GQ351">
        <v>0</v>
      </c>
      <c r="GR351">
        <v>0</v>
      </c>
      <c r="GS351">
        <v>0</v>
      </c>
      <c r="GT351" t="s">
        <v>118</v>
      </c>
      <c r="GU351" t="s">
        <v>1346</v>
      </c>
      <c r="HH351" s="130"/>
      <c r="HI351" s="130"/>
      <c r="HN351" s="130"/>
      <c r="HO351" s="130"/>
      <c r="HP351" s="130"/>
    </row>
    <row r="352" spans="1:224" x14ac:dyDescent="0.3">
      <c r="A352" t="s">
        <v>126</v>
      </c>
      <c r="B352" t="s">
        <v>245</v>
      </c>
      <c r="C352" t="s">
        <v>840</v>
      </c>
      <c r="D352" t="s">
        <v>841</v>
      </c>
      <c r="E352" s="353">
        <v>44713</v>
      </c>
      <c r="F352">
        <v>6558</v>
      </c>
      <c r="G352">
        <v>277</v>
      </c>
      <c r="H352">
        <v>269</v>
      </c>
      <c r="I352">
        <v>312</v>
      </c>
      <c r="J352">
        <v>225</v>
      </c>
      <c r="K352">
        <v>323</v>
      </c>
      <c r="L352">
        <v>140</v>
      </c>
      <c r="M352">
        <v>104</v>
      </c>
      <c r="N352">
        <v>281</v>
      </c>
      <c r="O352">
        <v>382</v>
      </c>
      <c r="P352">
        <v>16</v>
      </c>
      <c r="Q352">
        <v>11</v>
      </c>
      <c r="R352">
        <v>13</v>
      </c>
      <c r="S352">
        <v>4</v>
      </c>
      <c r="T352">
        <v>12</v>
      </c>
      <c r="U352">
        <v>8</v>
      </c>
      <c r="V352">
        <v>4</v>
      </c>
      <c r="W352">
        <v>13</v>
      </c>
      <c r="X352">
        <v>19</v>
      </c>
      <c r="Y352">
        <v>232</v>
      </c>
      <c r="Z352">
        <v>226</v>
      </c>
      <c r="AA352">
        <v>264</v>
      </c>
      <c r="AB352">
        <v>195</v>
      </c>
      <c r="AC352">
        <v>273</v>
      </c>
      <c r="AD352">
        <v>122</v>
      </c>
      <c r="AE352">
        <v>96</v>
      </c>
      <c r="AF352">
        <v>230</v>
      </c>
      <c r="AG352">
        <v>302</v>
      </c>
      <c r="AH352">
        <v>37</v>
      </c>
      <c r="AI352">
        <v>36</v>
      </c>
      <c r="AJ352">
        <v>1</v>
      </c>
      <c r="AK352">
        <v>1</v>
      </c>
      <c r="AL352">
        <v>31</v>
      </c>
      <c r="AM352">
        <v>30</v>
      </c>
      <c r="AN352">
        <v>60</v>
      </c>
      <c r="AO352">
        <v>2</v>
      </c>
      <c r="AP352">
        <v>57</v>
      </c>
      <c r="AQ352">
        <v>0</v>
      </c>
      <c r="AR352">
        <v>0</v>
      </c>
      <c r="AS352">
        <v>0</v>
      </c>
      <c r="AT352">
        <v>41</v>
      </c>
      <c r="AU352">
        <v>0</v>
      </c>
      <c r="AV352">
        <v>41</v>
      </c>
      <c r="AW352">
        <v>104</v>
      </c>
      <c r="AX352">
        <v>1</v>
      </c>
      <c r="AY352">
        <v>2</v>
      </c>
      <c r="AZ352">
        <v>101</v>
      </c>
      <c r="BA352">
        <v>4</v>
      </c>
      <c r="BB352">
        <v>0</v>
      </c>
      <c r="BC352">
        <v>0</v>
      </c>
      <c r="BD352">
        <v>4</v>
      </c>
      <c r="BE352">
        <v>96</v>
      </c>
      <c r="BF352">
        <v>1</v>
      </c>
      <c r="BG352">
        <v>2</v>
      </c>
      <c r="BH352">
        <v>93</v>
      </c>
      <c r="BI352">
        <v>85</v>
      </c>
      <c r="BJ352">
        <v>10</v>
      </c>
      <c r="BK352">
        <v>87</v>
      </c>
      <c r="BL352">
        <v>72</v>
      </c>
      <c r="BM352">
        <v>7</v>
      </c>
      <c r="BN352">
        <v>0</v>
      </c>
      <c r="BO352">
        <v>38</v>
      </c>
      <c r="BP352">
        <v>6</v>
      </c>
      <c r="BQ352">
        <v>0</v>
      </c>
      <c r="BR352">
        <v>0</v>
      </c>
      <c r="BS352">
        <v>32</v>
      </c>
      <c r="BT352">
        <v>1</v>
      </c>
      <c r="BU352">
        <v>0</v>
      </c>
      <c r="BV352">
        <v>2</v>
      </c>
      <c r="BW352">
        <v>4</v>
      </c>
      <c r="BX352">
        <v>0</v>
      </c>
      <c r="BY352">
        <v>4</v>
      </c>
      <c r="BZ352">
        <v>8</v>
      </c>
      <c r="CA352">
        <v>4</v>
      </c>
      <c r="CB352">
        <v>7</v>
      </c>
      <c r="CC352">
        <v>1</v>
      </c>
      <c r="CG352">
        <v>277</v>
      </c>
      <c r="CH352">
        <v>144</v>
      </c>
      <c r="CI352">
        <v>312</v>
      </c>
      <c r="CJ352">
        <v>110</v>
      </c>
      <c r="CK352">
        <v>282</v>
      </c>
      <c r="CL352">
        <v>208</v>
      </c>
      <c r="CM352">
        <v>269</v>
      </c>
      <c r="CN352">
        <v>259</v>
      </c>
      <c r="CO352">
        <v>202</v>
      </c>
      <c r="CP352">
        <v>76</v>
      </c>
      <c r="CQ352">
        <v>16</v>
      </c>
      <c r="CR352">
        <v>15</v>
      </c>
      <c r="CS352">
        <v>13</v>
      </c>
      <c r="CT352">
        <v>6</v>
      </c>
      <c r="CU352">
        <v>10</v>
      </c>
      <c r="CV352">
        <v>7</v>
      </c>
      <c r="CW352">
        <v>11</v>
      </c>
      <c r="CX352">
        <v>11</v>
      </c>
      <c r="CY352">
        <v>7</v>
      </c>
      <c r="CZ352">
        <v>3</v>
      </c>
      <c r="DA352">
        <v>232</v>
      </c>
      <c r="DB352">
        <v>117</v>
      </c>
      <c r="DC352">
        <v>264</v>
      </c>
      <c r="DD352">
        <v>82</v>
      </c>
      <c r="DE352">
        <v>237</v>
      </c>
      <c r="DF352">
        <v>170</v>
      </c>
      <c r="DG352">
        <v>226</v>
      </c>
      <c r="DH352">
        <v>218</v>
      </c>
      <c r="DI352">
        <v>176</v>
      </c>
      <c r="DJ352">
        <v>65</v>
      </c>
      <c r="DL352">
        <v>446</v>
      </c>
      <c r="DM352">
        <v>372</v>
      </c>
      <c r="DN352">
        <v>74</v>
      </c>
      <c r="DO352">
        <v>446</v>
      </c>
      <c r="DP352">
        <v>25</v>
      </c>
      <c r="DQ352">
        <v>347</v>
      </c>
      <c r="DR352">
        <v>74</v>
      </c>
      <c r="DS352">
        <v>39</v>
      </c>
      <c r="DT352">
        <v>47</v>
      </c>
      <c r="DU352">
        <v>176</v>
      </c>
      <c r="DV352">
        <v>63</v>
      </c>
      <c r="DW352">
        <v>15</v>
      </c>
      <c r="DX352">
        <v>7</v>
      </c>
      <c r="DY352">
        <v>3</v>
      </c>
      <c r="DZ352">
        <v>177</v>
      </c>
      <c r="EA352">
        <v>5</v>
      </c>
      <c r="EB352">
        <v>38</v>
      </c>
      <c r="EC352">
        <v>0</v>
      </c>
      <c r="ED352">
        <v>41</v>
      </c>
      <c r="EE352">
        <v>3</v>
      </c>
      <c r="EF352">
        <v>1</v>
      </c>
      <c r="EG352">
        <v>38</v>
      </c>
      <c r="EH352">
        <v>185</v>
      </c>
      <c r="EI352">
        <v>222</v>
      </c>
      <c r="EJ352">
        <v>1</v>
      </c>
      <c r="EK352">
        <v>8</v>
      </c>
      <c r="EL352">
        <v>9</v>
      </c>
      <c r="EM352">
        <v>7</v>
      </c>
      <c r="EN352">
        <v>0</v>
      </c>
      <c r="EO352">
        <v>14</v>
      </c>
      <c r="EP352">
        <v>143</v>
      </c>
      <c r="EQ352">
        <v>190</v>
      </c>
      <c r="ER352">
        <v>6</v>
      </c>
      <c r="ES352">
        <v>42</v>
      </c>
      <c r="ET352">
        <v>33</v>
      </c>
      <c r="EU352">
        <v>21</v>
      </c>
      <c r="EV352">
        <v>29</v>
      </c>
      <c r="EW352">
        <v>4707</v>
      </c>
      <c r="EX352">
        <v>0</v>
      </c>
      <c r="EY352">
        <v>363</v>
      </c>
      <c r="EZ352">
        <v>18</v>
      </c>
      <c r="FA352">
        <v>10</v>
      </c>
      <c r="FB352">
        <v>45</v>
      </c>
      <c r="FC352">
        <v>1975</v>
      </c>
      <c r="FD352">
        <v>2026</v>
      </c>
      <c r="FE352">
        <v>756</v>
      </c>
      <c r="FF352">
        <v>4757</v>
      </c>
      <c r="FG352">
        <v>96</v>
      </c>
      <c r="FH352">
        <v>49</v>
      </c>
      <c r="FI352">
        <v>2</v>
      </c>
      <c r="FJ352">
        <v>12</v>
      </c>
      <c r="FK352">
        <v>0</v>
      </c>
      <c r="FL352">
        <v>31</v>
      </c>
      <c r="FM352">
        <v>65</v>
      </c>
      <c r="FN352">
        <v>1</v>
      </c>
      <c r="FO352">
        <v>0</v>
      </c>
      <c r="FP352">
        <v>0</v>
      </c>
      <c r="FQ352">
        <v>0</v>
      </c>
      <c r="FR352">
        <v>1</v>
      </c>
      <c r="FS352">
        <v>0</v>
      </c>
      <c r="FT352">
        <v>0</v>
      </c>
      <c r="FU352">
        <v>5</v>
      </c>
      <c r="FV352">
        <v>1</v>
      </c>
      <c r="FW352">
        <v>1</v>
      </c>
      <c r="FX352">
        <v>0</v>
      </c>
      <c r="FY352">
        <v>5</v>
      </c>
      <c r="FZ352">
        <v>0</v>
      </c>
      <c r="GA352">
        <v>6</v>
      </c>
      <c r="GB352">
        <v>5</v>
      </c>
      <c r="GC352">
        <v>188</v>
      </c>
      <c r="GD352">
        <v>77</v>
      </c>
      <c r="GE352">
        <v>265</v>
      </c>
      <c r="GF352">
        <v>6</v>
      </c>
      <c r="GG352">
        <v>3</v>
      </c>
      <c r="GH352">
        <v>9</v>
      </c>
      <c r="GI352">
        <v>166</v>
      </c>
      <c r="GJ352">
        <v>69</v>
      </c>
      <c r="GK352">
        <v>235</v>
      </c>
      <c r="GL352">
        <v>188</v>
      </c>
      <c r="GM352">
        <v>4</v>
      </c>
      <c r="GN352">
        <v>4</v>
      </c>
      <c r="GO352">
        <v>4</v>
      </c>
      <c r="GP352">
        <v>39</v>
      </c>
      <c r="GQ352">
        <v>0</v>
      </c>
      <c r="GR352">
        <v>0</v>
      </c>
      <c r="GS352">
        <v>0</v>
      </c>
      <c r="GT352" t="s">
        <v>121</v>
      </c>
      <c r="GU352" t="s">
        <v>1346</v>
      </c>
      <c r="HH352" s="130"/>
      <c r="HI352" s="130"/>
      <c r="HN352" s="130"/>
      <c r="HO352" s="130"/>
      <c r="HP352" s="130"/>
    </row>
    <row r="353" spans="1:224" x14ac:dyDescent="0.3">
      <c r="A353" t="s">
        <v>126</v>
      </c>
      <c r="B353" t="s">
        <v>127</v>
      </c>
      <c r="C353" t="s">
        <v>842</v>
      </c>
      <c r="D353" t="s">
        <v>843</v>
      </c>
      <c r="E353" s="353">
        <v>44682</v>
      </c>
      <c r="F353">
        <v>14341</v>
      </c>
      <c r="G353">
        <v>1086</v>
      </c>
      <c r="H353">
        <v>1089</v>
      </c>
      <c r="I353">
        <v>1139</v>
      </c>
      <c r="J353">
        <v>1062</v>
      </c>
      <c r="K353">
        <v>1111</v>
      </c>
      <c r="L353">
        <v>896</v>
      </c>
      <c r="M353">
        <v>1025</v>
      </c>
      <c r="N353">
        <v>609</v>
      </c>
      <c r="O353">
        <v>1225</v>
      </c>
      <c r="P353">
        <v>12</v>
      </c>
      <c r="Q353">
        <v>14</v>
      </c>
      <c r="R353">
        <v>18</v>
      </c>
      <c r="S353">
        <v>10</v>
      </c>
      <c r="T353">
        <v>17</v>
      </c>
      <c r="U353">
        <v>5</v>
      </c>
      <c r="V353">
        <v>9</v>
      </c>
      <c r="W353">
        <v>14</v>
      </c>
      <c r="X353">
        <v>28</v>
      </c>
      <c r="Y353">
        <v>1040</v>
      </c>
      <c r="Z353">
        <v>1039</v>
      </c>
      <c r="AA353">
        <v>1084</v>
      </c>
      <c r="AB353">
        <v>1021</v>
      </c>
      <c r="AC353">
        <v>1057</v>
      </c>
      <c r="AD353">
        <v>867</v>
      </c>
      <c r="AE353">
        <v>986</v>
      </c>
      <c r="AF353">
        <v>573</v>
      </c>
      <c r="AG353">
        <v>1153</v>
      </c>
      <c r="AH353">
        <v>91</v>
      </c>
      <c r="AI353">
        <v>87</v>
      </c>
      <c r="AJ353">
        <v>1</v>
      </c>
      <c r="AK353">
        <v>1</v>
      </c>
      <c r="AL353">
        <v>85</v>
      </c>
      <c r="AM353">
        <v>81</v>
      </c>
      <c r="AN353">
        <v>844</v>
      </c>
      <c r="AO353">
        <v>5</v>
      </c>
      <c r="AP353">
        <v>817</v>
      </c>
      <c r="AQ353">
        <v>0</v>
      </c>
      <c r="AR353">
        <v>0</v>
      </c>
      <c r="AS353">
        <v>0</v>
      </c>
      <c r="AT353">
        <v>451</v>
      </c>
      <c r="AU353">
        <v>4</v>
      </c>
      <c r="AV353">
        <v>436</v>
      </c>
      <c r="AW353">
        <v>1025</v>
      </c>
      <c r="AX353">
        <v>6</v>
      </c>
      <c r="AY353">
        <v>11</v>
      </c>
      <c r="AZ353">
        <v>1007</v>
      </c>
      <c r="BA353">
        <v>9</v>
      </c>
      <c r="BB353">
        <v>0</v>
      </c>
      <c r="BC353">
        <v>0</v>
      </c>
      <c r="BD353">
        <v>9</v>
      </c>
      <c r="BE353">
        <v>986</v>
      </c>
      <c r="BF353">
        <v>6</v>
      </c>
      <c r="BG353">
        <v>11</v>
      </c>
      <c r="BH353">
        <v>968</v>
      </c>
      <c r="BI353">
        <v>188</v>
      </c>
      <c r="BJ353">
        <v>13</v>
      </c>
      <c r="BK353">
        <v>231</v>
      </c>
      <c r="BL353">
        <v>148</v>
      </c>
      <c r="BM353">
        <v>37</v>
      </c>
      <c r="BN353">
        <v>6</v>
      </c>
      <c r="BO353">
        <v>89</v>
      </c>
      <c r="BP353">
        <v>7</v>
      </c>
      <c r="BQ353">
        <v>0</v>
      </c>
      <c r="BR353">
        <v>0</v>
      </c>
      <c r="BS353">
        <v>82</v>
      </c>
      <c r="BT353">
        <v>1</v>
      </c>
      <c r="BU353">
        <v>0</v>
      </c>
      <c r="BV353">
        <v>5</v>
      </c>
      <c r="BW353">
        <v>26</v>
      </c>
      <c r="BX353">
        <v>1</v>
      </c>
      <c r="BY353">
        <v>25</v>
      </c>
      <c r="BZ353">
        <v>67</v>
      </c>
      <c r="CA353">
        <v>18</v>
      </c>
      <c r="CB353">
        <v>60</v>
      </c>
      <c r="CC353">
        <v>7</v>
      </c>
      <c r="CG353">
        <v>1086</v>
      </c>
      <c r="CH353">
        <v>766</v>
      </c>
      <c r="CI353">
        <v>1139</v>
      </c>
      <c r="CJ353">
        <v>266</v>
      </c>
      <c r="CK353">
        <v>1015</v>
      </c>
      <c r="CL353">
        <v>679</v>
      </c>
      <c r="CM353">
        <v>1089</v>
      </c>
      <c r="CN353">
        <v>943</v>
      </c>
      <c r="CO353">
        <v>1017</v>
      </c>
      <c r="CP353">
        <v>401</v>
      </c>
      <c r="CQ353">
        <v>12</v>
      </c>
      <c r="CR353">
        <v>12</v>
      </c>
      <c r="CS353">
        <v>18</v>
      </c>
      <c r="CT353">
        <v>1</v>
      </c>
      <c r="CU353">
        <v>15</v>
      </c>
      <c r="CV353">
        <v>6</v>
      </c>
      <c r="CW353">
        <v>14</v>
      </c>
      <c r="CX353">
        <v>13</v>
      </c>
      <c r="CY353">
        <v>10</v>
      </c>
      <c r="CZ353">
        <v>4</v>
      </c>
      <c r="DA353">
        <v>1040</v>
      </c>
      <c r="DB353">
        <v>728</v>
      </c>
      <c r="DC353">
        <v>1084</v>
      </c>
      <c r="DD353">
        <v>256</v>
      </c>
      <c r="DE353">
        <v>964</v>
      </c>
      <c r="DF353">
        <v>644</v>
      </c>
      <c r="DG353">
        <v>1039</v>
      </c>
      <c r="DH353">
        <v>896</v>
      </c>
      <c r="DI353">
        <v>975</v>
      </c>
      <c r="DJ353">
        <v>377</v>
      </c>
      <c r="DL353">
        <v>1288</v>
      </c>
      <c r="DM353">
        <v>1240</v>
      </c>
      <c r="DN353">
        <v>48</v>
      </c>
      <c r="DO353">
        <v>1288</v>
      </c>
      <c r="DP353">
        <v>34</v>
      </c>
      <c r="DQ353">
        <v>1206</v>
      </c>
      <c r="DR353">
        <v>48</v>
      </c>
      <c r="DS353">
        <v>11</v>
      </c>
      <c r="DT353">
        <v>177</v>
      </c>
      <c r="DU353">
        <v>117</v>
      </c>
      <c r="DV353">
        <v>739</v>
      </c>
      <c r="DW353">
        <v>74</v>
      </c>
      <c r="DX353">
        <v>9</v>
      </c>
      <c r="DY353">
        <v>40</v>
      </c>
      <c r="DZ353">
        <v>309</v>
      </c>
      <c r="EA353">
        <v>0</v>
      </c>
      <c r="EB353">
        <v>6</v>
      </c>
      <c r="EC353">
        <v>0</v>
      </c>
      <c r="ED353">
        <v>158</v>
      </c>
      <c r="EE353">
        <v>12</v>
      </c>
      <c r="EF353">
        <v>5</v>
      </c>
      <c r="EG353">
        <v>94</v>
      </c>
      <c r="EH353">
        <v>706</v>
      </c>
      <c r="EI353">
        <v>483</v>
      </c>
      <c r="EJ353">
        <v>5</v>
      </c>
      <c r="EK353">
        <v>15</v>
      </c>
      <c r="EL353">
        <v>12</v>
      </c>
      <c r="EM353">
        <v>2</v>
      </c>
      <c r="EN353">
        <v>0</v>
      </c>
      <c r="EO353">
        <v>74</v>
      </c>
      <c r="EP353">
        <v>668</v>
      </c>
      <c r="EQ353">
        <v>464</v>
      </c>
      <c r="ER353">
        <v>28</v>
      </c>
      <c r="ES353">
        <v>118</v>
      </c>
      <c r="ET353">
        <v>23</v>
      </c>
      <c r="EU353">
        <v>819</v>
      </c>
      <c r="EV353">
        <v>14</v>
      </c>
      <c r="EW353">
        <v>9140</v>
      </c>
      <c r="EX353">
        <v>17</v>
      </c>
      <c r="EY353">
        <v>345</v>
      </c>
      <c r="EZ353">
        <v>289</v>
      </c>
      <c r="FA353">
        <v>71</v>
      </c>
      <c r="FB353">
        <v>144</v>
      </c>
      <c r="FC353">
        <v>5280</v>
      </c>
      <c r="FD353">
        <v>3743</v>
      </c>
      <c r="FE353">
        <v>950</v>
      </c>
      <c r="FF353">
        <v>9973</v>
      </c>
      <c r="FG353">
        <v>133</v>
      </c>
      <c r="FH353">
        <v>74</v>
      </c>
      <c r="FI353">
        <v>0</v>
      </c>
      <c r="FJ353">
        <v>23</v>
      </c>
      <c r="FK353">
        <v>2</v>
      </c>
      <c r="FL353">
        <v>130</v>
      </c>
      <c r="FM353">
        <v>1</v>
      </c>
      <c r="FN353">
        <v>5</v>
      </c>
      <c r="FO353">
        <v>0</v>
      </c>
      <c r="FP353">
        <v>0</v>
      </c>
      <c r="FQ353">
        <v>0</v>
      </c>
      <c r="FR353">
        <v>5</v>
      </c>
      <c r="FS353">
        <v>0</v>
      </c>
      <c r="FT353">
        <v>0</v>
      </c>
      <c r="FU353">
        <v>12</v>
      </c>
      <c r="FV353">
        <v>9</v>
      </c>
      <c r="FW353">
        <v>4</v>
      </c>
      <c r="FX353">
        <v>1</v>
      </c>
      <c r="FY353">
        <v>6</v>
      </c>
      <c r="FZ353">
        <v>5</v>
      </c>
      <c r="GA353">
        <v>17</v>
      </c>
      <c r="GB353">
        <v>4</v>
      </c>
      <c r="GC353">
        <v>640</v>
      </c>
      <c r="GD353">
        <v>207</v>
      </c>
      <c r="GE353">
        <v>847</v>
      </c>
      <c r="GF353">
        <v>5</v>
      </c>
      <c r="GG353">
        <v>0</v>
      </c>
      <c r="GH353">
        <v>5</v>
      </c>
      <c r="GI353">
        <v>615</v>
      </c>
      <c r="GJ353">
        <v>202</v>
      </c>
      <c r="GK353">
        <v>817</v>
      </c>
      <c r="GL353">
        <v>640</v>
      </c>
      <c r="GM353">
        <v>71</v>
      </c>
      <c r="GN353">
        <v>71</v>
      </c>
      <c r="GO353">
        <v>71</v>
      </c>
      <c r="GP353">
        <v>319</v>
      </c>
      <c r="GQ353">
        <v>22</v>
      </c>
      <c r="GR353">
        <v>12</v>
      </c>
      <c r="GS353">
        <v>12</v>
      </c>
      <c r="GT353" t="s">
        <v>118</v>
      </c>
      <c r="GU353" t="s">
        <v>1347</v>
      </c>
      <c r="HH353" s="130"/>
      <c r="HI353" s="130"/>
      <c r="HN353" s="130"/>
      <c r="HO353" s="130"/>
      <c r="HP353" s="130"/>
    </row>
    <row r="354" spans="1:224" x14ac:dyDescent="0.3">
      <c r="A354" t="s">
        <v>126</v>
      </c>
      <c r="B354" t="s">
        <v>127</v>
      </c>
      <c r="C354" t="s">
        <v>842</v>
      </c>
      <c r="D354" t="s">
        <v>843</v>
      </c>
      <c r="E354" s="353">
        <v>44713</v>
      </c>
      <c r="F354">
        <v>14369</v>
      </c>
      <c r="G354">
        <v>1104</v>
      </c>
      <c r="H354">
        <v>1101</v>
      </c>
      <c r="I354">
        <v>1144</v>
      </c>
      <c r="J354">
        <v>1076</v>
      </c>
      <c r="K354">
        <v>1119</v>
      </c>
      <c r="L354">
        <v>910</v>
      </c>
      <c r="M354">
        <v>1042</v>
      </c>
      <c r="N354">
        <v>609</v>
      </c>
      <c r="O354">
        <v>1237</v>
      </c>
      <c r="P354">
        <v>12</v>
      </c>
      <c r="Q354">
        <v>13</v>
      </c>
      <c r="R354">
        <v>18</v>
      </c>
      <c r="S354">
        <v>10</v>
      </c>
      <c r="T354">
        <v>17</v>
      </c>
      <c r="U354">
        <v>5</v>
      </c>
      <c r="V354">
        <v>9</v>
      </c>
      <c r="W354">
        <v>14</v>
      </c>
      <c r="X354">
        <v>28</v>
      </c>
      <c r="Y354">
        <v>1057</v>
      </c>
      <c r="Z354">
        <v>1050</v>
      </c>
      <c r="AA354">
        <v>1088</v>
      </c>
      <c r="AB354">
        <v>1033</v>
      </c>
      <c r="AC354">
        <v>1064</v>
      </c>
      <c r="AD354">
        <v>879</v>
      </c>
      <c r="AE354">
        <v>1003</v>
      </c>
      <c r="AF354">
        <v>574</v>
      </c>
      <c r="AG354">
        <v>1163</v>
      </c>
      <c r="AH354">
        <v>86</v>
      </c>
      <c r="AI354">
        <v>82</v>
      </c>
      <c r="AJ354">
        <v>1</v>
      </c>
      <c r="AK354">
        <v>1</v>
      </c>
      <c r="AL354">
        <v>80</v>
      </c>
      <c r="AM354">
        <v>76</v>
      </c>
      <c r="AN354">
        <v>856</v>
      </c>
      <c r="AO354">
        <v>5</v>
      </c>
      <c r="AP354">
        <v>829</v>
      </c>
      <c r="AQ354">
        <v>0</v>
      </c>
      <c r="AR354">
        <v>0</v>
      </c>
      <c r="AS354">
        <v>0</v>
      </c>
      <c r="AT354">
        <v>456</v>
      </c>
      <c r="AU354">
        <v>4</v>
      </c>
      <c r="AV354">
        <v>441</v>
      </c>
      <c r="AW354">
        <v>1042</v>
      </c>
      <c r="AX354">
        <v>6</v>
      </c>
      <c r="AY354">
        <v>11</v>
      </c>
      <c r="AZ354">
        <v>1024</v>
      </c>
      <c r="BA354">
        <v>9</v>
      </c>
      <c r="BB354">
        <v>0</v>
      </c>
      <c r="BC354">
        <v>0</v>
      </c>
      <c r="BD354">
        <v>9</v>
      </c>
      <c r="BE354">
        <v>1003</v>
      </c>
      <c r="BF354">
        <v>6</v>
      </c>
      <c r="BG354">
        <v>11</v>
      </c>
      <c r="BH354">
        <v>985</v>
      </c>
      <c r="BI354">
        <v>189</v>
      </c>
      <c r="BJ354">
        <v>13</v>
      </c>
      <c r="BK354">
        <v>233</v>
      </c>
      <c r="BL354">
        <v>148</v>
      </c>
      <c r="BM354">
        <v>38</v>
      </c>
      <c r="BN354">
        <v>6</v>
      </c>
      <c r="BO354">
        <v>89</v>
      </c>
      <c r="BP354">
        <v>6</v>
      </c>
      <c r="BQ354">
        <v>0</v>
      </c>
      <c r="BR354">
        <v>0</v>
      </c>
      <c r="BS354">
        <v>83</v>
      </c>
      <c r="BT354">
        <v>2</v>
      </c>
      <c r="BU354">
        <v>0</v>
      </c>
      <c r="BV354">
        <v>7</v>
      </c>
      <c r="BW354">
        <v>26</v>
      </c>
      <c r="BX354">
        <v>1</v>
      </c>
      <c r="BY354">
        <v>25</v>
      </c>
      <c r="BZ354">
        <v>68</v>
      </c>
      <c r="CA354">
        <v>15</v>
      </c>
      <c r="CB354">
        <v>61</v>
      </c>
      <c r="CC354">
        <v>7</v>
      </c>
      <c r="CG354">
        <v>1104</v>
      </c>
      <c r="CH354">
        <v>785</v>
      </c>
      <c r="CI354">
        <v>1144</v>
      </c>
      <c r="CJ354">
        <v>257</v>
      </c>
      <c r="CK354">
        <v>1016</v>
      </c>
      <c r="CL354">
        <v>682</v>
      </c>
      <c r="CM354">
        <v>1101</v>
      </c>
      <c r="CN354">
        <v>951</v>
      </c>
      <c r="CO354">
        <v>1037</v>
      </c>
      <c r="CP354">
        <v>404</v>
      </c>
      <c r="CQ354">
        <v>12</v>
      </c>
      <c r="CR354">
        <v>12</v>
      </c>
      <c r="CS354">
        <v>18</v>
      </c>
      <c r="CT354">
        <v>1</v>
      </c>
      <c r="CU354">
        <v>15</v>
      </c>
      <c r="CV354">
        <v>7</v>
      </c>
      <c r="CW354">
        <v>13</v>
      </c>
      <c r="CX354">
        <v>12</v>
      </c>
      <c r="CY354">
        <v>9</v>
      </c>
      <c r="CZ354">
        <v>4</v>
      </c>
      <c r="DA354">
        <v>1057</v>
      </c>
      <c r="DB354">
        <v>745</v>
      </c>
      <c r="DC354">
        <v>1088</v>
      </c>
      <c r="DD354">
        <v>247</v>
      </c>
      <c r="DE354">
        <v>964</v>
      </c>
      <c r="DF354">
        <v>646</v>
      </c>
      <c r="DG354">
        <v>1050</v>
      </c>
      <c r="DH354">
        <v>903</v>
      </c>
      <c r="DI354">
        <v>995</v>
      </c>
      <c r="DJ354">
        <v>381</v>
      </c>
      <c r="DL354">
        <v>1295</v>
      </c>
      <c r="DM354">
        <v>1245</v>
      </c>
      <c r="DN354">
        <v>50</v>
      </c>
      <c r="DO354">
        <v>1295</v>
      </c>
      <c r="DP354">
        <v>34</v>
      </c>
      <c r="DQ354">
        <v>1211</v>
      </c>
      <c r="DR354">
        <v>50</v>
      </c>
      <c r="DS354">
        <v>11</v>
      </c>
      <c r="DT354">
        <v>177</v>
      </c>
      <c r="DU354">
        <v>116</v>
      </c>
      <c r="DV354">
        <v>746</v>
      </c>
      <c r="DW354">
        <v>74</v>
      </c>
      <c r="DX354">
        <v>11</v>
      </c>
      <c r="DY354">
        <v>39</v>
      </c>
      <c r="DZ354">
        <v>309</v>
      </c>
      <c r="EA354">
        <v>0</v>
      </c>
      <c r="EB354">
        <v>6</v>
      </c>
      <c r="EC354">
        <v>0</v>
      </c>
      <c r="ED354">
        <v>158</v>
      </c>
      <c r="EE354">
        <v>12</v>
      </c>
      <c r="EF354">
        <v>5</v>
      </c>
      <c r="EG354">
        <v>89</v>
      </c>
      <c r="EH354">
        <v>715</v>
      </c>
      <c r="EI354">
        <v>486</v>
      </c>
      <c r="EJ354">
        <v>5</v>
      </c>
      <c r="EK354">
        <v>15</v>
      </c>
      <c r="EL354">
        <v>12</v>
      </c>
      <c r="EM354">
        <v>2</v>
      </c>
      <c r="EN354">
        <v>0</v>
      </c>
      <c r="EO354">
        <v>69</v>
      </c>
      <c r="EP354">
        <v>676</v>
      </c>
      <c r="EQ354">
        <v>466</v>
      </c>
      <c r="ER354">
        <v>28</v>
      </c>
      <c r="ES354">
        <v>117</v>
      </c>
      <c r="ET354">
        <v>22</v>
      </c>
      <c r="EU354">
        <v>847</v>
      </c>
      <c r="EV354">
        <v>13</v>
      </c>
      <c r="EW354">
        <v>9115</v>
      </c>
      <c r="EX354">
        <v>33</v>
      </c>
      <c r="EY354">
        <v>347</v>
      </c>
      <c r="EZ354">
        <v>311</v>
      </c>
      <c r="FA354">
        <v>71</v>
      </c>
      <c r="FB354">
        <v>145</v>
      </c>
      <c r="FC354">
        <v>5275</v>
      </c>
      <c r="FD354">
        <v>3749</v>
      </c>
      <c r="FE354">
        <v>951</v>
      </c>
      <c r="FF354">
        <v>9975</v>
      </c>
      <c r="FG354">
        <v>130</v>
      </c>
      <c r="FH354">
        <v>71</v>
      </c>
      <c r="FI354">
        <v>0</v>
      </c>
      <c r="FJ354">
        <v>21</v>
      </c>
      <c r="FK354">
        <v>2</v>
      </c>
      <c r="FL354">
        <v>126</v>
      </c>
      <c r="FM354">
        <v>2</v>
      </c>
      <c r="FN354">
        <v>5</v>
      </c>
      <c r="FO354">
        <v>0</v>
      </c>
      <c r="FP354">
        <v>0</v>
      </c>
      <c r="FQ354">
        <v>0</v>
      </c>
      <c r="FR354">
        <v>5</v>
      </c>
      <c r="FS354">
        <v>0</v>
      </c>
      <c r="FT354">
        <v>0</v>
      </c>
      <c r="FU354">
        <v>9</v>
      </c>
      <c r="FV354">
        <v>6</v>
      </c>
      <c r="FW354">
        <v>4</v>
      </c>
      <c r="FX354">
        <v>0</v>
      </c>
      <c r="FY354">
        <v>6</v>
      </c>
      <c r="FZ354">
        <v>2</v>
      </c>
      <c r="GA354">
        <v>14</v>
      </c>
      <c r="GB354">
        <v>5</v>
      </c>
      <c r="GC354">
        <v>645</v>
      </c>
      <c r="GD354">
        <v>209</v>
      </c>
      <c r="GE354">
        <v>854</v>
      </c>
      <c r="GF354">
        <v>5</v>
      </c>
      <c r="GG354">
        <v>0</v>
      </c>
      <c r="GH354">
        <v>5</v>
      </c>
      <c r="GI354">
        <v>618</v>
      </c>
      <c r="GJ354">
        <v>204</v>
      </c>
      <c r="GK354">
        <v>822</v>
      </c>
      <c r="GL354">
        <v>645</v>
      </c>
      <c r="GM354">
        <v>77</v>
      </c>
      <c r="GN354">
        <v>77</v>
      </c>
      <c r="GO354">
        <v>77</v>
      </c>
      <c r="GP354">
        <v>323</v>
      </c>
      <c r="GQ354">
        <v>23</v>
      </c>
      <c r="GR354">
        <v>12</v>
      </c>
      <c r="GS354">
        <v>12</v>
      </c>
      <c r="GT354" t="s">
        <v>121</v>
      </c>
      <c r="GU354" t="s">
        <v>1347</v>
      </c>
      <c r="HH354" s="130"/>
      <c r="HI354" s="130"/>
      <c r="HN354" s="130"/>
      <c r="HO354" s="130"/>
      <c r="HP354" s="130"/>
    </row>
    <row r="355" spans="1:224" x14ac:dyDescent="0.3">
      <c r="A355" t="s">
        <v>126</v>
      </c>
      <c r="B355" t="s">
        <v>127</v>
      </c>
      <c r="C355" t="s">
        <v>844</v>
      </c>
      <c r="D355" t="s">
        <v>845</v>
      </c>
      <c r="E355" s="353">
        <v>44682</v>
      </c>
      <c r="F355">
        <v>10643</v>
      </c>
      <c r="G355">
        <v>937</v>
      </c>
      <c r="H355">
        <v>926</v>
      </c>
      <c r="I355">
        <v>953</v>
      </c>
      <c r="J355">
        <v>913</v>
      </c>
      <c r="K355">
        <v>943</v>
      </c>
      <c r="L355">
        <v>638</v>
      </c>
      <c r="M355">
        <v>900</v>
      </c>
      <c r="N355">
        <v>763</v>
      </c>
      <c r="O355">
        <v>1049</v>
      </c>
      <c r="P355">
        <v>6</v>
      </c>
      <c r="Q355">
        <v>10</v>
      </c>
      <c r="R355">
        <v>9</v>
      </c>
      <c r="S355">
        <v>6</v>
      </c>
      <c r="T355">
        <v>10</v>
      </c>
      <c r="U355">
        <v>2</v>
      </c>
      <c r="V355">
        <v>6</v>
      </c>
      <c r="W355">
        <v>14</v>
      </c>
      <c r="X355">
        <v>15</v>
      </c>
      <c r="Y355">
        <v>924</v>
      </c>
      <c r="Z355">
        <v>910</v>
      </c>
      <c r="AA355">
        <v>937</v>
      </c>
      <c r="AB355">
        <v>900</v>
      </c>
      <c r="AC355">
        <v>927</v>
      </c>
      <c r="AD355">
        <v>634</v>
      </c>
      <c r="AE355">
        <v>887</v>
      </c>
      <c r="AF355">
        <v>743</v>
      </c>
      <c r="AG355">
        <v>1025</v>
      </c>
      <c r="AH355">
        <v>92</v>
      </c>
      <c r="AI355">
        <v>89</v>
      </c>
      <c r="AJ355">
        <v>4</v>
      </c>
      <c r="AK355">
        <v>4</v>
      </c>
      <c r="AL355">
        <v>87</v>
      </c>
      <c r="AM355">
        <v>84</v>
      </c>
      <c r="AN355">
        <v>587</v>
      </c>
      <c r="AO355">
        <v>0</v>
      </c>
      <c r="AP355">
        <v>586</v>
      </c>
      <c r="AQ355">
        <v>0</v>
      </c>
      <c r="AR355">
        <v>0</v>
      </c>
      <c r="AS355">
        <v>0</v>
      </c>
      <c r="AT355">
        <v>460</v>
      </c>
      <c r="AU355">
        <v>0</v>
      </c>
      <c r="AV355">
        <v>460</v>
      </c>
      <c r="AW355">
        <v>900</v>
      </c>
      <c r="AX355">
        <v>2</v>
      </c>
      <c r="AY355">
        <v>2</v>
      </c>
      <c r="AZ355">
        <v>895</v>
      </c>
      <c r="BA355">
        <v>6</v>
      </c>
      <c r="BB355">
        <v>0</v>
      </c>
      <c r="BC355">
        <v>0</v>
      </c>
      <c r="BD355">
        <v>6</v>
      </c>
      <c r="BE355">
        <v>887</v>
      </c>
      <c r="BF355">
        <v>2</v>
      </c>
      <c r="BG355">
        <v>2</v>
      </c>
      <c r="BH355">
        <v>882</v>
      </c>
      <c r="BI355">
        <v>103</v>
      </c>
      <c r="BJ355">
        <v>12</v>
      </c>
      <c r="BK355">
        <v>182</v>
      </c>
      <c r="BL355">
        <v>116</v>
      </c>
      <c r="BM355">
        <v>17</v>
      </c>
      <c r="BN355">
        <v>3</v>
      </c>
      <c r="BO355">
        <v>68</v>
      </c>
      <c r="BP355">
        <v>5</v>
      </c>
      <c r="BQ355">
        <v>0</v>
      </c>
      <c r="BR355">
        <v>0</v>
      </c>
      <c r="BS355">
        <v>63</v>
      </c>
      <c r="BT355">
        <v>0</v>
      </c>
      <c r="BU355">
        <v>0</v>
      </c>
      <c r="BV355">
        <v>17</v>
      </c>
      <c r="BW355">
        <v>21</v>
      </c>
      <c r="BX355">
        <v>1</v>
      </c>
      <c r="BY355">
        <v>20</v>
      </c>
      <c r="BZ355">
        <v>52</v>
      </c>
      <c r="CA355">
        <v>9</v>
      </c>
      <c r="CB355">
        <v>44</v>
      </c>
      <c r="CC355">
        <v>8</v>
      </c>
      <c r="CG355">
        <v>937</v>
      </c>
      <c r="CH355">
        <v>682</v>
      </c>
      <c r="CI355">
        <v>953</v>
      </c>
      <c r="CJ355">
        <v>255</v>
      </c>
      <c r="CK355">
        <v>828</v>
      </c>
      <c r="CL355">
        <v>521</v>
      </c>
      <c r="CM355">
        <v>926</v>
      </c>
      <c r="CN355">
        <v>847</v>
      </c>
      <c r="CO355">
        <v>874</v>
      </c>
      <c r="CP355">
        <v>319</v>
      </c>
      <c r="CQ355">
        <v>6</v>
      </c>
      <c r="CR355">
        <v>4</v>
      </c>
      <c r="CS355">
        <v>9</v>
      </c>
      <c r="CT355">
        <v>1</v>
      </c>
      <c r="CU355">
        <v>8</v>
      </c>
      <c r="CV355">
        <v>3</v>
      </c>
      <c r="CW355">
        <v>10</v>
      </c>
      <c r="CX355">
        <v>9</v>
      </c>
      <c r="CY355">
        <v>5</v>
      </c>
      <c r="CZ355">
        <v>0</v>
      </c>
      <c r="DA355">
        <v>924</v>
      </c>
      <c r="DB355">
        <v>673</v>
      </c>
      <c r="DC355">
        <v>937</v>
      </c>
      <c r="DD355">
        <v>250</v>
      </c>
      <c r="DE355">
        <v>815</v>
      </c>
      <c r="DF355">
        <v>513</v>
      </c>
      <c r="DG355">
        <v>910</v>
      </c>
      <c r="DH355">
        <v>833</v>
      </c>
      <c r="DI355">
        <v>863</v>
      </c>
      <c r="DJ355">
        <v>315</v>
      </c>
      <c r="DL355">
        <v>1089</v>
      </c>
      <c r="DM355">
        <v>1080</v>
      </c>
      <c r="DN355">
        <v>9</v>
      </c>
      <c r="DO355">
        <v>1089</v>
      </c>
      <c r="DP355">
        <v>21</v>
      </c>
      <c r="DQ355">
        <v>1059</v>
      </c>
      <c r="DR355">
        <v>9</v>
      </c>
      <c r="DS355">
        <v>622</v>
      </c>
      <c r="DT355">
        <v>687</v>
      </c>
      <c r="DU355">
        <v>35</v>
      </c>
      <c r="DV355">
        <v>878</v>
      </c>
      <c r="DW355">
        <v>147</v>
      </c>
      <c r="DX355">
        <v>7</v>
      </c>
      <c r="DY355">
        <v>14</v>
      </c>
      <c r="DZ355">
        <v>8</v>
      </c>
      <c r="EA355">
        <v>0</v>
      </c>
      <c r="EB355">
        <v>563</v>
      </c>
      <c r="EC355">
        <v>2</v>
      </c>
      <c r="ED355">
        <v>625</v>
      </c>
      <c r="EE355">
        <v>4</v>
      </c>
      <c r="EF355">
        <v>5</v>
      </c>
      <c r="EG355">
        <v>67</v>
      </c>
      <c r="EH355">
        <v>646</v>
      </c>
      <c r="EI355">
        <v>371</v>
      </c>
      <c r="EJ355">
        <v>4</v>
      </c>
      <c r="EK355">
        <v>13</v>
      </c>
      <c r="EL355">
        <v>3</v>
      </c>
      <c r="EM355">
        <v>1</v>
      </c>
      <c r="EN355">
        <v>1</v>
      </c>
      <c r="EO355">
        <v>49</v>
      </c>
      <c r="EP355">
        <v>641</v>
      </c>
      <c r="EQ355">
        <v>368</v>
      </c>
      <c r="ER355">
        <v>38</v>
      </c>
      <c r="ES355">
        <v>147</v>
      </c>
      <c r="ET355">
        <v>27</v>
      </c>
      <c r="EU355">
        <v>248</v>
      </c>
      <c r="EV355">
        <v>109</v>
      </c>
      <c r="EW355">
        <v>6697</v>
      </c>
      <c r="EX355">
        <v>5</v>
      </c>
      <c r="EY355">
        <v>751</v>
      </c>
      <c r="EZ355">
        <v>11</v>
      </c>
      <c r="FA355">
        <v>26</v>
      </c>
      <c r="FB355">
        <v>83</v>
      </c>
      <c r="FC355">
        <v>3629</v>
      </c>
      <c r="FD355">
        <v>2763</v>
      </c>
      <c r="FE355">
        <v>662</v>
      </c>
      <c r="FF355">
        <v>7054</v>
      </c>
      <c r="FG355">
        <v>113</v>
      </c>
      <c r="FH355">
        <v>57</v>
      </c>
      <c r="FI355">
        <v>0</v>
      </c>
      <c r="FJ355">
        <v>2</v>
      </c>
      <c r="FK355">
        <v>1</v>
      </c>
      <c r="FL355">
        <v>108</v>
      </c>
      <c r="FM355">
        <v>4</v>
      </c>
      <c r="FN355">
        <v>5</v>
      </c>
      <c r="FO355">
        <v>0</v>
      </c>
      <c r="FP355">
        <v>0</v>
      </c>
      <c r="FQ355">
        <v>0</v>
      </c>
      <c r="FR355">
        <v>2</v>
      </c>
      <c r="FS355">
        <v>0</v>
      </c>
      <c r="FT355">
        <v>0</v>
      </c>
      <c r="FU355">
        <v>13</v>
      </c>
      <c r="FV355">
        <v>8</v>
      </c>
      <c r="FW355">
        <v>4</v>
      </c>
      <c r="FX355">
        <v>3</v>
      </c>
      <c r="FY355">
        <v>6</v>
      </c>
      <c r="FZ355">
        <v>5</v>
      </c>
      <c r="GA355">
        <v>18</v>
      </c>
      <c r="GB355">
        <v>9</v>
      </c>
      <c r="GC355">
        <v>483</v>
      </c>
      <c r="GD355">
        <v>171</v>
      </c>
      <c r="GE355">
        <v>654</v>
      </c>
      <c r="GF355">
        <v>1</v>
      </c>
      <c r="GG355">
        <v>1</v>
      </c>
      <c r="GH355">
        <v>2</v>
      </c>
      <c r="GI355">
        <v>481</v>
      </c>
      <c r="GJ355">
        <v>168</v>
      </c>
      <c r="GK355">
        <v>649</v>
      </c>
      <c r="GL355">
        <v>483</v>
      </c>
      <c r="GM355">
        <v>98</v>
      </c>
      <c r="GN355">
        <v>98</v>
      </c>
      <c r="GO355">
        <v>98</v>
      </c>
      <c r="GP355">
        <v>402</v>
      </c>
      <c r="GQ355">
        <v>0</v>
      </c>
      <c r="GR355">
        <v>0</v>
      </c>
      <c r="GS355">
        <v>0</v>
      </c>
      <c r="GT355" t="s">
        <v>118</v>
      </c>
      <c r="GU355" t="s">
        <v>1348</v>
      </c>
      <c r="HH355" s="130"/>
      <c r="HI355" s="130"/>
      <c r="HN355" s="130"/>
      <c r="HO355" s="130"/>
      <c r="HP355" s="130"/>
    </row>
    <row r="356" spans="1:224" x14ac:dyDescent="0.3">
      <c r="A356" t="s">
        <v>126</v>
      </c>
      <c r="B356" t="s">
        <v>127</v>
      </c>
      <c r="C356" t="s">
        <v>844</v>
      </c>
      <c r="D356" t="s">
        <v>845</v>
      </c>
      <c r="E356" s="353">
        <v>44713</v>
      </c>
      <c r="F356">
        <v>10713</v>
      </c>
      <c r="G356">
        <v>946</v>
      </c>
      <c r="H356">
        <v>928</v>
      </c>
      <c r="I356">
        <v>952</v>
      </c>
      <c r="J356">
        <v>923</v>
      </c>
      <c r="K356">
        <v>940</v>
      </c>
      <c r="L356">
        <v>642</v>
      </c>
      <c r="M356">
        <v>908</v>
      </c>
      <c r="N356">
        <v>769</v>
      </c>
      <c r="O356">
        <v>1049</v>
      </c>
      <c r="P356">
        <v>7</v>
      </c>
      <c r="Q356">
        <v>10</v>
      </c>
      <c r="R356">
        <v>9</v>
      </c>
      <c r="S356">
        <v>7</v>
      </c>
      <c r="T356">
        <v>10</v>
      </c>
      <c r="U356">
        <v>2</v>
      </c>
      <c r="V356">
        <v>7</v>
      </c>
      <c r="W356">
        <v>14</v>
      </c>
      <c r="X356">
        <v>15</v>
      </c>
      <c r="Y356">
        <v>932</v>
      </c>
      <c r="Z356">
        <v>912</v>
      </c>
      <c r="AA356">
        <v>936</v>
      </c>
      <c r="AB356">
        <v>909</v>
      </c>
      <c r="AC356">
        <v>924</v>
      </c>
      <c r="AD356">
        <v>638</v>
      </c>
      <c r="AE356">
        <v>894</v>
      </c>
      <c r="AF356">
        <v>750</v>
      </c>
      <c r="AG356">
        <v>1026</v>
      </c>
      <c r="AH356">
        <v>93</v>
      </c>
      <c r="AI356">
        <v>88</v>
      </c>
      <c r="AJ356">
        <v>4</v>
      </c>
      <c r="AK356">
        <v>4</v>
      </c>
      <c r="AL356">
        <v>88</v>
      </c>
      <c r="AM356">
        <v>83</v>
      </c>
      <c r="AN356">
        <v>599</v>
      </c>
      <c r="AO356">
        <v>1</v>
      </c>
      <c r="AP356">
        <v>597</v>
      </c>
      <c r="AQ356">
        <v>0</v>
      </c>
      <c r="AR356">
        <v>0</v>
      </c>
      <c r="AS356">
        <v>0</v>
      </c>
      <c r="AT356">
        <v>470</v>
      </c>
      <c r="AU356">
        <v>0</v>
      </c>
      <c r="AV356">
        <v>470</v>
      </c>
      <c r="AW356">
        <v>908</v>
      </c>
      <c r="AX356">
        <v>4</v>
      </c>
      <c r="AY356">
        <v>5</v>
      </c>
      <c r="AZ356">
        <v>898</v>
      </c>
      <c r="BA356">
        <v>7</v>
      </c>
      <c r="BB356">
        <v>0</v>
      </c>
      <c r="BC356">
        <v>0</v>
      </c>
      <c r="BD356">
        <v>7</v>
      </c>
      <c r="BE356">
        <v>894</v>
      </c>
      <c r="BF356">
        <v>4</v>
      </c>
      <c r="BG356">
        <v>5</v>
      </c>
      <c r="BH356">
        <v>884</v>
      </c>
      <c r="BI356">
        <v>104</v>
      </c>
      <c r="BJ356">
        <v>13</v>
      </c>
      <c r="BK356">
        <v>182</v>
      </c>
      <c r="BL356">
        <v>116</v>
      </c>
      <c r="BM356">
        <v>17</v>
      </c>
      <c r="BN356">
        <v>3</v>
      </c>
      <c r="BO356">
        <v>66</v>
      </c>
      <c r="BP356">
        <v>5</v>
      </c>
      <c r="BQ356">
        <v>0</v>
      </c>
      <c r="BR356">
        <v>0</v>
      </c>
      <c r="BS356">
        <v>61</v>
      </c>
      <c r="BT356">
        <v>0</v>
      </c>
      <c r="BU356">
        <v>0</v>
      </c>
      <c r="BV356">
        <v>17</v>
      </c>
      <c r="BW356">
        <v>19</v>
      </c>
      <c r="BX356">
        <v>2</v>
      </c>
      <c r="BY356">
        <v>17</v>
      </c>
      <c r="BZ356">
        <v>50</v>
      </c>
      <c r="CA356">
        <v>8</v>
      </c>
      <c r="CB356">
        <v>42</v>
      </c>
      <c r="CC356">
        <v>8</v>
      </c>
      <c r="CG356">
        <v>946</v>
      </c>
      <c r="CH356">
        <v>681</v>
      </c>
      <c r="CI356">
        <v>952</v>
      </c>
      <c r="CJ356">
        <v>249</v>
      </c>
      <c r="CK356">
        <v>835</v>
      </c>
      <c r="CL356">
        <v>526</v>
      </c>
      <c r="CM356">
        <v>928</v>
      </c>
      <c r="CN356">
        <v>842</v>
      </c>
      <c r="CO356">
        <v>880</v>
      </c>
      <c r="CP356">
        <v>322</v>
      </c>
      <c r="CQ356">
        <v>7</v>
      </c>
      <c r="CR356">
        <v>5</v>
      </c>
      <c r="CS356">
        <v>9</v>
      </c>
      <c r="CT356">
        <v>1</v>
      </c>
      <c r="CU356">
        <v>8</v>
      </c>
      <c r="CV356">
        <v>3</v>
      </c>
      <c r="CW356">
        <v>10</v>
      </c>
      <c r="CX356">
        <v>8</v>
      </c>
      <c r="CY356">
        <v>6</v>
      </c>
      <c r="CZ356">
        <v>0</v>
      </c>
      <c r="DA356">
        <v>931</v>
      </c>
      <c r="DB356">
        <v>670</v>
      </c>
      <c r="DC356">
        <v>935</v>
      </c>
      <c r="DD356">
        <v>243</v>
      </c>
      <c r="DE356">
        <v>821</v>
      </c>
      <c r="DF356">
        <v>517</v>
      </c>
      <c r="DG356">
        <v>911</v>
      </c>
      <c r="DH356">
        <v>828</v>
      </c>
      <c r="DI356">
        <v>867</v>
      </c>
      <c r="DJ356">
        <v>317</v>
      </c>
      <c r="DL356">
        <v>1090</v>
      </c>
      <c r="DM356">
        <v>1081</v>
      </c>
      <c r="DN356">
        <v>9</v>
      </c>
      <c r="DO356">
        <v>1090</v>
      </c>
      <c r="DP356">
        <v>21</v>
      </c>
      <c r="DQ356">
        <v>1060</v>
      </c>
      <c r="DR356">
        <v>9</v>
      </c>
      <c r="DS356">
        <v>633</v>
      </c>
      <c r="DT356">
        <v>695</v>
      </c>
      <c r="DU356">
        <v>35</v>
      </c>
      <c r="DV356">
        <v>879</v>
      </c>
      <c r="DW356">
        <v>147</v>
      </c>
      <c r="DX356">
        <v>7</v>
      </c>
      <c r="DY356">
        <v>13</v>
      </c>
      <c r="DZ356">
        <v>8</v>
      </c>
      <c r="EA356">
        <v>1</v>
      </c>
      <c r="EB356">
        <v>547</v>
      </c>
      <c r="EC356">
        <v>2</v>
      </c>
      <c r="ED356">
        <v>607</v>
      </c>
      <c r="EE356">
        <v>4</v>
      </c>
      <c r="EF356">
        <v>4</v>
      </c>
      <c r="EG356">
        <v>68</v>
      </c>
      <c r="EH356">
        <v>642</v>
      </c>
      <c r="EI356">
        <v>376</v>
      </c>
      <c r="EJ356">
        <v>4</v>
      </c>
      <c r="EK356">
        <v>13</v>
      </c>
      <c r="EL356">
        <v>3</v>
      </c>
      <c r="EM356">
        <v>1</v>
      </c>
      <c r="EN356">
        <v>0</v>
      </c>
      <c r="EO356">
        <v>50</v>
      </c>
      <c r="EP356">
        <v>637</v>
      </c>
      <c r="EQ356">
        <v>373</v>
      </c>
      <c r="ER356">
        <v>37</v>
      </c>
      <c r="ES356">
        <v>148</v>
      </c>
      <c r="ET356">
        <v>27</v>
      </c>
      <c r="EU356">
        <v>250</v>
      </c>
      <c r="EV356">
        <v>109</v>
      </c>
      <c r="EW356">
        <v>6744</v>
      </c>
      <c r="EX356">
        <v>1</v>
      </c>
      <c r="EY356">
        <v>761</v>
      </c>
      <c r="EZ356">
        <v>11</v>
      </c>
      <c r="FA356">
        <v>26</v>
      </c>
      <c r="FB356">
        <v>86</v>
      </c>
      <c r="FC356">
        <v>3659</v>
      </c>
      <c r="FD356">
        <v>2775</v>
      </c>
      <c r="FE356">
        <v>669</v>
      </c>
      <c r="FF356">
        <v>7103</v>
      </c>
      <c r="FG356">
        <v>111</v>
      </c>
      <c r="FH356">
        <v>56</v>
      </c>
      <c r="FI356">
        <v>0</v>
      </c>
      <c r="FJ356">
        <v>3</v>
      </c>
      <c r="FK356">
        <v>1</v>
      </c>
      <c r="FL356">
        <v>107</v>
      </c>
      <c r="FM356">
        <v>3</v>
      </c>
      <c r="FN356">
        <v>4</v>
      </c>
      <c r="FO356">
        <v>0</v>
      </c>
      <c r="FP356">
        <v>0</v>
      </c>
      <c r="FQ356">
        <v>0</v>
      </c>
      <c r="FR356">
        <v>2</v>
      </c>
      <c r="FS356">
        <v>0</v>
      </c>
      <c r="FT356">
        <v>0</v>
      </c>
      <c r="FU356">
        <v>14</v>
      </c>
      <c r="FV356">
        <v>7</v>
      </c>
      <c r="FW356">
        <v>4</v>
      </c>
      <c r="FX356">
        <v>2</v>
      </c>
      <c r="FY356">
        <v>6</v>
      </c>
      <c r="FZ356">
        <v>6</v>
      </c>
      <c r="GA356">
        <v>18</v>
      </c>
      <c r="GB356">
        <v>9</v>
      </c>
      <c r="GC356">
        <v>482</v>
      </c>
      <c r="GD356">
        <v>171</v>
      </c>
      <c r="GE356">
        <v>653</v>
      </c>
      <c r="GF356">
        <v>1</v>
      </c>
      <c r="GG356">
        <v>1</v>
      </c>
      <c r="GH356">
        <v>2</v>
      </c>
      <c r="GI356">
        <v>480</v>
      </c>
      <c r="GJ356">
        <v>169</v>
      </c>
      <c r="GK356">
        <v>649</v>
      </c>
      <c r="GL356">
        <v>482</v>
      </c>
      <c r="GM356">
        <v>91</v>
      </c>
      <c r="GN356">
        <v>91</v>
      </c>
      <c r="GO356">
        <v>91</v>
      </c>
      <c r="GP356">
        <v>410</v>
      </c>
      <c r="GQ356">
        <v>0</v>
      </c>
      <c r="GR356">
        <v>0</v>
      </c>
      <c r="GS356">
        <v>0</v>
      </c>
      <c r="GT356" t="s">
        <v>121</v>
      </c>
      <c r="GU356" t="s">
        <v>1348</v>
      </c>
      <c r="HH356" s="130"/>
      <c r="HI356" s="130"/>
      <c r="HN356" s="130"/>
      <c r="HO356" s="130"/>
      <c r="HP356" s="130"/>
    </row>
    <row r="357" spans="1:224" x14ac:dyDescent="0.3">
      <c r="A357" t="s">
        <v>126</v>
      </c>
      <c r="B357" t="s">
        <v>127</v>
      </c>
      <c r="C357" t="s">
        <v>846</v>
      </c>
      <c r="D357" t="s">
        <v>847</v>
      </c>
      <c r="E357" s="353">
        <v>44682</v>
      </c>
      <c r="F357">
        <v>25497</v>
      </c>
      <c r="G357">
        <v>1334</v>
      </c>
      <c r="H357">
        <v>1275</v>
      </c>
      <c r="I357">
        <v>1284</v>
      </c>
      <c r="J357">
        <v>1310</v>
      </c>
      <c r="K357">
        <v>1304</v>
      </c>
      <c r="L357">
        <v>1120</v>
      </c>
      <c r="M357">
        <v>1219</v>
      </c>
      <c r="N357">
        <v>671</v>
      </c>
      <c r="O357">
        <v>1409</v>
      </c>
      <c r="P357">
        <v>37</v>
      </c>
      <c r="Q357">
        <v>22</v>
      </c>
      <c r="R357">
        <v>25</v>
      </c>
      <c r="S357">
        <v>36</v>
      </c>
      <c r="T357">
        <v>25</v>
      </c>
      <c r="U357">
        <v>16</v>
      </c>
      <c r="V357">
        <v>29</v>
      </c>
      <c r="W357">
        <v>19</v>
      </c>
      <c r="X357">
        <v>46</v>
      </c>
      <c r="Y357">
        <v>1285</v>
      </c>
      <c r="Z357">
        <v>1242</v>
      </c>
      <c r="AA357">
        <v>1248</v>
      </c>
      <c r="AB357">
        <v>1262</v>
      </c>
      <c r="AC357">
        <v>1268</v>
      </c>
      <c r="AD357">
        <v>1094</v>
      </c>
      <c r="AE357">
        <v>1179</v>
      </c>
      <c r="AF357">
        <v>645</v>
      </c>
      <c r="AG357">
        <v>1351</v>
      </c>
      <c r="AH357">
        <v>155</v>
      </c>
      <c r="AI357">
        <v>142</v>
      </c>
      <c r="AJ357">
        <v>10</v>
      </c>
      <c r="AK357">
        <v>9</v>
      </c>
      <c r="AL357">
        <v>145</v>
      </c>
      <c r="AM357">
        <v>133</v>
      </c>
      <c r="AN357">
        <v>1071</v>
      </c>
      <c r="AO357">
        <v>14</v>
      </c>
      <c r="AP357">
        <v>1047</v>
      </c>
      <c r="AQ357">
        <v>1</v>
      </c>
      <c r="AR357">
        <v>1</v>
      </c>
      <c r="AS357">
        <v>0</v>
      </c>
      <c r="AT357">
        <v>573</v>
      </c>
      <c r="AU357">
        <v>9</v>
      </c>
      <c r="AV357">
        <v>557</v>
      </c>
      <c r="AW357">
        <v>1219</v>
      </c>
      <c r="AX357">
        <v>3</v>
      </c>
      <c r="AY357">
        <v>13</v>
      </c>
      <c r="AZ357">
        <v>1201</v>
      </c>
      <c r="BA357">
        <v>29</v>
      </c>
      <c r="BB357">
        <v>0</v>
      </c>
      <c r="BC357">
        <v>1</v>
      </c>
      <c r="BD357">
        <v>28</v>
      </c>
      <c r="BE357">
        <v>1179</v>
      </c>
      <c r="BF357">
        <v>3</v>
      </c>
      <c r="BG357">
        <v>12</v>
      </c>
      <c r="BH357">
        <v>1162</v>
      </c>
      <c r="BI357">
        <v>117</v>
      </c>
      <c r="BJ357">
        <v>21</v>
      </c>
      <c r="BK357">
        <v>204</v>
      </c>
      <c r="BL357">
        <v>183</v>
      </c>
      <c r="BM357">
        <v>60</v>
      </c>
      <c r="BN357">
        <v>8</v>
      </c>
      <c r="BO357">
        <v>120</v>
      </c>
      <c r="BP357">
        <v>25</v>
      </c>
      <c r="BQ357">
        <v>0</v>
      </c>
      <c r="BR357">
        <v>0</v>
      </c>
      <c r="BS357">
        <v>95</v>
      </c>
      <c r="BT357">
        <v>0</v>
      </c>
      <c r="BU357">
        <v>0</v>
      </c>
      <c r="BV357">
        <v>16</v>
      </c>
      <c r="BW357">
        <v>33</v>
      </c>
      <c r="BX357">
        <v>2</v>
      </c>
      <c r="BY357">
        <v>31</v>
      </c>
      <c r="BZ357">
        <v>82</v>
      </c>
      <c r="CA357">
        <v>20</v>
      </c>
      <c r="CB357">
        <v>72</v>
      </c>
      <c r="CC357">
        <v>10</v>
      </c>
      <c r="CG357">
        <v>1334</v>
      </c>
      <c r="CH357">
        <v>982</v>
      </c>
      <c r="CI357">
        <v>1284</v>
      </c>
      <c r="CJ357">
        <v>296</v>
      </c>
      <c r="CK357">
        <v>1122</v>
      </c>
      <c r="CL357">
        <v>711</v>
      </c>
      <c r="CM357">
        <v>1275</v>
      </c>
      <c r="CN357">
        <v>1207</v>
      </c>
      <c r="CO357">
        <v>1226</v>
      </c>
      <c r="CP357">
        <v>488</v>
      </c>
      <c r="CQ357">
        <v>37</v>
      </c>
      <c r="CR357">
        <v>27</v>
      </c>
      <c r="CS357">
        <v>25</v>
      </c>
      <c r="CT357">
        <v>3</v>
      </c>
      <c r="CU357">
        <v>18</v>
      </c>
      <c r="CV357">
        <v>9</v>
      </c>
      <c r="CW357">
        <v>22</v>
      </c>
      <c r="CX357">
        <v>19</v>
      </c>
      <c r="CY357">
        <v>22</v>
      </c>
      <c r="CZ357">
        <v>4</v>
      </c>
      <c r="DA357">
        <v>1285</v>
      </c>
      <c r="DB357">
        <v>947</v>
      </c>
      <c r="DC357">
        <v>1248</v>
      </c>
      <c r="DD357">
        <v>289</v>
      </c>
      <c r="DE357">
        <v>1093</v>
      </c>
      <c r="DF357">
        <v>694</v>
      </c>
      <c r="DG357">
        <v>1242</v>
      </c>
      <c r="DH357">
        <v>1177</v>
      </c>
      <c r="DI357">
        <v>1193</v>
      </c>
      <c r="DJ357">
        <v>478</v>
      </c>
      <c r="DL357">
        <v>1469</v>
      </c>
      <c r="DM357">
        <v>1456</v>
      </c>
      <c r="DN357">
        <v>13</v>
      </c>
      <c r="DO357">
        <v>1469</v>
      </c>
      <c r="DP357">
        <v>49</v>
      </c>
      <c r="DQ357">
        <v>1407</v>
      </c>
      <c r="DR357">
        <v>13</v>
      </c>
      <c r="DS357">
        <v>57</v>
      </c>
      <c r="DT357">
        <v>445</v>
      </c>
      <c r="DU357">
        <v>187</v>
      </c>
      <c r="DV357">
        <v>1016</v>
      </c>
      <c r="DW357">
        <v>176</v>
      </c>
      <c r="DX357">
        <v>28</v>
      </c>
      <c r="DY357">
        <v>25</v>
      </c>
      <c r="DZ357">
        <v>33</v>
      </c>
      <c r="EA357">
        <v>4</v>
      </c>
      <c r="EB357">
        <v>38</v>
      </c>
      <c r="EC357">
        <v>0</v>
      </c>
      <c r="ED357">
        <v>404</v>
      </c>
      <c r="EE357">
        <v>7</v>
      </c>
      <c r="EF357">
        <v>8</v>
      </c>
      <c r="EG357">
        <v>175</v>
      </c>
      <c r="EH357">
        <v>841</v>
      </c>
      <c r="EI357">
        <v>445</v>
      </c>
      <c r="EJ357">
        <v>5</v>
      </c>
      <c r="EK357">
        <v>24</v>
      </c>
      <c r="EL357">
        <v>14</v>
      </c>
      <c r="EM357">
        <v>6</v>
      </c>
      <c r="EN357">
        <v>2</v>
      </c>
      <c r="EO357">
        <v>144</v>
      </c>
      <c r="EP357">
        <v>824</v>
      </c>
      <c r="EQ357">
        <v>437</v>
      </c>
      <c r="ER357">
        <v>41</v>
      </c>
      <c r="ES357">
        <v>271</v>
      </c>
      <c r="ET357">
        <v>67</v>
      </c>
      <c r="EU357">
        <v>73</v>
      </c>
      <c r="EV357">
        <v>48</v>
      </c>
      <c r="EW357">
        <v>17527</v>
      </c>
      <c r="EX357">
        <v>3</v>
      </c>
      <c r="EY357">
        <v>763</v>
      </c>
      <c r="EZ357">
        <v>9</v>
      </c>
      <c r="FA357">
        <v>61</v>
      </c>
      <c r="FB357">
        <v>199</v>
      </c>
      <c r="FC357">
        <v>11247</v>
      </c>
      <c r="FD357">
        <v>5566</v>
      </c>
      <c r="FE357">
        <v>835</v>
      </c>
      <c r="FF357">
        <v>17648</v>
      </c>
      <c r="FG357">
        <v>221</v>
      </c>
      <c r="FH357">
        <v>74</v>
      </c>
      <c r="FI357">
        <v>0</v>
      </c>
      <c r="FJ357">
        <v>91</v>
      </c>
      <c r="FK357">
        <v>4</v>
      </c>
      <c r="FL357">
        <v>215</v>
      </c>
      <c r="FM357">
        <v>2</v>
      </c>
      <c r="FN357">
        <v>8</v>
      </c>
      <c r="FO357">
        <v>1</v>
      </c>
      <c r="FP357">
        <v>1</v>
      </c>
      <c r="FQ357">
        <v>0</v>
      </c>
      <c r="FR357">
        <v>4</v>
      </c>
      <c r="FS357">
        <v>1</v>
      </c>
      <c r="FT357">
        <v>1</v>
      </c>
      <c r="FU357">
        <v>26</v>
      </c>
      <c r="FV357">
        <v>16</v>
      </c>
      <c r="FW357">
        <v>5</v>
      </c>
      <c r="FX357">
        <v>7</v>
      </c>
      <c r="FY357">
        <v>10</v>
      </c>
      <c r="FZ357">
        <v>15</v>
      </c>
      <c r="GA357">
        <v>34</v>
      </c>
      <c r="GB357">
        <v>6</v>
      </c>
      <c r="GC357">
        <v>774</v>
      </c>
      <c r="GD357">
        <v>184</v>
      </c>
      <c r="GE357">
        <v>958</v>
      </c>
      <c r="GF357">
        <v>11</v>
      </c>
      <c r="GG357">
        <v>3</v>
      </c>
      <c r="GH357">
        <v>14</v>
      </c>
      <c r="GI357">
        <v>759</v>
      </c>
      <c r="GJ357">
        <v>180</v>
      </c>
      <c r="GK357">
        <v>939</v>
      </c>
      <c r="GL357">
        <v>774</v>
      </c>
      <c r="GM357">
        <v>141</v>
      </c>
      <c r="GN357">
        <v>141</v>
      </c>
      <c r="GO357">
        <v>141</v>
      </c>
      <c r="GP357">
        <v>551</v>
      </c>
      <c r="GQ357">
        <v>10</v>
      </c>
      <c r="GR357">
        <v>5</v>
      </c>
      <c r="GS357">
        <v>5</v>
      </c>
      <c r="GT357" t="s">
        <v>118</v>
      </c>
      <c r="GU357" t="s">
        <v>1349</v>
      </c>
      <c r="HH357" s="130"/>
      <c r="HI357" s="130"/>
      <c r="HN357" s="130"/>
      <c r="HO357" s="130"/>
      <c r="HP357" s="130"/>
    </row>
    <row r="358" spans="1:224" x14ac:dyDescent="0.3">
      <c r="A358" t="s">
        <v>126</v>
      </c>
      <c r="B358" t="s">
        <v>127</v>
      </c>
      <c r="C358" t="s">
        <v>846</v>
      </c>
      <c r="D358" t="s">
        <v>847</v>
      </c>
      <c r="E358" s="353">
        <v>44713</v>
      </c>
      <c r="F358">
        <v>25797</v>
      </c>
      <c r="G358">
        <v>1368</v>
      </c>
      <c r="H358">
        <v>1300</v>
      </c>
      <c r="I358">
        <v>1312</v>
      </c>
      <c r="J358">
        <v>1347</v>
      </c>
      <c r="K358">
        <v>1332</v>
      </c>
      <c r="L358">
        <v>1149</v>
      </c>
      <c r="M358">
        <v>1252</v>
      </c>
      <c r="N358">
        <v>700</v>
      </c>
      <c r="O358">
        <v>1435</v>
      </c>
      <c r="P358">
        <v>40</v>
      </c>
      <c r="Q358">
        <v>23</v>
      </c>
      <c r="R358">
        <v>27</v>
      </c>
      <c r="S358">
        <v>38</v>
      </c>
      <c r="T358">
        <v>27</v>
      </c>
      <c r="U358">
        <v>19</v>
      </c>
      <c r="V358">
        <v>32</v>
      </c>
      <c r="W358">
        <v>17</v>
      </c>
      <c r="X358">
        <v>48</v>
      </c>
      <c r="Y358">
        <v>1316</v>
      </c>
      <c r="Z358">
        <v>1266</v>
      </c>
      <c r="AA358">
        <v>1274</v>
      </c>
      <c r="AB358">
        <v>1297</v>
      </c>
      <c r="AC358">
        <v>1294</v>
      </c>
      <c r="AD358">
        <v>1120</v>
      </c>
      <c r="AE358">
        <v>1209</v>
      </c>
      <c r="AF358">
        <v>676</v>
      </c>
      <c r="AG358">
        <v>1375</v>
      </c>
      <c r="AH358">
        <v>153</v>
      </c>
      <c r="AI358">
        <v>140</v>
      </c>
      <c r="AJ358">
        <v>12</v>
      </c>
      <c r="AK358">
        <v>10</v>
      </c>
      <c r="AL358">
        <v>141</v>
      </c>
      <c r="AM358">
        <v>130</v>
      </c>
      <c r="AN358">
        <v>1101</v>
      </c>
      <c r="AO358">
        <v>17</v>
      </c>
      <c r="AP358">
        <v>1074</v>
      </c>
      <c r="AQ358">
        <v>1</v>
      </c>
      <c r="AR358">
        <v>1</v>
      </c>
      <c r="AS358">
        <v>0</v>
      </c>
      <c r="AT358">
        <v>612</v>
      </c>
      <c r="AU358">
        <v>9</v>
      </c>
      <c r="AV358">
        <v>596</v>
      </c>
      <c r="AW358">
        <v>1252</v>
      </c>
      <c r="AX358">
        <v>4</v>
      </c>
      <c r="AY358">
        <v>19</v>
      </c>
      <c r="AZ358">
        <v>1227</v>
      </c>
      <c r="BA358">
        <v>32</v>
      </c>
      <c r="BB358">
        <v>0</v>
      </c>
      <c r="BC358">
        <v>2</v>
      </c>
      <c r="BD358">
        <v>30</v>
      </c>
      <c r="BE358">
        <v>1209</v>
      </c>
      <c r="BF358">
        <v>4</v>
      </c>
      <c r="BG358">
        <v>17</v>
      </c>
      <c r="BH358">
        <v>1186</v>
      </c>
      <c r="BI358">
        <v>118</v>
      </c>
      <c r="BJ358">
        <v>21</v>
      </c>
      <c r="BK358">
        <v>205</v>
      </c>
      <c r="BL358">
        <v>184</v>
      </c>
      <c r="BM358">
        <v>60</v>
      </c>
      <c r="BN358">
        <v>8</v>
      </c>
      <c r="BO358">
        <v>121</v>
      </c>
      <c r="BP358">
        <v>28</v>
      </c>
      <c r="BQ358">
        <v>0</v>
      </c>
      <c r="BR358">
        <v>0</v>
      </c>
      <c r="BS358">
        <v>93</v>
      </c>
      <c r="BT358">
        <v>0</v>
      </c>
      <c r="BU358">
        <v>0</v>
      </c>
      <c r="BV358">
        <v>17</v>
      </c>
      <c r="BW358">
        <v>34</v>
      </c>
      <c r="BX358">
        <v>3</v>
      </c>
      <c r="BY358">
        <v>31</v>
      </c>
      <c r="BZ358">
        <v>80</v>
      </c>
      <c r="CA358">
        <v>19</v>
      </c>
      <c r="CB358">
        <v>70</v>
      </c>
      <c r="CC358">
        <v>10</v>
      </c>
      <c r="CG358">
        <v>1368</v>
      </c>
      <c r="CH358">
        <v>1015</v>
      </c>
      <c r="CI358">
        <v>1312</v>
      </c>
      <c r="CJ358">
        <v>293</v>
      </c>
      <c r="CK358">
        <v>1145</v>
      </c>
      <c r="CL358">
        <v>720</v>
      </c>
      <c r="CM358">
        <v>1300</v>
      </c>
      <c r="CN358">
        <v>1239</v>
      </c>
      <c r="CO358">
        <v>1256</v>
      </c>
      <c r="CP358">
        <v>496</v>
      </c>
      <c r="CQ358">
        <v>40</v>
      </c>
      <c r="CR358">
        <v>31</v>
      </c>
      <c r="CS358">
        <v>27</v>
      </c>
      <c r="CT358">
        <v>3</v>
      </c>
      <c r="CU358">
        <v>20</v>
      </c>
      <c r="CV358">
        <v>10</v>
      </c>
      <c r="CW358">
        <v>23</v>
      </c>
      <c r="CX358">
        <v>21</v>
      </c>
      <c r="CY358">
        <v>23</v>
      </c>
      <c r="CZ358">
        <v>5</v>
      </c>
      <c r="DA358">
        <v>1316</v>
      </c>
      <c r="DB358">
        <v>975</v>
      </c>
      <c r="DC358">
        <v>1274</v>
      </c>
      <c r="DD358">
        <v>286</v>
      </c>
      <c r="DE358">
        <v>1114</v>
      </c>
      <c r="DF358">
        <v>702</v>
      </c>
      <c r="DG358">
        <v>1266</v>
      </c>
      <c r="DH358">
        <v>1207</v>
      </c>
      <c r="DI358">
        <v>1222</v>
      </c>
      <c r="DJ358">
        <v>484</v>
      </c>
      <c r="DL358">
        <v>1496</v>
      </c>
      <c r="DM358">
        <v>1483</v>
      </c>
      <c r="DN358">
        <v>13</v>
      </c>
      <c r="DO358">
        <v>1496</v>
      </c>
      <c r="DP358">
        <v>51</v>
      </c>
      <c r="DQ358">
        <v>1432</v>
      </c>
      <c r="DR358">
        <v>13</v>
      </c>
      <c r="DS358">
        <v>60</v>
      </c>
      <c r="DT358">
        <v>450</v>
      </c>
      <c r="DU358">
        <v>194</v>
      </c>
      <c r="DV358">
        <v>1033</v>
      </c>
      <c r="DW358">
        <v>178</v>
      </c>
      <c r="DX358">
        <v>28</v>
      </c>
      <c r="DY358">
        <v>26</v>
      </c>
      <c r="DZ358">
        <v>33</v>
      </c>
      <c r="EA358">
        <v>4</v>
      </c>
      <c r="EB358">
        <v>39</v>
      </c>
      <c r="EC358">
        <v>1</v>
      </c>
      <c r="ED358">
        <v>406</v>
      </c>
      <c r="EE358">
        <v>8</v>
      </c>
      <c r="EF358">
        <v>8</v>
      </c>
      <c r="EG358">
        <v>179</v>
      </c>
      <c r="EH358">
        <v>853</v>
      </c>
      <c r="EI358">
        <v>456</v>
      </c>
      <c r="EJ358">
        <v>6</v>
      </c>
      <c r="EK358">
        <v>25</v>
      </c>
      <c r="EL358">
        <v>14</v>
      </c>
      <c r="EM358">
        <v>6</v>
      </c>
      <c r="EN358">
        <v>1</v>
      </c>
      <c r="EO358">
        <v>147</v>
      </c>
      <c r="EP358">
        <v>836</v>
      </c>
      <c r="EQ358">
        <v>448</v>
      </c>
      <c r="ER358">
        <v>45</v>
      </c>
      <c r="ES358">
        <v>274</v>
      </c>
      <c r="ET358">
        <v>68</v>
      </c>
      <c r="EU358">
        <v>75</v>
      </c>
      <c r="EV358">
        <v>49</v>
      </c>
      <c r="EW358">
        <v>17721</v>
      </c>
      <c r="EX358">
        <v>2</v>
      </c>
      <c r="EY358">
        <v>779</v>
      </c>
      <c r="EZ358">
        <v>11</v>
      </c>
      <c r="FA358">
        <v>61</v>
      </c>
      <c r="FB358">
        <v>201</v>
      </c>
      <c r="FC358">
        <v>11359</v>
      </c>
      <c r="FD358">
        <v>5634</v>
      </c>
      <c r="FE358">
        <v>852</v>
      </c>
      <c r="FF358">
        <v>17845</v>
      </c>
      <c r="FG358">
        <v>229</v>
      </c>
      <c r="FH358">
        <v>76</v>
      </c>
      <c r="FI358">
        <v>0</v>
      </c>
      <c r="FJ358">
        <v>96</v>
      </c>
      <c r="FK358">
        <v>5</v>
      </c>
      <c r="FL358">
        <v>222</v>
      </c>
      <c r="FM358">
        <v>2</v>
      </c>
      <c r="FN358">
        <v>8</v>
      </c>
      <c r="FO358">
        <v>1</v>
      </c>
      <c r="FP358">
        <v>1</v>
      </c>
      <c r="FQ358">
        <v>0</v>
      </c>
      <c r="FR358">
        <v>5</v>
      </c>
      <c r="FS358">
        <v>1</v>
      </c>
      <c r="FT358">
        <v>1</v>
      </c>
      <c r="FU358">
        <v>28</v>
      </c>
      <c r="FV358">
        <v>18</v>
      </c>
      <c r="FW358">
        <v>6</v>
      </c>
      <c r="FX358">
        <v>6</v>
      </c>
      <c r="FY358">
        <v>11</v>
      </c>
      <c r="FZ358">
        <v>16</v>
      </c>
      <c r="GA358">
        <v>36</v>
      </c>
      <c r="GB358">
        <v>7</v>
      </c>
      <c r="GC358">
        <v>781</v>
      </c>
      <c r="GD358">
        <v>185</v>
      </c>
      <c r="GE358">
        <v>966</v>
      </c>
      <c r="GF358">
        <v>11</v>
      </c>
      <c r="GG358">
        <v>3</v>
      </c>
      <c r="GH358">
        <v>14</v>
      </c>
      <c r="GI358">
        <v>766</v>
      </c>
      <c r="GJ358">
        <v>181</v>
      </c>
      <c r="GK358">
        <v>947</v>
      </c>
      <c r="GL358">
        <v>781</v>
      </c>
      <c r="GM358">
        <v>156</v>
      </c>
      <c r="GN358">
        <v>156</v>
      </c>
      <c r="GO358">
        <v>156</v>
      </c>
      <c r="GP358">
        <v>568</v>
      </c>
      <c r="GQ358">
        <v>12</v>
      </c>
      <c r="GR358">
        <v>5</v>
      </c>
      <c r="GS358">
        <v>5</v>
      </c>
      <c r="GT358" t="s">
        <v>121</v>
      </c>
      <c r="GU358" t="s">
        <v>1349</v>
      </c>
      <c r="HH358" s="130"/>
      <c r="HI358" s="130"/>
      <c r="HN358" s="130"/>
      <c r="HO358" s="130"/>
      <c r="HP358" s="130"/>
    </row>
    <row r="359" spans="1:224" x14ac:dyDescent="0.3">
      <c r="A359" t="s">
        <v>126</v>
      </c>
      <c r="B359" t="s">
        <v>135</v>
      </c>
      <c r="C359" t="s">
        <v>848</v>
      </c>
      <c r="D359" t="s">
        <v>849</v>
      </c>
      <c r="E359" s="353">
        <v>44682</v>
      </c>
      <c r="F359">
        <v>14912</v>
      </c>
      <c r="G359">
        <v>807</v>
      </c>
      <c r="H359">
        <v>744</v>
      </c>
      <c r="I359">
        <v>817</v>
      </c>
      <c r="J359">
        <v>797</v>
      </c>
      <c r="K359">
        <v>831</v>
      </c>
      <c r="L359">
        <v>592</v>
      </c>
      <c r="M359">
        <v>593</v>
      </c>
      <c r="N359">
        <v>168</v>
      </c>
      <c r="O359">
        <v>950</v>
      </c>
      <c r="P359">
        <v>16</v>
      </c>
      <c r="Q359">
        <v>10</v>
      </c>
      <c r="R359">
        <v>11</v>
      </c>
      <c r="S359">
        <v>19</v>
      </c>
      <c r="T359">
        <v>14</v>
      </c>
      <c r="U359">
        <v>8</v>
      </c>
      <c r="V359">
        <v>7</v>
      </c>
      <c r="W359">
        <v>5</v>
      </c>
      <c r="X359">
        <v>21</v>
      </c>
      <c r="Y359">
        <v>789</v>
      </c>
      <c r="Z359">
        <v>732</v>
      </c>
      <c r="AA359">
        <v>804</v>
      </c>
      <c r="AB359">
        <v>774</v>
      </c>
      <c r="AC359">
        <v>814</v>
      </c>
      <c r="AD359">
        <v>582</v>
      </c>
      <c r="AE359">
        <v>586</v>
      </c>
      <c r="AF359">
        <v>162</v>
      </c>
      <c r="AG359">
        <v>926</v>
      </c>
      <c r="AH359">
        <v>62</v>
      </c>
      <c r="AI359">
        <v>58</v>
      </c>
      <c r="AJ359">
        <v>2</v>
      </c>
      <c r="AK359">
        <v>1</v>
      </c>
      <c r="AL359">
        <v>60</v>
      </c>
      <c r="AM359">
        <v>57</v>
      </c>
      <c r="AN359">
        <v>401</v>
      </c>
      <c r="AO359">
        <v>4</v>
      </c>
      <c r="AP359">
        <v>397</v>
      </c>
      <c r="AQ359">
        <v>0</v>
      </c>
      <c r="AR359">
        <v>0</v>
      </c>
      <c r="AS359">
        <v>0</v>
      </c>
      <c r="AT359">
        <v>74</v>
      </c>
      <c r="AU359">
        <v>1</v>
      </c>
      <c r="AV359">
        <v>73</v>
      </c>
      <c r="AW359">
        <v>593</v>
      </c>
      <c r="AX359">
        <v>5</v>
      </c>
      <c r="AY359">
        <v>21</v>
      </c>
      <c r="AZ359">
        <v>564</v>
      </c>
      <c r="BA359">
        <v>7</v>
      </c>
      <c r="BB359">
        <v>0</v>
      </c>
      <c r="BC359">
        <v>0</v>
      </c>
      <c r="BD359">
        <v>7</v>
      </c>
      <c r="BE359">
        <v>586</v>
      </c>
      <c r="BF359">
        <v>5</v>
      </c>
      <c r="BG359">
        <v>21</v>
      </c>
      <c r="BH359">
        <v>557</v>
      </c>
      <c r="BI359">
        <v>63</v>
      </c>
      <c r="BJ359">
        <v>3</v>
      </c>
      <c r="BK359">
        <v>182</v>
      </c>
      <c r="BL359">
        <v>53</v>
      </c>
      <c r="BM359">
        <v>22</v>
      </c>
      <c r="BN359">
        <v>8</v>
      </c>
      <c r="BO359">
        <v>38</v>
      </c>
      <c r="BP359">
        <v>4</v>
      </c>
      <c r="BQ359">
        <v>0</v>
      </c>
      <c r="BR359">
        <v>0</v>
      </c>
      <c r="BS359">
        <v>34</v>
      </c>
      <c r="BT359">
        <v>0</v>
      </c>
      <c r="BU359">
        <v>0</v>
      </c>
      <c r="BV359">
        <v>4</v>
      </c>
      <c r="BW359">
        <v>8</v>
      </c>
      <c r="BX359">
        <v>1</v>
      </c>
      <c r="BY359">
        <v>7</v>
      </c>
      <c r="BZ359">
        <v>27</v>
      </c>
      <c r="CA359">
        <v>4</v>
      </c>
      <c r="CB359">
        <v>23</v>
      </c>
      <c r="CC359">
        <v>4</v>
      </c>
      <c r="CG359">
        <v>807</v>
      </c>
      <c r="CH359">
        <v>583</v>
      </c>
      <c r="CI359">
        <v>817</v>
      </c>
      <c r="CJ359">
        <v>206</v>
      </c>
      <c r="CK359">
        <v>745</v>
      </c>
      <c r="CL359">
        <v>509</v>
      </c>
      <c r="CM359">
        <v>744</v>
      </c>
      <c r="CN359">
        <v>683</v>
      </c>
      <c r="CO359">
        <v>636</v>
      </c>
      <c r="CP359">
        <v>280</v>
      </c>
      <c r="CQ359">
        <v>16</v>
      </c>
      <c r="CR359">
        <v>11</v>
      </c>
      <c r="CS359">
        <v>11</v>
      </c>
      <c r="CT359">
        <v>5</v>
      </c>
      <c r="CU359">
        <v>10</v>
      </c>
      <c r="CV359">
        <v>6</v>
      </c>
      <c r="CW359">
        <v>10</v>
      </c>
      <c r="CX359">
        <v>10</v>
      </c>
      <c r="CY359">
        <v>6</v>
      </c>
      <c r="CZ359">
        <v>1</v>
      </c>
      <c r="DA359">
        <v>789</v>
      </c>
      <c r="DB359">
        <v>571</v>
      </c>
      <c r="DC359">
        <v>804</v>
      </c>
      <c r="DD359">
        <v>201</v>
      </c>
      <c r="DE359">
        <v>733</v>
      </c>
      <c r="DF359">
        <v>502</v>
      </c>
      <c r="DG359">
        <v>732</v>
      </c>
      <c r="DH359">
        <v>671</v>
      </c>
      <c r="DI359">
        <v>628</v>
      </c>
      <c r="DJ359">
        <v>278</v>
      </c>
      <c r="DL359">
        <v>1078</v>
      </c>
      <c r="DM359">
        <v>1074</v>
      </c>
      <c r="DN359">
        <v>4</v>
      </c>
      <c r="DO359">
        <v>1078</v>
      </c>
      <c r="DP359">
        <v>35</v>
      </c>
      <c r="DQ359">
        <v>1039</v>
      </c>
      <c r="DR359">
        <v>4</v>
      </c>
      <c r="DS359">
        <v>85</v>
      </c>
      <c r="DT359">
        <v>278</v>
      </c>
      <c r="DU359">
        <v>299</v>
      </c>
      <c r="DV359">
        <v>426</v>
      </c>
      <c r="DW359">
        <v>42</v>
      </c>
      <c r="DX359">
        <v>11</v>
      </c>
      <c r="DY359">
        <v>25</v>
      </c>
      <c r="DZ359">
        <v>274</v>
      </c>
      <c r="EA359">
        <v>1</v>
      </c>
      <c r="EB359">
        <v>77</v>
      </c>
      <c r="EC359">
        <v>1</v>
      </c>
      <c r="ED359">
        <v>268</v>
      </c>
      <c r="EE359">
        <v>2</v>
      </c>
      <c r="EF359">
        <v>3</v>
      </c>
      <c r="EG359">
        <v>49</v>
      </c>
      <c r="EH359">
        <v>525</v>
      </c>
      <c r="EI359">
        <v>501</v>
      </c>
      <c r="EJ359">
        <v>3</v>
      </c>
      <c r="EK359">
        <v>14</v>
      </c>
      <c r="EL359">
        <v>12</v>
      </c>
      <c r="EM359">
        <v>6</v>
      </c>
      <c r="EN359">
        <v>0</v>
      </c>
      <c r="EO359">
        <v>35</v>
      </c>
      <c r="EP359">
        <v>512</v>
      </c>
      <c r="EQ359">
        <v>492</v>
      </c>
      <c r="ER359">
        <v>13</v>
      </c>
      <c r="ES359">
        <v>121</v>
      </c>
      <c r="ET359">
        <v>28</v>
      </c>
      <c r="EU359">
        <v>491</v>
      </c>
      <c r="EV359">
        <v>80</v>
      </c>
      <c r="EW359">
        <v>10264</v>
      </c>
      <c r="EX359">
        <v>10</v>
      </c>
      <c r="EY359">
        <v>1081</v>
      </c>
      <c r="EZ359">
        <v>121</v>
      </c>
      <c r="FA359">
        <v>87</v>
      </c>
      <c r="FB359">
        <v>101</v>
      </c>
      <c r="FC359">
        <v>4815</v>
      </c>
      <c r="FD359">
        <v>4264</v>
      </c>
      <c r="FE359">
        <v>1756</v>
      </c>
      <c r="FF359">
        <v>10835</v>
      </c>
      <c r="FG359">
        <v>100</v>
      </c>
      <c r="FH359">
        <v>59</v>
      </c>
      <c r="FI359">
        <v>0</v>
      </c>
      <c r="FJ359">
        <v>6</v>
      </c>
      <c r="FK359">
        <v>1</v>
      </c>
      <c r="FL359">
        <v>98</v>
      </c>
      <c r="FM359">
        <v>1</v>
      </c>
      <c r="FN359">
        <v>3</v>
      </c>
      <c r="FO359">
        <v>0</v>
      </c>
      <c r="FP359">
        <v>0</v>
      </c>
      <c r="FQ359">
        <v>0</v>
      </c>
      <c r="FR359">
        <v>1</v>
      </c>
      <c r="FS359">
        <v>0</v>
      </c>
      <c r="FT359">
        <v>0</v>
      </c>
      <c r="FU359">
        <v>9</v>
      </c>
      <c r="FV359">
        <v>4</v>
      </c>
      <c r="FW359">
        <v>2</v>
      </c>
      <c r="FX359">
        <v>1</v>
      </c>
      <c r="FY359">
        <v>7</v>
      </c>
      <c r="FZ359">
        <v>2</v>
      </c>
      <c r="GA359">
        <v>12</v>
      </c>
      <c r="GB359">
        <v>6</v>
      </c>
      <c r="GC359">
        <v>505</v>
      </c>
      <c r="GD359">
        <v>175</v>
      </c>
      <c r="GE359">
        <v>680</v>
      </c>
      <c r="GF359">
        <v>12</v>
      </c>
      <c r="GG359">
        <v>2</v>
      </c>
      <c r="GH359">
        <v>14</v>
      </c>
      <c r="GI359">
        <v>492</v>
      </c>
      <c r="GJ359">
        <v>173</v>
      </c>
      <c r="GK359">
        <v>665</v>
      </c>
      <c r="GL359">
        <v>505</v>
      </c>
      <c r="GM359">
        <v>34</v>
      </c>
      <c r="GN359">
        <v>31</v>
      </c>
      <c r="GO359">
        <v>34</v>
      </c>
      <c r="GP359">
        <v>254</v>
      </c>
      <c r="GQ359">
        <v>3</v>
      </c>
      <c r="GR359">
        <v>0</v>
      </c>
      <c r="GS359">
        <v>0</v>
      </c>
      <c r="GT359" t="s">
        <v>118</v>
      </c>
      <c r="GU359" t="s">
        <v>1350</v>
      </c>
      <c r="HH359" s="130"/>
      <c r="HI359" s="130"/>
      <c r="HN359" s="130"/>
      <c r="HO359" s="130"/>
      <c r="HP359" s="130"/>
    </row>
    <row r="360" spans="1:224" x14ac:dyDescent="0.3">
      <c r="A360" t="s">
        <v>126</v>
      </c>
      <c r="B360" t="s">
        <v>135</v>
      </c>
      <c r="C360" t="s">
        <v>848</v>
      </c>
      <c r="D360" t="s">
        <v>849</v>
      </c>
      <c r="E360" s="353">
        <v>44713</v>
      </c>
      <c r="F360">
        <v>15004</v>
      </c>
      <c r="G360">
        <v>847</v>
      </c>
      <c r="H360">
        <v>804</v>
      </c>
      <c r="I360">
        <v>860</v>
      </c>
      <c r="J360">
        <v>833</v>
      </c>
      <c r="K360">
        <v>875</v>
      </c>
      <c r="L360">
        <v>687</v>
      </c>
      <c r="M360">
        <v>652</v>
      </c>
      <c r="N360">
        <v>160</v>
      </c>
      <c r="O360">
        <v>974</v>
      </c>
      <c r="P360">
        <v>19</v>
      </c>
      <c r="Q360">
        <v>14</v>
      </c>
      <c r="R360">
        <v>15</v>
      </c>
      <c r="S360">
        <v>22</v>
      </c>
      <c r="T360">
        <v>16</v>
      </c>
      <c r="U360">
        <v>15</v>
      </c>
      <c r="V360">
        <v>11</v>
      </c>
      <c r="W360">
        <v>4</v>
      </c>
      <c r="X360">
        <v>23</v>
      </c>
      <c r="Y360">
        <v>826</v>
      </c>
      <c r="Z360">
        <v>788</v>
      </c>
      <c r="AA360">
        <v>843</v>
      </c>
      <c r="AB360">
        <v>808</v>
      </c>
      <c r="AC360">
        <v>857</v>
      </c>
      <c r="AD360">
        <v>669</v>
      </c>
      <c r="AE360">
        <v>641</v>
      </c>
      <c r="AF360">
        <v>155</v>
      </c>
      <c r="AG360">
        <v>949</v>
      </c>
      <c r="AH360">
        <v>66</v>
      </c>
      <c r="AI360">
        <v>61</v>
      </c>
      <c r="AJ360">
        <v>3</v>
      </c>
      <c r="AK360">
        <v>2</v>
      </c>
      <c r="AL360">
        <v>63</v>
      </c>
      <c r="AM360">
        <v>59</v>
      </c>
      <c r="AN360">
        <v>489</v>
      </c>
      <c r="AO360">
        <v>8</v>
      </c>
      <c r="AP360">
        <v>481</v>
      </c>
      <c r="AQ360">
        <v>0</v>
      </c>
      <c r="AR360">
        <v>0</v>
      </c>
      <c r="AS360">
        <v>0</v>
      </c>
      <c r="AT360">
        <v>77</v>
      </c>
      <c r="AU360">
        <v>1</v>
      </c>
      <c r="AV360">
        <v>76</v>
      </c>
      <c r="AW360">
        <v>652</v>
      </c>
      <c r="AX360">
        <v>4</v>
      </c>
      <c r="AY360">
        <v>17</v>
      </c>
      <c r="AZ360">
        <v>628</v>
      </c>
      <c r="BA360">
        <v>11</v>
      </c>
      <c r="BB360">
        <v>0</v>
      </c>
      <c r="BC360">
        <v>0</v>
      </c>
      <c r="BD360">
        <v>11</v>
      </c>
      <c r="BE360">
        <v>641</v>
      </c>
      <c r="BF360">
        <v>4</v>
      </c>
      <c r="BG360">
        <v>17</v>
      </c>
      <c r="BH360">
        <v>617</v>
      </c>
      <c r="BI360">
        <v>64</v>
      </c>
      <c r="BJ360">
        <v>3</v>
      </c>
      <c r="BK360">
        <v>182</v>
      </c>
      <c r="BL360">
        <v>53</v>
      </c>
      <c r="BM360">
        <v>23</v>
      </c>
      <c r="BN360">
        <v>7</v>
      </c>
      <c r="BO360">
        <v>39</v>
      </c>
      <c r="BP360">
        <v>5</v>
      </c>
      <c r="BQ360">
        <v>0</v>
      </c>
      <c r="BR360">
        <v>0</v>
      </c>
      <c r="BS360">
        <v>34</v>
      </c>
      <c r="BT360">
        <v>0</v>
      </c>
      <c r="BU360">
        <v>0</v>
      </c>
      <c r="BV360">
        <v>3</v>
      </c>
      <c r="BW360">
        <v>8</v>
      </c>
      <c r="BX360">
        <v>1</v>
      </c>
      <c r="BY360">
        <v>7</v>
      </c>
      <c r="BZ360">
        <v>27</v>
      </c>
      <c r="CA360">
        <v>4</v>
      </c>
      <c r="CB360">
        <v>23</v>
      </c>
      <c r="CC360">
        <v>4</v>
      </c>
      <c r="CG360">
        <v>847</v>
      </c>
      <c r="CH360">
        <v>623</v>
      </c>
      <c r="CI360">
        <v>860</v>
      </c>
      <c r="CJ360">
        <v>212</v>
      </c>
      <c r="CK360">
        <v>780</v>
      </c>
      <c r="CL360">
        <v>526</v>
      </c>
      <c r="CM360">
        <v>804</v>
      </c>
      <c r="CN360">
        <v>742</v>
      </c>
      <c r="CO360">
        <v>707</v>
      </c>
      <c r="CP360">
        <v>311</v>
      </c>
      <c r="CQ360">
        <v>19</v>
      </c>
      <c r="CR360">
        <v>16</v>
      </c>
      <c r="CS360">
        <v>15</v>
      </c>
      <c r="CT360">
        <v>6</v>
      </c>
      <c r="CU360">
        <v>13</v>
      </c>
      <c r="CV360">
        <v>7</v>
      </c>
      <c r="CW360">
        <v>14</v>
      </c>
      <c r="CX360">
        <v>14</v>
      </c>
      <c r="CY360">
        <v>11</v>
      </c>
      <c r="CZ360">
        <v>3</v>
      </c>
      <c r="DA360">
        <v>826</v>
      </c>
      <c r="DB360">
        <v>606</v>
      </c>
      <c r="DC360">
        <v>843</v>
      </c>
      <c r="DD360">
        <v>206</v>
      </c>
      <c r="DE360">
        <v>765</v>
      </c>
      <c r="DF360">
        <v>518</v>
      </c>
      <c r="DG360">
        <v>788</v>
      </c>
      <c r="DH360">
        <v>726</v>
      </c>
      <c r="DI360">
        <v>694</v>
      </c>
      <c r="DJ360">
        <v>307</v>
      </c>
      <c r="DL360">
        <v>1088</v>
      </c>
      <c r="DM360">
        <v>1085</v>
      </c>
      <c r="DN360">
        <v>3</v>
      </c>
      <c r="DO360">
        <v>1088</v>
      </c>
      <c r="DP360">
        <v>36</v>
      </c>
      <c r="DQ360">
        <v>1049</v>
      </c>
      <c r="DR360">
        <v>3</v>
      </c>
      <c r="DS360">
        <v>86</v>
      </c>
      <c r="DT360">
        <v>278</v>
      </c>
      <c r="DU360">
        <v>303</v>
      </c>
      <c r="DV360">
        <v>432</v>
      </c>
      <c r="DW360">
        <v>44</v>
      </c>
      <c r="DX360">
        <v>11</v>
      </c>
      <c r="DY360">
        <v>26</v>
      </c>
      <c r="DZ360">
        <v>271</v>
      </c>
      <c r="EA360">
        <v>1</v>
      </c>
      <c r="EB360">
        <v>77</v>
      </c>
      <c r="EC360">
        <v>1</v>
      </c>
      <c r="ED360">
        <v>266</v>
      </c>
      <c r="EE360">
        <v>2</v>
      </c>
      <c r="EF360">
        <v>3</v>
      </c>
      <c r="EG360">
        <v>50</v>
      </c>
      <c r="EH360">
        <v>533</v>
      </c>
      <c r="EI360">
        <v>502</v>
      </c>
      <c r="EJ360">
        <v>3</v>
      </c>
      <c r="EK360">
        <v>14</v>
      </c>
      <c r="EL360">
        <v>13</v>
      </c>
      <c r="EM360">
        <v>6</v>
      </c>
      <c r="EN360">
        <v>0</v>
      </c>
      <c r="EO360">
        <v>36</v>
      </c>
      <c r="EP360">
        <v>519</v>
      </c>
      <c r="EQ360">
        <v>494</v>
      </c>
      <c r="ER360">
        <v>12</v>
      </c>
      <c r="ES360">
        <v>123</v>
      </c>
      <c r="ET360">
        <v>29</v>
      </c>
      <c r="EU360">
        <v>501</v>
      </c>
      <c r="EV360">
        <v>85</v>
      </c>
      <c r="EW360">
        <v>10332</v>
      </c>
      <c r="EX360">
        <v>11</v>
      </c>
      <c r="EY360">
        <v>1074</v>
      </c>
      <c r="EZ360">
        <v>127</v>
      </c>
      <c r="FA360">
        <v>87</v>
      </c>
      <c r="FB360">
        <v>100</v>
      </c>
      <c r="FC360">
        <v>4853</v>
      </c>
      <c r="FD360">
        <v>4303</v>
      </c>
      <c r="FE360">
        <v>1762</v>
      </c>
      <c r="FF360">
        <v>10918</v>
      </c>
      <c r="FG360">
        <v>98</v>
      </c>
      <c r="FH360">
        <v>60</v>
      </c>
      <c r="FI360">
        <v>0</v>
      </c>
      <c r="FJ360">
        <v>6</v>
      </c>
      <c r="FK360">
        <v>1</v>
      </c>
      <c r="FL360">
        <v>96</v>
      </c>
      <c r="FM360">
        <v>1</v>
      </c>
      <c r="FN360">
        <v>3</v>
      </c>
      <c r="FO360">
        <v>0</v>
      </c>
      <c r="FP360">
        <v>0</v>
      </c>
      <c r="FQ360">
        <v>0</v>
      </c>
      <c r="FR360">
        <v>1</v>
      </c>
      <c r="FS360">
        <v>0</v>
      </c>
      <c r="FT360">
        <v>0</v>
      </c>
      <c r="FU360">
        <v>9</v>
      </c>
      <c r="FV360">
        <v>5</v>
      </c>
      <c r="FW360">
        <v>2</v>
      </c>
      <c r="FX360">
        <v>2</v>
      </c>
      <c r="FY360">
        <v>7</v>
      </c>
      <c r="FZ360">
        <v>2</v>
      </c>
      <c r="GA360">
        <v>12</v>
      </c>
      <c r="GB360">
        <v>6</v>
      </c>
      <c r="GC360">
        <v>515</v>
      </c>
      <c r="GD360">
        <v>175</v>
      </c>
      <c r="GE360">
        <v>690</v>
      </c>
      <c r="GF360">
        <v>14</v>
      </c>
      <c r="GG360">
        <v>2</v>
      </c>
      <c r="GH360">
        <v>16</v>
      </c>
      <c r="GI360">
        <v>500</v>
      </c>
      <c r="GJ360">
        <v>173</v>
      </c>
      <c r="GK360">
        <v>673</v>
      </c>
      <c r="GL360">
        <v>515</v>
      </c>
      <c r="GM360">
        <v>35</v>
      </c>
      <c r="GN360">
        <v>31</v>
      </c>
      <c r="GO360">
        <v>35</v>
      </c>
      <c r="GP360">
        <v>257</v>
      </c>
      <c r="GQ360">
        <v>4</v>
      </c>
      <c r="GR360">
        <v>0</v>
      </c>
      <c r="GS360">
        <v>0</v>
      </c>
      <c r="GT360" t="s">
        <v>121</v>
      </c>
      <c r="GU360" t="s">
        <v>1350</v>
      </c>
      <c r="HH360" s="130"/>
      <c r="HI360" s="130"/>
      <c r="HN360" s="130"/>
      <c r="HO360" s="130"/>
      <c r="HP360" s="130"/>
    </row>
    <row r="361" spans="1:224" x14ac:dyDescent="0.3">
      <c r="A361" t="s">
        <v>126</v>
      </c>
      <c r="B361" t="s">
        <v>135</v>
      </c>
      <c r="C361" t="s">
        <v>834</v>
      </c>
      <c r="D361" t="s">
        <v>835</v>
      </c>
      <c r="E361" s="353">
        <v>44682</v>
      </c>
      <c r="F361">
        <v>3528</v>
      </c>
      <c r="G361">
        <v>160</v>
      </c>
      <c r="H361">
        <v>192</v>
      </c>
      <c r="I361">
        <v>194</v>
      </c>
      <c r="J361">
        <v>127</v>
      </c>
      <c r="K361">
        <v>199</v>
      </c>
      <c r="L361">
        <v>142</v>
      </c>
      <c r="M361">
        <v>107</v>
      </c>
      <c r="N361">
        <v>152</v>
      </c>
      <c r="O361">
        <v>208</v>
      </c>
      <c r="P361">
        <v>4</v>
      </c>
      <c r="Q361">
        <v>4</v>
      </c>
      <c r="R361">
        <v>4</v>
      </c>
      <c r="S361">
        <v>3</v>
      </c>
      <c r="T361">
        <v>4</v>
      </c>
      <c r="U361">
        <v>3</v>
      </c>
      <c r="V361">
        <v>2</v>
      </c>
      <c r="W361">
        <v>4</v>
      </c>
      <c r="X361">
        <v>6</v>
      </c>
      <c r="Y361">
        <v>154</v>
      </c>
      <c r="Z361">
        <v>186</v>
      </c>
      <c r="AA361">
        <v>188</v>
      </c>
      <c r="AB361">
        <v>123</v>
      </c>
      <c r="AC361">
        <v>194</v>
      </c>
      <c r="AD361">
        <v>138</v>
      </c>
      <c r="AE361">
        <v>105</v>
      </c>
      <c r="AF361">
        <v>148</v>
      </c>
      <c r="AG361">
        <v>201</v>
      </c>
      <c r="AH361">
        <v>11</v>
      </c>
      <c r="AI361">
        <v>11</v>
      </c>
      <c r="AJ361">
        <v>0</v>
      </c>
      <c r="AK361">
        <v>0</v>
      </c>
      <c r="AL361">
        <v>11</v>
      </c>
      <c r="AM361">
        <v>11</v>
      </c>
      <c r="AN361">
        <v>63</v>
      </c>
      <c r="AO361">
        <v>2</v>
      </c>
      <c r="AP361">
        <v>61</v>
      </c>
      <c r="AQ361">
        <v>0</v>
      </c>
      <c r="AR361">
        <v>0</v>
      </c>
      <c r="AS361">
        <v>0</v>
      </c>
      <c r="AT361">
        <v>47</v>
      </c>
      <c r="AU361">
        <v>2</v>
      </c>
      <c r="AV361">
        <v>45</v>
      </c>
      <c r="AW361">
        <v>107</v>
      </c>
      <c r="AX361">
        <v>1</v>
      </c>
      <c r="AY361">
        <v>4</v>
      </c>
      <c r="AZ361">
        <v>101</v>
      </c>
      <c r="BA361">
        <v>2</v>
      </c>
      <c r="BB361">
        <v>0</v>
      </c>
      <c r="BC361">
        <v>0</v>
      </c>
      <c r="BD361">
        <v>2</v>
      </c>
      <c r="BE361">
        <v>105</v>
      </c>
      <c r="BF361">
        <v>1</v>
      </c>
      <c r="BG361">
        <v>4</v>
      </c>
      <c r="BH361">
        <v>99</v>
      </c>
      <c r="BI361">
        <v>3</v>
      </c>
      <c r="BJ361">
        <v>0</v>
      </c>
      <c r="BK361">
        <v>41</v>
      </c>
      <c r="BL361">
        <v>23</v>
      </c>
      <c r="BM361">
        <v>8</v>
      </c>
      <c r="BN361">
        <v>1</v>
      </c>
      <c r="BO361">
        <v>13</v>
      </c>
      <c r="BP361">
        <v>2</v>
      </c>
      <c r="BQ361">
        <v>0</v>
      </c>
      <c r="BR361">
        <v>0</v>
      </c>
      <c r="BS361">
        <v>11</v>
      </c>
      <c r="BT361">
        <v>0</v>
      </c>
      <c r="BU361">
        <v>0</v>
      </c>
      <c r="BV361">
        <v>0</v>
      </c>
      <c r="BW361">
        <v>2</v>
      </c>
      <c r="BX361">
        <v>0</v>
      </c>
      <c r="BY361">
        <v>2</v>
      </c>
      <c r="BZ361">
        <v>8</v>
      </c>
      <c r="CA361">
        <v>1</v>
      </c>
      <c r="CB361">
        <v>6</v>
      </c>
      <c r="CC361">
        <v>2</v>
      </c>
      <c r="CG361">
        <v>160</v>
      </c>
      <c r="CH361">
        <v>94</v>
      </c>
      <c r="CI361">
        <v>194</v>
      </c>
      <c r="CJ361">
        <v>57</v>
      </c>
      <c r="CK361">
        <v>173</v>
      </c>
      <c r="CL361">
        <v>117</v>
      </c>
      <c r="CM361">
        <v>192</v>
      </c>
      <c r="CN361">
        <v>180</v>
      </c>
      <c r="CO361">
        <v>138</v>
      </c>
      <c r="CP361">
        <v>51</v>
      </c>
      <c r="CQ361">
        <v>4</v>
      </c>
      <c r="CR361">
        <v>2</v>
      </c>
      <c r="CS361">
        <v>4</v>
      </c>
      <c r="CT361">
        <v>0</v>
      </c>
      <c r="CU361">
        <v>3</v>
      </c>
      <c r="CV361">
        <v>0</v>
      </c>
      <c r="CW361">
        <v>4</v>
      </c>
      <c r="CX361">
        <v>4</v>
      </c>
      <c r="CY361">
        <v>4</v>
      </c>
      <c r="CZ361">
        <v>0</v>
      </c>
      <c r="DA361">
        <v>154</v>
      </c>
      <c r="DB361">
        <v>91</v>
      </c>
      <c r="DC361">
        <v>188</v>
      </c>
      <c r="DD361">
        <v>55</v>
      </c>
      <c r="DE361">
        <v>168</v>
      </c>
      <c r="DF361">
        <v>115</v>
      </c>
      <c r="DG361">
        <v>186</v>
      </c>
      <c r="DH361">
        <v>174</v>
      </c>
      <c r="DI361">
        <v>132</v>
      </c>
      <c r="DJ361">
        <v>50</v>
      </c>
      <c r="DL361">
        <v>241</v>
      </c>
      <c r="DM361">
        <v>238</v>
      </c>
      <c r="DN361">
        <v>3</v>
      </c>
      <c r="DO361">
        <v>241</v>
      </c>
      <c r="DP361">
        <v>6</v>
      </c>
      <c r="DQ361">
        <v>232</v>
      </c>
      <c r="DR361">
        <v>3</v>
      </c>
      <c r="DS361">
        <v>4</v>
      </c>
      <c r="DT361">
        <v>14</v>
      </c>
      <c r="DU361">
        <v>41</v>
      </c>
      <c r="DV361">
        <v>98</v>
      </c>
      <c r="DW361">
        <v>8</v>
      </c>
      <c r="DX361">
        <v>2</v>
      </c>
      <c r="DY361">
        <v>3</v>
      </c>
      <c r="DZ361">
        <v>88</v>
      </c>
      <c r="EA361">
        <v>1</v>
      </c>
      <c r="EB361">
        <v>3</v>
      </c>
      <c r="EC361">
        <v>0</v>
      </c>
      <c r="ED361">
        <v>13</v>
      </c>
      <c r="EE361">
        <v>0</v>
      </c>
      <c r="EF361">
        <v>0</v>
      </c>
      <c r="EG361">
        <v>10</v>
      </c>
      <c r="EH361">
        <v>136</v>
      </c>
      <c r="EI361">
        <v>95</v>
      </c>
      <c r="EJ361">
        <v>0</v>
      </c>
      <c r="EK361">
        <v>2</v>
      </c>
      <c r="EL361">
        <v>4</v>
      </c>
      <c r="EM361">
        <v>0</v>
      </c>
      <c r="EN361">
        <v>0</v>
      </c>
      <c r="EO361">
        <v>7</v>
      </c>
      <c r="EP361">
        <v>130</v>
      </c>
      <c r="EQ361">
        <v>95</v>
      </c>
      <c r="ER361">
        <v>8</v>
      </c>
      <c r="ES361">
        <v>31</v>
      </c>
      <c r="ET361">
        <v>5</v>
      </c>
      <c r="EU361">
        <v>21</v>
      </c>
      <c r="EV361">
        <v>32</v>
      </c>
      <c r="EW361">
        <v>2560</v>
      </c>
      <c r="EX361">
        <v>1</v>
      </c>
      <c r="EY361">
        <v>289</v>
      </c>
      <c r="EZ361">
        <v>3</v>
      </c>
      <c r="FA361">
        <v>11</v>
      </c>
      <c r="FB361">
        <v>44</v>
      </c>
      <c r="FC361">
        <v>1244</v>
      </c>
      <c r="FD361">
        <v>1078</v>
      </c>
      <c r="FE361">
        <v>291</v>
      </c>
      <c r="FF361">
        <v>2613</v>
      </c>
      <c r="FG361">
        <v>6</v>
      </c>
      <c r="FH361">
        <v>3</v>
      </c>
      <c r="FI361">
        <v>0</v>
      </c>
      <c r="FJ361">
        <v>0</v>
      </c>
      <c r="FK361">
        <v>0</v>
      </c>
      <c r="FL361">
        <v>5</v>
      </c>
      <c r="FM361">
        <v>1</v>
      </c>
      <c r="FN361">
        <v>0</v>
      </c>
      <c r="FO361">
        <v>0</v>
      </c>
      <c r="FP361">
        <v>0</v>
      </c>
      <c r="FQ361">
        <v>0</v>
      </c>
      <c r="FR361">
        <v>0</v>
      </c>
      <c r="FS361">
        <v>0</v>
      </c>
      <c r="FT361">
        <v>0</v>
      </c>
      <c r="FU361">
        <v>1</v>
      </c>
      <c r="FV361">
        <v>0</v>
      </c>
      <c r="FW361">
        <v>0</v>
      </c>
      <c r="FX361">
        <v>0</v>
      </c>
      <c r="FY361">
        <v>1</v>
      </c>
      <c r="FZ361">
        <v>0</v>
      </c>
      <c r="GA361">
        <v>1</v>
      </c>
      <c r="GB361">
        <v>0</v>
      </c>
      <c r="GC361">
        <v>124</v>
      </c>
      <c r="GD361">
        <v>37</v>
      </c>
      <c r="GE361">
        <v>161</v>
      </c>
      <c r="GF361">
        <v>3</v>
      </c>
      <c r="GG361">
        <v>0</v>
      </c>
      <c r="GH361">
        <v>3</v>
      </c>
      <c r="GI361">
        <v>120</v>
      </c>
      <c r="GJ361">
        <v>36</v>
      </c>
      <c r="GK361">
        <v>156</v>
      </c>
      <c r="GL361">
        <v>124</v>
      </c>
      <c r="GM361">
        <v>2</v>
      </c>
      <c r="GN361">
        <v>2</v>
      </c>
      <c r="GO361">
        <v>2</v>
      </c>
      <c r="GP361">
        <v>35</v>
      </c>
      <c r="GQ361">
        <v>2</v>
      </c>
      <c r="GR361">
        <v>1</v>
      </c>
      <c r="GS361">
        <v>1</v>
      </c>
      <c r="GT361" t="s">
        <v>118</v>
      </c>
      <c r="GU361" t="s">
        <v>1351</v>
      </c>
      <c r="HH361" s="130"/>
      <c r="HI361" s="130"/>
      <c r="HN361" s="130"/>
      <c r="HO361" s="130"/>
      <c r="HP361" s="130"/>
    </row>
    <row r="362" spans="1:224" x14ac:dyDescent="0.3">
      <c r="A362" t="s">
        <v>126</v>
      </c>
      <c r="B362" t="s">
        <v>135</v>
      </c>
      <c r="C362" t="s">
        <v>834</v>
      </c>
      <c r="D362" t="s">
        <v>835</v>
      </c>
      <c r="E362" s="353">
        <v>44713</v>
      </c>
      <c r="F362">
        <v>3533</v>
      </c>
      <c r="G362">
        <v>161</v>
      </c>
      <c r="H362">
        <v>190</v>
      </c>
      <c r="I362">
        <v>189</v>
      </c>
      <c r="J362">
        <v>124</v>
      </c>
      <c r="K362">
        <v>194</v>
      </c>
      <c r="L362">
        <v>142</v>
      </c>
      <c r="M362">
        <v>106</v>
      </c>
      <c r="N362">
        <v>156</v>
      </c>
      <c r="O362">
        <v>207</v>
      </c>
      <c r="P362">
        <v>4</v>
      </c>
      <c r="Q362">
        <v>4</v>
      </c>
      <c r="R362">
        <v>4</v>
      </c>
      <c r="S362">
        <v>3</v>
      </c>
      <c r="T362">
        <v>4</v>
      </c>
      <c r="U362">
        <v>3</v>
      </c>
      <c r="V362">
        <v>2</v>
      </c>
      <c r="W362">
        <v>4</v>
      </c>
      <c r="X362">
        <v>6</v>
      </c>
      <c r="Y362">
        <v>156</v>
      </c>
      <c r="Z362">
        <v>185</v>
      </c>
      <c r="AA362">
        <v>184</v>
      </c>
      <c r="AB362">
        <v>121</v>
      </c>
      <c r="AC362">
        <v>190</v>
      </c>
      <c r="AD362">
        <v>139</v>
      </c>
      <c r="AE362">
        <v>104</v>
      </c>
      <c r="AF362">
        <v>152</v>
      </c>
      <c r="AG362">
        <v>201</v>
      </c>
      <c r="AH362">
        <v>10</v>
      </c>
      <c r="AI362">
        <v>10</v>
      </c>
      <c r="AJ362">
        <v>0</v>
      </c>
      <c r="AK362">
        <v>0</v>
      </c>
      <c r="AL362">
        <v>10</v>
      </c>
      <c r="AM362">
        <v>10</v>
      </c>
      <c r="AN362">
        <v>61</v>
      </c>
      <c r="AO362">
        <v>2</v>
      </c>
      <c r="AP362">
        <v>59</v>
      </c>
      <c r="AQ362">
        <v>0</v>
      </c>
      <c r="AR362">
        <v>0</v>
      </c>
      <c r="AS362">
        <v>0</v>
      </c>
      <c r="AT362">
        <v>48</v>
      </c>
      <c r="AU362">
        <v>2</v>
      </c>
      <c r="AV362">
        <v>46</v>
      </c>
      <c r="AW362">
        <v>106</v>
      </c>
      <c r="AX362">
        <v>0</v>
      </c>
      <c r="AY362">
        <v>4</v>
      </c>
      <c r="AZ362">
        <v>101</v>
      </c>
      <c r="BA362">
        <v>2</v>
      </c>
      <c r="BB362">
        <v>0</v>
      </c>
      <c r="BC362">
        <v>0</v>
      </c>
      <c r="BD362">
        <v>2</v>
      </c>
      <c r="BE362">
        <v>104</v>
      </c>
      <c r="BF362">
        <v>0</v>
      </c>
      <c r="BG362">
        <v>4</v>
      </c>
      <c r="BH362">
        <v>99</v>
      </c>
      <c r="BI362">
        <v>3</v>
      </c>
      <c r="BJ362">
        <v>0</v>
      </c>
      <c r="BK362">
        <v>40</v>
      </c>
      <c r="BL362">
        <v>22</v>
      </c>
      <c r="BM362">
        <v>8</v>
      </c>
      <c r="BN362">
        <v>1</v>
      </c>
      <c r="BO362">
        <v>13</v>
      </c>
      <c r="BP362">
        <v>2</v>
      </c>
      <c r="BQ362">
        <v>0</v>
      </c>
      <c r="BR362">
        <v>0</v>
      </c>
      <c r="BS362">
        <v>11</v>
      </c>
      <c r="BT362">
        <v>0</v>
      </c>
      <c r="BU362">
        <v>0</v>
      </c>
      <c r="BV362">
        <v>0</v>
      </c>
      <c r="BW362">
        <v>2</v>
      </c>
      <c r="BX362">
        <v>0</v>
      </c>
      <c r="BY362">
        <v>2</v>
      </c>
      <c r="BZ362">
        <v>8</v>
      </c>
      <c r="CA362">
        <v>1</v>
      </c>
      <c r="CB362">
        <v>6</v>
      </c>
      <c r="CC362">
        <v>2</v>
      </c>
      <c r="CG362">
        <v>161</v>
      </c>
      <c r="CH362">
        <v>96</v>
      </c>
      <c r="CI362">
        <v>189</v>
      </c>
      <c r="CJ362">
        <v>53</v>
      </c>
      <c r="CK362">
        <v>170</v>
      </c>
      <c r="CL362">
        <v>110</v>
      </c>
      <c r="CM362">
        <v>190</v>
      </c>
      <c r="CN362">
        <v>181</v>
      </c>
      <c r="CO362">
        <v>139</v>
      </c>
      <c r="CP362">
        <v>51</v>
      </c>
      <c r="CQ362">
        <v>4</v>
      </c>
      <c r="CR362">
        <v>2</v>
      </c>
      <c r="CS362">
        <v>4</v>
      </c>
      <c r="CT362">
        <v>0</v>
      </c>
      <c r="CU362">
        <v>3</v>
      </c>
      <c r="CV362">
        <v>0</v>
      </c>
      <c r="CW362">
        <v>4</v>
      </c>
      <c r="CX362">
        <v>4</v>
      </c>
      <c r="CY362">
        <v>4</v>
      </c>
      <c r="CZ362">
        <v>0</v>
      </c>
      <c r="DA362">
        <v>156</v>
      </c>
      <c r="DB362">
        <v>93</v>
      </c>
      <c r="DC362">
        <v>184</v>
      </c>
      <c r="DD362">
        <v>52</v>
      </c>
      <c r="DE362">
        <v>166</v>
      </c>
      <c r="DF362">
        <v>109</v>
      </c>
      <c r="DG362">
        <v>185</v>
      </c>
      <c r="DH362">
        <v>176</v>
      </c>
      <c r="DI362">
        <v>134</v>
      </c>
      <c r="DJ362">
        <v>50</v>
      </c>
      <c r="DL362">
        <v>240</v>
      </c>
      <c r="DM362">
        <v>238</v>
      </c>
      <c r="DN362">
        <v>2</v>
      </c>
      <c r="DO362">
        <v>240</v>
      </c>
      <c r="DP362">
        <v>6</v>
      </c>
      <c r="DQ362">
        <v>232</v>
      </c>
      <c r="DR362">
        <v>2</v>
      </c>
      <c r="DS362">
        <v>4</v>
      </c>
      <c r="DT362">
        <v>14</v>
      </c>
      <c r="DU362">
        <v>41</v>
      </c>
      <c r="DV362">
        <v>98</v>
      </c>
      <c r="DW362">
        <v>8</v>
      </c>
      <c r="DX362">
        <v>2</v>
      </c>
      <c r="DY362">
        <v>3</v>
      </c>
      <c r="DZ362">
        <v>87</v>
      </c>
      <c r="EA362">
        <v>1</v>
      </c>
      <c r="EB362">
        <v>3</v>
      </c>
      <c r="EC362">
        <v>0</v>
      </c>
      <c r="ED362">
        <v>13</v>
      </c>
      <c r="EE362">
        <v>0</v>
      </c>
      <c r="EF362">
        <v>0</v>
      </c>
      <c r="EG362">
        <v>10</v>
      </c>
      <c r="EH362">
        <v>134</v>
      </c>
      <c r="EI362">
        <v>96</v>
      </c>
      <c r="EJ362">
        <v>0</v>
      </c>
      <c r="EK362">
        <v>2</v>
      </c>
      <c r="EL362">
        <v>4</v>
      </c>
      <c r="EM362">
        <v>0</v>
      </c>
      <c r="EN362">
        <v>0</v>
      </c>
      <c r="EO362">
        <v>7</v>
      </c>
      <c r="EP362">
        <v>129</v>
      </c>
      <c r="EQ362">
        <v>96</v>
      </c>
      <c r="ER362">
        <v>5</v>
      </c>
      <c r="ES362">
        <v>31</v>
      </c>
      <c r="ET362">
        <v>5</v>
      </c>
      <c r="EU362">
        <v>21</v>
      </c>
      <c r="EV362">
        <v>32</v>
      </c>
      <c r="EW362">
        <v>2564</v>
      </c>
      <c r="EX362">
        <v>0</v>
      </c>
      <c r="EY362">
        <v>293</v>
      </c>
      <c r="EZ362">
        <v>3</v>
      </c>
      <c r="FA362">
        <v>11</v>
      </c>
      <c r="FB362">
        <v>44</v>
      </c>
      <c r="FC362">
        <v>1242</v>
      </c>
      <c r="FD362">
        <v>1081</v>
      </c>
      <c r="FE362">
        <v>294</v>
      </c>
      <c r="FF362">
        <v>2617</v>
      </c>
      <c r="FG362">
        <v>5</v>
      </c>
      <c r="FH362">
        <v>2</v>
      </c>
      <c r="FI362">
        <v>0</v>
      </c>
      <c r="FJ362">
        <v>0</v>
      </c>
      <c r="FK362">
        <v>0</v>
      </c>
      <c r="FL362">
        <v>4</v>
      </c>
      <c r="FM362">
        <v>1</v>
      </c>
      <c r="FN362">
        <v>0</v>
      </c>
      <c r="FO362">
        <v>0</v>
      </c>
      <c r="FP362">
        <v>0</v>
      </c>
      <c r="FQ362">
        <v>0</v>
      </c>
      <c r="FR362">
        <v>0</v>
      </c>
      <c r="FS362">
        <v>0</v>
      </c>
      <c r="FT362">
        <v>0</v>
      </c>
      <c r="FU362">
        <v>1</v>
      </c>
      <c r="FV362">
        <v>0</v>
      </c>
      <c r="FW362">
        <v>0</v>
      </c>
      <c r="FX362">
        <v>0</v>
      </c>
      <c r="FY362">
        <v>1</v>
      </c>
      <c r="FZ362">
        <v>0</v>
      </c>
      <c r="GA362">
        <v>1</v>
      </c>
      <c r="GB362">
        <v>0</v>
      </c>
      <c r="GC362">
        <v>122</v>
      </c>
      <c r="GD362">
        <v>36</v>
      </c>
      <c r="GE362">
        <v>158</v>
      </c>
      <c r="GF362">
        <v>2</v>
      </c>
      <c r="GG362">
        <v>0</v>
      </c>
      <c r="GH362">
        <v>2</v>
      </c>
      <c r="GI362">
        <v>119</v>
      </c>
      <c r="GJ362">
        <v>36</v>
      </c>
      <c r="GK362">
        <v>155</v>
      </c>
      <c r="GL362">
        <v>122</v>
      </c>
      <c r="GM362">
        <v>2</v>
      </c>
      <c r="GN362">
        <v>2</v>
      </c>
      <c r="GO362">
        <v>2</v>
      </c>
      <c r="GP362">
        <v>35</v>
      </c>
      <c r="GQ362">
        <v>2</v>
      </c>
      <c r="GR362">
        <v>1</v>
      </c>
      <c r="GS362">
        <v>1</v>
      </c>
      <c r="GT362" t="s">
        <v>121</v>
      </c>
      <c r="GU362" t="s">
        <v>1351</v>
      </c>
      <c r="HH362" s="130"/>
      <c r="HI362" s="130"/>
      <c r="HN362" s="130"/>
      <c r="HO362" s="130"/>
      <c r="HP362" s="130"/>
    </row>
    <row r="363" spans="1:224" x14ac:dyDescent="0.3">
      <c r="A363" t="s">
        <v>130</v>
      </c>
      <c r="B363" t="s">
        <v>250</v>
      </c>
      <c r="C363" t="s">
        <v>900</v>
      </c>
      <c r="D363" t="s">
        <v>901</v>
      </c>
      <c r="E363" s="353">
        <v>44682</v>
      </c>
      <c r="F363">
        <v>28247</v>
      </c>
      <c r="G363">
        <v>797</v>
      </c>
      <c r="H363">
        <v>760</v>
      </c>
      <c r="I363">
        <v>827</v>
      </c>
      <c r="J363">
        <v>756</v>
      </c>
      <c r="K363">
        <v>804</v>
      </c>
      <c r="L363">
        <v>522</v>
      </c>
      <c r="M363">
        <v>705</v>
      </c>
      <c r="N363">
        <v>587</v>
      </c>
      <c r="O363">
        <v>870</v>
      </c>
      <c r="P363">
        <v>32</v>
      </c>
      <c r="Q363">
        <v>38</v>
      </c>
      <c r="R363">
        <v>44</v>
      </c>
      <c r="S363">
        <v>33</v>
      </c>
      <c r="T363">
        <v>42</v>
      </c>
      <c r="U363">
        <v>18</v>
      </c>
      <c r="V363">
        <v>23</v>
      </c>
      <c r="W363">
        <v>31</v>
      </c>
      <c r="X363">
        <v>47</v>
      </c>
      <c r="Y363">
        <v>756</v>
      </c>
      <c r="Z363">
        <v>713</v>
      </c>
      <c r="AA363">
        <v>773</v>
      </c>
      <c r="AB363">
        <v>715</v>
      </c>
      <c r="AC363">
        <v>752</v>
      </c>
      <c r="AD363">
        <v>499</v>
      </c>
      <c r="AE363">
        <v>673</v>
      </c>
      <c r="AF363">
        <v>549</v>
      </c>
      <c r="AG363">
        <v>813</v>
      </c>
      <c r="AH363">
        <v>112</v>
      </c>
      <c r="AI363">
        <v>104</v>
      </c>
      <c r="AJ363">
        <v>8</v>
      </c>
      <c r="AK363">
        <v>8</v>
      </c>
      <c r="AL363">
        <v>100</v>
      </c>
      <c r="AM363">
        <v>92</v>
      </c>
      <c r="AN363">
        <v>456</v>
      </c>
      <c r="AO363">
        <v>11</v>
      </c>
      <c r="AP363">
        <v>441</v>
      </c>
      <c r="AQ363">
        <v>0</v>
      </c>
      <c r="AR363">
        <v>0</v>
      </c>
      <c r="AS363">
        <v>0</v>
      </c>
      <c r="AT363">
        <v>330</v>
      </c>
      <c r="AU363">
        <v>6</v>
      </c>
      <c r="AV363">
        <v>322</v>
      </c>
      <c r="AW363">
        <v>705</v>
      </c>
      <c r="AX363">
        <v>1</v>
      </c>
      <c r="AY363">
        <v>13</v>
      </c>
      <c r="AZ363">
        <v>689</v>
      </c>
      <c r="BA363">
        <v>23</v>
      </c>
      <c r="BB363">
        <v>0</v>
      </c>
      <c r="BC363">
        <v>1</v>
      </c>
      <c r="BD363">
        <v>22</v>
      </c>
      <c r="BE363">
        <v>673</v>
      </c>
      <c r="BF363">
        <v>1</v>
      </c>
      <c r="BG363">
        <v>12</v>
      </c>
      <c r="BH363">
        <v>658</v>
      </c>
      <c r="BI363">
        <v>109</v>
      </c>
      <c r="BJ363">
        <v>16</v>
      </c>
      <c r="BK363">
        <v>129</v>
      </c>
      <c r="BL363">
        <v>114</v>
      </c>
      <c r="BM363">
        <v>35</v>
      </c>
      <c r="BN363">
        <v>2</v>
      </c>
      <c r="BO363">
        <v>74</v>
      </c>
      <c r="BP363">
        <v>47</v>
      </c>
      <c r="BQ363">
        <v>2</v>
      </c>
      <c r="BR363">
        <v>0</v>
      </c>
      <c r="BS363">
        <v>27</v>
      </c>
      <c r="BT363">
        <v>0</v>
      </c>
      <c r="BU363">
        <v>0</v>
      </c>
      <c r="BV363">
        <v>4</v>
      </c>
      <c r="BW363">
        <v>8</v>
      </c>
      <c r="BX363">
        <v>0</v>
      </c>
      <c r="BY363">
        <v>8</v>
      </c>
      <c r="BZ363">
        <v>18</v>
      </c>
      <c r="CA363">
        <v>7</v>
      </c>
      <c r="CB363">
        <v>16</v>
      </c>
      <c r="CC363">
        <v>2</v>
      </c>
      <c r="CG363">
        <v>797</v>
      </c>
      <c r="CH363">
        <v>622</v>
      </c>
      <c r="CI363">
        <v>827</v>
      </c>
      <c r="CJ363">
        <v>234</v>
      </c>
      <c r="CK363">
        <v>746</v>
      </c>
      <c r="CL363">
        <v>480</v>
      </c>
      <c r="CM363">
        <v>760</v>
      </c>
      <c r="CN363">
        <v>722</v>
      </c>
      <c r="CO363">
        <v>725</v>
      </c>
      <c r="CP363">
        <v>333</v>
      </c>
      <c r="CQ363">
        <v>32</v>
      </c>
      <c r="CR363">
        <v>24</v>
      </c>
      <c r="CS363">
        <v>44</v>
      </c>
      <c r="CT363">
        <v>7</v>
      </c>
      <c r="CU363">
        <v>36</v>
      </c>
      <c r="CV363">
        <v>15</v>
      </c>
      <c r="CW363">
        <v>38</v>
      </c>
      <c r="CX363">
        <v>34</v>
      </c>
      <c r="CY363">
        <v>30</v>
      </c>
      <c r="CZ363">
        <v>6</v>
      </c>
      <c r="DA363">
        <v>756</v>
      </c>
      <c r="DB363">
        <v>589</v>
      </c>
      <c r="DC363">
        <v>773</v>
      </c>
      <c r="DD363">
        <v>221</v>
      </c>
      <c r="DE363">
        <v>701</v>
      </c>
      <c r="DF363">
        <v>457</v>
      </c>
      <c r="DG363">
        <v>713</v>
      </c>
      <c r="DH363">
        <v>679</v>
      </c>
      <c r="DI363">
        <v>687</v>
      </c>
      <c r="DJ363">
        <v>321</v>
      </c>
      <c r="DL363">
        <v>940</v>
      </c>
      <c r="DM363">
        <v>927</v>
      </c>
      <c r="DN363">
        <v>13</v>
      </c>
      <c r="DO363">
        <v>940</v>
      </c>
      <c r="DP363">
        <v>63</v>
      </c>
      <c r="DQ363">
        <v>864</v>
      </c>
      <c r="DR363">
        <v>13</v>
      </c>
      <c r="DS363">
        <v>6</v>
      </c>
      <c r="DT363">
        <v>369</v>
      </c>
      <c r="DU363">
        <v>177</v>
      </c>
      <c r="DV363">
        <v>538</v>
      </c>
      <c r="DW363">
        <v>70</v>
      </c>
      <c r="DX363">
        <v>14</v>
      </c>
      <c r="DY363">
        <v>65</v>
      </c>
      <c r="DZ363">
        <v>74</v>
      </c>
      <c r="EA363">
        <v>2</v>
      </c>
      <c r="EB363">
        <v>2</v>
      </c>
      <c r="EC363">
        <v>0</v>
      </c>
      <c r="ED363">
        <v>349</v>
      </c>
      <c r="EE363">
        <v>14</v>
      </c>
      <c r="EF363">
        <v>5</v>
      </c>
      <c r="EG363">
        <v>142</v>
      </c>
      <c r="EH363">
        <v>559</v>
      </c>
      <c r="EI363">
        <v>234</v>
      </c>
      <c r="EJ363">
        <v>5</v>
      </c>
      <c r="EK363">
        <v>36</v>
      </c>
      <c r="EL363">
        <v>21</v>
      </c>
      <c r="EM363">
        <v>1</v>
      </c>
      <c r="EN363">
        <v>0</v>
      </c>
      <c r="EO363">
        <v>101</v>
      </c>
      <c r="EP363">
        <v>534</v>
      </c>
      <c r="EQ363">
        <v>229</v>
      </c>
      <c r="ER363">
        <v>51</v>
      </c>
      <c r="ES363">
        <v>332</v>
      </c>
      <c r="ET363">
        <v>52</v>
      </c>
      <c r="EU363">
        <v>179</v>
      </c>
      <c r="EV363">
        <v>131</v>
      </c>
      <c r="EW363">
        <v>21805</v>
      </c>
      <c r="EX363">
        <v>0</v>
      </c>
      <c r="EY363">
        <v>562</v>
      </c>
      <c r="EZ363">
        <v>16</v>
      </c>
      <c r="FA363">
        <v>46</v>
      </c>
      <c r="FB363">
        <v>203</v>
      </c>
      <c r="FC363">
        <v>14591</v>
      </c>
      <c r="FD363">
        <v>6749</v>
      </c>
      <c r="FE363">
        <v>775</v>
      </c>
      <c r="FF363">
        <v>22115</v>
      </c>
      <c r="FG363">
        <v>123</v>
      </c>
      <c r="FH363">
        <v>54</v>
      </c>
      <c r="FI363">
        <v>5</v>
      </c>
      <c r="FJ363">
        <v>37</v>
      </c>
      <c r="FK363">
        <v>7</v>
      </c>
      <c r="FL363">
        <v>114</v>
      </c>
      <c r="FM363">
        <v>2</v>
      </c>
      <c r="FN363">
        <v>5</v>
      </c>
      <c r="FO363">
        <v>0</v>
      </c>
      <c r="FP363">
        <v>0</v>
      </c>
      <c r="FQ363">
        <v>0</v>
      </c>
      <c r="FR363">
        <v>3</v>
      </c>
      <c r="FS363">
        <v>0</v>
      </c>
      <c r="FT363">
        <v>0</v>
      </c>
      <c r="FU363">
        <v>18</v>
      </c>
      <c r="FV363">
        <v>15</v>
      </c>
      <c r="FW363">
        <v>1</v>
      </c>
      <c r="FX363">
        <v>4</v>
      </c>
      <c r="FY363">
        <v>13</v>
      </c>
      <c r="FZ363">
        <v>5</v>
      </c>
      <c r="GA363">
        <v>23</v>
      </c>
      <c r="GB363">
        <v>6</v>
      </c>
      <c r="GC363">
        <v>546</v>
      </c>
      <c r="GD363">
        <v>118</v>
      </c>
      <c r="GE363">
        <v>664</v>
      </c>
      <c r="GF363">
        <v>12</v>
      </c>
      <c r="GG363">
        <v>3</v>
      </c>
      <c r="GH363">
        <v>15</v>
      </c>
      <c r="GI363">
        <v>529</v>
      </c>
      <c r="GJ363">
        <v>115</v>
      </c>
      <c r="GK363">
        <v>644</v>
      </c>
      <c r="GL363">
        <v>546</v>
      </c>
      <c r="GM363">
        <v>59</v>
      </c>
      <c r="GN363">
        <v>57</v>
      </c>
      <c r="GO363">
        <v>58</v>
      </c>
      <c r="GP363">
        <v>372</v>
      </c>
      <c r="GQ363">
        <v>13</v>
      </c>
      <c r="GR363">
        <v>4</v>
      </c>
      <c r="GS363">
        <v>4</v>
      </c>
      <c r="GT363" t="s">
        <v>118</v>
      </c>
      <c r="GU363" t="s">
        <v>1379</v>
      </c>
      <c r="HH363" s="130"/>
      <c r="HI363" s="130"/>
      <c r="HN363" s="130"/>
      <c r="HO363" s="130"/>
      <c r="HP363" s="130"/>
    </row>
    <row r="364" spans="1:224" x14ac:dyDescent="0.3">
      <c r="A364" t="s">
        <v>126</v>
      </c>
      <c r="B364" t="s">
        <v>135</v>
      </c>
      <c r="C364" t="s">
        <v>850</v>
      </c>
      <c r="D364" t="s">
        <v>851</v>
      </c>
      <c r="E364" s="353">
        <v>44682</v>
      </c>
      <c r="F364">
        <v>15792</v>
      </c>
      <c r="G364">
        <v>1188</v>
      </c>
      <c r="H364">
        <v>1130</v>
      </c>
      <c r="I364">
        <v>1212</v>
      </c>
      <c r="J364">
        <v>1118</v>
      </c>
      <c r="K364">
        <v>1214</v>
      </c>
      <c r="L364">
        <v>894</v>
      </c>
      <c r="M364">
        <v>1041</v>
      </c>
      <c r="N364">
        <v>1012</v>
      </c>
      <c r="O364">
        <v>1309</v>
      </c>
      <c r="P364">
        <v>22</v>
      </c>
      <c r="Q364">
        <v>22</v>
      </c>
      <c r="R364">
        <v>24</v>
      </c>
      <c r="S364">
        <v>18</v>
      </c>
      <c r="T364">
        <v>25</v>
      </c>
      <c r="U364">
        <v>12</v>
      </c>
      <c r="V364">
        <v>20</v>
      </c>
      <c r="W364">
        <v>22</v>
      </c>
      <c r="X364">
        <v>25</v>
      </c>
      <c r="Y364">
        <v>1157</v>
      </c>
      <c r="Z364">
        <v>1103</v>
      </c>
      <c r="AA364">
        <v>1181</v>
      </c>
      <c r="AB364">
        <v>1094</v>
      </c>
      <c r="AC364">
        <v>1182</v>
      </c>
      <c r="AD364">
        <v>879</v>
      </c>
      <c r="AE364">
        <v>1015</v>
      </c>
      <c r="AF364">
        <v>986</v>
      </c>
      <c r="AG364">
        <v>1276</v>
      </c>
      <c r="AH364">
        <v>73</v>
      </c>
      <c r="AI364">
        <v>59</v>
      </c>
      <c r="AJ364">
        <v>1</v>
      </c>
      <c r="AK364">
        <v>1</v>
      </c>
      <c r="AL364">
        <v>71</v>
      </c>
      <c r="AM364">
        <v>58</v>
      </c>
      <c r="AN364">
        <v>747</v>
      </c>
      <c r="AO364">
        <v>9</v>
      </c>
      <c r="AP364">
        <v>735</v>
      </c>
      <c r="AQ364">
        <v>0</v>
      </c>
      <c r="AR364">
        <v>0</v>
      </c>
      <c r="AS364">
        <v>0</v>
      </c>
      <c r="AT364">
        <v>629</v>
      </c>
      <c r="AU364">
        <v>8</v>
      </c>
      <c r="AV364">
        <v>619</v>
      </c>
      <c r="AW364">
        <v>1041</v>
      </c>
      <c r="AX364">
        <v>5</v>
      </c>
      <c r="AY364">
        <v>17</v>
      </c>
      <c r="AZ364">
        <v>1019</v>
      </c>
      <c r="BA364">
        <v>20</v>
      </c>
      <c r="BB364">
        <v>0</v>
      </c>
      <c r="BC364">
        <v>0</v>
      </c>
      <c r="BD364">
        <v>20</v>
      </c>
      <c r="BE364">
        <v>1015</v>
      </c>
      <c r="BF364">
        <v>5</v>
      </c>
      <c r="BG364">
        <v>17</v>
      </c>
      <c r="BH364">
        <v>993</v>
      </c>
      <c r="BI364">
        <v>190</v>
      </c>
      <c r="BJ364">
        <v>26</v>
      </c>
      <c r="BK364">
        <v>212</v>
      </c>
      <c r="BL364">
        <v>118</v>
      </c>
      <c r="BM364">
        <v>27</v>
      </c>
      <c r="BN364">
        <v>4</v>
      </c>
      <c r="BO364">
        <v>81</v>
      </c>
      <c r="BP364">
        <v>15</v>
      </c>
      <c r="BQ364">
        <v>0</v>
      </c>
      <c r="BR364">
        <v>0</v>
      </c>
      <c r="BS364">
        <v>66</v>
      </c>
      <c r="BT364">
        <v>0</v>
      </c>
      <c r="BU364">
        <v>0</v>
      </c>
      <c r="BV364">
        <v>11</v>
      </c>
      <c r="BW364">
        <v>21</v>
      </c>
      <c r="BX364">
        <v>2</v>
      </c>
      <c r="BY364">
        <v>19</v>
      </c>
      <c r="BZ364">
        <v>52</v>
      </c>
      <c r="CA364">
        <v>17</v>
      </c>
      <c r="CB364">
        <v>46</v>
      </c>
      <c r="CC364">
        <v>6</v>
      </c>
      <c r="CG364">
        <v>1188</v>
      </c>
      <c r="CH364">
        <v>779</v>
      </c>
      <c r="CI364">
        <v>1212</v>
      </c>
      <c r="CJ364">
        <v>335</v>
      </c>
      <c r="CK364">
        <v>1117</v>
      </c>
      <c r="CL364">
        <v>752</v>
      </c>
      <c r="CM364">
        <v>1130</v>
      </c>
      <c r="CN364">
        <v>1008</v>
      </c>
      <c r="CO364">
        <v>1038</v>
      </c>
      <c r="CP364">
        <v>416</v>
      </c>
      <c r="CQ364">
        <v>22</v>
      </c>
      <c r="CR364">
        <v>13</v>
      </c>
      <c r="CS364">
        <v>24</v>
      </c>
      <c r="CT364">
        <v>3</v>
      </c>
      <c r="CU364">
        <v>21</v>
      </c>
      <c r="CV364">
        <v>5</v>
      </c>
      <c r="CW364">
        <v>22</v>
      </c>
      <c r="CX364">
        <v>19</v>
      </c>
      <c r="CY364">
        <v>20</v>
      </c>
      <c r="CZ364">
        <v>2</v>
      </c>
      <c r="DA364">
        <v>1157</v>
      </c>
      <c r="DB364">
        <v>760</v>
      </c>
      <c r="DC364">
        <v>1181</v>
      </c>
      <c r="DD364">
        <v>330</v>
      </c>
      <c r="DE364">
        <v>1091</v>
      </c>
      <c r="DF364">
        <v>745</v>
      </c>
      <c r="DG364">
        <v>1103</v>
      </c>
      <c r="DH364">
        <v>984</v>
      </c>
      <c r="DI364">
        <v>1013</v>
      </c>
      <c r="DJ364">
        <v>413</v>
      </c>
      <c r="DL364">
        <v>1385</v>
      </c>
      <c r="DM364">
        <v>1375</v>
      </c>
      <c r="DN364">
        <v>10</v>
      </c>
      <c r="DO364">
        <v>1385</v>
      </c>
      <c r="DP364">
        <v>33</v>
      </c>
      <c r="DQ364">
        <v>1342</v>
      </c>
      <c r="DR364">
        <v>10</v>
      </c>
      <c r="DS364">
        <v>596</v>
      </c>
      <c r="DT364">
        <v>647</v>
      </c>
      <c r="DU364">
        <v>244</v>
      </c>
      <c r="DV364">
        <v>986</v>
      </c>
      <c r="DW364">
        <v>98</v>
      </c>
      <c r="DX364">
        <v>14</v>
      </c>
      <c r="DY364">
        <v>37</v>
      </c>
      <c r="DZ364">
        <v>2</v>
      </c>
      <c r="EA364">
        <v>4</v>
      </c>
      <c r="EB364">
        <v>593</v>
      </c>
      <c r="EC364">
        <v>2</v>
      </c>
      <c r="ED364">
        <v>638</v>
      </c>
      <c r="EE364">
        <v>2</v>
      </c>
      <c r="EF364">
        <v>1</v>
      </c>
      <c r="EG364">
        <v>75</v>
      </c>
      <c r="EH364">
        <v>718</v>
      </c>
      <c r="EI364">
        <v>591</v>
      </c>
      <c r="EJ364">
        <v>1</v>
      </c>
      <c r="EK364">
        <v>11</v>
      </c>
      <c r="EL364">
        <v>17</v>
      </c>
      <c r="EM364">
        <v>4</v>
      </c>
      <c r="EN364">
        <v>0</v>
      </c>
      <c r="EO364">
        <v>62</v>
      </c>
      <c r="EP364">
        <v>698</v>
      </c>
      <c r="EQ364">
        <v>582</v>
      </c>
      <c r="ER364">
        <v>14</v>
      </c>
      <c r="ES364">
        <v>162</v>
      </c>
      <c r="ET364">
        <v>42</v>
      </c>
      <c r="EU364">
        <v>570</v>
      </c>
      <c r="EV364">
        <v>41</v>
      </c>
      <c r="EW364">
        <v>10041</v>
      </c>
      <c r="EX364">
        <v>33</v>
      </c>
      <c r="EY364">
        <v>1010</v>
      </c>
      <c r="EZ364">
        <v>239</v>
      </c>
      <c r="FA364">
        <v>44</v>
      </c>
      <c r="FB364">
        <v>89</v>
      </c>
      <c r="FC364">
        <v>5197</v>
      </c>
      <c r="FD364">
        <v>4301</v>
      </c>
      <c r="FE364">
        <v>1154</v>
      </c>
      <c r="FF364">
        <v>10652</v>
      </c>
      <c r="FG364">
        <v>146</v>
      </c>
      <c r="FH364">
        <v>100</v>
      </c>
      <c r="FI364">
        <v>1</v>
      </c>
      <c r="FJ364">
        <v>9</v>
      </c>
      <c r="FK364">
        <v>1</v>
      </c>
      <c r="FL364">
        <v>141</v>
      </c>
      <c r="FM364">
        <v>4</v>
      </c>
      <c r="FN364">
        <v>1</v>
      </c>
      <c r="FO364">
        <v>0</v>
      </c>
      <c r="FP364">
        <v>0</v>
      </c>
      <c r="FQ364">
        <v>0</v>
      </c>
      <c r="FR364">
        <v>1</v>
      </c>
      <c r="FS364">
        <v>0</v>
      </c>
      <c r="FT364">
        <v>0</v>
      </c>
      <c r="FU364">
        <v>16</v>
      </c>
      <c r="FV364">
        <v>12</v>
      </c>
      <c r="FW364">
        <v>6</v>
      </c>
      <c r="FX364">
        <v>4</v>
      </c>
      <c r="FY364">
        <v>7</v>
      </c>
      <c r="FZ364">
        <v>9</v>
      </c>
      <c r="GA364">
        <v>17</v>
      </c>
      <c r="GB364">
        <v>2</v>
      </c>
      <c r="GC364">
        <v>813</v>
      </c>
      <c r="GD364">
        <v>200</v>
      </c>
      <c r="GE364">
        <v>1013</v>
      </c>
      <c r="GF364">
        <v>15</v>
      </c>
      <c r="GG364">
        <v>2</v>
      </c>
      <c r="GH364">
        <v>17</v>
      </c>
      <c r="GI364">
        <v>794</v>
      </c>
      <c r="GJ364">
        <v>197</v>
      </c>
      <c r="GK364">
        <v>991</v>
      </c>
      <c r="GL364">
        <v>813</v>
      </c>
      <c r="GM364">
        <v>100</v>
      </c>
      <c r="GN364">
        <v>97</v>
      </c>
      <c r="GO364">
        <v>100</v>
      </c>
      <c r="GP364">
        <v>538</v>
      </c>
      <c r="GQ364">
        <v>28</v>
      </c>
      <c r="GR364">
        <v>12</v>
      </c>
      <c r="GS364">
        <v>12</v>
      </c>
      <c r="GT364" t="s">
        <v>118</v>
      </c>
      <c r="GU364" t="s">
        <v>1352</v>
      </c>
      <c r="HH364" s="130"/>
      <c r="HI364" s="130"/>
      <c r="HN364" s="130"/>
      <c r="HO364" s="130"/>
      <c r="HP364" s="130"/>
    </row>
    <row r="365" spans="1:224" x14ac:dyDescent="0.3">
      <c r="A365" t="s">
        <v>126</v>
      </c>
      <c r="B365" t="s">
        <v>135</v>
      </c>
      <c r="C365" t="s">
        <v>850</v>
      </c>
      <c r="D365" t="s">
        <v>851</v>
      </c>
      <c r="E365" s="353">
        <v>44713</v>
      </c>
      <c r="F365">
        <v>15771</v>
      </c>
      <c r="G365">
        <v>1222</v>
      </c>
      <c r="H365">
        <v>1156</v>
      </c>
      <c r="I365">
        <v>1233</v>
      </c>
      <c r="J365">
        <v>1143</v>
      </c>
      <c r="K365">
        <v>1237</v>
      </c>
      <c r="L365">
        <v>923</v>
      </c>
      <c r="M365">
        <v>1064</v>
      </c>
      <c r="N365">
        <v>1020</v>
      </c>
      <c r="O365">
        <v>1323</v>
      </c>
      <c r="P365">
        <v>22</v>
      </c>
      <c r="Q365">
        <v>22</v>
      </c>
      <c r="R365">
        <v>24</v>
      </c>
      <c r="S365">
        <v>17</v>
      </c>
      <c r="T365">
        <v>25</v>
      </c>
      <c r="U365">
        <v>12</v>
      </c>
      <c r="V365">
        <v>20</v>
      </c>
      <c r="W365">
        <v>21</v>
      </c>
      <c r="X365">
        <v>24</v>
      </c>
      <c r="Y365">
        <v>1190</v>
      </c>
      <c r="Z365">
        <v>1128</v>
      </c>
      <c r="AA365">
        <v>1201</v>
      </c>
      <c r="AB365">
        <v>1120</v>
      </c>
      <c r="AC365">
        <v>1204</v>
      </c>
      <c r="AD365">
        <v>908</v>
      </c>
      <c r="AE365">
        <v>1038</v>
      </c>
      <c r="AF365">
        <v>995</v>
      </c>
      <c r="AG365">
        <v>1290</v>
      </c>
      <c r="AH365">
        <v>76</v>
      </c>
      <c r="AI365">
        <v>69</v>
      </c>
      <c r="AJ365">
        <v>1</v>
      </c>
      <c r="AK365">
        <v>1</v>
      </c>
      <c r="AL365">
        <v>73</v>
      </c>
      <c r="AM365">
        <v>67</v>
      </c>
      <c r="AN365">
        <v>785</v>
      </c>
      <c r="AO365">
        <v>9</v>
      </c>
      <c r="AP365">
        <v>773</v>
      </c>
      <c r="AQ365">
        <v>0</v>
      </c>
      <c r="AR365">
        <v>0</v>
      </c>
      <c r="AS365">
        <v>0</v>
      </c>
      <c r="AT365">
        <v>658</v>
      </c>
      <c r="AU365">
        <v>8</v>
      </c>
      <c r="AV365">
        <v>648</v>
      </c>
      <c r="AW365">
        <v>1064</v>
      </c>
      <c r="AX365">
        <v>6</v>
      </c>
      <c r="AY365">
        <v>19</v>
      </c>
      <c r="AZ365">
        <v>1039</v>
      </c>
      <c r="BA365">
        <v>20</v>
      </c>
      <c r="BB365">
        <v>0</v>
      </c>
      <c r="BC365">
        <v>0</v>
      </c>
      <c r="BD365">
        <v>20</v>
      </c>
      <c r="BE365">
        <v>1038</v>
      </c>
      <c r="BF365">
        <v>5</v>
      </c>
      <c r="BG365">
        <v>19</v>
      </c>
      <c r="BH365">
        <v>1014</v>
      </c>
      <c r="BI365">
        <v>192</v>
      </c>
      <c r="BJ365">
        <v>28</v>
      </c>
      <c r="BK365">
        <v>214</v>
      </c>
      <c r="BL365">
        <v>119</v>
      </c>
      <c r="BM365">
        <v>29</v>
      </c>
      <c r="BN365">
        <v>4</v>
      </c>
      <c r="BO365">
        <v>81</v>
      </c>
      <c r="BP365">
        <v>15</v>
      </c>
      <c r="BQ365">
        <v>0</v>
      </c>
      <c r="BR365">
        <v>0</v>
      </c>
      <c r="BS365">
        <v>66</v>
      </c>
      <c r="BT365">
        <v>0</v>
      </c>
      <c r="BU365">
        <v>0</v>
      </c>
      <c r="BV365">
        <v>12</v>
      </c>
      <c r="BW365">
        <v>25</v>
      </c>
      <c r="BX365">
        <v>2</v>
      </c>
      <c r="BY365">
        <v>23</v>
      </c>
      <c r="BZ365">
        <v>52</v>
      </c>
      <c r="CA365">
        <v>18</v>
      </c>
      <c r="CB365">
        <v>46</v>
      </c>
      <c r="CC365">
        <v>6</v>
      </c>
      <c r="CG365">
        <v>1222</v>
      </c>
      <c r="CH365">
        <v>795</v>
      </c>
      <c r="CI365">
        <v>1233</v>
      </c>
      <c r="CJ365">
        <v>337</v>
      </c>
      <c r="CK365">
        <v>1141</v>
      </c>
      <c r="CL365">
        <v>765</v>
      </c>
      <c r="CM365">
        <v>1156</v>
      </c>
      <c r="CN365">
        <v>1039</v>
      </c>
      <c r="CO365">
        <v>1076</v>
      </c>
      <c r="CP365">
        <v>426</v>
      </c>
      <c r="CQ365">
        <v>22</v>
      </c>
      <c r="CR365">
        <v>13</v>
      </c>
      <c r="CS365">
        <v>24</v>
      </c>
      <c r="CT365">
        <v>3</v>
      </c>
      <c r="CU365">
        <v>21</v>
      </c>
      <c r="CV365">
        <v>5</v>
      </c>
      <c r="CW365">
        <v>22</v>
      </c>
      <c r="CX365">
        <v>19</v>
      </c>
      <c r="CY365">
        <v>20</v>
      </c>
      <c r="CZ365">
        <v>3</v>
      </c>
      <c r="DA365">
        <v>1190</v>
      </c>
      <c r="DB365">
        <v>775</v>
      </c>
      <c r="DC365">
        <v>1201</v>
      </c>
      <c r="DD365">
        <v>332</v>
      </c>
      <c r="DE365">
        <v>1114</v>
      </c>
      <c r="DF365">
        <v>757</v>
      </c>
      <c r="DG365">
        <v>1128</v>
      </c>
      <c r="DH365">
        <v>1014</v>
      </c>
      <c r="DI365">
        <v>1050</v>
      </c>
      <c r="DJ365">
        <v>421</v>
      </c>
      <c r="DL365">
        <v>1393</v>
      </c>
      <c r="DM365">
        <v>1382</v>
      </c>
      <c r="DN365">
        <v>11</v>
      </c>
      <c r="DO365">
        <v>1393</v>
      </c>
      <c r="DP365">
        <v>33</v>
      </c>
      <c r="DQ365">
        <v>1349</v>
      </c>
      <c r="DR365">
        <v>11</v>
      </c>
      <c r="DS365">
        <v>597</v>
      </c>
      <c r="DT365">
        <v>650</v>
      </c>
      <c r="DU365">
        <v>248</v>
      </c>
      <c r="DV365">
        <v>990</v>
      </c>
      <c r="DW365">
        <v>98</v>
      </c>
      <c r="DX365">
        <v>14</v>
      </c>
      <c r="DY365">
        <v>38</v>
      </c>
      <c r="DZ365">
        <v>1</v>
      </c>
      <c r="EA365">
        <v>4</v>
      </c>
      <c r="EB365">
        <v>593</v>
      </c>
      <c r="EC365">
        <v>2</v>
      </c>
      <c r="ED365">
        <v>640</v>
      </c>
      <c r="EE365">
        <v>2</v>
      </c>
      <c r="EF365">
        <v>1</v>
      </c>
      <c r="EG365">
        <v>76</v>
      </c>
      <c r="EH365">
        <v>719</v>
      </c>
      <c r="EI365">
        <v>597</v>
      </c>
      <c r="EJ365">
        <v>1</v>
      </c>
      <c r="EK365">
        <v>11</v>
      </c>
      <c r="EL365">
        <v>17</v>
      </c>
      <c r="EM365">
        <v>4</v>
      </c>
      <c r="EN365">
        <v>0</v>
      </c>
      <c r="EO365">
        <v>63</v>
      </c>
      <c r="EP365">
        <v>698</v>
      </c>
      <c r="EQ365">
        <v>588</v>
      </c>
      <c r="ER365">
        <v>15</v>
      </c>
      <c r="ES365">
        <v>161</v>
      </c>
      <c r="ET365">
        <v>41</v>
      </c>
      <c r="EU365">
        <v>587</v>
      </c>
      <c r="EV365">
        <v>42</v>
      </c>
      <c r="EW365">
        <v>10013</v>
      </c>
      <c r="EX365">
        <v>22</v>
      </c>
      <c r="EY365">
        <v>1014</v>
      </c>
      <c r="EZ365">
        <v>256</v>
      </c>
      <c r="FA365">
        <v>44</v>
      </c>
      <c r="FB365">
        <v>91</v>
      </c>
      <c r="FC365">
        <v>5173</v>
      </c>
      <c r="FD365">
        <v>4317</v>
      </c>
      <c r="FE365">
        <v>1152</v>
      </c>
      <c r="FF365">
        <v>10642</v>
      </c>
      <c r="FG365">
        <v>149</v>
      </c>
      <c r="FH365">
        <v>101</v>
      </c>
      <c r="FI365">
        <v>1</v>
      </c>
      <c r="FJ365">
        <v>8</v>
      </c>
      <c r="FK365">
        <v>1</v>
      </c>
      <c r="FL365">
        <v>144</v>
      </c>
      <c r="FM365">
        <v>4</v>
      </c>
      <c r="FN365">
        <v>1</v>
      </c>
      <c r="FO365">
        <v>0</v>
      </c>
      <c r="FP365">
        <v>0</v>
      </c>
      <c r="FQ365">
        <v>0</v>
      </c>
      <c r="FR365">
        <v>1</v>
      </c>
      <c r="FS365">
        <v>0</v>
      </c>
      <c r="FT365">
        <v>0</v>
      </c>
      <c r="FU365">
        <v>16</v>
      </c>
      <c r="FV365">
        <v>13</v>
      </c>
      <c r="FW365">
        <v>6</v>
      </c>
      <c r="FX365">
        <v>5</v>
      </c>
      <c r="FY365">
        <v>7</v>
      </c>
      <c r="FZ365">
        <v>9</v>
      </c>
      <c r="GA365">
        <v>17</v>
      </c>
      <c r="GB365">
        <v>2</v>
      </c>
      <c r="GC365">
        <v>819</v>
      </c>
      <c r="GD365">
        <v>204</v>
      </c>
      <c r="GE365">
        <v>1023</v>
      </c>
      <c r="GF365">
        <v>15</v>
      </c>
      <c r="GG365">
        <v>2</v>
      </c>
      <c r="GH365">
        <v>17</v>
      </c>
      <c r="GI365">
        <v>800</v>
      </c>
      <c r="GJ365">
        <v>201</v>
      </c>
      <c r="GK365">
        <v>1001</v>
      </c>
      <c r="GL365">
        <v>819</v>
      </c>
      <c r="GM365">
        <v>106</v>
      </c>
      <c r="GN365">
        <v>101</v>
      </c>
      <c r="GO365">
        <v>106</v>
      </c>
      <c r="GP365">
        <v>543</v>
      </c>
      <c r="GQ365">
        <v>28</v>
      </c>
      <c r="GR365">
        <v>13</v>
      </c>
      <c r="GS365">
        <v>13</v>
      </c>
      <c r="GT365" t="s">
        <v>121</v>
      </c>
      <c r="GU365" t="s">
        <v>1352</v>
      </c>
      <c r="HH365" s="130"/>
      <c r="HI365" s="130"/>
      <c r="HN365" s="130"/>
      <c r="HO365" s="130"/>
      <c r="HP365" s="130"/>
    </row>
    <row r="366" spans="1:224" x14ac:dyDescent="0.3">
      <c r="A366" t="s">
        <v>126</v>
      </c>
      <c r="B366" t="s">
        <v>185</v>
      </c>
      <c r="C366" t="s">
        <v>852</v>
      </c>
      <c r="D366" t="s">
        <v>853</v>
      </c>
      <c r="E366" s="353">
        <v>44682</v>
      </c>
      <c r="F366">
        <v>4829</v>
      </c>
      <c r="G366">
        <v>388</v>
      </c>
      <c r="H366">
        <v>357</v>
      </c>
      <c r="I366">
        <v>379</v>
      </c>
      <c r="J366">
        <v>394</v>
      </c>
      <c r="K366">
        <v>380</v>
      </c>
      <c r="L366">
        <v>260</v>
      </c>
      <c r="M366">
        <v>346</v>
      </c>
      <c r="N366">
        <v>318</v>
      </c>
      <c r="O366">
        <v>435</v>
      </c>
      <c r="P366">
        <v>9</v>
      </c>
      <c r="Q366">
        <v>4</v>
      </c>
      <c r="R366">
        <v>7</v>
      </c>
      <c r="S366">
        <v>10</v>
      </c>
      <c r="T366">
        <v>6</v>
      </c>
      <c r="U366">
        <v>1</v>
      </c>
      <c r="V366">
        <v>6</v>
      </c>
      <c r="W366">
        <v>7</v>
      </c>
      <c r="X366">
        <v>10</v>
      </c>
      <c r="Y366">
        <v>374</v>
      </c>
      <c r="Z366">
        <v>348</v>
      </c>
      <c r="AA366">
        <v>366</v>
      </c>
      <c r="AB366">
        <v>380</v>
      </c>
      <c r="AC366">
        <v>368</v>
      </c>
      <c r="AD366">
        <v>257</v>
      </c>
      <c r="AE366">
        <v>337</v>
      </c>
      <c r="AF366">
        <v>307</v>
      </c>
      <c r="AG366">
        <v>418</v>
      </c>
      <c r="AH366">
        <v>38</v>
      </c>
      <c r="AI366">
        <v>35</v>
      </c>
      <c r="AJ366">
        <v>2</v>
      </c>
      <c r="AK366">
        <v>2</v>
      </c>
      <c r="AL366">
        <v>36</v>
      </c>
      <c r="AM366">
        <v>33</v>
      </c>
      <c r="AN366">
        <v>223</v>
      </c>
      <c r="AO366">
        <v>0</v>
      </c>
      <c r="AP366">
        <v>222</v>
      </c>
      <c r="AQ366">
        <v>0</v>
      </c>
      <c r="AR366">
        <v>0</v>
      </c>
      <c r="AS366">
        <v>0</v>
      </c>
      <c r="AT366">
        <v>184</v>
      </c>
      <c r="AU366">
        <v>0</v>
      </c>
      <c r="AV366">
        <v>183</v>
      </c>
      <c r="AW366">
        <v>346</v>
      </c>
      <c r="AX366">
        <v>0</v>
      </c>
      <c r="AY366">
        <v>6</v>
      </c>
      <c r="AZ366">
        <v>337</v>
      </c>
      <c r="BA366">
        <v>6</v>
      </c>
      <c r="BB366">
        <v>0</v>
      </c>
      <c r="BC366">
        <v>1</v>
      </c>
      <c r="BD366">
        <v>5</v>
      </c>
      <c r="BE366">
        <v>337</v>
      </c>
      <c r="BF366">
        <v>0</v>
      </c>
      <c r="BG366">
        <v>5</v>
      </c>
      <c r="BH366">
        <v>329</v>
      </c>
      <c r="BI366">
        <v>26</v>
      </c>
      <c r="BJ366">
        <v>0</v>
      </c>
      <c r="BK366">
        <v>87</v>
      </c>
      <c r="BL366">
        <v>71</v>
      </c>
      <c r="BM366">
        <v>15</v>
      </c>
      <c r="BN366">
        <v>3</v>
      </c>
      <c r="BO366">
        <v>22</v>
      </c>
      <c r="BP366">
        <v>0</v>
      </c>
      <c r="BQ366">
        <v>0</v>
      </c>
      <c r="BR366">
        <v>0</v>
      </c>
      <c r="BS366">
        <v>22</v>
      </c>
      <c r="BT366">
        <v>0</v>
      </c>
      <c r="BU366">
        <v>0</v>
      </c>
      <c r="BV366">
        <v>4</v>
      </c>
      <c r="BW366">
        <v>9</v>
      </c>
      <c r="BX366">
        <v>1</v>
      </c>
      <c r="BY366">
        <v>8</v>
      </c>
      <c r="BZ366">
        <v>18</v>
      </c>
      <c r="CA366">
        <v>0</v>
      </c>
      <c r="CB366">
        <v>18</v>
      </c>
      <c r="CC366">
        <v>0</v>
      </c>
      <c r="CG366">
        <v>388</v>
      </c>
      <c r="CH366">
        <v>235</v>
      </c>
      <c r="CI366">
        <v>379</v>
      </c>
      <c r="CJ366">
        <v>100</v>
      </c>
      <c r="CK366">
        <v>344</v>
      </c>
      <c r="CL366">
        <v>221</v>
      </c>
      <c r="CM366">
        <v>357</v>
      </c>
      <c r="CN366">
        <v>336</v>
      </c>
      <c r="CO366">
        <v>320</v>
      </c>
      <c r="CP366">
        <v>116</v>
      </c>
      <c r="CQ366">
        <v>9</v>
      </c>
      <c r="CR366">
        <v>7</v>
      </c>
      <c r="CS366">
        <v>7</v>
      </c>
      <c r="CT366">
        <v>0</v>
      </c>
      <c r="CU366">
        <v>6</v>
      </c>
      <c r="CV366">
        <v>2</v>
      </c>
      <c r="CW366">
        <v>4</v>
      </c>
      <c r="CX366">
        <v>4</v>
      </c>
      <c r="CY366">
        <v>3</v>
      </c>
      <c r="CZ366">
        <v>1</v>
      </c>
      <c r="DA366">
        <v>374</v>
      </c>
      <c r="DB366">
        <v>224</v>
      </c>
      <c r="DC366">
        <v>366</v>
      </c>
      <c r="DD366">
        <v>95</v>
      </c>
      <c r="DE366">
        <v>332</v>
      </c>
      <c r="DF366">
        <v>213</v>
      </c>
      <c r="DG366">
        <v>348</v>
      </c>
      <c r="DH366">
        <v>327</v>
      </c>
      <c r="DI366">
        <v>313</v>
      </c>
      <c r="DJ366">
        <v>111</v>
      </c>
      <c r="DL366">
        <v>452</v>
      </c>
      <c r="DM366">
        <v>445</v>
      </c>
      <c r="DN366">
        <v>7</v>
      </c>
      <c r="DO366">
        <v>452</v>
      </c>
      <c r="DP366">
        <v>12</v>
      </c>
      <c r="DQ366">
        <v>433</v>
      </c>
      <c r="DR366">
        <v>7</v>
      </c>
      <c r="DS366">
        <v>189</v>
      </c>
      <c r="DT366">
        <v>193</v>
      </c>
      <c r="DU366">
        <v>27</v>
      </c>
      <c r="DV366">
        <v>383</v>
      </c>
      <c r="DW366">
        <v>32</v>
      </c>
      <c r="DX366">
        <v>7</v>
      </c>
      <c r="DY366">
        <v>3</v>
      </c>
      <c r="DZ366">
        <v>0</v>
      </c>
      <c r="EA366">
        <v>0</v>
      </c>
      <c r="EB366">
        <v>184</v>
      </c>
      <c r="EC366">
        <v>0</v>
      </c>
      <c r="ED366">
        <v>187</v>
      </c>
      <c r="EE366">
        <v>0</v>
      </c>
      <c r="EF366">
        <v>3</v>
      </c>
      <c r="EG366">
        <v>26</v>
      </c>
      <c r="EH366">
        <v>238</v>
      </c>
      <c r="EI366">
        <v>185</v>
      </c>
      <c r="EJ366">
        <v>3</v>
      </c>
      <c r="EK366">
        <v>4</v>
      </c>
      <c r="EL366">
        <v>4</v>
      </c>
      <c r="EM366">
        <v>1</v>
      </c>
      <c r="EN366">
        <v>0</v>
      </c>
      <c r="EO366">
        <v>20</v>
      </c>
      <c r="EP366">
        <v>232</v>
      </c>
      <c r="EQ366">
        <v>181</v>
      </c>
      <c r="ER366">
        <v>4</v>
      </c>
      <c r="ES366">
        <v>53</v>
      </c>
      <c r="ET366">
        <v>7</v>
      </c>
      <c r="EU366">
        <v>166</v>
      </c>
      <c r="EV366">
        <v>29</v>
      </c>
      <c r="EW366">
        <v>3083</v>
      </c>
      <c r="EX366">
        <v>9</v>
      </c>
      <c r="EY366">
        <v>180</v>
      </c>
      <c r="EZ366">
        <v>47</v>
      </c>
      <c r="FA366">
        <v>20</v>
      </c>
      <c r="FB366">
        <v>38</v>
      </c>
      <c r="FC366">
        <v>1755</v>
      </c>
      <c r="FD366">
        <v>1255</v>
      </c>
      <c r="FE366">
        <v>268</v>
      </c>
      <c r="FF366">
        <v>3278</v>
      </c>
      <c r="FG366">
        <v>38</v>
      </c>
      <c r="FH366">
        <v>9</v>
      </c>
      <c r="FI366">
        <v>0</v>
      </c>
      <c r="FJ366">
        <v>0</v>
      </c>
      <c r="FK366">
        <v>1</v>
      </c>
      <c r="FL366">
        <v>36</v>
      </c>
      <c r="FM366">
        <v>1</v>
      </c>
      <c r="FN366">
        <v>3</v>
      </c>
      <c r="FO366">
        <v>2</v>
      </c>
      <c r="FP366">
        <v>0</v>
      </c>
      <c r="FQ366">
        <v>0</v>
      </c>
      <c r="FR366">
        <v>1</v>
      </c>
      <c r="FS366">
        <v>0</v>
      </c>
      <c r="FT366">
        <v>0</v>
      </c>
      <c r="FU366">
        <v>1</v>
      </c>
      <c r="FV366">
        <v>0</v>
      </c>
      <c r="FW366">
        <v>0</v>
      </c>
      <c r="FX366">
        <v>0</v>
      </c>
      <c r="FY366">
        <v>1</v>
      </c>
      <c r="FZ366">
        <v>0</v>
      </c>
      <c r="GA366">
        <v>4</v>
      </c>
      <c r="GB366">
        <v>2</v>
      </c>
      <c r="GC366">
        <v>266</v>
      </c>
      <c r="GD366">
        <v>84</v>
      </c>
      <c r="GE366">
        <v>350</v>
      </c>
      <c r="GF366">
        <v>3</v>
      </c>
      <c r="GG366">
        <v>1</v>
      </c>
      <c r="GH366">
        <v>4</v>
      </c>
      <c r="GI366">
        <v>262</v>
      </c>
      <c r="GJ366">
        <v>82</v>
      </c>
      <c r="GK366">
        <v>344</v>
      </c>
      <c r="GL366">
        <v>266</v>
      </c>
      <c r="GM366">
        <v>33</v>
      </c>
      <c r="GN366">
        <v>33</v>
      </c>
      <c r="GO366">
        <v>33</v>
      </c>
      <c r="GP366">
        <v>153</v>
      </c>
      <c r="GQ366">
        <v>0</v>
      </c>
      <c r="GR366">
        <v>0</v>
      </c>
      <c r="GS366">
        <v>0</v>
      </c>
      <c r="GT366" t="s">
        <v>118</v>
      </c>
      <c r="GU366" t="s">
        <v>1353</v>
      </c>
      <c r="HH366" s="130"/>
      <c r="HI366" s="130"/>
      <c r="HN366" s="130"/>
      <c r="HO366" s="130"/>
      <c r="HP366" s="130"/>
    </row>
    <row r="367" spans="1:224" x14ac:dyDescent="0.3">
      <c r="A367" t="s">
        <v>126</v>
      </c>
      <c r="B367" t="s">
        <v>185</v>
      </c>
      <c r="C367" t="s">
        <v>852</v>
      </c>
      <c r="D367" t="s">
        <v>853</v>
      </c>
      <c r="E367" s="353">
        <v>44713</v>
      </c>
      <c r="F367">
        <v>4853</v>
      </c>
      <c r="G367">
        <v>388</v>
      </c>
      <c r="H367">
        <v>360</v>
      </c>
      <c r="I367">
        <v>380</v>
      </c>
      <c r="J367">
        <v>397</v>
      </c>
      <c r="K367">
        <v>384</v>
      </c>
      <c r="L367">
        <v>270</v>
      </c>
      <c r="M367">
        <v>354</v>
      </c>
      <c r="N367">
        <v>322</v>
      </c>
      <c r="O367">
        <v>433</v>
      </c>
      <c r="P367">
        <v>7</v>
      </c>
      <c r="Q367">
        <v>4</v>
      </c>
      <c r="R367">
        <v>6</v>
      </c>
      <c r="S367">
        <v>8</v>
      </c>
      <c r="T367">
        <v>7</v>
      </c>
      <c r="U367">
        <v>1</v>
      </c>
      <c r="V367">
        <v>3</v>
      </c>
      <c r="W367">
        <v>8</v>
      </c>
      <c r="X367">
        <v>10</v>
      </c>
      <c r="Y367">
        <v>376</v>
      </c>
      <c r="Z367">
        <v>351</v>
      </c>
      <c r="AA367">
        <v>368</v>
      </c>
      <c r="AB367">
        <v>385</v>
      </c>
      <c r="AC367">
        <v>371</v>
      </c>
      <c r="AD367">
        <v>267</v>
      </c>
      <c r="AE367">
        <v>347</v>
      </c>
      <c r="AF367">
        <v>309</v>
      </c>
      <c r="AG367">
        <v>416</v>
      </c>
      <c r="AH367">
        <v>38</v>
      </c>
      <c r="AI367">
        <v>34</v>
      </c>
      <c r="AJ367">
        <v>1</v>
      </c>
      <c r="AK367">
        <v>1</v>
      </c>
      <c r="AL367">
        <v>37</v>
      </c>
      <c r="AM367">
        <v>33</v>
      </c>
      <c r="AN367">
        <v>234</v>
      </c>
      <c r="AO367">
        <v>0</v>
      </c>
      <c r="AP367">
        <v>233</v>
      </c>
      <c r="AQ367">
        <v>0</v>
      </c>
      <c r="AR367">
        <v>0</v>
      </c>
      <c r="AS367">
        <v>0</v>
      </c>
      <c r="AT367">
        <v>192</v>
      </c>
      <c r="AU367">
        <v>0</v>
      </c>
      <c r="AV367">
        <v>191</v>
      </c>
      <c r="AW367">
        <v>354</v>
      </c>
      <c r="AX367">
        <v>0</v>
      </c>
      <c r="AY367">
        <v>4</v>
      </c>
      <c r="AZ367">
        <v>347</v>
      </c>
      <c r="BA367">
        <v>3</v>
      </c>
      <c r="BB367">
        <v>0</v>
      </c>
      <c r="BC367">
        <v>0</v>
      </c>
      <c r="BD367">
        <v>3</v>
      </c>
      <c r="BE367">
        <v>347</v>
      </c>
      <c r="BF367">
        <v>0</v>
      </c>
      <c r="BG367">
        <v>4</v>
      </c>
      <c r="BH367">
        <v>340</v>
      </c>
      <c r="BI367">
        <v>26</v>
      </c>
      <c r="BJ367">
        <v>0</v>
      </c>
      <c r="BK367">
        <v>87</v>
      </c>
      <c r="BL367">
        <v>71</v>
      </c>
      <c r="BM367">
        <v>15</v>
      </c>
      <c r="BN367">
        <v>3</v>
      </c>
      <c r="BO367">
        <v>21</v>
      </c>
      <c r="BP367">
        <v>0</v>
      </c>
      <c r="BQ367">
        <v>0</v>
      </c>
      <c r="BR367">
        <v>0</v>
      </c>
      <c r="BS367">
        <v>21</v>
      </c>
      <c r="BT367">
        <v>0</v>
      </c>
      <c r="BU367">
        <v>0</v>
      </c>
      <c r="BV367">
        <v>4</v>
      </c>
      <c r="BW367">
        <v>9</v>
      </c>
      <c r="BX367">
        <v>1</v>
      </c>
      <c r="BY367">
        <v>8</v>
      </c>
      <c r="BZ367">
        <v>18</v>
      </c>
      <c r="CA367">
        <v>0</v>
      </c>
      <c r="CB367">
        <v>18</v>
      </c>
      <c r="CC367">
        <v>0</v>
      </c>
      <c r="CG367">
        <v>388</v>
      </c>
      <c r="CH367">
        <v>241</v>
      </c>
      <c r="CI367">
        <v>380</v>
      </c>
      <c r="CJ367">
        <v>97</v>
      </c>
      <c r="CK367">
        <v>346</v>
      </c>
      <c r="CL367">
        <v>219</v>
      </c>
      <c r="CM367">
        <v>360</v>
      </c>
      <c r="CN367">
        <v>339</v>
      </c>
      <c r="CO367">
        <v>324</v>
      </c>
      <c r="CP367">
        <v>118</v>
      </c>
      <c r="CQ367">
        <v>7</v>
      </c>
      <c r="CR367">
        <v>6</v>
      </c>
      <c r="CS367">
        <v>6</v>
      </c>
      <c r="CT367">
        <v>0</v>
      </c>
      <c r="CU367">
        <v>5</v>
      </c>
      <c r="CV367">
        <v>2</v>
      </c>
      <c r="CW367">
        <v>4</v>
      </c>
      <c r="CX367">
        <v>4</v>
      </c>
      <c r="CY367">
        <v>2</v>
      </c>
      <c r="CZ367">
        <v>1</v>
      </c>
      <c r="DA367">
        <v>376</v>
      </c>
      <c r="DB367">
        <v>230</v>
      </c>
      <c r="DC367">
        <v>368</v>
      </c>
      <c r="DD367">
        <v>92</v>
      </c>
      <c r="DE367">
        <v>335</v>
      </c>
      <c r="DF367">
        <v>211</v>
      </c>
      <c r="DG367">
        <v>351</v>
      </c>
      <c r="DH367">
        <v>330</v>
      </c>
      <c r="DI367">
        <v>318</v>
      </c>
      <c r="DJ367">
        <v>113</v>
      </c>
      <c r="DL367">
        <v>452</v>
      </c>
      <c r="DM367">
        <v>445</v>
      </c>
      <c r="DN367">
        <v>7</v>
      </c>
      <c r="DO367">
        <v>452</v>
      </c>
      <c r="DP367">
        <v>13</v>
      </c>
      <c r="DQ367">
        <v>432</v>
      </c>
      <c r="DR367">
        <v>7</v>
      </c>
      <c r="DS367">
        <v>192</v>
      </c>
      <c r="DT367">
        <v>196</v>
      </c>
      <c r="DU367">
        <v>27</v>
      </c>
      <c r="DV367">
        <v>383</v>
      </c>
      <c r="DW367">
        <v>32</v>
      </c>
      <c r="DX367">
        <v>7</v>
      </c>
      <c r="DY367">
        <v>3</v>
      </c>
      <c r="DZ367">
        <v>0</v>
      </c>
      <c r="EA367">
        <v>0</v>
      </c>
      <c r="EB367">
        <v>186</v>
      </c>
      <c r="EC367">
        <v>0</v>
      </c>
      <c r="ED367">
        <v>189</v>
      </c>
      <c r="EE367">
        <v>0</v>
      </c>
      <c r="EF367">
        <v>4</v>
      </c>
      <c r="EG367">
        <v>26</v>
      </c>
      <c r="EH367">
        <v>239</v>
      </c>
      <c r="EI367">
        <v>183</v>
      </c>
      <c r="EJ367">
        <v>4</v>
      </c>
      <c r="EK367">
        <v>4</v>
      </c>
      <c r="EL367">
        <v>4</v>
      </c>
      <c r="EM367">
        <v>1</v>
      </c>
      <c r="EN367">
        <v>0</v>
      </c>
      <c r="EO367">
        <v>20</v>
      </c>
      <c r="EP367">
        <v>233</v>
      </c>
      <c r="EQ367">
        <v>179</v>
      </c>
      <c r="ER367">
        <v>4</v>
      </c>
      <c r="ES367">
        <v>52</v>
      </c>
      <c r="ET367">
        <v>6</v>
      </c>
      <c r="EU367">
        <v>166</v>
      </c>
      <c r="EV367">
        <v>29</v>
      </c>
      <c r="EW367">
        <v>3099</v>
      </c>
      <c r="EX367">
        <v>4</v>
      </c>
      <c r="EY367">
        <v>181</v>
      </c>
      <c r="EZ367">
        <v>49</v>
      </c>
      <c r="FA367">
        <v>20</v>
      </c>
      <c r="FB367">
        <v>38</v>
      </c>
      <c r="FC367">
        <v>1768</v>
      </c>
      <c r="FD367">
        <v>1258</v>
      </c>
      <c r="FE367">
        <v>268</v>
      </c>
      <c r="FF367">
        <v>3294</v>
      </c>
      <c r="FG367">
        <v>36</v>
      </c>
      <c r="FH367">
        <v>8</v>
      </c>
      <c r="FI367">
        <v>0</v>
      </c>
      <c r="FJ367">
        <v>0</v>
      </c>
      <c r="FK367">
        <v>2</v>
      </c>
      <c r="FL367">
        <v>33</v>
      </c>
      <c r="FM367">
        <v>1</v>
      </c>
      <c r="FN367">
        <v>4</v>
      </c>
      <c r="FO367">
        <v>1</v>
      </c>
      <c r="FP367">
        <v>0</v>
      </c>
      <c r="FQ367">
        <v>0</v>
      </c>
      <c r="FR367">
        <v>2</v>
      </c>
      <c r="FS367">
        <v>0</v>
      </c>
      <c r="FT367">
        <v>0</v>
      </c>
      <c r="FU367">
        <v>1</v>
      </c>
      <c r="FV367">
        <v>0</v>
      </c>
      <c r="FW367">
        <v>0</v>
      </c>
      <c r="FX367">
        <v>0</v>
      </c>
      <c r="FY367">
        <v>1</v>
      </c>
      <c r="FZ367">
        <v>0</v>
      </c>
      <c r="GA367">
        <v>5</v>
      </c>
      <c r="GB367">
        <v>2</v>
      </c>
      <c r="GC367">
        <v>264</v>
      </c>
      <c r="GD367">
        <v>84</v>
      </c>
      <c r="GE367">
        <v>348</v>
      </c>
      <c r="GF367">
        <v>3</v>
      </c>
      <c r="GG367">
        <v>1</v>
      </c>
      <c r="GH367">
        <v>4</v>
      </c>
      <c r="GI367">
        <v>260</v>
      </c>
      <c r="GJ367">
        <v>82</v>
      </c>
      <c r="GK367">
        <v>342</v>
      </c>
      <c r="GL367">
        <v>264</v>
      </c>
      <c r="GM367">
        <v>35</v>
      </c>
      <c r="GN367">
        <v>35</v>
      </c>
      <c r="GO367">
        <v>35</v>
      </c>
      <c r="GP367">
        <v>154</v>
      </c>
      <c r="GQ367">
        <v>1</v>
      </c>
      <c r="GR367">
        <v>0</v>
      </c>
      <c r="GS367">
        <v>0</v>
      </c>
      <c r="GT367" t="s">
        <v>121</v>
      </c>
      <c r="GU367" t="s">
        <v>1353</v>
      </c>
      <c r="HH367" s="130"/>
      <c r="HI367" s="130"/>
      <c r="HN367" s="130"/>
      <c r="HO367" s="130"/>
      <c r="HP367" s="130"/>
    </row>
    <row r="368" spans="1:224" x14ac:dyDescent="0.3">
      <c r="A368" t="s">
        <v>126</v>
      </c>
      <c r="B368" t="s">
        <v>185</v>
      </c>
      <c r="C368" t="s">
        <v>854</v>
      </c>
      <c r="D368" t="s">
        <v>855</v>
      </c>
      <c r="E368" s="353">
        <v>44682</v>
      </c>
      <c r="F368">
        <v>10600</v>
      </c>
      <c r="G368">
        <v>616</v>
      </c>
      <c r="H368">
        <v>656</v>
      </c>
      <c r="I368">
        <v>687</v>
      </c>
      <c r="J368">
        <v>560</v>
      </c>
      <c r="K368">
        <v>683</v>
      </c>
      <c r="L368">
        <v>325</v>
      </c>
      <c r="M368">
        <v>508</v>
      </c>
      <c r="N368">
        <v>520</v>
      </c>
      <c r="O368">
        <v>751</v>
      </c>
      <c r="P368">
        <v>11</v>
      </c>
      <c r="Q368">
        <v>9</v>
      </c>
      <c r="R368">
        <v>13</v>
      </c>
      <c r="S368">
        <v>11</v>
      </c>
      <c r="T368">
        <v>13</v>
      </c>
      <c r="U368">
        <v>4</v>
      </c>
      <c r="V368">
        <v>8</v>
      </c>
      <c r="W368">
        <v>15</v>
      </c>
      <c r="X368">
        <v>21</v>
      </c>
      <c r="Y368">
        <v>601</v>
      </c>
      <c r="Z368">
        <v>643</v>
      </c>
      <c r="AA368">
        <v>670</v>
      </c>
      <c r="AB368">
        <v>545</v>
      </c>
      <c r="AC368">
        <v>666</v>
      </c>
      <c r="AD368">
        <v>317</v>
      </c>
      <c r="AE368">
        <v>496</v>
      </c>
      <c r="AF368">
        <v>502</v>
      </c>
      <c r="AG368">
        <v>725</v>
      </c>
      <c r="AH368">
        <v>53</v>
      </c>
      <c r="AI368">
        <v>50</v>
      </c>
      <c r="AJ368">
        <v>0</v>
      </c>
      <c r="AK368">
        <v>0</v>
      </c>
      <c r="AL368">
        <v>53</v>
      </c>
      <c r="AM368">
        <v>50</v>
      </c>
      <c r="AN368">
        <v>267</v>
      </c>
      <c r="AO368">
        <v>2</v>
      </c>
      <c r="AP368">
        <v>261</v>
      </c>
      <c r="AQ368">
        <v>1</v>
      </c>
      <c r="AR368">
        <v>1</v>
      </c>
      <c r="AS368">
        <v>0</v>
      </c>
      <c r="AT368">
        <v>189</v>
      </c>
      <c r="AU368">
        <v>1</v>
      </c>
      <c r="AV368">
        <v>185</v>
      </c>
      <c r="AW368">
        <v>508</v>
      </c>
      <c r="AX368">
        <v>10</v>
      </c>
      <c r="AY368">
        <v>11</v>
      </c>
      <c r="AZ368">
        <v>485</v>
      </c>
      <c r="BA368">
        <v>8</v>
      </c>
      <c r="BB368">
        <v>0</v>
      </c>
      <c r="BC368">
        <v>0</v>
      </c>
      <c r="BD368">
        <v>8</v>
      </c>
      <c r="BE368">
        <v>496</v>
      </c>
      <c r="BF368">
        <v>10</v>
      </c>
      <c r="BG368">
        <v>11</v>
      </c>
      <c r="BH368">
        <v>473</v>
      </c>
      <c r="BI368">
        <v>66</v>
      </c>
      <c r="BJ368">
        <v>12</v>
      </c>
      <c r="BK368">
        <v>119</v>
      </c>
      <c r="BL368">
        <v>42</v>
      </c>
      <c r="BM368">
        <v>16</v>
      </c>
      <c r="BN368">
        <v>3</v>
      </c>
      <c r="BO368">
        <v>43</v>
      </c>
      <c r="BP368">
        <v>11</v>
      </c>
      <c r="BQ368">
        <v>0</v>
      </c>
      <c r="BR368">
        <v>0</v>
      </c>
      <c r="BS368">
        <v>32</v>
      </c>
      <c r="BT368">
        <v>0</v>
      </c>
      <c r="BU368">
        <v>0</v>
      </c>
      <c r="BV368">
        <v>3</v>
      </c>
      <c r="BW368">
        <v>5</v>
      </c>
      <c r="BX368">
        <v>0</v>
      </c>
      <c r="BY368">
        <v>5</v>
      </c>
      <c r="BZ368">
        <v>26</v>
      </c>
      <c r="CA368">
        <v>8</v>
      </c>
      <c r="CB368">
        <v>21</v>
      </c>
      <c r="CC368">
        <v>5</v>
      </c>
      <c r="CG368">
        <v>616</v>
      </c>
      <c r="CH368">
        <v>332</v>
      </c>
      <c r="CI368">
        <v>687</v>
      </c>
      <c r="CJ368">
        <v>163</v>
      </c>
      <c r="CK368">
        <v>607</v>
      </c>
      <c r="CL368">
        <v>377</v>
      </c>
      <c r="CM368">
        <v>656</v>
      </c>
      <c r="CN368">
        <v>625</v>
      </c>
      <c r="CO368">
        <v>553</v>
      </c>
      <c r="CP368">
        <v>160</v>
      </c>
      <c r="CQ368">
        <v>11</v>
      </c>
      <c r="CR368">
        <v>10</v>
      </c>
      <c r="CS368">
        <v>13</v>
      </c>
      <c r="CT368">
        <v>0</v>
      </c>
      <c r="CU368">
        <v>11</v>
      </c>
      <c r="CV368">
        <v>4</v>
      </c>
      <c r="CW368">
        <v>9</v>
      </c>
      <c r="CX368">
        <v>9</v>
      </c>
      <c r="CY368">
        <v>6</v>
      </c>
      <c r="CZ368">
        <v>3</v>
      </c>
      <c r="DA368">
        <v>601</v>
      </c>
      <c r="DB368">
        <v>319</v>
      </c>
      <c r="DC368">
        <v>670</v>
      </c>
      <c r="DD368">
        <v>160</v>
      </c>
      <c r="DE368">
        <v>592</v>
      </c>
      <c r="DF368">
        <v>370</v>
      </c>
      <c r="DG368">
        <v>643</v>
      </c>
      <c r="DH368">
        <v>613</v>
      </c>
      <c r="DI368">
        <v>543</v>
      </c>
      <c r="DJ368">
        <v>156</v>
      </c>
      <c r="DL368">
        <v>833</v>
      </c>
      <c r="DM368">
        <v>826</v>
      </c>
      <c r="DN368">
        <v>7</v>
      </c>
      <c r="DO368">
        <v>833</v>
      </c>
      <c r="DP368">
        <v>31</v>
      </c>
      <c r="DQ368">
        <v>795</v>
      </c>
      <c r="DR368">
        <v>7</v>
      </c>
      <c r="DS368">
        <v>177</v>
      </c>
      <c r="DT368">
        <v>212</v>
      </c>
      <c r="DU368">
        <v>127</v>
      </c>
      <c r="DV368">
        <v>392</v>
      </c>
      <c r="DW368">
        <v>113</v>
      </c>
      <c r="DX368">
        <v>14</v>
      </c>
      <c r="DY368">
        <v>17</v>
      </c>
      <c r="DZ368">
        <v>169</v>
      </c>
      <c r="EA368">
        <v>1</v>
      </c>
      <c r="EB368">
        <v>140</v>
      </c>
      <c r="EC368">
        <v>0</v>
      </c>
      <c r="ED368">
        <v>173</v>
      </c>
      <c r="EE368">
        <v>2</v>
      </c>
      <c r="EF368">
        <v>11</v>
      </c>
      <c r="EG368">
        <v>45</v>
      </c>
      <c r="EH368">
        <v>459</v>
      </c>
      <c r="EI368">
        <v>318</v>
      </c>
      <c r="EJ368">
        <v>9</v>
      </c>
      <c r="EK368">
        <v>12</v>
      </c>
      <c r="EL368">
        <v>8</v>
      </c>
      <c r="EM368">
        <v>2</v>
      </c>
      <c r="EN368">
        <v>0</v>
      </c>
      <c r="EO368">
        <v>32</v>
      </c>
      <c r="EP368">
        <v>447</v>
      </c>
      <c r="EQ368">
        <v>316</v>
      </c>
      <c r="ER368">
        <v>5</v>
      </c>
      <c r="ES368">
        <v>135</v>
      </c>
      <c r="ET368">
        <v>33</v>
      </c>
      <c r="EU368">
        <v>403</v>
      </c>
      <c r="EV368">
        <v>84</v>
      </c>
      <c r="EW368">
        <v>6551</v>
      </c>
      <c r="EX368">
        <v>7</v>
      </c>
      <c r="EY368">
        <v>953</v>
      </c>
      <c r="EZ368">
        <v>114</v>
      </c>
      <c r="FA368">
        <v>36</v>
      </c>
      <c r="FB368">
        <v>72</v>
      </c>
      <c r="FC368">
        <v>3244</v>
      </c>
      <c r="FD368">
        <v>2996</v>
      </c>
      <c r="FE368">
        <v>798</v>
      </c>
      <c r="FF368">
        <v>7038</v>
      </c>
      <c r="FG368">
        <v>83</v>
      </c>
      <c r="FH368">
        <v>22</v>
      </c>
      <c r="FI368">
        <v>0</v>
      </c>
      <c r="FJ368">
        <v>5</v>
      </c>
      <c r="FK368">
        <v>1</v>
      </c>
      <c r="FL368">
        <v>79</v>
      </c>
      <c r="FM368">
        <v>3</v>
      </c>
      <c r="FN368">
        <v>11</v>
      </c>
      <c r="FO368">
        <v>1</v>
      </c>
      <c r="FP368">
        <v>0</v>
      </c>
      <c r="FQ368">
        <v>0</v>
      </c>
      <c r="FR368">
        <v>4</v>
      </c>
      <c r="FS368">
        <v>1</v>
      </c>
      <c r="FT368">
        <v>0</v>
      </c>
      <c r="FU368">
        <v>5</v>
      </c>
      <c r="FV368">
        <v>2</v>
      </c>
      <c r="FW368">
        <v>0</v>
      </c>
      <c r="FX368">
        <v>0</v>
      </c>
      <c r="FY368">
        <v>5</v>
      </c>
      <c r="FZ368">
        <v>0</v>
      </c>
      <c r="GA368">
        <v>16</v>
      </c>
      <c r="GB368">
        <v>6</v>
      </c>
      <c r="GC368">
        <v>347</v>
      </c>
      <c r="GD368">
        <v>108</v>
      </c>
      <c r="GE368">
        <v>455</v>
      </c>
      <c r="GF368">
        <v>6</v>
      </c>
      <c r="GG368">
        <v>0</v>
      </c>
      <c r="GH368">
        <v>6</v>
      </c>
      <c r="GI368">
        <v>341</v>
      </c>
      <c r="GJ368">
        <v>108</v>
      </c>
      <c r="GK368">
        <v>449</v>
      </c>
      <c r="GL368">
        <v>347</v>
      </c>
      <c r="GM368">
        <v>41</v>
      </c>
      <c r="GN368">
        <v>41</v>
      </c>
      <c r="GO368">
        <v>41</v>
      </c>
      <c r="GP368">
        <v>217</v>
      </c>
      <c r="GQ368">
        <v>0</v>
      </c>
      <c r="GR368">
        <v>0</v>
      </c>
      <c r="GS368">
        <v>0</v>
      </c>
      <c r="GT368" t="s">
        <v>118</v>
      </c>
      <c r="GU368" t="s">
        <v>1354</v>
      </c>
      <c r="HH368" s="130"/>
      <c r="HI368" s="130"/>
      <c r="HN368" s="130"/>
      <c r="HO368" s="130"/>
      <c r="HP368" s="130"/>
    </row>
    <row r="369" spans="1:224" x14ac:dyDescent="0.3">
      <c r="A369" t="s">
        <v>126</v>
      </c>
      <c r="B369" t="s">
        <v>185</v>
      </c>
      <c r="C369" t="s">
        <v>854</v>
      </c>
      <c r="D369" t="s">
        <v>855</v>
      </c>
      <c r="E369" s="353">
        <v>44713</v>
      </c>
      <c r="F369">
        <v>10585</v>
      </c>
      <c r="G369">
        <v>620</v>
      </c>
      <c r="H369">
        <v>651</v>
      </c>
      <c r="I369">
        <v>686</v>
      </c>
      <c r="J369">
        <v>566</v>
      </c>
      <c r="K369">
        <v>678</v>
      </c>
      <c r="L369">
        <v>319</v>
      </c>
      <c r="M369">
        <v>511</v>
      </c>
      <c r="N369">
        <v>529</v>
      </c>
      <c r="O369">
        <v>755</v>
      </c>
      <c r="P369">
        <v>12</v>
      </c>
      <c r="Q369">
        <v>9</v>
      </c>
      <c r="R369">
        <v>13</v>
      </c>
      <c r="S369">
        <v>11</v>
      </c>
      <c r="T369">
        <v>13</v>
      </c>
      <c r="U369">
        <v>4</v>
      </c>
      <c r="V369">
        <v>7</v>
      </c>
      <c r="W369">
        <v>16</v>
      </c>
      <c r="X369">
        <v>21</v>
      </c>
      <c r="Y369">
        <v>604</v>
      </c>
      <c r="Z369">
        <v>638</v>
      </c>
      <c r="AA369">
        <v>669</v>
      </c>
      <c r="AB369">
        <v>551</v>
      </c>
      <c r="AC369">
        <v>661</v>
      </c>
      <c r="AD369">
        <v>311</v>
      </c>
      <c r="AE369">
        <v>500</v>
      </c>
      <c r="AF369">
        <v>510</v>
      </c>
      <c r="AG369">
        <v>729</v>
      </c>
      <c r="AH369">
        <v>52</v>
      </c>
      <c r="AI369">
        <v>49</v>
      </c>
      <c r="AJ369">
        <v>0</v>
      </c>
      <c r="AK369">
        <v>0</v>
      </c>
      <c r="AL369">
        <v>52</v>
      </c>
      <c r="AM369">
        <v>49</v>
      </c>
      <c r="AN369">
        <v>260</v>
      </c>
      <c r="AO369">
        <v>2</v>
      </c>
      <c r="AP369">
        <v>254</v>
      </c>
      <c r="AQ369">
        <v>1</v>
      </c>
      <c r="AR369">
        <v>1</v>
      </c>
      <c r="AS369">
        <v>0</v>
      </c>
      <c r="AT369">
        <v>192</v>
      </c>
      <c r="AU369">
        <v>1</v>
      </c>
      <c r="AV369">
        <v>188</v>
      </c>
      <c r="AW369">
        <v>511</v>
      </c>
      <c r="AX369">
        <v>10</v>
      </c>
      <c r="AY369">
        <v>11</v>
      </c>
      <c r="AZ369">
        <v>488</v>
      </c>
      <c r="BA369">
        <v>7</v>
      </c>
      <c r="BB369">
        <v>0</v>
      </c>
      <c r="BC369">
        <v>0</v>
      </c>
      <c r="BD369">
        <v>7</v>
      </c>
      <c r="BE369">
        <v>500</v>
      </c>
      <c r="BF369">
        <v>10</v>
      </c>
      <c r="BG369">
        <v>11</v>
      </c>
      <c r="BH369">
        <v>477</v>
      </c>
      <c r="BI369">
        <v>67</v>
      </c>
      <c r="BJ369">
        <v>12</v>
      </c>
      <c r="BK369">
        <v>118</v>
      </c>
      <c r="BL369">
        <v>45</v>
      </c>
      <c r="BM369">
        <v>15</v>
      </c>
      <c r="BN369">
        <v>3</v>
      </c>
      <c r="BO369">
        <v>42</v>
      </c>
      <c r="BP369">
        <v>10</v>
      </c>
      <c r="BQ369">
        <v>0</v>
      </c>
      <c r="BR369">
        <v>0</v>
      </c>
      <c r="BS369">
        <v>32</v>
      </c>
      <c r="BT369">
        <v>0</v>
      </c>
      <c r="BU369">
        <v>0</v>
      </c>
      <c r="BV369">
        <v>3</v>
      </c>
      <c r="BW369">
        <v>5</v>
      </c>
      <c r="BX369">
        <v>0</v>
      </c>
      <c r="BY369">
        <v>5</v>
      </c>
      <c r="BZ369">
        <v>25</v>
      </c>
      <c r="CA369">
        <v>8</v>
      </c>
      <c r="CB369">
        <v>20</v>
      </c>
      <c r="CC369">
        <v>5</v>
      </c>
      <c r="CG369">
        <v>620</v>
      </c>
      <c r="CH369">
        <v>331</v>
      </c>
      <c r="CI369">
        <v>686</v>
      </c>
      <c r="CJ369">
        <v>163</v>
      </c>
      <c r="CK369">
        <v>604</v>
      </c>
      <c r="CL369">
        <v>381</v>
      </c>
      <c r="CM369">
        <v>651</v>
      </c>
      <c r="CN369">
        <v>622</v>
      </c>
      <c r="CO369">
        <v>551</v>
      </c>
      <c r="CP369">
        <v>162</v>
      </c>
      <c r="CQ369">
        <v>12</v>
      </c>
      <c r="CR369">
        <v>10</v>
      </c>
      <c r="CS369">
        <v>13</v>
      </c>
      <c r="CT369">
        <v>0</v>
      </c>
      <c r="CU369">
        <v>11</v>
      </c>
      <c r="CV369">
        <v>4</v>
      </c>
      <c r="CW369">
        <v>9</v>
      </c>
      <c r="CX369">
        <v>9</v>
      </c>
      <c r="CY369">
        <v>7</v>
      </c>
      <c r="CZ369">
        <v>3</v>
      </c>
      <c r="DA369">
        <v>604</v>
      </c>
      <c r="DB369">
        <v>319</v>
      </c>
      <c r="DC369">
        <v>669</v>
      </c>
      <c r="DD369">
        <v>160</v>
      </c>
      <c r="DE369">
        <v>589</v>
      </c>
      <c r="DF369">
        <v>374</v>
      </c>
      <c r="DG369">
        <v>638</v>
      </c>
      <c r="DH369">
        <v>610</v>
      </c>
      <c r="DI369">
        <v>540</v>
      </c>
      <c r="DJ369">
        <v>158</v>
      </c>
      <c r="DL369">
        <v>836</v>
      </c>
      <c r="DM369">
        <v>829</v>
      </c>
      <c r="DN369">
        <v>7</v>
      </c>
      <c r="DO369">
        <v>836</v>
      </c>
      <c r="DP369">
        <v>31</v>
      </c>
      <c r="DQ369">
        <v>798</v>
      </c>
      <c r="DR369">
        <v>7</v>
      </c>
      <c r="DS369">
        <v>188</v>
      </c>
      <c r="DT369">
        <v>223</v>
      </c>
      <c r="DU369">
        <v>128</v>
      </c>
      <c r="DV369">
        <v>398</v>
      </c>
      <c r="DW369">
        <v>112</v>
      </c>
      <c r="DX369">
        <v>13</v>
      </c>
      <c r="DY369">
        <v>17</v>
      </c>
      <c r="DZ369">
        <v>168</v>
      </c>
      <c r="EA369">
        <v>0</v>
      </c>
      <c r="EB369">
        <v>132</v>
      </c>
      <c r="EC369">
        <v>0</v>
      </c>
      <c r="ED369">
        <v>165</v>
      </c>
      <c r="EE369">
        <v>1</v>
      </c>
      <c r="EF369">
        <v>11</v>
      </c>
      <c r="EG369">
        <v>44</v>
      </c>
      <c r="EH369">
        <v>460</v>
      </c>
      <c r="EI369">
        <v>321</v>
      </c>
      <c r="EJ369">
        <v>9</v>
      </c>
      <c r="EK369">
        <v>12</v>
      </c>
      <c r="EL369">
        <v>8</v>
      </c>
      <c r="EM369">
        <v>2</v>
      </c>
      <c r="EN369">
        <v>0</v>
      </c>
      <c r="EO369">
        <v>31</v>
      </c>
      <c r="EP369">
        <v>448</v>
      </c>
      <c r="EQ369">
        <v>319</v>
      </c>
      <c r="ER369">
        <v>5</v>
      </c>
      <c r="ES369">
        <v>136</v>
      </c>
      <c r="ET369">
        <v>33</v>
      </c>
      <c r="EU369">
        <v>406</v>
      </c>
      <c r="EV369">
        <v>84</v>
      </c>
      <c r="EW369">
        <v>6554</v>
      </c>
      <c r="EX369">
        <v>5</v>
      </c>
      <c r="EY369">
        <v>956</v>
      </c>
      <c r="EZ369">
        <v>110</v>
      </c>
      <c r="FA369">
        <v>36</v>
      </c>
      <c r="FB369">
        <v>71</v>
      </c>
      <c r="FC369">
        <v>3239</v>
      </c>
      <c r="FD369">
        <v>3002</v>
      </c>
      <c r="FE369">
        <v>803</v>
      </c>
      <c r="FF369">
        <v>7044</v>
      </c>
      <c r="FG369">
        <v>81</v>
      </c>
      <c r="FH369">
        <v>18</v>
      </c>
      <c r="FI369">
        <v>0</v>
      </c>
      <c r="FJ369">
        <v>5</v>
      </c>
      <c r="FK369">
        <v>1</v>
      </c>
      <c r="FL369">
        <v>77</v>
      </c>
      <c r="FM369">
        <v>3</v>
      </c>
      <c r="FN369">
        <v>11</v>
      </c>
      <c r="FO369">
        <v>1</v>
      </c>
      <c r="FP369">
        <v>0</v>
      </c>
      <c r="FQ369">
        <v>0</v>
      </c>
      <c r="FR369">
        <v>4</v>
      </c>
      <c r="FS369">
        <v>1</v>
      </c>
      <c r="FT369">
        <v>0</v>
      </c>
      <c r="FU369">
        <v>5</v>
      </c>
      <c r="FV369">
        <v>2</v>
      </c>
      <c r="FW369">
        <v>0</v>
      </c>
      <c r="FX369">
        <v>0</v>
      </c>
      <c r="FY369">
        <v>5</v>
      </c>
      <c r="FZ369">
        <v>0</v>
      </c>
      <c r="GA369">
        <v>16</v>
      </c>
      <c r="GB369">
        <v>6</v>
      </c>
      <c r="GC369">
        <v>347</v>
      </c>
      <c r="GD369">
        <v>107</v>
      </c>
      <c r="GE369">
        <v>454</v>
      </c>
      <c r="GF369">
        <v>6</v>
      </c>
      <c r="GG369">
        <v>0</v>
      </c>
      <c r="GH369">
        <v>6</v>
      </c>
      <c r="GI369">
        <v>340</v>
      </c>
      <c r="GJ369">
        <v>107</v>
      </c>
      <c r="GK369">
        <v>447</v>
      </c>
      <c r="GL369">
        <v>347</v>
      </c>
      <c r="GM369">
        <v>41</v>
      </c>
      <c r="GN369">
        <v>41</v>
      </c>
      <c r="GO369">
        <v>41</v>
      </c>
      <c r="GP369">
        <v>218</v>
      </c>
      <c r="GQ369">
        <v>0</v>
      </c>
      <c r="GR369">
        <v>0</v>
      </c>
      <c r="GS369">
        <v>0</v>
      </c>
      <c r="GT369" t="s">
        <v>121</v>
      </c>
      <c r="GU369" t="s">
        <v>1354</v>
      </c>
      <c r="HH369" s="130"/>
      <c r="HI369" s="130"/>
      <c r="HN369" s="130"/>
      <c r="HO369" s="130"/>
      <c r="HP369" s="130"/>
    </row>
    <row r="370" spans="1:224" x14ac:dyDescent="0.3">
      <c r="A370" t="s">
        <v>126</v>
      </c>
      <c r="B370" t="s">
        <v>185</v>
      </c>
      <c r="C370" t="s">
        <v>856</v>
      </c>
      <c r="D370" t="s">
        <v>857</v>
      </c>
      <c r="E370" s="353">
        <v>44682</v>
      </c>
      <c r="F370">
        <v>8068</v>
      </c>
      <c r="G370">
        <v>632</v>
      </c>
      <c r="H370">
        <v>574</v>
      </c>
      <c r="I370">
        <v>601</v>
      </c>
      <c r="J370">
        <v>544</v>
      </c>
      <c r="K370">
        <v>600</v>
      </c>
      <c r="L370">
        <v>410</v>
      </c>
      <c r="M370">
        <v>602</v>
      </c>
      <c r="N370">
        <v>420</v>
      </c>
      <c r="O370">
        <v>652</v>
      </c>
      <c r="P370">
        <v>14</v>
      </c>
      <c r="Q370">
        <v>10</v>
      </c>
      <c r="R370">
        <v>10</v>
      </c>
      <c r="S370">
        <v>12</v>
      </c>
      <c r="T370">
        <v>11</v>
      </c>
      <c r="U370">
        <v>3</v>
      </c>
      <c r="V370">
        <v>14</v>
      </c>
      <c r="W370">
        <v>12</v>
      </c>
      <c r="X370">
        <v>17</v>
      </c>
      <c r="Y370">
        <v>617</v>
      </c>
      <c r="Z370">
        <v>563</v>
      </c>
      <c r="AA370">
        <v>590</v>
      </c>
      <c r="AB370">
        <v>531</v>
      </c>
      <c r="AC370">
        <v>588</v>
      </c>
      <c r="AD370">
        <v>407</v>
      </c>
      <c r="AE370">
        <v>587</v>
      </c>
      <c r="AF370">
        <v>407</v>
      </c>
      <c r="AG370">
        <v>634</v>
      </c>
      <c r="AH370">
        <v>49</v>
      </c>
      <c r="AI370">
        <v>46</v>
      </c>
      <c r="AJ370">
        <v>3</v>
      </c>
      <c r="AK370">
        <v>3</v>
      </c>
      <c r="AL370">
        <v>46</v>
      </c>
      <c r="AM370">
        <v>43</v>
      </c>
      <c r="AN370">
        <v>342</v>
      </c>
      <c r="AO370">
        <v>1</v>
      </c>
      <c r="AP370">
        <v>341</v>
      </c>
      <c r="AQ370">
        <v>0</v>
      </c>
      <c r="AR370">
        <v>0</v>
      </c>
      <c r="AS370">
        <v>0</v>
      </c>
      <c r="AT370">
        <v>231</v>
      </c>
      <c r="AU370">
        <v>0</v>
      </c>
      <c r="AV370">
        <v>231</v>
      </c>
      <c r="AW370">
        <v>602</v>
      </c>
      <c r="AX370">
        <v>8</v>
      </c>
      <c r="AY370">
        <v>35</v>
      </c>
      <c r="AZ370">
        <v>558</v>
      </c>
      <c r="BA370">
        <v>14</v>
      </c>
      <c r="BB370">
        <v>2</v>
      </c>
      <c r="BC370">
        <v>0</v>
      </c>
      <c r="BD370">
        <v>12</v>
      </c>
      <c r="BE370">
        <v>587</v>
      </c>
      <c r="BF370">
        <v>6</v>
      </c>
      <c r="BG370">
        <v>35</v>
      </c>
      <c r="BH370">
        <v>545</v>
      </c>
      <c r="BI370">
        <v>92</v>
      </c>
      <c r="BJ370">
        <v>8</v>
      </c>
      <c r="BK370">
        <v>133</v>
      </c>
      <c r="BL370">
        <v>54</v>
      </c>
      <c r="BM370">
        <v>16</v>
      </c>
      <c r="BN370">
        <v>4</v>
      </c>
      <c r="BO370">
        <v>40</v>
      </c>
      <c r="BP370">
        <v>2</v>
      </c>
      <c r="BQ370">
        <v>0</v>
      </c>
      <c r="BR370">
        <v>0</v>
      </c>
      <c r="BS370">
        <v>38</v>
      </c>
      <c r="BT370">
        <v>0</v>
      </c>
      <c r="BU370">
        <v>0</v>
      </c>
      <c r="BV370">
        <v>6</v>
      </c>
      <c r="BW370">
        <v>14</v>
      </c>
      <c r="BX370">
        <v>0</v>
      </c>
      <c r="BY370">
        <v>14</v>
      </c>
      <c r="BZ370">
        <v>32</v>
      </c>
      <c r="CA370">
        <v>5</v>
      </c>
      <c r="CB370">
        <v>31</v>
      </c>
      <c r="CC370">
        <v>1</v>
      </c>
      <c r="CG370">
        <v>632</v>
      </c>
      <c r="CH370">
        <v>445</v>
      </c>
      <c r="CI370">
        <v>601</v>
      </c>
      <c r="CJ370">
        <v>145</v>
      </c>
      <c r="CK370">
        <v>537</v>
      </c>
      <c r="CL370">
        <v>343</v>
      </c>
      <c r="CM370">
        <v>574</v>
      </c>
      <c r="CN370">
        <v>548</v>
      </c>
      <c r="CO370">
        <v>553</v>
      </c>
      <c r="CP370">
        <v>222</v>
      </c>
      <c r="CQ370">
        <v>14</v>
      </c>
      <c r="CR370">
        <v>12</v>
      </c>
      <c r="CS370">
        <v>10</v>
      </c>
      <c r="CT370">
        <v>1</v>
      </c>
      <c r="CU370">
        <v>9</v>
      </c>
      <c r="CV370">
        <v>5</v>
      </c>
      <c r="CW370">
        <v>10</v>
      </c>
      <c r="CX370">
        <v>9</v>
      </c>
      <c r="CY370">
        <v>9</v>
      </c>
      <c r="CZ370">
        <v>2</v>
      </c>
      <c r="DA370">
        <v>617</v>
      </c>
      <c r="DB370">
        <v>433</v>
      </c>
      <c r="DC370">
        <v>590</v>
      </c>
      <c r="DD370">
        <v>143</v>
      </c>
      <c r="DE370">
        <v>527</v>
      </c>
      <c r="DF370">
        <v>337</v>
      </c>
      <c r="DG370">
        <v>563</v>
      </c>
      <c r="DH370">
        <v>538</v>
      </c>
      <c r="DI370">
        <v>543</v>
      </c>
      <c r="DJ370">
        <v>220</v>
      </c>
      <c r="DL370">
        <v>678</v>
      </c>
      <c r="DM370">
        <v>677</v>
      </c>
      <c r="DN370">
        <v>1</v>
      </c>
      <c r="DO370">
        <v>678</v>
      </c>
      <c r="DP370">
        <v>19</v>
      </c>
      <c r="DQ370">
        <v>658</v>
      </c>
      <c r="DR370">
        <v>1</v>
      </c>
      <c r="DS370">
        <v>3</v>
      </c>
      <c r="DT370">
        <v>32</v>
      </c>
      <c r="DU370">
        <v>144</v>
      </c>
      <c r="DV370">
        <v>417</v>
      </c>
      <c r="DW370">
        <v>92</v>
      </c>
      <c r="DX370">
        <v>3</v>
      </c>
      <c r="DY370">
        <v>16</v>
      </c>
      <c r="DZ370">
        <v>4</v>
      </c>
      <c r="EA370">
        <v>2</v>
      </c>
      <c r="EB370">
        <v>1</v>
      </c>
      <c r="EC370">
        <v>0</v>
      </c>
      <c r="ED370">
        <v>29</v>
      </c>
      <c r="EE370">
        <v>0</v>
      </c>
      <c r="EF370">
        <v>3</v>
      </c>
      <c r="EG370">
        <v>35</v>
      </c>
      <c r="EH370">
        <v>370</v>
      </c>
      <c r="EI370">
        <v>270</v>
      </c>
      <c r="EJ370">
        <v>3</v>
      </c>
      <c r="EK370">
        <v>10</v>
      </c>
      <c r="EL370">
        <v>6</v>
      </c>
      <c r="EM370">
        <v>0</v>
      </c>
      <c r="EN370">
        <v>0</v>
      </c>
      <c r="EO370">
        <v>25</v>
      </c>
      <c r="EP370">
        <v>364</v>
      </c>
      <c r="EQ370">
        <v>269</v>
      </c>
      <c r="ER370">
        <v>11</v>
      </c>
      <c r="ES370">
        <v>59</v>
      </c>
      <c r="ET370">
        <v>17</v>
      </c>
      <c r="EU370">
        <v>58</v>
      </c>
      <c r="EV370">
        <v>12</v>
      </c>
      <c r="EW370">
        <v>5594</v>
      </c>
      <c r="EX370">
        <v>4</v>
      </c>
      <c r="EY370">
        <v>865</v>
      </c>
      <c r="EZ370">
        <v>29</v>
      </c>
      <c r="FA370">
        <v>45</v>
      </c>
      <c r="FB370">
        <v>80</v>
      </c>
      <c r="FC370">
        <v>2671</v>
      </c>
      <c r="FD370">
        <v>2328</v>
      </c>
      <c r="FE370">
        <v>665</v>
      </c>
      <c r="FF370">
        <v>5664</v>
      </c>
      <c r="FG370">
        <v>51</v>
      </c>
      <c r="FH370">
        <v>34</v>
      </c>
      <c r="FI370">
        <v>0</v>
      </c>
      <c r="FJ370">
        <v>1</v>
      </c>
      <c r="FK370">
        <v>4</v>
      </c>
      <c r="FL370">
        <v>47</v>
      </c>
      <c r="FM370">
        <v>0</v>
      </c>
      <c r="FN370">
        <v>3</v>
      </c>
      <c r="FO370">
        <v>0</v>
      </c>
      <c r="FP370">
        <v>0</v>
      </c>
      <c r="FQ370">
        <v>0</v>
      </c>
      <c r="FR370">
        <v>3</v>
      </c>
      <c r="FS370">
        <v>0</v>
      </c>
      <c r="FT370">
        <v>0</v>
      </c>
      <c r="FU370">
        <v>4</v>
      </c>
      <c r="FV370">
        <v>2</v>
      </c>
      <c r="FW370">
        <v>0</v>
      </c>
      <c r="FX370">
        <v>0</v>
      </c>
      <c r="FY370">
        <v>2</v>
      </c>
      <c r="FZ370">
        <v>2</v>
      </c>
      <c r="GA370">
        <v>7</v>
      </c>
      <c r="GB370">
        <v>2</v>
      </c>
      <c r="GC370">
        <v>363</v>
      </c>
      <c r="GD370">
        <v>129</v>
      </c>
      <c r="GE370">
        <v>492</v>
      </c>
      <c r="GF370">
        <v>3</v>
      </c>
      <c r="GG370">
        <v>0</v>
      </c>
      <c r="GH370">
        <v>3</v>
      </c>
      <c r="GI370">
        <v>359</v>
      </c>
      <c r="GJ370">
        <v>129</v>
      </c>
      <c r="GK370">
        <v>488</v>
      </c>
      <c r="GL370">
        <v>363</v>
      </c>
      <c r="GM370">
        <v>31</v>
      </c>
      <c r="GN370">
        <v>31</v>
      </c>
      <c r="GO370">
        <v>31</v>
      </c>
      <c r="GP370">
        <v>238</v>
      </c>
      <c r="GQ370">
        <v>6</v>
      </c>
      <c r="GR370">
        <v>2</v>
      </c>
      <c r="GS370">
        <v>2</v>
      </c>
      <c r="GT370" t="s">
        <v>118</v>
      </c>
      <c r="GU370" t="s">
        <v>1355</v>
      </c>
      <c r="HH370" s="130"/>
      <c r="HI370" s="130"/>
      <c r="HN370" s="130"/>
      <c r="HO370" s="130"/>
      <c r="HP370" s="130"/>
    </row>
    <row r="371" spans="1:224" x14ac:dyDescent="0.3">
      <c r="A371" t="s">
        <v>126</v>
      </c>
      <c r="B371" t="s">
        <v>185</v>
      </c>
      <c r="C371" t="s">
        <v>856</v>
      </c>
      <c r="D371" t="s">
        <v>857</v>
      </c>
      <c r="E371" s="353">
        <v>44713</v>
      </c>
      <c r="F371">
        <v>8046</v>
      </c>
      <c r="G371">
        <v>636</v>
      </c>
      <c r="H371">
        <v>594</v>
      </c>
      <c r="I371">
        <v>618</v>
      </c>
      <c r="J371">
        <v>571</v>
      </c>
      <c r="K371">
        <v>615</v>
      </c>
      <c r="L371">
        <v>446</v>
      </c>
      <c r="M371">
        <v>611</v>
      </c>
      <c r="N371">
        <v>408</v>
      </c>
      <c r="O371">
        <v>649</v>
      </c>
      <c r="P371">
        <v>15</v>
      </c>
      <c r="Q371">
        <v>13</v>
      </c>
      <c r="R371">
        <v>13</v>
      </c>
      <c r="S371">
        <v>14</v>
      </c>
      <c r="T371">
        <v>15</v>
      </c>
      <c r="U371">
        <v>4</v>
      </c>
      <c r="V371">
        <v>15</v>
      </c>
      <c r="W371">
        <v>11</v>
      </c>
      <c r="X371">
        <v>17</v>
      </c>
      <c r="Y371">
        <v>620</v>
      </c>
      <c r="Z371">
        <v>580</v>
      </c>
      <c r="AA371">
        <v>604</v>
      </c>
      <c r="AB371">
        <v>556</v>
      </c>
      <c r="AC371">
        <v>599</v>
      </c>
      <c r="AD371">
        <v>441</v>
      </c>
      <c r="AE371">
        <v>595</v>
      </c>
      <c r="AF371">
        <v>396</v>
      </c>
      <c r="AG371">
        <v>631</v>
      </c>
      <c r="AH371">
        <v>50</v>
      </c>
      <c r="AI371">
        <v>48</v>
      </c>
      <c r="AJ371">
        <v>3</v>
      </c>
      <c r="AK371">
        <v>3</v>
      </c>
      <c r="AL371">
        <v>47</v>
      </c>
      <c r="AM371">
        <v>45</v>
      </c>
      <c r="AN371">
        <v>387</v>
      </c>
      <c r="AO371">
        <v>2</v>
      </c>
      <c r="AP371">
        <v>384</v>
      </c>
      <c r="AQ371">
        <v>0</v>
      </c>
      <c r="AR371">
        <v>0</v>
      </c>
      <c r="AS371">
        <v>0</v>
      </c>
      <c r="AT371">
        <v>257</v>
      </c>
      <c r="AU371">
        <v>0</v>
      </c>
      <c r="AV371">
        <v>256</v>
      </c>
      <c r="AW371">
        <v>611</v>
      </c>
      <c r="AX371">
        <v>6</v>
      </c>
      <c r="AY371">
        <v>21</v>
      </c>
      <c r="AZ371">
        <v>584</v>
      </c>
      <c r="BA371">
        <v>15</v>
      </c>
      <c r="BB371">
        <v>2</v>
      </c>
      <c r="BC371">
        <v>0</v>
      </c>
      <c r="BD371">
        <v>13</v>
      </c>
      <c r="BE371">
        <v>595</v>
      </c>
      <c r="BF371">
        <v>4</v>
      </c>
      <c r="BG371">
        <v>21</v>
      </c>
      <c r="BH371">
        <v>570</v>
      </c>
      <c r="BI371">
        <v>92</v>
      </c>
      <c r="BJ371">
        <v>8</v>
      </c>
      <c r="BK371">
        <v>130</v>
      </c>
      <c r="BL371">
        <v>53</v>
      </c>
      <c r="BM371">
        <v>16</v>
      </c>
      <c r="BN371">
        <v>4</v>
      </c>
      <c r="BO371">
        <v>41</v>
      </c>
      <c r="BP371">
        <v>2</v>
      </c>
      <c r="BQ371">
        <v>0</v>
      </c>
      <c r="BR371">
        <v>0</v>
      </c>
      <c r="BS371">
        <v>39</v>
      </c>
      <c r="BT371">
        <v>0</v>
      </c>
      <c r="BU371">
        <v>0</v>
      </c>
      <c r="BV371">
        <v>6</v>
      </c>
      <c r="BW371">
        <v>14</v>
      </c>
      <c r="BX371">
        <v>0</v>
      </c>
      <c r="BY371">
        <v>14</v>
      </c>
      <c r="BZ371">
        <v>35</v>
      </c>
      <c r="CA371">
        <v>7</v>
      </c>
      <c r="CB371">
        <v>34</v>
      </c>
      <c r="CC371">
        <v>1</v>
      </c>
      <c r="CG371">
        <v>636</v>
      </c>
      <c r="CH371">
        <v>457</v>
      </c>
      <c r="CI371">
        <v>618</v>
      </c>
      <c r="CJ371">
        <v>148</v>
      </c>
      <c r="CK371">
        <v>553</v>
      </c>
      <c r="CL371">
        <v>358</v>
      </c>
      <c r="CM371">
        <v>594</v>
      </c>
      <c r="CN371">
        <v>568</v>
      </c>
      <c r="CO371">
        <v>571</v>
      </c>
      <c r="CP371">
        <v>238</v>
      </c>
      <c r="CQ371">
        <v>15</v>
      </c>
      <c r="CR371">
        <v>9</v>
      </c>
      <c r="CS371">
        <v>13</v>
      </c>
      <c r="CT371">
        <v>2</v>
      </c>
      <c r="CU371">
        <v>12</v>
      </c>
      <c r="CV371">
        <v>6</v>
      </c>
      <c r="CW371">
        <v>13</v>
      </c>
      <c r="CX371">
        <v>13</v>
      </c>
      <c r="CY371">
        <v>11</v>
      </c>
      <c r="CZ371">
        <v>3</v>
      </c>
      <c r="DA371">
        <v>620</v>
      </c>
      <c r="DB371">
        <v>447</v>
      </c>
      <c r="DC371">
        <v>604</v>
      </c>
      <c r="DD371">
        <v>145</v>
      </c>
      <c r="DE371">
        <v>540</v>
      </c>
      <c r="DF371">
        <v>351</v>
      </c>
      <c r="DG371">
        <v>580</v>
      </c>
      <c r="DH371">
        <v>554</v>
      </c>
      <c r="DI371">
        <v>559</v>
      </c>
      <c r="DJ371">
        <v>234</v>
      </c>
      <c r="DL371">
        <v>677</v>
      </c>
      <c r="DM371">
        <v>676</v>
      </c>
      <c r="DN371">
        <v>1</v>
      </c>
      <c r="DO371">
        <v>677</v>
      </c>
      <c r="DP371">
        <v>20</v>
      </c>
      <c r="DQ371">
        <v>656</v>
      </c>
      <c r="DR371">
        <v>1</v>
      </c>
      <c r="DS371">
        <v>4</v>
      </c>
      <c r="DT371">
        <v>33</v>
      </c>
      <c r="DU371">
        <v>141</v>
      </c>
      <c r="DV371">
        <v>418</v>
      </c>
      <c r="DW371">
        <v>93</v>
      </c>
      <c r="DX371">
        <v>3</v>
      </c>
      <c r="DY371">
        <v>16</v>
      </c>
      <c r="DZ371">
        <v>4</v>
      </c>
      <c r="EA371">
        <v>2</v>
      </c>
      <c r="EB371">
        <v>2</v>
      </c>
      <c r="EC371">
        <v>0</v>
      </c>
      <c r="ED371">
        <v>30</v>
      </c>
      <c r="EE371">
        <v>0</v>
      </c>
      <c r="EF371">
        <v>3</v>
      </c>
      <c r="EG371">
        <v>34</v>
      </c>
      <c r="EH371">
        <v>371</v>
      </c>
      <c r="EI371">
        <v>269</v>
      </c>
      <c r="EJ371">
        <v>3</v>
      </c>
      <c r="EK371">
        <v>10</v>
      </c>
      <c r="EL371">
        <v>7</v>
      </c>
      <c r="EM371">
        <v>0</v>
      </c>
      <c r="EN371">
        <v>0</v>
      </c>
      <c r="EO371">
        <v>24</v>
      </c>
      <c r="EP371">
        <v>364</v>
      </c>
      <c r="EQ371">
        <v>268</v>
      </c>
      <c r="ER371">
        <v>13</v>
      </c>
      <c r="ES371">
        <v>59</v>
      </c>
      <c r="ET371">
        <v>17</v>
      </c>
      <c r="EU371">
        <v>64</v>
      </c>
      <c r="EV371">
        <v>12</v>
      </c>
      <c r="EW371">
        <v>5592</v>
      </c>
      <c r="EX371">
        <v>5</v>
      </c>
      <c r="EY371">
        <v>868</v>
      </c>
      <c r="EZ371">
        <v>34</v>
      </c>
      <c r="FA371">
        <v>45</v>
      </c>
      <c r="FB371">
        <v>81</v>
      </c>
      <c r="FC371">
        <v>2683</v>
      </c>
      <c r="FD371">
        <v>2320</v>
      </c>
      <c r="FE371">
        <v>665</v>
      </c>
      <c r="FF371">
        <v>5668</v>
      </c>
      <c r="FG371">
        <v>53</v>
      </c>
      <c r="FH371">
        <v>36</v>
      </c>
      <c r="FI371">
        <v>0</v>
      </c>
      <c r="FJ371">
        <v>1</v>
      </c>
      <c r="FK371">
        <v>5</v>
      </c>
      <c r="FL371">
        <v>48</v>
      </c>
      <c r="FM371">
        <v>0</v>
      </c>
      <c r="FN371">
        <v>3</v>
      </c>
      <c r="FO371">
        <v>0</v>
      </c>
      <c r="FP371">
        <v>0</v>
      </c>
      <c r="FQ371">
        <v>0</v>
      </c>
      <c r="FR371">
        <v>3</v>
      </c>
      <c r="FS371">
        <v>0</v>
      </c>
      <c r="FT371">
        <v>0</v>
      </c>
      <c r="FU371">
        <v>4</v>
      </c>
      <c r="FV371">
        <v>2</v>
      </c>
      <c r="FW371">
        <v>1</v>
      </c>
      <c r="FX371">
        <v>0</v>
      </c>
      <c r="FY371">
        <v>2</v>
      </c>
      <c r="FZ371">
        <v>2</v>
      </c>
      <c r="GA371">
        <v>7</v>
      </c>
      <c r="GB371">
        <v>2</v>
      </c>
      <c r="GC371">
        <v>364</v>
      </c>
      <c r="GD371">
        <v>126</v>
      </c>
      <c r="GE371">
        <v>490</v>
      </c>
      <c r="GF371">
        <v>3</v>
      </c>
      <c r="GG371">
        <v>0</v>
      </c>
      <c r="GH371">
        <v>3</v>
      </c>
      <c r="GI371">
        <v>360</v>
      </c>
      <c r="GJ371">
        <v>126</v>
      </c>
      <c r="GK371">
        <v>486</v>
      </c>
      <c r="GL371">
        <v>364</v>
      </c>
      <c r="GM371">
        <v>36</v>
      </c>
      <c r="GN371">
        <v>36</v>
      </c>
      <c r="GO371">
        <v>36</v>
      </c>
      <c r="GP371">
        <v>244</v>
      </c>
      <c r="GQ371">
        <v>10</v>
      </c>
      <c r="GR371">
        <v>4</v>
      </c>
      <c r="GS371">
        <v>4</v>
      </c>
      <c r="GT371" t="s">
        <v>121</v>
      </c>
      <c r="GU371" t="s">
        <v>1355</v>
      </c>
      <c r="HH371" s="130"/>
      <c r="HI371" s="130"/>
      <c r="HN371" s="130"/>
      <c r="HO371" s="130"/>
      <c r="HP371" s="130"/>
    </row>
    <row r="372" spans="1:224" x14ac:dyDescent="0.3">
      <c r="A372" t="s">
        <v>130</v>
      </c>
      <c r="B372" t="s">
        <v>250</v>
      </c>
      <c r="C372" t="s">
        <v>900</v>
      </c>
      <c r="D372" t="s">
        <v>901</v>
      </c>
      <c r="E372" s="353">
        <v>44713</v>
      </c>
      <c r="F372">
        <v>28370</v>
      </c>
      <c r="G372">
        <v>834</v>
      </c>
      <c r="H372">
        <v>791</v>
      </c>
      <c r="I372">
        <v>850</v>
      </c>
      <c r="J372">
        <v>787</v>
      </c>
      <c r="K372">
        <v>828</v>
      </c>
      <c r="L372">
        <v>542</v>
      </c>
      <c r="M372">
        <v>737</v>
      </c>
      <c r="N372">
        <v>600</v>
      </c>
      <c r="O372">
        <v>885</v>
      </c>
      <c r="P372">
        <v>37</v>
      </c>
      <c r="Q372">
        <v>41</v>
      </c>
      <c r="R372">
        <v>47</v>
      </c>
      <c r="S372">
        <v>37</v>
      </c>
      <c r="T372">
        <v>46</v>
      </c>
      <c r="U372">
        <v>21</v>
      </c>
      <c r="V372">
        <v>28</v>
      </c>
      <c r="W372">
        <v>30</v>
      </c>
      <c r="X372">
        <v>50</v>
      </c>
      <c r="Y372">
        <v>788</v>
      </c>
      <c r="Z372">
        <v>740</v>
      </c>
      <c r="AA372">
        <v>792</v>
      </c>
      <c r="AB372">
        <v>740</v>
      </c>
      <c r="AC372">
        <v>771</v>
      </c>
      <c r="AD372">
        <v>516</v>
      </c>
      <c r="AE372">
        <v>701</v>
      </c>
      <c r="AF372">
        <v>561</v>
      </c>
      <c r="AG372">
        <v>823</v>
      </c>
      <c r="AH372">
        <v>114</v>
      </c>
      <c r="AI372">
        <v>105</v>
      </c>
      <c r="AJ372">
        <v>8</v>
      </c>
      <c r="AK372">
        <v>8</v>
      </c>
      <c r="AL372">
        <v>102</v>
      </c>
      <c r="AM372">
        <v>94</v>
      </c>
      <c r="AN372">
        <v>481</v>
      </c>
      <c r="AO372">
        <v>14</v>
      </c>
      <c r="AP372">
        <v>463</v>
      </c>
      <c r="AQ372">
        <v>0</v>
      </c>
      <c r="AR372">
        <v>0</v>
      </c>
      <c r="AS372">
        <v>0</v>
      </c>
      <c r="AT372">
        <v>348</v>
      </c>
      <c r="AU372">
        <v>6</v>
      </c>
      <c r="AV372">
        <v>339</v>
      </c>
      <c r="AW372">
        <v>737</v>
      </c>
      <c r="AX372">
        <v>1</v>
      </c>
      <c r="AY372">
        <v>14</v>
      </c>
      <c r="AZ372">
        <v>721</v>
      </c>
      <c r="BA372">
        <v>28</v>
      </c>
      <c r="BB372">
        <v>0</v>
      </c>
      <c r="BC372">
        <v>1</v>
      </c>
      <c r="BD372">
        <v>27</v>
      </c>
      <c r="BE372">
        <v>701</v>
      </c>
      <c r="BF372">
        <v>1</v>
      </c>
      <c r="BG372">
        <v>13</v>
      </c>
      <c r="BH372">
        <v>686</v>
      </c>
      <c r="BI372">
        <v>111</v>
      </c>
      <c r="BJ372">
        <v>16</v>
      </c>
      <c r="BK372">
        <v>128</v>
      </c>
      <c r="BL372">
        <v>115</v>
      </c>
      <c r="BM372">
        <v>33</v>
      </c>
      <c r="BN372">
        <v>2</v>
      </c>
      <c r="BO372">
        <v>75</v>
      </c>
      <c r="BP372">
        <v>47</v>
      </c>
      <c r="BQ372">
        <v>2</v>
      </c>
      <c r="BR372">
        <v>0</v>
      </c>
      <c r="BS372">
        <v>28</v>
      </c>
      <c r="BT372">
        <v>0</v>
      </c>
      <c r="BU372">
        <v>0</v>
      </c>
      <c r="BV372">
        <v>4</v>
      </c>
      <c r="BW372">
        <v>10</v>
      </c>
      <c r="BX372">
        <v>2</v>
      </c>
      <c r="BY372">
        <v>8</v>
      </c>
      <c r="BZ372">
        <v>19</v>
      </c>
      <c r="CA372">
        <v>8</v>
      </c>
      <c r="CB372">
        <v>17</v>
      </c>
      <c r="CC372">
        <v>2</v>
      </c>
      <c r="CG372">
        <v>834</v>
      </c>
      <c r="CH372">
        <v>588</v>
      </c>
      <c r="CI372">
        <v>850</v>
      </c>
      <c r="CJ372">
        <v>232</v>
      </c>
      <c r="CK372">
        <v>738</v>
      </c>
      <c r="CL372">
        <v>475</v>
      </c>
      <c r="CM372">
        <v>791</v>
      </c>
      <c r="CN372">
        <v>703</v>
      </c>
      <c r="CO372">
        <v>765</v>
      </c>
      <c r="CP372">
        <v>310</v>
      </c>
      <c r="CQ372">
        <v>37</v>
      </c>
      <c r="CR372">
        <v>29</v>
      </c>
      <c r="CS372">
        <v>47</v>
      </c>
      <c r="CT372">
        <v>10</v>
      </c>
      <c r="CU372">
        <v>38</v>
      </c>
      <c r="CV372">
        <v>18</v>
      </c>
      <c r="CW372">
        <v>41</v>
      </c>
      <c r="CX372">
        <v>37</v>
      </c>
      <c r="CY372">
        <v>34</v>
      </c>
      <c r="CZ372">
        <v>9</v>
      </c>
      <c r="DA372">
        <v>788</v>
      </c>
      <c r="DB372">
        <v>586</v>
      </c>
      <c r="DC372">
        <v>792</v>
      </c>
      <c r="DD372">
        <v>225</v>
      </c>
      <c r="DE372">
        <v>714</v>
      </c>
      <c r="DF372">
        <v>461</v>
      </c>
      <c r="DG372">
        <v>740</v>
      </c>
      <c r="DH372">
        <v>700</v>
      </c>
      <c r="DI372">
        <v>723</v>
      </c>
      <c r="DJ372">
        <v>312</v>
      </c>
      <c r="DL372">
        <v>956</v>
      </c>
      <c r="DM372">
        <v>942</v>
      </c>
      <c r="DN372">
        <v>14</v>
      </c>
      <c r="DO372">
        <v>956</v>
      </c>
      <c r="DP372">
        <v>66</v>
      </c>
      <c r="DQ372">
        <v>876</v>
      </c>
      <c r="DR372">
        <v>14</v>
      </c>
      <c r="DS372">
        <v>7</v>
      </c>
      <c r="DT372">
        <v>368</v>
      </c>
      <c r="DU372">
        <v>183</v>
      </c>
      <c r="DV372">
        <v>541</v>
      </c>
      <c r="DW372">
        <v>69</v>
      </c>
      <c r="DX372">
        <v>14</v>
      </c>
      <c r="DY372">
        <v>67</v>
      </c>
      <c r="DZ372">
        <v>80</v>
      </c>
      <c r="EA372">
        <v>2</v>
      </c>
      <c r="EB372">
        <v>3</v>
      </c>
      <c r="EC372">
        <v>0</v>
      </c>
      <c r="ED372">
        <v>348</v>
      </c>
      <c r="EE372">
        <v>14</v>
      </c>
      <c r="EF372">
        <v>5</v>
      </c>
      <c r="EG372">
        <v>146</v>
      </c>
      <c r="EH372">
        <v>561</v>
      </c>
      <c r="EI372">
        <v>244</v>
      </c>
      <c r="EJ372">
        <v>5</v>
      </c>
      <c r="EK372">
        <v>36</v>
      </c>
      <c r="EL372">
        <v>21</v>
      </c>
      <c r="EM372">
        <v>1</v>
      </c>
      <c r="EN372">
        <v>0</v>
      </c>
      <c r="EO372">
        <v>100</v>
      </c>
      <c r="EP372">
        <v>527</v>
      </c>
      <c r="EQ372">
        <v>232</v>
      </c>
      <c r="ER372">
        <v>51</v>
      </c>
      <c r="ES372">
        <v>332</v>
      </c>
      <c r="ET372">
        <v>52</v>
      </c>
      <c r="EU372">
        <v>179</v>
      </c>
      <c r="EV372">
        <v>132</v>
      </c>
      <c r="EW372">
        <v>21898</v>
      </c>
      <c r="EX372">
        <v>2</v>
      </c>
      <c r="EY372">
        <v>565</v>
      </c>
      <c r="EZ372">
        <v>14</v>
      </c>
      <c r="FA372">
        <v>47</v>
      </c>
      <c r="FB372">
        <v>205</v>
      </c>
      <c r="FC372">
        <v>14394</v>
      </c>
      <c r="FD372">
        <v>6750</v>
      </c>
      <c r="FE372">
        <v>778</v>
      </c>
      <c r="FF372">
        <v>22209</v>
      </c>
      <c r="FG372">
        <v>123</v>
      </c>
      <c r="FH372">
        <v>49</v>
      </c>
      <c r="FI372">
        <v>5</v>
      </c>
      <c r="FJ372">
        <v>34</v>
      </c>
      <c r="FK372">
        <v>6</v>
      </c>
      <c r="FL372">
        <v>115</v>
      </c>
      <c r="FM372">
        <v>2</v>
      </c>
      <c r="FN372">
        <v>5</v>
      </c>
      <c r="FO372">
        <v>0</v>
      </c>
      <c r="FP372">
        <v>0</v>
      </c>
      <c r="FQ372">
        <v>0</v>
      </c>
      <c r="FR372">
        <v>3</v>
      </c>
      <c r="FS372">
        <v>0</v>
      </c>
      <c r="FT372">
        <v>0</v>
      </c>
      <c r="FU372">
        <v>19</v>
      </c>
      <c r="FV372">
        <v>14</v>
      </c>
      <c r="FW372">
        <v>1</v>
      </c>
      <c r="FX372">
        <v>4</v>
      </c>
      <c r="FY372">
        <v>14</v>
      </c>
      <c r="FZ372">
        <v>5</v>
      </c>
      <c r="GA372">
        <v>24</v>
      </c>
      <c r="GB372">
        <v>7</v>
      </c>
      <c r="GC372">
        <v>550</v>
      </c>
      <c r="GD372">
        <v>118</v>
      </c>
      <c r="GE372">
        <v>668</v>
      </c>
      <c r="GF372">
        <v>12</v>
      </c>
      <c r="GG372">
        <v>3</v>
      </c>
      <c r="GH372">
        <v>15</v>
      </c>
      <c r="GI372">
        <v>533</v>
      </c>
      <c r="GJ372">
        <v>115</v>
      </c>
      <c r="GK372">
        <v>648</v>
      </c>
      <c r="GL372">
        <v>550</v>
      </c>
      <c r="GM372">
        <v>64</v>
      </c>
      <c r="GN372">
        <v>62</v>
      </c>
      <c r="GO372">
        <v>63</v>
      </c>
      <c r="GP372">
        <v>382</v>
      </c>
      <c r="GQ372">
        <v>14</v>
      </c>
      <c r="GR372">
        <v>4</v>
      </c>
      <c r="GS372">
        <v>4</v>
      </c>
      <c r="GT372" t="s">
        <v>121</v>
      </c>
      <c r="GU372" t="s">
        <v>1379</v>
      </c>
      <c r="HH372" s="130"/>
      <c r="HI372" s="130"/>
      <c r="HN372" s="130"/>
      <c r="HO372" s="130"/>
      <c r="HP372" s="130"/>
    </row>
    <row r="373" spans="1:224" x14ac:dyDescent="0.3">
      <c r="A373" t="s">
        <v>126</v>
      </c>
      <c r="B373" t="s">
        <v>185</v>
      </c>
      <c r="C373" t="s">
        <v>858</v>
      </c>
      <c r="D373" t="s">
        <v>859</v>
      </c>
      <c r="E373" s="353">
        <v>44682</v>
      </c>
      <c r="F373">
        <v>7731</v>
      </c>
      <c r="G373">
        <v>540</v>
      </c>
      <c r="H373">
        <v>503</v>
      </c>
      <c r="I373">
        <v>577</v>
      </c>
      <c r="J373">
        <v>495</v>
      </c>
      <c r="K373">
        <v>535</v>
      </c>
      <c r="L373">
        <v>410</v>
      </c>
      <c r="M373">
        <v>495</v>
      </c>
      <c r="N373">
        <v>401</v>
      </c>
      <c r="O373">
        <v>615</v>
      </c>
      <c r="P373">
        <v>18</v>
      </c>
      <c r="Q373">
        <v>18</v>
      </c>
      <c r="R373">
        <v>21</v>
      </c>
      <c r="S373">
        <v>16</v>
      </c>
      <c r="T373">
        <v>20</v>
      </c>
      <c r="U373">
        <v>16</v>
      </c>
      <c r="V373">
        <v>16</v>
      </c>
      <c r="W373">
        <v>15</v>
      </c>
      <c r="X373">
        <v>28</v>
      </c>
      <c r="Y373">
        <v>516</v>
      </c>
      <c r="Z373">
        <v>480</v>
      </c>
      <c r="AA373">
        <v>550</v>
      </c>
      <c r="AB373">
        <v>473</v>
      </c>
      <c r="AC373">
        <v>510</v>
      </c>
      <c r="AD373">
        <v>393</v>
      </c>
      <c r="AE373">
        <v>474</v>
      </c>
      <c r="AF373">
        <v>383</v>
      </c>
      <c r="AG373">
        <v>578</v>
      </c>
      <c r="AH373">
        <v>37</v>
      </c>
      <c r="AI373">
        <v>32</v>
      </c>
      <c r="AJ373">
        <v>5</v>
      </c>
      <c r="AK373">
        <v>5</v>
      </c>
      <c r="AL373">
        <v>31</v>
      </c>
      <c r="AM373">
        <v>26</v>
      </c>
      <c r="AN373">
        <v>309</v>
      </c>
      <c r="AO373">
        <v>7</v>
      </c>
      <c r="AP373">
        <v>301</v>
      </c>
      <c r="AQ373">
        <v>0</v>
      </c>
      <c r="AR373">
        <v>0</v>
      </c>
      <c r="AS373">
        <v>0</v>
      </c>
      <c r="AT373">
        <v>214</v>
      </c>
      <c r="AU373">
        <v>2</v>
      </c>
      <c r="AV373">
        <v>211</v>
      </c>
      <c r="AW373">
        <v>495</v>
      </c>
      <c r="AX373">
        <v>1</v>
      </c>
      <c r="AY373">
        <v>10</v>
      </c>
      <c r="AZ373">
        <v>484</v>
      </c>
      <c r="BA373">
        <v>16</v>
      </c>
      <c r="BB373">
        <v>0</v>
      </c>
      <c r="BC373">
        <v>0</v>
      </c>
      <c r="BD373">
        <v>16</v>
      </c>
      <c r="BE373">
        <v>474</v>
      </c>
      <c r="BF373">
        <v>1</v>
      </c>
      <c r="BG373">
        <v>10</v>
      </c>
      <c r="BH373">
        <v>463</v>
      </c>
      <c r="BI373">
        <v>62</v>
      </c>
      <c r="BJ373">
        <v>9</v>
      </c>
      <c r="BK373">
        <v>82</v>
      </c>
      <c r="BL373">
        <v>38</v>
      </c>
      <c r="BM373">
        <v>20</v>
      </c>
      <c r="BN373">
        <v>2</v>
      </c>
      <c r="BO373">
        <v>48</v>
      </c>
      <c r="BP373">
        <v>7</v>
      </c>
      <c r="BQ373">
        <v>0</v>
      </c>
      <c r="BR373">
        <v>0</v>
      </c>
      <c r="BS373">
        <v>41</v>
      </c>
      <c r="BT373">
        <v>0</v>
      </c>
      <c r="BU373">
        <v>0</v>
      </c>
      <c r="BV373">
        <v>3</v>
      </c>
      <c r="BW373">
        <v>16</v>
      </c>
      <c r="BX373">
        <v>1</v>
      </c>
      <c r="BY373">
        <v>15</v>
      </c>
      <c r="BZ373">
        <v>34</v>
      </c>
      <c r="CA373">
        <v>4</v>
      </c>
      <c r="CB373">
        <v>30</v>
      </c>
      <c r="CC373">
        <v>4</v>
      </c>
      <c r="CG373">
        <v>540</v>
      </c>
      <c r="CH373">
        <v>325</v>
      </c>
      <c r="CI373">
        <v>577</v>
      </c>
      <c r="CJ373">
        <v>141</v>
      </c>
      <c r="CK373">
        <v>524</v>
      </c>
      <c r="CL373">
        <v>349</v>
      </c>
      <c r="CM373">
        <v>503</v>
      </c>
      <c r="CN373">
        <v>496</v>
      </c>
      <c r="CO373">
        <v>446</v>
      </c>
      <c r="CP373">
        <v>166</v>
      </c>
      <c r="CQ373">
        <v>18</v>
      </c>
      <c r="CR373">
        <v>8</v>
      </c>
      <c r="CS373">
        <v>21</v>
      </c>
      <c r="CT373">
        <v>0</v>
      </c>
      <c r="CU373">
        <v>17</v>
      </c>
      <c r="CV373">
        <v>4</v>
      </c>
      <c r="CW373">
        <v>18</v>
      </c>
      <c r="CX373">
        <v>18</v>
      </c>
      <c r="CY373">
        <v>11</v>
      </c>
      <c r="CZ373">
        <v>0</v>
      </c>
      <c r="DA373">
        <v>516</v>
      </c>
      <c r="DB373">
        <v>312</v>
      </c>
      <c r="DC373">
        <v>550</v>
      </c>
      <c r="DD373">
        <v>137</v>
      </c>
      <c r="DE373">
        <v>501</v>
      </c>
      <c r="DF373">
        <v>340</v>
      </c>
      <c r="DG373">
        <v>480</v>
      </c>
      <c r="DH373">
        <v>473</v>
      </c>
      <c r="DI373">
        <v>430</v>
      </c>
      <c r="DJ373">
        <v>163</v>
      </c>
      <c r="DL373">
        <v>651</v>
      </c>
      <c r="DM373">
        <v>640</v>
      </c>
      <c r="DN373">
        <v>11</v>
      </c>
      <c r="DO373">
        <v>651</v>
      </c>
      <c r="DP373">
        <v>32</v>
      </c>
      <c r="DQ373">
        <v>608</v>
      </c>
      <c r="DR373">
        <v>11</v>
      </c>
      <c r="DS373">
        <v>145</v>
      </c>
      <c r="DT373">
        <v>231</v>
      </c>
      <c r="DU373">
        <v>69</v>
      </c>
      <c r="DV373">
        <v>507</v>
      </c>
      <c r="DW373">
        <v>51</v>
      </c>
      <c r="DX373">
        <v>4</v>
      </c>
      <c r="DY373">
        <v>7</v>
      </c>
      <c r="DZ373">
        <v>12</v>
      </c>
      <c r="EA373">
        <v>1</v>
      </c>
      <c r="EB373">
        <v>132</v>
      </c>
      <c r="EC373">
        <v>0</v>
      </c>
      <c r="ED373">
        <v>215</v>
      </c>
      <c r="EE373">
        <v>1</v>
      </c>
      <c r="EF373">
        <v>3</v>
      </c>
      <c r="EG373">
        <v>49</v>
      </c>
      <c r="EH373">
        <v>356</v>
      </c>
      <c r="EI373">
        <v>243</v>
      </c>
      <c r="EJ373">
        <v>1</v>
      </c>
      <c r="EK373">
        <v>14</v>
      </c>
      <c r="EL373">
        <v>15</v>
      </c>
      <c r="EM373">
        <v>2</v>
      </c>
      <c r="EN373">
        <v>1</v>
      </c>
      <c r="EO373">
        <v>31</v>
      </c>
      <c r="EP373">
        <v>337</v>
      </c>
      <c r="EQ373">
        <v>239</v>
      </c>
      <c r="ER373">
        <v>8</v>
      </c>
      <c r="ES373">
        <v>116</v>
      </c>
      <c r="ET373">
        <v>25</v>
      </c>
      <c r="EU373">
        <v>144</v>
      </c>
      <c r="EV373">
        <v>64</v>
      </c>
      <c r="EW373">
        <v>5317</v>
      </c>
      <c r="EX373">
        <v>1</v>
      </c>
      <c r="EY373">
        <v>551</v>
      </c>
      <c r="EZ373">
        <v>4</v>
      </c>
      <c r="FA373">
        <v>27</v>
      </c>
      <c r="FB373">
        <v>77</v>
      </c>
      <c r="FC373">
        <v>2703</v>
      </c>
      <c r="FD373">
        <v>2182</v>
      </c>
      <c r="FE373">
        <v>640</v>
      </c>
      <c r="FF373">
        <v>5525</v>
      </c>
      <c r="FG373">
        <v>58</v>
      </c>
      <c r="FH373">
        <v>32</v>
      </c>
      <c r="FI373">
        <v>0</v>
      </c>
      <c r="FJ373">
        <v>1</v>
      </c>
      <c r="FK373">
        <v>4</v>
      </c>
      <c r="FL373">
        <v>52</v>
      </c>
      <c r="FM373">
        <v>2</v>
      </c>
      <c r="FN373">
        <v>3</v>
      </c>
      <c r="FO373">
        <v>0</v>
      </c>
      <c r="FP373">
        <v>0</v>
      </c>
      <c r="FQ373">
        <v>0</v>
      </c>
      <c r="FR373">
        <v>2</v>
      </c>
      <c r="FS373">
        <v>0</v>
      </c>
      <c r="FT373">
        <v>0</v>
      </c>
      <c r="FU373">
        <v>7</v>
      </c>
      <c r="FV373">
        <v>3</v>
      </c>
      <c r="FW373">
        <v>1</v>
      </c>
      <c r="FX373">
        <v>1</v>
      </c>
      <c r="FY373">
        <v>5</v>
      </c>
      <c r="FZ373">
        <v>0</v>
      </c>
      <c r="GA373">
        <v>10</v>
      </c>
      <c r="GB373">
        <v>2</v>
      </c>
      <c r="GC373">
        <v>365</v>
      </c>
      <c r="GD373">
        <v>78</v>
      </c>
      <c r="GE373">
        <v>443</v>
      </c>
      <c r="GF373">
        <v>9</v>
      </c>
      <c r="GG373">
        <v>3</v>
      </c>
      <c r="GH373">
        <v>12</v>
      </c>
      <c r="GI373">
        <v>356</v>
      </c>
      <c r="GJ373">
        <v>75</v>
      </c>
      <c r="GK373">
        <v>431</v>
      </c>
      <c r="GL373">
        <v>365</v>
      </c>
      <c r="GM373">
        <v>39</v>
      </c>
      <c r="GN373">
        <v>39</v>
      </c>
      <c r="GO373">
        <v>39</v>
      </c>
      <c r="GP373">
        <v>218</v>
      </c>
      <c r="GQ373">
        <v>0</v>
      </c>
      <c r="GR373">
        <v>0</v>
      </c>
      <c r="GS373">
        <v>0</v>
      </c>
      <c r="GT373" t="s">
        <v>118</v>
      </c>
      <c r="GU373" t="s">
        <v>1356</v>
      </c>
      <c r="HH373" s="130"/>
      <c r="HI373" s="130"/>
      <c r="HN373" s="130"/>
      <c r="HO373" s="130"/>
      <c r="HP373" s="130"/>
    </row>
    <row r="374" spans="1:224" x14ac:dyDescent="0.3">
      <c r="A374" t="s">
        <v>126</v>
      </c>
      <c r="B374" t="s">
        <v>185</v>
      </c>
      <c r="C374" t="s">
        <v>858</v>
      </c>
      <c r="D374" t="s">
        <v>859</v>
      </c>
      <c r="E374" s="353">
        <v>44713</v>
      </c>
      <c r="F374">
        <v>7751</v>
      </c>
      <c r="G374">
        <v>548</v>
      </c>
      <c r="H374">
        <v>520</v>
      </c>
      <c r="I374">
        <v>582</v>
      </c>
      <c r="J374">
        <v>493</v>
      </c>
      <c r="K374">
        <v>546</v>
      </c>
      <c r="L374">
        <v>418</v>
      </c>
      <c r="M374">
        <v>502</v>
      </c>
      <c r="N374">
        <v>409</v>
      </c>
      <c r="O374">
        <v>618</v>
      </c>
      <c r="P374">
        <v>18</v>
      </c>
      <c r="Q374">
        <v>19</v>
      </c>
      <c r="R374">
        <v>22</v>
      </c>
      <c r="S374">
        <v>16</v>
      </c>
      <c r="T374">
        <v>20</v>
      </c>
      <c r="U374">
        <v>17</v>
      </c>
      <c r="V374">
        <v>16</v>
      </c>
      <c r="W374">
        <v>15</v>
      </c>
      <c r="X374">
        <v>28</v>
      </c>
      <c r="Y374">
        <v>524</v>
      </c>
      <c r="Z374">
        <v>496</v>
      </c>
      <c r="AA374">
        <v>554</v>
      </c>
      <c r="AB374">
        <v>472</v>
      </c>
      <c r="AC374">
        <v>521</v>
      </c>
      <c r="AD374">
        <v>400</v>
      </c>
      <c r="AE374">
        <v>482</v>
      </c>
      <c r="AF374">
        <v>391</v>
      </c>
      <c r="AG374">
        <v>582</v>
      </c>
      <c r="AH374">
        <v>36</v>
      </c>
      <c r="AI374">
        <v>32</v>
      </c>
      <c r="AJ374">
        <v>5</v>
      </c>
      <c r="AK374">
        <v>5</v>
      </c>
      <c r="AL374">
        <v>30</v>
      </c>
      <c r="AM374">
        <v>26</v>
      </c>
      <c r="AN374">
        <v>306</v>
      </c>
      <c r="AO374">
        <v>7</v>
      </c>
      <c r="AP374">
        <v>298</v>
      </c>
      <c r="AQ374">
        <v>0</v>
      </c>
      <c r="AR374">
        <v>0</v>
      </c>
      <c r="AS374">
        <v>0</v>
      </c>
      <c r="AT374">
        <v>218</v>
      </c>
      <c r="AU374">
        <v>2</v>
      </c>
      <c r="AV374">
        <v>215</v>
      </c>
      <c r="AW374">
        <v>502</v>
      </c>
      <c r="AX374">
        <v>1</v>
      </c>
      <c r="AY374">
        <v>11</v>
      </c>
      <c r="AZ374">
        <v>490</v>
      </c>
      <c r="BA374">
        <v>16</v>
      </c>
      <c r="BB374">
        <v>0</v>
      </c>
      <c r="BC374">
        <v>0</v>
      </c>
      <c r="BD374">
        <v>16</v>
      </c>
      <c r="BE374">
        <v>482</v>
      </c>
      <c r="BF374">
        <v>1</v>
      </c>
      <c r="BG374">
        <v>11</v>
      </c>
      <c r="BH374">
        <v>470</v>
      </c>
      <c r="BI374">
        <v>62</v>
      </c>
      <c r="BJ374">
        <v>10</v>
      </c>
      <c r="BK374">
        <v>84</v>
      </c>
      <c r="BL374">
        <v>38</v>
      </c>
      <c r="BM374">
        <v>20</v>
      </c>
      <c r="BN374">
        <v>2</v>
      </c>
      <c r="BO374">
        <v>49</v>
      </c>
      <c r="BP374">
        <v>7</v>
      </c>
      <c r="BQ374">
        <v>0</v>
      </c>
      <c r="BR374">
        <v>0</v>
      </c>
      <c r="BS374">
        <v>42</v>
      </c>
      <c r="BT374">
        <v>0</v>
      </c>
      <c r="BU374">
        <v>0</v>
      </c>
      <c r="BV374">
        <v>3</v>
      </c>
      <c r="BW374">
        <v>16</v>
      </c>
      <c r="BX374">
        <v>1</v>
      </c>
      <c r="BY374">
        <v>15</v>
      </c>
      <c r="BZ374">
        <v>35</v>
      </c>
      <c r="CA374">
        <v>5</v>
      </c>
      <c r="CB374">
        <v>31</v>
      </c>
      <c r="CC374">
        <v>4</v>
      </c>
      <c r="CG374">
        <v>548</v>
      </c>
      <c r="CH374">
        <v>324</v>
      </c>
      <c r="CI374">
        <v>582</v>
      </c>
      <c r="CJ374">
        <v>142</v>
      </c>
      <c r="CK374">
        <v>529</v>
      </c>
      <c r="CL374">
        <v>350</v>
      </c>
      <c r="CM374">
        <v>520</v>
      </c>
      <c r="CN374">
        <v>513</v>
      </c>
      <c r="CO374">
        <v>462</v>
      </c>
      <c r="CP374">
        <v>171</v>
      </c>
      <c r="CQ374">
        <v>18</v>
      </c>
      <c r="CR374">
        <v>8</v>
      </c>
      <c r="CS374">
        <v>22</v>
      </c>
      <c r="CT374">
        <v>0</v>
      </c>
      <c r="CU374">
        <v>18</v>
      </c>
      <c r="CV374">
        <v>4</v>
      </c>
      <c r="CW374">
        <v>19</v>
      </c>
      <c r="CX374">
        <v>19</v>
      </c>
      <c r="CY374">
        <v>11</v>
      </c>
      <c r="CZ374">
        <v>0</v>
      </c>
      <c r="DA374">
        <v>524</v>
      </c>
      <c r="DB374">
        <v>311</v>
      </c>
      <c r="DC374">
        <v>554</v>
      </c>
      <c r="DD374">
        <v>138</v>
      </c>
      <c r="DE374">
        <v>505</v>
      </c>
      <c r="DF374">
        <v>341</v>
      </c>
      <c r="DG374">
        <v>496</v>
      </c>
      <c r="DH374">
        <v>489</v>
      </c>
      <c r="DI374">
        <v>446</v>
      </c>
      <c r="DJ374">
        <v>168</v>
      </c>
      <c r="DL374">
        <v>655</v>
      </c>
      <c r="DM374">
        <v>644</v>
      </c>
      <c r="DN374">
        <v>11</v>
      </c>
      <c r="DO374">
        <v>655</v>
      </c>
      <c r="DP374">
        <v>32</v>
      </c>
      <c r="DQ374">
        <v>612</v>
      </c>
      <c r="DR374">
        <v>11</v>
      </c>
      <c r="DS374">
        <v>148</v>
      </c>
      <c r="DT374">
        <v>234</v>
      </c>
      <c r="DU374">
        <v>70</v>
      </c>
      <c r="DV374">
        <v>509</v>
      </c>
      <c r="DW374">
        <v>52</v>
      </c>
      <c r="DX374">
        <v>4</v>
      </c>
      <c r="DY374">
        <v>7</v>
      </c>
      <c r="DZ374">
        <v>12</v>
      </c>
      <c r="EA374">
        <v>1</v>
      </c>
      <c r="EB374">
        <v>131</v>
      </c>
      <c r="EC374">
        <v>0</v>
      </c>
      <c r="ED374">
        <v>214</v>
      </c>
      <c r="EE374">
        <v>1</v>
      </c>
      <c r="EF374">
        <v>2</v>
      </c>
      <c r="EG374">
        <v>50</v>
      </c>
      <c r="EH374">
        <v>357</v>
      </c>
      <c r="EI374">
        <v>246</v>
      </c>
      <c r="EJ374">
        <v>1</v>
      </c>
      <c r="EK374">
        <v>14</v>
      </c>
      <c r="EL374">
        <v>15</v>
      </c>
      <c r="EM374">
        <v>2</v>
      </c>
      <c r="EN374">
        <v>0</v>
      </c>
      <c r="EO374">
        <v>32</v>
      </c>
      <c r="EP374">
        <v>338</v>
      </c>
      <c r="EQ374">
        <v>242</v>
      </c>
      <c r="ER374">
        <v>9</v>
      </c>
      <c r="ES374">
        <v>115</v>
      </c>
      <c r="ET374">
        <v>25</v>
      </c>
      <c r="EU374">
        <v>145</v>
      </c>
      <c r="EV374">
        <v>63</v>
      </c>
      <c r="EW374">
        <v>5331</v>
      </c>
      <c r="EX374">
        <v>1</v>
      </c>
      <c r="EY374">
        <v>548</v>
      </c>
      <c r="EZ374">
        <v>5</v>
      </c>
      <c r="FA374">
        <v>27</v>
      </c>
      <c r="FB374">
        <v>79</v>
      </c>
      <c r="FC374">
        <v>2711</v>
      </c>
      <c r="FD374">
        <v>2187</v>
      </c>
      <c r="FE374">
        <v>641</v>
      </c>
      <c r="FF374">
        <v>5539</v>
      </c>
      <c r="FG374">
        <v>56</v>
      </c>
      <c r="FH374">
        <v>28</v>
      </c>
      <c r="FI374">
        <v>0</v>
      </c>
      <c r="FJ374">
        <v>1</v>
      </c>
      <c r="FK374">
        <v>4</v>
      </c>
      <c r="FL374">
        <v>50</v>
      </c>
      <c r="FM374">
        <v>2</v>
      </c>
      <c r="FN374">
        <v>2</v>
      </c>
      <c r="FO374">
        <v>0</v>
      </c>
      <c r="FP374">
        <v>0</v>
      </c>
      <c r="FQ374">
        <v>0</v>
      </c>
      <c r="FR374">
        <v>2</v>
      </c>
      <c r="FS374">
        <v>0</v>
      </c>
      <c r="FT374">
        <v>0</v>
      </c>
      <c r="FU374">
        <v>8</v>
      </c>
      <c r="FV374">
        <v>3</v>
      </c>
      <c r="FW374">
        <v>1</v>
      </c>
      <c r="FX374">
        <v>1</v>
      </c>
      <c r="FY374">
        <v>5</v>
      </c>
      <c r="FZ374">
        <v>1</v>
      </c>
      <c r="GA374">
        <v>10</v>
      </c>
      <c r="GB374">
        <v>2</v>
      </c>
      <c r="GC374">
        <v>364</v>
      </c>
      <c r="GD374">
        <v>80</v>
      </c>
      <c r="GE374">
        <v>444</v>
      </c>
      <c r="GF374">
        <v>9</v>
      </c>
      <c r="GG374">
        <v>3</v>
      </c>
      <c r="GH374">
        <v>12</v>
      </c>
      <c r="GI374">
        <v>355</v>
      </c>
      <c r="GJ374">
        <v>77</v>
      </c>
      <c r="GK374">
        <v>432</v>
      </c>
      <c r="GL374">
        <v>364</v>
      </c>
      <c r="GM374">
        <v>38</v>
      </c>
      <c r="GN374">
        <v>38</v>
      </c>
      <c r="GO374">
        <v>38</v>
      </c>
      <c r="GP374">
        <v>224</v>
      </c>
      <c r="GQ374">
        <v>0</v>
      </c>
      <c r="GR374">
        <v>0</v>
      </c>
      <c r="GS374">
        <v>0</v>
      </c>
      <c r="GT374" t="s">
        <v>121</v>
      </c>
      <c r="GU374" t="s">
        <v>1356</v>
      </c>
      <c r="HH374" s="130"/>
      <c r="HI374" s="130"/>
      <c r="HN374" s="130"/>
      <c r="HO374" s="130"/>
      <c r="HP374" s="130"/>
    </row>
    <row r="375" spans="1:224" x14ac:dyDescent="0.3">
      <c r="A375" t="s">
        <v>126</v>
      </c>
      <c r="B375" t="s">
        <v>185</v>
      </c>
      <c r="C375" t="s">
        <v>860</v>
      </c>
      <c r="D375" t="s">
        <v>861</v>
      </c>
      <c r="E375" s="353">
        <v>44682</v>
      </c>
      <c r="F375">
        <v>5834</v>
      </c>
      <c r="G375">
        <v>398</v>
      </c>
      <c r="H375">
        <v>321</v>
      </c>
      <c r="I375">
        <v>362</v>
      </c>
      <c r="J375">
        <v>353</v>
      </c>
      <c r="K375">
        <v>347</v>
      </c>
      <c r="L375">
        <v>250</v>
      </c>
      <c r="M375">
        <v>375</v>
      </c>
      <c r="N375">
        <v>155</v>
      </c>
      <c r="O375">
        <v>419</v>
      </c>
      <c r="P375">
        <v>9</v>
      </c>
      <c r="Q375">
        <v>5</v>
      </c>
      <c r="R375">
        <v>8</v>
      </c>
      <c r="S375">
        <v>8</v>
      </c>
      <c r="T375">
        <v>7</v>
      </c>
      <c r="U375">
        <v>5</v>
      </c>
      <c r="V375">
        <v>9</v>
      </c>
      <c r="W375">
        <v>3</v>
      </c>
      <c r="X375">
        <v>10</v>
      </c>
      <c r="Y375">
        <v>381</v>
      </c>
      <c r="Z375">
        <v>310</v>
      </c>
      <c r="AA375">
        <v>349</v>
      </c>
      <c r="AB375">
        <v>337</v>
      </c>
      <c r="AC375">
        <v>335</v>
      </c>
      <c r="AD375">
        <v>242</v>
      </c>
      <c r="AE375">
        <v>362</v>
      </c>
      <c r="AF375">
        <v>152</v>
      </c>
      <c r="AG375">
        <v>401</v>
      </c>
      <c r="AH375">
        <v>39</v>
      </c>
      <c r="AI375">
        <v>39</v>
      </c>
      <c r="AJ375">
        <v>2</v>
      </c>
      <c r="AK375">
        <v>2</v>
      </c>
      <c r="AL375">
        <v>36</v>
      </c>
      <c r="AM375">
        <v>36</v>
      </c>
      <c r="AN375">
        <v>203</v>
      </c>
      <c r="AO375">
        <v>3</v>
      </c>
      <c r="AP375">
        <v>197</v>
      </c>
      <c r="AQ375">
        <v>0</v>
      </c>
      <c r="AR375">
        <v>0</v>
      </c>
      <c r="AS375">
        <v>0</v>
      </c>
      <c r="AT375">
        <v>73</v>
      </c>
      <c r="AU375">
        <v>1</v>
      </c>
      <c r="AV375">
        <v>72</v>
      </c>
      <c r="AW375">
        <v>375</v>
      </c>
      <c r="AX375">
        <v>2</v>
      </c>
      <c r="AY375">
        <v>17</v>
      </c>
      <c r="AZ375">
        <v>355</v>
      </c>
      <c r="BA375">
        <v>9</v>
      </c>
      <c r="BB375">
        <v>0</v>
      </c>
      <c r="BC375">
        <v>0</v>
      </c>
      <c r="BD375">
        <v>9</v>
      </c>
      <c r="BE375">
        <v>362</v>
      </c>
      <c r="BF375">
        <v>2</v>
      </c>
      <c r="BG375">
        <v>17</v>
      </c>
      <c r="BH375">
        <v>342</v>
      </c>
      <c r="BI375">
        <v>46</v>
      </c>
      <c r="BJ375">
        <v>5</v>
      </c>
      <c r="BK375">
        <v>86</v>
      </c>
      <c r="BL375">
        <v>28</v>
      </c>
      <c r="BM375">
        <v>11</v>
      </c>
      <c r="BN375">
        <v>6</v>
      </c>
      <c r="BO375">
        <v>31</v>
      </c>
      <c r="BP375">
        <v>4</v>
      </c>
      <c r="BQ375">
        <v>0</v>
      </c>
      <c r="BR375">
        <v>0</v>
      </c>
      <c r="BS375">
        <v>27</v>
      </c>
      <c r="BT375">
        <v>0</v>
      </c>
      <c r="BU375">
        <v>0</v>
      </c>
      <c r="BV375">
        <v>1</v>
      </c>
      <c r="BW375">
        <v>7</v>
      </c>
      <c r="BX375">
        <v>0</v>
      </c>
      <c r="BY375">
        <v>7</v>
      </c>
      <c r="BZ375">
        <v>22</v>
      </c>
      <c r="CA375">
        <v>5</v>
      </c>
      <c r="CB375">
        <v>16</v>
      </c>
      <c r="CC375">
        <v>6</v>
      </c>
      <c r="CG375">
        <v>398</v>
      </c>
      <c r="CH375">
        <v>231</v>
      </c>
      <c r="CI375">
        <v>362</v>
      </c>
      <c r="CJ375">
        <v>107</v>
      </c>
      <c r="CK375">
        <v>303</v>
      </c>
      <c r="CL375">
        <v>210</v>
      </c>
      <c r="CM375">
        <v>321</v>
      </c>
      <c r="CN375">
        <v>311</v>
      </c>
      <c r="CO375">
        <v>303</v>
      </c>
      <c r="CP375">
        <v>102</v>
      </c>
      <c r="CQ375">
        <v>9</v>
      </c>
      <c r="CR375">
        <v>6</v>
      </c>
      <c r="CS375">
        <v>8</v>
      </c>
      <c r="CT375">
        <v>0</v>
      </c>
      <c r="CU375">
        <v>4</v>
      </c>
      <c r="CV375">
        <v>2</v>
      </c>
      <c r="CW375">
        <v>5</v>
      </c>
      <c r="CX375">
        <v>5</v>
      </c>
      <c r="CY375">
        <v>5</v>
      </c>
      <c r="CZ375">
        <v>1</v>
      </c>
      <c r="DA375">
        <v>381</v>
      </c>
      <c r="DB375">
        <v>225</v>
      </c>
      <c r="DC375">
        <v>349</v>
      </c>
      <c r="DD375">
        <v>105</v>
      </c>
      <c r="DE375">
        <v>295</v>
      </c>
      <c r="DF375">
        <v>206</v>
      </c>
      <c r="DG375">
        <v>310</v>
      </c>
      <c r="DH375">
        <v>300</v>
      </c>
      <c r="DI375">
        <v>293</v>
      </c>
      <c r="DJ375">
        <v>101</v>
      </c>
      <c r="DL375">
        <v>437</v>
      </c>
      <c r="DM375">
        <v>429</v>
      </c>
      <c r="DN375">
        <v>8</v>
      </c>
      <c r="DO375">
        <v>437</v>
      </c>
      <c r="DP375">
        <v>11</v>
      </c>
      <c r="DQ375">
        <v>418</v>
      </c>
      <c r="DR375">
        <v>8</v>
      </c>
      <c r="DS375">
        <v>120</v>
      </c>
      <c r="DT375">
        <v>137</v>
      </c>
      <c r="DU375">
        <v>89</v>
      </c>
      <c r="DV375">
        <v>274</v>
      </c>
      <c r="DW375">
        <v>47</v>
      </c>
      <c r="DX375">
        <v>7</v>
      </c>
      <c r="DY375">
        <v>10</v>
      </c>
      <c r="DZ375">
        <v>10</v>
      </c>
      <c r="EA375">
        <v>0</v>
      </c>
      <c r="EB375">
        <v>117</v>
      </c>
      <c r="EC375">
        <v>0</v>
      </c>
      <c r="ED375">
        <v>133</v>
      </c>
      <c r="EE375">
        <v>0</v>
      </c>
      <c r="EF375">
        <v>0</v>
      </c>
      <c r="EG375">
        <v>25</v>
      </c>
      <c r="EH375">
        <v>226</v>
      </c>
      <c r="EI375">
        <v>186</v>
      </c>
      <c r="EJ375">
        <v>0</v>
      </c>
      <c r="EK375">
        <v>4</v>
      </c>
      <c r="EL375">
        <v>6</v>
      </c>
      <c r="EM375">
        <v>1</v>
      </c>
      <c r="EN375">
        <v>0</v>
      </c>
      <c r="EO375">
        <v>21</v>
      </c>
      <c r="EP375">
        <v>215</v>
      </c>
      <c r="EQ375">
        <v>182</v>
      </c>
      <c r="ER375">
        <v>8</v>
      </c>
      <c r="ES375">
        <v>56</v>
      </c>
      <c r="ET375">
        <v>5</v>
      </c>
      <c r="EU375">
        <v>48</v>
      </c>
      <c r="EV375">
        <v>6</v>
      </c>
      <c r="EW375">
        <v>3893</v>
      </c>
      <c r="EX375">
        <v>1</v>
      </c>
      <c r="EY375">
        <v>313</v>
      </c>
      <c r="EZ375">
        <v>1</v>
      </c>
      <c r="FA375">
        <v>37</v>
      </c>
      <c r="FB375">
        <v>34</v>
      </c>
      <c r="FC375">
        <v>1977</v>
      </c>
      <c r="FD375">
        <v>1525</v>
      </c>
      <c r="FE375">
        <v>445</v>
      </c>
      <c r="FF375">
        <v>3947</v>
      </c>
      <c r="FG375">
        <v>46</v>
      </c>
      <c r="FH375">
        <v>27</v>
      </c>
      <c r="FI375">
        <v>0</v>
      </c>
      <c r="FJ375">
        <v>0</v>
      </c>
      <c r="FK375">
        <v>0</v>
      </c>
      <c r="FL375">
        <v>43</v>
      </c>
      <c r="FM375">
        <v>3</v>
      </c>
      <c r="FN375">
        <v>0</v>
      </c>
      <c r="FO375">
        <v>0</v>
      </c>
      <c r="FP375">
        <v>0</v>
      </c>
      <c r="FQ375">
        <v>0</v>
      </c>
      <c r="FR375">
        <v>0</v>
      </c>
      <c r="FS375">
        <v>0</v>
      </c>
      <c r="FT375">
        <v>0</v>
      </c>
      <c r="FU375">
        <v>3</v>
      </c>
      <c r="FV375">
        <v>1</v>
      </c>
      <c r="FW375">
        <v>0</v>
      </c>
      <c r="FX375">
        <v>1</v>
      </c>
      <c r="FY375">
        <v>2</v>
      </c>
      <c r="FZ375">
        <v>1</v>
      </c>
      <c r="GA375">
        <v>3</v>
      </c>
      <c r="GB375">
        <v>0</v>
      </c>
      <c r="GC375">
        <v>203</v>
      </c>
      <c r="GD375">
        <v>78</v>
      </c>
      <c r="GE375">
        <v>281</v>
      </c>
      <c r="GF375">
        <v>2</v>
      </c>
      <c r="GG375">
        <v>2</v>
      </c>
      <c r="GH375">
        <v>4</v>
      </c>
      <c r="GI375">
        <v>200</v>
      </c>
      <c r="GJ375">
        <v>73</v>
      </c>
      <c r="GK375">
        <v>273</v>
      </c>
      <c r="GL375">
        <v>203</v>
      </c>
      <c r="GM375">
        <v>27</v>
      </c>
      <c r="GN375">
        <v>27</v>
      </c>
      <c r="GO375">
        <v>27</v>
      </c>
      <c r="GP375">
        <v>106</v>
      </c>
      <c r="GQ375">
        <v>3</v>
      </c>
      <c r="GR375">
        <v>2</v>
      </c>
      <c r="GS375">
        <v>2</v>
      </c>
      <c r="GT375" t="s">
        <v>118</v>
      </c>
      <c r="GU375" t="s">
        <v>1357</v>
      </c>
      <c r="HH375" s="130"/>
      <c r="HI375" s="130"/>
      <c r="HN375" s="130"/>
      <c r="HO375" s="130"/>
      <c r="HP375" s="130"/>
    </row>
    <row r="376" spans="1:224" x14ac:dyDescent="0.3">
      <c r="A376" t="s">
        <v>126</v>
      </c>
      <c r="B376" t="s">
        <v>185</v>
      </c>
      <c r="C376" t="s">
        <v>860</v>
      </c>
      <c r="D376" t="s">
        <v>861</v>
      </c>
      <c r="E376" s="353">
        <v>44713</v>
      </c>
      <c r="F376">
        <v>5874</v>
      </c>
      <c r="G376">
        <v>400</v>
      </c>
      <c r="H376">
        <v>325</v>
      </c>
      <c r="I376">
        <v>363</v>
      </c>
      <c r="J376">
        <v>356</v>
      </c>
      <c r="K376">
        <v>350</v>
      </c>
      <c r="L376">
        <v>258</v>
      </c>
      <c r="M376">
        <v>377</v>
      </c>
      <c r="N376">
        <v>151</v>
      </c>
      <c r="O376">
        <v>424</v>
      </c>
      <c r="P376">
        <v>8</v>
      </c>
      <c r="Q376">
        <v>4</v>
      </c>
      <c r="R376">
        <v>7</v>
      </c>
      <c r="S376">
        <v>8</v>
      </c>
      <c r="T376">
        <v>6</v>
      </c>
      <c r="U376">
        <v>5</v>
      </c>
      <c r="V376">
        <v>9</v>
      </c>
      <c r="W376">
        <v>2</v>
      </c>
      <c r="X376">
        <v>9</v>
      </c>
      <c r="Y376">
        <v>383</v>
      </c>
      <c r="Z376">
        <v>315</v>
      </c>
      <c r="AA376">
        <v>351</v>
      </c>
      <c r="AB376">
        <v>339</v>
      </c>
      <c r="AC376">
        <v>338</v>
      </c>
      <c r="AD376">
        <v>249</v>
      </c>
      <c r="AE376">
        <v>364</v>
      </c>
      <c r="AF376">
        <v>149</v>
      </c>
      <c r="AG376">
        <v>406</v>
      </c>
      <c r="AH376">
        <v>39</v>
      </c>
      <c r="AI376">
        <v>39</v>
      </c>
      <c r="AJ376">
        <v>2</v>
      </c>
      <c r="AK376">
        <v>2</v>
      </c>
      <c r="AL376">
        <v>36</v>
      </c>
      <c r="AM376">
        <v>36</v>
      </c>
      <c r="AN376">
        <v>201</v>
      </c>
      <c r="AO376">
        <v>3</v>
      </c>
      <c r="AP376">
        <v>195</v>
      </c>
      <c r="AQ376">
        <v>0</v>
      </c>
      <c r="AR376">
        <v>0</v>
      </c>
      <c r="AS376">
        <v>0</v>
      </c>
      <c r="AT376">
        <v>70</v>
      </c>
      <c r="AU376">
        <v>1</v>
      </c>
      <c r="AV376">
        <v>69</v>
      </c>
      <c r="AW376">
        <v>377</v>
      </c>
      <c r="AX376">
        <v>2</v>
      </c>
      <c r="AY376">
        <v>19</v>
      </c>
      <c r="AZ376">
        <v>355</v>
      </c>
      <c r="BA376">
        <v>9</v>
      </c>
      <c r="BB376">
        <v>0</v>
      </c>
      <c r="BC376">
        <v>0</v>
      </c>
      <c r="BD376">
        <v>9</v>
      </c>
      <c r="BE376">
        <v>364</v>
      </c>
      <c r="BF376">
        <v>2</v>
      </c>
      <c r="BG376">
        <v>19</v>
      </c>
      <c r="BH376">
        <v>342</v>
      </c>
      <c r="BI376">
        <v>50</v>
      </c>
      <c r="BJ376">
        <v>5</v>
      </c>
      <c r="BK376">
        <v>86</v>
      </c>
      <c r="BL376">
        <v>28</v>
      </c>
      <c r="BM376">
        <v>12</v>
      </c>
      <c r="BN376">
        <v>6</v>
      </c>
      <c r="BO376">
        <v>30</v>
      </c>
      <c r="BP376">
        <v>4</v>
      </c>
      <c r="BQ376">
        <v>0</v>
      </c>
      <c r="BR376">
        <v>0</v>
      </c>
      <c r="BS376">
        <v>26</v>
      </c>
      <c r="BT376">
        <v>0</v>
      </c>
      <c r="BU376">
        <v>0</v>
      </c>
      <c r="BV376">
        <v>1</v>
      </c>
      <c r="BW376">
        <v>6</v>
      </c>
      <c r="BX376">
        <v>0</v>
      </c>
      <c r="BY376">
        <v>6</v>
      </c>
      <c r="BZ376">
        <v>20</v>
      </c>
      <c r="CA376">
        <v>5</v>
      </c>
      <c r="CB376">
        <v>14</v>
      </c>
      <c r="CC376">
        <v>6</v>
      </c>
      <c r="CG376">
        <v>400</v>
      </c>
      <c r="CH376">
        <v>237</v>
      </c>
      <c r="CI376">
        <v>363</v>
      </c>
      <c r="CJ376">
        <v>107</v>
      </c>
      <c r="CK376">
        <v>310</v>
      </c>
      <c r="CL376">
        <v>212</v>
      </c>
      <c r="CM376">
        <v>325</v>
      </c>
      <c r="CN376">
        <v>317</v>
      </c>
      <c r="CO376">
        <v>306</v>
      </c>
      <c r="CP376">
        <v>111</v>
      </c>
      <c r="CQ376">
        <v>8</v>
      </c>
      <c r="CR376">
        <v>6</v>
      </c>
      <c r="CS376">
        <v>7</v>
      </c>
      <c r="CT376">
        <v>0</v>
      </c>
      <c r="CU376">
        <v>4</v>
      </c>
      <c r="CV376">
        <v>2</v>
      </c>
      <c r="CW376">
        <v>4</v>
      </c>
      <c r="CX376">
        <v>4</v>
      </c>
      <c r="CY376">
        <v>4</v>
      </c>
      <c r="CZ376">
        <v>1</v>
      </c>
      <c r="DA376">
        <v>383</v>
      </c>
      <c r="DB376">
        <v>231</v>
      </c>
      <c r="DC376">
        <v>351</v>
      </c>
      <c r="DD376">
        <v>105</v>
      </c>
      <c r="DE376">
        <v>302</v>
      </c>
      <c r="DF376">
        <v>208</v>
      </c>
      <c r="DG376">
        <v>315</v>
      </c>
      <c r="DH376">
        <v>307</v>
      </c>
      <c r="DI376">
        <v>297</v>
      </c>
      <c r="DJ376">
        <v>110</v>
      </c>
      <c r="DL376">
        <v>444</v>
      </c>
      <c r="DM376">
        <v>433</v>
      </c>
      <c r="DN376">
        <v>11</v>
      </c>
      <c r="DO376">
        <v>444</v>
      </c>
      <c r="DP376">
        <v>10</v>
      </c>
      <c r="DQ376">
        <v>423</v>
      </c>
      <c r="DR376">
        <v>11</v>
      </c>
      <c r="DS376">
        <v>122</v>
      </c>
      <c r="DT376">
        <v>139</v>
      </c>
      <c r="DU376">
        <v>89</v>
      </c>
      <c r="DV376">
        <v>278</v>
      </c>
      <c r="DW376">
        <v>47</v>
      </c>
      <c r="DX376">
        <v>7</v>
      </c>
      <c r="DY376">
        <v>11</v>
      </c>
      <c r="DZ376">
        <v>11</v>
      </c>
      <c r="EA376">
        <v>1</v>
      </c>
      <c r="EB376">
        <v>118</v>
      </c>
      <c r="EC376">
        <v>0</v>
      </c>
      <c r="ED376">
        <v>134</v>
      </c>
      <c r="EE376">
        <v>0</v>
      </c>
      <c r="EF376">
        <v>0</v>
      </c>
      <c r="EG376">
        <v>25</v>
      </c>
      <c r="EH376">
        <v>226</v>
      </c>
      <c r="EI376">
        <v>193</v>
      </c>
      <c r="EJ376">
        <v>0</v>
      </c>
      <c r="EK376">
        <v>4</v>
      </c>
      <c r="EL376">
        <v>5</v>
      </c>
      <c r="EM376">
        <v>1</v>
      </c>
      <c r="EN376">
        <v>0</v>
      </c>
      <c r="EO376">
        <v>21</v>
      </c>
      <c r="EP376">
        <v>216</v>
      </c>
      <c r="EQ376">
        <v>186</v>
      </c>
      <c r="ER376">
        <v>8</v>
      </c>
      <c r="ES376">
        <v>57</v>
      </c>
      <c r="ET376">
        <v>5</v>
      </c>
      <c r="EU376">
        <v>52</v>
      </c>
      <c r="EV376">
        <v>6</v>
      </c>
      <c r="EW376">
        <v>3914</v>
      </c>
      <c r="EX376">
        <v>4</v>
      </c>
      <c r="EY376">
        <v>316</v>
      </c>
      <c r="EZ376">
        <v>5</v>
      </c>
      <c r="FA376">
        <v>36</v>
      </c>
      <c r="FB376">
        <v>34</v>
      </c>
      <c r="FC376">
        <v>1996</v>
      </c>
      <c r="FD376">
        <v>1530</v>
      </c>
      <c r="FE376">
        <v>446</v>
      </c>
      <c r="FF376">
        <v>3972</v>
      </c>
      <c r="FG376">
        <v>44</v>
      </c>
      <c r="FH376">
        <v>24</v>
      </c>
      <c r="FI376">
        <v>0</v>
      </c>
      <c r="FJ376">
        <v>0</v>
      </c>
      <c r="FK376">
        <v>0</v>
      </c>
      <c r="FL376">
        <v>41</v>
      </c>
      <c r="FM376">
        <v>3</v>
      </c>
      <c r="FN376">
        <v>0</v>
      </c>
      <c r="FO376">
        <v>0</v>
      </c>
      <c r="FP376">
        <v>0</v>
      </c>
      <c r="FQ376">
        <v>0</v>
      </c>
      <c r="FR376">
        <v>0</v>
      </c>
      <c r="FS376">
        <v>0</v>
      </c>
      <c r="FT376">
        <v>0</v>
      </c>
      <c r="FU376">
        <v>3</v>
      </c>
      <c r="FV376">
        <v>1</v>
      </c>
      <c r="FW376">
        <v>0</v>
      </c>
      <c r="FX376">
        <v>1</v>
      </c>
      <c r="FY376">
        <v>2</v>
      </c>
      <c r="FZ376">
        <v>1</v>
      </c>
      <c r="GA376">
        <v>3</v>
      </c>
      <c r="GB376">
        <v>1</v>
      </c>
      <c r="GC376">
        <v>205</v>
      </c>
      <c r="GD376">
        <v>79</v>
      </c>
      <c r="GE376">
        <v>284</v>
      </c>
      <c r="GF376">
        <v>2</v>
      </c>
      <c r="GG376">
        <v>1</v>
      </c>
      <c r="GH376">
        <v>3</v>
      </c>
      <c r="GI376">
        <v>202</v>
      </c>
      <c r="GJ376">
        <v>75</v>
      </c>
      <c r="GK376">
        <v>277</v>
      </c>
      <c r="GL376">
        <v>205</v>
      </c>
      <c r="GM376">
        <v>29</v>
      </c>
      <c r="GN376">
        <v>29</v>
      </c>
      <c r="GO376">
        <v>29</v>
      </c>
      <c r="GP376">
        <v>106</v>
      </c>
      <c r="GQ376">
        <v>3</v>
      </c>
      <c r="GR376">
        <v>2</v>
      </c>
      <c r="GS376">
        <v>2</v>
      </c>
      <c r="GT376" t="s">
        <v>121</v>
      </c>
      <c r="GU376" t="s">
        <v>1357</v>
      </c>
      <c r="HH376" s="130"/>
      <c r="HI376" s="130"/>
      <c r="HN376" s="130"/>
      <c r="HO376" s="130"/>
      <c r="HP376" s="130"/>
    </row>
    <row r="377" spans="1:224" x14ac:dyDescent="0.3">
      <c r="A377" t="s">
        <v>130</v>
      </c>
      <c r="B377" t="s">
        <v>250</v>
      </c>
      <c r="C377" t="s">
        <v>904</v>
      </c>
      <c r="D377" t="s">
        <v>905</v>
      </c>
      <c r="E377" s="353">
        <v>44682</v>
      </c>
      <c r="F377">
        <v>15280</v>
      </c>
      <c r="G377">
        <v>546</v>
      </c>
      <c r="H377">
        <v>535</v>
      </c>
      <c r="I377">
        <v>572</v>
      </c>
      <c r="J377">
        <v>442</v>
      </c>
      <c r="K377">
        <v>572</v>
      </c>
      <c r="L377">
        <v>467</v>
      </c>
      <c r="M377">
        <v>428</v>
      </c>
      <c r="N377">
        <v>482</v>
      </c>
      <c r="O377">
        <v>573</v>
      </c>
      <c r="P377">
        <v>38</v>
      </c>
      <c r="Q377">
        <v>39</v>
      </c>
      <c r="R377">
        <v>42</v>
      </c>
      <c r="S377">
        <v>28</v>
      </c>
      <c r="T377">
        <v>42</v>
      </c>
      <c r="U377">
        <v>34</v>
      </c>
      <c r="V377">
        <v>25</v>
      </c>
      <c r="W377">
        <v>41</v>
      </c>
      <c r="X377">
        <v>43</v>
      </c>
      <c r="Y377">
        <v>504</v>
      </c>
      <c r="Z377">
        <v>493</v>
      </c>
      <c r="AA377">
        <v>525</v>
      </c>
      <c r="AB377">
        <v>412</v>
      </c>
      <c r="AC377">
        <v>526</v>
      </c>
      <c r="AD377">
        <v>433</v>
      </c>
      <c r="AE377">
        <v>402</v>
      </c>
      <c r="AF377">
        <v>439</v>
      </c>
      <c r="AG377">
        <v>525</v>
      </c>
      <c r="AH377">
        <v>69</v>
      </c>
      <c r="AI377">
        <v>54</v>
      </c>
      <c r="AJ377">
        <v>2</v>
      </c>
      <c r="AK377">
        <v>2</v>
      </c>
      <c r="AL377">
        <v>66</v>
      </c>
      <c r="AM377">
        <v>52</v>
      </c>
      <c r="AN377">
        <v>300</v>
      </c>
      <c r="AO377">
        <v>19</v>
      </c>
      <c r="AP377">
        <v>281</v>
      </c>
      <c r="AQ377">
        <v>0</v>
      </c>
      <c r="AR377">
        <v>0</v>
      </c>
      <c r="AS377">
        <v>0</v>
      </c>
      <c r="AT377">
        <v>246</v>
      </c>
      <c r="AU377">
        <v>16</v>
      </c>
      <c r="AV377">
        <v>230</v>
      </c>
      <c r="AW377">
        <v>428</v>
      </c>
      <c r="AX377">
        <v>3</v>
      </c>
      <c r="AY377">
        <v>24</v>
      </c>
      <c r="AZ377">
        <v>396</v>
      </c>
      <c r="BA377">
        <v>25</v>
      </c>
      <c r="BB377">
        <v>0</v>
      </c>
      <c r="BC377">
        <v>0</v>
      </c>
      <c r="BD377">
        <v>25</v>
      </c>
      <c r="BE377">
        <v>402</v>
      </c>
      <c r="BF377">
        <v>3</v>
      </c>
      <c r="BG377">
        <v>24</v>
      </c>
      <c r="BH377">
        <v>370</v>
      </c>
      <c r="BI377">
        <v>119</v>
      </c>
      <c r="BJ377">
        <v>16</v>
      </c>
      <c r="BK377">
        <v>111</v>
      </c>
      <c r="BL377">
        <v>114</v>
      </c>
      <c r="BM377">
        <v>25</v>
      </c>
      <c r="BN377">
        <v>6</v>
      </c>
      <c r="BO377">
        <v>50</v>
      </c>
      <c r="BP377">
        <v>18</v>
      </c>
      <c r="BQ377">
        <v>2</v>
      </c>
      <c r="BR377">
        <v>1</v>
      </c>
      <c r="BS377">
        <v>32</v>
      </c>
      <c r="BT377">
        <v>0</v>
      </c>
      <c r="BU377">
        <v>0</v>
      </c>
      <c r="BV377">
        <v>4</v>
      </c>
      <c r="BW377">
        <v>13</v>
      </c>
      <c r="BX377">
        <v>0</v>
      </c>
      <c r="BY377">
        <v>13</v>
      </c>
      <c r="BZ377">
        <v>24</v>
      </c>
      <c r="CA377">
        <v>7</v>
      </c>
      <c r="CB377">
        <v>22</v>
      </c>
      <c r="CC377">
        <v>2</v>
      </c>
      <c r="CG377">
        <v>546</v>
      </c>
      <c r="CH377">
        <v>423</v>
      </c>
      <c r="CI377">
        <v>572</v>
      </c>
      <c r="CJ377">
        <v>180</v>
      </c>
      <c r="CK377">
        <v>524</v>
      </c>
      <c r="CL377">
        <v>359</v>
      </c>
      <c r="CM377">
        <v>535</v>
      </c>
      <c r="CN377">
        <v>499</v>
      </c>
      <c r="CO377">
        <v>503</v>
      </c>
      <c r="CP377">
        <v>242</v>
      </c>
      <c r="CQ377">
        <v>38</v>
      </c>
      <c r="CR377">
        <v>31</v>
      </c>
      <c r="CS377">
        <v>42</v>
      </c>
      <c r="CT377">
        <v>13</v>
      </c>
      <c r="CU377">
        <v>39</v>
      </c>
      <c r="CV377">
        <v>20</v>
      </c>
      <c r="CW377">
        <v>39</v>
      </c>
      <c r="CX377">
        <v>37</v>
      </c>
      <c r="CY377">
        <v>34</v>
      </c>
      <c r="CZ377">
        <v>15</v>
      </c>
      <c r="DA377">
        <v>504</v>
      </c>
      <c r="DB377">
        <v>388</v>
      </c>
      <c r="DC377">
        <v>525</v>
      </c>
      <c r="DD377">
        <v>166</v>
      </c>
      <c r="DE377">
        <v>482</v>
      </c>
      <c r="DF377">
        <v>337</v>
      </c>
      <c r="DG377">
        <v>493</v>
      </c>
      <c r="DH377">
        <v>460</v>
      </c>
      <c r="DI377">
        <v>467</v>
      </c>
      <c r="DJ377">
        <v>227</v>
      </c>
      <c r="DL377">
        <v>638</v>
      </c>
      <c r="DM377">
        <v>629</v>
      </c>
      <c r="DN377">
        <v>9</v>
      </c>
      <c r="DO377">
        <v>638</v>
      </c>
      <c r="DP377">
        <v>52</v>
      </c>
      <c r="DQ377">
        <v>577</v>
      </c>
      <c r="DR377">
        <v>9</v>
      </c>
      <c r="DS377">
        <v>3</v>
      </c>
      <c r="DT377">
        <v>347</v>
      </c>
      <c r="DU377">
        <v>248</v>
      </c>
      <c r="DV377">
        <v>242</v>
      </c>
      <c r="DW377">
        <v>55</v>
      </c>
      <c r="DX377">
        <v>3</v>
      </c>
      <c r="DY377">
        <v>51</v>
      </c>
      <c r="DZ377">
        <v>39</v>
      </c>
      <c r="EA377">
        <v>0</v>
      </c>
      <c r="EB377">
        <v>2</v>
      </c>
      <c r="EC377">
        <v>0</v>
      </c>
      <c r="ED377">
        <v>322</v>
      </c>
      <c r="EE377">
        <v>24</v>
      </c>
      <c r="EF377">
        <v>2</v>
      </c>
      <c r="EG377">
        <v>58</v>
      </c>
      <c r="EH377">
        <v>341</v>
      </c>
      <c r="EI377">
        <v>237</v>
      </c>
      <c r="EJ377">
        <v>1</v>
      </c>
      <c r="EK377">
        <v>28</v>
      </c>
      <c r="EL377">
        <v>16</v>
      </c>
      <c r="EM377">
        <v>7</v>
      </c>
      <c r="EN377">
        <v>0</v>
      </c>
      <c r="EO377">
        <v>28</v>
      </c>
      <c r="EP377">
        <v>319</v>
      </c>
      <c r="EQ377">
        <v>230</v>
      </c>
      <c r="ER377">
        <v>13</v>
      </c>
      <c r="ES377">
        <v>162</v>
      </c>
      <c r="ET377">
        <v>40</v>
      </c>
      <c r="EU377">
        <v>156</v>
      </c>
      <c r="EV377">
        <v>54</v>
      </c>
      <c r="EW377">
        <v>12240</v>
      </c>
      <c r="EX377">
        <v>2</v>
      </c>
      <c r="EY377">
        <v>447</v>
      </c>
      <c r="EZ377">
        <v>10</v>
      </c>
      <c r="FA377">
        <v>38</v>
      </c>
      <c r="FB377">
        <v>122</v>
      </c>
      <c r="FC377">
        <v>7900</v>
      </c>
      <c r="FD377">
        <v>3684</v>
      </c>
      <c r="FE377">
        <v>866</v>
      </c>
      <c r="FF377">
        <v>12450</v>
      </c>
      <c r="FG377">
        <v>85</v>
      </c>
      <c r="FH377">
        <v>27</v>
      </c>
      <c r="FI377">
        <v>3</v>
      </c>
      <c r="FJ377">
        <v>23</v>
      </c>
      <c r="FK377">
        <v>6</v>
      </c>
      <c r="FL377">
        <v>75</v>
      </c>
      <c r="FM377">
        <v>4</v>
      </c>
      <c r="FN377">
        <v>2</v>
      </c>
      <c r="FO377">
        <v>0</v>
      </c>
      <c r="FP377">
        <v>0</v>
      </c>
      <c r="FQ377">
        <v>0</v>
      </c>
      <c r="FR377">
        <v>1</v>
      </c>
      <c r="FS377">
        <v>0</v>
      </c>
      <c r="FT377">
        <v>0</v>
      </c>
      <c r="FU377">
        <v>11</v>
      </c>
      <c r="FV377">
        <v>4</v>
      </c>
      <c r="FW377">
        <v>2</v>
      </c>
      <c r="FX377">
        <v>0</v>
      </c>
      <c r="FY377">
        <v>8</v>
      </c>
      <c r="FZ377">
        <v>2</v>
      </c>
      <c r="GA377">
        <v>13</v>
      </c>
      <c r="GB377">
        <v>4</v>
      </c>
      <c r="GC377">
        <v>368</v>
      </c>
      <c r="GD377">
        <v>99</v>
      </c>
      <c r="GE377">
        <v>467</v>
      </c>
      <c r="GF377">
        <v>15</v>
      </c>
      <c r="GG377">
        <v>1</v>
      </c>
      <c r="GH377">
        <v>16</v>
      </c>
      <c r="GI377">
        <v>353</v>
      </c>
      <c r="GJ377">
        <v>97</v>
      </c>
      <c r="GK377">
        <v>450</v>
      </c>
      <c r="GL377">
        <v>368</v>
      </c>
      <c r="GM377">
        <v>34</v>
      </c>
      <c r="GN377">
        <v>34</v>
      </c>
      <c r="GO377">
        <v>34</v>
      </c>
      <c r="GP377">
        <v>157</v>
      </c>
      <c r="GQ377">
        <v>5</v>
      </c>
      <c r="GR377">
        <v>3</v>
      </c>
      <c r="GS377">
        <v>3</v>
      </c>
      <c r="GT377" t="s">
        <v>118</v>
      </c>
      <c r="GU377" t="s">
        <v>1381</v>
      </c>
      <c r="HH377" s="130"/>
      <c r="HI377" s="130"/>
      <c r="HN377" s="130"/>
      <c r="HO377" s="130"/>
      <c r="HP377" s="130"/>
    </row>
    <row r="378" spans="1:224" x14ac:dyDescent="0.3">
      <c r="A378" t="s">
        <v>126</v>
      </c>
      <c r="B378" t="s">
        <v>185</v>
      </c>
      <c r="C378" t="s">
        <v>862</v>
      </c>
      <c r="D378" t="s">
        <v>863</v>
      </c>
      <c r="E378" s="353">
        <v>44682</v>
      </c>
      <c r="F378">
        <v>5046</v>
      </c>
      <c r="G378">
        <v>352</v>
      </c>
      <c r="H378">
        <v>344</v>
      </c>
      <c r="I378">
        <v>369</v>
      </c>
      <c r="J378">
        <v>323</v>
      </c>
      <c r="K378">
        <v>365</v>
      </c>
      <c r="L378">
        <v>263</v>
      </c>
      <c r="M378">
        <v>298</v>
      </c>
      <c r="N378">
        <v>237</v>
      </c>
      <c r="O378">
        <v>427</v>
      </c>
      <c r="P378">
        <v>12</v>
      </c>
      <c r="Q378">
        <v>12</v>
      </c>
      <c r="R378">
        <v>13</v>
      </c>
      <c r="S378">
        <v>11</v>
      </c>
      <c r="T378">
        <v>13</v>
      </c>
      <c r="U378">
        <v>10</v>
      </c>
      <c r="V378">
        <v>11</v>
      </c>
      <c r="W378">
        <v>7</v>
      </c>
      <c r="X378">
        <v>17</v>
      </c>
      <c r="Y378">
        <v>337</v>
      </c>
      <c r="Z378">
        <v>330</v>
      </c>
      <c r="AA378">
        <v>354</v>
      </c>
      <c r="AB378">
        <v>310</v>
      </c>
      <c r="AC378">
        <v>350</v>
      </c>
      <c r="AD378">
        <v>251</v>
      </c>
      <c r="AE378">
        <v>285</v>
      </c>
      <c r="AF378">
        <v>228</v>
      </c>
      <c r="AG378">
        <v>407</v>
      </c>
      <c r="AH378">
        <v>25</v>
      </c>
      <c r="AI378">
        <v>23</v>
      </c>
      <c r="AJ378">
        <v>1</v>
      </c>
      <c r="AK378">
        <v>1</v>
      </c>
      <c r="AL378">
        <v>24</v>
      </c>
      <c r="AM378">
        <v>22</v>
      </c>
      <c r="AN378">
        <v>228</v>
      </c>
      <c r="AO378">
        <v>9</v>
      </c>
      <c r="AP378">
        <v>217</v>
      </c>
      <c r="AQ378">
        <v>0</v>
      </c>
      <c r="AR378">
        <v>0</v>
      </c>
      <c r="AS378">
        <v>0</v>
      </c>
      <c r="AT378">
        <v>133</v>
      </c>
      <c r="AU378">
        <v>3</v>
      </c>
      <c r="AV378">
        <v>129</v>
      </c>
      <c r="AW378">
        <v>298</v>
      </c>
      <c r="AX378">
        <v>1</v>
      </c>
      <c r="AY378">
        <v>4</v>
      </c>
      <c r="AZ378">
        <v>291</v>
      </c>
      <c r="BA378">
        <v>11</v>
      </c>
      <c r="BB378">
        <v>0</v>
      </c>
      <c r="BC378">
        <v>0</v>
      </c>
      <c r="BD378">
        <v>11</v>
      </c>
      <c r="BE378">
        <v>285</v>
      </c>
      <c r="BF378">
        <v>1</v>
      </c>
      <c r="BG378">
        <v>4</v>
      </c>
      <c r="BH378">
        <v>278</v>
      </c>
      <c r="BI378">
        <v>44</v>
      </c>
      <c r="BJ378">
        <v>6</v>
      </c>
      <c r="BK378">
        <v>83</v>
      </c>
      <c r="BL378">
        <v>24</v>
      </c>
      <c r="BM378">
        <v>14</v>
      </c>
      <c r="BN378">
        <v>0</v>
      </c>
      <c r="BO378">
        <v>20</v>
      </c>
      <c r="BP378">
        <v>2</v>
      </c>
      <c r="BQ378">
        <v>0</v>
      </c>
      <c r="BR378">
        <v>0</v>
      </c>
      <c r="BS378">
        <v>18</v>
      </c>
      <c r="BT378">
        <v>0</v>
      </c>
      <c r="BU378">
        <v>0</v>
      </c>
      <c r="BV378">
        <v>1</v>
      </c>
      <c r="BW378">
        <v>5</v>
      </c>
      <c r="BX378">
        <v>0</v>
      </c>
      <c r="BY378">
        <v>5</v>
      </c>
      <c r="BZ378">
        <v>15</v>
      </c>
      <c r="CA378">
        <v>2</v>
      </c>
      <c r="CB378">
        <v>10</v>
      </c>
      <c r="CC378">
        <v>5</v>
      </c>
      <c r="CG378">
        <v>352</v>
      </c>
      <c r="CH378">
        <v>284</v>
      </c>
      <c r="CI378">
        <v>369</v>
      </c>
      <c r="CJ378">
        <v>83</v>
      </c>
      <c r="CK378">
        <v>327</v>
      </c>
      <c r="CL378">
        <v>218</v>
      </c>
      <c r="CM378">
        <v>344</v>
      </c>
      <c r="CN378">
        <v>334</v>
      </c>
      <c r="CO378">
        <v>321</v>
      </c>
      <c r="CP378">
        <v>156</v>
      </c>
      <c r="CQ378">
        <v>12</v>
      </c>
      <c r="CR378">
        <v>11</v>
      </c>
      <c r="CS378">
        <v>13</v>
      </c>
      <c r="CT378">
        <v>0</v>
      </c>
      <c r="CU378">
        <v>11</v>
      </c>
      <c r="CV378">
        <v>3</v>
      </c>
      <c r="CW378">
        <v>12</v>
      </c>
      <c r="CX378">
        <v>12</v>
      </c>
      <c r="CY378">
        <v>11</v>
      </c>
      <c r="CZ378">
        <v>1</v>
      </c>
      <c r="DA378">
        <v>337</v>
      </c>
      <c r="DB378">
        <v>270</v>
      </c>
      <c r="DC378">
        <v>354</v>
      </c>
      <c r="DD378">
        <v>82</v>
      </c>
      <c r="DE378">
        <v>314</v>
      </c>
      <c r="DF378">
        <v>213</v>
      </c>
      <c r="DG378">
        <v>330</v>
      </c>
      <c r="DH378">
        <v>320</v>
      </c>
      <c r="DI378">
        <v>308</v>
      </c>
      <c r="DJ378">
        <v>153</v>
      </c>
      <c r="DL378">
        <v>443</v>
      </c>
      <c r="DM378">
        <v>439</v>
      </c>
      <c r="DN378">
        <v>4</v>
      </c>
      <c r="DO378">
        <v>443</v>
      </c>
      <c r="DP378">
        <v>21</v>
      </c>
      <c r="DQ378">
        <v>418</v>
      </c>
      <c r="DR378">
        <v>4</v>
      </c>
      <c r="DS378">
        <v>5</v>
      </c>
      <c r="DT378">
        <v>29</v>
      </c>
      <c r="DU378">
        <v>52</v>
      </c>
      <c r="DV378">
        <v>281</v>
      </c>
      <c r="DW378">
        <v>29</v>
      </c>
      <c r="DX378">
        <v>11</v>
      </c>
      <c r="DY378">
        <v>2</v>
      </c>
      <c r="DZ378">
        <v>68</v>
      </c>
      <c r="EA378">
        <v>0</v>
      </c>
      <c r="EB378">
        <v>3</v>
      </c>
      <c r="EC378">
        <v>0</v>
      </c>
      <c r="ED378">
        <v>22</v>
      </c>
      <c r="EE378">
        <v>1</v>
      </c>
      <c r="EF378">
        <v>3</v>
      </c>
      <c r="EG378">
        <v>22</v>
      </c>
      <c r="EH378">
        <v>201</v>
      </c>
      <c r="EI378">
        <v>217</v>
      </c>
      <c r="EJ378">
        <v>3</v>
      </c>
      <c r="EK378">
        <v>4</v>
      </c>
      <c r="EL378">
        <v>10</v>
      </c>
      <c r="EM378">
        <v>4</v>
      </c>
      <c r="EN378">
        <v>0</v>
      </c>
      <c r="EO378">
        <v>18</v>
      </c>
      <c r="EP378">
        <v>190</v>
      </c>
      <c r="EQ378">
        <v>210</v>
      </c>
      <c r="ER378">
        <v>6</v>
      </c>
      <c r="ES378">
        <v>48</v>
      </c>
      <c r="ET378">
        <v>10</v>
      </c>
      <c r="EU378">
        <v>52</v>
      </c>
      <c r="EV378">
        <v>32</v>
      </c>
      <c r="EW378">
        <v>3499</v>
      </c>
      <c r="EX378">
        <v>2</v>
      </c>
      <c r="EY378">
        <v>253</v>
      </c>
      <c r="EZ378">
        <v>15</v>
      </c>
      <c r="FA378">
        <v>9</v>
      </c>
      <c r="FB378">
        <v>37</v>
      </c>
      <c r="FC378">
        <v>1573</v>
      </c>
      <c r="FD378">
        <v>1434</v>
      </c>
      <c r="FE378">
        <v>576</v>
      </c>
      <c r="FF378">
        <v>3583</v>
      </c>
      <c r="FG378">
        <v>26</v>
      </c>
      <c r="FH378">
        <v>0</v>
      </c>
      <c r="FI378">
        <v>0</v>
      </c>
      <c r="FJ378">
        <v>1</v>
      </c>
      <c r="FK378">
        <v>1</v>
      </c>
      <c r="FL378">
        <v>25</v>
      </c>
      <c r="FM378">
        <v>0</v>
      </c>
      <c r="FN378">
        <v>3</v>
      </c>
      <c r="FO378">
        <v>0</v>
      </c>
      <c r="FP378">
        <v>0</v>
      </c>
      <c r="FQ378">
        <v>0</v>
      </c>
      <c r="FR378">
        <v>2</v>
      </c>
      <c r="FS378">
        <v>0</v>
      </c>
      <c r="FT378">
        <v>0</v>
      </c>
      <c r="FU378">
        <v>5</v>
      </c>
      <c r="FV378">
        <v>3</v>
      </c>
      <c r="FW378">
        <v>1</v>
      </c>
      <c r="FX378">
        <v>1</v>
      </c>
      <c r="FY378">
        <v>3</v>
      </c>
      <c r="FZ378">
        <v>2</v>
      </c>
      <c r="GA378">
        <v>8</v>
      </c>
      <c r="GB378">
        <v>2</v>
      </c>
      <c r="GC378">
        <v>238</v>
      </c>
      <c r="GD378">
        <v>77</v>
      </c>
      <c r="GE378">
        <v>315</v>
      </c>
      <c r="GF378">
        <v>11</v>
      </c>
      <c r="GG378">
        <v>1</v>
      </c>
      <c r="GH378">
        <v>12</v>
      </c>
      <c r="GI378">
        <v>226</v>
      </c>
      <c r="GJ378">
        <v>76</v>
      </c>
      <c r="GK378">
        <v>302</v>
      </c>
      <c r="GL378">
        <v>238</v>
      </c>
      <c r="GM378">
        <v>17</v>
      </c>
      <c r="GN378">
        <v>16</v>
      </c>
      <c r="GO378">
        <v>17</v>
      </c>
      <c r="GP378">
        <v>110</v>
      </c>
      <c r="GQ378">
        <v>1</v>
      </c>
      <c r="GR378">
        <v>0</v>
      </c>
      <c r="GS378">
        <v>0</v>
      </c>
      <c r="GT378" t="s">
        <v>118</v>
      </c>
      <c r="GU378" t="s">
        <v>1358</v>
      </c>
      <c r="HH378" s="130"/>
      <c r="HI378" s="130"/>
      <c r="HN378" s="130"/>
      <c r="HO378" s="130"/>
      <c r="HP378" s="130"/>
    </row>
    <row r="379" spans="1:224" x14ac:dyDescent="0.3">
      <c r="A379" t="s">
        <v>126</v>
      </c>
      <c r="B379" t="s">
        <v>185</v>
      </c>
      <c r="C379" t="s">
        <v>862</v>
      </c>
      <c r="D379" t="s">
        <v>863</v>
      </c>
      <c r="E379" s="353">
        <v>44713</v>
      </c>
      <c r="F379">
        <v>5025</v>
      </c>
      <c r="G379">
        <v>352</v>
      </c>
      <c r="H379">
        <v>350</v>
      </c>
      <c r="I379">
        <v>367</v>
      </c>
      <c r="J379">
        <v>321</v>
      </c>
      <c r="K379">
        <v>366</v>
      </c>
      <c r="L379">
        <v>266</v>
      </c>
      <c r="M379">
        <v>296</v>
      </c>
      <c r="N379">
        <v>232</v>
      </c>
      <c r="O379">
        <v>426</v>
      </c>
      <c r="P379">
        <v>13</v>
      </c>
      <c r="Q379">
        <v>13</v>
      </c>
      <c r="R379">
        <v>13</v>
      </c>
      <c r="S379">
        <v>12</v>
      </c>
      <c r="T379">
        <v>14</v>
      </c>
      <c r="U379">
        <v>10</v>
      </c>
      <c r="V379">
        <v>12</v>
      </c>
      <c r="W379">
        <v>7</v>
      </c>
      <c r="X379">
        <v>17</v>
      </c>
      <c r="Y379">
        <v>336</v>
      </c>
      <c r="Z379">
        <v>335</v>
      </c>
      <c r="AA379">
        <v>352</v>
      </c>
      <c r="AB379">
        <v>307</v>
      </c>
      <c r="AC379">
        <v>350</v>
      </c>
      <c r="AD379">
        <v>254</v>
      </c>
      <c r="AE379">
        <v>282</v>
      </c>
      <c r="AF379">
        <v>223</v>
      </c>
      <c r="AG379">
        <v>406</v>
      </c>
      <c r="AH379">
        <v>23</v>
      </c>
      <c r="AI379">
        <v>22</v>
      </c>
      <c r="AJ379">
        <v>1</v>
      </c>
      <c r="AK379">
        <v>1</v>
      </c>
      <c r="AL379">
        <v>22</v>
      </c>
      <c r="AM379">
        <v>21</v>
      </c>
      <c r="AN379">
        <v>232</v>
      </c>
      <c r="AO379">
        <v>9</v>
      </c>
      <c r="AP379">
        <v>221</v>
      </c>
      <c r="AQ379">
        <v>0</v>
      </c>
      <c r="AR379">
        <v>0</v>
      </c>
      <c r="AS379">
        <v>0</v>
      </c>
      <c r="AT379">
        <v>132</v>
      </c>
      <c r="AU379">
        <v>3</v>
      </c>
      <c r="AV379">
        <v>128</v>
      </c>
      <c r="AW379">
        <v>296</v>
      </c>
      <c r="AX379">
        <v>1</v>
      </c>
      <c r="AY379">
        <v>4</v>
      </c>
      <c r="AZ379">
        <v>289</v>
      </c>
      <c r="BA379">
        <v>12</v>
      </c>
      <c r="BB379">
        <v>0</v>
      </c>
      <c r="BC379">
        <v>0</v>
      </c>
      <c r="BD379">
        <v>12</v>
      </c>
      <c r="BE379">
        <v>282</v>
      </c>
      <c r="BF379">
        <v>1</v>
      </c>
      <c r="BG379">
        <v>4</v>
      </c>
      <c r="BH379">
        <v>275</v>
      </c>
      <c r="BI379">
        <v>44</v>
      </c>
      <c r="BJ379">
        <v>6</v>
      </c>
      <c r="BK379">
        <v>82</v>
      </c>
      <c r="BL379">
        <v>24</v>
      </c>
      <c r="BM379">
        <v>13</v>
      </c>
      <c r="BN379">
        <v>0</v>
      </c>
      <c r="BO379">
        <v>19</v>
      </c>
      <c r="BP379">
        <v>1</v>
      </c>
      <c r="BQ379">
        <v>0</v>
      </c>
      <c r="BR379">
        <v>0</v>
      </c>
      <c r="BS379">
        <v>18</v>
      </c>
      <c r="BT379">
        <v>0</v>
      </c>
      <c r="BU379">
        <v>0</v>
      </c>
      <c r="BV379">
        <v>2</v>
      </c>
      <c r="BW379">
        <v>5</v>
      </c>
      <c r="BX379">
        <v>0</v>
      </c>
      <c r="BY379">
        <v>5</v>
      </c>
      <c r="BZ379">
        <v>14</v>
      </c>
      <c r="CA379">
        <v>1</v>
      </c>
      <c r="CB379">
        <v>9</v>
      </c>
      <c r="CC379">
        <v>5</v>
      </c>
      <c r="CG379">
        <v>352</v>
      </c>
      <c r="CH379">
        <v>288</v>
      </c>
      <c r="CI379">
        <v>367</v>
      </c>
      <c r="CJ379">
        <v>78</v>
      </c>
      <c r="CK379">
        <v>323</v>
      </c>
      <c r="CL379">
        <v>213</v>
      </c>
      <c r="CM379">
        <v>350</v>
      </c>
      <c r="CN379">
        <v>341</v>
      </c>
      <c r="CO379">
        <v>325</v>
      </c>
      <c r="CP379">
        <v>156</v>
      </c>
      <c r="CQ379">
        <v>13</v>
      </c>
      <c r="CR379">
        <v>12</v>
      </c>
      <c r="CS379">
        <v>13</v>
      </c>
      <c r="CT379">
        <v>0</v>
      </c>
      <c r="CU379">
        <v>11</v>
      </c>
      <c r="CV379">
        <v>3</v>
      </c>
      <c r="CW379">
        <v>13</v>
      </c>
      <c r="CX379">
        <v>13</v>
      </c>
      <c r="CY379">
        <v>11</v>
      </c>
      <c r="CZ379">
        <v>1</v>
      </c>
      <c r="DA379">
        <v>336</v>
      </c>
      <c r="DB379">
        <v>273</v>
      </c>
      <c r="DC379">
        <v>352</v>
      </c>
      <c r="DD379">
        <v>77</v>
      </c>
      <c r="DE379">
        <v>310</v>
      </c>
      <c r="DF379">
        <v>208</v>
      </c>
      <c r="DG379">
        <v>335</v>
      </c>
      <c r="DH379">
        <v>326</v>
      </c>
      <c r="DI379">
        <v>312</v>
      </c>
      <c r="DJ379">
        <v>153</v>
      </c>
      <c r="DL379">
        <v>443</v>
      </c>
      <c r="DM379">
        <v>440</v>
      </c>
      <c r="DN379">
        <v>3</v>
      </c>
      <c r="DO379">
        <v>443</v>
      </c>
      <c r="DP379">
        <v>21</v>
      </c>
      <c r="DQ379">
        <v>419</v>
      </c>
      <c r="DR379">
        <v>3</v>
      </c>
      <c r="DS379">
        <v>5</v>
      </c>
      <c r="DT379">
        <v>29</v>
      </c>
      <c r="DU379">
        <v>51</v>
      </c>
      <c r="DV379">
        <v>286</v>
      </c>
      <c r="DW379">
        <v>29</v>
      </c>
      <c r="DX379">
        <v>11</v>
      </c>
      <c r="DY379">
        <v>2</v>
      </c>
      <c r="DZ379">
        <v>64</v>
      </c>
      <c r="EA379">
        <v>0</v>
      </c>
      <c r="EB379">
        <v>3</v>
      </c>
      <c r="EC379">
        <v>0</v>
      </c>
      <c r="ED379">
        <v>22</v>
      </c>
      <c r="EE379">
        <v>1</v>
      </c>
      <c r="EF379">
        <v>3</v>
      </c>
      <c r="EG379">
        <v>22</v>
      </c>
      <c r="EH379">
        <v>201</v>
      </c>
      <c r="EI379">
        <v>217</v>
      </c>
      <c r="EJ379">
        <v>3</v>
      </c>
      <c r="EK379">
        <v>4</v>
      </c>
      <c r="EL379">
        <v>10</v>
      </c>
      <c r="EM379">
        <v>4</v>
      </c>
      <c r="EN379">
        <v>0</v>
      </c>
      <c r="EO379">
        <v>18</v>
      </c>
      <c r="EP379">
        <v>190</v>
      </c>
      <c r="EQ379">
        <v>211</v>
      </c>
      <c r="ER379">
        <v>6</v>
      </c>
      <c r="ES379">
        <v>49</v>
      </c>
      <c r="ET379">
        <v>10</v>
      </c>
      <c r="EU379">
        <v>53</v>
      </c>
      <c r="EV379">
        <v>32</v>
      </c>
      <c r="EW379">
        <v>3481</v>
      </c>
      <c r="EX379">
        <v>1</v>
      </c>
      <c r="EY379">
        <v>252</v>
      </c>
      <c r="EZ379">
        <v>14</v>
      </c>
      <c r="FA379">
        <v>9</v>
      </c>
      <c r="FB379">
        <v>38</v>
      </c>
      <c r="FC379">
        <v>1562</v>
      </c>
      <c r="FD379">
        <v>1428</v>
      </c>
      <c r="FE379">
        <v>576</v>
      </c>
      <c r="FF379">
        <v>3566</v>
      </c>
      <c r="FG379">
        <v>26</v>
      </c>
      <c r="FH379">
        <v>0</v>
      </c>
      <c r="FI379">
        <v>0</v>
      </c>
      <c r="FJ379">
        <v>1</v>
      </c>
      <c r="FK379">
        <v>1</v>
      </c>
      <c r="FL379">
        <v>25</v>
      </c>
      <c r="FM379">
        <v>0</v>
      </c>
      <c r="FN379">
        <v>3</v>
      </c>
      <c r="FO379">
        <v>0</v>
      </c>
      <c r="FP379">
        <v>0</v>
      </c>
      <c r="FQ379">
        <v>0</v>
      </c>
      <c r="FR379">
        <v>2</v>
      </c>
      <c r="FS379">
        <v>0</v>
      </c>
      <c r="FT379">
        <v>0</v>
      </c>
      <c r="FU379">
        <v>5</v>
      </c>
      <c r="FV379">
        <v>3</v>
      </c>
      <c r="FW379">
        <v>1</v>
      </c>
      <c r="FX379">
        <v>1</v>
      </c>
      <c r="FY379">
        <v>3</v>
      </c>
      <c r="FZ379">
        <v>2</v>
      </c>
      <c r="GA379">
        <v>8</v>
      </c>
      <c r="GB379">
        <v>3</v>
      </c>
      <c r="GC379">
        <v>239</v>
      </c>
      <c r="GD379">
        <v>76</v>
      </c>
      <c r="GE379">
        <v>315</v>
      </c>
      <c r="GF379">
        <v>10</v>
      </c>
      <c r="GG379">
        <v>1</v>
      </c>
      <c r="GH379">
        <v>11</v>
      </c>
      <c r="GI379">
        <v>228</v>
      </c>
      <c r="GJ379">
        <v>75</v>
      </c>
      <c r="GK379">
        <v>303</v>
      </c>
      <c r="GL379">
        <v>239</v>
      </c>
      <c r="GM379">
        <v>18</v>
      </c>
      <c r="GN379">
        <v>17</v>
      </c>
      <c r="GO379">
        <v>18</v>
      </c>
      <c r="GP379">
        <v>113</v>
      </c>
      <c r="GQ379">
        <v>1</v>
      </c>
      <c r="GR379">
        <v>0</v>
      </c>
      <c r="GS379">
        <v>0</v>
      </c>
      <c r="GT379" t="s">
        <v>121</v>
      </c>
      <c r="GU379" t="s">
        <v>1358</v>
      </c>
      <c r="HH379" s="130"/>
      <c r="HI379" s="130"/>
      <c r="HN379" s="130"/>
      <c r="HO379" s="130"/>
      <c r="HP379" s="130"/>
    </row>
    <row r="380" spans="1:224" x14ac:dyDescent="0.3">
      <c r="A380" t="s">
        <v>126</v>
      </c>
      <c r="B380" t="s">
        <v>185</v>
      </c>
      <c r="C380" t="s">
        <v>864</v>
      </c>
      <c r="D380" t="s">
        <v>865</v>
      </c>
      <c r="E380" s="353">
        <v>44682</v>
      </c>
      <c r="F380">
        <v>7594</v>
      </c>
      <c r="G380">
        <v>357</v>
      </c>
      <c r="H380">
        <v>504</v>
      </c>
      <c r="I380">
        <v>524</v>
      </c>
      <c r="J380">
        <v>295</v>
      </c>
      <c r="K380">
        <v>533</v>
      </c>
      <c r="L380">
        <v>206</v>
      </c>
      <c r="M380">
        <v>242</v>
      </c>
      <c r="N380">
        <v>74</v>
      </c>
      <c r="O380">
        <v>584</v>
      </c>
      <c r="P380">
        <v>15</v>
      </c>
      <c r="Q380">
        <v>21</v>
      </c>
      <c r="R380">
        <v>23</v>
      </c>
      <c r="S380">
        <v>15</v>
      </c>
      <c r="T380">
        <v>24</v>
      </c>
      <c r="U380">
        <v>7</v>
      </c>
      <c r="V380">
        <v>11</v>
      </c>
      <c r="W380">
        <v>4</v>
      </c>
      <c r="X380">
        <v>27</v>
      </c>
      <c r="Y380">
        <v>338</v>
      </c>
      <c r="Z380">
        <v>478</v>
      </c>
      <c r="AA380">
        <v>496</v>
      </c>
      <c r="AB380">
        <v>276</v>
      </c>
      <c r="AC380">
        <v>504</v>
      </c>
      <c r="AD380">
        <v>197</v>
      </c>
      <c r="AE380">
        <v>227</v>
      </c>
      <c r="AF380">
        <v>68</v>
      </c>
      <c r="AG380">
        <v>549</v>
      </c>
      <c r="AH380">
        <v>30</v>
      </c>
      <c r="AI380">
        <v>26</v>
      </c>
      <c r="AJ380">
        <v>1</v>
      </c>
      <c r="AK380">
        <v>1</v>
      </c>
      <c r="AL380">
        <v>28</v>
      </c>
      <c r="AM380">
        <v>24</v>
      </c>
      <c r="AN380">
        <v>139</v>
      </c>
      <c r="AO380">
        <v>4</v>
      </c>
      <c r="AP380">
        <v>133</v>
      </c>
      <c r="AQ380">
        <v>0</v>
      </c>
      <c r="AR380">
        <v>0</v>
      </c>
      <c r="AS380">
        <v>0</v>
      </c>
      <c r="AT380">
        <v>21</v>
      </c>
      <c r="AU380">
        <v>0</v>
      </c>
      <c r="AV380">
        <v>19</v>
      </c>
      <c r="AW380">
        <v>242</v>
      </c>
      <c r="AX380">
        <v>3</v>
      </c>
      <c r="AY380">
        <v>2</v>
      </c>
      <c r="AZ380">
        <v>236</v>
      </c>
      <c r="BA380">
        <v>11</v>
      </c>
      <c r="BB380">
        <v>1</v>
      </c>
      <c r="BC380">
        <v>1</v>
      </c>
      <c r="BD380">
        <v>9</v>
      </c>
      <c r="BE380">
        <v>227</v>
      </c>
      <c r="BF380">
        <v>2</v>
      </c>
      <c r="BG380">
        <v>1</v>
      </c>
      <c r="BH380">
        <v>223</v>
      </c>
      <c r="BI380">
        <v>44</v>
      </c>
      <c r="BJ380">
        <v>6</v>
      </c>
      <c r="BK380">
        <v>111</v>
      </c>
      <c r="BL380">
        <v>51</v>
      </c>
      <c r="BM380">
        <v>13</v>
      </c>
      <c r="BN380">
        <v>6</v>
      </c>
      <c r="BO380">
        <v>26</v>
      </c>
      <c r="BP380">
        <v>8</v>
      </c>
      <c r="BQ380">
        <v>0</v>
      </c>
      <c r="BR380">
        <v>0</v>
      </c>
      <c r="BS380">
        <v>18</v>
      </c>
      <c r="BT380">
        <v>0</v>
      </c>
      <c r="BU380">
        <v>0</v>
      </c>
      <c r="BV380">
        <v>3</v>
      </c>
      <c r="BW380">
        <v>3</v>
      </c>
      <c r="BX380">
        <v>0</v>
      </c>
      <c r="BY380">
        <v>3</v>
      </c>
      <c r="BZ380">
        <v>12</v>
      </c>
      <c r="CA380">
        <v>2</v>
      </c>
      <c r="CB380">
        <v>9</v>
      </c>
      <c r="CC380">
        <v>3</v>
      </c>
      <c r="CG380">
        <v>357</v>
      </c>
      <c r="CH380">
        <v>208</v>
      </c>
      <c r="CI380">
        <v>524</v>
      </c>
      <c r="CJ380">
        <v>143</v>
      </c>
      <c r="CK380">
        <v>478</v>
      </c>
      <c r="CL380">
        <v>325</v>
      </c>
      <c r="CM380">
        <v>504</v>
      </c>
      <c r="CN380">
        <v>495</v>
      </c>
      <c r="CO380">
        <v>318</v>
      </c>
      <c r="CP380">
        <v>128</v>
      </c>
      <c r="CQ380">
        <v>15</v>
      </c>
      <c r="CR380">
        <v>13</v>
      </c>
      <c r="CS380">
        <v>23</v>
      </c>
      <c r="CT380">
        <v>1</v>
      </c>
      <c r="CU380">
        <v>19</v>
      </c>
      <c r="CV380">
        <v>6</v>
      </c>
      <c r="CW380">
        <v>21</v>
      </c>
      <c r="CX380">
        <v>21</v>
      </c>
      <c r="CY380">
        <v>11</v>
      </c>
      <c r="CZ380">
        <v>3</v>
      </c>
      <c r="DA380">
        <v>338</v>
      </c>
      <c r="DB380">
        <v>191</v>
      </c>
      <c r="DC380">
        <v>496</v>
      </c>
      <c r="DD380">
        <v>141</v>
      </c>
      <c r="DE380">
        <v>454</v>
      </c>
      <c r="DF380">
        <v>315</v>
      </c>
      <c r="DG380">
        <v>478</v>
      </c>
      <c r="DH380">
        <v>469</v>
      </c>
      <c r="DI380">
        <v>303</v>
      </c>
      <c r="DJ380">
        <v>122</v>
      </c>
      <c r="DL380">
        <v>674</v>
      </c>
      <c r="DM380">
        <v>666</v>
      </c>
      <c r="DN380">
        <v>8</v>
      </c>
      <c r="DO380">
        <v>674</v>
      </c>
      <c r="DP380">
        <v>36</v>
      </c>
      <c r="DQ380">
        <v>630</v>
      </c>
      <c r="DR380">
        <v>8</v>
      </c>
      <c r="DS380">
        <v>3</v>
      </c>
      <c r="DT380">
        <v>11</v>
      </c>
      <c r="DU380">
        <v>214</v>
      </c>
      <c r="DV380">
        <v>329</v>
      </c>
      <c r="DW380">
        <v>57</v>
      </c>
      <c r="DX380">
        <v>7</v>
      </c>
      <c r="DY380">
        <v>29</v>
      </c>
      <c r="DZ380">
        <v>36</v>
      </c>
      <c r="EA380">
        <v>2</v>
      </c>
      <c r="EB380">
        <v>3</v>
      </c>
      <c r="EC380">
        <v>0</v>
      </c>
      <c r="ED380">
        <v>10</v>
      </c>
      <c r="EE380">
        <v>0</v>
      </c>
      <c r="EF380">
        <v>2</v>
      </c>
      <c r="EG380">
        <v>29</v>
      </c>
      <c r="EH380">
        <v>292</v>
      </c>
      <c r="EI380">
        <v>351</v>
      </c>
      <c r="EJ380">
        <v>1</v>
      </c>
      <c r="EK380">
        <v>8</v>
      </c>
      <c r="EL380">
        <v>16</v>
      </c>
      <c r="EM380">
        <v>11</v>
      </c>
      <c r="EN380">
        <v>1</v>
      </c>
      <c r="EO380">
        <v>21</v>
      </c>
      <c r="EP380">
        <v>276</v>
      </c>
      <c r="EQ380">
        <v>332</v>
      </c>
      <c r="ER380">
        <v>7</v>
      </c>
      <c r="ES380">
        <v>39</v>
      </c>
      <c r="ET380">
        <v>10</v>
      </c>
      <c r="EU380">
        <v>16</v>
      </c>
      <c r="EV380">
        <v>0</v>
      </c>
      <c r="EW380">
        <v>5777</v>
      </c>
      <c r="EX380">
        <v>2</v>
      </c>
      <c r="EY380">
        <v>726</v>
      </c>
      <c r="EZ380">
        <v>14</v>
      </c>
      <c r="FA380">
        <v>30</v>
      </c>
      <c r="FB380">
        <v>71</v>
      </c>
      <c r="FC380">
        <v>2374</v>
      </c>
      <c r="FD380">
        <v>2346</v>
      </c>
      <c r="FE380">
        <v>1073</v>
      </c>
      <c r="FF380">
        <v>5793</v>
      </c>
      <c r="FG380">
        <v>48</v>
      </c>
      <c r="FH380">
        <v>14</v>
      </c>
      <c r="FI380">
        <v>0</v>
      </c>
      <c r="FJ380">
        <v>0</v>
      </c>
      <c r="FK380">
        <v>1</v>
      </c>
      <c r="FL380">
        <v>46</v>
      </c>
      <c r="FM380">
        <v>1</v>
      </c>
      <c r="FN380">
        <v>2</v>
      </c>
      <c r="FO380">
        <v>0</v>
      </c>
      <c r="FP380">
        <v>0</v>
      </c>
      <c r="FQ380">
        <v>0</v>
      </c>
      <c r="FR380">
        <v>1</v>
      </c>
      <c r="FS380">
        <v>0</v>
      </c>
      <c r="FT380">
        <v>0</v>
      </c>
      <c r="FU380">
        <v>6</v>
      </c>
      <c r="FV380">
        <v>3</v>
      </c>
      <c r="FW380">
        <v>2</v>
      </c>
      <c r="FX380">
        <v>0</v>
      </c>
      <c r="FY380">
        <v>4</v>
      </c>
      <c r="FZ380">
        <v>2</v>
      </c>
      <c r="GA380">
        <v>8</v>
      </c>
      <c r="GB380">
        <v>1</v>
      </c>
      <c r="GC380">
        <v>363</v>
      </c>
      <c r="GD380">
        <v>106</v>
      </c>
      <c r="GE380">
        <v>469</v>
      </c>
      <c r="GF380">
        <v>16</v>
      </c>
      <c r="GG380">
        <v>4</v>
      </c>
      <c r="GH380">
        <v>20</v>
      </c>
      <c r="GI380">
        <v>342</v>
      </c>
      <c r="GJ380">
        <v>100</v>
      </c>
      <c r="GK380">
        <v>442</v>
      </c>
      <c r="GL380">
        <v>363</v>
      </c>
      <c r="GM380">
        <v>10</v>
      </c>
      <c r="GN380">
        <v>10</v>
      </c>
      <c r="GO380">
        <v>10</v>
      </c>
      <c r="GP380">
        <v>121</v>
      </c>
      <c r="GQ380">
        <v>0</v>
      </c>
      <c r="GR380">
        <v>0</v>
      </c>
      <c r="GS380">
        <v>0</v>
      </c>
      <c r="GT380" t="s">
        <v>118</v>
      </c>
      <c r="GU380" t="s">
        <v>1359</v>
      </c>
      <c r="HH380" s="130"/>
      <c r="HI380" s="130"/>
      <c r="HN380" s="130"/>
      <c r="HO380" s="130"/>
      <c r="HP380" s="130"/>
    </row>
    <row r="381" spans="1:224" x14ac:dyDescent="0.3">
      <c r="A381" t="s">
        <v>126</v>
      </c>
      <c r="B381" t="s">
        <v>185</v>
      </c>
      <c r="C381" t="s">
        <v>864</v>
      </c>
      <c r="D381" t="s">
        <v>865</v>
      </c>
      <c r="E381" s="353">
        <v>44713</v>
      </c>
      <c r="F381">
        <v>7621</v>
      </c>
      <c r="G381">
        <v>382</v>
      </c>
      <c r="H381">
        <v>511</v>
      </c>
      <c r="I381">
        <v>533</v>
      </c>
      <c r="J381">
        <v>320</v>
      </c>
      <c r="K381">
        <v>538</v>
      </c>
      <c r="L381">
        <v>218</v>
      </c>
      <c r="M381">
        <v>275</v>
      </c>
      <c r="N381">
        <v>69</v>
      </c>
      <c r="O381">
        <v>586</v>
      </c>
      <c r="P381">
        <v>16</v>
      </c>
      <c r="Q381">
        <v>23</v>
      </c>
      <c r="R381">
        <v>25</v>
      </c>
      <c r="S381">
        <v>14</v>
      </c>
      <c r="T381">
        <v>26</v>
      </c>
      <c r="U381">
        <v>7</v>
      </c>
      <c r="V381">
        <v>13</v>
      </c>
      <c r="W381">
        <v>3</v>
      </c>
      <c r="X381">
        <v>28</v>
      </c>
      <c r="Y381">
        <v>362</v>
      </c>
      <c r="Z381">
        <v>483</v>
      </c>
      <c r="AA381">
        <v>503</v>
      </c>
      <c r="AB381">
        <v>302</v>
      </c>
      <c r="AC381">
        <v>507</v>
      </c>
      <c r="AD381">
        <v>209</v>
      </c>
      <c r="AE381">
        <v>258</v>
      </c>
      <c r="AF381">
        <v>64</v>
      </c>
      <c r="AG381">
        <v>550</v>
      </c>
      <c r="AH381">
        <v>29</v>
      </c>
      <c r="AI381">
        <v>25</v>
      </c>
      <c r="AJ381">
        <v>1</v>
      </c>
      <c r="AK381">
        <v>1</v>
      </c>
      <c r="AL381">
        <v>27</v>
      </c>
      <c r="AM381">
        <v>23</v>
      </c>
      <c r="AN381">
        <v>154</v>
      </c>
      <c r="AO381">
        <v>5</v>
      </c>
      <c r="AP381">
        <v>147</v>
      </c>
      <c r="AQ381">
        <v>0</v>
      </c>
      <c r="AR381">
        <v>0</v>
      </c>
      <c r="AS381">
        <v>0</v>
      </c>
      <c r="AT381">
        <v>20</v>
      </c>
      <c r="AU381">
        <v>1</v>
      </c>
      <c r="AV381">
        <v>17</v>
      </c>
      <c r="AW381">
        <v>275</v>
      </c>
      <c r="AX381">
        <v>4</v>
      </c>
      <c r="AY381">
        <v>3</v>
      </c>
      <c r="AZ381">
        <v>267</v>
      </c>
      <c r="BA381">
        <v>13</v>
      </c>
      <c r="BB381">
        <v>1</v>
      </c>
      <c r="BC381">
        <v>1</v>
      </c>
      <c r="BD381">
        <v>11</v>
      </c>
      <c r="BE381">
        <v>258</v>
      </c>
      <c r="BF381">
        <v>3</v>
      </c>
      <c r="BG381">
        <v>2</v>
      </c>
      <c r="BH381">
        <v>252</v>
      </c>
      <c r="BI381">
        <v>44</v>
      </c>
      <c r="BJ381">
        <v>6</v>
      </c>
      <c r="BK381">
        <v>111</v>
      </c>
      <c r="BL381">
        <v>51</v>
      </c>
      <c r="BM381">
        <v>13</v>
      </c>
      <c r="BN381">
        <v>6</v>
      </c>
      <c r="BO381">
        <v>27</v>
      </c>
      <c r="BP381">
        <v>8</v>
      </c>
      <c r="BQ381">
        <v>0</v>
      </c>
      <c r="BR381">
        <v>0</v>
      </c>
      <c r="BS381">
        <v>19</v>
      </c>
      <c r="BT381">
        <v>0</v>
      </c>
      <c r="BU381">
        <v>0</v>
      </c>
      <c r="BV381">
        <v>2</v>
      </c>
      <c r="BW381">
        <v>3</v>
      </c>
      <c r="BX381">
        <v>0</v>
      </c>
      <c r="BY381">
        <v>3</v>
      </c>
      <c r="BZ381">
        <v>13</v>
      </c>
      <c r="CA381">
        <v>2</v>
      </c>
      <c r="CB381">
        <v>10</v>
      </c>
      <c r="CC381">
        <v>3</v>
      </c>
      <c r="CG381">
        <v>382</v>
      </c>
      <c r="CH381">
        <v>221</v>
      </c>
      <c r="CI381">
        <v>533</v>
      </c>
      <c r="CJ381">
        <v>144</v>
      </c>
      <c r="CK381">
        <v>487</v>
      </c>
      <c r="CL381">
        <v>328</v>
      </c>
      <c r="CM381">
        <v>511</v>
      </c>
      <c r="CN381">
        <v>501</v>
      </c>
      <c r="CO381">
        <v>344</v>
      </c>
      <c r="CP381">
        <v>133</v>
      </c>
      <c r="CQ381">
        <v>16</v>
      </c>
      <c r="CR381">
        <v>13</v>
      </c>
      <c r="CS381">
        <v>25</v>
      </c>
      <c r="CT381">
        <v>1</v>
      </c>
      <c r="CU381">
        <v>20</v>
      </c>
      <c r="CV381">
        <v>7</v>
      </c>
      <c r="CW381">
        <v>23</v>
      </c>
      <c r="CX381">
        <v>23</v>
      </c>
      <c r="CY381">
        <v>12</v>
      </c>
      <c r="CZ381">
        <v>3</v>
      </c>
      <c r="DA381">
        <v>362</v>
      </c>
      <c r="DB381">
        <v>204</v>
      </c>
      <c r="DC381">
        <v>503</v>
      </c>
      <c r="DD381">
        <v>142</v>
      </c>
      <c r="DE381">
        <v>462</v>
      </c>
      <c r="DF381">
        <v>317</v>
      </c>
      <c r="DG381">
        <v>483</v>
      </c>
      <c r="DH381">
        <v>473</v>
      </c>
      <c r="DI381">
        <v>328</v>
      </c>
      <c r="DJ381">
        <v>127</v>
      </c>
      <c r="DL381">
        <v>677</v>
      </c>
      <c r="DM381">
        <v>669</v>
      </c>
      <c r="DN381">
        <v>8</v>
      </c>
      <c r="DO381">
        <v>677</v>
      </c>
      <c r="DP381">
        <v>37</v>
      </c>
      <c r="DQ381">
        <v>632</v>
      </c>
      <c r="DR381">
        <v>8</v>
      </c>
      <c r="DS381">
        <v>3</v>
      </c>
      <c r="DT381">
        <v>11</v>
      </c>
      <c r="DU381">
        <v>215</v>
      </c>
      <c r="DV381">
        <v>328</v>
      </c>
      <c r="DW381">
        <v>59</v>
      </c>
      <c r="DX381">
        <v>7</v>
      </c>
      <c r="DY381">
        <v>29</v>
      </c>
      <c r="DZ381">
        <v>37</v>
      </c>
      <c r="EA381">
        <v>2</v>
      </c>
      <c r="EB381">
        <v>3</v>
      </c>
      <c r="EC381">
        <v>0</v>
      </c>
      <c r="ED381">
        <v>10</v>
      </c>
      <c r="EE381">
        <v>0</v>
      </c>
      <c r="EF381">
        <v>2</v>
      </c>
      <c r="EG381">
        <v>30</v>
      </c>
      <c r="EH381">
        <v>291</v>
      </c>
      <c r="EI381">
        <v>354</v>
      </c>
      <c r="EJ381">
        <v>1</v>
      </c>
      <c r="EK381">
        <v>9</v>
      </c>
      <c r="EL381">
        <v>16</v>
      </c>
      <c r="EM381">
        <v>11</v>
      </c>
      <c r="EN381">
        <v>1</v>
      </c>
      <c r="EO381">
        <v>21</v>
      </c>
      <c r="EP381">
        <v>275</v>
      </c>
      <c r="EQ381">
        <v>335</v>
      </c>
      <c r="ER381">
        <v>6</v>
      </c>
      <c r="ES381">
        <v>40</v>
      </c>
      <c r="ET381">
        <v>10</v>
      </c>
      <c r="EU381">
        <v>21</v>
      </c>
      <c r="EV381">
        <v>0</v>
      </c>
      <c r="EW381">
        <v>5788</v>
      </c>
      <c r="EX381">
        <v>5</v>
      </c>
      <c r="EY381">
        <v>715</v>
      </c>
      <c r="EZ381">
        <v>18</v>
      </c>
      <c r="FA381">
        <v>29</v>
      </c>
      <c r="FB381">
        <v>72</v>
      </c>
      <c r="FC381">
        <v>2385</v>
      </c>
      <c r="FD381">
        <v>2346</v>
      </c>
      <c r="FE381">
        <v>1078</v>
      </c>
      <c r="FF381">
        <v>5809</v>
      </c>
      <c r="FG381">
        <v>48</v>
      </c>
      <c r="FH381">
        <v>13</v>
      </c>
      <c r="FI381">
        <v>0</v>
      </c>
      <c r="FJ381">
        <v>0</v>
      </c>
      <c r="FK381">
        <v>2</v>
      </c>
      <c r="FL381">
        <v>45</v>
      </c>
      <c r="FM381">
        <v>1</v>
      </c>
      <c r="FN381">
        <v>2</v>
      </c>
      <c r="FO381">
        <v>0</v>
      </c>
      <c r="FP381">
        <v>0</v>
      </c>
      <c r="FQ381">
        <v>0</v>
      </c>
      <c r="FR381">
        <v>1</v>
      </c>
      <c r="FS381">
        <v>0</v>
      </c>
      <c r="FT381">
        <v>0</v>
      </c>
      <c r="FU381">
        <v>6</v>
      </c>
      <c r="FV381">
        <v>3</v>
      </c>
      <c r="FW381">
        <v>2</v>
      </c>
      <c r="FX381">
        <v>0</v>
      </c>
      <c r="FY381">
        <v>4</v>
      </c>
      <c r="FZ381">
        <v>2</v>
      </c>
      <c r="GA381">
        <v>8</v>
      </c>
      <c r="GB381">
        <v>1</v>
      </c>
      <c r="GC381">
        <v>363</v>
      </c>
      <c r="GD381">
        <v>106</v>
      </c>
      <c r="GE381">
        <v>469</v>
      </c>
      <c r="GF381">
        <v>16</v>
      </c>
      <c r="GG381">
        <v>4</v>
      </c>
      <c r="GH381">
        <v>20</v>
      </c>
      <c r="GI381">
        <v>342</v>
      </c>
      <c r="GJ381">
        <v>100</v>
      </c>
      <c r="GK381">
        <v>442</v>
      </c>
      <c r="GL381">
        <v>363</v>
      </c>
      <c r="GM381">
        <v>9</v>
      </c>
      <c r="GN381">
        <v>9</v>
      </c>
      <c r="GO381">
        <v>9</v>
      </c>
      <c r="GP381">
        <v>133</v>
      </c>
      <c r="GQ381">
        <v>0</v>
      </c>
      <c r="GR381">
        <v>0</v>
      </c>
      <c r="GS381">
        <v>0</v>
      </c>
      <c r="GT381" t="s">
        <v>121</v>
      </c>
      <c r="GU381" t="s">
        <v>1359</v>
      </c>
      <c r="HH381" s="130"/>
      <c r="HI381" s="130"/>
      <c r="HN381" s="130"/>
      <c r="HO381" s="130"/>
      <c r="HP381" s="130"/>
    </row>
    <row r="382" spans="1:224" x14ac:dyDescent="0.3">
      <c r="A382" t="s">
        <v>126</v>
      </c>
      <c r="B382" t="s">
        <v>248</v>
      </c>
      <c r="C382" t="s">
        <v>1012</v>
      </c>
      <c r="D382" t="s">
        <v>1013</v>
      </c>
      <c r="E382" s="353">
        <v>44682</v>
      </c>
      <c r="F382">
        <v>4402</v>
      </c>
      <c r="G382">
        <v>223</v>
      </c>
      <c r="H382">
        <v>211</v>
      </c>
      <c r="I382">
        <v>220</v>
      </c>
      <c r="J382">
        <v>206</v>
      </c>
      <c r="K382">
        <v>222</v>
      </c>
      <c r="L382">
        <v>192</v>
      </c>
      <c r="M382">
        <v>209</v>
      </c>
      <c r="N382">
        <v>164</v>
      </c>
      <c r="O382">
        <v>228</v>
      </c>
      <c r="P382">
        <v>4</v>
      </c>
      <c r="Q382">
        <v>4</v>
      </c>
      <c r="R382">
        <v>4</v>
      </c>
      <c r="S382">
        <v>3</v>
      </c>
      <c r="T382">
        <v>4</v>
      </c>
      <c r="U382">
        <v>3</v>
      </c>
      <c r="V382">
        <v>4</v>
      </c>
      <c r="W382">
        <v>4</v>
      </c>
      <c r="X382">
        <v>4</v>
      </c>
      <c r="Y382">
        <v>219</v>
      </c>
      <c r="Z382">
        <v>207</v>
      </c>
      <c r="AA382">
        <v>216</v>
      </c>
      <c r="AB382">
        <v>203</v>
      </c>
      <c r="AC382">
        <v>218</v>
      </c>
      <c r="AD382">
        <v>189</v>
      </c>
      <c r="AE382">
        <v>205</v>
      </c>
      <c r="AF382">
        <v>160</v>
      </c>
      <c r="AG382">
        <v>224</v>
      </c>
      <c r="AH382">
        <v>20</v>
      </c>
      <c r="AI382">
        <v>20</v>
      </c>
      <c r="AJ382">
        <v>0</v>
      </c>
      <c r="AK382">
        <v>0</v>
      </c>
      <c r="AL382">
        <v>20</v>
      </c>
      <c r="AM382">
        <v>20</v>
      </c>
      <c r="AN382">
        <v>178</v>
      </c>
      <c r="AO382">
        <v>2</v>
      </c>
      <c r="AP382">
        <v>176</v>
      </c>
      <c r="AQ382">
        <v>0</v>
      </c>
      <c r="AR382">
        <v>0</v>
      </c>
      <c r="AS382">
        <v>0</v>
      </c>
      <c r="AT382">
        <v>141</v>
      </c>
      <c r="AU382">
        <v>2</v>
      </c>
      <c r="AV382">
        <v>139</v>
      </c>
      <c r="AW382">
        <v>209</v>
      </c>
      <c r="AX382">
        <v>4</v>
      </c>
      <c r="AY382">
        <v>5</v>
      </c>
      <c r="AZ382">
        <v>200</v>
      </c>
      <c r="BA382">
        <v>4</v>
      </c>
      <c r="BB382">
        <v>0</v>
      </c>
      <c r="BC382">
        <v>0</v>
      </c>
      <c r="BD382">
        <v>4</v>
      </c>
      <c r="BE382">
        <v>205</v>
      </c>
      <c r="BF382">
        <v>4</v>
      </c>
      <c r="BG382">
        <v>5</v>
      </c>
      <c r="BH382">
        <v>196</v>
      </c>
      <c r="BI382">
        <v>27</v>
      </c>
      <c r="BJ382">
        <v>2</v>
      </c>
      <c r="BK382">
        <v>57</v>
      </c>
      <c r="BL382">
        <v>35</v>
      </c>
      <c r="BM382">
        <v>7</v>
      </c>
      <c r="BN382">
        <v>1</v>
      </c>
      <c r="BO382">
        <v>8</v>
      </c>
      <c r="BP382">
        <v>2</v>
      </c>
      <c r="BQ382">
        <v>0</v>
      </c>
      <c r="BR382">
        <v>0</v>
      </c>
      <c r="BS382">
        <v>6</v>
      </c>
      <c r="BT382">
        <v>1</v>
      </c>
      <c r="BU382">
        <v>0</v>
      </c>
      <c r="BV382">
        <v>1</v>
      </c>
      <c r="BW382">
        <v>3</v>
      </c>
      <c r="BX382">
        <v>1</v>
      </c>
      <c r="BY382">
        <v>2</v>
      </c>
      <c r="BZ382">
        <v>6</v>
      </c>
      <c r="CA382">
        <v>2</v>
      </c>
      <c r="CB382">
        <v>6</v>
      </c>
      <c r="CC382">
        <v>0</v>
      </c>
      <c r="CG382">
        <v>223</v>
      </c>
      <c r="CH382">
        <v>198</v>
      </c>
      <c r="CI382">
        <v>220</v>
      </c>
      <c r="CJ382">
        <v>71</v>
      </c>
      <c r="CK382">
        <v>201</v>
      </c>
      <c r="CL382">
        <v>142</v>
      </c>
      <c r="CM382">
        <v>211</v>
      </c>
      <c r="CN382">
        <v>204</v>
      </c>
      <c r="CO382">
        <v>209</v>
      </c>
      <c r="CP382">
        <v>126</v>
      </c>
      <c r="CQ382">
        <v>4</v>
      </c>
      <c r="CR382">
        <v>4</v>
      </c>
      <c r="CS382">
        <v>4</v>
      </c>
      <c r="CT382">
        <v>0</v>
      </c>
      <c r="CU382">
        <v>4</v>
      </c>
      <c r="CV382">
        <v>3</v>
      </c>
      <c r="CW382">
        <v>4</v>
      </c>
      <c r="CX382">
        <v>3</v>
      </c>
      <c r="CY382">
        <v>4</v>
      </c>
      <c r="CZ382">
        <v>3</v>
      </c>
      <c r="DA382">
        <v>219</v>
      </c>
      <c r="DB382">
        <v>194</v>
      </c>
      <c r="DC382">
        <v>216</v>
      </c>
      <c r="DD382">
        <v>71</v>
      </c>
      <c r="DE382">
        <v>197</v>
      </c>
      <c r="DF382">
        <v>139</v>
      </c>
      <c r="DG382">
        <v>207</v>
      </c>
      <c r="DH382">
        <v>201</v>
      </c>
      <c r="DI382">
        <v>205</v>
      </c>
      <c r="DJ382">
        <v>123</v>
      </c>
      <c r="DL382">
        <v>235</v>
      </c>
      <c r="DM382">
        <v>235</v>
      </c>
      <c r="DN382">
        <v>0</v>
      </c>
      <c r="DO382">
        <v>235</v>
      </c>
      <c r="DP382">
        <v>6</v>
      </c>
      <c r="DQ382">
        <v>229</v>
      </c>
      <c r="DR382">
        <v>0</v>
      </c>
      <c r="DS382">
        <v>213</v>
      </c>
      <c r="DT382">
        <v>221</v>
      </c>
      <c r="DU382">
        <v>116</v>
      </c>
      <c r="DV382">
        <v>69</v>
      </c>
      <c r="DW382">
        <v>31</v>
      </c>
      <c r="DX382">
        <v>3</v>
      </c>
      <c r="DY382">
        <v>5</v>
      </c>
      <c r="DZ382">
        <v>10</v>
      </c>
      <c r="EA382">
        <v>1</v>
      </c>
      <c r="EB382">
        <v>204</v>
      </c>
      <c r="EC382">
        <v>3</v>
      </c>
      <c r="ED382">
        <v>211</v>
      </c>
      <c r="EE382">
        <v>5</v>
      </c>
      <c r="EF382">
        <v>0</v>
      </c>
      <c r="EG382">
        <v>10</v>
      </c>
      <c r="EH382">
        <v>87</v>
      </c>
      <c r="EI382">
        <v>138</v>
      </c>
      <c r="EJ382">
        <v>0</v>
      </c>
      <c r="EK382">
        <v>1</v>
      </c>
      <c r="EL382">
        <v>2</v>
      </c>
      <c r="EM382">
        <v>3</v>
      </c>
      <c r="EN382">
        <v>0</v>
      </c>
      <c r="EO382">
        <v>9</v>
      </c>
      <c r="EP382">
        <v>85</v>
      </c>
      <c r="EQ382">
        <v>135</v>
      </c>
      <c r="ER382">
        <v>4</v>
      </c>
      <c r="ES382">
        <v>28</v>
      </c>
      <c r="ET382">
        <v>5</v>
      </c>
      <c r="EU382">
        <v>95</v>
      </c>
      <c r="EV382">
        <v>12</v>
      </c>
      <c r="EW382">
        <v>3124</v>
      </c>
      <c r="EX382">
        <v>3</v>
      </c>
      <c r="EY382">
        <v>163</v>
      </c>
      <c r="EZ382">
        <v>34</v>
      </c>
      <c r="FA382">
        <v>15</v>
      </c>
      <c r="FB382">
        <v>37</v>
      </c>
      <c r="FC382">
        <v>1286</v>
      </c>
      <c r="FD382">
        <v>1418</v>
      </c>
      <c r="FE382">
        <v>527</v>
      </c>
      <c r="FF382">
        <v>3231</v>
      </c>
      <c r="FG382">
        <v>21</v>
      </c>
      <c r="FH382">
        <v>17</v>
      </c>
      <c r="FI382">
        <v>0</v>
      </c>
      <c r="FJ382">
        <v>2</v>
      </c>
      <c r="FK382">
        <v>0</v>
      </c>
      <c r="FL382">
        <v>21</v>
      </c>
      <c r="FM382">
        <v>0</v>
      </c>
      <c r="GC382">
        <v>108</v>
      </c>
      <c r="GD382">
        <v>54</v>
      </c>
      <c r="GE382">
        <v>162</v>
      </c>
      <c r="GF382">
        <v>3</v>
      </c>
      <c r="GG382">
        <v>1</v>
      </c>
      <c r="GH382">
        <v>4</v>
      </c>
      <c r="GI382">
        <v>105</v>
      </c>
      <c r="GJ382">
        <v>53</v>
      </c>
      <c r="GK382">
        <v>158</v>
      </c>
      <c r="GL382">
        <v>108</v>
      </c>
      <c r="GM382">
        <v>10</v>
      </c>
      <c r="GN382">
        <v>10</v>
      </c>
      <c r="GO382">
        <v>10</v>
      </c>
      <c r="GP382">
        <v>48</v>
      </c>
      <c r="GQ382">
        <v>0</v>
      </c>
      <c r="GR382">
        <v>0</v>
      </c>
      <c r="GS382">
        <v>0</v>
      </c>
      <c r="GT382" t="s">
        <v>118</v>
      </c>
      <c r="GU382" t="s">
        <v>1361</v>
      </c>
      <c r="HH382" s="130"/>
      <c r="HI382" s="130"/>
      <c r="HN382" s="130"/>
      <c r="HO382" s="130"/>
      <c r="HP382" s="130"/>
    </row>
    <row r="383" spans="1:224" x14ac:dyDescent="0.3">
      <c r="A383" t="s">
        <v>126</v>
      </c>
      <c r="B383" t="s">
        <v>248</v>
      </c>
      <c r="C383" t="s">
        <v>1012</v>
      </c>
      <c r="D383" t="s">
        <v>1013</v>
      </c>
      <c r="E383" s="353">
        <v>44713</v>
      </c>
      <c r="F383">
        <v>4472</v>
      </c>
      <c r="G383">
        <v>225</v>
      </c>
      <c r="H383">
        <v>216</v>
      </c>
      <c r="I383">
        <v>222</v>
      </c>
      <c r="J383">
        <v>211</v>
      </c>
      <c r="K383">
        <v>224</v>
      </c>
      <c r="L383">
        <v>193</v>
      </c>
      <c r="M383">
        <v>212</v>
      </c>
      <c r="N383">
        <v>168</v>
      </c>
      <c r="O383">
        <v>234</v>
      </c>
      <c r="P383">
        <v>4</v>
      </c>
      <c r="Q383">
        <v>4</v>
      </c>
      <c r="R383">
        <v>4</v>
      </c>
      <c r="S383">
        <v>3</v>
      </c>
      <c r="T383">
        <v>4</v>
      </c>
      <c r="U383">
        <v>3</v>
      </c>
      <c r="V383">
        <v>4</v>
      </c>
      <c r="W383">
        <v>4</v>
      </c>
      <c r="X383">
        <v>6</v>
      </c>
      <c r="Y383">
        <v>221</v>
      </c>
      <c r="Z383">
        <v>212</v>
      </c>
      <c r="AA383">
        <v>218</v>
      </c>
      <c r="AB383">
        <v>208</v>
      </c>
      <c r="AC383">
        <v>220</v>
      </c>
      <c r="AD383">
        <v>190</v>
      </c>
      <c r="AE383">
        <v>208</v>
      </c>
      <c r="AF383">
        <v>164</v>
      </c>
      <c r="AG383">
        <v>228</v>
      </c>
      <c r="AH383">
        <v>21</v>
      </c>
      <c r="AI383">
        <v>21</v>
      </c>
      <c r="AJ383">
        <v>0</v>
      </c>
      <c r="AK383">
        <v>0</v>
      </c>
      <c r="AL383">
        <v>21</v>
      </c>
      <c r="AM383">
        <v>21</v>
      </c>
      <c r="AN383">
        <v>186</v>
      </c>
      <c r="AO383">
        <v>2</v>
      </c>
      <c r="AP383">
        <v>184</v>
      </c>
      <c r="AQ383">
        <v>0</v>
      </c>
      <c r="AR383">
        <v>0</v>
      </c>
      <c r="AS383">
        <v>0</v>
      </c>
      <c r="AT383">
        <v>146</v>
      </c>
      <c r="AU383">
        <v>2</v>
      </c>
      <c r="AV383">
        <v>144</v>
      </c>
      <c r="AW383">
        <v>212</v>
      </c>
      <c r="AX383">
        <v>4</v>
      </c>
      <c r="AY383">
        <v>6</v>
      </c>
      <c r="AZ383">
        <v>202</v>
      </c>
      <c r="BA383">
        <v>4</v>
      </c>
      <c r="BB383">
        <v>0</v>
      </c>
      <c r="BC383">
        <v>0</v>
      </c>
      <c r="BD383">
        <v>4</v>
      </c>
      <c r="BE383">
        <v>208</v>
      </c>
      <c r="BF383">
        <v>4</v>
      </c>
      <c r="BG383">
        <v>6</v>
      </c>
      <c r="BH383">
        <v>198</v>
      </c>
      <c r="BI383">
        <v>27</v>
      </c>
      <c r="BJ383">
        <v>2</v>
      </c>
      <c r="BK383">
        <v>58</v>
      </c>
      <c r="BL383">
        <v>35</v>
      </c>
      <c r="BM383">
        <v>8</v>
      </c>
      <c r="BN383">
        <v>2</v>
      </c>
      <c r="BO383">
        <v>8</v>
      </c>
      <c r="BP383">
        <v>2</v>
      </c>
      <c r="BQ383">
        <v>0</v>
      </c>
      <c r="BR383">
        <v>0</v>
      </c>
      <c r="BS383">
        <v>6</v>
      </c>
      <c r="BT383">
        <v>1</v>
      </c>
      <c r="BU383">
        <v>0</v>
      </c>
      <c r="BV383">
        <v>1</v>
      </c>
      <c r="BW383">
        <v>3</v>
      </c>
      <c r="BX383">
        <v>1</v>
      </c>
      <c r="BY383">
        <v>2</v>
      </c>
      <c r="BZ383">
        <v>6</v>
      </c>
      <c r="CA383">
        <v>2</v>
      </c>
      <c r="CB383">
        <v>6</v>
      </c>
      <c r="CC383">
        <v>0</v>
      </c>
      <c r="CG383">
        <v>225</v>
      </c>
      <c r="CH383">
        <v>199</v>
      </c>
      <c r="CI383">
        <v>222</v>
      </c>
      <c r="CJ383">
        <v>73</v>
      </c>
      <c r="CK383">
        <v>203</v>
      </c>
      <c r="CL383">
        <v>142</v>
      </c>
      <c r="CM383">
        <v>216</v>
      </c>
      <c r="CN383">
        <v>210</v>
      </c>
      <c r="CO383">
        <v>214</v>
      </c>
      <c r="CP383">
        <v>127</v>
      </c>
      <c r="CQ383">
        <v>4</v>
      </c>
      <c r="CR383">
        <v>4</v>
      </c>
      <c r="CS383">
        <v>4</v>
      </c>
      <c r="CT383">
        <v>0</v>
      </c>
      <c r="CU383">
        <v>4</v>
      </c>
      <c r="CV383">
        <v>3</v>
      </c>
      <c r="CW383">
        <v>4</v>
      </c>
      <c r="CX383">
        <v>3</v>
      </c>
      <c r="CY383">
        <v>4</v>
      </c>
      <c r="CZ383">
        <v>3</v>
      </c>
      <c r="DA383">
        <v>221</v>
      </c>
      <c r="DB383">
        <v>195</v>
      </c>
      <c r="DC383">
        <v>218</v>
      </c>
      <c r="DD383">
        <v>73</v>
      </c>
      <c r="DE383">
        <v>199</v>
      </c>
      <c r="DF383">
        <v>139</v>
      </c>
      <c r="DG383">
        <v>212</v>
      </c>
      <c r="DH383">
        <v>207</v>
      </c>
      <c r="DI383">
        <v>210</v>
      </c>
      <c r="DJ383">
        <v>124</v>
      </c>
      <c r="DL383">
        <v>238</v>
      </c>
      <c r="DM383">
        <v>238</v>
      </c>
      <c r="DN383">
        <v>0</v>
      </c>
      <c r="DO383">
        <v>238</v>
      </c>
      <c r="DP383">
        <v>8</v>
      </c>
      <c r="DQ383">
        <v>230</v>
      </c>
      <c r="DR383">
        <v>0</v>
      </c>
      <c r="DS383">
        <v>216</v>
      </c>
      <c r="DT383">
        <v>223</v>
      </c>
      <c r="DU383">
        <v>117</v>
      </c>
      <c r="DV383">
        <v>69</v>
      </c>
      <c r="DW383">
        <v>33</v>
      </c>
      <c r="DX383">
        <v>3</v>
      </c>
      <c r="DY383">
        <v>5</v>
      </c>
      <c r="DZ383">
        <v>10</v>
      </c>
      <c r="EA383">
        <v>1</v>
      </c>
      <c r="EB383">
        <v>194</v>
      </c>
      <c r="EC383">
        <v>3</v>
      </c>
      <c r="ED383">
        <v>200</v>
      </c>
      <c r="EE383">
        <v>5</v>
      </c>
      <c r="EF383">
        <v>0</v>
      </c>
      <c r="EG383">
        <v>11</v>
      </c>
      <c r="EH383">
        <v>87</v>
      </c>
      <c r="EI383">
        <v>140</v>
      </c>
      <c r="EJ383">
        <v>0</v>
      </c>
      <c r="EK383">
        <v>2</v>
      </c>
      <c r="EL383">
        <v>3</v>
      </c>
      <c r="EM383">
        <v>3</v>
      </c>
      <c r="EN383">
        <v>0</v>
      </c>
      <c r="EO383">
        <v>9</v>
      </c>
      <c r="EP383">
        <v>84</v>
      </c>
      <c r="EQ383">
        <v>137</v>
      </c>
      <c r="ER383">
        <v>5</v>
      </c>
      <c r="ES383">
        <v>28</v>
      </c>
      <c r="ET383">
        <v>5</v>
      </c>
      <c r="EU383">
        <v>95</v>
      </c>
      <c r="EV383">
        <v>12</v>
      </c>
      <c r="EW383">
        <v>3166</v>
      </c>
      <c r="EX383">
        <v>4</v>
      </c>
      <c r="EY383">
        <v>158</v>
      </c>
      <c r="EZ383">
        <v>34</v>
      </c>
      <c r="FA383">
        <v>15</v>
      </c>
      <c r="FB383">
        <v>38</v>
      </c>
      <c r="FC383">
        <v>1310</v>
      </c>
      <c r="FD383">
        <v>1433</v>
      </c>
      <c r="FE383">
        <v>530</v>
      </c>
      <c r="FF383">
        <v>3273</v>
      </c>
      <c r="FG383">
        <v>19</v>
      </c>
      <c r="FH383">
        <v>13</v>
      </c>
      <c r="FI383">
        <v>0</v>
      </c>
      <c r="FJ383">
        <v>2</v>
      </c>
      <c r="FK383">
        <v>1</v>
      </c>
      <c r="FL383">
        <v>18</v>
      </c>
      <c r="FM383">
        <v>0</v>
      </c>
      <c r="GC383">
        <v>110</v>
      </c>
      <c r="GD383">
        <v>54</v>
      </c>
      <c r="GE383">
        <v>164</v>
      </c>
      <c r="GF383">
        <v>3</v>
      </c>
      <c r="GG383">
        <v>1</v>
      </c>
      <c r="GH383">
        <v>4</v>
      </c>
      <c r="GI383">
        <v>107</v>
      </c>
      <c r="GJ383">
        <v>53</v>
      </c>
      <c r="GK383">
        <v>160</v>
      </c>
      <c r="GL383">
        <v>110</v>
      </c>
      <c r="GM383">
        <v>7</v>
      </c>
      <c r="GN383">
        <v>7</v>
      </c>
      <c r="GO383">
        <v>7</v>
      </c>
      <c r="GP383">
        <v>51</v>
      </c>
      <c r="GQ383">
        <v>0</v>
      </c>
      <c r="GR383">
        <v>0</v>
      </c>
      <c r="GS383">
        <v>0</v>
      </c>
      <c r="GT383" t="s">
        <v>121</v>
      </c>
      <c r="GU383" t="s">
        <v>1361</v>
      </c>
      <c r="HH383" s="130"/>
      <c r="HI383" s="130"/>
      <c r="HN383" s="130"/>
      <c r="HO383" s="130"/>
      <c r="HP383" s="130"/>
    </row>
    <row r="384" spans="1:224" x14ac:dyDescent="0.3">
      <c r="A384" t="s">
        <v>130</v>
      </c>
      <c r="B384" t="s">
        <v>250</v>
      </c>
      <c r="C384" t="s">
        <v>904</v>
      </c>
      <c r="D384" t="s">
        <v>905</v>
      </c>
      <c r="E384" s="353">
        <v>44713</v>
      </c>
      <c r="F384">
        <v>15236</v>
      </c>
      <c r="G384">
        <v>554</v>
      </c>
      <c r="H384">
        <v>543</v>
      </c>
      <c r="I384">
        <v>576</v>
      </c>
      <c r="J384">
        <v>452</v>
      </c>
      <c r="K384">
        <v>577</v>
      </c>
      <c r="L384">
        <v>471</v>
      </c>
      <c r="M384">
        <v>435</v>
      </c>
      <c r="N384">
        <v>502</v>
      </c>
      <c r="O384">
        <v>579</v>
      </c>
      <c r="P384">
        <v>38</v>
      </c>
      <c r="Q384">
        <v>37</v>
      </c>
      <c r="R384">
        <v>40</v>
      </c>
      <c r="S384">
        <v>28</v>
      </c>
      <c r="T384">
        <v>40</v>
      </c>
      <c r="U384">
        <v>33</v>
      </c>
      <c r="V384">
        <v>26</v>
      </c>
      <c r="W384">
        <v>41</v>
      </c>
      <c r="X384">
        <v>43</v>
      </c>
      <c r="Y384">
        <v>511</v>
      </c>
      <c r="Z384">
        <v>502</v>
      </c>
      <c r="AA384">
        <v>530</v>
      </c>
      <c r="AB384">
        <v>421</v>
      </c>
      <c r="AC384">
        <v>532</v>
      </c>
      <c r="AD384">
        <v>438</v>
      </c>
      <c r="AE384">
        <v>408</v>
      </c>
      <c r="AF384">
        <v>458</v>
      </c>
      <c r="AG384">
        <v>529</v>
      </c>
      <c r="AH384">
        <v>63</v>
      </c>
      <c r="AI384">
        <v>51</v>
      </c>
      <c r="AJ384">
        <v>2</v>
      </c>
      <c r="AK384">
        <v>2</v>
      </c>
      <c r="AL384">
        <v>59</v>
      </c>
      <c r="AM384">
        <v>48</v>
      </c>
      <c r="AN384">
        <v>307</v>
      </c>
      <c r="AO384">
        <v>18</v>
      </c>
      <c r="AP384">
        <v>289</v>
      </c>
      <c r="AQ384">
        <v>0</v>
      </c>
      <c r="AR384">
        <v>0</v>
      </c>
      <c r="AS384">
        <v>0</v>
      </c>
      <c r="AT384">
        <v>261</v>
      </c>
      <c r="AU384">
        <v>16</v>
      </c>
      <c r="AV384">
        <v>245</v>
      </c>
      <c r="AW384">
        <v>435</v>
      </c>
      <c r="AX384">
        <v>3</v>
      </c>
      <c r="AY384">
        <v>25</v>
      </c>
      <c r="AZ384">
        <v>402</v>
      </c>
      <c r="BA384">
        <v>26</v>
      </c>
      <c r="BB384">
        <v>0</v>
      </c>
      <c r="BC384">
        <v>0</v>
      </c>
      <c r="BD384">
        <v>26</v>
      </c>
      <c r="BE384">
        <v>408</v>
      </c>
      <c r="BF384">
        <v>3</v>
      </c>
      <c r="BG384">
        <v>25</v>
      </c>
      <c r="BH384">
        <v>375</v>
      </c>
      <c r="BI384">
        <v>120</v>
      </c>
      <c r="BJ384">
        <v>16</v>
      </c>
      <c r="BK384">
        <v>114</v>
      </c>
      <c r="BL384">
        <v>114</v>
      </c>
      <c r="BM384">
        <v>26</v>
      </c>
      <c r="BN384">
        <v>6</v>
      </c>
      <c r="BO384">
        <v>49</v>
      </c>
      <c r="BP384">
        <v>18</v>
      </c>
      <c r="BQ384">
        <v>2</v>
      </c>
      <c r="BR384">
        <v>1</v>
      </c>
      <c r="BS384">
        <v>31</v>
      </c>
      <c r="BT384">
        <v>0</v>
      </c>
      <c r="BU384">
        <v>0</v>
      </c>
      <c r="BV384">
        <v>4</v>
      </c>
      <c r="BW384">
        <v>12</v>
      </c>
      <c r="BX384">
        <v>0</v>
      </c>
      <c r="BY384">
        <v>12</v>
      </c>
      <c r="BZ384">
        <v>23</v>
      </c>
      <c r="CA384">
        <v>6</v>
      </c>
      <c r="CB384">
        <v>21</v>
      </c>
      <c r="CC384">
        <v>2</v>
      </c>
      <c r="CG384">
        <v>554</v>
      </c>
      <c r="CH384">
        <v>422</v>
      </c>
      <c r="CI384">
        <v>576</v>
      </c>
      <c r="CJ384">
        <v>178</v>
      </c>
      <c r="CK384">
        <v>518</v>
      </c>
      <c r="CL384">
        <v>357</v>
      </c>
      <c r="CM384">
        <v>543</v>
      </c>
      <c r="CN384">
        <v>495</v>
      </c>
      <c r="CO384">
        <v>512</v>
      </c>
      <c r="CP384">
        <v>244</v>
      </c>
      <c r="CQ384">
        <v>38</v>
      </c>
      <c r="CR384">
        <v>32</v>
      </c>
      <c r="CS384">
        <v>40</v>
      </c>
      <c r="CT384">
        <v>12</v>
      </c>
      <c r="CU384">
        <v>37</v>
      </c>
      <c r="CV384">
        <v>18</v>
      </c>
      <c r="CW384">
        <v>37</v>
      </c>
      <c r="CX384">
        <v>35</v>
      </c>
      <c r="CY384">
        <v>32</v>
      </c>
      <c r="CZ384">
        <v>14</v>
      </c>
      <c r="DA384">
        <v>511</v>
      </c>
      <c r="DB384">
        <v>394</v>
      </c>
      <c r="DC384">
        <v>530</v>
      </c>
      <c r="DD384">
        <v>165</v>
      </c>
      <c r="DE384">
        <v>486</v>
      </c>
      <c r="DF384">
        <v>343</v>
      </c>
      <c r="DG384">
        <v>502</v>
      </c>
      <c r="DH384">
        <v>473</v>
      </c>
      <c r="DI384">
        <v>477</v>
      </c>
      <c r="DJ384">
        <v>239</v>
      </c>
      <c r="DL384">
        <v>642</v>
      </c>
      <c r="DM384">
        <v>632</v>
      </c>
      <c r="DN384">
        <v>10</v>
      </c>
      <c r="DO384">
        <v>642</v>
      </c>
      <c r="DP384">
        <v>50</v>
      </c>
      <c r="DQ384">
        <v>582</v>
      </c>
      <c r="DR384">
        <v>10</v>
      </c>
      <c r="DS384">
        <v>2</v>
      </c>
      <c r="DT384">
        <v>346</v>
      </c>
      <c r="DU384">
        <v>246</v>
      </c>
      <c r="DV384">
        <v>247</v>
      </c>
      <c r="DW384">
        <v>57</v>
      </c>
      <c r="DX384">
        <v>4</v>
      </c>
      <c r="DY384">
        <v>50</v>
      </c>
      <c r="DZ384">
        <v>38</v>
      </c>
      <c r="EA384">
        <v>0</v>
      </c>
      <c r="EB384">
        <v>2</v>
      </c>
      <c r="EC384">
        <v>0</v>
      </c>
      <c r="ED384">
        <v>321</v>
      </c>
      <c r="EE384">
        <v>24</v>
      </c>
      <c r="EF384">
        <v>2</v>
      </c>
      <c r="EG384">
        <v>57</v>
      </c>
      <c r="EH384">
        <v>346</v>
      </c>
      <c r="EI384">
        <v>237</v>
      </c>
      <c r="EJ384">
        <v>1</v>
      </c>
      <c r="EK384">
        <v>27</v>
      </c>
      <c r="EL384">
        <v>15</v>
      </c>
      <c r="EM384">
        <v>7</v>
      </c>
      <c r="EN384">
        <v>0</v>
      </c>
      <c r="EO384">
        <v>27</v>
      </c>
      <c r="EP384">
        <v>319</v>
      </c>
      <c r="EQ384">
        <v>229</v>
      </c>
      <c r="ER384">
        <v>12</v>
      </c>
      <c r="ES384">
        <v>163</v>
      </c>
      <c r="ET384">
        <v>40</v>
      </c>
      <c r="EU384">
        <v>156</v>
      </c>
      <c r="EV384">
        <v>55</v>
      </c>
      <c r="EW384">
        <v>12195</v>
      </c>
      <c r="EX384">
        <v>0</v>
      </c>
      <c r="EY384">
        <v>452</v>
      </c>
      <c r="EZ384">
        <v>10</v>
      </c>
      <c r="FA384">
        <v>39</v>
      </c>
      <c r="FB384">
        <v>125</v>
      </c>
      <c r="FC384">
        <v>7751</v>
      </c>
      <c r="FD384">
        <v>3675</v>
      </c>
      <c r="FE384">
        <v>870</v>
      </c>
      <c r="FF384">
        <v>12406</v>
      </c>
      <c r="FG384">
        <v>85</v>
      </c>
      <c r="FH384">
        <v>29</v>
      </c>
      <c r="FI384">
        <v>3</v>
      </c>
      <c r="FJ384">
        <v>24</v>
      </c>
      <c r="FK384">
        <v>6</v>
      </c>
      <c r="FL384">
        <v>74</v>
      </c>
      <c r="FM384">
        <v>5</v>
      </c>
      <c r="FN384">
        <v>2</v>
      </c>
      <c r="FO384">
        <v>0</v>
      </c>
      <c r="FP384">
        <v>0</v>
      </c>
      <c r="FQ384">
        <v>0</v>
      </c>
      <c r="FR384">
        <v>1</v>
      </c>
      <c r="FS384">
        <v>0</v>
      </c>
      <c r="FT384">
        <v>0</v>
      </c>
      <c r="FU384">
        <v>11</v>
      </c>
      <c r="FV384">
        <v>4</v>
      </c>
      <c r="FW384">
        <v>2</v>
      </c>
      <c r="FX384">
        <v>0</v>
      </c>
      <c r="FY384">
        <v>8</v>
      </c>
      <c r="FZ384">
        <v>2</v>
      </c>
      <c r="GA384">
        <v>13</v>
      </c>
      <c r="GB384">
        <v>5</v>
      </c>
      <c r="GC384">
        <v>369</v>
      </c>
      <c r="GD384">
        <v>102</v>
      </c>
      <c r="GE384">
        <v>471</v>
      </c>
      <c r="GF384">
        <v>14</v>
      </c>
      <c r="GG384">
        <v>1</v>
      </c>
      <c r="GH384">
        <v>15</v>
      </c>
      <c r="GI384">
        <v>354</v>
      </c>
      <c r="GJ384">
        <v>100</v>
      </c>
      <c r="GK384">
        <v>454</v>
      </c>
      <c r="GL384">
        <v>369</v>
      </c>
      <c r="GM384">
        <v>33</v>
      </c>
      <c r="GN384">
        <v>33</v>
      </c>
      <c r="GO384">
        <v>33</v>
      </c>
      <c r="GP384">
        <v>160</v>
      </c>
      <c r="GQ384">
        <v>5</v>
      </c>
      <c r="GR384">
        <v>3</v>
      </c>
      <c r="GS384">
        <v>3</v>
      </c>
      <c r="GT384" t="s">
        <v>121</v>
      </c>
      <c r="GU384" t="s">
        <v>1381</v>
      </c>
      <c r="HH384" s="130"/>
      <c r="HI384" s="130"/>
      <c r="HN384" s="130"/>
      <c r="HO384" s="130"/>
      <c r="HP384" s="130"/>
    </row>
    <row r="385" spans="1:224" x14ac:dyDescent="0.3">
      <c r="A385" t="s">
        <v>126</v>
      </c>
      <c r="B385" t="s">
        <v>248</v>
      </c>
      <c r="C385" t="s">
        <v>866</v>
      </c>
      <c r="D385" t="s">
        <v>867</v>
      </c>
      <c r="E385" s="353">
        <v>44682</v>
      </c>
      <c r="F385">
        <v>10845</v>
      </c>
      <c r="G385">
        <v>782</v>
      </c>
      <c r="H385">
        <v>748</v>
      </c>
      <c r="I385">
        <v>766</v>
      </c>
      <c r="J385">
        <v>809</v>
      </c>
      <c r="K385">
        <v>773</v>
      </c>
      <c r="L385">
        <v>622</v>
      </c>
      <c r="M385">
        <v>696</v>
      </c>
      <c r="N385">
        <v>590</v>
      </c>
      <c r="O385">
        <v>860</v>
      </c>
      <c r="P385">
        <v>19</v>
      </c>
      <c r="Q385">
        <v>13</v>
      </c>
      <c r="R385">
        <v>13</v>
      </c>
      <c r="S385">
        <v>19</v>
      </c>
      <c r="T385">
        <v>17</v>
      </c>
      <c r="U385">
        <v>9</v>
      </c>
      <c r="V385">
        <v>17</v>
      </c>
      <c r="W385">
        <v>18</v>
      </c>
      <c r="X385">
        <v>24</v>
      </c>
      <c r="Y385">
        <v>754</v>
      </c>
      <c r="Z385">
        <v>730</v>
      </c>
      <c r="AA385">
        <v>746</v>
      </c>
      <c r="AB385">
        <v>784</v>
      </c>
      <c r="AC385">
        <v>749</v>
      </c>
      <c r="AD385">
        <v>611</v>
      </c>
      <c r="AE385">
        <v>674</v>
      </c>
      <c r="AF385">
        <v>569</v>
      </c>
      <c r="AG385">
        <v>828</v>
      </c>
      <c r="AH385">
        <v>78</v>
      </c>
      <c r="AI385">
        <v>78</v>
      </c>
      <c r="AJ385">
        <v>3</v>
      </c>
      <c r="AK385">
        <v>3</v>
      </c>
      <c r="AL385">
        <v>74</v>
      </c>
      <c r="AM385">
        <v>74</v>
      </c>
      <c r="AN385">
        <v>522</v>
      </c>
      <c r="AO385">
        <v>8</v>
      </c>
      <c r="AP385">
        <v>513</v>
      </c>
      <c r="AQ385">
        <v>0</v>
      </c>
      <c r="AR385">
        <v>0</v>
      </c>
      <c r="AS385">
        <v>0</v>
      </c>
      <c r="AT385">
        <v>401</v>
      </c>
      <c r="AU385">
        <v>6</v>
      </c>
      <c r="AV385">
        <v>395</v>
      </c>
      <c r="AW385">
        <v>696</v>
      </c>
      <c r="AX385">
        <v>4</v>
      </c>
      <c r="AY385">
        <v>21</v>
      </c>
      <c r="AZ385">
        <v>670</v>
      </c>
      <c r="BA385">
        <v>17</v>
      </c>
      <c r="BB385">
        <v>0</v>
      </c>
      <c r="BC385">
        <v>0</v>
      </c>
      <c r="BD385">
        <v>17</v>
      </c>
      <c r="BE385">
        <v>674</v>
      </c>
      <c r="BF385">
        <v>4</v>
      </c>
      <c r="BG385">
        <v>21</v>
      </c>
      <c r="BH385">
        <v>648</v>
      </c>
      <c r="BI385">
        <v>111</v>
      </c>
      <c r="BJ385">
        <v>16</v>
      </c>
      <c r="BK385">
        <v>153</v>
      </c>
      <c r="BL385">
        <v>71</v>
      </c>
      <c r="BM385">
        <v>21</v>
      </c>
      <c r="BN385">
        <v>3</v>
      </c>
      <c r="BO385">
        <v>41</v>
      </c>
      <c r="BP385">
        <v>7</v>
      </c>
      <c r="BQ385">
        <v>0</v>
      </c>
      <c r="BR385">
        <v>0</v>
      </c>
      <c r="BS385">
        <v>34</v>
      </c>
      <c r="BT385">
        <v>0</v>
      </c>
      <c r="BU385">
        <v>0</v>
      </c>
      <c r="BV385">
        <v>3</v>
      </c>
      <c r="BW385">
        <v>13</v>
      </c>
      <c r="BX385">
        <v>1</v>
      </c>
      <c r="BY385">
        <v>12</v>
      </c>
      <c r="BZ385">
        <v>21</v>
      </c>
      <c r="CA385">
        <v>2</v>
      </c>
      <c r="CB385">
        <v>17</v>
      </c>
      <c r="CC385">
        <v>4</v>
      </c>
      <c r="CG385">
        <v>782</v>
      </c>
      <c r="CH385">
        <v>674</v>
      </c>
      <c r="CI385">
        <v>766</v>
      </c>
      <c r="CJ385">
        <v>235</v>
      </c>
      <c r="CK385">
        <v>717</v>
      </c>
      <c r="CL385">
        <v>505</v>
      </c>
      <c r="CM385">
        <v>748</v>
      </c>
      <c r="CN385">
        <v>710</v>
      </c>
      <c r="CO385">
        <v>704</v>
      </c>
      <c r="CP385">
        <v>394</v>
      </c>
      <c r="CQ385">
        <v>19</v>
      </c>
      <c r="CR385">
        <v>16</v>
      </c>
      <c r="CS385">
        <v>13</v>
      </c>
      <c r="CT385">
        <v>0</v>
      </c>
      <c r="CU385">
        <v>11</v>
      </c>
      <c r="CV385">
        <v>7</v>
      </c>
      <c r="CW385">
        <v>13</v>
      </c>
      <c r="CX385">
        <v>13</v>
      </c>
      <c r="CY385">
        <v>12</v>
      </c>
      <c r="CZ385">
        <v>5</v>
      </c>
      <c r="DA385">
        <v>754</v>
      </c>
      <c r="DB385">
        <v>654</v>
      </c>
      <c r="DC385">
        <v>746</v>
      </c>
      <c r="DD385">
        <v>232</v>
      </c>
      <c r="DE385">
        <v>699</v>
      </c>
      <c r="DF385">
        <v>492</v>
      </c>
      <c r="DG385">
        <v>730</v>
      </c>
      <c r="DH385">
        <v>692</v>
      </c>
      <c r="DI385">
        <v>687</v>
      </c>
      <c r="DJ385">
        <v>386</v>
      </c>
      <c r="DL385">
        <v>885</v>
      </c>
      <c r="DM385">
        <v>875</v>
      </c>
      <c r="DN385">
        <v>10</v>
      </c>
      <c r="DO385">
        <v>885</v>
      </c>
      <c r="DP385">
        <v>31</v>
      </c>
      <c r="DQ385">
        <v>844</v>
      </c>
      <c r="DR385">
        <v>10</v>
      </c>
      <c r="DS385">
        <v>8</v>
      </c>
      <c r="DT385">
        <v>52</v>
      </c>
      <c r="DU385">
        <v>194</v>
      </c>
      <c r="DV385">
        <v>478</v>
      </c>
      <c r="DW385">
        <v>78</v>
      </c>
      <c r="DX385">
        <v>18</v>
      </c>
      <c r="DY385">
        <v>28</v>
      </c>
      <c r="DZ385">
        <v>86</v>
      </c>
      <c r="EA385">
        <v>3</v>
      </c>
      <c r="EB385">
        <v>3</v>
      </c>
      <c r="EC385">
        <v>1</v>
      </c>
      <c r="ED385">
        <v>38</v>
      </c>
      <c r="EE385">
        <v>2</v>
      </c>
      <c r="EF385">
        <v>3</v>
      </c>
      <c r="EG385">
        <v>37</v>
      </c>
      <c r="EH385">
        <v>414</v>
      </c>
      <c r="EI385">
        <v>431</v>
      </c>
      <c r="EJ385">
        <v>3</v>
      </c>
      <c r="EK385">
        <v>13</v>
      </c>
      <c r="EL385">
        <v>11</v>
      </c>
      <c r="EM385">
        <v>4</v>
      </c>
      <c r="EN385">
        <v>0</v>
      </c>
      <c r="EO385">
        <v>23</v>
      </c>
      <c r="EP385">
        <v>399</v>
      </c>
      <c r="EQ385">
        <v>422</v>
      </c>
      <c r="ER385">
        <v>12</v>
      </c>
      <c r="ES385">
        <v>88</v>
      </c>
      <c r="ET385">
        <v>13</v>
      </c>
      <c r="EU385">
        <v>406</v>
      </c>
      <c r="EV385">
        <v>50</v>
      </c>
      <c r="EW385">
        <v>7465</v>
      </c>
      <c r="EX385">
        <v>16</v>
      </c>
      <c r="EY385">
        <v>840</v>
      </c>
      <c r="EZ385">
        <v>146</v>
      </c>
      <c r="FA385">
        <v>35</v>
      </c>
      <c r="FB385">
        <v>83</v>
      </c>
      <c r="FC385">
        <v>3282</v>
      </c>
      <c r="FD385">
        <v>3331</v>
      </c>
      <c r="FE385">
        <v>1308</v>
      </c>
      <c r="FF385">
        <v>7921</v>
      </c>
      <c r="FG385">
        <v>83</v>
      </c>
      <c r="FH385">
        <v>45</v>
      </c>
      <c r="FI385">
        <v>0</v>
      </c>
      <c r="FJ385">
        <v>21</v>
      </c>
      <c r="FK385">
        <v>0</v>
      </c>
      <c r="FL385">
        <v>78</v>
      </c>
      <c r="FM385">
        <v>5</v>
      </c>
      <c r="FN385">
        <v>3</v>
      </c>
      <c r="FO385">
        <v>0</v>
      </c>
      <c r="FP385">
        <v>0</v>
      </c>
      <c r="FQ385">
        <v>0</v>
      </c>
      <c r="FR385">
        <v>0</v>
      </c>
      <c r="FS385">
        <v>0</v>
      </c>
      <c r="FT385">
        <v>0</v>
      </c>
      <c r="FU385">
        <v>7</v>
      </c>
      <c r="FV385">
        <v>3</v>
      </c>
      <c r="FW385">
        <v>1</v>
      </c>
      <c r="FX385">
        <v>1</v>
      </c>
      <c r="FY385">
        <v>5</v>
      </c>
      <c r="FZ385">
        <v>1</v>
      </c>
      <c r="GA385">
        <v>10</v>
      </c>
      <c r="GB385">
        <v>4</v>
      </c>
      <c r="GC385">
        <v>488</v>
      </c>
      <c r="GD385">
        <v>143</v>
      </c>
      <c r="GE385">
        <v>631</v>
      </c>
      <c r="GF385">
        <v>6</v>
      </c>
      <c r="GG385">
        <v>0</v>
      </c>
      <c r="GH385">
        <v>6</v>
      </c>
      <c r="GI385">
        <v>481</v>
      </c>
      <c r="GJ385">
        <v>140</v>
      </c>
      <c r="GK385">
        <v>621</v>
      </c>
      <c r="GL385">
        <v>488</v>
      </c>
      <c r="GM385">
        <v>39</v>
      </c>
      <c r="GN385">
        <v>39</v>
      </c>
      <c r="GO385">
        <v>39</v>
      </c>
      <c r="GP385">
        <v>288</v>
      </c>
      <c r="GQ385">
        <v>0</v>
      </c>
      <c r="GR385">
        <v>0</v>
      </c>
      <c r="GS385">
        <v>0</v>
      </c>
      <c r="GT385" t="s">
        <v>118</v>
      </c>
      <c r="GU385" t="s">
        <v>1360</v>
      </c>
      <c r="HH385" s="130"/>
      <c r="HI385" s="130"/>
      <c r="HN385" s="130"/>
      <c r="HO385" s="130"/>
      <c r="HP385" s="130"/>
    </row>
    <row r="386" spans="1:224" x14ac:dyDescent="0.3">
      <c r="A386" t="s">
        <v>126</v>
      </c>
      <c r="B386" t="s">
        <v>248</v>
      </c>
      <c r="C386" t="s">
        <v>866</v>
      </c>
      <c r="D386" t="s">
        <v>867</v>
      </c>
      <c r="E386" s="353">
        <v>44713</v>
      </c>
      <c r="F386">
        <v>10864</v>
      </c>
      <c r="G386">
        <v>794</v>
      </c>
      <c r="H386">
        <v>764</v>
      </c>
      <c r="I386">
        <v>779</v>
      </c>
      <c r="J386">
        <v>813</v>
      </c>
      <c r="K386">
        <v>782</v>
      </c>
      <c r="L386">
        <v>651</v>
      </c>
      <c r="M386">
        <v>722</v>
      </c>
      <c r="N386">
        <v>608</v>
      </c>
      <c r="O386">
        <v>863</v>
      </c>
      <c r="P386">
        <v>19</v>
      </c>
      <c r="Q386">
        <v>16</v>
      </c>
      <c r="R386">
        <v>16</v>
      </c>
      <c r="S386">
        <v>19</v>
      </c>
      <c r="T386">
        <v>17</v>
      </c>
      <c r="U386">
        <v>10</v>
      </c>
      <c r="V386">
        <v>17</v>
      </c>
      <c r="W386">
        <v>18</v>
      </c>
      <c r="X386">
        <v>24</v>
      </c>
      <c r="Y386">
        <v>766</v>
      </c>
      <c r="Z386">
        <v>742</v>
      </c>
      <c r="AA386">
        <v>755</v>
      </c>
      <c r="AB386">
        <v>788</v>
      </c>
      <c r="AC386">
        <v>757</v>
      </c>
      <c r="AD386">
        <v>638</v>
      </c>
      <c r="AE386">
        <v>699</v>
      </c>
      <c r="AF386">
        <v>586</v>
      </c>
      <c r="AG386">
        <v>830</v>
      </c>
      <c r="AH386">
        <v>79</v>
      </c>
      <c r="AI386">
        <v>79</v>
      </c>
      <c r="AJ386">
        <v>3</v>
      </c>
      <c r="AK386">
        <v>3</v>
      </c>
      <c r="AL386">
        <v>75</v>
      </c>
      <c r="AM386">
        <v>75</v>
      </c>
      <c r="AN386">
        <v>564</v>
      </c>
      <c r="AO386">
        <v>10</v>
      </c>
      <c r="AP386">
        <v>553</v>
      </c>
      <c r="AQ386">
        <v>0</v>
      </c>
      <c r="AR386">
        <v>0</v>
      </c>
      <c r="AS386">
        <v>0</v>
      </c>
      <c r="AT386">
        <v>448</v>
      </c>
      <c r="AU386">
        <v>7</v>
      </c>
      <c r="AV386">
        <v>441</v>
      </c>
      <c r="AW386">
        <v>722</v>
      </c>
      <c r="AX386">
        <v>5</v>
      </c>
      <c r="AY386">
        <v>17</v>
      </c>
      <c r="AZ386">
        <v>699</v>
      </c>
      <c r="BA386">
        <v>17</v>
      </c>
      <c r="BB386">
        <v>0</v>
      </c>
      <c r="BC386">
        <v>0</v>
      </c>
      <c r="BD386">
        <v>17</v>
      </c>
      <c r="BE386">
        <v>699</v>
      </c>
      <c r="BF386">
        <v>5</v>
      </c>
      <c r="BG386">
        <v>17</v>
      </c>
      <c r="BH386">
        <v>676</v>
      </c>
      <c r="BI386">
        <v>112</v>
      </c>
      <c r="BJ386">
        <v>14</v>
      </c>
      <c r="BK386">
        <v>153</v>
      </c>
      <c r="BL386">
        <v>71</v>
      </c>
      <c r="BM386">
        <v>21</v>
      </c>
      <c r="BN386">
        <v>3</v>
      </c>
      <c r="BO386">
        <v>39</v>
      </c>
      <c r="BP386">
        <v>7</v>
      </c>
      <c r="BQ386">
        <v>0</v>
      </c>
      <c r="BR386">
        <v>0</v>
      </c>
      <c r="BS386">
        <v>32</v>
      </c>
      <c r="BT386">
        <v>0</v>
      </c>
      <c r="BU386">
        <v>0</v>
      </c>
      <c r="BV386">
        <v>3</v>
      </c>
      <c r="BW386">
        <v>11</v>
      </c>
      <c r="BX386">
        <v>1</v>
      </c>
      <c r="BY386">
        <v>10</v>
      </c>
      <c r="BZ386">
        <v>21</v>
      </c>
      <c r="CA386">
        <v>2</v>
      </c>
      <c r="CB386">
        <v>14</v>
      </c>
      <c r="CC386">
        <v>7</v>
      </c>
      <c r="CG386">
        <v>794</v>
      </c>
      <c r="CH386">
        <v>674</v>
      </c>
      <c r="CI386">
        <v>779</v>
      </c>
      <c r="CJ386">
        <v>234</v>
      </c>
      <c r="CK386">
        <v>722</v>
      </c>
      <c r="CL386">
        <v>505</v>
      </c>
      <c r="CM386">
        <v>764</v>
      </c>
      <c r="CN386">
        <v>734</v>
      </c>
      <c r="CO386">
        <v>720</v>
      </c>
      <c r="CP386">
        <v>393</v>
      </c>
      <c r="CQ386">
        <v>19</v>
      </c>
      <c r="CR386">
        <v>17</v>
      </c>
      <c r="CS386">
        <v>16</v>
      </c>
      <c r="CT386">
        <v>1</v>
      </c>
      <c r="CU386">
        <v>13</v>
      </c>
      <c r="CV386">
        <v>8</v>
      </c>
      <c r="CW386">
        <v>16</v>
      </c>
      <c r="CX386">
        <v>16</v>
      </c>
      <c r="CY386">
        <v>15</v>
      </c>
      <c r="CZ386">
        <v>7</v>
      </c>
      <c r="DA386">
        <v>766</v>
      </c>
      <c r="DB386">
        <v>652</v>
      </c>
      <c r="DC386">
        <v>755</v>
      </c>
      <c r="DD386">
        <v>230</v>
      </c>
      <c r="DE386">
        <v>702</v>
      </c>
      <c r="DF386">
        <v>491</v>
      </c>
      <c r="DG386">
        <v>742</v>
      </c>
      <c r="DH386">
        <v>712</v>
      </c>
      <c r="DI386">
        <v>700</v>
      </c>
      <c r="DJ386">
        <v>382</v>
      </c>
      <c r="DL386">
        <v>888</v>
      </c>
      <c r="DM386">
        <v>877</v>
      </c>
      <c r="DN386">
        <v>11</v>
      </c>
      <c r="DO386">
        <v>888</v>
      </c>
      <c r="DP386">
        <v>32</v>
      </c>
      <c r="DQ386">
        <v>845</v>
      </c>
      <c r="DR386">
        <v>11</v>
      </c>
      <c r="DS386">
        <v>12</v>
      </c>
      <c r="DT386">
        <v>56</v>
      </c>
      <c r="DU386">
        <v>197</v>
      </c>
      <c r="DV386">
        <v>481</v>
      </c>
      <c r="DW386">
        <v>77</v>
      </c>
      <c r="DX386">
        <v>19</v>
      </c>
      <c r="DY386">
        <v>28</v>
      </c>
      <c r="DZ386">
        <v>83</v>
      </c>
      <c r="EA386">
        <v>3</v>
      </c>
      <c r="EB386">
        <v>4</v>
      </c>
      <c r="EC386">
        <v>1</v>
      </c>
      <c r="ED386">
        <v>39</v>
      </c>
      <c r="EE386">
        <v>2</v>
      </c>
      <c r="EF386">
        <v>4</v>
      </c>
      <c r="EG386">
        <v>38</v>
      </c>
      <c r="EH386">
        <v>415</v>
      </c>
      <c r="EI386">
        <v>431</v>
      </c>
      <c r="EJ386">
        <v>4</v>
      </c>
      <c r="EK386">
        <v>13</v>
      </c>
      <c r="EL386">
        <v>11</v>
      </c>
      <c r="EM386">
        <v>4</v>
      </c>
      <c r="EN386">
        <v>0</v>
      </c>
      <c r="EO386">
        <v>23</v>
      </c>
      <c r="EP386">
        <v>400</v>
      </c>
      <c r="EQ386">
        <v>422</v>
      </c>
      <c r="ER386">
        <v>11</v>
      </c>
      <c r="ES386">
        <v>91</v>
      </c>
      <c r="ET386">
        <v>13</v>
      </c>
      <c r="EU386">
        <v>415</v>
      </c>
      <c r="EV386">
        <v>49</v>
      </c>
      <c r="EW386">
        <v>7469</v>
      </c>
      <c r="EX386">
        <v>10</v>
      </c>
      <c r="EY386">
        <v>830</v>
      </c>
      <c r="EZ386">
        <v>136</v>
      </c>
      <c r="FA386">
        <v>36</v>
      </c>
      <c r="FB386">
        <v>85</v>
      </c>
      <c r="FC386">
        <v>3283</v>
      </c>
      <c r="FD386">
        <v>3339</v>
      </c>
      <c r="FE386">
        <v>1311</v>
      </c>
      <c r="FF386">
        <v>7933</v>
      </c>
      <c r="FG386">
        <v>84</v>
      </c>
      <c r="FH386">
        <v>43</v>
      </c>
      <c r="FI386">
        <v>0</v>
      </c>
      <c r="FJ386">
        <v>22</v>
      </c>
      <c r="FK386">
        <v>1</v>
      </c>
      <c r="FL386">
        <v>77</v>
      </c>
      <c r="FM386">
        <v>6</v>
      </c>
      <c r="FN386">
        <v>4</v>
      </c>
      <c r="FO386">
        <v>0</v>
      </c>
      <c r="FP386">
        <v>0</v>
      </c>
      <c r="FQ386">
        <v>0</v>
      </c>
      <c r="FR386">
        <v>1</v>
      </c>
      <c r="FS386">
        <v>0</v>
      </c>
      <c r="FT386">
        <v>0</v>
      </c>
      <c r="FU386">
        <v>7</v>
      </c>
      <c r="FV386">
        <v>3</v>
      </c>
      <c r="FW386">
        <v>1</v>
      </c>
      <c r="FX386">
        <v>1</v>
      </c>
      <c r="FY386">
        <v>5</v>
      </c>
      <c r="FZ386">
        <v>1</v>
      </c>
      <c r="GA386">
        <v>11</v>
      </c>
      <c r="GB386">
        <v>4</v>
      </c>
      <c r="GC386">
        <v>488</v>
      </c>
      <c r="GD386">
        <v>144</v>
      </c>
      <c r="GE386">
        <v>632</v>
      </c>
      <c r="GF386">
        <v>6</v>
      </c>
      <c r="GG386">
        <v>0</v>
      </c>
      <c r="GH386">
        <v>6</v>
      </c>
      <c r="GI386">
        <v>481</v>
      </c>
      <c r="GJ386">
        <v>141</v>
      </c>
      <c r="GK386">
        <v>622</v>
      </c>
      <c r="GL386">
        <v>488</v>
      </c>
      <c r="GM386">
        <v>39</v>
      </c>
      <c r="GN386">
        <v>39</v>
      </c>
      <c r="GO386">
        <v>39</v>
      </c>
      <c r="GP386">
        <v>290</v>
      </c>
      <c r="GQ386">
        <v>18</v>
      </c>
      <c r="GR386">
        <v>14</v>
      </c>
      <c r="GS386">
        <v>14</v>
      </c>
      <c r="GT386" t="s">
        <v>121</v>
      </c>
      <c r="GU386" t="s">
        <v>1360</v>
      </c>
      <c r="HH386" s="130"/>
      <c r="HI386" s="130"/>
      <c r="HN386" s="130"/>
      <c r="HO386" s="130"/>
      <c r="HP386" s="130"/>
    </row>
    <row r="387" spans="1:224" x14ac:dyDescent="0.3">
      <c r="A387" t="s">
        <v>126</v>
      </c>
      <c r="B387" t="s">
        <v>248</v>
      </c>
      <c r="C387" t="s">
        <v>868</v>
      </c>
      <c r="D387" t="s">
        <v>869</v>
      </c>
      <c r="E387" s="353">
        <v>44682</v>
      </c>
      <c r="F387">
        <v>4854</v>
      </c>
      <c r="G387">
        <v>199</v>
      </c>
      <c r="H387">
        <v>169</v>
      </c>
      <c r="I387">
        <v>186</v>
      </c>
      <c r="J387">
        <v>194</v>
      </c>
      <c r="K387">
        <v>188</v>
      </c>
      <c r="L387">
        <v>124</v>
      </c>
      <c r="M387">
        <v>168</v>
      </c>
      <c r="N387">
        <v>24</v>
      </c>
      <c r="O387">
        <v>219</v>
      </c>
      <c r="P387">
        <v>15</v>
      </c>
      <c r="Q387">
        <v>13</v>
      </c>
      <c r="R387">
        <v>15</v>
      </c>
      <c r="S387">
        <v>17</v>
      </c>
      <c r="T387">
        <v>14</v>
      </c>
      <c r="U387">
        <v>11</v>
      </c>
      <c r="V387">
        <v>16</v>
      </c>
      <c r="W387">
        <v>3</v>
      </c>
      <c r="X387">
        <v>17</v>
      </c>
      <c r="Y387">
        <v>183</v>
      </c>
      <c r="Z387">
        <v>155</v>
      </c>
      <c r="AA387">
        <v>170</v>
      </c>
      <c r="AB387">
        <v>175</v>
      </c>
      <c r="AC387">
        <v>173</v>
      </c>
      <c r="AD387">
        <v>113</v>
      </c>
      <c r="AE387">
        <v>151</v>
      </c>
      <c r="AF387">
        <v>21</v>
      </c>
      <c r="AG387">
        <v>200</v>
      </c>
      <c r="AH387">
        <v>20</v>
      </c>
      <c r="AI387">
        <v>20</v>
      </c>
      <c r="AJ387">
        <v>1</v>
      </c>
      <c r="AK387">
        <v>1</v>
      </c>
      <c r="AL387">
        <v>19</v>
      </c>
      <c r="AM387">
        <v>19</v>
      </c>
      <c r="AN387">
        <v>105</v>
      </c>
      <c r="AO387">
        <v>8</v>
      </c>
      <c r="AP387">
        <v>97</v>
      </c>
      <c r="AQ387">
        <v>0</v>
      </c>
      <c r="AR387">
        <v>0</v>
      </c>
      <c r="AS387">
        <v>0</v>
      </c>
      <c r="AT387">
        <v>13</v>
      </c>
      <c r="AU387">
        <v>1</v>
      </c>
      <c r="AV387">
        <v>12</v>
      </c>
      <c r="AW387">
        <v>168</v>
      </c>
      <c r="AX387">
        <v>3</v>
      </c>
      <c r="AY387">
        <v>1</v>
      </c>
      <c r="AZ387">
        <v>163</v>
      </c>
      <c r="BA387">
        <v>16</v>
      </c>
      <c r="BB387">
        <v>0</v>
      </c>
      <c r="BC387">
        <v>0</v>
      </c>
      <c r="BD387">
        <v>16</v>
      </c>
      <c r="BE387">
        <v>151</v>
      </c>
      <c r="BF387">
        <v>3</v>
      </c>
      <c r="BG387">
        <v>1</v>
      </c>
      <c r="BH387">
        <v>146</v>
      </c>
      <c r="BI387">
        <v>28</v>
      </c>
      <c r="BJ387">
        <v>5</v>
      </c>
      <c r="BK387">
        <v>44</v>
      </c>
      <c r="BL387">
        <v>22</v>
      </c>
      <c r="BM387">
        <v>8</v>
      </c>
      <c r="BN387">
        <v>2</v>
      </c>
      <c r="BO387">
        <v>8</v>
      </c>
      <c r="BP387">
        <v>2</v>
      </c>
      <c r="BQ387">
        <v>0</v>
      </c>
      <c r="BR387">
        <v>0</v>
      </c>
      <c r="BS387">
        <v>6</v>
      </c>
      <c r="BT387">
        <v>0</v>
      </c>
      <c r="BU387">
        <v>0</v>
      </c>
      <c r="BV387">
        <v>0</v>
      </c>
      <c r="BW387">
        <v>0</v>
      </c>
      <c r="BX387">
        <v>0</v>
      </c>
      <c r="BY387">
        <v>0</v>
      </c>
      <c r="BZ387">
        <v>5</v>
      </c>
      <c r="CA387">
        <v>2</v>
      </c>
      <c r="CB387">
        <v>5</v>
      </c>
      <c r="CC387">
        <v>0</v>
      </c>
      <c r="CG387">
        <v>199</v>
      </c>
      <c r="CH387">
        <v>140</v>
      </c>
      <c r="CI387">
        <v>186</v>
      </c>
      <c r="CJ387">
        <v>58</v>
      </c>
      <c r="CK387">
        <v>170</v>
      </c>
      <c r="CL387">
        <v>111</v>
      </c>
      <c r="CM387">
        <v>169</v>
      </c>
      <c r="CN387">
        <v>158</v>
      </c>
      <c r="CO387">
        <v>160</v>
      </c>
      <c r="CP387">
        <v>73</v>
      </c>
      <c r="CQ387">
        <v>15</v>
      </c>
      <c r="CR387">
        <v>13</v>
      </c>
      <c r="CS387">
        <v>15</v>
      </c>
      <c r="CT387">
        <v>1</v>
      </c>
      <c r="CU387">
        <v>14</v>
      </c>
      <c r="CV387">
        <v>5</v>
      </c>
      <c r="CW387">
        <v>13</v>
      </c>
      <c r="CX387">
        <v>13</v>
      </c>
      <c r="CY387">
        <v>12</v>
      </c>
      <c r="CZ387">
        <v>4</v>
      </c>
      <c r="DA387">
        <v>183</v>
      </c>
      <c r="DB387">
        <v>126</v>
      </c>
      <c r="DC387">
        <v>170</v>
      </c>
      <c r="DD387">
        <v>56</v>
      </c>
      <c r="DE387">
        <v>155</v>
      </c>
      <c r="DF387">
        <v>105</v>
      </c>
      <c r="DG387">
        <v>155</v>
      </c>
      <c r="DH387">
        <v>144</v>
      </c>
      <c r="DI387">
        <v>147</v>
      </c>
      <c r="DJ387">
        <v>68</v>
      </c>
      <c r="DL387">
        <v>230</v>
      </c>
      <c r="DM387">
        <v>228</v>
      </c>
      <c r="DN387">
        <v>2</v>
      </c>
      <c r="DO387">
        <v>230</v>
      </c>
      <c r="DP387">
        <v>22</v>
      </c>
      <c r="DQ387">
        <v>206</v>
      </c>
      <c r="DR387">
        <v>2</v>
      </c>
      <c r="DS387">
        <v>2</v>
      </c>
      <c r="DT387">
        <v>15</v>
      </c>
      <c r="DU387">
        <v>141</v>
      </c>
      <c r="DV387">
        <v>57</v>
      </c>
      <c r="DW387">
        <v>19</v>
      </c>
      <c r="DX387">
        <v>4</v>
      </c>
      <c r="DY387">
        <v>7</v>
      </c>
      <c r="DZ387">
        <v>1</v>
      </c>
      <c r="EA387">
        <v>1</v>
      </c>
      <c r="EB387">
        <v>2</v>
      </c>
      <c r="EC387">
        <v>0</v>
      </c>
      <c r="ED387">
        <v>13</v>
      </c>
      <c r="EE387">
        <v>1</v>
      </c>
      <c r="EF387">
        <v>3</v>
      </c>
      <c r="EG387">
        <v>12</v>
      </c>
      <c r="EH387">
        <v>98</v>
      </c>
      <c r="EI387">
        <v>117</v>
      </c>
      <c r="EJ387">
        <v>3</v>
      </c>
      <c r="EK387">
        <v>7</v>
      </c>
      <c r="EL387">
        <v>9</v>
      </c>
      <c r="EM387">
        <v>3</v>
      </c>
      <c r="EN387">
        <v>0</v>
      </c>
      <c r="EO387">
        <v>5</v>
      </c>
      <c r="EP387">
        <v>87</v>
      </c>
      <c r="EQ387">
        <v>114</v>
      </c>
      <c r="ER387">
        <v>1</v>
      </c>
      <c r="ES387">
        <v>38</v>
      </c>
      <c r="ET387">
        <v>4</v>
      </c>
      <c r="EU387">
        <v>80</v>
      </c>
      <c r="EV387">
        <v>55</v>
      </c>
      <c r="EW387">
        <v>3585</v>
      </c>
      <c r="EX387">
        <v>9</v>
      </c>
      <c r="EY387">
        <v>263</v>
      </c>
      <c r="EZ387">
        <v>27</v>
      </c>
      <c r="FA387">
        <v>7</v>
      </c>
      <c r="FB387">
        <v>46</v>
      </c>
      <c r="FC387">
        <v>1349</v>
      </c>
      <c r="FD387">
        <v>1752</v>
      </c>
      <c r="FE387">
        <v>619</v>
      </c>
      <c r="FF387">
        <v>3720</v>
      </c>
      <c r="FG387">
        <v>22</v>
      </c>
      <c r="FH387">
        <v>17</v>
      </c>
      <c r="FI387">
        <v>0</v>
      </c>
      <c r="FJ387">
        <v>3</v>
      </c>
      <c r="FK387">
        <v>2</v>
      </c>
      <c r="FL387">
        <v>20</v>
      </c>
      <c r="FM387">
        <v>0</v>
      </c>
      <c r="FN387">
        <v>3</v>
      </c>
      <c r="FO387">
        <v>0</v>
      </c>
      <c r="FP387">
        <v>0</v>
      </c>
      <c r="FQ387">
        <v>0</v>
      </c>
      <c r="FR387">
        <v>0</v>
      </c>
      <c r="FS387">
        <v>0</v>
      </c>
      <c r="FT387">
        <v>0</v>
      </c>
      <c r="FU387">
        <v>4</v>
      </c>
      <c r="FV387">
        <v>2</v>
      </c>
      <c r="FW387">
        <v>1</v>
      </c>
      <c r="FX387">
        <v>0</v>
      </c>
      <c r="FY387">
        <v>3</v>
      </c>
      <c r="FZ387">
        <v>1</v>
      </c>
      <c r="GA387">
        <v>7</v>
      </c>
      <c r="GB387">
        <v>2</v>
      </c>
      <c r="GC387">
        <v>93</v>
      </c>
      <c r="GD387">
        <v>43</v>
      </c>
      <c r="GE387">
        <v>136</v>
      </c>
      <c r="GF387">
        <v>4</v>
      </c>
      <c r="GG387">
        <v>1</v>
      </c>
      <c r="GH387">
        <v>5</v>
      </c>
      <c r="GI387">
        <v>88</v>
      </c>
      <c r="GJ387">
        <v>42</v>
      </c>
      <c r="GK387">
        <v>130</v>
      </c>
      <c r="GL387">
        <v>93</v>
      </c>
      <c r="GM387">
        <v>2</v>
      </c>
      <c r="GN387">
        <v>1</v>
      </c>
      <c r="GO387">
        <v>2</v>
      </c>
      <c r="GP387">
        <v>52</v>
      </c>
      <c r="GQ387">
        <v>7</v>
      </c>
      <c r="GR387">
        <v>4</v>
      </c>
      <c r="GS387">
        <v>4</v>
      </c>
      <c r="GT387" t="s">
        <v>118</v>
      </c>
      <c r="GU387" t="s">
        <v>1362</v>
      </c>
      <c r="HH387" s="130"/>
      <c r="HI387" s="130"/>
      <c r="HN387" s="130"/>
      <c r="HO387" s="130"/>
      <c r="HP387" s="130"/>
    </row>
    <row r="388" spans="1:224" x14ac:dyDescent="0.3">
      <c r="A388" t="s">
        <v>126</v>
      </c>
      <c r="B388" t="s">
        <v>248</v>
      </c>
      <c r="C388" t="s">
        <v>868</v>
      </c>
      <c r="D388" t="s">
        <v>869</v>
      </c>
      <c r="E388" s="353">
        <v>44713</v>
      </c>
      <c r="F388">
        <v>4854</v>
      </c>
      <c r="G388">
        <v>204</v>
      </c>
      <c r="H388">
        <v>174</v>
      </c>
      <c r="I388">
        <v>191</v>
      </c>
      <c r="J388">
        <v>200</v>
      </c>
      <c r="K388">
        <v>191</v>
      </c>
      <c r="L388">
        <v>134</v>
      </c>
      <c r="M388">
        <v>179</v>
      </c>
      <c r="N388">
        <v>17</v>
      </c>
      <c r="O388">
        <v>225</v>
      </c>
      <c r="P388">
        <v>15</v>
      </c>
      <c r="Q388">
        <v>15</v>
      </c>
      <c r="R388">
        <v>15</v>
      </c>
      <c r="S388">
        <v>17</v>
      </c>
      <c r="T388">
        <v>15</v>
      </c>
      <c r="U388">
        <v>12</v>
      </c>
      <c r="V388">
        <v>16</v>
      </c>
      <c r="W388">
        <v>2</v>
      </c>
      <c r="X388">
        <v>18</v>
      </c>
      <c r="Y388">
        <v>188</v>
      </c>
      <c r="Z388">
        <v>158</v>
      </c>
      <c r="AA388">
        <v>175</v>
      </c>
      <c r="AB388">
        <v>181</v>
      </c>
      <c r="AC388">
        <v>175</v>
      </c>
      <c r="AD388">
        <v>122</v>
      </c>
      <c r="AE388">
        <v>162</v>
      </c>
      <c r="AF388">
        <v>15</v>
      </c>
      <c r="AG388">
        <v>205</v>
      </c>
      <c r="AH388">
        <v>20</v>
      </c>
      <c r="AI388">
        <v>20</v>
      </c>
      <c r="AJ388">
        <v>2</v>
      </c>
      <c r="AK388">
        <v>2</v>
      </c>
      <c r="AL388">
        <v>18</v>
      </c>
      <c r="AM388">
        <v>18</v>
      </c>
      <c r="AN388">
        <v>114</v>
      </c>
      <c r="AO388">
        <v>9</v>
      </c>
      <c r="AP388">
        <v>105</v>
      </c>
      <c r="AQ388">
        <v>0</v>
      </c>
      <c r="AR388">
        <v>0</v>
      </c>
      <c r="AS388">
        <v>0</v>
      </c>
      <c r="AT388">
        <v>11</v>
      </c>
      <c r="AU388">
        <v>1</v>
      </c>
      <c r="AV388">
        <v>10</v>
      </c>
      <c r="AW388">
        <v>179</v>
      </c>
      <c r="AX388">
        <v>3</v>
      </c>
      <c r="AY388">
        <v>1</v>
      </c>
      <c r="AZ388">
        <v>174</v>
      </c>
      <c r="BA388">
        <v>16</v>
      </c>
      <c r="BB388">
        <v>0</v>
      </c>
      <c r="BC388">
        <v>0</v>
      </c>
      <c r="BD388">
        <v>16</v>
      </c>
      <c r="BE388">
        <v>162</v>
      </c>
      <c r="BF388">
        <v>3</v>
      </c>
      <c r="BG388">
        <v>1</v>
      </c>
      <c r="BH388">
        <v>157</v>
      </c>
      <c r="BI388">
        <v>28</v>
      </c>
      <c r="BJ388">
        <v>5</v>
      </c>
      <c r="BK388">
        <v>44</v>
      </c>
      <c r="BL388">
        <v>22</v>
      </c>
      <c r="BM388">
        <v>8</v>
      </c>
      <c r="BN388">
        <v>2</v>
      </c>
      <c r="BO388">
        <v>9</v>
      </c>
      <c r="BP388">
        <v>2</v>
      </c>
      <c r="BQ388">
        <v>0</v>
      </c>
      <c r="BR388">
        <v>0</v>
      </c>
      <c r="BS388">
        <v>7</v>
      </c>
      <c r="BT388">
        <v>0</v>
      </c>
      <c r="BU388">
        <v>0</v>
      </c>
      <c r="BV388">
        <v>0</v>
      </c>
      <c r="BW388">
        <v>0</v>
      </c>
      <c r="BX388">
        <v>0</v>
      </c>
      <c r="BY388">
        <v>0</v>
      </c>
      <c r="BZ388">
        <v>5</v>
      </c>
      <c r="CA388">
        <v>2</v>
      </c>
      <c r="CB388">
        <v>5</v>
      </c>
      <c r="CC388">
        <v>0</v>
      </c>
      <c r="CG388">
        <v>204</v>
      </c>
      <c r="CH388">
        <v>145</v>
      </c>
      <c r="CI388">
        <v>191</v>
      </c>
      <c r="CJ388">
        <v>64</v>
      </c>
      <c r="CK388">
        <v>173</v>
      </c>
      <c r="CL388">
        <v>114</v>
      </c>
      <c r="CM388">
        <v>174</v>
      </c>
      <c r="CN388">
        <v>162</v>
      </c>
      <c r="CO388">
        <v>166</v>
      </c>
      <c r="CP388">
        <v>75</v>
      </c>
      <c r="CQ388">
        <v>15</v>
      </c>
      <c r="CR388">
        <v>13</v>
      </c>
      <c r="CS388">
        <v>15</v>
      </c>
      <c r="CT388">
        <v>2</v>
      </c>
      <c r="CU388">
        <v>14</v>
      </c>
      <c r="CV388">
        <v>6</v>
      </c>
      <c r="CW388">
        <v>15</v>
      </c>
      <c r="CX388">
        <v>15</v>
      </c>
      <c r="CY388">
        <v>13</v>
      </c>
      <c r="CZ388">
        <v>5</v>
      </c>
      <c r="DA388">
        <v>188</v>
      </c>
      <c r="DB388">
        <v>131</v>
      </c>
      <c r="DC388">
        <v>175</v>
      </c>
      <c r="DD388">
        <v>61</v>
      </c>
      <c r="DE388">
        <v>158</v>
      </c>
      <c r="DF388">
        <v>107</v>
      </c>
      <c r="DG388">
        <v>158</v>
      </c>
      <c r="DH388">
        <v>146</v>
      </c>
      <c r="DI388">
        <v>152</v>
      </c>
      <c r="DJ388">
        <v>69</v>
      </c>
      <c r="DL388">
        <v>231</v>
      </c>
      <c r="DM388">
        <v>229</v>
      </c>
      <c r="DN388">
        <v>2</v>
      </c>
      <c r="DO388">
        <v>231</v>
      </c>
      <c r="DP388">
        <v>22</v>
      </c>
      <c r="DQ388">
        <v>207</v>
      </c>
      <c r="DR388">
        <v>2</v>
      </c>
      <c r="DS388">
        <v>2</v>
      </c>
      <c r="DT388">
        <v>16</v>
      </c>
      <c r="DU388">
        <v>143</v>
      </c>
      <c r="DV388">
        <v>56</v>
      </c>
      <c r="DW388">
        <v>19</v>
      </c>
      <c r="DX388">
        <v>4</v>
      </c>
      <c r="DY388">
        <v>7</v>
      </c>
      <c r="DZ388">
        <v>1</v>
      </c>
      <c r="EA388">
        <v>1</v>
      </c>
      <c r="EB388">
        <v>2</v>
      </c>
      <c r="EC388">
        <v>0</v>
      </c>
      <c r="ED388">
        <v>14</v>
      </c>
      <c r="EE388">
        <v>1</v>
      </c>
      <c r="EF388">
        <v>3</v>
      </c>
      <c r="EG388">
        <v>12</v>
      </c>
      <c r="EH388">
        <v>98</v>
      </c>
      <c r="EI388">
        <v>118</v>
      </c>
      <c r="EJ388">
        <v>3</v>
      </c>
      <c r="EK388">
        <v>7</v>
      </c>
      <c r="EL388">
        <v>9</v>
      </c>
      <c r="EM388">
        <v>3</v>
      </c>
      <c r="EN388">
        <v>0</v>
      </c>
      <c r="EO388">
        <v>5</v>
      </c>
      <c r="EP388">
        <v>87</v>
      </c>
      <c r="EQ388">
        <v>115</v>
      </c>
      <c r="ER388">
        <v>1</v>
      </c>
      <c r="ES388">
        <v>38</v>
      </c>
      <c r="ET388">
        <v>4</v>
      </c>
      <c r="EU388">
        <v>81</v>
      </c>
      <c r="EV388">
        <v>53</v>
      </c>
      <c r="EW388">
        <v>3583</v>
      </c>
      <c r="EX388">
        <v>1</v>
      </c>
      <c r="EY388">
        <v>240</v>
      </c>
      <c r="EZ388">
        <v>27</v>
      </c>
      <c r="FA388">
        <v>7</v>
      </c>
      <c r="FB388">
        <v>45</v>
      </c>
      <c r="FC388">
        <v>1343</v>
      </c>
      <c r="FD388">
        <v>1753</v>
      </c>
      <c r="FE388">
        <v>621</v>
      </c>
      <c r="FF388">
        <v>3717</v>
      </c>
      <c r="FG388">
        <v>23</v>
      </c>
      <c r="FH388">
        <v>18</v>
      </c>
      <c r="FI388">
        <v>0</v>
      </c>
      <c r="FJ388">
        <v>4</v>
      </c>
      <c r="FK388">
        <v>2</v>
      </c>
      <c r="FL388">
        <v>21</v>
      </c>
      <c r="FM388">
        <v>0</v>
      </c>
      <c r="FN388">
        <v>3</v>
      </c>
      <c r="FO388">
        <v>0</v>
      </c>
      <c r="FP388">
        <v>0</v>
      </c>
      <c r="FQ388">
        <v>0</v>
      </c>
      <c r="FR388">
        <v>0</v>
      </c>
      <c r="FS388">
        <v>0</v>
      </c>
      <c r="FT388">
        <v>0</v>
      </c>
      <c r="FU388">
        <v>4</v>
      </c>
      <c r="FV388">
        <v>3</v>
      </c>
      <c r="FW388">
        <v>2</v>
      </c>
      <c r="FX388">
        <v>0</v>
      </c>
      <c r="FY388">
        <v>3</v>
      </c>
      <c r="FZ388">
        <v>1</v>
      </c>
      <c r="GA388">
        <v>7</v>
      </c>
      <c r="GB388">
        <v>2</v>
      </c>
      <c r="GC388">
        <v>93</v>
      </c>
      <c r="GD388">
        <v>43</v>
      </c>
      <c r="GE388">
        <v>136</v>
      </c>
      <c r="GF388">
        <v>4</v>
      </c>
      <c r="GG388">
        <v>1</v>
      </c>
      <c r="GH388">
        <v>5</v>
      </c>
      <c r="GI388">
        <v>88</v>
      </c>
      <c r="GJ388">
        <v>42</v>
      </c>
      <c r="GK388">
        <v>130</v>
      </c>
      <c r="GL388">
        <v>93</v>
      </c>
      <c r="GM388">
        <v>2</v>
      </c>
      <c r="GN388">
        <v>1</v>
      </c>
      <c r="GO388">
        <v>2</v>
      </c>
      <c r="GP388">
        <v>53</v>
      </c>
      <c r="GQ388">
        <v>8</v>
      </c>
      <c r="GR388">
        <v>4</v>
      </c>
      <c r="GS388">
        <v>4</v>
      </c>
      <c r="GT388" t="s">
        <v>121</v>
      </c>
      <c r="GU388" t="s">
        <v>1362</v>
      </c>
      <c r="HH388" s="130"/>
      <c r="HI388" s="130"/>
      <c r="HN388" s="130"/>
      <c r="HO388" s="130"/>
      <c r="HP388" s="130"/>
    </row>
    <row r="389" spans="1:224" x14ac:dyDescent="0.3">
      <c r="A389" t="s">
        <v>126</v>
      </c>
      <c r="B389" t="s">
        <v>248</v>
      </c>
      <c r="C389" t="s">
        <v>870</v>
      </c>
      <c r="D389" t="s">
        <v>871</v>
      </c>
      <c r="E389" s="353">
        <v>44682</v>
      </c>
      <c r="F389">
        <v>5810</v>
      </c>
      <c r="G389">
        <v>244</v>
      </c>
      <c r="H389">
        <v>220</v>
      </c>
      <c r="I389">
        <v>241</v>
      </c>
      <c r="J389">
        <v>234</v>
      </c>
      <c r="K389">
        <v>232</v>
      </c>
      <c r="L389">
        <v>197</v>
      </c>
      <c r="M389">
        <v>227</v>
      </c>
      <c r="N389">
        <v>172</v>
      </c>
      <c r="O389">
        <v>250</v>
      </c>
      <c r="P389">
        <v>16</v>
      </c>
      <c r="Q389">
        <v>10</v>
      </c>
      <c r="R389">
        <v>16</v>
      </c>
      <c r="S389">
        <v>12</v>
      </c>
      <c r="T389">
        <v>11</v>
      </c>
      <c r="U389">
        <v>7</v>
      </c>
      <c r="V389">
        <v>11</v>
      </c>
      <c r="W389">
        <v>9</v>
      </c>
      <c r="X389">
        <v>14</v>
      </c>
      <c r="Y389">
        <v>228</v>
      </c>
      <c r="Z389">
        <v>210</v>
      </c>
      <c r="AA389">
        <v>225</v>
      </c>
      <c r="AB389">
        <v>222</v>
      </c>
      <c r="AC389">
        <v>221</v>
      </c>
      <c r="AD389">
        <v>190</v>
      </c>
      <c r="AE389">
        <v>216</v>
      </c>
      <c r="AF389">
        <v>163</v>
      </c>
      <c r="AG389">
        <v>236</v>
      </c>
      <c r="AH389">
        <v>23</v>
      </c>
      <c r="AI389">
        <v>16</v>
      </c>
      <c r="AJ389">
        <v>1</v>
      </c>
      <c r="AK389">
        <v>1</v>
      </c>
      <c r="AL389">
        <v>22</v>
      </c>
      <c r="AM389">
        <v>15</v>
      </c>
      <c r="AN389">
        <v>184</v>
      </c>
      <c r="AO389">
        <v>7</v>
      </c>
      <c r="AP389">
        <v>177</v>
      </c>
      <c r="AQ389">
        <v>1</v>
      </c>
      <c r="AR389">
        <v>1</v>
      </c>
      <c r="AS389">
        <v>0</v>
      </c>
      <c r="AT389">
        <v>146</v>
      </c>
      <c r="AU389">
        <v>5</v>
      </c>
      <c r="AV389">
        <v>141</v>
      </c>
      <c r="AW389">
        <v>227</v>
      </c>
      <c r="AX389">
        <v>1</v>
      </c>
      <c r="AY389">
        <v>3</v>
      </c>
      <c r="AZ389">
        <v>223</v>
      </c>
      <c r="BA389">
        <v>11</v>
      </c>
      <c r="BB389">
        <v>0</v>
      </c>
      <c r="BC389">
        <v>0</v>
      </c>
      <c r="BD389">
        <v>11</v>
      </c>
      <c r="BE389">
        <v>216</v>
      </c>
      <c r="BF389">
        <v>1</v>
      </c>
      <c r="BG389">
        <v>3</v>
      </c>
      <c r="BH389">
        <v>212</v>
      </c>
      <c r="BI389">
        <v>51</v>
      </c>
      <c r="BJ389">
        <v>2</v>
      </c>
      <c r="BK389">
        <v>44</v>
      </c>
      <c r="BL389">
        <v>20</v>
      </c>
      <c r="BM389">
        <v>6</v>
      </c>
      <c r="BN389">
        <v>1</v>
      </c>
      <c r="BO389">
        <v>9</v>
      </c>
      <c r="BP389">
        <v>4</v>
      </c>
      <c r="BQ389">
        <v>0</v>
      </c>
      <c r="BR389">
        <v>0</v>
      </c>
      <c r="BS389">
        <v>5</v>
      </c>
      <c r="BT389">
        <v>0</v>
      </c>
      <c r="BU389">
        <v>0</v>
      </c>
      <c r="BV389">
        <v>1</v>
      </c>
      <c r="BW389">
        <v>2</v>
      </c>
      <c r="BX389">
        <v>0</v>
      </c>
      <c r="BY389">
        <v>2</v>
      </c>
      <c r="BZ389">
        <v>5</v>
      </c>
      <c r="CA389">
        <v>2</v>
      </c>
      <c r="CB389">
        <v>5</v>
      </c>
      <c r="CC389">
        <v>0</v>
      </c>
      <c r="CG389">
        <v>244</v>
      </c>
      <c r="CH389">
        <v>153</v>
      </c>
      <c r="CI389">
        <v>241</v>
      </c>
      <c r="CJ389">
        <v>71</v>
      </c>
      <c r="CK389">
        <v>227</v>
      </c>
      <c r="CL389">
        <v>140</v>
      </c>
      <c r="CM389">
        <v>220</v>
      </c>
      <c r="CN389">
        <v>200</v>
      </c>
      <c r="CO389">
        <v>216</v>
      </c>
      <c r="CP389">
        <v>76</v>
      </c>
      <c r="CQ389">
        <v>16</v>
      </c>
      <c r="CR389">
        <v>11</v>
      </c>
      <c r="CS389">
        <v>16</v>
      </c>
      <c r="CT389">
        <v>3</v>
      </c>
      <c r="CU389">
        <v>16</v>
      </c>
      <c r="CV389">
        <v>7</v>
      </c>
      <c r="CW389">
        <v>10</v>
      </c>
      <c r="CX389">
        <v>8</v>
      </c>
      <c r="CY389">
        <v>10</v>
      </c>
      <c r="CZ389">
        <v>2</v>
      </c>
      <c r="DA389">
        <v>228</v>
      </c>
      <c r="DB389">
        <v>142</v>
      </c>
      <c r="DC389">
        <v>225</v>
      </c>
      <c r="DD389">
        <v>68</v>
      </c>
      <c r="DE389">
        <v>211</v>
      </c>
      <c r="DF389">
        <v>133</v>
      </c>
      <c r="DG389">
        <v>210</v>
      </c>
      <c r="DH389">
        <v>192</v>
      </c>
      <c r="DI389">
        <v>206</v>
      </c>
      <c r="DJ389">
        <v>74</v>
      </c>
      <c r="DL389">
        <v>253</v>
      </c>
      <c r="DM389">
        <v>253</v>
      </c>
      <c r="DN389">
        <v>0</v>
      </c>
      <c r="DO389">
        <v>253</v>
      </c>
      <c r="DP389">
        <v>17</v>
      </c>
      <c r="DQ389">
        <v>236</v>
      </c>
      <c r="DR389">
        <v>0</v>
      </c>
      <c r="DS389">
        <v>14</v>
      </c>
      <c r="DT389">
        <v>22</v>
      </c>
      <c r="DU389">
        <v>142</v>
      </c>
      <c r="DV389">
        <v>58</v>
      </c>
      <c r="DW389">
        <v>12</v>
      </c>
      <c r="DX389">
        <v>5</v>
      </c>
      <c r="DY389">
        <v>7</v>
      </c>
      <c r="DZ389">
        <v>29</v>
      </c>
      <c r="EA389">
        <v>0</v>
      </c>
      <c r="EB389">
        <v>10</v>
      </c>
      <c r="EC389">
        <v>3</v>
      </c>
      <c r="ED389">
        <v>18</v>
      </c>
      <c r="EE389">
        <v>3</v>
      </c>
      <c r="EF389">
        <v>3</v>
      </c>
      <c r="EG389">
        <v>12</v>
      </c>
      <c r="EH389">
        <v>88</v>
      </c>
      <c r="EI389">
        <v>150</v>
      </c>
      <c r="EJ389">
        <v>3</v>
      </c>
      <c r="EK389">
        <v>6</v>
      </c>
      <c r="EL389">
        <v>2</v>
      </c>
      <c r="EM389">
        <v>6</v>
      </c>
      <c r="EN389">
        <v>0</v>
      </c>
      <c r="EO389">
        <v>6</v>
      </c>
      <c r="EP389">
        <v>86</v>
      </c>
      <c r="EQ389">
        <v>144</v>
      </c>
      <c r="ER389">
        <v>5</v>
      </c>
      <c r="ES389">
        <v>24</v>
      </c>
      <c r="ET389">
        <v>4</v>
      </c>
      <c r="EU389">
        <v>5</v>
      </c>
      <c r="EV389">
        <v>42</v>
      </c>
      <c r="EW389">
        <v>4396</v>
      </c>
      <c r="EX389">
        <v>0</v>
      </c>
      <c r="EY389">
        <v>511</v>
      </c>
      <c r="EZ389">
        <v>1</v>
      </c>
      <c r="FA389">
        <v>7</v>
      </c>
      <c r="FB389">
        <v>34</v>
      </c>
      <c r="FC389">
        <v>1651</v>
      </c>
      <c r="FD389">
        <v>1808</v>
      </c>
      <c r="FE389">
        <v>984</v>
      </c>
      <c r="FF389">
        <v>4443</v>
      </c>
      <c r="FG389">
        <v>20</v>
      </c>
      <c r="FH389">
        <v>11</v>
      </c>
      <c r="FI389">
        <v>0</v>
      </c>
      <c r="FJ389">
        <v>8</v>
      </c>
      <c r="FK389">
        <v>1</v>
      </c>
      <c r="FL389">
        <v>19</v>
      </c>
      <c r="FM389">
        <v>0</v>
      </c>
      <c r="FN389">
        <v>3</v>
      </c>
      <c r="FO389">
        <v>3</v>
      </c>
      <c r="FP389">
        <v>1</v>
      </c>
      <c r="FQ389">
        <v>0</v>
      </c>
      <c r="FR389">
        <v>1</v>
      </c>
      <c r="FS389">
        <v>1</v>
      </c>
      <c r="FT389">
        <v>1</v>
      </c>
      <c r="FU389">
        <v>1</v>
      </c>
      <c r="FV389">
        <v>1</v>
      </c>
      <c r="FW389">
        <v>1</v>
      </c>
      <c r="FX389">
        <v>0</v>
      </c>
      <c r="FY389">
        <v>1</v>
      </c>
      <c r="FZ389">
        <v>0</v>
      </c>
      <c r="GA389">
        <v>4</v>
      </c>
      <c r="GB389">
        <v>1</v>
      </c>
      <c r="GC389">
        <v>123</v>
      </c>
      <c r="GD389">
        <v>39</v>
      </c>
      <c r="GE389">
        <v>162</v>
      </c>
      <c r="GF389">
        <v>6</v>
      </c>
      <c r="GG389">
        <v>1</v>
      </c>
      <c r="GH389">
        <v>7</v>
      </c>
      <c r="GI389">
        <v>117</v>
      </c>
      <c r="GJ389">
        <v>38</v>
      </c>
      <c r="GK389">
        <v>155</v>
      </c>
      <c r="GL389">
        <v>123</v>
      </c>
      <c r="GM389">
        <v>9</v>
      </c>
      <c r="GN389">
        <v>9</v>
      </c>
      <c r="GO389">
        <v>9</v>
      </c>
      <c r="GP389">
        <v>50</v>
      </c>
      <c r="GQ389">
        <v>0</v>
      </c>
      <c r="GR389">
        <v>0</v>
      </c>
      <c r="GS389">
        <v>0</v>
      </c>
      <c r="GT389" t="s">
        <v>118</v>
      </c>
      <c r="GU389" t="s">
        <v>1363</v>
      </c>
      <c r="HH389" s="130"/>
      <c r="HI389" s="130"/>
      <c r="HN389" s="130"/>
      <c r="HO389" s="130"/>
      <c r="HP389" s="130"/>
    </row>
    <row r="390" spans="1:224" x14ac:dyDescent="0.3">
      <c r="A390" t="s">
        <v>126</v>
      </c>
      <c r="B390" t="s">
        <v>248</v>
      </c>
      <c r="C390" t="s">
        <v>870</v>
      </c>
      <c r="D390" t="s">
        <v>871</v>
      </c>
      <c r="E390" s="353">
        <v>44713</v>
      </c>
      <c r="F390">
        <v>5826</v>
      </c>
      <c r="G390">
        <v>245</v>
      </c>
      <c r="H390">
        <v>226</v>
      </c>
      <c r="I390">
        <v>244</v>
      </c>
      <c r="J390">
        <v>236</v>
      </c>
      <c r="K390">
        <v>235</v>
      </c>
      <c r="L390">
        <v>201</v>
      </c>
      <c r="M390">
        <v>230</v>
      </c>
      <c r="N390">
        <v>170</v>
      </c>
      <c r="O390">
        <v>251</v>
      </c>
      <c r="P390">
        <v>16</v>
      </c>
      <c r="Q390">
        <v>10</v>
      </c>
      <c r="R390">
        <v>16</v>
      </c>
      <c r="S390">
        <v>12</v>
      </c>
      <c r="T390">
        <v>11</v>
      </c>
      <c r="U390">
        <v>7</v>
      </c>
      <c r="V390">
        <v>11</v>
      </c>
      <c r="W390">
        <v>9</v>
      </c>
      <c r="X390">
        <v>14</v>
      </c>
      <c r="Y390">
        <v>229</v>
      </c>
      <c r="Z390">
        <v>216</v>
      </c>
      <c r="AA390">
        <v>228</v>
      </c>
      <c r="AB390">
        <v>224</v>
      </c>
      <c r="AC390">
        <v>224</v>
      </c>
      <c r="AD390">
        <v>194</v>
      </c>
      <c r="AE390">
        <v>219</v>
      </c>
      <c r="AF390">
        <v>161</v>
      </c>
      <c r="AG390">
        <v>237</v>
      </c>
      <c r="AH390">
        <v>22</v>
      </c>
      <c r="AI390">
        <v>15</v>
      </c>
      <c r="AJ390">
        <v>1</v>
      </c>
      <c r="AK390">
        <v>1</v>
      </c>
      <c r="AL390">
        <v>21</v>
      </c>
      <c r="AM390">
        <v>14</v>
      </c>
      <c r="AN390">
        <v>185</v>
      </c>
      <c r="AO390">
        <v>7</v>
      </c>
      <c r="AP390">
        <v>178</v>
      </c>
      <c r="AQ390">
        <v>1</v>
      </c>
      <c r="AR390">
        <v>1</v>
      </c>
      <c r="AS390">
        <v>0</v>
      </c>
      <c r="AT390">
        <v>144</v>
      </c>
      <c r="AU390">
        <v>5</v>
      </c>
      <c r="AV390">
        <v>139</v>
      </c>
      <c r="AW390">
        <v>230</v>
      </c>
      <c r="AX390">
        <v>2</v>
      </c>
      <c r="AY390">
        <v>3</v>
      </c>
      <c r="AZ390">
        <v>225</v>
      </c>
      <c r="BA390">
        <v>11</v>
      </c>
      <c r="BB390">
        <v>0</v>
      </c>
      <c r="BC390">
        <v>0</v>
      </c>
      <c r="BD390">
        <v>11</v>
      </c>
      <c r="BE390">
        <v>219</v>
      </c>
      <c r="BF390">
        <v>2</v>
      </c>
      <c r="BG390">
        <v>3</v>
      </c>
      <c r="BH390">
        <v>214</v>
      </c>
      <c r="BI390">
        <v>51</v>
      </c>
      <c r="BJ390">
        <v>2</v>
      </c>
      <c r="BK390">
        <v>44</v>
      </c>
      <c r="BL390">
        <v>21</v>
      </c>
      <c r="BM390">
        <v>6</v>
      </c>
      <c r="BN390">
        <v>1</v>
      </c>
      <c r="BO390">
        <v>9</v>
      </c>
      <c r="BP390">
        <v>4</v>
      </c>
      <c r="BQ390">
        <v>0</v>
      </c>
      <c r="BR390">
        <v>0</v>
      </c>
      <c r="BS390">
        <v>5</v>
      </c>
      <c r="BT390">
        <v>0</v>
      </c>
      <c r="BU390">
        <v>0</v>
      </c>
      <c r="BV390">
        <v>1</v>
      </c>
      <c r="BW390">
        <v>2</v>
      </c>
      <c r="BX390">
        <v>0</v>
      </c>
      <c r="BY390">
        <v>2</v>
      </c>
      <c r="BZ390">
        <v>5</v>
      </c>
      <c r="CA390">
        <v>2</v>
      </c>
      <c r="CB390">
        <v>5</v>
      </c>
      <c r="CC390">
        <v>0</v>
      </c>
      <c r="CG390">
        <v>245</v>
      </c>
      <c r="CH390">
        <v>149</v>
      </c>
      <c r="CI390">
        <v>244</v>
      </c>
      <c r="CJ390">
        <v>72</v>
      </c>
      <c r="CK390">
        <v>227</v>
      </c>
      <c r="CL390">
        <v>143</v>
      </c>
      <c r="CM390">
        <v>226</v>
      </c>
      <c r="CN390">
        <v>205</v>
      </c>
      <c r="CO390">
        <v>221</v>
      </c>
      <c r="CP390">
        <v>75</v>
      </c>
      <c r="CQ390">
        <v>16</v>
      </c>
      <c r="CR390">
        <v>11</v>
      </c>
      <c r="CS390">
        <v>16</v>
      </c>
      <c r="CT390">
        <v>3</v>
      </c>
      <c r="CU390">
        <v>16</v>
      </c>
      <c r="CV390">
        <v>7</v>
      </c>
      <c r="CW390">
        <v>10</v>
      </c>
      <c r="CX390">
        <v>8</v>
      </c>
      <c r="CY390">
        <v>10</v>
      </c>
      <c r="CZ390">
        <v>2</v>
      </c>
      <c r="DA390">
        <v>229</v>
      </c>
      <c r="DB390">
        <v>138</v>
      </c>
      <c r="DC390">
        <v>228</v>
      </c>
      <c r="DD390">
        <v>69</v>
      </c>
      <c r="DE390">
        <v>211</v>
      </c>
      <c r="DF390">
        <v>136</v>
      </c>
      <c r="DG390">
        <v>216</v>
      </c>
      <c r="DH390">
        <v>197</v>
      </c>
      <c r="DI390">
        <v>211</v>
      </c>
      <c r="DJ390">
        <v>73</v>
      </c>
      <c r="DL390">
        <v>255</v>
      </c>
      <c r="DM390">
        <v>255</v>
      </c>
      <c r="DN390">
        <v>0</v>
      </c>
      <c r="DO390">
        <v>255</v>
      </c>
      <c r="DP390">
        <v>17</v>
      </c>
      <c r="DQ390">
        <v>238</v>
      </c>
      <c r="DR390">
        <v>0</v>
      </c>
      <c r="DS390">
        <v>13</v>
      </c>
      <c r="DT390">
        <v>22</v>
      </c>
      <c r="DU390">
        <v>143</v>
      </c>
      <c r="DV390">
        <v>59</v>
      </c>
      <c r="DW390">
        <v>12</v>
      </c>
      <c r="DX390">
        <v>5</v>
      </c>
      <c r="DY390">
        <v>7</v>
      </c>
      <c r="DZ390">
        <v>29</v>
      </c>
      <c r="EA390">
        <v>0</v>
      </c>
      <c r="EB390">
        <v>10</v>
      </c>
      <c r="EC390">
        <v>2</v>
      </c>
      <c r="ED390">
        <v>18</v>
      </c>
      <c r="EE390">
        <v>3</v>
      </c>
      <c r="EF390">
        <v>3</v>
      </c>
      <c r="EG390">
        <v>13</v>
      </c>
      <c r="EH390">
        <v>88</v>
      </c>
      <c r="EI390">
        <v>151</v>
      </c>
      <c r="EJ390">
        <v>3</v>
      </c>
      <c r="EK390">
        <v>6</v>
      </c>
      <c r="EL390">
        <v>2</v>
      </c>
      <c r="EM390">
        <v>6</v>
      </c>
      <c r="EN390">
        <v>0</v>
      </c>
      <c r="EO390">
        <v>7</v>
      </c>
      <c r="EP390">
        <v>86</v>
      </c>
      <c r="EQ390">
        <v>145</v>
      </c>
      <c r="ER390">
        <v>6</v>
      </c>
      <c r="ES390">
        <v>24</v>
      </c>
      <c r="ET390">
        <v>4</v>
      </c>
      <c r="EU390">
        <v>5</v>
      </c>
      <c r="EV390">
        <v>41</v>
      </c>
      <c r="EW390">
        <v>4414</v>
      </c>
      <c r="EX390">
        <v>0</v>
      </c>
      <c r="EY390">
        <v>512</v>
      </c>
      <c r="EZ390">
        <v>0</v>
      </c>
      <c r="FA390">
        <v>7</v>
      </c>
      <c r="FB390">
        <v>35</v>
      </c>
      <c r="FC390">
        <v>1652</v>
      </c>
      <c r="FD390">
        <v>1819</v>
      </c>
      <c r="FE390">
        <v>989</v>
      </c>
      <c r="FF390">
        <v>4460</v>
      </c>
      <c r="FG390">
        <v>21</v>
      </c>
      <c r="FH390">
        <v>10</v>
      </c>
      <c r="FI390">
        <v>0</v>
      </c>
      <c r="FJ390">
        <v>8</v>
      </c>
      <c r="FK390">
        <v>1</v>
      </c>
      <c r="FL390">
        <v>20</v>
      </c>
      <c r="FM390">
        <v>0</v>
      </c>
      <c r="FN390">
        <v>3</v>
      </c>
      <c r="FO390">
        <v>3</v>
      </c>
      <c r="FP390">
        <v>1</v>
      </c>
      <c r="FQ390">
        <v>0</v>
      </c>
      <c r="FR390">
        <v>1</v>
      </c>
      <c r="FS390">
        <v>1</v>
      </c>
      <c r="FT390">
        <v>1</v>
      </c>
      <c r="FU390">
        <v>1</v>
      </c>
      <c r="FV390">
        <v>1</v>
      </c>
      <c r="FW390">
        <v>1</v>
      </c>
      <c r="FX390">
        <v>0</v>
      </c>
      <c r="FY390">
        <v>1</v>
      </c>
      <c r="FZ390">
        <v>0</v>
      </c>
      <c r="GA390">
        <v>4</v>
      </c>
      <c r="GB390">
        <v>1</v>
      </c>
      <c r="GC390">
        <v>126</v>
      </c>
      <c r="GD390">
        <v>39</v>
      </c>
      <c r="GE390">
        <v>165</v>
      </c>
      <c r="GF390">
        <v>7</v>
      </c>
      <c r="GG390">
        <v>1</v>
      </c>
      <c r="GH390">
        <v>8</v>
      </c>
      <c r="GI390">
        <v>119</v>
      </c>
      <c r="GJ390">
        <v>38</v>
      </c>
      <c r="GK390">
        <v>157</v>
      </c>
      <c r="GL390">
        <v>126</v>
      </c>
      <c r="GM390">
        <v>10</v>
      </c>
      <c r="GN390">
        <v>10</v>
      </c>
      <c r="GO390">
        <v>10</v>
      </c>
      <c r="GP390">
        <v>50</v>
      </c>
      <c r="GQ390">
        <v>0</v>
      </c>
      <c r="GR390">
        <v>0</v>
      </c>
      <c r="GS390">
        <v>0</v>
      </c>
      <c r="GT390" t="s">
        <v>121</v>
      </c>
      <c r="GU390" t="s">
        <v>1363</v>
      </c>
      <c r="HH390" s="130"/>
      <c r="HI390" s="130"/>
      <c r="HN390" s="130"/>
      <c r="HO390" s="130"/>
      <c r="HP390" s="130"/>
    </row>
    <row r="391" spans="1:224" x14ac:dyDescent="0.3">
      <c r="A391" t="s">
        <v>126</v>
      </c>
      <c r="B391" t="s">
        <v>248</v>
      </c>
      <c r="C391" t="s">
        <v>872</v>
      </c>
      <c r="D391" t="s">
        <v>873</v>
      </c>
      <c r="E391" s="353">
        <v>44682</v>
      </c>
      <c r="F391">
        <v>5280</v>
      </c>
      <c r="G391">
        <v>288</v>
      </c>
      <c r="H391">
        <v>283</v>
      </c>
      <c r="I391">
        <v>304</v>
      </c>
      <c r="J391">
        <v>280</v>
      </c>
      <c r="K391">
        <v>298</v>
      </c>
      <c r="L391">
        <v>193</v>
      </c>
      <c r="M391">
        <v>263</v>
      </c>
      <c r="N391">
        <v>154</v>
      </c>
      <c r="O391">
        <v>304</v>
      </c>
      <c r="P391">
        <v>13</v>
      </c>
      <c r="Q391">
        <v>11</v>
      </c>
      <c r="R391">
        <v>16</v>
      </c>
      <c r="S391">
        <v>12</v>
      </c>
      <c r="T391">
        <v>11</v>
      </c>
      <c r="U391">
        <v>4</v>
      </c>
      <c r="V391">
        <v>13</v>
      </c>
      <c r="W391">
        <v>8</v>
      </c>
      <c r="X391">
        <v>18</v>
      </c>
      <c r="Y391">
        <v>272</v>
      </c>
      <c r="Z391">
        <v>271</v>
      </c>
      <c r="AA391">
        <v>286</v>
      </c>
      <c r="AB391">
        <v>266</v>
      </c>
      <c r="AC391">
        <v>285</v>
      </c>
      <c r="AD391">
        <v>189</v>
      </c>
      <c r="AE391">
        <v>247</v>
      </c>
      <c r="AF391">
        <v>144</v>
      </c>
      <c r="AG391">
        <v>283</v>
      </c>
      <c r="AH391">
        <v>25</v>
      </c>
      <c r="AI391">
        <v>20</v>
      </c>
      <c r="AJ391">
        <v>0</v>
      </c>
      <c r="AK391">
        <v>0</v>
      </c>
      <c r="AL391">
        <v>24</v>
      </c>
      <c r="AM391">
        <v>19</v>
      </c>
      <c r="AN391">
        <v>175</v>
      </c>
      <c r="AO391">
        <v>4</v>
      </c>
      <c r="AP391">
        <v>171</v>
      </c>
      <c r="AQ391">
        <v>0</v>
      </c>
      <c r="AR391">
        <v>0</v>
      </c>
      <c r="AS391">
        <v>0</v>
      </c>
      <c r="AT391">
        <v>94</v>
      </c>
      <c r="AU391">
        <v>2</v>
      </c>
      <c r="AV391">
        <v>92</v>
      </c>
      <c r="AW391">
        <v>263</v>
      </c>
      <c r="AX391">
        <v>0</v>
      </c>
      <c r="AY391">
        <v>7</v>
      </c>
      <c r="AZ391">
        <v>256</v>
      </c>
      <c r="BA391">
        <v>13</v>
      </c>
      <c r="BB391">
        <v>0</v>
      </c>
      <c r="BC391">
        <v>0</v>
      </c>
      <c r="BD391">
        <v>13</v>
      </c>
      <c r="BE391">
        <v>247</v>
      </c>
      <c r="BF391">
        <v>0</v>
      </c>
      <c r="BG391">
        <v>7</v>
      </c>
      <c r="BH391">
        <v>240</v>
      </c>
      <c r="BI391">
        <v>34</v>
      </c>
      <c r="BJ391">
        <v>4</v>
      </c>
      <c r="BK391">
        <v>52</v>
      </c>
      <c r="BL391">
        <v>38</v>
      </c>
      <c r="BM391">
        <v>7</v>
      </c>
      <c r="BN391">
        <v>4</v>
      </c>
      <c r="BO391">
        <v>18</v>
      </c>
      <c r="BP391">
        <v>6</v>
      </c>
      <c r="BQ391">
        <v>0</v>
      </c>
      <c r="BR391">
        <v>0</v>
      </c>
      <c r="BS391">
        <v>12</v>
      </c>
      <c r="BT391">
        <v>0</v>
      </c>
      <c r="BU391">
        <v>0</v>
      </c>
      <c r="BV391">
        <v>5</v>
      </c>
      <c r="BW391">
        <v>4</v>
      </c>
      <c r="BX391">
        <v>0</v>
      </c>
      <c r="BY391">
        <v>4</v>
      </c>
      <c r="BZ391">
        <v>12</v>
      </c>
      <c r="CA391">
        <v>4</v>
      </c>
      <c r="CB391">
        <v>12</v>
      </c>
      <c r="CC391">
        <v>0</v>
      </c>
      <c r="CG391">
        <v>288</v>
      </c>
      <c r="CH391">
        <v>235</v>
      </c>
      <c r="CI391">
        <v>304</v>
      </c>
      <c r="CJ391">
        <v>90</v>
      </c>
      <c r="CK391">
        <v>286</v>
      </c>
      <c r="CL391">
        <v>201</v>
      </c>
      <c r="CM391">
        <v>283</v>
      </c>
      <c r="CN391">
        <v>275</v>
      </c>
      <c r="CO391">
        <v>272</v>
      </c>
      <c r="CP391">
        <v>143</v>
      </c>
      <c r="CQ391">
        <v>13</v>
      </c>
      <c r="CR391">
        <v>11</v>
      </c>
      <c r="CS391">
        <v>16</v>
      </c>
      <c r="CT391">
        <v>0</v>
      </c>
      <c r="CU391">
        <v>13</v>
      </c>
      <c r="CV391">
        <v>7</v>
      </c>
      <c r="CW391">
        <v>11</v>
      </c>
      <c r="CX391">
        <v>11</v>
      </c>
      <c r="CY391">
        <v>11</v>
      </c>
      <c r="CZ391">
        <v>5</v>
      </c>
      <c r="DA391">
        <v>272</v>
      </c>
      <c r="DB391">
        <v>222</v>
      </c>
      <c r="DC391">
        <v>286</v>
      </c>
      <c r="DD391">
        <v>89</v>
      </c>
      <c r="DE391">
        <v>272</v>
      </c>
      <c r="DF391">
        <v>193</v>
      </c>
      <c r="DG391">
        <v>271</v>
      </c>
      <c r="DH391">
        <v>263</v>
      </c>
      <c r="DI391">
        <v>260</v>
      </c>
      <c r="DJ391">
        <v>138</v>
      </c>
      <c r="DL391">
        <v>314</v>
      </c>
      <c r="DM391">
        <v>311</v>
      </c>
      <c r="DN391">
        <v>3</v>
      </c>
      <c r="DO391">
        <v>314</v>
      </c>
      <c r="DP391">
        <v>20</v>
      </c>
      <c r="DQ391">
        <v>291</v>
      </c>
      <c r="DR391">
        <v>3</v>
      </c>
      <c r="DS391">
        <v>53</v>
      </c>
      <c r="DT391">
        <v>67</v>
      </c>
      <c r="DU391">
        <v>91</v>
      </c>
      <c r="DV391">
        <v>143</v>
      </c>
      <c r="DW391">
        <v>21</v>
      </c>
      <c r="DX391">
        <v>9</v>
      </c>
      <c r="DY391">
        <v>15</v>
      </c>
      <c r="DZ391">
        <v>35</v>
      </c>
      <c r="EA391">
        <v>0</v>
      </c>
      <c r="EB391">
        <v>52</v>
      </c>
      <c r="EC391">
        <v>0</v>
      </c>
      <c r="ED391">
        <v>65</v>
      </c>
      <c r="EE391">
        <v>0</v>
      </c>
      <c r="EF391">
        <v>6</v>
      </c>
      <c r="EG391">
        <v>19</v>
      </c>
      <c r="EH391">
        <v>145</v>
      </c>
      <c r="EI391">
        <v>144</v>
      </c>
      <c r="EJ391">
        <v>6</v>
      </c>
      <c r="EK391">
        <v>6</v>
      </c>
      <c r="EL391">
        <v>3</v>
      </c>
      <c r="EM391">
        <v>5</v>
      </c>
      <c r="EN391">
        <v>0</v>
      </c>
      <c r="EO391">
        <v>13</v>
      </c>
      <c r="EP391">
        <v>140</v>
      </c>
      <c r="EQ391">
        <v>138</v>
      </c>
      <c r="ER391">
        <v>5</v>
      </c>
      <c r="ES391">
        <v>16</v>
      </c>
      <c r="ET391">
        <v>3</v>
      </c>
      <c r="EU391">
        <v>16</v>
      </c>
      <c r="EV391">
        <v>5</v>
      </c>
      <c r="EW391">
        <v>3798</v>
      </c>
      <c r="EX391">
        <v>0</v>
      </c>
      <c r="EY391">
        <v>520</v>
      </c>
      <c r="EZ391">
        <v>5</v>
      </c>
      <c r="FA391">
        <v>13</v>
      </c>
      <c r="FB391">
        <v>26</v>
      </c>
      <c r="FC391">
        <v>1768</v>
      </c>
      <c r="FD391">
        <v>1528</v>
      </c>
      <c r="FE391">
        <v>523</v>
      </c>
      <c r="FF391">
        <v>3819</v>
      </c>
      <c r="FG391">
        <v>38</v>
      </c>
      <c r="FH391">
        <v>14</v>
      </c>
      <c r="FI391">
        <v>0</v>
      </c>
      <c r="FJ391">
        <v>14</v>
      </c>
      <c r="FK391">
        <v>0</v>
      </c>
      <c r="FL391">
        <v>38</v>
      </c>
      <c r="FM391">
        <v>0</v>
      </c>
      <c r="FN391">
        <v>6</v>
      </c>
      <c r="FO391">
        <v>2</v>
      </c>
      <c r="FP391">
        <v>0</v>
      </c>
      <c r="FQ391">
        <v>0</v>
      </c>
      <c r="FR391">
        <v>3</v>
      </c>
      <c r="FS391">
        <v>0</v>
      </c>
      <c r="FT391">
        <v>0</v>
      </c>
      <c r="FU391">
        <v>4</v>
      </c>
      <c r="FV391">
        <v>4</v>
      </c>
      <c r="FW391">
        <v>4</v>
      </c>
      <c r="FX391">
        <v>0</v>
      </c>
      <c r="FY391">
        <v>3</v>
      </c>
      <c r="FZ391">
        <v>1</v>
      </c>
      <c r="GA391">
        <v>10</v>
      </c>
      <c r="GB391">
        <v>3</v>
      </c>
      <c r="GC391">
        <v>142</v>
      </c>
      <c r="GD391">
        <v>47</v>
      </c>
      <c r="GE391">
        <v>189</v>
      </c>
      <c r="GF391">
        <v>6</v>
      </c>
      <c r="GG391">
        <v>2</v>
      </c>
      <c r="GH391">
        <v>8</v>
      </c>
      <c r="GI391">
        <v>136</v>
      </c>
      <c r="GJ391">
        <v>45</v>
      </c>
      <c r="GK391">
        <v>181</v>
      </c>
      <c r="GL391">
        <v>142</v>
      </c>
      <c r="GM391">
        <v>12</v>
      </c>
      <c r="GN391">
        <v>12</v>
      </c>
      <c r="GO391">
        <v>12</v>
      </c>
      <c r="GP391">
        <v>80</v>
      </c>
      <c r="GQ391">
        <v>4</v>
      </c>
      <c r="GR391">
        <v>3</v>
      </c>
      <c r="GS391">
        <v>3</v>
      </c>
      <c r="GT391" t="s">
        <v>118</v>
      </c>
      <c r="GU391" t="s">
        <v>1364</v>
      </c>
      <c r="HH391" s="130"/>
      <c r="HI391" s="130"/>
      <c r="HN391" s="130"/>
      <c r="HO391" s="130"/>
      <c r="HP391" s="130"/>
    </row>
    <row r="392" spans="1:224" x14ac:dyDescent="0.3">
      <c r="A392" t="s">
        <v>130</v>
      </c>
      <c r="B392" t="s">
        <v>238</v>
      </c>
      <c r="C392" t="s">
        <v>914</v>
      </c>
      <c r="D392" t="s">
        <v>915</v>
      </c>
      <c r="E392" s="353">
        <v>44713</v>
      </c>
      <c r="F392">
        <v>4200</v>
      </c>
      <c r="G392">
        <v>255</v>
      </c>
      <c r="H392">
        <v>242</v>
      </c>
      <c r="I392">
        <v>259</v>
      </c>
      <c r="J392">
        <v>248</v>
      </c>
      <c r="K392">
        <v>246</v>
      </c>
      <c r="L392">
        <v>172</v>
      </c>
      <c r="M392">
        <v>241</v>
      </c>
      <c r="N392">
        <v>214</v>
      </c>
      <c r="O392">
        <v>284</v>
      </c>
      <c r="P392">
        <v>6</v>
      </c>
      <c r="Q392">
        <v>7</v>
      </c>
      <c r="R392">
        <v>7</v>
      </c>
      <c r="S392">
        <v>6</v>
      </c>
      <c r="T392">
        <v>7</v>
      </c>
      <c r="U392">
        <v>2</v>
      </c>
      <c r="V392">
        <v>5</v>
      </c>
      <c r="W392">
        <v>3</v>
      </c>
      <c r="X392">
        <v>8</v>
      </c>
      <c r="Y392">
        <v>248</v>
      </c>
      <c r="Z392">
        <v>235</v>
      </c>
      <c r="AA392">
        <v>251</v>
      </c>
      <c r="AB392">
        <v>241</v>
      </c>
      <c r="AC392">
        <v>238</v>
      </c>
      <c r="AD392">
        <v>170</v>
      </c>
      <c r="AE392">
        <v>235</v>
      </c>
      <c r="AF392">
        <v>210</v>
      </c>
      <c r="AG392">
        <v>276</v>
      </c>
      <c r="AH392">
        <v>44</v>
      </c>
      <c r="AI392">
        <v>43</v>
      </c>
      <c r="AJ392">
        <v>2</v>
      </c>
      <c r="AK392">
        <v>2</v>
      </c>
      <c r="AL392">
        <v>42</v>
      </c>
      <c r="AM392">
        <v>41</v>
      </c>
      <c r="AN392">
        <v>162</v>
      </c>
      <c r="AO392">
        <v>2</v>
      </c>
      <c r="AP392">
        <v>160</v>
      </c>
      <c r="AQ392">
        <v>1</v>
      </c>
      <c r="AR392">
        <v>1</v>
      </c>
      <c r="AS392">
        <v>0</v>
      </c>
      <c r="AT392">
        <v>131</v>
      </c>
      <c r="AU392">
        <v>1</v>
      </c>
      <c r="AV392">
        <v>130</v>
      </c>
      <c r="AW392">
        <v>241</v>
      </c>
      <c r="AX392">
        <v>2</v>
      </c>
      <c r="AY392">
        <v>1</v>
      </c>
      <c r="AZ392">
        <v>238</v>
      </c>
      <c r="BA392">
        <v>5</v>
      </c>
      <c r="BB392">
        <v>0</v>
      </c>
      <c r="BC392">
        <v>0</v>
      </c>
      <c r="BD392">
        <v>5</v>
      </c>
      <c r="BE392">
        <v>235</v>
      </c>
      <c r="BF392">
        <v>2</v>
      </c>
      <c r="BG392">
        <v>1</v>
      </c>
      <c r="BH392">
        <v>232</v>
      </c>
      <c r="BI392">
        <v>46</v>
      </c>
      <c r="BJ392">
        <v>5</v>
      </c>
      <c r="BK392">
        <v>33</v>
      </c>
      <c r="BL392">
        <v>28</v>
      </c>
      <c r="BM392">
        <v>12</v>
      </c>
      <c r="BN392">
        <v>4</v>
      </c>
      <c r="BO392">
        <v>19</v>
      </c>
      <c r="BP392">
        <v>12</v>
      </c>
      <c r="BQ392">
        <v>2</v>
      </c>
      <c r="BR392">
        <v>0</v>
      </c>
      <c r="BS392">
        <v>7</v>
      </c>
      <c r="BT392">
        <v>1</v>
      </c>
      <c r="BU392">
        <v>0</v>
      </c>
      <c r="BV392">
        <v>0</v>
      </c>
      <c r="BW392">
        <v>4</v>
      </c>
      <c r="BX392">
        <v>1</v>
      </c>
      <c r="BY392">
        <v>3</v>
      </c>
      <c r="BZ392">
        <v>6</v>
      </c>
      <c r="CA392">
        <v>2</v>
      </c>
      <c r="CB392">
        <v>6</v>
      </c>
      <c r="CC392">
        <v>0</v>
      </c>
      <c r="CG392">
        <v>255</v>
      </c>
      <c r="CH392">
        <v>229</v>
      </c>
      <c r="CI392">
        <v>259</v>
      </c>
      <c r="CJ392">
        <v>54</v>
      </c>
      <c r="CK392">
        <v>222</v>
      </c>
      <c r="CL392">
        <v>143</v>
      </c>
      <c r="CM392">
        <v>242</v>
      </c>
      <c r="CN392">
        <v>220</v>
      </c>
      <c r="CO392">
        <v>236</v>
      </c>
      <c r="CP392">
        <v>112</v>
      </c>
      <c r="CQ392">
        <v>6</v>
      </c>
      <c r="CR392">
        <v>6</v>
      </c>
      <c r="CS392">
        <v>7</v>
      </c>
      <c r="CT392">
        <v>2</v>
      </c>
      <c r="CU392">
        <v>5</v>
      </c>
      <c r="CV392">
        <v>3</v>
      </c>
      <c r="CW392">
        <v>7</v>
      </c>
      <c r="CX392">
        <v>6</v>
      </c>
      <c r="CY392">
        <v>5</v>
      </c>
      <c r="CZ392">
        <v>2</v>
      </c>
      <c r="DA392">
        <v>248</v>
      </c>
      <c r="DB392">
        <v>227</v>
      </c>
      <c r="DC392">
        <v>251</v>
      </c>
      <c r="DD392">
        <v>51</v>
      </c>
      <c r="DE392">
        <v>220</v>
      </c>
      <c r="DF392">
        <v>142</v>
      </c>
      <c r="DG392">
        <v>235</v>
      </c>
      <c r="DH392">
        <v>220</v>
      </c>
      <c r="DI392">
        <v>231</v>
      </c>
      <c r="DJ392">
        <v>114</v>
      </c>
      <c r="DL392">
        <v>300</v>
      </c>
      <c r="DM392">
        <v>299</v>
      </c>
      <c r="DN392">
        <v>1</v>
      </c>
      <c r="DO392">
        <v>300</v>
      </c>
      <c r="DP392">
        <v>12</v>
      </c>
      <c r="DQ392">
        <v>287</v>
      </c>
      <c r="DR392">
        <v>1</v>
      </c>
      <c r="DS392">
        <v>2</v>
      </c>
      <c r="DT392">
        <v>146</v>
      </c>
      <c r="DU392">
        <v>53</v>
      </c>
      <c r="DV392">
        <v>173</v>
      </c>
      <c r="DW392">
        <v>56</v>
      </c>
      <c r="DX392">
        <v>5</v>
      </c>
      <c r="DY392">
        <v>10</v>
      </c>
      <c r="DZ392">
        <v>3</v>
      </c>
      <c r="EA392">
        <v>0</v>
      </c>
      <c r="EB392">
        <v>0</v>
      </c>
      <c r="EC392">
        <v>0</v>
      </c>
      <c r="ED392">
        <v>140</v>
      </c>
      <c r="EE392">
        <v>1</v>
      </c>
      <c r="EF392">
        <v>2</v>
      </c>
      <c r="EG392">
        <v>32</v>
      </c>
      <c r="EH392">
        <v>191</v>
      </c>
      <c r="EI392">
        <v>75</v>
      </c>
      <c r="EJ392">
        <v>2</v>
      </c>
      <c r="EK392">
        <v>8</v>
      </c>
      <c r="EL392">
        <v>2</v>
      </c>
      <c r="EM392">
        <v>0</v>
      </c>
      <c r="EN392">
        <v>0</v>
      </c>
      <c r="EO392">
        <v>24</v>
      </c>
      <c r="EP392">
        <v>188</v>
      </c>
      <c r="EQ392">
        <v>74</v>
      </c>
      <c r="ER392">
        <v>2</v>
      </c>
      <c r="ES392">
        <v>74</v>
      </c>
      <c r="ET392">
        <v>26</v>
      </c>
      <c r="EU392">
        <v>139</v>
      </c>
      <c r="EV392">
        <v>3</v>
      </c>
      <c r="EW392">
        <v>2981</v>
      </c>
      <c r="EX392">
        <v>4</v>
      </c>
      <c r="EY392">
        <v>91</v>
      </c>
      <c r="EZ392">
        <v>42</v>
      </c>
      <c r="FA392">
        <v>16</v>
      </c>
      <c r="FB392">
        <v>42</v>
      </c>
      <c r="FC392">
        <v>1883</v>
      </c>
      <c r="FD392">
        <v>1060</v>
      </c>
      <c r="FE392">
        <v>164</v>
      </c>
      <c r="FF392">
        <v>3123</v>
      </c>
      <c r="FG392">
        <v>42</v>
      </c>
      <c r="FH392">
        <v>22</v>
      </c>
      <c r="FI392">
        <v>3</v>
      </c>
      <c r="FJ392">
        <v>9</v>
      </c>
      <c r="FK392">
        <v>3</v>
      </c>
      <c r="FL392">
        <v>39</v>
      </c>
      <c r="FM392">
        <v>0</v>
      </c>
      <c r="FN392">
        <v>2</v>
      </c>
      <c r="FO392">
        <v>1</v>
      </c>
      <c r="FP392">
        <v>1</v>
      </c>
      <c r="FQ392">
        <v>0</v>
      </c>
      <c r="FR392">
        <v>1</v>
      </c>
      <c r="FS392">
        <v>1</v>
      </c>
      <c r="FT392">
        <v>0</v>
      </c>
      <c r="FU392">
        <v>5</v>
      </c>
      <c r="FV392">
        <v>4</v>
      </c>
      <c r="FW392">
        <v>2</v>
      </c>
      <c r="FX392">
        <v>1</v>
      </c>
      <c r="FY392">
        <v>4</v>
      </c>
      <c r="FZ392">
        <v>1</v>
      </c>
      <c r="GA392">
        <v>7</v>
      </c>
      <c r="GB392">
        <v>5</v>
      </c>
      <c r="GC392">
        <v>195</v>
      </c>
      <c r="GD392">
        <v>31</v>
      </c>
      <c r="GE392">
        <v>226</v>
      </c>
      <c r="GF392">
        <v>2</v>
      </c>
      <c r="GG392">
        <v>0</v>
      </c>
      <c r="GH392">
        <v>2</v>
      </c>
      <c r="GI392">
        <v>192</v>
      </c>
      <c r="GJ392">
        <v>31</v>
      </c>
      <c r="GK392">
        <v>223</v>
      </c>
      <c r="GL392">
        <v>195</v>
      </c>
      <c r="GM392">
        <v>23</v>
      </c>
      <c r="GN392">
        <v>23</v>
      </c>
      <c r="GO392">
        <v>23</v>
      </c>
      <c r="GP392">
        <v>116</v>
      </c>
      <c r="GQ392">
        <v>0</v>
      </c>
      <c r="GR392">
        <v>0</v>
      </c>
      <c r="GS392">
        <v>0</v>
      </c>
      <c r="GT392" t="s">
        <v>121</v>
      </c>
      <c r="GU392" t="s">
        <v>1386</v>
      </c>
      <c r="HH392" s="130"/>
      <c r="HI392" s="130"/>
      <c r="HN392" s="130"/>
      <c r="HO392" s="130"/>
      <c r="HP392" s="130"/>
    </row>
    <row r="393" spans="1:224" x14ac:dyDescent="0.3">
      <c r="A393" t="s">
        <v>126</v>
      </c>
      <c r="B393" t="s">
        <v>248</v>
      </c>
      <c r="C393" t="s">
        <v>872</v>
      </c>
      <c r="D393" t="s">
        <v>873</v>
      </c>
      <c r="E393" s="353">
        <v>44713</v>
      </c>
      <c r="F393">
        <v>5300</v>
      </c>
      <c r="G393">
        <v>286</v>
      </c>
      <c r="H393">
        <v>279</v>
      </c>
      <c r="I393">
        <v>301</v>
      </c>
      <c r="J393">
        <v>273</v>
      </c>
      <c r="K393">
        <v>297</v>
      </c>
      <c r="L393">
        <v>185</v>
      </c>
      <c r="M393">
        <v>258</v>
      </c>
      <c r="N393">
        <v>162</v>
      </c>
      <c r="O393">
        <v>303</v>
      </c>
      <c r="P393">
        <v>12</v>
      </c>
      <c r="Q393">
        <v>11</v>
      </c>
      <c r="R393">
        <v>16</v>
      </c>
      <c r="S393">
        <v>11</v>
      </c>
      <c r="T393">
        <v>12</v>
      </c>
      <c r="U393">
        <v>4</v>
      </c>
      <c r="V393">
        <v>12</v>
      </c>
      <c r="W393">
        <v>8</v>
      </c>
      <c r="X393">
        <v>18</v>
      </c>
      <c r="Y393">
        <v>271</v>
      </c>
      <c r="Z393">
        <v>267</v>
      </c>
      <c r="AA393">
        <v>283</v>
      </c>
      <c r="AB393">
        <v>260</v>
      </c>
      <c r="AC393">
        <v>283</v>
      </c>
      <c r="AD393">
        <v>181</v>
      </c>
      <c r="AE393">
        <v>243</v>
      </c>
      <c r="AF393">
        <v>152</v>
      </c>
      <c r="AG393">
        <v>282</v>
      </c>
      <c r="AH393">
        <v>25</v>
      </c>
      <c r="AI393">
        <v>19</v>
      </c>
      <c r="AJ393">
        <v>0</v>
      </c>
      <c r="AK393">
        <v>0</v>
      </c>
      <c r="AL393">
        <v>24</v>
      </c>
      <c r="AM393">
        <v>18</v>
      </c>
      <c r="AN393">
        <v>168</v>
      </c>
      <c r="AO393">
        <v>4</v>
      </c>
      <c r="AP393">
        <v>164</v>
      </c>
      <c r="AQ393">
        <v>0</v>
      </c>
      <c r="AR393">
        <v>0</v>
      </c>
      <c r="AS393">
        <v>0</v>
      </c>
      <c r="AT393">
        <v>96</v>
      </c>
      <c r="AU393">
        <v>2</v>
      </c>
      <c r="AV393">
        <v>94</v>
      </c>
      <c r="AW393">
        <v>258</v>
      </c>
      <c r="AX393">
        <v>0</v>
      </c>
      <c r="AY393">
        <v>8</v>
      </c>
      <c r="AZ393">
        <v>250</v>
      </c>
      <c r="BA393">
        <v>12</v>
      </c>
      <c r="BB393">
        <v>0</v>
      </c>
      <c r="BC393">
        <v>0</v>
      </c>
      <c r="BD393">
        <v>12</v>
      </c>
      <c r="BE393">
        <v>243</v>
      </c>
      <c r="BF393">
        <v>0</v>
      </c>
      <c r="BG393">
        <v>8</v>
      </c>
      <c r="BH393">
        <v>235</v>
      </c>
      <c r="BI393">
        <v>34</v>
      </c>
      <c r="BJ393">
        <v>4</v>
      </c>
      <c r="BK393">
        <v>51</v>
      </c>
      <c r="BL393">
        <v>37</v>
      </c>
      <c r="BM393">
        <v>7</v>
      </c>
      <c r="BN393">
        <v>4</v>
      </c>
      <c r="BO393">
        <v>17</v>
      </c>
      <c r="BP393">
        <v>6</v>
      </c>
      <c r="BQ393">
        <v>0</v>
      </c>
      <c r="BR393">
        <v>0</v>
      </c>
      <c r="BS393">
        <v>11</v>
      </c>
      <c r="BT393">
        <v>0</v>
      </c>
      <c r="BU393">
        <v>0</v>
      </c>
      <c r="BV393">
        <v>5</v>
      </c>
      <c r="BW393">
        <v>3</v>
      </c>
      <c r="BX393">
        <v>0</v>
      </c>
      <c r="BY393">
        <v>3</v>
      </c>
      <c r="BZ393">
        <v>11</v>
      </c>
      <c r="CA393">
        <v>4</v>
      </c>
      <c r="CB393">
        <v>11</v>
      </c>
      <c r="CC393">
        <v>0</v>
      </c>
      <c r="CG393">
        <v>286</v>
      </c>
      <c r="CH393">
        <v>234</v>
      </c>
      <c r="CI393">
        <v>301</v>
      </c>
      <c r="CJ393">
        <v>93</v>
      </c>
      <c r="CK393">
        <v>286</v>
      </c>
      <c r="CL393">
        <v>200</v>
      </c>
      <c r="CM393">
        <v>279</v>
      </c>
      <c r="CN393">
        <v>271</v>
      </c>
      <c r="CO393">
        <v>266</v>
      </c>
      <c r="CP393">
        <v>143</v>
      </c>
      <c r="CQ393">
        <v>12</v>
      </c>
      <c r="CR393">
        <v>10</v>
      </c>
      <c r="CS393">
        <v>16</v>
      </c>
      <c r="CT393">
        <v>0</v>
      </c>
      <c r="CU393">
        <v>13</v>
      </c>
      <c r="CV393">
        <v>7</v>
      </c>
      <c r="CW393">
        <v>11</v>
      </c>
      <c r="CX393">
        <v>11</v>
      </c>
      <c r="CY393">
        <v>10</v>
      </c>
      <c r="CZ393">
        <v>5</v>
      </c>
      <c r="DA393">
        <v>271</v>
      </c>
      <c r="DB393">
        <v>222</v>
      </c>
      <c r="DC393">
        <v>283</v>
      </c>
      <c r="DD393">
        <v>92</v>
      </c>
      <c r="DE393">
        <v>272</v>
      </c>
      <c r="DF393">
        <v>192</v>
      </c>
      <c r="DG393">
        <v>267</v>
      </c>
      <c r="DH393">
        <v>259</v>
      </c>
      <c r="DI393">
        <v>255</v>
      </c>
      <c r="DJ393">
        <v>138</v>
      </c>
      <c r="DL393">
        <v>313</v>
      </c>
      <c r="DM393">
        <v>310</v>
      </c>
      <c r="DN393">
        <v>3</v>
      </c>
      <c r="DO393">
        <v>313</v>
      </c>
      <c r="DP393">
        <v>20</v>
      </c>
      <c r="DQ393">
        <v>290</v>
      </c>
      <c r="DR393">
        <v>3</v>
      </c>
      <c r="DS393">
        <v>62</v>
      </c>
      <c r="DT393">
        <v>74</v>
      </c>
      <c r="DU393">
        <v>91</v>
      </c>
      <c r="DV393">
        <v>143</v>
      </c>
      <c r="DW393">
        <v>21</v>
      </c>
      <c r="DX393">
        <v>9</v>
      </c>
      <c r="DY393">
        <v>15</v>
      </c>
      <c r="DZ393">
        <v>34</v>
      </c>
      <c r="EA393">
        <v>0</v>
      </c>
      <c r="EB393">
        <v>61</v>
      </c>
      <c r="EC393">
        <v>0</v>
      </c>
      <c r="ED393">
        <v>72</v>
      </c>
      <c r="EE393">
        <v>0</v>
      </c>
      <c r="EF393">
        <v>6</v>
      </c>
      <c r="EG393">
        <v>19</v>
      </c>
      <c r="EH393">
        <v>145</v>
      </c>
      <c r="EI393">
        <v>143</v>
      </c>
      <c r="EJ393">
        <v>6</v>
      </c>
      <c r="EK393">
        <v>6</v>
      </c>
      <c r="EL393">
        <v>3</v>
      </c>
      <c r="EM393">
        <v>5</v>
      </c>
      <c r="EN393">
        <v>0</v>
      </c>
      <c r="EO393">
        <v>13</v>
      </c>
      <c r="EP393">
        <v>140</v>
      </c>
      <c r="EQ393">
        <v>137</v>
      </c>
      <c r="ER393">
        <v>4</v>
      </c>
      <c r="ES393">
        <v>17</v>
      </c>
      <c r="ET393">
        <v>3</v>
      </c>
      <c r="EU393">
        <v>15</v>
      </c>
      <c r="EV393">
        <v>5</v>
      </c>
      <c r="EW393">
        <v>3813</v>
      </c>
      <c r="EX393">
        <v>0</v>
      </c>
      <c r="EY393">
        <v>518</v>
      </c>
      <c r="EZ393">
        <v>4</v>
      </c>
      <c r="FA393">
        <v>13</v>
      </c>
      <c r="FB393">
        <v>27</v>
      </c>
      <c r="FC393">
        <v>1776</v>
      </c>
      <c r="FD393">
        <v>1528</v>
      </c>
      <c r="FE393">
        <v>529</v>
      </c>
      <c r="FF393">
        <v>3833</v>
      </c>
      <c r="FG393">
        <v>37</v>
      </c>
      <c r="FH393">
        <v>14</v>
      </c>
      <c r="FI393">
        <v>0</v>
      </c>
      <c r="FJ393">
        <v>13</v>
      </c>
      <c r="FK393">
        <v>0</v>
      </c>
      <c r="FL393">
        <v>37</v>
      </c>
      <c r="FM393">
        <v>0</v>
      </c>
      <c r="FN393">
        <v>6</v>
      </c>
      <c r="FO393">
        <v>2</v>
      </c>
      <c r="FP393">
        <v>0</v>
      </c>
      <c r="FQ393">
        <v>0</v>
      </c>
      <c r="FR393">
        <v>3</v>
      </c>
      <c r="FS393">
        <v>0</v>
      </c>
      <c r="FT393">
        <v>0</v>
      </c>
      <c r="FU393">
        <v>4</v>
      </c>
      <c r="FV393">
        <v>4</v>
      </c>
      <c r="FW393">
        <v>4</v>
      </c>
      <c r="FX393">
        <v>0</v>
      </c>
      <c r="FY393">
        <v>3</v>
      </c>
      <c r="FZ393">
        <v>1</v>
      </c>
      <c r="GA393">
        <v>10</v>
      </c>
      <c r="GB393">
        <v>3</v>
      </c>
      <c r="GC393">
        <v>142</v>
      </c>
      <c r="GD393">
        <v>47</v>
      </c>
      <c r="GE393">
        <v>189</v>
      </c>
      <c r="GF393">
        <v>6</v>
      </c>
      <c r="GG393">
        <v>2</v>
      </c>
      <c r="GH393">
        <v>8</v>
      </c>
      <c r="GI393">
        <v>136</v>
      </c>
      <c r="GJ393">
        <v>45</v>
      </c>
      <c r="GK393">
        <v>181</v>
      </c>
      <c r="GL393">
        <v>142</v>
      </c>
      <c r="GM393">
        <v>10</v>
      </c>
      <c r="GN393">
        <v>10</v>
      </c>
      <c r="GO393">
        <v>10</v>
      </c>
      <c r="GP393">
        <v>81</v>
      </c>
      <c r="GQ393">
        <v>5</v>
      </c>
      <c r="GR393">
        <v>4</v>
      </c>
      <c r="GS393">
        <v>4</v>
      </c>
      <c r="GT393" t="s">
        <v>121</v>
      </c>
      <c r="GU393" t="s">
        <v>1364</v>
      </c>
      <c r="HH393" s="130"/>
      <c r="HI393" s="130"/>
      <c r="HN393" s="130"/>
      <c r="HO393" s="130"/>
      <c r="HP393" s="130"/>
    </row>
    <row r="394" spans="1:224" x14ac:dyDescent="0.3">
      <c r="A394" t="s">
        <v>126</v>
      </c>
      <c r="B394" t="s">
        <v>248</v>
      </c>
      <c r="C394" t="s">
        <v>874</v>
      </c>
      <c r="D394" t="s">
        <v>875</v>
      </c>
      <c r="E394" s="353">
        <v>44682</v>
      </c>
      <c r="F394">
        <v>9628</v>
      </c>
      <c r="G394">
        <v>427</v>
      </c>
      <c r="H394">
        <v>390</v>
      </c>
      <c r="I394">
        <v>437</v>
      </c>
      <c r="J394">
        <v>422</v>
      </c>
      <c r="K394">
        <v>424</v>
      </c>
      <c r="L394">
        <v>343</v>
      </c>
      <c r="M394">
        <v>388</v>
      </c>
      <c r="N394">
        <v>309</v>
      </c>
      <c r="O394">
        <v>454</v>
      </c>
      <c r="P394">
        <v>26</v>
      </c>
      <c r="Q394">
        <v>18</v>
      </c>
      <c r="R394">
        <v>25</v>
      </c>
      <c r="S394">
        <v>27</v>
      </c>
      <c r="T394">
        <v>20</v>
      </c>
      <c r="U394">
        <v>19</v>
      </c>
      <c r="V394">
        <v>23</v>
      </c>
      <c r="W394">
        <v>19</v>
      </c>
      <c r="X394">
        <v>28</v>
      </c>
      <c r="Y394">
        <v>400</v>
      </c>
      <c r="Z394">
        <v>371</v>
      </c>
      <c r="AA394">
        <v>411</v>
      </c>
      <c r="AB394">
        <v>392</v>
      </c>
      <c r="AC394">
        <v>403</v>
      </c>
      <c r="AD394">
        <v>324</v>
      </c>
      <c r="AE394">
        <v>364</v>
      </c>
      <c r="AF394">
        <v>290</v>
      </c>
      <c r="AG394">
        <v>423</v>
      </c>
      <c r="AH394">
        <v>36</v>
      </c>
      <c r="AI394">
        <v>24</v>
      </c>
      <c r="AJ394">
        <v>5</v>
      </c>
      <c r="AK394">
        <v>4</v>
      </c>
      <c r="AL394">
        <v>31</v>
      </c>
      <c r="AM394">
        <v>20</v>
      </c>
      <c r="AN394">
        <v>276</v>
      </c>
      <c r="AO394">
        <v>13</v>
      </c>
      <c r="AP394">
        <v>263</v>
      </c>
      <c r="AQ394">
        <v>0</v>
      </c>
      <c r="AR394">
        <v>0</v>
      </c>
      <c r="AS394">
        <v>0</v>
      </c>
      <c r="AT394">
        <v>206</v>
      </c>
      <c r="AU394">
        <v>9</v>
      </c>
      <c r="AV394">
        <v>197</v>
      </c>
      <c r="AW394">
        <v>388</v>
      </c>
      <c r="AX394">
        <v>6</v>
      </c>
      <c r="AY394">
        <v>10</v>
      </c>
      <c r="AZ394">
        <v>370</v>
      </c>
      <c r="BA394">
        <v>23</v>
      </c>
      <c r="BB394">
        <v>1</v>
      </c>
      <c r="BC394">
        <v>0</v>
      </c>
      <c r="BD394">
        <v>22</v>
      </c>
      <c r="BE394">
        <v>364</v>
      </c>
      <c r="BF394">
        <v>5</v>
      </c>
      <c r="BG394">
        <v>10</v>
      </c>
      <c r="BH394">
        <v>347</v>
      </c>
      <c r="BI394">
        <v>38</v>
      </c>
      <c r="BJ394">
        <v>7</v>
      </c>
      <c r="BK394">
        <v>105</v>
      </c>
      <c r="BL394">
        <v>45</v>
      </c>
      <c r="BM394">
        <v>12</v>
      </c>
      <c r="BN394">
        <v>7</v>
      </c>
      <c r="BO394">
        <v>19</v>
      </c>
      <c r="BP394">
        <v>6</v>
      </c>
      <c r="BQ394">
        <v>0</v>
      </c>
      <c r="BR394">
        <v>0</v>
      </c>
      <c r="BS394">
        <v>13</v>
      </c>
      <c r="BT394">
        <v>0</v>
      </c>
      <c r="BU394">
        <v>0</v>
      </c>
      <c r="BV394">
        <v>0</v>
      </c>
      <c r="BW394">
        <v>4</v>
      </c>
      <c r="BX394">
        <v>1</v>
      </c>
      <c r="BY394">
        <v>3</v>
      </c>
      <c r="BZ394">
        <v>12</v>
      </c>
      <c r="CA394">
        <v>5</v>
      </c>
      <c r="CB394">
        <v>9</v>
      </c>
      <c r="CC394">
        <v>3</v>
      </c>
      <c r="CG394">
        <v>427</v>
      </c>
      <c r="CH394">
        <v>328</v>
      </c>
      <c r="CI394">
        <v>437</v>
      </c>
      <c r="CJ394">
        <v>132</v>
      </c>
      <c r="CK394">
        <v>407</v>
      </c>
      <c r="CL394">
        <v>277</v>
      </c>
      <c r="CM394">
        <v>390</v>
      </c>
      <c r="CN394">
        <v>368</v>
      </c>
      <c r="CO394">
        <v>366</v>
      </c>
      <c r="CP394">
        <v>169</v>
      </c>
      <c r="CQ394">
        <v>26</v>
      </c>
      <c r="CR394">
        <v>22</v>
      </c>
      <c r="CS394">
        <v>25</v>
      </c>
      <c r="CT394">
        <v>3</v>
      </c>
      <c r="CU394">
        <v>24</v>
      </c>
      <c r="CV394">
        <v>8</v>
      </c>
      <c r="CW394">
        <v>18</v>
      </c>
      <c r="CX394">
        <v>18</v>
      </c>
      <c r="CY394">
        <v>17</v>
      </c>
      <c r="CZ394">
        <v>4</v>
      </c>
      <c r="DA394">
        <v>400</v>
      </c>
      <c r="DB394">
        <v>305</v>
      </c>
      <c r="DC394">
        <v>411</v>
      </c>
      <c r="DD394">
        <v>128</v>
      </c>
      <c r="DE394">
        <v>382</v>
      </c>
      <c r="DF394">
        <v>268</v>
      </c>
      <c r="DG394">
        <v>371</v>
      </c>
      <c r="DH394">
        <v>350</v>
      </c>
      <c r="DI394">
        <v>348</v>
      </c>
      <c r="DJ394">
        <v>165</v>
      </c>
      <c r="DL394">
        <v>479</v>
      </c>
      <c r="DM394">
        <v>476</v>
      </c>
      <c r="DN394">
        <v>3</v>
      </c>
      <c r="DO394">
        <v>479</v>
      </c>
      <c r="DP394">
        <v>31</v>
      </c>
      <c r="DQ394">
        <v>445</v>
      </c>
      <c r="DR394">
        <v>3</v>
      </c>
      <c r="DS394">
        <v>20</v>
      </c>
      <c r="DT394">
        <v>335</v>
      </c>
      <c r="DU394">
        <v>303</v>
      </c>
      <c r="DV394">
        <v>96</v>
      </c>
      <c r="DW394">
        <v>30</v>
      </c>
      <c r="DX394">
        <v>13</v>
      </c>
      <c r="DY394">
        <v>19</v>
      </c>
      <c r="DZ394">
        <v>17</v>
      </c>
      <c r="EA394">
        <v>1</v>
      </c>
      <c r="EB394">
        <v>9</v>
      </c>
      <c r="EC394">
        <v>3</v>
      </c>
      <c r="ED394">
        <v>318</v>
      </c>
      <c r="EE394">
        <v>8</v>
      </c>
      <c r="EF394">
        <v>2</v>
      </c>
      <c r="EG394">
        <v>19</v>
      </c>
      <c r="EH394">
        <v>175</v>
      </c>
      <c r="EI394">
        <v>283</v>
      </c>
      <c r="EJ394">
        <v>2</v>
      </c>
      <c r="EK394">
        <v>10</v>
      </c>
      <c r="EL394">
        <v>11</v>
      </c>
      <c r="EM394">
        <v>8</v>
      </c>
      <c r="EN394">
        <v>0</v>
      </c>
      <c r="EO394">
        <v>8</v>
      </c>
      <c r="EP394">
        <v>162</v>
      </c>
      <c r="EQ394">
        <v>275</v>
      </c>
      <c r="ER394">
        <v>3</v>
      </c>
      <c r="ES394">
        <v>33</v>
      </c>
      <c r="ET394">
        <v>9</v>
      </c>
      <c r="EU394">
        <v>32</v>
      </c>
      <c r="EV394">
        <v>47</v>
      </c>
      <c r="EW394">
        <v>7598</v>
      </c>
      <c r="EX394">
        <v>4</v>
      </c>
      <c r="EY394">
        <v>771</v>
      </c>
      <c r="EZ394">
        <v>15</v>
      </c>
      <c r="FA394">
        <v>37</v>
      </c>
      <c r="FB394">
        <v>80</v>
      </c>
      <c r="FC394">
        <v>2297</v>
      </c>
      <c r="FD394">
        <v>3401</v>
      </c>
      <c r="FE394">
        <v>1979</v>
      </c>
      <c r="FF394">
        <v>7677</v>
      </c>
      <c r="FG394">
        <v>31</v>
      </c>
      <c r="FH394">
        <v>9</v>
      </c>
      <c r="FI394">
        <v>0</v>
      </c>
      <c r="FJ394">
        <v>12</v>
      </c>
      <c r="FK394">
        <v>0</v>
      </c>
      <c r="FL394">
        <v>30</v>
      </c>
      <c r="FM394">
        <v>1</v>
      </c>
      <c r="FN394">
        <v>2</v>
      </c>
      <c r="FO394">
        <v>0</v>
      </c>
      <c r="FP394">
        <v>0</v>
      </c>
      <c r="FQ394">
        <v>0</v>
      </c>
      <c r="FR394">
        <v>1</v>
      </c>
      <c r="FS394">
        <v>0</v>
      </c>
      <c r="FT394">
        <v>0</v>
      </c>
      <c r="FU394">
        <v>6</v>
      </c>
      <c r="FV394">
        <v>4</v>
      </c>
      <c r="FW394">
        <v>2</v>
      </c>
      <c r="FX394">
        <v>0</v>
      </c>
      <c r="FY394">
        <v>5</v>
      </c>
      <c r="FZ394">
        <v>0</v>
      </c>
      <c r="GA394">
        <v>8</v>
      </c>
      <c r="GB394">
        <v>5</v>
      </c>
      <c r="GC394">
        <v>237</v>
      </c>
      <c r="GD394">
        <v>98</v>
      </c>
      <c r="GE394">
        <v>335</v>
      </c>
      <c r="GF394">
        <v>14</v>
      </c>
      <c r="GG394">
        <v>2</v>
      </c>
      <c r="GH394">
        <v>16</v>
      </c>
      <c r="GI394">
        <v>222</v>
      </c>
      <c r="GJ394">
        <v>96</v>
      </c>
      <c r="GK394">
        <v>318</v>
      </c>
      <c r="GL394">
        <v>237</v>
      </c>
      <c r="GM394">
        <v>13</v>
      </c>
      <c r="GN394">
        <v>13</v>
      </c>
      <c r="GO394">
        <v>13</v>
      </c>
      <c r="GP394">
        <v>137</v>
      </c>
      <c r="GQ394">
        <v>8</v>
      </c>
      <c r="GR394">
        <v>5</v>
      </c>
      <c r="GS394">
        <v>5</v>
      </c>
      <c r="GT394" t="s">
        <v>118</v>
      </c>
      <c r="GU394" t="s">
        <v>1365</v>
      </c>
      <c r="HH394" s="130"/>
      <c r="HI394" s="130"/>
      <c r="HN394" s="130"/>
      <c r="HO394" s="130"/>
      <c r="HP394" s="130"/>
    </row>
    <row r="395" spans="1:224" x14ac:dyDescent="0.3">
      <c r="A395" t="s">
        <v>126</v>
      </c>
      <c r="B395" t="s">
        <v>248</v>
      </c>
      <c r="C395" t="s">
        <v>874</v>
      </c>
      <c r="D395" t="s">
        <v>875</v>
      </c>
      <c r="E395" s="353">
        <v>44713</v>
      </c>
      <c r="F395">
        <v>9599</v>
      </c>
      <c r="G395">
        <v>430</v>
      </c>
      <c r="H395">
        <v>395</v>
      </c>
      <c r="I395">
        <v>440</v>
      </c>
      <c r="J395">
        <v>423</v>
      </c>
      <c r="K395">
        <v>427</v>
      </c>
      <c r="L395">
        <v>344</v>
      </c>
      <c r="M395">
        <v>393</v>
      </c>
      <c r="N395">
        <v>313</v>
      </c>
      <c r="O395">
        <v>456</v>
      </c>
      <c r="P395">
        <v>27</v>
      </c>
      <c r="Q395">
        <v>18</v>
      </c>
      <c r="R395">
        <v>25</v>
      </c>
      <c r="S395">
        <v>28</v>
      </c>
      <c r="T395">
        <v>20</v>
      </c>
      <c r="U395">
        <v>18</v>
      </c>
      <c r="V395">
        <v>23</v>
      </c>
      <c r="W395">
        <v>20</v>
      </c>
      <c r="X395">
        <v>29</v>
      </c>
      <c r="Y395">
        <v>402</v>
      </c>
      <c r="Z395">
        <v>377</v>
      </c>
      <c r="AA395">
        <v>414</v>
      </c>
      <c r="AB395">
        <v>392</v>
      </c>
      <c r="AC395">
        <v>406</v>
      </c>
      <c r="AD395">
        <v>326</v>
      </c>
      <c r="AE395">
        <v>369</v>
      </c>
      <c r="AF395">
        <v>292</v>
      </c>
      <c r="AG395">
        <v>424</v>
      </c>
      <c r="AH395">
        <v>37</v>
      </c>
      <c r="AI395">
        <v>27</v>
      </c>
      <c r="AJ395">
        <v>5</v>
      </c>
      <c r="AK395">
        <v>4</v>
      </c>
      <c r="AL395">
        <v>32</v>
      </c>
      <c r="AM395">
        <v>23</v>
      </c>
      <c r="AN395">
        <v>286</v>
      </c>
      <c r="AO395">
        <v>12</v>
      </c>
      <c r="AP395">
        <v>274</v>
      </c>
      <c r="AQ395">
        <v>0</v>
      </c>
      <c r="AR395">
        <v>0</v>
      </c>
      <c r="AS395">
        <v>0</v>
      </c>
      <c r="AT395">
        <v>210</v>
      </c>
      <c r="AU395">
        <v>9</v>
      </c>
      <c r="AV395">
        <v>201</v>
      </c>
      <c r="AW395">
        <v>393</v>
      </c>
      <c r="AX395">
        <v>7</v>
      </c>
      <c r="AY395">
        <v>11</v>
      </c>
      <c r="AZ395">
        <v>373</v>
      </c>
      <c r="BA395">
        <v>23</v>
      </c>
      <c r="BB395">
        <v>1</v>
      </c>
      <c r="BC395">
        <v>0</v>
      </c>
      <c r="BD395">
        <v>22</v>
      </c>
      <c r="BE395">
        <v>369</v>
      </c>
      <c r="BF395">
        <v>6</v>
      </c>
      <c r="BG395">
        <v>11</v>
      </c>
      <c r="BH395">
        <v>350</v>
      </c>
      <c r="BI395">
        <v>37</v>
      </c>
      <c r="BJ395">
        <v>7</v>
      </c>
      <c r="BK395">
        <v>103</v>
      </c>
      <c r="BL395">
        <v>45</v>
      </c>
      <c r="BM395">
        <v>11</v>
      </c>
      <c r="BN395">
        <v>7</v>
      </c>
      <c r="BO395">
        <v>20</v>
      </c>
      <c r="BP395">
        <v>6</v>
      </c>
      <c r="BQ395">
        <v>0</v>
      </c>
      <c r="BR395">
        <v>0</v>
      </c>
      <c r="BS395">
        <v>14</v>
      </c>
      <c r="BT395">
        <v>0</v>
      </c>
      <c r="BU395">
        <v>0</v>
      </c>
      <c r="BV395">
        <v>0</v>
      </c>
      <c r="BW395">
        <v>4</v>
      </c>
      <c r="BX395">
        <v>1</v>
      </c>
      <c r="BY395">
        <v>3</v>
      </c>
      <c r="BZ395">
        <v>11</v>
      </c>
      <c r="CA395">
        <v>5</v>
      </c>
      <c r="CB395">
        <v>8</v>
      </c>
      <c r="CC395">
        <v>3</v>
      </c>
      <c r="CG395">
        <v>430</v>
      </c>
      <c r="CH395">
        <v>322</v>
      </c>
      <c r="CI395">
        <v>440</v>
      </c>
      <c r="CJ395">
        <v>136</v>
      </c>
      <c r="CK395">
        <v>408</v>
      </c>
      <c r="CL395">
        <v>280</v>
      </c>
      <c r="CM395">
        <v>395</v>
      </c>
      <c r="CN395">
        <v>372</v>
      </c>
      <c r="CO395">
        <v>374</v>
      </c>
      <c r="CP395">
        <v>169</v>
      </c>
      <c r="CQ395">
        <v>27</v>
      </c>
      <c r="CR395">
        <v>23</v>
      </c>
      <c r="CS395">
        <v>25</v>
      </c>
      <c r="CT395">
        <v>3</v>
      </c>
      <c r="CU395">
        <v>24</v>
      </c>
      <c r="CV395">
        <v>8</v>
      </c>
      <c r="CW395">
        <v>18</v>
      </c>
      <c r="CX395">
        <v>18</v>
      </c>
      <c r="CY395">
        <v>17</v>
      </c>
      <c r="CZ395">
        <v>4</v>
      </c>
      <c r="DA395">
        <v>402</v>
      </c>
      <c r="DB395">
        <v>298</v>
      </c>
      <c r="DC395">
        <v>414</v>
      </c>
      <c r="DD395">
        <v>132</v>
      </c>
      <c r="DE395">
        <v>383</v>
      </c>
      <c r="DF395">
        <v>271</v>
      </c>
      <c r="DG395">
        <v>377</v>
      </c>
      <c r="DH395">
        <v>354</v>
      </c>
      <c r="DI395">
        <v>357</v>
      </c>
      <c r="DJ395">
        <v>165</v>
      </c>
      <c r="DL395">
        <v>481</v>
      </c>
      <c r="DM395">
        <v>478</v>
      </c>
      <c r="DN395">
        <v>3</v>
      </c>
      <c r="DO395">
        <v>481</v>
      </c>
      <c r="DP395">
        <v>32</v>
      </c>
      <c r="DQ395">
        <v>446</v>
      </c>
      <c r="DR395">
        <v>3</v>
      </c>
      <c r="DS395">
        <v>40</v>
      </c>
      <c r="DT395">
        <v>339</v>
      </c>
      <c r="DU395">
        <v>302</v>
      </c>
      <c r="DV395">
        <v>96</v>
      </c>
      <c r="DW395">
        <v>30</v>
      </c>
      <c r="DX395">
        <v>13</v>
      </c>
      <c r="DY395">
        <v>20</v>
      </c>
      <c r="DZ395">
        <v>19</v>
      </c>
      <c r="EA395">
        <v>1</v>
      </c>
      <c r="EB395">
        <v>9</v>
      </c>
      <c r="EC395">
        <v>3</v>
      </c>
      <c r="ED395">
        <v>302</v>
      </c>
      <c r="EE395">
        <v>8</v>
      </c>
      <c r="EF395">
        <v>2</v>
      </c>
      <c r="EG395">
        <v>19</v>
      </c>
      <c r="EH395">
        <v>178</v>
      </c>
      <c r="EI395">
        <v>282</v>
      </c>
      <c r="EJ395">
        <v>2</v>
      </c>
      <c r="EK395">
        <v>11</v>
      </c>
      <c r="EL395">
        <v>11</v>
      </c>
      <c r="EM395">
        <v>8</v>
      </c>
      <c r="EN395">
        <v>0</v>
      </c>
      <c r="EO395">
        <v>7</v>
      </c>
      <c r="EP395">
        <v>165</v>
      </c>
      <c r="EQ395">
        <v>274</v>
      </c>
      <c r="ER395">
        <v>2</v>
      </c>
      <c r="ES395">
        <v>34</v>
      </c>
      <c r="ET395">
        <v>9</v>
      </c>
      <c r="EU395">
        <v>36</v>
      </c>
      <c r="EV395">
        <v>47</v>
      </c>
      <c r="EW395">
        <v>7573</v>
      </c>
      <c r="EX395">
        <v>4</v>
      </c>
      <c r="EY395">
        <v>765</v>
      </c>
      <c r="EZ395">
        <v>19</v>
      </c>
      <c r="FA395">
        <v>37</v>
      </c>
      <c r="FB395">
        <v>80</v>
      </c>
      <c r="FC395">
        <v>2286</v>
      </c>
      <c r="FD395">
        <v>3391</v>
      </c>
      <c r="FE395">
        <v>1979</v>
      </c>
      <c r="FF395">
        <v>7656</v>
      </c>
      <c r="FG395">
        <v>33</v>
      </c>
      <c r="FH395">
        <v>13</v>
      </c>
      <c r="FI395">
        <v>0</v>
      </c>
      <c r="FJ395">
        <v>12</v>
      </c>
      <c r="FK395">
        <v>1</v>
      </c>
      <c r="FL395">
        <v>31</v>
      </c>
      <c r="FM395">
        <v>1</v>
      </c>
      <c r="FN395">
        <v>2</v>
      </c>
      <c r="FO395">
        <v>0</v>
      </c>
      <c r="FP395">
        <v>0</v>
      </c>
      <c r="FQ395">
        <v>0</v>
      </c>
      <c r="FR395">
        <v>1</v>
      </c>
      <c r="FS395">
        <v>0</v>
      </c>
      <c r="FT395">
        <v>0</v>
      </c>
      <c r="FU395">
        <v>6</v>
      </c>
      <c r="FV395">
        <v>4</v>
      </c>
      <c r="FW395">
        <v>2</v>
      </c>
      <c r="FX395">
        <v>0</v>
      </c>
      <c r="FY395">
        <v>5</v>
      </c>
      <c r="FZ395">
        <v>0</v>
      </c>
      <c r="GA395">
        <v>8</v>
      </c>
      <c r="GB395">
        <v>5</v>
      </c>
      <c r="GC395">
        <v>236</v>
      </c>
      <c r="GD395">
        <v>97</v>
      </c>
      <c r="GE395">
        <v>333</v>
      </c>
      <c r="GF395">
        <v>14</v>
      </c>
      <c r="GG395">
        <v>2</v>
      </c>
      <c r="GH395">
        <v>16</v>
      </c>
      <c r="GI395">
        <v>221</v>
      </c>
      <c r="GJ395">
        <v>95</v>
      </c>
      <c r="GK395">
        <v>316</v>
      </c>
      <c r="GL395">
        <v>236</v>
      </c>
      <c r="GM395">
        <v>15</v>
      </c>
      <c r="GN395">
        <v>15</v>
      </c>
      <c r="GO395">
        <v>15</v>
      </c>
      <c r="GP395">
        <v>139</v>
      </c>
      <c r="GQ395">
        <v>8</v>
      </c>
      <c r="GR395">
        <v>5</v>
      </c>
      <c r="GS395">
        <v>5</v>
      </c>
      <c r="GT395" t="s">
        <v>121</v>
      </c>
      <c r="GU395" t="s">
        <v>1365</v>
      </c>
      <c r="HH395" s="130"/>
      <c r="HI395" s="130"/>
      <c r="HN395" s="130"/>
      <c r="HO395" s="130"/>
      <c r="HP395" s="130"/>
    </row>
    <row r="396" spans="1:224" x14ac:dyDescent="0.3">
      <c r="A396" t="s">
        <v>126</v>
      </c>
      <c r="B396" t="s">
        <v>248</v>
      </c>
      <c r="C396" t="s">
        <v>876</v>
      </c>
      <c r="D396" t="s">
        <v>877</v>
      </c>
      <c r="E396" s="353">
        <v>44682</v>
      </c>
      <c r="F396">
        <v>7899</v>
      </c>
      <c r="G396">
        <v>264</v>
      </c>
      <c r="H396">
        <v>252</v>
      </c>
      <c r="I396">
        <v>269</v>
      </c>
      <c r="J396">
        <v>244</v>
      </c>
      <c r="K396">
        <v>266</v>
      </c>
      <c r="L396">
        <v>173</v>
      </c>
      <c r="M396">
        <v>219</v>
      </c>
      <c r="N396">
        <v>180</v>
      </c>
      <c r="O396">
        <v>283</v>
      </c>
      <c r="P396">
        <v>26</v>
      </c>
      <c r="Q396">
        <v>22</v>
      </c>
      <c r="R396">
        <v>26</v>
      </c>
      <c r="S396">
        <v>25</v>
      </c>
      <c r="T396">
        <v>24</v>
      </c>
      <c r="U396">
        <v>13</v>
      </c>
      <c r="V396">
        <v>21</v>
      </c>
      <c r="W396">
        <v>18</v>
      </c>
      <c r="X396">
        <v>28</v>
      </c>
      <c r="Y396">
        <v>236</v>
      </c>
      <c r="Z396">
        <v>228</v>
      </c>
      <c r="AA396">
        <v>241</v>
      </c>
      <c r="AB396">
        <v>218</v>
      </c>
      <c r="AC396">
        <v>240</v>
      </c>
      <c r="AD396">
        <v>159</v>
      </c>
      <c r="AE396">
        <v>198</v>
      </c>
      <c r="AF396">
        <v>161</v>
      </c>
      <c r="AG396">
        <v>253</v>
      </c>
      <c r="AH396">
        <v>28</v>
      </c>
      <c r="AI396">
        <v>26</v>
      </c>
      <c r="AJ396">
        <v>1</v>
      </c>
      <c r="AK396">
        <v>1</v>
      </c>
      <c r="AL396">
        <v>27</v>
      </c>
      <c r="AM396">
        <v>25</v>
      </c>
      <c r="AN396">
        <v>144</v>
      </c>
      <c r="AO396">
        <v>9</v>
      </c>
      <c r="AP396">
        <v>135</v>
      </c>
      <c r="AQ396">
        <v>1</v>
      </c>
      <c r="AR396">
        <v>1</v>
      </c>
      <c r="AS396">
        <v>0</v>
      </c>
      <c r="AT396">
        <v>99</v>
      </c>
      <c r="AU396">
        <v>7</v>
      </c>
      <c r="AV396">
        <v>92</v>
      </c>
      <c r="AW396">
        <v>219</v>
      </c>
      <c r="AX396">
        <v>4</v>
      </c>
      <c r="AY396">
        <v>5</v>
      </c>
      <c r="AZ396">
        <v>208</v>
      </c>
      <c r="BA396">
        <v>21</v>
      </c>
      <c r="BB396">
        <v>1</v>
      </c>
      <c r="BC396">
        <v>0</v>
      </c>
      <c r="BD396">
        <v>20</v>
      </c>
      <c r="BE396">
        <v>198</v>
      </c>
      <c r="BF396">
        <v>3</v>
      </c>
      <c r="BG396">
        <v>5</v>
      </c>
      <c r="BH396">
        <v>188</v>
      </c>
      <c r="BI396">
        <v>24</v>
      </c>
      <c r="BJ396">
        <v>2</v>
      </c>
      <c r="BK396">
        <v>56</v>
      </c>
      <c r="BL396">
        <v>43</v>
      </c>
      <c r="BM396">
        <v>7</v>
      </c>
      <c r="BN396">
        <v>1</v>
      </c>
      <c r="BO396">
        <v>18</v>
      </c>
      <c r="BP396">
        <v>3</v>
      </c>
      <c r="BQ396">
        <v>0</v>
      </c>
      <c r="BR396">
        <v>0</v>
      </c>
      <c r="BS396">
        <v>15</v>
      </c>
      <c r="BT396">
        <v>1</v>
      </c>
      <c r="BU396">
        <v>0</v>
      </c>
      <c r="BV396">
        <v>1</v>
      </c>
      <c r="BW396">
        <v>4</v>
      </c>
      <c r="BX396">
        <v>0</v>
      </c>
      <c r="BY396">
        <v>4</v>
      </c>
      <c r="BZ396">
        <v>14</v>
      </c>
      <c r="CA396">
        <v>3</v>
      </c>
      <c r="CB396">
        <v>13</v>
      </c>
      <c r="CC396">
        <v>1</v>
      </c>
      <c r="CG396">
        <v>264</v>
      </c>
      <c r="CH396">
        <v>191</v>
      </c>
      <c r="CI396">
        <v>269</v>
      </c>
      <c r="CJ396">
        <v>84</v>
      </c>
      <c r="CK396">
        <v>250</v>
      </c>
      <c r="CL396">
        <v>174</v>
      </c>
      <c r="CM396">
        <v>252</v>
      </c>
      <c r="CN396">
        <v>233</v>
      </c>
      <c r="CO396">
        <v>238</v>
      </c>
      <c r="CP396">
        <v>110</v>
      </c>
      <c r="CQ396">
        <v>26</v>
      </c>
      <c r="CR396">
        <v>20</v>
      </c>
      <c r="CS396">
        <v>26</v>
      </c>
      <c r="CT396">
        <v>5</v>
      </c>
      <c r="CU396">
        <v>23</v>
      </c>
      <c r="CV396">
        <v>13</v>
      </c>
      <c r="CW396">
        <v>22</v>
      </c>
      <c r="CX396">
        <v>20</v>
      </c>
      <c r="CY396">
        <v>20</v>
      </c>
      <c r="CZ396">
        <v>6</v>
      </c>
      <c r="DA396">
        <v>236</v>
      </c>
      <c r="DB396">
        <v>170</v>
      </c>
      <c r="DC396">
        <v>241</v>
      </c>
      <c r="DD396">
        <v>79</v>
      </c>
      <c r="DE396">
        <v>225</v>
      </c>
      <c r="DF396">
        <v>159</v>
      </c>
      <c r="DG396">
        <v>228</v>
      </c>
      <c r="DH396">
        <v>211</v>
      </c>
      <c r="DI396">
        <v>216</v>
      </c>
      <c r="DJ396">
        <v>103</v>
      </c>
      <c r="DL396">
        <v>294</v>
      </c>
      <c r="DM396">
        <v>292</v>
      </c>
      <c r="DN396">
        <v>2</v>
      </c>
      <c r="DO396">
        <v>294</v>
      </c>
      <c r="DP396">
        <v>30</v>
      </c>
      <c r="DQ396">
        <v>262</v>
      </c>
      <c r="DR396">
        <v>2</v>
      </c>
      <c r="DS396">
        <v>23</v>
      </c>
      <c r="DT396">
        <v>97</v>
      </c>
      <c r="DU396">
        <v>87</v>
      </c>
      <c r="DV396">
        <v>50</v>
      </c>
      <c r="DW396">
        <v>19</v>
      </c>
      <c r="DX396">
        <v>4</v>
      </c>
      <c r="DY396">
        <v>10</v>
      </c>
      <c r="DZ396">
        <v>124</v>
      </c>
      <c r="EA396">
        <v>0</v>
      </c>
      <c r="EB396">
        <v>23</v>
      </c>
      <c r="EC396">
        <v>0</v>
      </c>
      <c r="ED396">
        <v>94</v>
      </c>
      <c r="EE396">
        <v>2</v>
      </c>
      <c r="EF396">
        <v>2</v>
      </c>
      <c r="EG396">
        <v>17</v>
      </c>
      <c r="EH396">
        <v>138</v>
      </c>
      <c r="EI396">
        <v>137</v>
      </c>
      <c r="EJ396">
        <v>2</v>
      </c>
      <c r="EK396">
        <v>8</v>
      </c>
      <c r="EL396">
        <v>15</v>
      </c>
      <c r="EM396">
        <v>5</v>
      </c>
      <c r="EN396">
        <v>0</v>
      </c>
      <c r="EO396">
        <v>8</v>
      </c>
      <c r="EP396">
        <v>122</v>
      </c>
      <c r="EQ396">
        <v>132</v>
      </c>
      <c r="ER396">
        <v>5</v>
      </c>
      <c r="ES396">
        <v>40</v>
      </c>
      <c r="ET396">
        <v>4</v>
      </c>
      <c r="EU396">
        <v>70</v>
      </c>
      <c r="EV396">
        <v>11</v>
      </c>
      <c r="EW396">
        <v>5699</v>
      </c>
      <c r="EX396">
        <v>0</v>
      </c>
      <c r="EY396">
        <v>273</v>
      </c>
      <c r="EZ396">
        <v>26</v>
      </c>
      <c r="FA396">
        <v>23</v>
      </c>
      <c r="FB396">
        <v>33</v>
      </c>
      <c r="FC396">
        <v>2361</v>
      </c>
      <c r="FD396">
        <v>2672</v>
      </c>
      <c r="FE396">
        <v>747</v>
      </c>
      <c r="FF396">
        <v>5780</v>
      </c>
      <c r="FG396">
        <v>34</v>
      </c>
      <c r="FH396">
        <v>16</v>
      </c>
      <c r="FI396">
        <v>0</v>
      </c>
      <c r="FJ396">
        <v>4</v>
      </c>
      <c r="FK396">
        <v>2</v>
      </c>
      <c r="FL396">
        <v>32</v>
      </c>
      <c r="FM396">
        <v>0</v>
      </c>
      <c r="FN396">
        <v>2</v>
      </c>
      <c r="FO396">
        <v>2</v>
      </c>
      <c r="FP396">
        <v>2</v>
      </c>
      <c r="FQ396">
        <v>0</v>
      </c>
      <c r="FR396">
        <v>1</v>
      </c>
      <c r="FS396">
        <v>1</v>
      </c>
      <c r="FT396">
        <v>0</v>
      </c>
      <c r="FU396">
        <v>2</v>
      </c>
      <c r="FV396">
        <v>1</v>
      </c>
      <c r="FW396">
        <v>0</v>
      </c>
      <c r="FX396">
        <v>0</v>
      </c>
      <c r="FY396">
        <v>1</v>
      </c>
      <c r="FZ396">
        <v>1</v>
      </c>
      <c r="GA396">
        <v>4</v>
      </c>
      <c r="GB396">
        <v>1</v>
      </c>
      <c r="GC396">
        <v>133</v>
      </c>
      <c r="GD396">
        <v>48</v>
      </c>
      <c r="GE396">
        <v>181</v>
      </c>
      <c r="GF396">
        <v>13</v>
      </c>
      <c r="GG396">
        <v>0</v>
      </c>
      <c r="GH396">
        <v>13</v>
      </c>
      <c r="GI396">
        <v>120</v>
      </c>
      <c r="GJ396">
        <v>47</v>
      </c>
      <c r="GK396">
        <v>167</v>
      </c>
      <c r="GL396">
        <v>133</v>
      </c>
      <c r="GM396">
        <v>16</v>
      </c>
      <c r="GN396">
        <v>16</v>
      </c>
      <c r="GO396">
        <v>16</v>
      </c>
      <c r="GP396">
        <v>70</v>
      </c>
      <c r="GQ396">
        <v>1</v>
      </c>
      <c r="GR396">
        <v>0</v>
      </c>
      <c r="GS396">
        <v>0</v>
      </c>
      <c r="GT396" t="s">
        <v>118</v>
      </c>
      <c r="GU396" t="s">
        <v>1366</v>
      </c>
      <c r="HH396" s="130"/>
      <c r="HI396" s="130"/>
      <c r="HN396" s="130"/>
      <c r="HO396" s="130"/>
      <c r="HP396" s="130"/>
    </row>
    <row r="397" spans="1:224" x14ac:dyDescent="0.3">
      <c r="A397" t="s">
        <v>126</v>
      </c>
      <c r="B397" t="s">
        <v>248</v>
      </c>
      <c r="C397" t="s">
        <v>876</v>
      </c>
      <c r="D397" t="s">
        <v>877</v>
      </c>
      <c r="E397" s="353">
        <v>44713</v>
      </c>
      <c r="F397">
        <v>7922</v>
      </c>
      <c r="G397">
        <v>268</v>
      </c>
      <c r="H397">
        <v>248</v>
      </c>
      <c r="I397">
        <v>267</v>
      </c>
      <c r="J397">
        <v>250</v>
      </c>
      <c r="K397">
        <v>265</v>
      </c>
      <c r="L397">
        <v>170</v>
      </c>
      <c r="M397">
        <v>221</v>
      </c>
      <c r="N397">
        <v>184</v>
      </c>
      <c r="O397">
        <v>286</v>
      </c>
      <c r="P397">
        <v>28</v>
      </c>
      <c r="Q397">
        <v>24</v>
      </c>
      <c r="R397">
        <v>29</v>
      </c>
      <c r="S397">
        <v>27</v>
      </c>
      <c r="T397">
        <v>26</v>
      </c>
      <c r="U397">
        <v>13</v>
      </c>
      <c r="V397">
        <v>24</v>
      </c>
      <c r="W397">
        <v>18</v>
      </c>
      <c r="X397">
        <v>29</v>
      </c>
      <c r="Y397">
        <v>238</v>
      </c>
      <c r="Z397">
        <v>222</v>
      </c>
      <c r="AA397">
        <v>236</v>
      </c>
      <c r="AB397">
        <v>221</v>
      </c>
      <c r="AC397">
        <v>237</v>
      </c>
      <c r="AD397">
        <v>156</v>
      </c>
      <c r="AE397">
        <v>197</v>
      </c>
      <c r="AF397">
        <v>166</v>
      </c>
      <c r="AG397">
        <v>255</v>
      </c>
      <c r="AH397">
        <v>27</v>
      </c>
      <c r="AI397">
        <v>26</v>
      </c>
      <c r="AJ397">
        <v>1</v>
      </c>
      <c r="AK397">
        <v>1</v>
      </c>
      <c r="AL397">
        <v>26</v>
      </c>
      <c r="AM397">
        <v>25</v>
      </c>
      <c r="AN397">
        <v>146</v>
      </c>
      <c r="AO397">
        <v>10</v>
      </c>
      <c r="AP397">
        <v>136</v>
      </c>
      <c r="AQ397">
        <v>0</v>
      </c>
      <c r="AR397">
        <v>0</v>
      </c>
      <c r="AS397">
        <v>0</v>
      </c>
      <c r="AT397">
        <v>106</v>
      </c>
      <c r="AU397">
        <v>8</v>
      </c>
      <c r="AV397">
        <v>98</v>
      </c>
      <c r="AW397">
        <v>221</v>
      </c>
      <c r="AX397">
        <v>4</v>
      </c>
      <c r="AY397">
        <v>4</v>
      </c>
      <c r="AZ397">
        <v>212</v>
      </c>
      <c r="BA397">
        <v>24</v>
      </c>
      <c r="BB397">
        <v>1</v>
      </c>
      <c r="BC397">
        <v>0</v>
      </c>
      <c r="BD397">
        <v>23</v>
      </c>
      <c r="BE397">
        <v>197</v>
      </c>
      <c r="BF397">
        <v>3</v>
      </c>
      <c r="BG397">
        <v>4</v>
      </c>
      <c r="BH397">
        <v>189</v>
      </c>
      <c r="BI397">
        <v>23</v>
      </c>
      <c r="BJ397">
        <v>2</v>
      </c>
      <c r="BK397">
        <v>58</v>
      </c>
      <c r="BL397">
        <v>44</v>
      </c>
      <c r="BM397">
        <v>7</v>
      </c>
      <c r="BN397">
        <v>1</v>
      </c>
      <c r="BO397">
        <v>18</v>
      </c>
      <c r="BP397">
        <v>3</v>
      </c>
      <c r="BQ397">
        <v>0</v>
      </c>
      <c r="BR397">
        <v>0</v>
      </c>
      <c r="BS397">
        <v>15</v>
      </c>
      <c r="BT397">
        <v>1</v>
      </c>
      <c r="BU397">
        <v>0</v>
      </c>
      <c r="BV397">
        <v>1</v>
      </c>
      <c r="BW397">
        <v>4</v>
      </c>
      <c r="BX397">
        <v>0</v>
      </c>
      <c r="BY397">
        <v>4</v>
      </c>
      <c r="BZ397">
        <v>14</v>
      </c>
      <c r="CA397">
        <v>4</v>
      </c>
      <c r="CB397">
        <v>13</v>
      </c>
      <c r="CC397">
        <v>1</v>
      </c>
      <c r="CG397">
        <v>268</v>
      </c>
      <c r="CH397">
        <v>197</v>
      </c>
      <c r="CI397">
        <v>267</v>
      </c>
      <c r="CJ397">
        <v>84</v>
      </c>
      <c r="CK397">
        <v>248</v>
      </c>
      <c r="CL397">
        <v>172</v>
      </c>
      <c r="CM397">
        <v>248</v>
      </c>
      <c r="CN397">
        <v>231</v>
      </c>
      <c r="CO397">
        <v>237</v>
      </c>
      <c r="CP397">
        <v>111</v>
      </c>
      <c r="CQ397">
        <v>28</v>
      </c>
      <c r="CR397">
        <v>22</v>
      </c>
      <c r="CS397">
        <v>29</v>
      </c>
      <c r="CT397">
        <v>8</v>
      </c>
      <c r="CU397">
        <v>26</v>
      </c>
      <c r="CV397">
        <v>15</v>
      </c>
      <c r="CW397">
        <v>24</v>
      </c>
      <c r="CX397">
        <v>22</v>
      </c>
      <c r="CY397">
        <v>23</v>
      </c>
      <c r="CZ397">
        <v>8</v>
      </c>
      <c r="DA397">
        <v>238</v>
      </c>
      <c r="DB397">
        <v>174</v>
      </c>
      <c r="DC397">
        <v>236</v>
      </c>
      <c r="DD397">
        <v>75</v>
      </c>
      <c r="DE397">
        <v>220</v>
      </c>
      <c r="DF397">
        <v>155</v>
      </c>
      <c r="DG397">
        <v>222</v>
      </c>
      <c r="DH397">
        <v>207</v>
      </c>
      <c r="DI397">
        <v>212</v>
      </c>
      <c r="DJ397">
        <v>102</v>
      </c>
      <c r="DL397">
        <v>296</v>
      </c>
      <c r="DM397">
        <v>294</v>
      </c>
      <c r="DN397">
        <v>2</v>
      </c>
      <c r="DO397">
        <v>296</v>
      </c>
      <c r="DP397">
        <v>31</v>
      </c>
      <c r="DQ397">
        <v>263</v>
      </c>
      <c r="DR397">
        <v>2</v>
      </c>
      <c r="DS397">
        <v>26</v>
      </c>
      <c r="DT397">
        <v>100</v>
      </c>
      <c r="DU397">
        <v>89</v>
      </c>
      <c r="DV397">
        <v>50</v>
      </c>
      <c r="DW397">
        <v>19</v>
      </c>
      <c r="DX397">
        <v>4</v>
      </c>
      <c r="DY397">
        <v>10</v>
      </c>
      <c r="DZ397">
        <v>124</v>
      </c>
      <c r="EA397">
        <v>0</v>
      </c>
      <c r="EB397">
        <v>23</v>
      </c>
      <c r="EC397">
        <v>0</v>
      </c>
      <c r="ED397">
        <v>94</v>
      </c>
      <c r="EE397">
        <v>2</v>
      </c>
      <c r="EF397">
        <v>2</v>
      </c>
      <c r="EG397">
        <v>18</v>
      </c>
      <c r="EH397">
        <v>139</v>
      </c>
      <c r="EI397">
        <v>137</v>
      </c>
      <c r="EJ397">
        <v>2</v>
      </c>
      <c r="EK397">
        <v>9</v>
      </c>
      <c r="EL397">
        <v>15</v>
      </c>
      <c r="EM397">
        <v>5</v>
      </c>
      <c r="EN397">
        <v>0</v>
      </c>
      <c r="EO397">
        <v>9</v>
      </c>
      <c r="EP397">
        <v>122</v>
      </c>
      <c r="EQ397">
        <v>132</v>
      </c>
      <c r="ER397">
        <v>6</v>
      </c>
      <c r="ES397">
        <v>40</v>
      </c>
      <c r="ET397">
        <v>5</v>
      </c>
      <c r="EU397">
        <v>72</v>
      </c>
      <c r="EV397">
        <v>11</v>
      </c>
      <c r="EW397">
        <v>5710</v>
      </c>
      <c r="EX397">
        <v>2</v>
      </c>
      <c r="EY397">
        <v>270</v>
      </c>
      <c r="EZ397">
        <v>27</v>
      </c>
      <c r="FA397">
        <v>23</v>
      </c>
      <c r="FB397">
        <v>33</v>
      </c>
      <c r="FC397">
        <v>2358</v>
      </c>
      <c r="FD397">
        <v>2682</v>
      </c>
      <c r="FE397">
        <v>753</v>
      </c>
      <c r="FF397">
        <v>5793</v>
      </c>
      <c r="FG397">
        <v>37</v>
      </c>
      <c r="FH397">
        <v>17</v>
      </c>
      <c r="FI397">
        <v>0</v>
      </c>
      <c r="FJ397">
        <v>5</v>
      </c>
      <c r="FK397">
        <v>2</v>
      </c>
      <c r="FL397">
        <v>34</v>
      </c>
      <c r="FM397">
        <v>1</v>
      </c>
      <c r="FN397">
        <v>2</v>
      </c>
      <c r="FO397">
        <v>2</v>
      </c>
      <c r="FP397">
        <v>1</v>
      </c>
      <c r="FQ397">
        <v>0</v>
      </c>
      <c r="FR397">
        <v>0</v>
      </c>
      <c r="FS397">
        <v>0</v>
      </c>
      <c r="FT397">
        <v>0</v>
      </c>
      <c r="FU397">
        <v>2</v>
      </c>
      <c r="FV397">
        <v>1</v>
      </c>
      <c r="FW397">
        <v>0</v>
      </c>
      <c r="FX397">
        <v>0</v>
      </c>
      <c r="FY397">
        <v>1</v>
      </c>
      <c r="FZ397">
        <v>1</v>
      </c>
      <c r="GA397">
        <v>4</v>
      </c>
      <c r="GB397">
        <v>1</v>
      </c>
      <c r="GC397">
        <v>132</v>
      </c>
      <c r="GD397">
        <v>48</v>
      </c>
      <c r="GE397">
        <v>180</v>
      </c>
      <c r="GF397">
        <v>13</v>
      </c>
      <c r="GG397">
        <v>0</v>
      </c>
      <c r="GH397">
        <v>13</v>
      </c>
      <c r="GI397">
        <v>119</v>
      </c>
      <c r="GJ397">
        <v>47</v>
      </c>
      <c r="GK397">
        <v>166</v>
      </c>
      <c r="GL397">
        <v>132</v>
      </c>
      <c r="GM397">
        <v>14</v>
      </c>
      <c r="GN397">
        <v>14</v>
      </c>
      <c r="GO397">
        <v>14</v>
      </c>
      <c r="GP397">
        <v>70</v>
      </c>
      <c r="GQ397">
        <v>1</v>
      </c>
      <c r="GR397">
        <v>0</v>
      </c>
      <c r="GS397">
        <v>0</v>
      </c>
      <c r="GT397" t="s">
        <v>121</v>
      </c>
      <c r="GU397" t="s">
        <v>1366</v>
      </c>
      <c r="HH397" s="130"/>
      <c r="HI397" s="130"/>
      <c r="HN397" s="130"/>
      <c r="HO397" s="130"/>
      <c r="HP397" s="130"/>
    </row>
    <row r="398" spans="1:224" x14ac:dyDescent="0.3">
      <c r="A398" t="s">
        <v>126</v>
      </c>
      <c r="B398" t="s">
        <v>248</v>
      </c>
      <c r="C398" t="s">
        <v>878</v>
      </c>
      <c r="D398" t="s">
        <v>879</v>
      </c>
      <c r="E398" s="353">
        <v>44682</v>
      </c>
      <c r="F398">
        <v>8057</v>
      </c>
      <c r="G398">
        <v>311</v>
      </c>
      <c r="H398">
        <v>296</v>
      </c>
      <c r="I398">
        <v>312</v>
      </c>
      <c r="J398">
        <v>289</v>
      </c>
      <c r="K398">
        <v>312</v>
      </c>
      <c r="L398">
        <v>229</v>
      </c>
      <c r="M398">
        <v>271</v>
      </c>
      <c r="N398">
        <v>59</v>
      </c>
      <c r="O398">
        <v>323</v>
      </c>
      <c r="P398">
        <v>17</v>
      </c>
      <c r="Q398">
        <v>17</v>
      </c>
      <c r="R398">
        <v>18</v>
      </c>
      <c r="S398">
        <v>18</v>
      </c>
      <c r="T398">
        <v>18</v>
      </c>
      <c r="U398">
        <v>11</v>
      </c>
      <c r="V398">
        <v>14</v>
      </c>
      <c r="W398">
        <v>2</v>
      </c>
      <c r="X398">
        <v>21</v>
      </c>
      <c r="Y398">
        <v>290</v>
      </c>
      <c r="Z398">
        <v>276</v>
      </c>
      <c r="AA398">
        <v>290</v>
      </c>
      <c r="AB398">
        <v>269</v>
      </c>
      <c r="AC398">
        <v>289</v>
      </c>
      <c r="AD398">
        <v>216</v>
      </c>
      <c r="AE398">
        <v>256</v>
      </c>
      <c r="AF398">
        <v>54</v>
      </c>
      <c r="AG398">
        <v>296</v>
      </c>
      <c r="AH398">
        <v>35</v>
      </c>
      <c r="AI398">
        <v>34</v>
      </c>
      <c r="AJ398">
        <v>2</v>
      </c>
      <c r="AK398">
        <v>2</v>
      </c>
      <c r="AL398">
        <v>33</v>
      </c>
      <c r="AM398">
        <v>32</v>
      </c>
      <c r="AN398">
        <v>207</v>
      </c>
      <c r="AO398">
        <v>8</v>
      </c>
      <c r="AP398">
        <v>198</v>
      </c>
      <c r="AQ398">
        <v>0</v>
      </c>
      <c r="AR398">
        <v>0</v>
      </c>
      <c r="AS398">
        <v>0</v>
      </c>
      <c r="AT398">
        <v>40</v>
      </c>
      <c r="AU398">
        <v>0</v>
      </c>
      <c r="AV398">
        <v>39</v>
      </c>
      <c r="AW398">
        <v>271</v>
      </c>
      <c r="AX398">
        <v>4</v>
      </c>
      <c r="AY398">
        <v>9</v>
      </c>
      <c r="AZ398">
        <v>258</v>
      </c>
      <c r="BA398">
        <v>14</v>
      </c>
      <c r="BB398">
        <v>0</v>
      </c>
      <c r="BC398">
        <v>1</v>
      </c>
      <c r="BD398">
        <v>13</v>
      </c>
      <c r="BE398">
        <v>256</v>
      </c>
      <c r="BF398">
        <v>4</v>
      </c>
      <c r="BG398">
        <v>8</v>
      </c>
      <c r="BH398">
        <v>244</v>
      </c>
      <c r="BI398">
        <v>23</v>
      </c>
      <c r="BJ398">
        <v>4</v>
      </c>
      <c r="BK398">
        <v>49</v>
      </c>
      <c r="BL398">
        <v>58</v>
      </c>
      <c r="BM398">
        <v>9</v>
      </c>
      <c r="BN398">
        <v>0</v>
      </c>
      <c r="BO398">
        <v>15</v>
      </c>
      <c r="BP398">
        <v>4</v>
      </c>
      <c r="BQ398">
        <v>0</v>
      </c>
      <c r="BR398">
        <v>0</v>
      </c>
      <c r="BS398">
        <v>11</v>
      </c>
      <c r="BT398">
        <v>0</v>
      </c>
      <c r="BU398">
        <v>0</v>
      </c>
      <c r="BV398">
        <v>1</v>
      </c>
      <c r="BW398">
        <v>4</v>
      </c>
      <c r="BX398">
        <v>0</v>
      </c>
      <c r="BY398">
        <v>4</v>
      </c>
      <c r="BZ398">
        <v>8</v>
      </c>
      <c r="CA398">
        <v>0</v>
      </c>
      <c r="CB398">
        <v>8</v>
      </c>
      <c r="CC398">
        <v>0</v>
      </c>
      <c r="CG398">
        <v>311</v>
      </c>
      <c r="CH398">
        <v>201</v>
      </c>
      <c r="CI398">
        <v>312</v>
      </c>
      <c r="CJ398">
        <v>97</v>
      </c>
      <c r="CK398">
        <v>285</v>
      </c>
      <c r="CL398">
        <v>203</v>
      </c>
      <c r="CM398">
        <v>296</v>
      </c>
      <c r="CN398">
        <v>276</v>
      </c>
      <c r="CO398">
        <v>279</v>
      </c>
      <c r="CP398">
        <v>126</v>
      </c>
      <c r="CQ398">
        <v>17</v>
      </c>
      <c r="CR398">
        <v>14</v>
      </c>
      <c r="CS398">
        <v>18</v>
      </c>
      <c r="CT398">
        <v>3</v>
      </c>
      <c r="CU398">
        <v>17</v>
      </c>
      <c r="CV398">
        <v>8</v>
      </c>
      <c r="CW398">
        <v>17</v>
      </c>
      <c r="CX398">
        <v>17</v>
      </c>
      <c r="CY398">
        <v>13</v>
      </c>
      <c r="CZ398">
        <v>5</v>
      </c>
      <c r="DA398">
        <v>290</v>
      </c>
      <c r="DB398">
        <v>185</v>
      </c>
      <c r="DC398">
        <v>290</v>
      </c>
      <c r="DD398">
        <v>90</v>
      </c>
      <c r="DE398">
        <v>264</v>
      </c>
      <c r="DF398">
        <v>191</v>
      </c>
      <c r="DG398">
        <v>276</v>
      </c>
      <c r="DH398">
        <v>256</v>
      </c>
      <c r="DI398">
        <v>264</v>
      </c>
      <c r="DJ398">
        <v>119</v>
      </c>
      <c r="DL398">
        <v>351</v>
      </c>
      <c r="DM398">
        <v>344</v>
      </c>
      <c r="DN398">
        <v>7</v>
      </c>
      <c r="DO398">
        <v>351</v>
      </c>
      <c r="DP398">
        <v>26</v>
      </c>
      <c r="DQ398">
        <v>318</v>
      </c>
      <c r="DR398">
        <v>7</v>
      </c>
      <c r="DS398">
        <v>168</v>
      </c>
      <c r="DT398">
        <v>245</v>
      </c>
      <c r="DU398">
        <v>156</v>
      </c>
      <c r="DV398">
        <v>112</v>
      </c>
      <c r="DW398">
        <v>27</v>
      </c>
      <c r="DX398">
        <v>7</v>
      </c>
      <c r="DY398">
        <v>20</v>
      </c>
      <c r="DZ398">
        <v>28</v>
      </c>
      <c r="EA398">
        <v>1</v>
      </c>
      <c r="EB398">
        <v>142</v>
      </c>
      <c r="EC398">
        <v>7</v>
      </c>
      <c r="ED398">
        <v>217</v>
      </c>
      <c r="EE398">
        <v>8</v>
      </c>
      <c r="EF398">
        <v>3</v>
      </c>
      <c r="EG398">
        <v>24</v>
      </c>
      <c r="EH398">
        <v>137</v>
      </c>
      <c r="EI398">
        <v>187</v>
      </c>
      <c r="EJ398">
        <v>2</v>
      </c>
      <c r="EK398">
        <v>11</v>
      </c>
      <c r="EL398">
        <v>7</v>
      </c>
      <c r="EM398">
        <v>6</v>
      </c>
      <c r="EN398">
        <v>0</v>
      </c>
      <c r="EO398">
        <v>13</v>
      </c>
      <c r="EP398">
        <v>127</v>
      </c>
      <c r="EQ398">
        <v>178</v>
      </c>
      <c r="ER398">
        <v>4</v>
      </c>
      <c r="ES398">
        <v>48</v>
      </c>
      <c r="ET398">
        <v>4</v>
      </c>
      <c r="EU398">
        <v>167</v>
      </c>
      <c r="EV398">
        <v>46</v>
      </c>
      <c r="EW398">
        <v>5879</v>
      </c>
      <c r="EX398">
        <v>1</v>
      </c>
      <c r="EY398">
        <v>457</v>
      </c>
      <c r="EZ398">
        <v>36</v>
      </c>
      <c r="FA398">
        <v>15</v>
      </c>
      <c r="FB398">
        <v>68</v>
      </c>
      <c r="FC398">
        <v>2334</v>
      </c>
      <c r="FD398">
        <v>2707</v>
      </c>
      <c r="FE398">
        <v>1051</v>
      </c>
      <c r="FF398">
        <v>6092</v>
      </c>
      <c r="FG398">
        <v>36</v>
      </c>
      <c r="FH398">
        <v>26</v>
      </c>
      <c r="FI398">
        <v>0</v>
      </c>
      <c r="FJ398">
        <v>1</v>
      </c>
      <c r="FK398">
        <v>2</v>
      </c>
      <c r="FL398">
        <v>33</v>
      </c>
      <c r="FM398">
        <v>1</v>
      </c>
      <c r="FN398">
        <v>3</v>
      </c>
      <c r="FO398">
        <v>0</v>
      </c>
      <c r="FP398">
        <v>0</v>
      </c>
      <c r="FQ398">
        <v>0</v>
      </c>
      <c r="FR398">
        <v>2</v>
      </c>
      <c r="FS398">
        <v>0</v>
      </c>
      <c r="FT398">
        <v>0</v>
      </c>
      <c r="FU398">
        <v>4</v>
      </c>
      <c r="FV398">
        <v>2</v>
      </c>
      <c r="FW398">
        <v>0</v>
      </c>
      <c r="FX398">
        <v>0</v>
      </c>
      <c r="FY398">
        <v>4</v>
      </c>
      <c r="FZ398">
        <v>0</v>
      </c>
      <c r="GA398">
        <v>7</v>
      </c>
      <c r="GB398">
        <v>2</v>
      </c>
      <c r="GC398">
        <v>159</v>
      </c>
      <c r="GD398">
        <v>46</v>
      </c>
      <c r="GE398">
        <v>205</v>
      </c>
      <c r="GF398">
        <v>5</v>
      </c>
      <c r="GG398">
        <v>1</v>
      </c>
      <c r="GH398">
        <v>6</v>
      </c>
      <c r="GI398">
        <v>152</v>
      </c>
      <c r="GJ398">
        <v>44</v>
      </c>
      <c r="GK398">
        <v>196</v>
      </c>
      <c r="GL398">
        <v>159</v>
      </c>
      <c r="GM398">
        <v>9</v>
      </c>
      <c r="GN398">
        <v>9</v>
      </c>
      <c r="GO398">
        <v>9</v>
      </c>
      <c r="GP398">
        <v>78</v>
      </c>
      <c r="GQ398">
        <v>1</v>
      </c>
      <c r="GR398">
        <v>0</v>
      </c>
      <c r="GS398">
        <v>0</v>
      </c>
      <c r="GT398" t="s">
        <v>118</v>
      </c>
      <c r="GU398" t="s">
        <v>1367</v>
      </c>
      <c r="HH398" s="130"/>
      <c r="HI398" s="130"/>
      <c r="HN398" s="130"/>
      <c r="HO398" s="130"/>
      <c r="HP398" s="130"/>
    </row>
    <row r="399" spans="1:224" x14ac:dyDescent="0.3">
      <c r="A399" t="s">
        <v>130</v>
      </c>
      <c r="B399" t="s">
        <v>238</v>
      </c>
      <c r="C399" t="s">
        <v>1173</v>
      </c>
      <c r="D399" t="s">
        <v>916</v>
      </c>
      <c r="E399" s="353">
        <v>44682</v>
      </c>
      <c r="F399">
        <v>17187</v>
      </c>
      <c r="G399">
        <v>1014</v>
      </c>
      <c r="H399">
        <v>945</v>
      </c>
      <c r="I399">
        <v>1029</v>
      </c>
      <c r="J399">
        <v>869</v>
      </c>
      <c r="K399">
        <v>1013</v>
      </c>
      <c r="L399">
        <v>671</v>
      </c>
      <c r="M399">
        <v>795</v>
      </c>
      <c r="N399">
        <v>778</v>
      </c>
      <c r="O399">
        <v>1091</v>
      </c>
      <c r="P399">
        <v>24</v>
      </c>
      <c r="Q399">
        <v>17</v>
      </c>
      <c r="R399">
        <v>21</v>
      </c>
      <c r="S399">
        <v>20</v>
      </c>
      <c r="T399">
        <v>21</v>
      </c>
      <c r="U399">
        <v>10</v>
      </c>
      <c r="V399">
        <v>13</v>
      </c>
      <c r="W399">
        <v>30</v>
      </c>
      <c r="X399">
        <v>33</v>
      </c>
      <c r="Y399">
        <v>980</v>
      </c>
      <c r="Z399">
        <v>921</v>
      </c>
      <c r="AA399">
        <v>998</v>
      </c>
      <c r="AB399">
        <v>841</v>
      </c>
      <c r="AC399">
        <v>982</v>
      </c>
      <c r="AD399">
        <v>656</v>
      </c>
      <c r="AE399">
        <v>776</v>
      </c>
      <c r="AF399">
        <v>741</v>
      </c>
      <c r="AG399">
        <v>1047</v>
      </c>
      <c r="AH399">
        <v>133</v>
      </c>
      <c r="AI399">
        <v>123</v>
      </c>
      <c r="AJ399">
        <v>9</v>
      </c>
      <c r="AK399">
        <v>9</v>
      </c>
      <c r="AL399">
        <v>123</v>
      </c>
      <c r="AM399">
        <v>113</v>
      </c>
      <c r="AN399">
        <v>553</v>
      </c>
      <c r="AO399">
        <v>6</v>
      </c>
      <c r="AP399">
        <v>543</v>
      </c>
      <c r="AQ399">
        <v>0</v>
      </c>
      <c r="AR399">
        <v>0</v>
      </c>
      <c r="AS399">
        <v>0</v>
      </c>
      <c r="AT399">
        <v>403</v>
      </c>
      <c r="AU399">
        <v>2</v>
      </c>
      <c r="AV399">
        <v>397</v>
      </c>
      <c r="AW399">
        <v>795</v>
      </c>
      <c r="AX399">
        <v>10</v>
      </c>
      <c r="AY399">
        <v>38</v>
      </c>
      <c r="AZ399">
        <v>741</v>
      </c>
      <c r="BA399">
        <v>13</v>
      </c>
      <c r="BB399">
        <v>0</v>
      </c>
      <c r="BC399">
        <v>0</v>
      </c>
      <c r="BD399">
        <v>13</v>
      </c>
      <c r="BE399">
        <v>776</v>
      </c>
      <c r="BF399">
        <v>10</v>
      </c>
      <c r="BG399">
        <v>38</v>
      </c>
      <c r="BH399">
        <v>722</v>
      </c>
      <c r="BI399">
        <v>163</v>
      </c>
      <c r="BJ399">
        <v>30</v>
      </c>
      <c r="BK399">
        <v>183</v>
      </c>
      <c r="BL399">
        <v>158</v>
      </c>
      <c r="BM399">
        <v>59</v>
      </c>
      <c r="BN399">
        <v>5</v>
      </c>
      <c r="BO399">
        <v>94</v>
      </c>
      <c r="BP399">
        <v>38</v>
      </c>
      <c r="BQ399">
        <v>2</v>
      </c>
      <c r="BR399">
        <v>0</v>
      </c>
      <c r="BS399">
        <v>56</v>
      </c>
      <c r="BT399">
        <v>1</v>
      </c>
      <c r="BU399">
        <v>0</v>
      </c>
      <c r="BV399">
        <v>9</v>
      </c>
      <c r="BW399">
        <v>21</v>
      </c>
      <c r="BX399">
        <v>1</v>
      </c>
      <c r="BY399">
        <v>20</v>
      </c>
      <c r="BZ399">
        <v>43</v>
      </c>
      <c r="CA399">
        <v>10</v>
      </c>
      <c r="CB399">
        <v>37</v>
      </c>
      <c r="CC399">
        <v>6</v>
      </c>
      <c r="CG399">
        <v>1014</v>
      </c>
      <c r="CH399">
        <v>674</v>
      </c>
      <c r="CI399">
        <v>1029</v>
      </c>
      <c r="CJ399">
        <v>233</v>
      </c>
      <c r="CK399">
        <v>929</v>
      </c>
      <c r="CL399">
        <v>533</v>
      </c>
      <c r="CM399">
        <v>945</v>
      </c>
      <c r="CN399">
        <v>885</v>
      </c>
      <c r="CO399">
        <v>895</v>
      </c>
      <c r="CP399">
        <v>293</v>
      </c>
      <c r="CQ399">
        <v>24</v>
      </c>
      <c r="CR399">
        <v>16</v>
      </c>
      <c r="CS399">
        <v>21</v>
      </c>
      <c r="CT399">
        <v>1</v>
      </c>
      <c r="CU399">
        <v>18</v>
      </c>
      <c r="CV399">
        <v>7</v>
      </c>
      <c r="CW399">
        <v>17</v>
      </c>
      <c r="CX399">
        <v>15</v>
      </c>
      <c r="CY399">
        <v>14</v>
      </c>
      <c r="CZ399">
        <v>3</v>
      </c>
      <c r="DA399">
        <v>980</v>
      </c>
      <c r="DB399">
        <v>652</v>
      </c>
      <c r="DC399">
        <v>998</v>
      </c>
      <c r="DD399">
        <v>224</v>
      </c>
      <c r="DE399">
        <v>902</v>
      </c>
      <c r="DF399">
        <v>517</v>
      </c>
      <c r="DG399">
        <v>921</v>
      </c>
      <c r="DH399">
        <v>863</v>
      </c>
      <c r="DI399">
        <v>874</v>
      </c>
      <c r="DJ399">
        <v>287</v>
      </c>
      <c r="DL399">
        <v>1174</v>
      </c>
      <c r="DM399">
        <v>1161</v>
      </c>
      <c r="DN399">
        <v>13</v>
      </c>
      <c r="DO399">
        <v>1174</v>
      </c>
      <c r="DP399">
        <v>46</v>
      </c>
      <c r="DQ399">
        <v>1115</v>
      </c>
      <c r="DR399">
        <v>13</v>
      </c>
      <c r="DS399">
        <v>6</v>
      </c>
      <c r="DT399">
        <v>676</v>
      </c>
      <c r="DU399">
        <v>224</v>
      </c>
      <c r="DV399">
        <v>768</v>
      </c>
      <c r="DW399">
        <v>102</v>
      </c>
      <c r="DX399">
        <v>10</v>
      </c>
      <c r="DY399">
        <v>35</v>
      </c>
      <c r="DZ399">
        <v>27</v>
      </c>
      <c r="EA399">
        <v>8</v>
      </c>
      <c r="EB399">
        <v>5</v>
      </c>
      <c r="EC399">
        <v>0</v>
      </c>
      <c r="ED399">
        <v>655</v>
      </c>
      <c r="EE399">
        <v>15</v>
      </c>
      <c r="EF399">
        <v>3</v>
      </c>
      <c r="EG399">
        <v>114</v>
      </c>
      <c r="EH399">
        <v>689</v>
      </c>
      <c r="EI399">
        <v>368</v>
      </c>
      <c r="EJ399">
        <v>2</v>
      </c>
      <c r="EK399">
        <v>29</v>
      </c>
      <c r="EL399">
        <v>13</v>
      </c>
      <c r="EM399">
        <v>2</v>
      </c>
      <c r="EN399">
        <v>1</v>
      </c>
      <c r="EO399">
        <v>81</v>
      </c>
      <c r="EP399">
        <v>670</v>
      </c>
      <c r="EQ399">
        <v>363</v>
      </c>
      <c r="ER399">
        <v>27</v>
      </c>
      <c r="ES399">
        <v>334</v>
      </c>
      <c r="ET399">
        <v>81</v>
      </c>
      <c r="EU399">
        <v>214</v>
      </c>
      <c r="EV399">
        <v>163</v>
      </c>
      <c r="EW399">
        <v>12431</v>
      </c>
      <c r="EX399">
        <v>2</v>
      </c>
      <c r="EY399">
        <v>569</v>
      </c>
      <c r="EZ399">
        <v>31</v>
      </c>
      <c r="FA399">
        <v>57</v>
      </c>
      <c r="FB399">
        <v>247</v>
      </c>
      <c r="FC399">
        <v>7865</v>
      </c>
      <c r="FD399">
        <v>4043</v>
      </c>
      <c r="FE399">
        <v>900</v>
      </c>
      <c r="FF399">
        <v>12808</v>
      </c>
      <c r="FG399">
        <v>119</v>
      </c>
      <c r="FH399">
        <v>63</v>
      </c>
      <c r="FI399">
        <v>4</v>
      </c>
      <c r="FJ399">
        <v>23</v>
      </c>
      <c r="FK399">
        <v>6</v>
      </c>
      <c r="FL399">
        <v>110</v>
      </c>
      <c r="FM399">
        <v>3</v>
      </c>
      <c r="FN399">
        <v>3</v>
      </c>
      <c r="FO399">
        <v>0</v>
      </c>
      <c r="FP399">
        <v>0</v>
      </c>
      <c r="FQ399">
        <v>0</v>
      </c>
      <c r="FR399">
        <v>0</v>
      </c>
      <c r="FS399">
        <v>0</v>
      </c>
      <c r="FT399">
        <v>0</v>
      </c>
      <c r="FU399">
        <v>19</v>
      </c>
      <c r="FV399">
        <v>11</v>
      </c>
      <c r="FW399">
        <v>4</v>
      </c>
      <c r="FX399">
        <v>3</v>
      </c>
      <c r="FY399">
        <v>8</v>
      </c>
      <c r="FZ399">
        <v>10</v>
      </c>
      <c r="GA399">
        <v>22</v>
      </c>
      <c r="GB399">
        <v>3</v>
      </c>
      <c r="GC399">
        <v>665</v>
      </c>
      <c r="GD399">
        <v>172</v>
      </c>
      <c r="GE399">
        <v>837</v>
      </c>
      <c r="GF399">
        <v>8</v>
      </c>
      <c r="GG399">
        <v>3</v>
      </c>
      <c r="GH399">
        <v>11</v>
      </c>
      <c r="GI399">
        <v>652</v>
      </c>
      <c r="GJ399">
        <v>167</v>
      </c>
      <c r="GK399">
        <v>819</v>
      </c>
      <c r="GL399">
        <v>665</v>
      </c>
      <c r="GM399">
        <v>58</v>
      </c>
      <c r="GN399">
        <v>57</v>
      </c>
      <c r="GO399">
        <v>57</v>
      </c>
      <c r="GP399">
        <v>407</v>
      </c>
      <c r="GQ399">
        <v>0</v>
      </c>
      <c r="GR399">
        <v>0</v>
      </c>
      <c r="GS399">
        <v>0</v>
      </c>
      <c r="GT399" t="s">
        <v>118</v>
      </c>
      <c r="GU399" t="s">
        <v>1387</v>
      </c>
      <c r="HH399" s="130"/>
      <c r="HI399" s="130"/>
      <c r="HN399" s="130"/>
      <c r="HO399" s="130"/>
      <c r="HP399" s="130"/>
    </row>
    <row r="400" spans="1:224" x14ac:dyDescent="0.3">
      <c r="A400" t="s">
        <v>126</v>
      </c>
      <c r="B400" t="s">
        <v>248</v>
      </c>
      <c r="C400" t="s">
        <v>878</v>
      </c>
      <c r="D400" t="s">
        <v>879</v>
      </c>
      <c r="E400" s="353">
        <v>44713</v>
      </c>
      <c r="F400">
        <v>7993</v>
      </c>
      <c r="G400">
        <v>317</v>
      </c>
      <c r="H400">
        <v>298</v>
      </c>
      <c r="I400">
        <v>315</v>
      </c>
      <c r="J400">
        <v>291</v>
      </c>
      <c r="K400">
        <v>316</v>
      </c>
      <c r="L400">
        <v>228</v>
      </c>
      <c r="M400">
        <v>273</v>
      </c>
      <c r="N400">
        <v>57</v>
      </c>
      <c r="O400">
        <v>330</v>
      </c>
      <c r="P400">
        <v>16</v>
      </c>
      <c r="Q400">
        <v>14</v>
      </c>
      <c r="R400">
        <v>15</v>
      </c>
      <c r="S400">
        <v>17</v>
      </c>
      <c r="T400">
        <v>15</v>
      </c>
      <c r="U400">
        <v>9</v>
      </c>
      <c r="V400">
        <v>14</v>
      </c>
      <c r="W400">
        <v>2</v>
      </c>
      <c r="X400">
        <v>21</v>
      </c>
      <c r="Y400">
        <v>296</v>
      </c>
      <c r="Z400">
        <v>282</v>
      </c>
      <c r="AA400">
        <v>296</v>
      </c>
      <c r="AB400">
        <v>272</v>
      </c>
      <c r="AC400">
        <v>297</v>
      </c>
      <c r="AD400">
        <v>217</v>
      </c>
      <c r="AE400">
        <v>258</v>
      </c>
      <c r="AF400">
        <v>52</v>
      </c>
      <c r="AG400">
        <v>302</v>
      </c>
      <c r="AH400">
        <v>38</v>
      </c>
      <c r="AI400">
        <v>38</v>
      </c>
      <c r="AJ400">
        <v>1</v>
      </c>
      <c r="AK400">
        <v>1</v>
      </c>
      <c r="AL400">
        <v>37</v>
      </c>
      <c r="AM400">
        <v>37</v>
      </c>
      <c r="AN400">
        <v>206</v>
      </c>
      <c r="AO400">
        <v>7</v>
      </c>
      <c r="AP400">
        <v>199</v>
      </c>
      <c r="AQ400">
        <v>0</v>
      </c>
      <c r="AR400">
        <v>0</v>
      </c>
      <c r="AS400">
        <v>0</v>
      </c>
      <c r="AT400">
        <v>38</v>
      </c>
      <c r="AU400">
        <v>0</v>
      </c>
      <c r="AV400">
        <v>38</v>
      </c>
      <c r="AW400">
        <v>273</v>
      </c>
      <c r="AX400">
        <v>6</v>
      </c>
      <c r="AY400">
        <v>8</v>
      </c>
      <c r="AZ400">
        <v>259</v>
      </c>
      <c r="BA400">
        <v>14</v>
      </c>
      <c r="BB400">
        <v>0</v>
      </c>
      <c r="BC400">
        <v>1</v>
      </c>
      <c r="BD400">
        <v>13</v>
      </c>
      <c r="BE400">
        <v>258</v>
      </c>
      <c r="BF400">
        <v>6</v>
      </c>
      <c r="BG400">
        <v>7</v>
      </c>
      <c r="BH400">
        <v>245</v>
      </c>
      <c r="BI400">
        <v>23</v>
      </c>
      <c r="BJ400">
        <v>5</v>
      </c>
      <c r="BK400">
        <v>51</v>
      </c>
      <c r="BL400">
        <v>59</v>
      </c>
      <c r="BM400">
        <v>9</v>
      </c>
      <c r="BN400">
        <v>0</v>
      </c>
      <c r="BO400">
        <v>14</v>
      </c>
      <c r="BP400">
        <v>4</v>
      </c>
      <c r="BQ400">
        <v>0</v>
      </c>
      <c r="BR400">
        <v>0</v>
      </c>
      <c r="BS400">
        <v>10</v>
      </c>
      <c r="BT400">
        <v>0</v>
      </c>
      <c r="BU400">
        <v>0</v>
      </c>
      <c r="BV400">
        <v>1</v>
      </c>
      <c r="BW400">
        <v>4</v>
      </c>
      <c r="BX400">
        <v>0</v>
      </c>
      <c r="BY400">
        <v>4</v>
      </c>
      <c r="BZ400">
        <v>7</v>
      </c>
      <c r="CA400">
        <v>0</v>
      </c>
      <c r="CB400">
        <v>7</v>
      </c>
      <c r="CC400">
        <v>0</v>
      </c>
      <c r="CG400">
        <v>317</v>
      </c>
      <c r="CH400">
        <v>203</v>
      </c>
      <c r="CI400">
        <v>315</v>
      </c>
      <c r="CJ400">
        <v>100</v>
      </c>
      <c r="CK400">
        <v>289</v>
      </c>
      <c r="CL400">
        <v>210</v>
      </c>
      <c r="CM400">
        <v>298</v>
      </c>
      <c r="CN400">
        <v>276</v>
      </c>
      <c r="CO400">
        <v>282</v>
      </c>
      <c r="CP400">
        <v>127</v>
      </c>
      <c r="CQ400">
        <v>16</v>
      </c>
      <c r="CR400">
        <v>14</v>
      </c>
      <c r="CS400">
        <v>15</v>
      </c>
      <c r="CT400">
        <v>2</v>
      </c>
      <c r="CU400">
        <v>14</v>
      </c>
      <c r="CV400">
        <v>6</v>
      </c>
      <c r="CW400">
        <v>14</v>
      </c>
      <c r="CX400">
        <v>14</v>
      </c>
      <c r="CY400">
        <v>12</v>
      </c>
      <c r="CZ400">
        <v>5</v>
      </c>
      <c r="DA400">
        <v>296</v>
      </c>
      <c r="DB400">
        <v>186</v>
      </c>
      <c r="DC400">
        <v>296</v>
      </c>
      <c r="DD400">
        <v>94</v>
      </c>
      <c r="DE400">
        <v>271</v>
      </c>
      <c r="DF400">
        <v>200</v>
      </c>
      <c r="DG400">
        <v>282</v>
      </c>
      <c r="DH400">
        <v>260</v>
      </c>
      <c r="DI400">
        <v>269</v>
      </c>
      <c r="DJ400">
        <v>121</v>
      </c>
      <c r="DL400">
        <v>356</v>
      </c>
      <c r="DM400">
        <v>348</v>
      </c>
      <c r="DN400">
        <v>8</v>
      </c>
      <c r="DO400">
        <v>356</v>
      </c>
      <c r="DP400">
        <v>26</v>
      </c>
      <c r="DQ400">
        <v>322</v>
      </c>
      <c r="DR400">
        <v>8</v>
      </c>
      <c r="DS400">
        <v>177</v>
      </c>
      <c r="DT400">
        <v>248</v>
      </c>
      <c r="DU400">
        <v>161</v>
      </c>
      <c r="DV400">
        <v>114</v>
      </c>
      <c r="DW400">
        <v>28</v>
      </c>
      <c r="DX400">
        <v>7</v>
      </c>
      <c r="DY400">
        <v>21</v>
      </c>
      <c r="DZ400">
        <v>24</v>
      </c>
      <c r="EA400">
        <v>1</v>
      </c>
      <c r="EB400">
        <v>132</v>
      </c>
      <c r="EC400">
        <v>11</v>
      </c>
      <c r="ED400">
        <v>201</v>
      </c>
      <c r="EE400">
        <v>13</v>
      </c>
      <c r="EF400">
        <v>3</v>
      </c>
      <c r="EG400">
        <v>24</v>
      </c>
      <c r="EH400">
        <v>139</v>
      </c>
      <c r="EI400">
        <v>190</v>
      </c>
      <c r="EJ400">
        <v>2</v>
      </c>
      <c r="EK400">
        <v>11</v>
      </c>
      <c r="EL400">
        <v>7</v>
      </c>
      <c r="EM400">
        <v>6</v>
      </c>
      <c r="EN400">
        <v>0</v>
      </c>
      <c r="EO400">
        <v>13</v>
      </c>
      <c r="EP400">
        <v>129</v>
      </c>
      <c r="EQ400">
        <v>180</v>
      </c>
      <c r="ER400">
        <v>4</v>
      </c>
      <c r="ES400">
        <v>49</v>
      </c>
      <c r="ET400">
        <v>4</v>
      </c>
      <c r="EU400">
        <v>168</v>
      </c>
      <c r="EV400">
        <v>46</v>
      </c>
      <c r="EW400">
        <v>5851</v>
      </c>
      <c r="EX400">
        <v>4</v>
      </c>
      <c r="EY400">
        <v>442</v>
      </c>
      <c r="EZ400">
        <v>35</v>
      </c>
      <c r="FA400">
        <v>15</v>
      </c>
      <c r="FB400">
        <v>68</v>
      </c>
      <c r="FC400">
        <v>2330</v>
      </c>
      <c r="FD400">
        <v>2694</v>
      </c>
      <c r="FE400">
        <v>1041</v>
      </c>
      <c r="FF400">
        <v>6065</v>
      </c>
      <c r="FG400">
        <v>38</v>
      </c>
      <c r="FH400">
        <v>24</v>
      </c>
      <c r="FI400">
        <v>0</v>
      </c>
      <c r="FJ400">
        <v>1</v>
      </c>
      <c r="FK400">
        <v>2</v>
      </c>
      <c r="FL400">
        <v>35</v>
      </c>
      <c r="FM400">
        <v>1</v>
      </c>
      <c r="FN400">
        <v>3</v>
      </c>
      <c r="FO400">
        <v>0</v>
      </c>
      <c r="FP400">
        <v>0</v>
      </c>
      <c r="FQ400">
        <v>0</v>
      </c>
      <c r="FR400">
        <v>2</v>
      </c>
      <c r="FS400">
        <v>0</v>
      </c>
      <c r="FT400">
        <v>0</v>
      </c>
      <c r="FU400">
        <v>4</v>
      </c>
      <c r="FV400">
        <v>2</v>
      </c>
      <c r="FW400">
        <v>0</v>
      </c>
      <c r="FX400">
        <v>0</v>
      </c>
      <c r="FY400">
        <v>4</v>
      </c>
      <c r="FZ400">
        <v>0</v>
      </c>
      <c r="GA400">
        <v>7</v>
      </c>
      <c r="GB400">
        <v>2</v>
      </c>
      <c r="GC400">
        <v>159</v>
      </c>
      <c r="GD400">
        <v>48</v>
      </c>
      <c r="GE400">
        <v>207</v>
      </c>
      <c r="GF400">
        <v>5</v>
      </c>
      <c r="GG400">
        <v>1</v>
      </c>
      <c r="GH400">
        <v>6</v>
      </c>
      <c r="GI400">
        <v>152</v>
      </c>
      <c r="GJ400">
        <v>45</v>
      </c>
      <c r="GK400">
        <v>197</v>
      </c>
      <c r="GL400">
        <v>159</v>
      </c>
      <c r="GM400">
        <v>8</v>
      </c>
      <c r="GN400">
        <v>8</v>
      </c>
      <c r="GO400">
        <v>8</v>
      </c>
      <c r="GP400">
        <v>85</v>
      </c>
      <c r="GQ400">
        <v>2</v>
      </c>
      <c r="GR400">
        <v>1</v>
      </c>
      <c r="GS400">
        <v>1</v>
      </c>
      <c r="GT400" t="s">
        <v>121</v>
      </c>
      <c r="GU400" t="s">
        <v>1367</v>
      </c>
      <c r="HH400" s="130"/>
      <c r="HI400" s="130"/>
      <c r="HN400" s="130"/>
      <c r="HO400" s="130"/>
      <c r="HP400" s="130"/>
    </row>
    <row r="401" spans="1:224" x14ac:dyDescent="0.3">
      <c r="A401" t="s">
        <v>126</v>
      </c>
      <c r="B401" t="s">
        <v>248</v>
      </c>
      <c r="C401" t="s">
        <v>880</v>
      </c>
      <c r="D401" t="s">
        <v>881</v>
      </c>
      <c r="E401" s="353">
        <v>44682</v>
      </c>
      <c r="F401">
        <v>9519</v>
      </c>
      <c r="G401">
        <v>368</v>
      </c>
      <c r="H401">
        <v>339</v>
      </c>
      <c r="I401">
        <v>372</v>
      </c>
      <c r="J401">
        <v>301</v>
      </c>
      <c r="K401">
        <v>367</v>
      </c>
      <c r="L401">
        <v>266</v>
      </c>
      <c r="M401">
        <v>316</v>
      </c>
      <c r="N401">
        <v>130</v>
      </c>
      <c r="O401">
        <v>369</v>
      </c>
      <c r="P401">
        <v>19</v>
      </c>
      <c r="Q401">
        <v>18</v>
      </c>
      <c r="R401">
        <v>20</v>
      </c>
      <c r="S401">
        <v>8</v>
      </c>
      <c r="T401">
        <v>19</v>
      </c>
      <c r="U401">
        <v>10</v>
      </c>
      <c r="V401">
        <v>17</v>
      </c>
      <c r="W401">
        <v>9</v>
      </c>
      <c r="X401">
        <v>26</v>
      </c>
      <c r="Y401">
        <v>347</v>
      </c>
      <c r="Z401">
        <v>319</v>
      </c>
      <c r="AA401">
        <v>350</v>
      </c>
      <c r="AB401">
        <v>292</v>
      </c>
      <c r="AC401">
        <v>346</v>
      </c>
      <c r="AD401">
        <v>256</v>
      </c>
      <c r="AE401">
        <v>297</v>
      </c>
      <c r="AF401">
        <v>119</v>
      </c>
      <c r="AG401">
        <v>341</v>
      </c>
      <c r="AH401">
        <v>26</v>
      </c>
      <c r="AI401">
        <v>24</v>
      </c>
      <c r="AJ401">
        <v>0</v>
      </c>
      <c r="AK401">
        <v>0</v>
      </c>
      <c r="AL401">
        <v>26</v>
      </c>
      <c r="AM401">
        <v>24</v>
      </c>
      <c r="AN401">
        <v>207</v>
      </c>
      <c r="AO401">
        <v>3</v>
      </c>
      <c r="AP401">
        <v>204</v>
      </c>
      <c r="AQ401">
        <v>0</v>
      </c>
      <c r="AR401">
        <v>0</v>
      </c>
      <c r="AS401">
        <v>0</v>
      </c>
      <c r="AT401">
        <v>77</v>
      </c>
      <c r="AU401">
        <v>1</v>
      </c>
      <c r="AV401">
        <v>76</v>
      </c>
      <c r="AW401">
        <v>316</v>
      </c>
      <c r="AX401">
        <v>7</v>
      </c>
      <c r="AY401">
        <v>29</v>
      </c>
      <c r="AZ401">
        <v>279</v>
      </c>
      <c r="BA401">
        <v>17</v>
      </c>
      <c r="BB401">
        <v>0</v>
      </c>
      <c r="BC401">
        <v>0</v>
      </c>
      <c r="BD401">
        <v>17</v>
      </c>
      <c r="BE401">
        <v>297</v>
      </c>
      <c r="BF401">
        <v>7</v>
      </c>
      <c r="BG401">
        <v>29</v>
      </c>
      <c r="BH401">
        <v>260</v>
      </c>
      <c r="BI401">
        <v>66</v>
      </c>
      <c r="BJ401">
        <v>8</v>
      </c>
      <c r="BK401">
        <v>86</v>
      </c>
      <c r="BL401">
        <v>44</v>
      </c>
      <c r="BM401">
        <v>14</v>
      </c>
      <c r="BN401">
        <v>3</v>
      </c>
      <c r="BO401">
        <v>19</v>
      </c>
      <c r="BP401">
        <v>2</v>
      </c>
      <c r="BQ401">
        <v>0</v>
      </c>
      <c r="BR401">
        <v>0</v>
      </c>
      <c r="BS401">
        <v>17</v>
      </c>
      <c r="BT401">
        <v>1</v>
      </c>
      <c r="BU401">
        <v>0</v>
      </c>
      <c r="BV401">
        <v>3</v>
      </c>
      <c r="BW401">
        <v>6</v>
      </c>
      <c r="BX401">
        <v>0</v>
      </c>
      <c r="BY401">
        <v>6</v>
      </c>
      <c r="BZ401">
        <v>14</v>
      </c>
      <c r="CA401">
        <v>2</v>
      </c>
      <c r="CB401">
        <v>13</v>
      </c>
      <c r="CC401">
        <v>1</v>
      </c>
      <c r="CG401">
        <v>368</v>
      </c>
      <c r="CH401">
        <v>257</v>
      </c>
      <c r="CI401">
        <v>372</v>
      </c>
      <c r="CJ401">
        <v>125</v>
      </c>
      <c r="CK401">
        <v>345</v>
      </c>
      <c r="CL401">
        <v>260</v>
      </c>
      <c r="CM401">
        <v>339</v>
      </c>
      <c r="CN401">
        <v>321</v>
      </c>
      <c r="CO401">
        <v>319</v>
      </c>
      <c r="CP401">
        <v>156</v>
      </c>
      <c r="CQ401">
        <v>19</v>
      </c>
      <c r="CR401">
        <v>18</v>
      </c>
      <c r="CS401">
        <v>20</v>
      </c>
      <c r="CT401">
        <v>6</v>
      </c>
      <c r="CU401">
        <v>19</v>
      </c>
      <c r="CV401">
        <v>12</v>
      </c>
      <c r="CW401">
        <v>18</v>
      </c>
      <c r="CX401">
        <v>18</v>
      </c>
      <c r="CY401">
        <v>14</v>
      </c>
      <c r="CZ401">
        <v>8</v>
      </c>
      <c r="DA401">
        <v>347</v>
      </c>
      <c r="DB401">
        <v>238</v>
      </c>
      <c r="DC401">
        <v>350</v>
      </c>
      <c r="DD401">
        <v>118</v>
      </c>
      <c r="DE401">
        <v>325</v>
      </c>
      <c r="DF401">
        <v>247</v>
      </c>
      <c r="DG401">
        <v>319</v>
      </c>
      <c r="DH401">
        <v>301</v>
      </c>
      <c r="DI401">
        <v>303</v>
      </c>
      <c r="DJ401">
        <v>147</v>
      </c>
      <c r="DL401">
        <v>412</v>
      </c>
      <c r="DM401">
        <v>409</v>
      </c>
      <c r="DN401">
        <v>3</v>
      </c>
      <c r="DO401">
        <v>412</v>
      </c>
      <c r="DP401">
        <v>32</v>
      </c>
      <c r="DQ401">
        <v>377</v>
      </c>
      <c r="DR401">
        <v>3</v>
      </c>
      <c r="DS401">
        <v>16</v>
      </c>
      <c r="DT401">
        <v>44</v>
      </c>
      <c r="DU401">
        <v>247</v>
      </c>
      <c r="DV401">
        <v>97</v>
      </c>
      <c r="DW401">
        <v>26</v>
      </c>
      <c r="DX401">
        <v>13</v>
      </c>
      <c r="DY401">
        <v>12</v>
      </c>
      <c r="DZ401">
        <v>16</v>
      </c>
      <c r="EA401">
        <v>1</v>
      </c>
      <c r="EB401">
        <v>10</v>
      </c>
      <c r="EC401">
        <v>0</v>
      </c>
      <c r="ED401">
        <v>33</v>
      </c>
      <c r="EE401">
        <v>2</v>
      </c>
      <c r="EF401">
        <v>4</v>
      </c>
      <c r="EG401">
        <v>22</v>
      </c>
      <c r="EH401">
        <v>142</v>
      </c>
      <c r="EI401">
        <v>244</v>
      </c>
      <c r="EJ401">
        <v>4</v>
      </c>
      <c r="EK401">
        <v>12</v>
      </c>
      <c r="EL401">
        <v>11</v>
      </c>
      <c r="EM401">
        <v>5</v>
      </c>
      <c r="EN401">
        <v>0</v>
      </c>
      <c r="EO401">
        <v>9</v>
      </c>
      <c r="EP401">
        <v>130</v>
      </c>
      <c r="EQ401">
        <v>238</v>
      </c>
      <c r="ER401">
        <v>10</v>
      </c>
      <c r="ES401">
        <v>65</v>
      </c>
      <c r="ET401">
        <v>3</v>
      </c>
      <c r="EU401">
        <v>22</v>
      </c>
      <c r="EV401">
        <v>8</v>
      </c>
      <c r="EW401">
        <v>7201</v>
      </c>
      <c r="EX401">
        <v>2</v>
      </c>
      <c r="EY401">
        <v>397</v>
      </c>
      <c r="EZ401">
        <v>8</v>
      </c>
      <c r="FA401">
        <v>29</v>
      </c>
      <c r="FB401">
        <v>124</v>
      </c>
      <c r="FC401">
        <v>2632</v>
      </c>
      <c r="FD401">
        <v>3195</v>
      </c>
      <c r="FE401">
        <v>1404</v>
      </c>
      <c r="FF401">
        <v>7231</v>
      </c>
      <c r="FG401">
        <v>35</v>
      </c>
      <c r="FH401">
        <v>21</v>
      </c>
      <c r="FI401">
        <v>0</v>
      </c>
      <c r="FJ401">
        <v>5</v>
      </c>
      <c r="FK401">
        <v>2</v>
      </c>
      <c r="FL401">
        <v>32</v>
      </c>
      <c r="FM401">
        <v>1</v>
      </c>
      <c r="FN401">
        <v>4</v>
      </c>
      <c r="FO401">
        <v>0</v>
      </c>
      <c r="FP401">
        <v>0</v>
      </c>
      <c r="FQ401">
        <v>0</v>
      </c>
      <c r="FR401">
        <v>2</v>
      </c>
      <c r="FS401">
        <v>0</v>
      </c>
      <c r="FT401">
        <v>0</v>
      </c>
      <c r="FU401">
        <v>4</v>
      </c>
      <c r="FV401">
        <v>2</v>
      </c>
      <c r="FW401">
        <v>1</v>
      </c>
      <c r="FX401">
        <v>0</v>
      </c>
      <c r="FY401">
        <v>4</v>
      </c>
      <c r="FZ401">
        <v>0</v>
      </c>
      <c r="GA401">
        <v>8</v>
      </c>
      <c r="GB401">
        <v>3</v>
      </c>
      <c r="GC401">
        <v>185</v>
      </c>
      <c r="GD401">
        <v>77</v>
      </c>
      <c r="GE401">
        <v>262</v>
      </c>
      <c r="GF401">
        <v>9</v>
      </c>
      <c r="GG401">
        <v>1</v>
      </c>
      <c r="GH401">
        <v>10</v>
      </c>
      <c r="GI401">
        <v>175</v>
      </c>
      <c r="GJ401">
        <v>76</v>
      </c>
      <c r="GK401">
        <v>251</v>
      </c>
      <c r="GL401">
        <v>185</v>
      </c>
      <c r="GM401">
        <v>3</v>
      </c>
      <c r="GN401">
        <v>3</v>
      </c>
      <c r="GO401">
        <v>3</v>
      </c>
      <c r="GP401">
        <v>70</v>
      </c>
      <c r="GQ401">
        <v>4</v>
      </c>
      <c r="GR401">
        <v>1</v>
      </c>
      <c r="GS401">
        <v>1</v>
      </c>
      <c r="GT401" t="s">
        <v>118</v>
      </c>
      <c r="GU401" t="s">
        <v>1368</v>
      </c>
      <c r="HH401" s="130"/>
      <c r="HI401" s="130"/>
      <c r="HN401" s="130"/>
      <c r="HO401" s="130"/>
      <c r="HP401" s="130"/>
    </row>
    <row r="402" spans="1:224" x14ac:dyDescent="0.3">
      <c r="A402" t="s">
        <v>126</v>
      </c>
      <c r="B402" t="s">
        <v>248</v>
      </c>
      <c r="C402" t="s">
        <v>880</v>
      </c>
      <c r="D402" t="s">
        <v>881</v>
      </c>
      <c r="E402" s="353">
        <v>44713</v>
      </c>
      <c r="F402">
        <v>9579</v>
      </c>
      <c r="G402">
        <v>372</v>
      </c>
      <c r="H402">
        <v>344</v>
      </c>
      <c r="I402">
        <v>377</v>
      </c>
      <c r="J402">
        <v>304</v>
      </c>
      <c r="K402">
        <v>373</v>
      </c>
      <c r="L402">
        <v>268</v>
      </c>
      <c r="M402">
        <v>320</v>
      </c>
      <c r="N402">
        <v>121</v>
      </c>
      <c r="O402">
        <v>373</v>
      </c>
      <c r="P402">
        <v>19</v>
      </c>
      <c r="Q402">
        <v>17</v>
      </c>
      <c r="R402">
        <v>19</v>
      </c>
      <c r="S402">
        <v>8</v>
      </c>
      <c r="T402">
        <v>18</v>
      </c>
      <c r="U402">
        <v>10</v>
      </c>
      <c r="V402">
        <v>17</v>
      </c>
      <c r="W402">
        <v>9</v>
      </c>
      <c r="X402">
        <v>26</v>
      </c>
      <c r="Y402">
        <v>351</v>
      </c>
      <c r="Z402">
        <v>325</v>
      </c>
      <c r="AA402">
        <v>356</v>
      </c>
      <c r="AB402">
        <v>295</v>
      </c>
      <c r="AC402">
        <v>353</v>
      </c>
      <c r="AD402">
        <v>258</v>
      </c>
      <c r="AE402">
        <v>301</v>
      </c>
      <c r="AF402">
        <v>111</v>
      </c>
      <c r="AG402">
        <v>345</v>
      </c>
      <c r="AH402">
        <v>25</v>
      </c>
      <c r="AI402">
        <v>24</v>
      </c>
      <c r="AJ402">
        <v>0</v>
      </c>
      <c r="AK402">
        <v>0</v>
      </c>
      <c r="AL402">
        <v>25</v>
      </c>
      <c r="AM402">
        <v>24</v>
      </c>
      <c r="AN402">
        <v>214</v>
      </c>
      <c r="AO402">
        <v>4</v>
      </c>
      <c r="AP402">
        <v>210</v>
      </c>
      <c r="AQ402">
        <v>0</v>
      </c>
      <c r="AR402">
        <v>0</v>
      </c>
      <c r="AS402">
        <v>0</v>
      </c>
      <c r="AT402">
        <v>76</v>
      </c>
      <c r="AU402">
        <v>2</v>
      </c>
      <c r="AV402">
        <v>74</v>
      </c>
      <c r="AW402">
        <v>320</v>
      </c>
      <c r="AX402">
        <v>7</v>
      </c>
      <c r="AY402">
        <v>28</v>
      </c>
      <c r="AZ402">
        <v>284</v>
      </c>
      <c r="BA402">
        <v>17</v>
      </c>
      <c r="BB402">
        <v>0</v>
      </c>
      <c r="BC402">
        <v>0</v>
      </c>
      <c r="BD402">
        <v>17</v>
      </c>
      <c r="BE402">
        <v>301</v>
      </c>
      <c r="BF402">
        <v>7</v>
      </c>
      <c r="BG402">
        <v>28</v>
      </c>
      <c r="BH402">
        <v>265</v>
      </c>
      <c r="BI402">
        <v>67</v>
      </c>
      <c r="BJ402">
        <v>8</v>
      </c>
      <c r="BK402">
        <v>86</v>
      </c>
      <c r="BL402">
        <v>44</v>
      </c>
      <c r="BM402">
        <v>15</v>
      </c>
      <c r="BN402">
        <v>3</v>
      </c>
      <c r="BO402">
        <v>18</v>
      </c>
      <c r="BP402">
        <v>2</v>
      </c>
      <c r="BQ402">
        <v>0</v>
      </c>
      <c r="BR402">
        <v>0</v>
      </c>
      <c r="BS402">
        <v>16</v>
      </c>
      <c r="BT402">
        <v>1</v>
      </c>
      <c r="BU402">
        <v>0</v>
      </c>
      <c r="BV402">
        <v>3</v>
      </c>
      <c r="BW402">
        <v>6</v>
      </c>
      <c r="BX402">
        <v>0</v>
      </c>
      <c r="BY402">
        <v>6</v>
      </c>
      <c r="BZ402">
        <v>13</v>
      </c>
      <c r="CA402">
        <v>2</v>
      </c>
      <c r="CB402">
        <v>12</v>
      </c>
      <c r="CC402">
        <v>1</v>
      </c>
      <c r="CG402">
        <v>372</v>
      </c>
      <c r="CH402">
        <v>256</v>
      </c>
      <c r="CI402">
        <v>377</v>
      </c>
      <c r="CJ402">
        <v>127</v>
      </c>
      <c r="CK402">
        <v>350</v>
      </c>
      <c r="CL402">
        <v>260</v>
      </c>
      <c r="CM402">
        <v>344</v>
      </c>
      <c r="CN402">
        <v>323</v>
      </c>
      <c r="CO402">
        <v>324</v>
      </c>
      <c r="CP402">
        <v>159</v>
      </c>
      <c r="CQ402">
        <v>19</v>
      </c>
      <c r="CR402">
        <v>17</v>
      </c>
      <c r="CS402">
        <v>19</v>
      </c>
      <c r="CT402">
        <v>6</v>
      </c>
      <c r="CU402">
        <v>18</v>
      </c>
      <c r="CV402">
        <v>11</v>
      </c>
      <c r="CW402">
        <v>17</v>
      </c>
      <c r="CX402">
        <v>17</v>
      </c>
      <c r="CY402">
        <v>14</v>
      </c>
      <c r="CZ402">
        <v>8</v>
      </c>
      <c r="DA402">
        <v>351</v>
      </c>
      <c r="DB402">
        <v>238</v>
      </c>
      <c r="DC402">
        <v>356</v>
      </c>
      <c r="DD402">
        <v>119</v>
      </c>
      <c r="DE402">
        <v>330</v>
      </c>
      <c r="DF402">
        <v>247</v>
      </c>
      <c r="DG402">
        <v>325</v>
      </c>
      <c r="DH402">
        <v>304</v>
      </c>
      <c r="DI402">
        <v>308</v>
      </c>
      <c r="DJ402">
        <v>150</v>
      </c>
      <c r="DL402">
        <v>416</v>
      </c>
      <c r="DM402">
        <v>413</v>
      </c>
      <c r="DN402">
        <v>3</v>
      </c>
      <c r="DO402">
        <v>416</v>
      </c>
      <c r="DP402">
        <v>32</v>
      </c>
      <c r="DQ402">
        <v>381</v>
      </c>
      <c r="DR402">
        <v>3</v>
      </c>
      <c r="DS402">
        <v>16</v>
      </c>
      <c r="DT402">
        <v>44</v>
      </c>
      <c r="DU402">
        <v>254</v>
      </c>
      <c r="DV402">
        <v>99</v>
      </c>
      <c r="DW402">
        <v>26</v>
      </c>
      <c r="DX402">
        <v>15</v>
      </c>
      <c r="DY402">
        <v>14</v>
      </c>
      <c r="DZ402">
        <v>7</v>
      </c>
      <c r="EA402">
        <v>1</v>
      </c>
      <c r="EB402">
        <v>10</v>
      </c>
      <c r="EC402">
        <v>0</v>
      </c>
      <c r="ED402">
        <v>33</v>
      </c>
      <c r="EE402">
        <v>2</v>
      </c>
      <c r="EF402">
        <v>4</v>
      </c>
      <c r="EG402">
        <v>23</v>
      </c>
      <c r="EH402">
        <v>142</v>
      </c>
      <c r="EI402">
        <v>247</v>
      </c>
      <c r="EJ402">
        <v>4</v>
      </c>
      <c r="EK402">
        <v>12</v>
      </c>
      <c r="EL402">
        <v>11</v>
      </c>
      <c r="EM402">
        <v>5</v>
      </c>
      <c r="EN402">
        <v>0</v>
      </c>
      <c r="EO402">
        <v>10</v>
      </c>
      <c r="EP402">
        <v>130</v>
      </c>
      <c r="EQ402">
        <v>241</v>
      </c>
      <c r="ER402">
        <v>11</v>
      </c>
      <c r="ES402">
        <v>64</v>
      </c>
      <c r="ET402">
        <v>3</v>
      </c>
      <c r="EU402">
        <v>23</v>
      </c>
      <c r="EV402">
        <v>8</v>
      </c>
      <c r="EW402">
        <v>7239</v>
      </c>
      <c r="EX402">
        <v>1</v>
      </c>
      <c r="EY402">
        <v>392</v>
      </c>
      <c r="EZ402">
        <v>9</v>
      </c>
      <c r="FA402">
        <v>27</v>
      </c>
      <c r="FB402">
        <v>119</v>
      </c>
      <c r="FC402">
        <v>2646</v>
      </c>
      <c r="FD402">
        <v>3217</v>
      </c>
      <c r="FE402">
        <v>1407</v>
      </c>
      <c r="FF402">
        <v>7270</v>
      </c>
      <c r="FG402">
        <v>36</v>
      </c>
      <c r="FH402">
        <v>21</v>
      </c>
      <c r="FI402">
        <v>0</v>
      </c>
      <c r="FJ402">
        <v>5</v>
      </c>
      <c r="FK402">
        <v>2</v>
      </c>
      <c r="FL402">
        <v>33</v>
      </c>
      <c r="FM402">
        <v>1</v>
      </c>
      <c r="FN402">
        <v>4</v>
      </c>
      <c r="FO402">
        <v>0</v>
      </c>
      <c r="FP402">
        <v>0</v>
      </c>
      <c r="FQ402">
        <v>0</v>
      </c>
      <c r="FR402">
        <v>2</v>
      </c>
      <c r="FS402">
        <v>0</v>
      </c>
      <c r="FT402">
        <v>0</v>
      </c>
      <c r="FU402">
        <v>4</v>
      </c>
      <c r="FV402">
        <v>2</v>
      </c>
      <c r="FW402">
        <v>1</v>
      </c>
      <c r="FX402">
        <v>0</v>
      </c>
      <c r="FY402">
        <v>4</v>
      </c>
      <c r="FZ402">
        <v>0</v>
      </c>
      <c r="GA402">
        <v>8</v>
      </c>
      <c r="GB402">
        <v>2</v>
      </c>
      <c r="GC402">
        <v>187</v>
      </c>
      <c r="GD402">
        <v>77</v>
      </c>
      <c r="GE402">
        <v>264</v>
      </c>
      <c r="GF402">
        <v>9</v>
      </c>
      <c r="GG402">
        <v>1</v>
      </c>
      <c r="GH402">
        <v>10</v>
      </c>
      <c r="GI402">
        <v>177</v>
      </c>
      <c r="GJ402">
        <v>76</v>
      </c>
      <c r="GK402">
        <v>253</v>
      </c>
      <c r="GL402">
        <v>187</v>
      </c>
      <c r="GM402">
        <v>3</v>
      </c>
      <c r="GN402">
        <v>3</v>
      </c>
      <c r="GO402">
        <v>3</v>
      </c>
      <c r="GP402">
        <v>77</v>
      </c>
      <c r="GQ402">
        <v>4</v>
      </c>
      <c r="GR402">
        <v>1</v>
      </c>
      <c r="GS402">
        <v>1</v>
      </c>
      <c r="GT402" t="s">
        <v>121</v>
      </c>
      <c r="GU402" t="s">
        <v>1368</v>
      </c>
      <c r="HH402" s="130"/>
      <c r="HI402" s="130"/>
      <c r="HN402" s="130"/>
      <c r="HO402" s="130"/>
      <c r="HP402" s="130"/>
    </row>
    <row r="403" spans="1:224" x14ac:dyDescent="0.3">
      <c r="A403" t="s">
        <v>126</v>
      </c>
      <c r="B403" t="s">
        <v>248</v>
      </c>
      <c r="C403" t="s">
        <v>882</v>
      </c>
      <c r="D403" t="s">
        <v>883</v>
      </c>
      <c r="E403" s="353">
        <v>44682</v>
      </c>
      <c r="F403">
        <v>9585</v>
      </c>
      <c r="G403">
        <v>263</v>
      </c>
      <c r="H403">
        <v>313</v>
      </c>
      <c r="I403">
        <v>329</v>
      </c>
      <c r="J403">
        <v>237</v>
      </c>
      <c r="K403">
        <v>332</v>
      </c>
      <c r="L403">
        <v>115</v>
      </c>
      <c r="M403">
        <v>174</v>
      </c>
      <c r="N403">
        <v>16</v>
      </c>
      <c r="O403">
        <v>376</v>
      </c>
      <c r="P403">
        <v>15</v>
      </c>
      <c r="Q403">
        <v>16</v>
      </c>
      <c r="R403">
        <v>20</v>
      </c>
      <c r="S403">
        <v>11</v>
      </c>
      <c r="T403">
        <v>20</v>
      </c>
      <c r="U403">
        <v>8</v>
      </c>
      <c r="V403">
        <v>9</v>
      </c>
      <c r="W403">
        <v>0</v>
      </c>
      <c r="X403">
        <v>30</v>
      </c>
      <c r="Y403">
        <v>247</v>
      </c>
      <c r="Z403">
        <v>296</v>
      </c>
      <c r="AA403">
        <v>308</v>
      </c>
      <c r="AB403">
        <v>225</v>
      </c>
      <c r="AC403">
        <v>311</v>
      </c>
      <c r="AD403">
        <v>106</v>
      </c>
      <c r="AE403">
        <v>164</v>
      </c>
      <c r="AF403">
        <v>16</v>
      </c>
      <c r="AG403">
        <v>343</v>
      </c>
      <c r="AH403">
        <v>17</v>
      </c>
      <c r="AI403">
        <v>15</v>
      </c>
      <c r="AJ403">
        <v>2</v>
      </c>
      <c r="AK403">
        <v>1</v>
      </c>
      <c r="AL403">
        <v>15</v>
      </c>
      <c r="AM403">
        <v>14</v>
      </c>
      <c r="AN403">
        <v>88</v>
      </c>
      <c r="AO403">
        <v>4</v>
      </c>
      <c r="AP403">
        <v>83</v>
      </c>
      <c r="AQ403">
        <v>2</v>
      </c>
      <c r="AR403">
        <v>2</v>
      </c>
      <c r="AS403">
        <v>0</v>
      </c>
      <c r="AT403">
        <v>1</v>
      </c>
      <c r="AU403">
        <v>0</v>
      </c>
      <c r="AV403">
        <v>1</v>
      </c>
      <c r="AW403">
        <v>174</v>
      </c>
      <c r="AX403">
        <v>1</v>
      </c>
      <c r="AY403">
        <v>2</v>
      </c>
      <c r="AZ403">
        <v>170</v>
      </c>
      <c r="BA403">
        <v>9</v>
      </c>
      <c r="BB403">
        <v>0</v>
      </c>
      <c r="BC403">
        <v>0</v>
      </c>
      <c r="BD403">
        <v>9</v>
      </c>
      <c r="BE403">
        <v>164</v>
      </c>
      <c r="BF403">
        <v>1</v>
      </c>
      <c r="BG403">
        <v>2</v>
      </c>
      <c r="BH403">
        <v>160</v>
      </c>
      <c r="BI403">
        <v>108</v>
      </c>
      <c r="BJ403">
        <v>7</v>
      </c>
      <c r="BK403">
        <v>97</v>
      </c>
      <c r="BL403">
        <v>47</v>
      </c>
      <c r="BM403">
        <v>6</v>
      </c>
      <c r="BN403">
        <v>0</v>
      </c>
      <c r="BO403">
        <v>16</v>
      </c>
      <c r="BP403">
        <v>3</v>
      </c>
      <c r="BQ403">
        <v>0</v>
      </c>
      <c r="BR403">
        <v>0</v>
      </c>
      <c r="BS403">
        <v>13</v>
      </c>
      <c r="BT403">
        <v>0</v>
      </c>
      <c r="BU403">
        <v>0</v>
      </c>
      <c r="BV403">
        <v>1</v>
      </c>
      <c r="BW403">
        <v>1</v>
      </c>
      <c r="BX403">
        <v>0</v>
      </c>
      <c r="BY403">
        <v>1</v>
      </c>
      <c r="BZ403">
        <v>10</v>
      </c>
      <c r="CA403">
        <v>1</v>
      </c>
      <c r="CB403">
        <v>9</v>
      </c>
      <c r="CC403">
        <v>1</v>
      </c>
      <c r="CG403">
        <v>263</v>
      </c>
      <c r="CH403">
        <v>199</v>
      </c>
      <c r="CI403">
        <v>329</v>
      </c>
      <c r="CJ403">
        <v>100</v>
      </c>
      <c r="CK403">
        <v>301</v>
      </c>
      <c r="CL403">
        <v>202</v>
      </c>
      <c r="CM403">
        <v>313</v>
      </c>
      <c r="CN403">
        <v>290</v>
      </c>
      <c r="CO403">
        <v>223</v>
      </c>
      <c r="CP403">
        <v>101</v>
      </c>
      <c r="CQ403">
        <v>15</v>
      </c>
      <c r="CR403">
        <v>8</v>
      </c>
      <c r="CS403">
        <v>20</v>
      </c>
      <c r="CT403">
        <v>4</v>
      </c>
      <c r="CU403">
        <v>18</v>
      </c>
      <c r="CV403">
        <v>9</v>
      </c>
      <c r="CW403">
        <v>16</v>
      </c>
      <c r="CX403">
        <v>15</v>
      </c>
      <c r="CY403">
        <v>8</v>
      </c>
      <c r="CZ403">
        <v>2</v>
      </c>
      <c r="DA403">
        <v>247</v>
      </c>
      <c r="DB403">
        <v>191</v>
      </c>
      <c r="DC403">
        <v>308</v>
      </c>
      <c r="DD403">
        <v>95</v>
      </c>
      <c r="DE403">
        <v>282</v>
      </c>
      <c r="DF403">
        <v>192</v>
      </c>
      <c r="DG403">
        <v>296</v>
      </c>
      <c r="DH403">
        <v>275</v>
      </c>
      <c r="DI403">
        <v>214</v>
      </c>
      <c r="DJ403">
        <v>99</v>
      </c>
      <c r="DL403">
        <v>432</v>
      </c>
      <c r="DM403">
        <v>427</v>
      </c>
      <c r="DN403">
        <v>5</v>
      </c>
      <c r="DO403">
        <v>432</v>
      </c>
      <c r="DP403">
        <v>37</v>
      </c>
      <c r="DQ403">
        <v>390</v>
      </c>
      <c r="DR403">
        <v>5</v>
      </c>
      <c r="DS403">
        <v>5</v>
      </c>
      <c r="DT403">
        <v>23</v>
      </c>
      <c r="DU403">
        <v>226</v>
      </c>
      <c r="DV403">
        <v>145</v>
      </c>
      <c r="DW403">
        <v>20</v>
      </c>
      <c r="DX403">
        <v>21</v>
      </c>
      <c r="DY403">
        <v>19</v>
      </c>
      <c r="DZ403">
        <v>0</v>
      </c>
      <c r="EA403">
        <v>1</v>
      </c>
      <c r="EB403">
        <v>4</v>
      </c>
      <c r="EC403">
        <v>0</v>
      </c>
      <c r="ED403">
        <v>18</v>
      </c>
      <c r="EE403">
        <v>1</v>
      </c>
      <c r="EF403">
        <v>5</v>
      </c>
      <c r="EG403">
        <v>30</v>
      </c>
      <c r="EH403">
        <v>158</v>
      </c>
      <c r="EI403">
        <v>239</v>
      </c>
      <c r="EJ403">
        <v>3</v>
      </c>
      <c r="EK403">
        <v>18</v>
      </c>
      <c r="EL403">
        <v>14</v>
      </c>
      <c r="EM403">
        <v>2</v>
      </c>
      <c r="EN403">
        <v>1</v>
      </c>
      <c r="EO403">
        <v>10</v>
      </c>
      <c r="EP403">
        <v>143</v>
      </c>
      <c r="EQ403">
        <v>236</v>
      </c>
      <c r="ER403">
        <v>0</v>
      </c>
      <c r="ES403">
        <v>44</v>
      </c>
      <c r="ET403">
        <v>11</v>
      </c>
      <c r="EU403">
        <v>3</v>
      </c>
      <c r="EV403">
        <v>3</v>
      </c>
      <c r="EW403">
        <v>7230</v>
      </c>
      <c r="EX403">
        <v>0</v>
      </c>
      <c r="EY403">
        <v>372</v>
      </c>
      <c r="EZ403">
        <v>0</v>
      </c>
      <c r="FA403">
        <v>19</v>
      </c>
      <c r="FB403">
        <v>95</v>
      </c>
      <c r="FC403">
        <v>2763</v>
      </c>
      <c r="FD403">
        <v>3137</v>
      </c>
      <c r="FE403">
        <v>1336</v>
      </c>
      <c r="FF403">
        <v>7236</v>
      </c>
      <c r="FG403">
        <v>42</v>
      </c>
      <c r="FH403">
        <v>31</v>
      </c>
      <c r="FI403">
        <v>0</v>
      </c>
      <c r="FJ403">
        <v>0</v>
      </c>
      <c r="FK403">
        <v>2</v>
      </c>
      <c r="FL403">
        <v>38</v>
      </c>
      <c r="FM403">
        <v>2</v>
      </c>
      <c r="FN403">
        <v>5</v>
      </c>
      <c r="FO403">
        <v>4</v>
      </c>
      <c r="FP403">
        <v>3</v>
      </c>
      <c r="FQ403">
        <v>0</v>
      </c>
      <c r="FR403">
        <v>3</v>
      </c>
      <c r="FS403">
        <v>2</v>
      </c>
      <c r="FT403">
        <v>1</v>
      </c>
      <c r="FU403">
        <v>1</v>
      </c>
      <c r="FV403">
        <v>0</v>
      </c>
      <c r="FW403">
        <v>0</v>
      </c>
      <c r="FX403">
        <v>0</v>
      </c>
      <c r="FY403">
        <v>1</v>
      </c>
      <c r="FZ403">
        <v>0</v>
      </c>
      <c r="GA403">
        <v>6</v>
      </c>
      <c r="GB403">
        <v>2</v>
      </c>
      <c r="GC403">
        <v>156</v>
      </c>
      <c r="GD403">
        <v>88</v>
      </c>
      <c r="GE403">
        <v>244</v>
      </c>
      <c r="GF403">
        <v>5</v>
      </c>
      <c r="GG403">
        <v>2</v>
      </c>
      <c r="GH403">
        <v>7</v>
      </c>
      <c r="GI403">
        <v>151</v>
      </c>
      <c r="GJ403">
        <v>85</v>
      </c>
      <c r="GK403">
        <v>236</v>
      </c>
      <c r="GL403">
        <v>156</v>
      </c>
      <c r="GM403">
        <v>8</v>
      </c>
      <c r="GN403">
        <v>8</v>
      </c>
      <c r="GO403">
        <v>8</v>
      </c>
      <c r="GP403">
        <v>60</v>
      </c>
      <c r="GQ403">
        <v>0</v>
      </c>
      <c r="GR403">
        <v>0</v>
      </c>
      <c r="GS403">
        <v>0</v>
      </c>
      <c r="GT403" t="s">
        <v>118</v>
      </c>
      <c r="GU403" t="s">
        <v>1369</v>
      </c>
      <c r="HH403" s="130"/>
      <c r="HI403" s="130"/>
      <c r="HN403" s="130"/>
      <c r="HO403" s="130"/>
      <c r="HP403" s="130"/>
    </row>
    <row r="404" spans="1:224" x14ac:dyDescent="0.3">
      <c r="A404" t="s">
        <v>126</v>
      </c>
      <c r="B404" t="s">
        <v>248</v>
      </c>
      <c r="C404" t="s">
        <v>882</v>
      </c>
      <c r="D404" t="s">
        <v>883</v>
      </c>
      <c r="E404" s="353">
        <v>44713</v>
      </c>
      <c r="F404">
        <v>9632</v>
      </c>
      <c r="G404">
        <v>268</v>
      </c>
      <c r="H404">
        <v>315</v>
      </c>
      <c r="I404">
        <v>336</v>
      </c>
      <c r="J404">
        <v>240</v>
      </c>
      <c r="K404">
        <v>334</v>
      </c>
      <c r="L404">
        <v>122</v>
      </c>
      <c r="M404">
        <v>179</v>
      </c>
      <c r="N404">
        <v>27</v>
      </c>
      <c r="O404">
        <v>381</v>
      </c>
      <c r="P404">
        <v>17</v>
      </c>
      <c r="Q404">
        <v>16</v>
      </c>
      <c r="R404">
        <v>20</v>
      </c>
      <c r="S404">
        <v>12</v>
      </c>
      <c r="T404">
        <v>20</v>
      </c>
      <c r="U404">
        <v>8</v>
      </c>
      <c r="V404">
        <v>9</v>
      </c>
      <c r="W404">
        <v>1</v>
      </c>
      <c r="X404">
        <v>30</v>
      </c>
      <c r="Y404">
        <v>250</v>
      </c>
      <c r="Z404">
        <v>298</v>
      </c>
      <c r="AA404">
        <v>315</v>
      </c>
      <c r="AB404">
        <v>227</v>
      </c>
      <c r="AC404">
        <v>313</v>
      </c>
      <c r="AD404">
        <v>113</v>
      </c>
      <c r="AE404">
        <v>169</v>
      </c>
      <c r="AF404">
        <v>26</v>
      </c>
      <c r="AG404">
        <v>348</v>
      </c>
      <c r="AH404">
        <v>15</v>
      </c>
      <c r="AI404">
        <v>14</v>
      </c>
      <c r="AJ404">
        <v>2</v>
      </c>
      <c r="AK404">
        <v>1</v>
      </c>
      <c r="AL404">
        <v>13</v>
      </c>
      <c r="AM404">
        <v>13</v>
      </c>
      <c r="AN404">
        <v>91</v>
      </c>
      <c r="AO404">
        <v>4</v>
      </c>
      <c r="AP404">
        <v>86</v>
      </c>
      <c r="AQ404">
        <v>2</v>
      </c>
      <c r="AR404">
        <v>2</v>
      </c>
      <c r="AS404">
        <v>0</v>
      </c>
      <c r="AT404">
        <v>4</v>
      </c>
      <c r="AU404">
        <v>1</v>
      </c>
      <c r="AV404">
        <v>3</v>
      </c>
      <c r="AW404">
        <v>179</v>
      </c>
      <c r="AX404">
        <v>3</v>
      </c>
      <c r="AY404">
        <v>2</v>
      </c>
      <c r="AZ404">
        <v>174</v>
      </c>
      <c r="BA404">
        <v>9</v>
      </c>
      <c r="BB404">
        <v>0</v>
      </c>
      <c r="BC404">
        <v>0</v>
      </c>
      <c r="BD404">
        <v>9</v>
      </c>
      <c r="BE404">
        <v>169</v>
      </c>
      <c r="BF404">
        <v>3</v>
      </c>
      <c r="BG404">
        <v>2</v>
      </c>
      <c r="BH404">
        <v>164</v>
      </c>
      <c r="BI404">
        <v>108</v>
      </c>
      <c r="BJ404">
        <v>6</v>
      </c>
      <c r="BK404">
        <v>98</v>
      </c>
      <c r="BL404">
        <v>47</v>
      </c>
      <c r="BM404">
        <v>6</v>
      </c>
      <c r="BN404">
        <v>0</v>
      </c>
      <c r="BO404">
        <v>16</v>
      </c>
      <c r="BP404">
        <v>3</v>
      </c>
      <c r="BQ404">
        <v>0</v>
      </c>
      <c r="BR404">
        <v>0</v>
      </c>
      <c r="BS404">
        <v>13</v>
      </c>
      <c r="BT404">
        <v>0</v>
      </c>
      <c r="BU404">
        <v>0</v>
      </c>
      <c r="BV404">
        <v>1</v>
      </c>
      <c r="BW404">
        <v>1</v>
      </c>
      <c r="BX404">
        <v>0</v>
      </c>
      <c r="BY404">
        <v>1</v>
      </c>
      <c r="BZ404">
        <v>10</v>
      </c>
      <c r="CA404">
        <v>2</v>
      </c>
      <c r="CB404">
        <v>10</v>
      </c>
      <c r="CC404">
        <v>0</v>
      </c>
      <c r="CG404">
        <v>268</v>
      </c>
      <c r="CH404">
        <v>210</v>
      </c>
      <c r="CI404">
        <v>336</v>
      </c>
      <c r="CJ404">
        <v>103</v>
      </c>
      <c r="CK404">
        <v>309</v>
      </c>
      <c r="CL404">
        <v>202</v>
      </c>
      <c r="CM404">
        <v>315</v>
      </c>
      <c r="CN404">
        <v>288</v>
      </c>
      <c r="CO404">
        <v>223</v>
      </c>
      <c r="CP404">
        <v>97</v>
      </c>
      <c r="CQ404">
        <v>17</v>
      </c>
      <c r="CR404">
        <v>10</v>
      </c>
      <c r="CS404">
        <v>20</v>
      </c>
      <c r="CT404">
        <v>3</v>
      </c>
      <c r="CU404">
        <v>18</v>
      </c>
      <c r="CV404">
        <v>9</v>
      </c>
      <c r="CW404">
        <v>16</v>
      </c>
      <c r="CX404">
        <v>15</v>
      </c>
      <c r="CY404">
        <v>9</v>
      </c>
      <c r="CZ404">
        <v>2</v>
      </c>
      <c r="DA404">
        <v>250</v>
      </c>
      <c r="DB404">
        <v>200</v>
      </c>
      <c r="DC404">
        <v>315</v>
      </c>
      <c r="DD404">
        <v>99</v>
      </c>
      <c r="DE404">
        <v>290</v>
      </c>
      <c r="DF404">
        <v>192</v>
      </c>
      <c r="DG404">
        <v>298</v>
      </c>
      <c r="DH404">
        <v>273</v>
      </c>
      <c r="DI404">
        <v>213</v>
      </c>
      <c r="DJ404">
        <v>95</v>
      </c>
      <c r="DL404">
        <v>436</v>
      </c>
      <c r="DM404">
        <v>431</v>
      </c>
      <c r="DN404">
        <v>5</v>
      </c>
      <c r="DO404">
        <v>436</v>
      </c>
      <c r="DP404">
        <v>37</v>
      </c>
      <c r="DQ404">
        <v>394</v>
      </c>
      <c r="DR404">
        <v>5</v>
      </c>
      <c r="DS404">
        <v>6</v>
      </c>
      <c r="DT404">
        <v>24</v>
      </c>
      <c r="DU404">
        <v>226</v>
      </c>
      <c r="DV404">
        <v>149</v>
      </c>
      <c r="DW404">
        <v>20</v>
      </c>
      <c r="DX404">
        <v>21</v>
      </c>
      <c r="DY404">
        <v>19</v>
      </c>
      <c r="DZ404">
        <v>0</v>
      </c>
      <c r="EA404">
        <v>1</v>
      </c>
      <c r="EB404">
        <v>4</v>
      </c>
      <c r="EC404">
        <v>0</v>
      </c>
      <c r="ED404">
        <v>18</v>
      </c>
      <c r="EE404">
        <v>1</v>
      </c>
      <c r="EF404">
        <v>5</v>
      </c>
      <c r="EG404">
        <v>30</v>
      </c>
      <c r="EH404">
        <v>157</v>
      </c>
      <c r="EI404">
        <v>244</v>
      </c>
      <c r="EJ404">
        <v>3</v>
      </c>
      <c r="EK404">
        <v>18</v>
      </c>
      <c r="EL404">
        <v>14</v>
      </c>
      <c r="EM404">
        <v>2</v>
      </c>
      <c r="EN404">
        <v>1</v>
      </c>
      <c r="EO404">
        <v>10</v>
      </c>
      <c r="EP404">
        <v>142</v>
      </c>
      <c r="EQ404">
        <v>241</v>
      </c>
      <c r="ER404">
        <v>1</v>
      </c>
      <c r="ES404">
        <v>45</v>
      </c>
      <c r="ET404">
        <v>11</v>
      </c>
      <c r="EU404">
        <v>4</v>
      </c>
      <c r="EV404">
        <v>3</v>
      </c>
      <c r="EW404">
        <v>7268</v>
      </c>
      <c r="EX404">
        <v>0</v>
      </c>
      <c r="EY404">
        <v>378</v>
      </c>
      <c r="EZ404">
        <v>1</v>
      </c>
      <c r="FA404">
        <v>19</v>
      </c>
      <c r="FB404">
        <v>96</v>
      </c>
      <c r="FC404">
        <v>2768</v>
      </c>
      <c r="FD404">
        <v>3157</v>
      </c>
      <c r="FE404">
        <v>1350</v>
      </c>
      <c r="FF404">
        <v>7275</v>
      </c>
      <c r="FG404">
        <v>43</v>
      </c>
      <c r="FH404">
        <v>33</v>
      </c>
      <c r="FI404">
        <v>0</v>
      </c>
      <c r="FJ404">
        <v>0</v>
      </c>
      <c r="FK404">
        <v>2</v>
      </c>
      <c r="FL404">
        <v>39</v>
      </c>
      <c r="FM404">
        <v>2</v>
      </c>
      <c r="FN404">
        <v>5</v>
      </c>
      <c r="FO404">
        <v>4</v>
      </c>
      <c r="FP404">
        <v>3</v>
      </c>
      <c r="FQ404">
        <v>0</v>
      </c>
      <c r="FR404">
        <v>3</v>
      </c>
      <c r="FS404">
        <v>2</v>
      </c>
      <c r="FT404">
        <v>1</v>
      </c>
      <c r="FU404">
        <v>1</v>
      </c>
      <c r="FV404">
        <v>0</v>
      </c>
      <c r="FW404">
        <v>0</v>
      </c>
      <c r="FX404">
        <v>0</v>
      </c>
      <c r="FY404">
        <v>1</v>
      </c>
      <c r="FZ404">
        <v>0</v>
      </c>
      <c r="GA404">
        <v>6</v>
      </c>
      <c r="GB404">
        <v>2</v>
      </c>
      <c r="GC404">
        <v>157</v>
      </c>
      <c r="GD404">
        <v>89</v>
      </c>
      <c r="GE404">
        <v>246</v>
      </c>
      <c r="GF404">
        <v>5</v>
      </c>
      <c r="GG404">
        <v>2</v>
      </c>
      <c r="GH404">
        <v>7</v>
      </c>
      <c r="GI404">
        <v>152</v>
      </c>
      <c r="GJ404">
        <v>86</v>
      </c>
      <c r="GK404">
        <v>238</v>
      </c>
      <c r="GL404">
        <v>157</v>
      </c>
      <c r="GM404">
        <v>9</v>
      </c>
      <c r="GN404">
        <v>9</v>
      </c>
      <c r="GO404">
        <v>9</v>
      </c>
      <c r="GP404">
        <v>63</v>
      </c>
      <c r="GQ404">
        <v>0</v>
      </c>
      <c r="GR404">
        <v>0</v>
      </c>
      <c r="GS404">
        <v>0</v>
      </c>
      <c r="GT404" t="s">
        <v>121</v>
      </c>
      <c r="GU404" t="s">
        <v>1369</v>
      </c>
      <c r="HH404" s="130"/>
      <c r="HI404" s="130"/>
      <c r="HN404" s="130"/>
      <c r="HO404" s="130"/>
      <c r="HP404" s="130"/>
    </row>
    <row r="405" spans="1:224" x14ac:dyDescent="0.3">
      <c r="A405" t="s">
        <v>130</v>
      </c>
      <c r="B405" t="s">
        <v>1025</v>
      </c>
      <c r="C405" t="s">
        <v>884</v>
      </c>
      <c r="D405" t="s">
        <v>885</v>
      </c>
      <c r="E405" s="353">
        <v>44682</v>
      </c>
      <c r="F405">
        <v>4238</v>
      </c>
      <c r="G405">
        <v>175</v>
      </c>
      <c r="H405">
        <v>164</v>
      </c>
      <c r="I405">
        <v>178</v>
      </c>
      <c r="J405">
        <v>174</v>
      </c>
      <c r="K405">
        <v>158</v>
      </c>
      <c r="L405">
        <v>110</v>
      </c>
      <c r="M405">
        <v>167</v>
      </c>
      <c r="N405">
        <v>129</v>
      </c>
      <c r="O405">
        <v>164</v>
      </c>
      <c r="P405">
        <v>9</v>
      </c>
      <c r="Q405">
        <v>8</v>
      </c>
      <c r="R405">
        <v>10</v>
      </c>
      <c r="S405">
        <v>10</v>
      </c>
      <c r="T405">
        <v>4</v>
      </c>
      <c r="U405">
        <v>2</v>
      </c>
      <c r="V405">
        <v>9</v>
      </c>
      <c r="W405">
        <v>10</v>
      </c>
      <c r="X405">
        <v>10</v>
      </c>
      <c r="Y405">
        <v>165</v>
      </c>
      <c r="Z405">
        <v>155</v>
      </c>
      <c r="AA405">
        <v>167</v>
      </c>
      <c r="AB405">
        <v>163</v>
      </c>
      <c r="AC405">
        <v>153</v>
      </c>
      <c r="AD405">
        <v>108</v>
      </c>
      <c r="AE405">
        <v>157</v>
      </c>
      <c r="AF405">
        <v>119</v>
      </c>
      <c r="AG405">
        <v>153</v>
      </c>
      <c r="AH405">
        <v>24</v>
      </c>
      <c r="AI405">
        <v>23</v>
      </c>
      <c r="AJ405">
        <v>1</v>
      </c>
      <c r="AK405">
        <v>1</v>
      </c>
      <c r="AL405">
        <v>23</v>
      </c>
      <c r="AM405">
        <v>22</v>
      </c>
      <c r="AN405">
        <v>86</v>
      </c>
      <c r="AO405">
        <v>1</v>
      </c>
      <c r="AP405">
        <v>85</v>
      </c>
      <c r="AQ405">
        <v>0</v>
      </c>
      <c r="AR405">
        <v>0</v>
      </c>
      <c r="AS405">
        <v>0</v>
      </c>
      <c r="AT405">
        <v>64</v>
      </c>
      <c r="AU405">
        <v>1</v>
      </c>
      <c r="AV405">
        <v>63</v>
      </c>
      <c r="AW405">
        <v>167</v>
      </c>
      <c r="AX405">
        <v>0</v>
      </c>
      <c r="AY405">
        <v>3</v>
      </c>
      <c r="AZ405">
        <v>164</v>
      </c>
      <c r="BA405">
        <v>9</v>
      </c>
      <c r="BB405">
        <v>0</v>
      </c>
      <c r="BC405">
        <v>0</v>
      </c>
      <c r="BD405">
        <v>9</v>
      </c>
      <c r="BE405">
        <v>157</v>
      </c>
      <c r="BF405">
        <v>0</v>
      </c>
      <c r="BG405">
        <v>3</v>
      </c>
      <c r="BH405">
        <v>154</v>
      </c>
      <c r="BI405">
        <v>28</v>
      </c>
      <c r="BJ405">
        <v>1</v>
      </c>
      <c r="BK405">
        <v>31</v>
      </c>
      <c r="BL405">
        <v>14</v>
      </c>
      <c r="BM405">
        <v>4</v>
      </c>
      <c r="BN405">
        <v>3</v>
      </c>
      <c r="BO405">
        <v>14</v>
      </c>
      <c r="BP405">
        <v>3</v>
      </c>
      <c r="BQ405">
        <v>0</v>
      </c>
      <c r="BR405">
        <v>0</v>
      </c>
      <c r="BS405">
        <v>11</v>
      </c>
      <c r="BT405">
        <v>0</v>
      </c>
      <c r="BU405">
        <v>0</v>
      </c>
      <c r="BV405">
        <v>0</v>
      </c>
      <c r="BW405">
        <v>5</v>
      </c>
      <c r="BX405">
        <v>0</v>
      </c>
      <c r="BY405">
        <v>5</v>
      </c>
      <c r="BZ405">
        <v>10</v>
      </c>
      <c r="CA405">
        <v>1</v>
      </c>
      <c r="CB405">
        <v>8</v>
      </c>
      <c r="CC405">
        <v>2</v>
      </c>
      <c r="CG405">
        <v>175</v>
      </c>
      <c r="CH405">
        <v>144</v>
      </c>
      <c r="CI405">
        <v>178</v>
      </c>
      <c r="CJ405">
        <v>43</v>
      </c>
      <c r="CK405">
        <v>161</v>
      </c>
      <c r="CL405">
        <v>103</v>
      </c>
      <c r="CM405">
        <v>164</v>
      </c>
      <c r="CN405">
        <v>158</v>
      </c>
      <c r="CO405">
        <v>161</v>
      </c>
      <c r="CP405">
        <v>74</v>
      </c>
      <c r="CQ405">
        <v>9</v>
      </c>
      <c r="CR405">
        <v>8</v>
      </c>
      <c r="CS405">
        <v>10</v>
      </c>
      <c r="CT405">
        <v>1</v>
      </c>
      <c r="CU405">
        <v>9</v>
      </c>
      <c r="CV405">
        <v>1</v>
      </c>
      <c r="CW405">
        <v>8</v>
      </c>
      <c r="CX405">
        <v>8</v>
      </c>
      <c r="CY405">
        <v>7</v>
      </c>
      <c r="CZ405">
        <v>1</v>
      </c>
      <c r="DA405">
        <v>165</v>
      </c>
      <c r="DB405">
        <v>136</v>
      </c>
      <c r="DC405">
        <v>167</v>
      </c>
      <c r="DD405">
        <v>42</v>
      </c>
      <c r="DE405">
        <v>151</v>
      </c>
      <c r="DF405">
        <v>102</v>
      </c>
      <c r="DG405">
        <v>155</v>
      </c>
      <c r="DH405">
        <v>149</v>
      </c>
      <c r="DI405">
        <v>153</v>
      </c>
      <c r="DJ405">
        <v>73</v>
      </c>
      <c r="DL405">
        <v>196</v>
      </c>
      <c r="DM405">
        <v>195</v>
      </c>
      <c r="DN405">
        <v>1</v>
      </c>
      <c r="DO405">
        <v>196</v>
      </c>
      <c r="DP405">
        <v>12</v>
      </c>
      <c r="DQ405">
        <v>183</v>
      </c>
      <c r="DR405">
        <v>1</v>
      </c>
      <c r="DS405">
        <v>0</v>
      </c>
      <c r="DT405">
        <v>112</v>
      </c>
      <c r="DU405">
        <v>64</v>
      </c>
      <c r="DV405">
        <v>100</v>
      </c>
      <c r="DW405">
        <v>26</v>
      </c>
      <c r="DX405">
        <v>1</v>
      </c>
      <c r="DY405">
        <v>1</v>
      </c>
      <c r="DZ405">
        <v>3</v>
      </c>
      <c r="EA405">
        <v>1</v>
      </c>
      <c r="EB405">
        <v>0</v>
      </c>
      <c r="EC405">
        <v>0</v>
      </c>
      <c r="ED405">
        <v>106</v>
      </c>
      <c r="EE405">
        <v>3</v>
      </c>
      <c r="EF405">
        <v>0</v>
      </c>
      <c r="EG405">
        <v>16</v>
      </c>
      <c r="EH405">
        <v>102</v>
      </c>
      <c r="EI405">
        <v>78</v>
      </c>
      <c r="EJ405">
        <v>0</v>
      </c>
      <c r="EK405">
        <v>8</v>
      </c>
      <c r="EL405">
        <v>3</v>
      </c>
      <c r="EM405">
        <v>1</v>
      </c>
      <c r="EN405">
        <v>0</v>
      </c>
      <c r="EO405">
        <v>8</v>
      </c>
      <c r="EP405">
        <v>98</v>
      </c>
      <c r="EQ405">
        <v>77</v>
      </c>
      <c r="ER405">
        <v>0</v>
      </c>
      <c r="ES405">
        <v>24</v>
      </c>
      <c r="ET405">
        <v>7</v>
      </c>
      <c r="EU405">
        <v>26</v>
      </c>
      <c r="EV405">
        <v>1</v>
      </c>
      <c r="EW405">
        <v>3491</v>
      </c>
      <c r="EX405">
        <v>0</v>
      </c>
      <c r="EY405">
        <v>137</v>
      </c>
      <c r="EZ405">
        <v>6</v>
      </c>
      <c r="FA405">
        <v>18</v>
      </c>
      <c r="FB405">
        <v>30</v>
      </c>
      <c r="FC405">
        <v>2298</v>
      </c>
      <c r="FD405">
        <v>980</v>
      </c>
      <c r="FE405">
        <v>240</v>
      </c>
      <c r="FF405">
        <v>3518</v>
      </c>
      <c r="FG405">
        <v>9</v>
      </c>
      <c r="FH405">
        <v>7</v>
      </c>
      <c r="FI405">
        <v>0</v>
      </c>
      <c r="FJ405">
        <v>1</v>
      </c>
      <c r="FK405">
        <v>0</v>
      </c>
      <c r="FL405">
        <v>8</v>
      </c>
      <c r="FM405">
        <v>1</v>
      </c>
      <c r="FN405">
        <v>0</v>
      </c>
      <c r="FO405">
        <v>0</v>
      </c>
      <c r="FP405">
        <v>0</v>
      </c>
      <c r="FQ405">
        <v>0</v>
      </c>
      <c r="FR405">
        <v>0</v>
      </c>
      <c r="FS405">
        <v>0</v>
      </c>
      <c r="FT405">
        <v>0</v>
      </c>
      <c r="FU405">
        <v>4</v>
      </c>
      <c r="FV405">
        <v>3</v>
      </c>
      <c r="FW405">
        <v>0</v>
      </c>
      <c r="FX405">
        <v>0</v>
      </c>
      <c r="FY405">
        <v>3</v>
      </c>
      <c r="FZ405">
        <v>1</v>
      </c>
      <c r="GA405">
        <v>4</v>
      </c>
      <c r="GB405">
        <v>2</v>
      </c>
      <c r="GC405">
        <v>119</v>
      </c>
      <c r="GD405">
        <v>30</v>
      </c>
      <c r="GE405">
        <v>149</v>
      </c>
      <c r="GF405">
        <v>2</v>
      </c>
      <c r="GG405">
        <v>2</v>
      </c>
      <c r="GH405">
        <v>4</v>
      </c>
      <c r="GI405">
        <v>117</v>
      </c>
      <c r="GJ405">
        <v>28</v>
      </c>
      <c r="GK405">
        <v>145</v>
      </c>
      <c r="GL405">
        <v>119</v>
      </c>
      <c r="GM405">
        <v>11</v>
      </c>
      <c r="GN405">
        <v>11</v>
      </c>
      <c r="GO405">
        <v>11</v>
      </c>
      <c r="GP405">
        <v>70</v>
      </c>
      <c r="GQ405">
        <v>0</v>
      </c>
      <c r="GR405">
        <v>0</v>
      </c>
      <c r="GS405">
        <v>0</v>
      </c>
      <c r="GT405" t="s">
        <v>118</v>
      </c>
      <c r="GU405" t="s">
        <v>1370</v>
      </c>
      <c r="HH405" s="130"/>
      <c r="HI405" s="130"/>
      <c r="HN405" s="130"/>
      <c r="HO405" s="130"/>
      <c r="HP405" s="130"/>
    </row>
    <row r="406" spans="1:224" x14ac:dyDescent="0.3">
      <c r="A406" t="s">
        <v>130</v>
      </c>
      <c r="B406" t="s">
        <v>238</v>
      </c>
      <c r="C406" t="s">
        <v>1173</v>
      </c>
      <c r="D406" t="s">
        <v>916</v>
      </c>
      <c r="E406" s="353">
        <v>44713</v>
      </c>
      <c r="F406">
        <v>17239</v>
      </c>
      <c r="G406">
        <v>1025</v>
      </c>
      <c r="H406">
        <v>971</v>
      </c>
      <c r="I406">
        <v>1050</v>
      </c>
      <c r="J406">
        <v>893</v>
      </c>
      <c r="K406">
        <v>1035</v>
      </c>
      <c r="L406">
        <v>703</v>
      </c>
      <c r="M406">
        <v>834</v>
      </c>
      <c r="N406">
        <v>798</v>
      </c>
      <c r="O406">
        <v>1099</v>
      </c>
      <c r="P406">
        <v>23</v>
      </c>
      <c r="Q406">
        <v>18</v>
      </c>
      <c r="R406">
        <v>22</v>
      </c>
      <c r="S406">
        <v>20</v>
      </c>
      <c r="T406">
        <v>21</v>
      </c>
      <c r="U406">
        <v>10</v>
      </c>
      <c r="V406">
        <v>14</v>
      </c>
      <c r="W406">
        <v>26</v>
      </c>
      <c r="X406">
        <v>34</v>
      </c>
      <c r="Y406">
        <v>992</v>
      </c>
      <c r="Z406">
        <v>948</v>
      </c>
      <c r="AA406">
        <v>1020</v>
      </c>
      <c r="AB406">
        <v>867</v>
      </c>
      <c r="AC406">
        <v>1005</v>
      </c>
      <c r="AD406">
        <v>688</v>
      </c>
      <c r="AE406">
        <v>815</v>
      </c>
      <c r="AF406">
        <v>765</v>
      </c>
      <c r="AG406">
        <v>1054</v>
      </c>
      <c r="AH406">
        <v>137</v>
      </c>
      <c r="AI406">
        <v>127</v>
      </c>
      <c r="AJ406">
        <v>9</v>
      </c>
      <c r="AK406">
        <v>8</v>
      </c>
      <c r="AL406">
        <v>127</v>
      </c>
      <c r="AM406">
        <v>118</v>
      </c>
      <c r="AN406">
        <v>583</v>
      </c>
      <c r="AO406">
        <v>6</v>
      </c>
      <c r="AP406">
        <v>574</v>
      </c>
      <c r="AQ406">
        <v>0</v>
      </c>
      <c r="AR406">
        <v>0</v>
      </c>
      <c r="AS406">
        <v>0</v>
      </c>
      <c r="AT406">
        <v>433</v>
      </c>
      <c r="AU406">
        <v>1</v>
      </c>
      <c r="AV406">
        <v>429</v>
      </c>
      <c r="AW406">
        <v>834</v>
      </c>
      <c r="AX406">
        <v>12</v>
      </c>
      <c r="AY406">
        <v>46</v>
      </c>
      <c r="AZ406">
        <v>772</v>
      </c>
      <c r="BA406">
        <v>14</v>
      </c>
      <c r="BB406">
        <v>0</v>
      </c>
      <c r="BC406">
        <v>0</v>
      </c>
      <c r="BD406">
        <v>14</v>
      </c>
      <c r="BE406">
        <v>815</v>
      </c>
      <c r="BF406">
        <v>12</v>
      </c>
      <c r="BG406">
        <v>45</v>
      </c>
      <c r="BH406">
        <v>754</v>
      </c>
      <c r="BI406">
        <v>161</v>
      </c>
      <c r="BJ406">
        <v>29</v>
      </c>
      <c r="BK406">
        <v>184</v>
      </c>
      <c r="BL406">
        <v>158</v>
      </c>
      <c r="BM406">
        <v>59</v>
      </c>
      <c r="BN406">
        <v>5</v>
      </c>
      <c r="BO406">
        <v>94</v>
      </c>
      <c r="BP406">
        <v>38</v>
      </c>
      <c r="BQ406">
        <v>2</v>
      </c>
      <c r="BR406">
        <v>0</v>
      </c>
      <c r="BS406">
        <v>56</v>
      </c>
      <c r="BT406">
        <v>0</v>
      </c>
      <c r="BU406">
        <v>0</v>
      </c>
      <c r="BV406">
        <v>10</v>
      </c>
      <c r="BW406">
        <v>19</v>
      </c>
      <c r="BX406">
        <v>1</v>
      </c>
      <c r="BY406">
        <v>18</v>
      </c>
      <c r="BZ406">
        <v>42</v>
      </c>
      <c r="CA406">
        <v>10</v>
      </c>
      <c r="CB406">
        <v>37</v>
      </c>
      <c r="CC406">
        <v>4</v>
      </c>
      <c r="CG406">
        <v>1025</v>
      </c>
      <c r="CH406">
        <v>660</v>
      </c>
      <c r="CI406">
        <v>1050</v>
      </c>
      <c r="CJ406">
        <v>237</v>
      </c>
      <c r="CK406">
        <v>914</v>
      </c>
      <c r="CL406">
        <v>533</v>
      </c>
      <c r="CM406">
        <v>971</v>
      </c>
      <c r="CN406">
        <v>862</v>
      </c>
      <c r="CO406">
        <v>919</v>
      </c>
      <c r="CP406">
        <v>290</v>
      </c>
      <c r="CQ406">
        <v>23</v>
      </c>
      <c r="CR406">
        <v>12</v>
      </c>
      <c r="CS406">
        <v>22</v>
      </c>
      <c r="CT406">
        <v>1</v>
      </c>
      <c r="CU406">
        <v>18</v>
      </c>
      <c r="CV406">
        <v>7</v>
      </c>
      <c r="CW406">
        <v>18</v>
      </c>
      <c r="CX406">
        <v>16</v>
      </c>
      <c r="CY406">
        <v>15</v>
      </c>
      <c r="CZ406">
        <v>2</v>
      </c>
      <c r="DA406">
        <v>992</v>
      </c>
      <c r="DB406">
        <v>668</v>
      </c>
      <c r="DC406">
        <v>1020</v>
      </c>
      <c r="DD406">
        <v>231</v>
      </c>
      <c r="DE406">
        <v>922</v>
      </c>
      <c r="DF406">
        <v>535</v>
      </c>
      <c r="DG406">
        <v>948</v>
      </c>
      <c r="DH406">
        <v>889</v>
      </c>
      <c r="DI406">
        <v>899</v>
      </c>
      <c r="DJ406">
        <v>301</v>
      </c>
      <c r="DL406">
        <v>1179</v>
      </c>
      <c r="DM406">
        <v>1166</v>
      </c>
      <c r="DN406">
        <v>13</v>
      </c>
      <c r="DO406">
        <v>1179</v>
      </c>
      <c r="DP406">
        <v>44</v>
      </c>
      <c r="DQ406">
        <v>1122</v>
      </c>
      <c r="DR406">
        <v>13</v>
      </c>
      <c r="DS406">
        <v>7</v>
      </c>
      <c r="DT406">
        <v>676</v>
      </c>
      <c r="DU406">
        <v>225</v>
      </c>
      <c r="DV406">
        <v>771</v>
      </c>
      <c r="DW406">
        <v>104</v>
      </c>
      <c r="DX406">
        <v>11</v>
      </c>
      <c r="DY406">
        <v>35</v>
      </c>
      <c r="DZ406">
        <v>26</v>
      </c>
      <c r="EA406">
        <v>7</v>
      </c>
      <c r="EB406">
        <v>5</v>
      </c>
      <c r="EC406">
        <v>0</v>
      </c>
      <c r="ED406">
        <v>654</v>
      </c>
      <c r="EE406">
        <v>15</v>
      </c>
      <c r="EF406">
        <v>3</v>
      </c>
      <c r="EG406">
        <v>117</v>
      </c>
      <c r="EH406">
        <v>687</v>
      </c>
      <c r="EI406">
        <v>372</v>
      </c>
      <c r="EJ406">
        <v>2</v>
      </c>
      <c r="EK406">
        <v>27</v>
      </c>
      <c r="EL406">
        <v>14</v>
      </c>
      <c r="EM406">
        <v>1</v>
      </c>
      <c r="EN406">
        <v>1</v>
      </c>
      <c r="EO406">
        <v>81</v>
      </c>
      <c r="EP406">
        <v>665</v>
      </c>
      <c r="EQ406">
        <v>364</v>
      </c>
      <c r="ER406">
        <v>28</v>
      </c>
      <c r="ES406">
        <v>335</v>
      </c>
      <c r="ET406">
        <v>81</v>
      </c>
      <c r="EU406">
        <v>221</v>
      </c>
      <c r="EV406">
        <v>162</v>
      </c>
      <c r="EW406">
        <v>12479</v>
      </c>
      <c r="EX406">
        <v>9</v>
      </c>
      <c r="EY406">
        <v>580</v>
      </c>
      <c r="EZ406">
        <v>33</v>
      </c>
      <c r="FA406">
        <v>57</v>
      </c>
      <c r="FB406">
        <v>243</v>
      </c>
      <c r="FC406">
        <v>7774</v>
      </c>
      <c r="FD406">
        <v>4023</v>
      </c>
      <c r="FE406">
        <v>904</v>
      </c>
      <c r="FF406">
        <v>12862</v>
      </c>
      <c r="FG406">
        <v>119</v>
      </c>
      <c r="FH406">
        <v>63</v>
      </c>
      <c r="FI406">
        <v>4</v>
      </c>
      <c r="FJ406">
        <v>24</v>
      </c>
      <c r="FK406">
        <v>5</v>
      </c>
      <c r="FL406">
        <v>111</v>
      </c>
      <c r="FM406">
        <v>3</v>
      </c>
      <c r="FN406">
        <v>3</v>
      </c>
      <c r="FO406">
        <v>0</v>
      </c>
      <c r="FP406">
        <v>0</v>
      </c>
      <c r="FQ406">
        <v>0</v>
      </c>
      <c r="FR406">
        <v>0</v>
      </c>
      <c r="FS406">
        <v>0</v>
      </c>
      <c r="FT406">
        <v>0</v>
      </c>
      <c r="FU406">
        <v>20</v>
      </c>
      <c r="FV406">
        <v>11</v>
      </c>
      <c r="FW406">
        <v>4</v>
      </c>
      <c r="FX406">
        <v>3</v>
      </c>
      <c r="FY406">
        <v>9</v>
      </c>
      <c r="FZ406">
        <v>10</v>
      </c>
      <c r="GA406">
        <v>23</v>
      </c>
      <c r="GB406">
        <v>4</v>
      </c>
      <c r="GC406">
        <v>668</v>
      </c>
      <c r="GD406">
        <v>174</v>
      </c>
      <c r="GE406">
        <v>842</v>
      </c>
      <c r="GF406">
        <v>8</v>
      </c>
      <c r="GG406">
        <v>2</v>
      </c>
      <c r="GH406">
        <v>10</v>
      </c>
      <c r="GI406">
        <v>656</v>
      </c>
      <c r="GJ406">
        <v>170</v>
      </c>
      <c r="GK406">
        <v>826</v>
      </c>
      <c r="GL406">
        <v>668</v>
      </c>
      <c r="GM406">
        <v>61</v>
      </c>
      <c r="GN406">
        <v>60</v>
      </c>
      <c r="GO406">
        <v>59</v>
      </c>
      <c r="GP406">
        <v>413</v>
      </c>
      <c r="GQ406">
        <v>0</v>
      </c>
      <c r="GR406">
        <v>0</v>
      </c>
      <c r="GS406">
        <v>0</v>
      </c>
      <c r="GT406" t="s">
        <v>121</v>
      </c>
      <c r="GU406" t="s">
        <v>1387</v>
      </c>
      <c r="HH406" s="130"/>
      <c r="HI406" s="130"/>
      <c r="HN406" s="130"/>
      <c r="HO406" s="130"/>
      <c r="HP406" s="130"/>
    </row>
    <row r="407" spans="1:224" x14ac:dyDescent="0.3">
      <c r="A407" t="s">
        <v>130</v>
      </c>
      <c r="B407" t="s">
        <v>1025</v>
      </c>
      <c r="C407" t="s">
        <v>884</v>
      </c>
      <c r="D407" t="s">
        <v>885</v>
      </c>
      <c r="E407" s="353">
        <v>44713</v>
      </c>
      <c r="F407">
        <v>4261</v>
      </c>
      <c r="G407">
        <v>178</v>
      </c>
      <c r="H407">
        <v>173</v>
      </c>
      <c r="I407">
        <v>183</v>
      </c>
      <c r="J407">
        <v>180</v>
      </c>
      <c r="K407">
        <v>167</v>
      </c>
      <c r="L407">
        <v>118</v>
      </c>
      <c r="M407">
        <v>170</v>
      </c>
      <c r="N407">
        <v>128</v>
      </c>
      <c r="O407">
        <v>164</v>
      </c>
      <c r="P407">
        <v>9</v>
      </c>
      <c r="Q407">
        <v>9</v>
      </c>
      <c r="R407">
        <v>10</v>
      </c>
      <c r="S407">
        <v>10</v>
      </c>
      <c r="T407">
        <v>5</v>
      </c>
      <c r="U407">
        <v>2</v>
      </c>
      <c r="V407">
        <v>9</v>
      </c>
      <c r="W407">
        <v>10</v>
      </c>
      <c r="X407">
        <v>10</v>
      </c>
      <c r="Y407">
        <v>168</v>
      </c>
      <c r="Z407">
        <v>163</v>
      </c>
      <c r="AA407">
        <v>172</v>
      </c>
      <c r="AB407">
        <v>169</v>
      </c>
      <c r="AC407">
        <v>161</v>
      </c>
      <c r="AD407">
        <v>116</v>
      </c>
      <c r="AE407">
        <v>160</v>
      </c>
      <c r="AF407">
        <v>118</v>
      </c>
      <c r="AG407">
        <v>153</v>
      </c>
      <c r="AH407">
        <v>19</v>
      </c>
      <c r="AI407">
        <v>17</v>
      </c>
      <c r="AJ407">
        <v>1</v>
      </c>
      <c r="AK407">
        <v>1</v>
      </c>
      <c r="AL407">
        <v>18</v>
      </c>
      <c r="AM407">
        <v>16</v>
      </c>
      <c r="AN407">
        <v>88</v>
      </c>
      <c r="AO407">
        <v>1</v>
      </c>
      <c r="AP407">
        <v>87</v>
      </c>
      <c r="AQ407">
        <v>0</v>
      </c>
      <c r="AR407">
        <v>0</v>
      </c>
      <c r="AS407">
        <v>0</v>
      </c>
      <c r="AT407">
        <v>65</v>
      </c>
      <c r="AU407">
        <v>1</v>
      </c>
      <c r="AV407">
        <v>64</v>
      </c>
      <c r="AW407">
        <v>170</v>
      </c>
      <c r="AX407">
        <v>1</v>
      </c>
      <c r="AY407">
        <v>2</v>
      </c>
      <c r="AZ407">
        <v>167</v>
      </c>
      <c r="BA407">
        <v>9</v>
      </c>
      <c r="BB407">
        <v>0</v>
      </c>
      <c r="BC407">
        <v>0</v>
      </c>
      <c r="BD407">
        <v>9</v>
      </c>
      <c r="BE407">
        <v>160</v>
      </c>
      <c r="BF407">
        <v>1</v>
      </c>
      <c r="BG407">
        <v>2</v>
      </c>
      <c r="BH407">
        <v>157</v>
      </c>
      <c r="BI407">
        <v>28</v>
      </c>
      <c r="BJ407">
        <v>1</v>
      </c>
      <c r="BK407">
        <v>32</v>
      </c>
      <c r="BL407">
        <v>14</v>
      </c>
      <c r="BM407">
        <v>4</v>
      </c>
      <c r="BN407">
        <v>3</v>
      </c>
      <c r="BO407">
        <v>14</v>
      </c>
      <c r="BP407">
        <v>2</v>
      </c>
      <c r="BQ407">
        <v>0</v>
      </c>
      <c r="BR407">
        <v>0</v>
      </c>
      <c r="BS407">
        <v>12</v>
      </c>
      <c r="BT407">
        <v>0</v>
      </c>
      <c r="BU407">
        <v>0</v>
      </c>
      <c r="BV407">
        <v>0</v>
      </c>
      <c r="BW407">
        <v>5</v>
      </c>
      <c r="BX407">
        <v>0</v>
      </c>
      <c r="BY407">
        <v>5</v>
      </c>
      <c r="BZ407">
        <v>10</v>
      </c>
      <c r="CA407">
        <v>1</v>
      </c>
      <c r="CB407">
        <v>8</v>
      </c>
      <c r="CC407">
        <v>2</v>
      </c>
      <c r="CG407">
        <v>178</v>
      </c>
      <c r="CH407">
        <v>138</v>
      </c>
      <c r="CI407">
        <v>183</v>
      </c>
      <c r="CJ407">
        <v>38</v>
      </c>
      <c r="CK407">
        <v>158</v>
      </c>
      <c r="CL407">
        <v>103</v>
      </c>
      <c r="CM407">
        <v>173</v>
      </c>
      <c r="CN407">
        <v>160</v>
      </c>
      <c r="CO407">
        <v>168</v>
      </c>
      <c r="CP407">
        <v>71</v>
      </c>
      <c r="CQ407">
        <v>9</v>
      </c>
      <c r="CR407">
        <v>8</v>
      </c>
      <c r="CS407">
        <v>10</v>
      </c>
      <c r="CT407">
        <v>1</v>
      </c>
      <c r="CU407">
        <v>9</v>
      </c>
      <c r="CV407">
        <v>1</v>
      </c>
      <c r="CW407">
        <v>9</v>
      </c>
      <c r="CX407">
        <v>9</v>
      </c>
      <c r="CY407">
        <v>8</v>
      </c>
      <c r="CZ407">
        <v>1</v>
      </c>
      <c r="DA407">
        <v>168</v>
      </c>
      <c r="DB407">
        <v>134</v>
      </c>
      <c r="DC407">
        <v>172</v>
      </c>
      <c r="DD407">
        <v>38</v>
      </c>
      <c r="DE407">
        <v>152</v>
      </c>
      <c r="DF407">
        <v>103</v>
      </c>
      <c r="DG407">
        <v>163</v>
      </c>
      <c r="DH407">
        <v>158</v>
      </c>
      <c r="DI407">
        <v>159</v>
      </c>
      <c r="DJ407">
        <v>71</v>
      </c>
      <c r="DL407">
        <v>197</v>
      </c>
      <c r="DM407">
        <v>196</v>
      </c>
      <c r="DN407">
        <v>1</v>
      </c>
      <c r="DO407">
        <v>197</v>
      </c>
      <c r="DP407">
        <v>12</v>
      </c>
      <c r="DQ407">
        <v>184</v>
      </c>
      <c r="DR407">
        <v>1</v>
      </c>
      <c r="DS407">
        <v>0</v>
      </c>
      <c r="DT407">
        <v>112</v>
      </c>
      <c r="DU407">
        <v>64</v>
      </c>
      <c r="DV407">
        <v>101</v>
      </c>
      <c r="DW407">
        <v>26</v>
      </c>
      <c r="DX407">
        <v>1</v>
      </c>
      <c r="DY407">
        <v>1</v>
      </c>
      <c r="DZ407">
        <v>3</v>
      </c>
      <c r="EA407">
        <v>1</v>
      </c>
      <c r="EB407">
        <v>0</v>
      </c>
      <c r="EC407">
        <v>0</v>
      </c>
      <c r="ED407">
        <v>106</v>
      </c>
      <c r="EE407">
        <v>3</v>
      </c>
      <c r="EF407">
        <v>0</v>
      </c>
      <c r="EG407">
        <v>16</v>
      </c>
      <c r="EH407">
        <v>103</v>
      </c>
      <c r="EI407">
        <v>78</v>
      </c>
      <c r="EJ407">
        <v>0</v>
      </c>
      <c r="EK407">
        <v>8</v>
      </c>
      <c r="EL407">
        <v>3</v>
      </c>
      <c r="EM407">
        <v>1</v>
      </c>
      <c r="EN407">
        <v>0</v>
      </c>
      <c r="EO407">
        <v>8</v>
      </c>
      <c r="EP407">
        <v>98</v>
      </c>
      <c r="EQ407">
        <v>77</v>
      </c>
      <c r="ER407">
        <v>0</v>
      </c>
      <c r="ES407">
        <v>24</v>
      </c>
      <c r="ET407">
        <v>7</v>
      </c>
      <c r="EU407">
        <v>28</v>
      </c>
      <c r="EV407">
        <v>2</v>
      </c>
      <c r="EW407">
        <v>3506</v>
      </c>
      <c r="EX407">
        <v>2</v>
      </c>
      <c r="EY407">
        <v>135</v>
      </c>
      <c r="EZ407">
        <v>8</v>
      </c>
      <c r="FA407">
        <v>18</v>
      </c>
      <c r="FB407">
        <v>29</v>
      </c>
      <c r="FC407">
        <v>2282</v>
      </c>
      <c r="FD407">
        <v>992</v>
      </c>
      <c r="FE407">
        <v>241</v>
      </c>
      <c r="FF407">
        <v>3536</v>
      </c>
      <c r="FG407">
        <v>9</v>
      </c>
      <c r="FH407">
        <v>7</v>
      </c>
      <c r="FI407">
        <v>0</v>
      </c>
      <c r="FJ407">
        <v>1</v>
      </c>
      <c r="FK407">
        <v>0</v>
      </c>
      <c r="FL407">
        <v>8</v>
      </c>
      <c r="FM407">
        <v>1</v>
      </c>
      <c r="FN407">
        <v>0</v>
      </c>
      <c r="FO407">
        <v>0</v>
      </c>
      <c r="FP407">
        <v>0</v>
      </c>
      <c r="FQ407">
        <v>0</v>
      </c>
      <c r="FR407">
        <v>0</v>
      </c>
      <c r="FS407">
        <v>0</v>
      </c>
      <c r="FT407">
        <v>0</v>
      </c>
      <c r="FU407">
        <v>4</v>
      </c>
      <c r="FV407">
        <v>3</v>
      </c>
      <c r="FW407">
        <v>0</v>
      </c>
      <c r="FX407">
        <v>0</v>
      </c>
      <c r="FY407">
        <v>3</v>
      </c>
      <c r="FZ407">
        <v>1</v>
      </c>
      <c r="GA407">
        <v>4</v>
      </c>
      <c r="GB407">
        <v>2</v>
      </c>
      <c r="GC407">
        <v>121</v>
      </c>
      <c r="GD407">
        <v>31</v>
      </c>
      <c r="GE407">
        <v>152</v>
      </c>
      <c r="GF407">
        <v>2</v>
      </c>
      <c r="GG407">
        <v>2</v>
      </c>
      <c r="GH407">
        <v>4</v>
      </c>
      <c r="GI407">
        <v>119</v>
      </c>
      <c r="GJ407">
        <v>29</v>
      </c>
      <c r="GK407">
        <v>148</v>
      </c>
      <c r="GL407">
        <v>121</v>
      </c>
      <c r="GM407">
        <v>11</v>
      </c>
      <c r="GN407">
        <v>11</v>
      </c>
      <c r="GO407">
        <v>11</v>
      </c>
      <c r="GP407">
        <v>70</v>
      </c>
      <c r="GQ407">
        <v>0</v>
      </c>
      <c r="GR407">
        <v>0</v>
      </c>
      <c r="GS407">
        <v>0</v>
      </c>
      <c r="GT407" t="s">
        <v>121</v>
      </c>
      <c r="GU407" t="s">
        <v>1370</v>
      </c>
      <c r="HH407" s="130"/>
      <c r="HI407" s="130"/>
      <c r="HN407" s="130"/>
      <c r="HO407" s="130"/>
      <c r="HP407" s="130"/>
    </row>
    <row r="408" spans="1:224" x14ac:dyDescent="0.3">
      <c r="A408" t="s">
        <v>130</v>
      </c>
      <c r="B408" t="s">
        <v>1025</v>
      </c>
      <c r="C408" t="s">
        <v>886</v>
      </c>
      <c r="D408" t="s">
        <v>887</v>
      </c>
      <c r="E408" s="353">
        <v>44682</v>
      </c>
      <c r="F408">
        <v>7937</v>
      </c>
      <c r="G408">
        <v>326</v>
      </c>
      <c r="H408">
        <v>386</v>
      </c>
      <c r="I408">
        <v>403</v>
      </c>
      <c r="J408">
        <v>320</v>
      </c>
      <c r="K408">
        <v>406</v>
      </c>
      <c r="L408">
        <v>331</v>
      </c>
      <c r="M408">
        <v>314</v>
      </c>
      <c r="N408">
        <v>343</v>
      </c>
      <c r="O408">
        <v>423</v>
      </c>
      <c r="P408">
        <v>6</v>
      </c>
      <c r="Q408">
        <v>8</v>
      </c>
      <c r="R408">
        <v>9</v>
      </c>
      <c r="S408">
        <v>4</v>
      </c>
      <c r="T408">
        <v>9</v>
      </c>
      <c r="U408">
        <v>7</v>
      </c>
      <c r="V408">
        <v>1</v>
      </c>
      <c r="W408">
        <v>8</v>
      </c>
      <c r="X408">
        <v>10</v>
      </c>
      <c r="Y408">
        <v>311</v>
      </c>
      <c r="Z408">
        <v>362</v>
      </c>
      <c r="AA408">
        <v>378</v>
      </c>
      <c r="AB408">
        <v>306</v>
      </c>
      <c r="AC408">
        <v>381</v>
      </c>
      <c r="AD408">
        <v>314</v>
      </c>
      <c r="AE408">
        <v>302</v>
      </c>
      <c r="AF408">
        <v>327</v>
      </c>
      <c r="AG408">
        <v>398</v>
      </c>
      <c r="AH408">
        <v>31</v>
      </c>
      <c r="AI408">
        <v>24</v>
      </c>
      <c r="AJ408">
        <v>0</v>
      </c>
      <c r="AK408">
        <v>0</v>
      </c>
      <c r="AL408">
        <v>29</v>
      </c>
      <c r="AM408">
        <v>22</v>
      </c>
      <c r="AN408">
        <v>212</v>
      </c>
      <c r="AO408">
        <v>1</v>
      </c>
      <c r="AP408">
        <v>204</v>
      </c>
      <c r="AQ408">
        <v>0</v>
      </c>
      <c r="AR408">
        <v>0</v>
      </c>
      <c r="AS408">
        <v>0</v>
      </c>
      <c r="AT408">
        <v>173</v>
      </c>
      <c r="AU408">
        <v>1</v>
      </c>
      <c r="AV408">
        <v>169</v>
      </c>
      <c r="AW408">
        <v>314</v>
      </c>
      <c r="AX408">
        <v>2</v>
      </c>
      <c r="AY408">
        <v>11</v>
      </c>
      <c r="AZ408">
        <v>301</v>
      </c>
      <c r="BA408">
        <v>1</v>
      </c>
      <c r="BB408">
        <v>0</v>
      </c>
      <c r="BC408">
        <v>0</v>
      </c>
      <c r="BD408">
        <v>1</v>
      </c>
      <c r="BE408">
        <v>302</v>
      </c>
      <c r="BF408">
        <v>2</v>
      </c>
      <c r="BG408">
        <v>11</v>
      </c>
      <c r="BH408">
        <v>289</v>
      </c>
      <c r="BI408">
        <v>72</v>
      </c>
      <c r="BJ408">
        <v>9</v>
      </c>
      <c r="BK408">
        <v>66</v>
      </c>
      <c r="BL408">
        <v>66</v>
      </c>
      <c r="BM408">
        <v>16</v>
      </c>
      <c r="BN408">
        <v>3</v>
      </c>
      <c r="BO408">
        <v>29</v>
      </c>
      <c r="BP408">
        <v>12</v>
      </c>
      <c r="BQ408">
        <v>0</v>
      </c>
      <c r="BR408">
        <v>0</v>
      </c>
      <c r="BS408">
        <v>17</v>
      </c>
      <c r="BT408">
        <v>1</v>
      </c>
      <c r="BU408">
        <v>1</v>
      </c>
      <c r="BV408">
        <v>2</v>
      </c>
      <c r="BW408">
        <v>6</v>
      </c>
      <c r="BX408">
        <v>0</v>
      </c>
      <c r="BY408">
        <v>6</v>
      </c>
      <c r="BZ408">
        <v>15</v>
      </c>
      <c r="CA408">
        <v>4</v>
      </c>
      <c r="CB408">
        <v>12</v>
      </c>
      <c r="CC408">
        <v>3</v>
      </c>
      <c r="CG408">
        <v>326</v>
      </c>
      <c r="CH408">
        <v>270</v>
      </c>
      <c r="CI408">
        <v>403</v>
      </c>
      <c r="CJ408">
        <v>96</v>
      </c>
      <c r="CK408">
        <v>352</v>
      </c>
      <c r="CL408">
        <v>221</v>
      </c>
      <c r="CM408">
        <v>386</v>
      </c>
      <c r="CN408">
        <v>354</v>
      </c>
      <c r="CO408">
        <v>298</v>
      </c>
      <c r="CP408">
        <v>123</v>
      </c>
      <c r="CQ408">
        <v>6</v>
      </c>
      <c r="CR408">
        <v>6</v>
      </c>
      <c r="CS408">
        <v>9</v>
      </c>
      <c r="CT408">
        <v>3</v>
      </c>
      <c r="CU408">
        <v>8</v>
      </c>
      <c r="CV408">
        <v>5</v>
      </c>
      <c r="CW408">
        <v>8</v>
      </c>
      <c r="CX408">
        <v>7</v>
      </c>
      <c r="CY408">
        <v>4</v>
      </c>
      <c r="CZ408">
        <v>2</v>
      </c>
      <c r="DA408">
        <v>311</v>
      </c>
      <c r="DB408">
        <v>255</v>
      </c>
      <c r="DC408">
        <v>378</v>
      </c>
      <c r="DD408">
        <v>87</v>
      </c>
      <c r="DE408">
        <v>328</v>
      </c>
      <c r="DF408">
        <v>204</v>
      </c>
      <c r="DG408">
        <v>362</v>
      </c>
      <c r="DH408">
        <v>333</v>
      </c>
      <c r="DI408">
        <v>285</v>
      </c>
      <c r="DJ408">
        <v>117</v>
      </c>
      <c r="DL408">
        <v>471</v>
      </c>
      <c r="DM408">
        <v>454</v>
      </c>
      <c r="DN408">
        <v>17</v>
      </c>
      <c r="DO408">
        <v>471</v>
      </c>
      <c r="DP408">
        <v>15</v>
      </c>
      <c r="DQ408">
        <v>439</v>
      </c>
      <c r="DR408">
        <v>17</v>
      </c>
      <c r="DS408">
        <v>2</v>
      </c>
      <c r="DT408">
        <v>292</v>
      </c>
      <c r="DU408">
        <v>83</v>
      </c>
      <c r="DV408">
        <v>325</v>
      </c>
      <c r="DW408">
        <v>42</v>
      </c>
      <c r="DX408">
        <v>3</v>
      </c>
      <c r="DY408">
        <v>15</v>
      </c>
      <c r="DZ408">
        <v>3</v>
      </c>
      <c r="EA408">
        <v>0</v>
      </c>
      <c r="EB408">
        <v>0</v>
      </c>
      <c r="EC408">
        <v>1</v>
      </c>
      <c r="ED408">
        <v>287</v>
      </c>
      <c r="EE408">
        <v>2</v>
      </c>
      <c r="EF408">
        <v>1</v>
      </c>
      <c r="EG408">
        <v>45</v>
      </c>
      <c r="EH408">
        <v>280</v>
      </c>
      <c r="EI408">
        <v>145</v>
      </c>
      <c r="EJ408">
        <v>1</v>
      </c>
      <c r="EK408">
        <v>9</v>
      </c>
      <c r="EL408">
        <v>5</v>
      </c>
      <c r="EM408">
        <v>0</v>
      </c>
      <c r="EN408">
        <v>0</v>
      </c>
      <c r="EO408">
        <v>30</v>
      </c>
      <c r="EP408">
        <v>266</v>
      </c>
      <c r="EQ408">
        <v>143</v>
      </c>
      <c r="ER408">
        <v>11</v>
      </c>
      <c r="ES408">
        <v>106</v>
      </c>
      <c r="ET408">
        <v>33</v>
      </c>
      <c r="EU408">
        <v>168</v>
      </c>
      <c r="EV408">
        <v>6</v>
      </c>
      <c r="EW408">
        <v>5878</v>
      </c>
      <c r="EX408">
        <v>2</v>
      </c>
      <c r="EY408">
        <v>196</v>
      </c>
      <c r="EZ408">
        <v>35</v>
      </c>
      <c r="FA408">
        <v>24</v>
      </c>
      <c r="FB408">
        <v>75</v>
      </c>
      <c r="FC408">
        <v>3826</v>
      </c>
      <c r="FD408">
        <v>1866</v>
      </c>
      <c r="FE408">
        <v>360</v>
      </c>
      <c r="FF408">
        <v>6052</v>
      </c>
      <c r="FG408">
        <v>41</v>
      </c>
      <c r="FH408">
        <v>27</v>
      </c>
      <c r="FI408">
        <v>4</v>
      </c>
      <c r="FJ408">
        <v>0</v>
      </c>
      <c r="FK408">
        <v>2</v>
      </c>
      <c r="FL408">
        <v>36</v>
      </c>
      <c r="FM408">
        <v>3</v>
      </c>
      <c r="FN408">
        <v>1</v>
      </c>
      <c r="FO408">
        <v>0</v>
      </c>
      <c r="FP408">
        <v>0</v>
      </c>
      <c r="FQ408">
        <v>0</v>
      </c>
      <c r="FR408">
        <v>0</v>
      </c>
      <c r="FS408">
        <v>0</v>
      </c>
      <c r="FT408">
        <v>0</v>
      </c>
      <c r="FU408">
        <v>4</v>
      </c>
      <c r="FV408">
        <v>2</v>
      </c>
      <c r="FW408">
        <v>1</v>
      </c>
      <c r="FX408">
        <v>1</v>
      </c>
      <c r="FY408">
        <v>1</v>
      </c>
      <c r="FZ408">
        <v>3</v>
      </c>
      <c r="GA408">
        <v>5</v>
      </c>
      <c r="GB408">
        <v>2</v>
      </c>
      <c r="GC408">
        <v>290</v>
      </c>
      <c r="GD408">
        <v>65</v>
      </c>
      <c r="GE408">
        <v>355</v>
      </c>
      <c r="GF408">
        <v>2</v>
      </c>
      <c r="GG408">
        <v>1</v>
      </c>
      <c r="GH408">
        <v>3</v>
      </c>
      <c r="GI408">
        <v>281</v>
      </c>
      <c r="GJ408">
        <v>63</v>
      </c>
      <c r="GK408">
        <v>344</v>
      </c>
      <c r="GL408">
        <v>290</v>
      </c>
      <c r="GM408">
        <v>22</v>
      </c>
      <c r="GN408">
        <v>22</v>
      </c>
      <c r="GO408">
        <v>22</v>
      </c>
      <c r="GP408">
        <v>168</v>
      </c>
      <c r="GQ408">
        <v>3</v>
      </c>
      <c r="GR408">
        <v>0</v>
      </c>
      <c r="GS408">
        <v>0</v>
      </c>
      <c r="GT408" t="s">
        <v>118</v>
      </c>
      <c r="GU408" t="s">
        <v>1371</v>
      </c>
      <c r="HH408" s="130"/>
      <c r="HI408" s="130"/>
      <c r="HN408" s="130"/>
      <c r="HO408" s="130"/>
      <c r="HP408" s="130"/>
    </row>
    <row r="409" spans="1:224" x14ac:dyDescent="0.3">
      <c r="A409" t="s">
        <v>130</v>
      </c>
      <c r="B409" t="s">
        <v>1025</v>
      </c>
      <c r="C409" t="s">
        <v>886</v>
      </c>
      <c r="D409" t="s">
        <v>887</v>
      </c>
      <c r="E409" s="353">
        <v>44713</v>
      </c>
      <c r="F409">
        <v>7940</v>
      </c>
      <c r="G409">
        <v>336</v>
      </c>
      <c r="H409">
        <v>396</v>
      </c>
      <c r="I409">
        <v>408</v>
      </c>
      <c r="J409">
        <v>340</v>
      </c>
      <c r="K409">
        <v>415</v>
      </c>
      <c r="L409">
        <v>335</v>
      </c>
      <c r="M409">
        <v>335</v>
      </c>
      <c r="N409">
        <v>342</v>
      </c>
      <c r="O409">
        <v>434</v>
      </c>
      <c r="P409">
        <v>6</v>
      </c>
      <c r="Q409">
        <v>8</v>
      </c>
      <c r="R409">
        <v>9</v>
      </c>
      <c r="S409">
        <v>4</v>
      </c>
      <c r="T409">
        <v>9</v>
      </c>
      <c r="U409">
        <v>7</v>
      </c>
      <c r="V409">
        <v>1</v>
      </c>
      <c r="W409">
        <v>10</v>
      </c>
      <c r="X409">
        <v>10</v>
      </c>
      <c r="Y409">
        <v>320</v>
      </c>
      <c r="Z409">
        <v>371</v>
      </c>
      <c r="AA409">
        <v>382</v>
      </c>
      <c r="AB409">
        <v>325</v>
      </c>
      <c r="AC409">
        <v>389</v>
      </c>
      <c r="AD409">
        <v>317</v>
      </c>
      <c r="AE409">
        <v>322</v>
      </c>
      <c r="AF409">
        <v>323</v>
      </c>
      <c r="AG409">
        <v>409</v>
      </c>
      <c r="AH409">
        <v>34</v>
      </c>
      <c r="AI409">
        <v>25</v>
      </c>
      <c r="AJ409">
        <v>0</v>
      </c>
      <c r="AK409">
        <v>0</v>
      </c>
      <c r="AL409">
        <v>32</v>
      </c>
      <c r="AM409">
        <v>23</v>
      </c>
      <c r="AN409">
        <v>232</v>
      </c>
      <c r="AO409">
        <v>1</v>
      </c>
      <c r="AP409">
        <v>223</v>
      </c>
      <c r="AQ409">
        <v>0</v>
      </c>
      <c r="AR409">
        <v>0</v>
      </c>
      <c r="AS409">
        <v>0</v>
      </c>
      <c r="AT409">
        <v>192</v>
      </c>
      <c r="AU409">
        <v>1</v>
      </c>
      <c r="AV409">
        <v>186</v>
      </c>
      <c r="AW409">
        <v>335</v>
      </c>
      <c r="AX409">
        <v>2</v>
      </c>
      <c r="AY409">
        <v>12</v>
      </c>
      <c r="AZ409">
        <v>321</v>
      </c>
      <c r="BA409">
        <v>1</v>
      </c>
      <c r="BB409">
        <v>0</v>
      </c>
      <c r="BC409">
        <v>0</v>
      </c>
      <c r="BD409">
        <v>1</v>
      </c>
      <c r="BE409">
        <v>322</v>
      </c>
      <c r="BF409">
        <v>2</v>
      </c>
      <c r="BG409">
        <v>12</v>
      </c>
      <c r="BH409">
        <v>308</v>
      </c>
      <c r="BI409">
        <v>71</v>
      </c>
      <c r="BJ409">
        <v>9</v>
      </c>
      <c r="BK409">
        <v>65</v>
      </c>
      <c r="BL409">
        <v>67</v>
      </c>
      <c r="BM409">
        <v>15</v>
      </c>
      <c r="BN409">
        <v>3</v>
      </c>
      <c r="BO409">
        <v>29</v>
      </c>
      <c r="BP409">
        <v>13</v>
      </c>
      <c r="BQ409">
        <v>0</v>
      </c>
      <c r="BR409">
        <v>0</v>
      </c>
      <c r="BS409">
        <v>16</v>
      </c>
      <c r="BT409">
        <v>1</v>
      </c>
      <c r="BU409">
        <v>1</v>
      </c>
      <c r="BV409">
        <v>2</v>
      </c>
      <c r="BW409">
        <v>6</v>
      </c>
      <c r="BX409">
        <v>0</v>
      </c>
      <c r="BY409">
        <v>6</v>
      </c>
      <c r="BZ409">
        <v>14</v>
      </c>
      <c r="CA409">
        <v>4</v>
      </c>
      <c r="CB409">
        <v>13</v>
      </c>
      <c r="CC409">
        <v>1</v>
      </c>
      <c r="CG409">
        <v>336</v>
      </c>
      <c r="CH409">
        <v>258</v>
      </c>
      <c r="CI409">
        <v>408</v>
      </c>
      <c r="CJ409">
        <v>99</v>
      </c>
      <c r="CK409">
        <v>340</v>
      </c>
      <c r="CL409">
        <v>215</v>
      </c>
      <c r="CM409">
        <v>396</v>
      </c>
      <c r="CN409">
        <v>350</v>
      </c>
      <c r="CO409">
        <v>313</v>
      </c>
      <c r="CP409">
        <v>119</v>
      </c>
      <c r="CQ409">
        <v>6</v>
      </c>
      <c r="CR409">
        <v>5</v>
      </c>
      <c r="CS409">
        <v>9</v>
      </c>
      <c r="CT409">
        <v>3</v>
      </c>
      <c r="CU409">
        <v>8</v>
      </c>
      <c r="CV409">
        <v>5</v>
      </c>
      <c r="CW409">
        <v>8</v>
      </c>
      <c r="CX409">
        <v>6</v>
      </c>
      <c r="CY409">
        <v>4</v>
      </c>
      <c r="CZ409">
        <v>1</v>
      </c>
      <c r="DA409">
        <v>320</v>
      </c>
      <c r="DB409">
        <v>256</v>
      </c>
      <c r="DC409">
        <v>382</v>
      </c>
      <c r="DD409">
        <v>91</v>
      </c>
      <c r="DE409">
        <v>325</v>
      </c>
      <c r="DF409">
        <v>204</v>
      </c>
      <c r="DG409">
        <v>371</v>
      </c>
      <c r="DH409">
        <v>345</v>
      </c>
      <c r="DI409">
        <v>299</v>
      </c>
      <c r="DJ409">
        <v>121</v>
      </c>
      <c r="DL409">
        <v>474</v>
      </c>
      <c r="DM409">
        <v>457</v>
      </c>
      <c r="DN409">
        <v>17</v>
      </c>
      <c r="DO409">
        <v>474</v>
      </c>
      <c r="DP409">
        <v>15</v>
      </c>
      <c r="DQ409">
        <v>442</v>
      </c>
      <c r="DR409">
        <v>17</v>
      </c>
      <c r="DS409">
        <v>2</v>
      </c>
      <c r="DT409">
        <v>290</v>
      </c>
      <c r="DU409">
        <v>82</v>
      </c>
      <c r="DV409">
        <v>330</v>
      </c>
      <c r="DW409">
        <v>41</v>
      </c>
      <c r="DX409">
        <v>3</v>
      </c>
      <c r="DY409">
        <v>15</v>
      </c>
      <c r="DZ409">
        <v>3</v>
      </c>
      <c r="EA409">
        <v>0</v>
      </c>
      <c r="EB409">
        <v>0</v>
      </c>
      <c r="EC409">
        <v>1</v>
      </c>
      <c r="ED409">
        <v>285</v>
      </c>
      <c r="EE409">
        <v>2</v>
      </c>
      <c r="EF409">
        <v>1</v>
      </c>
      <c r="EG409">
        <v>45</v>
      </c>
      <c r="EH409">
        <v>281</v>
      </c>
      <c r="EI409">
        <v>147</v>
      </c>
      <c r="EJ409">
        <v>1</v>
      </c>
      <c r="EK409">
        <v>9</v>
      </c>
      <c r="EL409">
        <v>5</v>
      </c>
      <c r="EM409">
        <v>0</v>
      </c>
      <c r="EN409">
        <v>0</v>
      </c>
      <c r="EO409">
        <v>30</v>
      </c>
      <c r="EP409">
        <v>263</v>
      </c>
      <c r="EQ409">
        <v>142</v>
      </c>
      <c r="ER409">
        <v>9</v>
      </c>
      <c r="ES409">
        <v>106</v>
      </c>
      <c r="ET409">
        <v>33</v>
      </c>
      <c r="EU409">
        <v>169</v>
      </c>
      <c r="EV409">
        <v>5</v>
      </c>
      <c r="EW409">
        <v>5874</v>
      </c>
      <c r="EX409">
        <v>3</v>
      </c>
      <c r="EY409">
        <v>191</v>
      </c>
      <c r="EZ409">
        <v>36</v>
      </c>
      <c r="FA409">
        <v>25</v>
      </c>
      <c r="FB409">
        <v>74</v>
      </c>
      <c r="FC409">
        <v>3777</v>
      </c>
      <c r="FD409">
        <v>1864</v>
      </c>
      <c r="FE409">
        <v>358</v>
      </c>
      <c r="FF409">
        <v>6048</v>
      </c>
      <c r="FG409">
        <v>44</v>
      </c>
      <c r="FH409">
        <v>29</v>
      </c>
      <c r="FI409">
        <v>4</v>
      </c>
      <c r="FJ409">
        <v>0</v>
      </c>
      <c r="FK409">
        <v>2</v>
      </c>
      <c r="FL409">
        <v>39</v>
      </c>
      <c r="FM409">
        <v>3</v>
      </c>
      <c r="FN409">
        <v>1</v>
      </c>
      <c r="FO409">
        <v>0</v>
      </c>
      <c r="FP409">
        <v>0</v>
      </c>
      <c r="FQ409">
        <v>0</v>
      </c>
      <c r="FR409">
        <v>0</v>
      </c>
      <c r="FS409">
        <v>0</v>
      </c>
      <c r="FT409">
        <v>0</v>
      </c>
      <c r="FU409">
        <v>4</v>
      </c>
      <c r="FV409">
        <v>2</v>
      </c>
      <c r="FW409">
        <v>1</v>
      </c>
      <c r="FX409">
        <v>1</v>
      </c>
      <c r="FY409">
        <v>1</v>
      </c>
      <c r="FZ409">
        <v>3</v>
      </c>
      <c r="GA409">
        <v>5</v>
      </c>
      <c r="GB409">
        <v>2</v>
      </c>
      <c r="GC409">
        <v>293</v>
      </c>
      <c r="GD409">
        <v>64</v>
      </c>
      <c r="GE409">
        <v>357</v>
      </c>
      <c r="GF409">
        <v>2</v>
      </c>
      <c r="GG409">
        <v>1</v>
      </c>
      <c r="GH409">
        <v>3</v>
      </c>
      <c r="GI409">
        <v>284</v>
      </c>
      <c r="GJ409">
        <v>62</v>
      </c>
      <c r="GK409">
        <v>346</v>
      </c>
      <c r="GL409">
        <v>293</v>
      </c>
      <c r="GM409">
        <v>23</v>
      </c>
      <c r="GN409">
        <v>23</v>
      </c>
      <c r="GO409">
        <v>23</v>
      </c>
      <c r="GP409">
        <v>178</v>
      </c>
      <c r="GQ409">
        <v>3</v>
      </c>
      <c r="GR409">
        <v>0</v>
      </c>
      <c r="GS409">
        <v>0</v>
      </c>
      <c r="GT409" t="s">
        <v>121</v>
      </c>
      <c r="GU409" t="s">
        <v>1371</v>
      </c>
      <c r="HH409" s="130"/>
      <c r="HI409" s="130"/>
      <c r="HN409" s="130"/>
      <c r="HO409" s="130"/>
      <c r="HP409" s="130"/>
    </row>
    <row r="410" spans="1:224" x14ac:dyDescent="0.3">
      <c r="A410" t="s">
        <v>130</v>
      </c>
      <c r="B410" t="s">
        <v>1025</v>
      </c>
      <c r="C410" t="s">
        <v>888</v>
      </c>
      <c r="D410" t="s">
        <v>889</v>
      </c>
      <c r="E410" s="353">
        <v>44682</v>
      </c>
      <c r="F410">
        <v>3811</v>
      </c>
      <c r="G410">
        <v>178</v>
      </c>
      <c r="H410">
        <v>171</v>
      </c>
      <c r="I410">
        <v>179</v>
      </c>
      <c r="J410">
        <v>170</v>
      </c>
      <c r="K410">
        <v>175</v>
      </c>
      <c r="L410">
        <v>107</v>
      </c>
      <c r="M410">
        <v>146</v>
      </c>
      <c r="N410">
        <v>104</v>
      </c>
      <c r="O410">
        <v>190</v>
      </c>
      <c r="P410">
        <v>1</v>
      </c>
      <c r="Q410">
        <v>1</v>
      </c>
      <c r="R410">
        <v>1</v>
      </c>
      <c r="S410">
        <v>1</v>
      </c>
      <c r="T410">
        <v>1</v>
      </c>
      <c r="U410">
        <v>0</v>
      </c>
      <c r="V410">
        <v>1</v>
      </c>
      <c r="W410">
        <v>1</v>
      </c>
      <c r="X410">
        <v>3</v>
      </c>
      <c r="Y410">
        <v>177</v>
      </c>
      <c r="Z410">
        <v>170</v>
      </c>
      <c r="AA410">
        <v>178</v>
      </c>
      <c r="AB410">
        <v>169</v>
      </c>
      <c r="AC410">
        <v>174</v>
      </c>
      <c r="AD410">
        <v>107</v>
      </c>
      <c r="AE410">
        <v>145</v>
      </c>
      <c r="AF410">
        <v>103</v>
      </c>
      <c r="AG410">
        <v>187</v>
      </c>
      <c r="AH410">
        <v>28</v>
      </c>
      <c r="AI410">
        <v>23</v>
      </c>
      <c r="AJ410">
        <v>0</v>
      </c>
      <c r="AK410">
        <v>0</v>
      </c>
      <c r="AL410">
        <v>28</v>
      </c>
      <c r="AM410">
        <v>23</v>
      </c>
      <c r="AN410">
        <v>96</v>
      </c>
      <c r="AO410">
        <v>0</v>
      </c>
      <c r="AP410">
        <v>96</v>
      </c>
      <c r="AQ410">
        <v>0</v>
      </c>
      <c r="AR410">
        <v>0</v>
      </c>
      <c r="AS410">
        <v>0</v>
      </c>
      <c r="AT410">
        <v>58</v>
      </c>
      <c r="AU410">
        <v>0</v>
      </c>
      <c r="AV410">
        <v>58</v>
      </c>
      <c r="AW410">
        <v>146</v>
      </c>
      <c r="AX410">
        <v>2</v>
      </c>
      <c r="AY410">
        <v>5</v>
      </c>
      <c r="AZ410">
        <v>139</v>
      </c>
      <c r="BA410">
        <v>1</v>
      </c>
      <c r="BB410">
        <v>0</v>
      </c>
      <c r="BC410">
        <v>0</v>
      </c>
      <c r="BD410">
        <v>1</v>
      </c>
      <c r="BE410">
        <v>145</v>
      </c>
      <c r="BF410">
        <v>2</v>
      </c>
      <c r="BG410">
        <v>5</v>
      </c>
      <c r="BH410">
        <v>138</v>
      </c>
      <c r="BI410">
        <v>43</v>
      </c>
      <c r="BJ410">
        <v>5</v>
      </c>
      <c r="BK410">
        <v>47</v>
      </c>
      <c r="BL410">
        <v>33</v>
      </c>
      <c r="BM410">
        <v>6</v>
      </c>
      <c r="BN410">
        <v>0</v>
      </c>
      <c r="BO410">
        <v>13</v>
      </c>
      <c r="BP410">
        <v>1</v>
      </c>
      <c r="BQ410">
        <v>0</v>
      </c>
      <c r="BR410">
        <v>0</v>
      </c>
      <c r="BS410">
        <v>12</v>
      </c>
      <c r="BT410">
        <v>0</v>
      </c>
      <c r="BU410">
        <v>0</v>
      </c>
      <c r="BV410">
        <v>0</v>
      </c>
      <c r="BW410">
        <v>4</v>
      </c>
      <c r="BX410">
        <v>0</v>
      </c>
      <c r="BY410">
        <v>4</v>
      </c>
      <c r="BZ410">
        <v>8</v>
      </c>
      <c r="CA410">
        <v>1</v>
      </c>
      <c r="CB410">
        <v>8</v>
      </c>
      <c r="CC410">
        <v>0</v>
      </c>
      <c r="CG410">
        <v>178</v>
      </c>
      <c r="CH410">
        <v>84</v>
      </c>
      <c r="CI410">
        <v>179</v>
      </c>
      <c r="CJ410">
        <v>33</v>
      </c>
      <c r="CK410">
        <v>163</v>
      </c>
      <c r="CL410">
        <v>96</v>
      </c>
      <c r="CM410">
        <v>171</v>
      </c>
      <c r="CN410">
        <v>162</v>
      </c>
      <c r="CO410">
        <v>167</v>
      </c>
      <c r="CP410">
        <v>38</v>
      </c>
      <c r="CQ410">
        <v>1</v>
      </c>
      <c r="CR410">
        <v>1</v>
      </c>
      <c r="CS410">
        <v>1</v>
      </c>
      <c r="CT410">
        <v>0</v>
      </c>
      <c r="CU410">
        <v>1</v>
      </c>
      <c r="CV410">
        <v>0</v>
      </c>
      <c r="CW410">
        <v>1</v>
      </c>
      <c r="CX410">
        <v>1</v>
      </c>
      <c r="CY410">
        <v>1</v>
      </c>
      <c r="CZ410">
        <v>0</v>
      </c>
      <c r="DA410">
        <v>177</v>
      </c>
      <c r="DB410">
        <v>83</v>
      </c>
      <c r="DC410">
        <v>178</v>
      </c>
      <c r="DD410">
        <v>33</v>
      </c>
      <c r="DE410">
        <v>162</v>
      </c>
      <c r="DF410">
        <v>96</v>
      </c>
      <c r="DG410">
        <v>170</v>
      </c>
      <c r="DH410">
        <v>161</v>
      </c>
      <c r="DI410">
        <v>166</v>
      </c>
      <c r="DJ410">
        <v>38</v>
      </c>
      <c r="DL410">
        <v>200</v>
      </c>
      <c r="DM410">
        <v>198</v>
      </c>
      <c r="DN410">
        <v>2</v>
      </c>
      <c r="DO410">
        <v>200</v>
      </c>
      <c r="DP410">
        <v>5</v>
      </c>
      <c r="DQ410">
        <v>193</v>
      </c>
      <c r="DR410">
        <v>2</v>
      </c>
      <c r="DS410">
        <v>1</v>
      </c>
      <c r="DT410">
        <v>109</v>
      </c>
      <c r="DU410">
        <v>78</v>
      </c>
      <c r="DV410">
        <v>84</v>
      </c>
      <c r="DW410">
        <v>31</v>
      </c>
      <c r="DX410">
        <v>2</v>
      </c>
      <c r="DY410">
        <v>3</v>
      </c>
      <c r="DZ410">
        <v>2</v>
      </c>
      <c r="EA410">
        <v>0</v>
      </c>
      <c r="EB410">
        <v>0</v>
      </c>
      <c r="EC410">
        <v>1</v>
      </c>
      <c r="ED410">
        <v>104</v>
      </c>
      <c r="EE410">
        <v>4</v>
      </c>
      <c r="EF410">
        <v>1</v>
      </c>
      <c r="EG410">
        <v>10</v>
      </c>
      <c r="EH410">
        <v>107</v>
      </c>
      <c r="EI410">
        <v>82</v>
      </c>
      <c r="EJ410">
        <v>1</v>
      </c>
      <c r="EK410">
        <v>4</v>
      </c>
      <c r="EL410">
        <v>0</v>
      </c>
      <c r="EM410">
        <v>0</v>
      </c>
      <c r="EN410">
        <v>0</v>
      </c>
      <c r="EO410">
        <v>6</v>
      </c>
      <c r="EP410">
        <v>106</v>
      </c>
      <c r="EQ410">
        <v>81</v>
      </c>
      <c r="ER410">
        <v>3</v>
      </c>
      <c r="ES410">
        <v>42</v>
      </c>
      <c r="ET410">
        <v>6</v>
      </c>
      <c r="EU410">
        <v>21</v>
      </c>
      <c r="EV410">
        <v>7</v>
      </c>
      <c r="EW410">
        <v>3054</v>
      </c>
      <c r="EX410">
        <v>0</v>
      </c>
      <c r="EY410">
        <v>141</v>
      </c>
      <c r="EZ410">
        <v>0</v>
      </c>
      <c r="FA410">
        <v>10</v>
      </c>
      <c r="FB410">
        <v>49</v>
      </c>
      <c r="FC410">
        <v>1826</v>
      </c>
      <c r="FD410">
        <v>993</v>
      </c>
      <c r="FE410">
        <v>263</v>
      </c>
      <c r="FF410">
        <v>3082</v>
      </c>
      <c r="FG410">
        <v>16</v>
      </c>
      <c r="FH410">
        <v>8</v>
      </c>
      <c r="FI410">
        <v>1</v>
      </c>
      <c r="FJ410">
        <v>1</v>
      </c>
      <c r="FK410">
        <v>0</v>
      </c>
      <c r="FL410">
        <v>16</v>
      </c>
      <c r="FM410">
        <v>0</v>
      </c>
      <c r="FN410">
        <v>1</v>
      </c>
      <c r="FO410">
        <v>0</v>
      </c>
      <c r="FP410">
        <v>0</v>
      </c>
      <c r="FQ410">
        <v>0</v>
      </c>
      <c r="FR410">
        <v>0</v>
      </c>
      <c r="FS410">
        <v>0</v>
      </c>
      <c r="FT410">
        <v>0</v>
      </c>
      <c r="FU410">
        <v>3</v>
      </c>
      <c r="FV410">
        <v>1</v>
      </c>
      <c r="FW410">
        <v>0</v>
      </c>
      <c r="FX410">
        <v>0</v>
      </c>
      <c r="FY410">
        <v>2</v>
      </c>
      <c r="FZ410">
        <v>1</v>
      </c>
      <c r="GA410">
        <v>4</v>
      </c>
      <c r="GB410">
        <v>3</v>
      </c>
      <c r="GC410">
        <v>115</v>
      </c>
      <c r="GD410">
        <v>45</v>
      </c>
      <c r="GE410">
        <v>160</v>
      </c>
      <c r="GF410">
        <v>0</v>
      </c>
      <c r="GG410">
        <v>0</v>
      </c>
      <c r="GH410">
        <v>0</v>
      </c>
      <c r="GI410">
        <v>114</v>
      </c>
      <c r="GJ410">
        <v>44</v>
      </c>
      <c r="GK410">
        <v>158</v>
      </c>
      <c r="GL410">
        <v>115</v>
      </c>
      <c r="GM410">
        <v>9</v>
      </c>
      <c r="GN410">
        <v>9</v>
      </c>
      <c r="GO410">
        <v>9</v>
      </c>
      <c r="GP410">
        <v>58</v>
      </c>
      <c r="GQ410">
        <v>0</v>
      </c>
      <c r="GR410">
        <v>0</v>
      </c>
      <c r="GS410">
        <v>0</v>
      </c>
      <c r="GT410" t="s">
        <v>118</v>
      </c>
      <c r="GU410" t="s">
        <v>1372</v>
      </c>
      <c r="HH410" s="130"/>
      <c r="HI410" s="130"/>
      <c r="HN410" s="130"/>
      <c r="HO410" s="130"/>
      <c r="HP410" s="130"/>
    </row>
    <row r="411" spans="1:224" x14ac:dyDescent="0.3">
      <c r="A411" t="s">
        <v>130</v>
      </c>
      <c r="B411" t="s">
        <v>1025</v>
      </c>
      <c r="C411" t="s">
        <v>888</v>
      </c>
      <c r="D411" t="s">
        <v>889</v>
      </c>
      <c r="E411" s="353">
        <v>44713</v>
      </c>
      <c r="F411">
        <v>3805</v>
      </c>
      <c r="G411">
        <v>176</v>
      </c>
      <c r="H411">
        <v>170</v>
      </c>
      <c r="I411">
        <v>173</v>
      </c>
      <c r="J411">
        <v>169</v>
      </c>
      <c r="K411">
        <v>171</v>
      </c>
      <c r="L411">
        <v>117</v>
      </c>
      <c r="M411">
        <v>143</v>
      </c>
      <c r="N411">
        <v>105</v>
      </c>
      <c r="O411">
        <v>190</v>
      </c>
      <c r="P411">
        <v>1</v>
      </c>
      <c r="Q411">
        <v>0</v>
      </c>
      <c r="R411">
        <v>0</v>
      </c>
      <c r="S411">
        <v>1</v>
      </c>
      <c r="T411">
        <v>0</v>
      </c>
      <c r="U411">
        <v>0</v>
      </c>
      <c r="V411">
        <v>0</v>
      </c>
      <c r="W411">
        <v>1</v>
      </c>
      <c r="X411">
        <v>3</v>
      </c>
      <c r="Y411">
        <v>173</v>
      </c>
      <c r="Z411">
        <v>168</v>
      </c>
      <c r="AA411">
        <v>171</v>
      </c>
      <c r="AB411">
        <v>166</v>
      </c>
      <c r="AC411">
        <v>169</v>
      </c>
      <c r="AD411">
        <v>117</v>
      </c>
      <c r="AE411">
        <v>142</v>
      </c>
      <c r="AF411">
        <v>104</v>
      </c>
      <c r="AG411">
        <v>185</v>
      </c>
      <c r="AH411">
        <v>29</v>
      </c>
      <c r="AI411">
        <v>23</v>
      </c>
      <c r="AJ411">
        <v>0</v>
      </c>
      <c r="AK411">
        <v>0</v>
      </c>
      <c r="AL411">
        <v>29</v>
      </c>
      <c r="AM411">
        <v>23</v>
      </c>
      <c r="AN411">
        <v>103</v>
      </c>
      <c r="AO411">
        <v>0</v>
      </c>
      <c r="AP411">
        <v>103</v>
      </c>
      <c r="AQ411">
        <v>0</v>
      </c>
      <c r="AR411">
        <v>0</v>
      </c>
      <c r="AS411">
        <v>0</v>
      </c>
      <c r="AT411">
        <v>62</v>
      </c>
      <c r="AU411">
        <v>0</v>
      </c>
      <c r="AV411">
        <v>62</v>
      </c>
      <c r="AW411">
        <v>143</v>
      </c>
      <c r="AX411">
        <v>1</v>
      </c>
      <c r="AY411">
        <v>3</v>
      </c>
      <c r="AZ411">
        <v>139</v>
      </c>
      <c r="BA411">
        <v>0</v>
      </c>
      <c r="BB411">
        <v>0</v>
      </c>
      <c r="BC411">
        <v>0</v>
      </c>
      <c r="BD411">
        <v>0</v>
      </c>
      <c r="BE411">
        <v>142</v>
      </c>
      <c r="BF411">
        <v>1</v>
      </c>
      <c r="BG411">
        <v>3</v>
      </c>
      <c r="BH411">
        <v>138</v>
      </c>
      <c r="BI411">
        <v>42</v>
      </c>
      <c r="BJ411">
        <v>4</v>
      </c>
      <c r="BK411">
        <v>49</v>
      </c>
      <c r="BL411">
        <v>35</v>
      </c>
      <c r="BM411">
        <v>7</v>
      </c>
      <c r="BN411">
        <v>0</v>
      </c>
      <c r="BO411">
        <v>13</v>
      </c>
      <c r="BP411">
        <v>2</v>
      </c>
      <c r="BQ411">
        <v>0</v>
      </c>
      <c r="BR411">
        <v>0</v>
      </c>
      <c r="BS411">
        <v>11</v>
      </c>
      <c r="BT411">
        <v>0</v>
      </c>
      <c r="BU411">
        <v>0</v>
      </c>
      <c r="BV411">
        <v>0</v>
      </c>
      <c r="BW411">
        <v>3</v>
      </c>
      <c r="BX411">
        <v>0</v>
      </c>
      <c r="BY411">
        <v>3</v>
      </c>
      <c r="BZ411">
        <v>8</v>
      </c>
      <c r="CA411">
        <v>1</v>
      </c>
      <c r="CB411">
        <v>8</v>
      </c>
      <c r="CC411">
        <v>0</v>
      </c>
      <c r="CG411">
        <v>176</v>
      </c>
      <c r="CH411">
        <v>83</v>
      </c>
      <c r="CI411">
        <v>173</v>
      </c>
      <c r="CJ411">
        <v>33</v>
      </c>
      <c r="CK411">
        <v>148</v>
      </c>
      <c r="CL411">
        <v>88</v>
      </c>
      <c r="CM411">
        <v>170</v>
      </c>
      <c r="CN411">
        <v>155</v>
      </c>
      <c r="CO411">
        <v>164</v>
      </c>
      <c r="CP411">
        <v>38</v>
      </c>
      <c r="CQ411">
        <v>1</v>
      </c>
      <c r="CR411">
        <v>1</v>
      </c>
      <c r="CS411">
        <v>0</v>
      </c>
      <c r="CT411">
        <v>0</v>
      </c>
      <c r="CU411">
        <v>0</v>
      </c>
      <c r="CV411">
        <v>0</v>
      </c>
      <c r="CW411">
        <v>0</v>
      </c>
      <c r="CX411">
        <v>0</v>
      </c>
      <c r="CY411">
        <v>0</v>
      </c>
      <c r="CZ411">
        <v>0</v>
      </c>
      <c r="DA411">
        <v>173</v>
      </c>
      <c r="DB411">
        <v>84</v>
      </c>
      <c r="DC411">
        <v>171</v>
      </c>
      <c r="DD411">
        <v>34</v>
      </c>
      <c r="DE411">
        <v>153</v>
      </c>
      <c r="DF411">
        <v>92</v>
      </c>
      <c r="DG411">
        <v>168</v>
      </c>
      <c r="DH411">
        <v>160</v>
      </c>
      <c r="DI411">
        <v>162</v>
      </c>
      <c r="DJ411">
        <v>39</v>
      </c>
      <c r="DL411">
        <v>200</v>
      </c>
      <c r="DM411">
        <v>197</v>
      </c>
      <c r="DN411">
        <v>3</v>
      </c>
      <c r="DO411">
        <v>200</v>
      </c>
      <c r="DP411">
        <v>5</v>
      </c>
      <c r="DQ411">
        <v>192</v>
      </c>
      <c r="DR411">
        <v>3</v>
      </c>
      <c r="DS411">
        <v>1</v>
      </c>
      <c r="DT411">
        <v>108</v>
      </c>
      <c r="DU411">
        <v>78</v>
      </c>
      <c r="DV411">
        <v>83</v>
      </c>
      <c r="DW411">
        <v>33</v>
      </c>
      <c r="DX411">
        <v>2</v>
      </c>
      <c r="DY411">
        <v>2</v>
      </c>
      <c r="DZ411">
        <v>2</v>
      </c>
      <c r="EA411">
        <v>0</v>
      </c>
      <c r="EB411">
        <v>0</v>
      </c>
      <c r="EC411">
        <v>1</v>
      </c>
      <c r="ED411">
        <v>103</v>
      </c>
      <c r="EE411">
        <v>4</v>
      </c>
      <c r="EF411">
        <v>1</v>
      </c>
      <c r="EG411">
        <v>10</v>
      </c>
      <c r="EH411">
        <v>106</v>
      </c>
      <c r="EI411">
        <v>83</v>
      </c>
      <c r="EJ411">
        <v>1</v>
      </c>
      <c r="EK411">
        <v>3</v>
      </c>
      <c r="EL411">
        <v>0</v>
      </c>
      <c r="EM411">
        <v>0</v>
      </c>
      <c r="EN411">
        <v>0</v>
      </c>
      <c r="EO411">
        <v>6</v>
      </c>
      <c r="EP411">
        <v>104</v>
      </c>
      <c r="EQ411">
        <v>80</v>
      </c>
      <c r="ER411">
        <v>3</v>
      </c>
      <c r="ES411">
        <v>43</v>
      </c>
      <c r="ET411">
        <v>6</v>
      </c>
      <c r="EU411">
        <v>22</v>
      </c>
      <c r="EV411">
        <v>7</v>
      </c>
      <c r="EW411">
        <v>3051</v>
      </c>
      <c r="EX411">
        <v>0</v>
      </c>
      <c r="EY411">
        <v>139</v>
      </c>
      <c r="EZ411">
        <v>0</v>
      </c>
      <c r="FA411">
        <v>9</v>
      </c>
      <c r="FB411">
        <v>46</v>
      </c>
      <c r="FC411">
        <v>1795</v>
      </c>
      <c r="FD411">
        <v>985</v>
      </c>
      <c r="FE411">
        <v>261</v>
      </c>
      <c r="FF411">
        <v>3080</v>
      </c>
      <c r="FG411">
        <v>19</v>
      </c>
      <c r="FH411">
        <v>8</v>
      </c>
      <c r="FI411">
        <v>1</v>
      </c>
      <c r="FJ411">
        <v>2</v>
      </c>
      <c r="FK411">
        <v>1</v>
      </c>
      <c r="FL411">
        <v>18</v>
      </c>
      <c r="FM411">
        <v>0</v>
      </c>
      <c r="FN411">
        <v>1</v>
      </c>
      <c r="FO411">
        <v>0</v>
      </c>
      <c r="FP411">
        <v>0</v>
      </c>
      <c r="FQ411">
        <v>0</v>
      </c>
      <c r="FR411">
        <v>0</v>
      </c>
      <c r="FS411">
        <v>0</v>
      </c>
      <c r="FT411">
        <v>0</v>
      </c>
      <c r="FU411">
        <v>3</v>
      </c>
      <c r="FV411">
        <v>1</v>
      </c>
      <c r="FW411">
        <v>0</v>
      </c>
      <c r="FX411">
        <v>0</v>
      </c>
      <c r="FY411">
        <v>2</v>
      </c>
      <c r="FZ411">
        <v>1</v>
      </c>
      <c r="GA411">
        <v>4</v>
      </c>
      <c r="GB411">
        <v>3</v>
      </c>
      <c r="GC411">
        <v>115</v>
      </c>
      <c r="GD411">
        <v>47</v>
      </c>
      <c r="GE411">
        <v>162</v>
      </c>
      <c r="GF411">
        <v>0</v>
      </c>
      <c r="GG411">
        <v>0</v>
      </c>
      <c r="GH411">
        <v>0</v>
      </c>
      <c r="GI411">
        <v>114</v>
      </c>
      <c r="GJ411">
        <v>45</v>
      </c>
      <c r="GK411">
        <v>159</v>
      </c>
      <c r="GL411">
        <v>115</v>
      </c>
      <c r="GM411">
        <v>7</v>
      </c>
      <c r="GN411">
        <v>7</v>
      </c>
      <c r="GO411">
        <v>7</v>
      </c>
      <c r="GP411">
        <v>57</v>
      </c>
      <c r="GQ411">
        <v>0</v>
      </c>
      <c r="GR411">
        <v>0</v>
      </c>
      <c r="GS411">
        <v>0</v>
      </c>
      <c r="GT411" t="s">
        <v>121</v>
      </c>
      <c r="GU411" t="s">
        <v>1372</v>
      </c>
      <c r="HH411" s="130"/>
      <c r="HI411" s="130"/>
      <c r="HN411" s="130"/>
      <c r="HO411" s="130"/>
      <c r="HP411" s="130"/>
    </row>
    <row r="412" spans="1:224" x14ac:dyDescent="0.3">
      <c r="A412" t="s">
        <v>130</v>
      </c>
      <c r="B412" t="s">
        <v>1025</v>
      </c>
      <c r="C412" t="s">
        <v>890</v>
      </c>
      <c r="D412" t="s">
        <v>891</v>
      </c>
      <c r="E412" s="353">
        <v>44682</v>
      </c>
      <c r="F412">
        <v>13474</v>
      </c>
      <c r="G412">
        <v>812</v>
      </c>
      <c r="H412">
        <v>776</v>
      </c>
      <c r="I412">
        <v>800</v>
      </c>
      <c r="J412">
        <v>784</v>
      </c>
      <c r="K412">
        <v>800</v>
      </c>
      <c r="L412">
        <v>689</v>
      </c>
      <c r="M412">
        <v>750</v>
      </c>
      <c r="N412">
        <v>578</v>
      </c>
      <c r="O412">
        <v>833</v>
      </c>
      <c r="P412">
        <v>32</v>
      </c>
      <c r="Q412">
        <v>28</v>
      </c>
      <c r="R412">
        <v>31</v>
      </c>
      <c r="S412">
        <v>33</v>
      </c>
      <c r="T412">
        <v>30</v>
      </c>
      <c r="U412">
        <v>24</v>
      </c>
      <c r="V412">
        <v>29</v>
      </c>
      <c r="W412">
        <v>26</v>
      </c>
      <c r="X412">
        <v>36</v>
      </c>
      <c r="Y412">
        <v>771</v>
      </c>
      <c r="Z412">
        <v>740</v>
      </c>
      <c r="AA412">
        <v>761</v>
      </c>
      <c r="AB412">
        <v>742</v>
      </c>
      <c r="AC412">
        <v>762</v>
      </c>
      <c r="AD412">
        <v>658</v>
      </c>
      <c r="AE412">
        <v>714</v>
      </c>
      <c r="AF412">
        <v>548</v>
      </c>
      <c r="AG412">
        <v>788</v>
      </c>
      <c r="AH412">
        <v>127</v>
      </c>
      <c r="AI412">
        <v>122</v>
      </c>
      <c r="AJ412">
        <v>10</v>
      </c>
      <c r="AK412">
        <v>10</v>
      </c>
      <c r="AL412">
        <v>115</v>
      </c>
      <c r="AM412">
        <v>110</v>
      </c>
      <c r="AN412">
        <v>658</v>
      </c>
      <c r="AO412">
        <v>23</v>
      </c>
      <c r="AP412">
        <v>629</v>
      </c>
      <c r="AQ412">
        <v>0</v>
      </c>
      <c r="AR412">
        <v>0</v>
      </c>
      <c r="AS412">
        <v>0</v>
      </c>
      <c r="AT412">
        <v>475</v>
      </c>
      <c r="AU412">
        <v>16</v>
      </c>
      <c r="AV412">
        <v>456</v>
      </c>
      <c r="AW412">
        <v>750</v>
      </c>
      <c r="AX412">
        <v>5</v>
      </c>
      <c r="AY412">
        <v>15</v>
      </c>
      <c r="AZ412">
        <v>728</v>
      </c>
      <c r="BA412">
        <v>29</v>
      </c>
      <c r="BB412">
        <v>0</v>
      </c>
      <c r="BC412">
        <v>1</v>
      </c>
      <c r="BD412">
        <v>28</v>
      </c>
      <c r="BE412">
        <v>714</v>
      </c>
      <c r="BF412">
        <v>5</v>
      </c>
      <c r="BG412">
        <v>13</v>
      </c>
      <c r="BH412">
        <v>694</v>
      </c>
      <c r="BI412">
        <v>152</v>
      </c>
      <c r="BJ412">
        <v>15</v>
      </c>
      <c r="BK412">
        <v>160</v>
      </c>
      <c r="BL412">
        <v>149</v>
      </c>
      <c r="BM412">
        <v>40</v>
      </c>
      <c r="BN412">
        <v>18</v>
      </c>
      <c r="BO412">
        <v>57</v>
      </c>
      <c r="BP412">
        <v>36</v>
      </c>
      <c r="BQ412">
        <v>0</v>
      </c>
      <c r="BR412">
        <v>0</v>
      </c>
      <c r="BS412">
        <v>21</v>
      </c>
      <c r="BT412">
        <v>1</v>
      </c>
      <c r="BU412">
        <v>0</v>
      </c>
      <c r="BV412">
        <v>4</v>
      </c>
      <c r="BW412">
        <v>8</v>
      </c>
      <c r="BX412">
        <v>0</v>
      </c>
      <c r="BY412">
        <v>8</v>
      </c>
      <c r="BZ412">
        <v>18</v>
      </c>
      <c r="CA412">
        <v>3</v>
      </c>
      <c r="CB412">
        <v>16</v>
      </c>
      <c r="CC412">
        <v>2</v>
      </c>
      <c r="CG412">
        <v>812</v>
      </c>
      <c r="CH412">
        <v>591</v>
      </c>
      <c r="CI412">
        <v>800</v>
      </c>
      <c r="CJ412">
        <v>179</v>
      </c>
      <c r="CK412">
        <v>701</v>
      </c>
      <c r="CL412">
        <v>438</v>
      </c>
      <c r="CM412">
        <v>776</v>
      </c>
      <c r="CN412">
        <v>726</v>
      </c>
      <c r="CO412">
        <v>764</v>
      </c>
      <c r="CP412">
        <v>297</v>
      </c>
      <c r="CQ412">
        <v>32</v>
      </c>
      <c r="CR412">
        <v>28</v>
      </c>
      <c r="CS412">
        <v>31</v>
      </c>
      <c r="CT412">
        <v>4</v>
      </c>
      <c r="CU412">
        <v>25</v>
      </c>
      <c r="CV412">
        <v>10</v>
      </c>
      <c r="CW412">
        <v>28</v>
      </c>
      <c r="CX412">
        <v>25</v>
      </c>
      <c r="CY412">
        <v>27</v>
      </c>
      <c r="CZ412">
        <v>8</v>
      </c>
      <c r="DA412">
        <v>771</v>
      </c>
      <c r="DB412">
        <v>557</v>
      </c>
      <c r="DC412">
        <v>761</v>
      </c>
      <c r="DD412">
        <v>170</v>
      </c>
      <c r="DE412">
        <v>669</v>
      </c>
      <c r="DF412">
        <v>422</v>
      </c>
      <c r="DG412">
        <v>740</v>
      </c>
      <c r="DH412">
        <v>694</v>
      </c>
      <c r="DI412">
        <v>729</v>
      </c>
      <c r="DJ412">
        <v>283</v>
      </c>
      <c r="DL412">
        <v>876</v>
      </c>
      <c r="DM412">
        <v>866</v>
      </c>
      <c r="DN412">
        <v>10</v>
      </c>
      <c r="DO412">
        <v>876</v>
      </c>
      <c r="DP412">
        <v>45</v>
      </c>
      <c r="DQ412">
        <v>821</v>
      </c>
      <c r="DR412">
        <v>10</v>
      </c>
      <c r="DS412">
        <v>3</v>
      </c>
      <c r="DT412">
        <v>500</v>
      </c>
      <c r="DU412">
        <v>318</v>
      </c>
      <c r="DV412">
        <v>388</v>
      </c>
      <c r="DW412">
        <v>118</v>
      </c>
      <c r="DX412">
        <v>9</v>
      </c>
      <c r="DY412">
        <v>29</v>
      </c>
      <c r="DZ412">
        <v>10</v>
      </c>
      <c r="EA412">
        <v>4</v>
      </c>
      <c r="EB412">
        <v>2</v>
      </c>
      <c r="EC412">
        <v>0</v>
      </c>
      <c r="ED412">
        <v>481</v>
      </c>
      <c r="EE412">
        <v>16</v>
      </c>
      <c r="EF412">
        <v>3</v>
      </c>
      <c r="EG412">
        <v>94</v>
      </c>
      <c r="EH412">
        <v>484</v>
      </c>
      <c r="EI412">
        <v>295</v>
      </c>
      <c r="EJ412">
        <v>3</v>
      </c>
      <c r="EK412">
        <v>26</v>
      </c>
      <c r="EL412">
        <v>13</v>
      </c>
      <c r="EM412">
        <v>3</v>
      </c>
      <c r="EN412">
        <v>0</v>
      </c>
      <c r="EO412">
        <v>63</v>
      </c>
      <c r="EP412">
        <v>470</v>
      </c>
      <c r="EQ412">
        <v>288</v>
      </c>
      <c r="ER412">
        <v>16</v>
      </c>
      <c r="ES412">
        <v>209</v>
      </c>
      <c r="ET412">
        <v>49</v>
      </c>
      <c r="EU412">
        <v>100</v>
      </c>
      <c r="EV412">
        <v>20</v>
      </c>
      <c r="EW412">
        <v>9673</v>
      </c>
      <c r="EX412">
        <v>1</v>
      </c>
      <c r="EY412">
        <v>489</v>
      </c>
      <c r="EZ412">
        <v>6</v>
      </c>
      <c r="FA412">
        <v>73</v>
      </c>
      <c r="FB412">
        <v>169</v>
      </c>
      <c r="FC412">
        <v>4998</v>
      </c>
      <c r="FD412">
        <v>3760</v>
      </c>
      <c r="FE412">
        <v>1035</v>
      </c>
      <c r="FF412">
        <v>9793</v>
      </c>
      <c r="FG412">
        <v>104</v>
      </c>
      <c r="FH412">
        <v>60</v>
      </c>
      <c r="FI412">
        <v>7</v>
      </c>
      <c r="FJ412">
        <v>15</v>
      </c>
      <c r="FK412">
        <v>1</v>
      </c>
      <c r="FL412">
        <v>99</v>
      </c>
      <c r="FM412">
        <v>4</v>
      </c>
      <c r="FN412">
        <v>3</v>
      </c>
      <c r="FO412">
        <v>0</v>
      </c>
      <c r="FP412">
        <v>0</v>
      </c>
      <c r="FQ412">
        <v>0</v>
      </c>
      <c r="FR412">
        <v>2</v>
      </c>
      <c r="FS412">
        <v>0</v>
      </c>
      <c r="FT412">
        <v>0</v>
      </c>
      <c r="FU412">
        <v>15</v>
      </c>
      <c r="FV412">
        <v>8</v>
      </c>
      <c r="FW412">
        <v>3</v>
      </c>
      <c r="FX412">
        <v>2</v>
      </c>
      <c r="FY412">
        <v>7</v>
      </c>
      <c r="FZ412">
        <v>6</v>
      </c>
      <c r="GA412">
        <v>18</v>
      </c>
      <c r="GB412">
        <v>8</v>
      </c>
      <c r="GC412">
        <v>479</v>
      </c>
      <c r="GD412">
        <v>156</v>
      </c>
      <c r="GE412">
        <v>635</v>
      </c>
      <c r="GF412">
        <v>9</v>
      </c>
      <c r="GG412">
        <v>3</v>
      </c>
      <c r="GH412">
        <v>12</v>
      </c>
      <c r="GI412">
        <v>467</v>
      </c>
      <c r="GJ412">
        <v>153</v>
      </c>
      <c r="GK412">
        <v>620</v>
      </c>
      <c r="GL412">
        <v>479</v>
      </c>
      <c r="GM412">
        <v>47</v>
      </c>
      <c r="GN412">
        <v>46</v>
      </c>
      <c r="GO412">
        <v>47</v>
      </c>
      <c r="GP412">
        <v>280</v>
      </c>
      <c r="GQ412">
        <v>2</v>
      </c>
      <c r="GR412">
        <v>1</v>
      </c>
      <c r="GS412">
        <v>1</v>
      </c>
      <c r="GT412" t="s">
        <v>118</v>
      </c>
      <c r="GU412" t="s">
        <v>1373</v>
      </c>
      <c r="HH412" s="130"/>
      <c r="HI412" s="130"/>
      <c r="HN412" s="130"/>
      <c r="HO412" s="130"/>
      <c r="HP412" s="130"/>
    </row>
    <row r="413" spans="1:224" x14ac:dyDescent="0.3">
      <c r="A413" t="s">
        <v>130</v>
      </c>
      <c r="B413" t="s">
        <v>1025</v>
      </c>
      <c r="C413" t="s">
        <v>890</v>
      </c>
      <c r="D413" t="s">
        <v>891</v>
      </c>
      <c r="E413" s="353">
        <v>44713</v>
      </c>
      <c r="F413">
        <v>13469</v>
      </c>
      <c r="G413">
        <v>831</v>
      </c>
      <c r="H413">
        <v>794</v>
      </c>
      <c r="I413">
        <v>818</v>
      </c>
      <c r="J413">
        <v>804</v>
      </c>
      <c r="K413">
        <v>821</v>
      </c>
      <c r="L413">
        <v>716</v>
      </c>
      <c r="M413">
        <v>775</v>
      </c>
      <c r="N413">
        <v>586</v>
      </c>
      <c r="O413">
        <v>840</v>
      </c>
      <c r="P413">
        <v>33</v>
      </c>
      <c r="Q413">
        <v>30</v>
      </c>
      <c r="R413">
        <v>32</v>
      </c>
      <c r="S413">
        <v>34</v>
      </c>
      <c r="T413">
        <v>31</v>
      </c>
      <c r="U413">
        <v>27</v>
      </c>
      <c r="V413">
        <v>31</v>
      </c>
      <c r="W413">
        <v>26</v>
      </c>
      <c r="X413">
        <v>36</v>
      </c>
      <c r="Y413">
        <v>787</v>
      </c>
      <c r="Z413">
        <v>755</v>
      </c>
      <c r="AA413">
        <v>777</v>
      </c>
      <c r="AB413">
        <v>759</v>
      </c>
      <c r="AC413">
        <v>781</v>
      </c>
      <c r="AD413">
        <v>680</v>
      </c>
      <c r="AE413">
        <v>736</v>
      </c>
      <c r="AF413">
        <v>556</v>
      </c>
      <c r="AG413">
        <v>793</v>
      </c>
      <c r="AH413">
        <v>125</v>
      </c>
      <c r="AI413">
        <v>124</v>
      </c>
      <c r="AJ413">
        <v>10</v>
      </c>
      <c r="AK413">
        <v>10</v>
      </c>
      <c r="AL413">
        <v>113</v>
      </c>
      <c r="AM413">
        <v>112</v>
      </c>
      <c r="AN413">
        <v>681</v>
      </c>
      <c r="AO413">
        <v>26</v>
      </c>
      <c r="AP413">
        <v>648</v>
      </c>
      <c r="AQ413">
        <v>0</v>
      </c>
      <c r="AR413">
        <v>0</v>
      </c>
      <c r="AS413">
        <v>0</v>
      </c>
      <c r="AT413">
        <v>493</v>
      </c>
      <c r="AU413">
        <v>19</v>
      </c>
      <c r="AV413">
        <v>471</v>
      </c>
      <c r="AW413">
        <v>775</v>
      </c>
      <c r="AX413">
        <v>5</v>
      </c>
      <c r="AY413">
        <v>16</v>
      </c>
      <c r="AZ413">
        <v>752</v>
      </c>
      <c r="BA413">
        <v>31</v>
      </c>
      <c r="BB413">
        <v>0</v>
      </c>
      <c r="BC413">
        <v>1</v>
      </c>
      <c r="BD413">
        <v>30</v>
      </c>
      <c r="BE413">
        <v>736</v>
      </c>
      <c r="BF413">
        <v>5</v>
      </c>
      <c r="BG413">
        <v>14</v>
      </c>
      <c r="BH413">
        <v>715</v>
      </c>
      <c r="BI413">
        <v>156</v>
      </c>
      <c r="BJ413">
        <v>16</v>
      </c>
      <c r="BK413">
        <v>160</v>
      </c>
      <c r="BL413">
        <v>151</v>
      </c>
      <c r="BM413">
        <v>42</v>
      </c>
      <c r="BN413">
        <v>18</v>
      </c>
      <c r="BO413">
        <v>57</v>
      </c>
      <c r="BP413">
        <v>37</v>
      </c>
      <c r="BQ413">
        <v>0</v>
      </c>
      <c r="BR413">
        <v>0</v>
      </c>
      <c r="BS413">
        <v>20</v>
      </c>
      <c r="BT413">
        <v>1</v>
      </c>
      <c r="BU413">
        <v>0</v>
      </c>
      <c r="BV413">
        <v>4</v>
      </c>
      <c r="BW413">
        <v>8</v>
      </c>
      <c r="BX413">
        <v>0</v>
      </c>
      <c r="BY413">
        <v>8</v>
      </c>
      <c r="BZ413">
        <v>17</v>
      </c>
      <c r="CA413">
        <v>3</v>
      </c>
      <c r="CB413">
        <v>16</v>
      </c>
      <c r="CC413">
        <v>1</v>
      </c>
      <c r="CG413">
        <v>831</v>
      </c>
      <c r="CH413">
        <v>595</v>
      </c>
      <c r="CI413">
        <v>818</v>
      </c>
      <c r="CJ413">
        <v>181</v>
      </c>
      <c r="CK413">
        <v>695</v>
      </c>
      <c r="CL413">
        <v>437</v>
      </c>
      <c r="CM413">
        <v>794</v>
      </c>
      <c r="CN413">
        <v>714</v>
      </c>
      <c r="CO413">
        <v>784</v>
      </c>
      <c r="CP413">
        <v>300</v>
      </c>
      <c r="CQ413">
        <v>33</v>
      </c>
      <c r="CR413">
        <v>29</v>
      </c>
      <c r="CS413">
        <v>32</v>
      </c>
      <c r="CT413">
        <v>5</v>
      </c>
      <c r="CU413">
        <v>26</v>
      </c>
      <c r="CV413">
        <v>12</v>
      </c>
      <c r="CW413">
        <v>30</v>
      </c>
      <c r="CX413">
        <v>28</v>
      </c>
      <c r="CY413">
        <v>29</v>
      </c>
      <c r="CZ413">
        <v>11</v>
      </c>
      <c r="DA413">
        <v>787</v>
      </c>
      <c r="DB413">
        <v>573</v>
      </c>
      <c r="DC413">
        <v>777</v>
      </c>
      <c r="DD413">
        <v>177</v>
      </c>
      <c r="DE413">
        <v>684</v>
      </c>
      <c r="DF413">
        <v>435</v>
      </c>
      <c r="DG413">
        <v>755</v>
      </c>
      <c r="DH413">
        <v>710</v>
      </c>
      <c r="DI413">
        <v>746</v>
      </c>
      <c r="DJ413">
        <v>293</v>
      </c>
      <c r="DL413">
        <v>879</v>
      </c>
      <c r="DM413">
        <v>867</v>
      </c>
      <c r="DN413">
        <v>12</v>
      </c>
      <c r="DO413">
        <v>879</v>
      </c>
      <c r="DP413">
        <v>45</v>
      </c>
      <c r="DQ413">
        <v>822</v>
      </c>
      <c r="DR413">
        <v>12</v>
      </c>
      <c r="DS413">
        <v>3</v>
      </c>
      <c r="DT413">
        <v>501</v>
      </c>
      <c r="DU413">
        <v>321</v>
      </c>
      <c r="DV413">
        <v>390</v>
      </c>
      <c r="DW413">
        <v>117</v>
      </c>
      <c r="DX413">
        <v>9</v>
      </c>
      <c r="DY413">
        <v>29</v>
      </c>
      <c r="DZ413">
        <v>9</v>
      </c>
      <c r="EA413">
        <v>4</v>
      </c>
      <c r="EB413">
        <v>2</v>
      </c>
      <c r="EC413">
        <v>0</v>
      </c>
      <c r="ED413">
        <v>482</v>
      </c>
      <c r="EE413">
        <v>16</v>
      </c>
      <c r="EF413">
        <v>3</v>
      </c>
      <c r="EG413">
        <v>94</v>
      </c>
      <c r="EH413">
        <v>485</v>
      </c>
      <c r="EI413">
        <v>297</v>
      </c>
      <c r="EJ413">
        <v>3</v>
      </c>
      <c r="EK413">
        <v>26</v>
      </c>
      <c r="EL413">
        <v>13</v>
      </c>
      <c r="EM413">
        <v>3</v>
      </c>
      <c r="EN413">
        <v>0</v>
      </c>
      <c r="EO413">
        <v>62</v>
      </c>
      <c r="EP413">
        <v>467</v>
      </c>
      <c r="EQ413">
        <v>288</v>
      </c>
      <c r="ER413">
        <v>18</v>
      </c>
      <c r="ES413">
        <v>207</v>
      </c>
      <c r="ET413">
        <v>49</v>
      </c>
      <c r="EU413">
        <v>101</v>
      </c>
      <c r="EV413">
        <v>20</v>
      </c>
      <c r="EW413">
        <v>9690</v>
      </c>
      <c r="EX413">
        <v>0</v>
      </c>
      <c r="EY413">
        <v>483</v>
      </c>
      <c r="EZ413">
        <v>6</v>
      </c>
      <c r="FA413">
        <v>73</v>
      </c>
      <c r="FB413">
        <v>170</v>
      </c>
      <c r="FC413">
        <v>4935</v>
      </c>
      <c r="FD413">
        <v>3758</v>
      </c>
      <c r="FE413">
        <v>1039</v>
      </c>
      <c r="FF413">
        <v>9811</v>
      </c>
      <c r="FG413">
        <v>97</v>
      </c>
      <c r="FH413">
        <v>60</v>
      </c>
      <c r="FI413">
        <v>8</v>
      </c>
      <c r="FJ413">
        <v>14</v>
      </c>
      <c r="FK413">
        <v>1</v>
      </c>
      <c r="FL413">
        <v>90</v>
      </c>
      <c r="FM413">
        <v>6</v>
      </c>
      <c r="FN413">
        <v>3</v>
      </c>
      <c r="FO413">
        <v>0</v>
      </c>
      <c r="FP413">
        <v>0</v>
      </c>
      <c r="FQ413">
        <v>0</v>
      </c>
      <c r="FR413">
        <v>2</v>
      </c>
      <c r="FS413">
        <v>0</v>
      </c>
      <c r="FT413">
        <v>0</v>
      </c>
      <c r="FU413">
        <v>15</v>
      </c>
      <c r="FV413">
        <v>9</v>
      </c>
      <c r="FW413">
        <v>4</v>
      </c>
      <c r="FX413">
        <v>2</v>
      </c>
      <c r="FY413">
        <v>7</v>
      </c>
      <c r="FZ413">
        <v>6</v>
      </c>
      <c r="GA413">
        <v>18</v>
      </c>
      <c r="GB413">
        <v>7</v>
      </c>
      <c r="GC413">
        <v>483</v>
      </c>
      <c r="GD413">
        <v>156</v>
      </c>
      <c r="GE413">
        <v>639</v>
      </c>
      <c r="GF413">
        <v>9</v>
      </c>
      <c r="GG413">
        <v>3</v>
      </c>
      <c r="GH413">
        <v>12</v>
      </c>
      <c r="GI413">
        <v>470</v>
      </c>
      <c r="GJ413">
        <v>153</v>
      </c>
      <c r="GK413">
        <v>623</v>
      </c>
      <c r="GL413">
        <v>483</v>
      </c>
      <c r="GM413">
        <v>48</v>
      </c>
      <c r="GN413">
        <v>47</v>
      </c>
      <c r="GO413">
        <v>48</v>
      </c>
      <c r="GP413">
        <v>286</v>
      </c>
      <c r="GQ413">
        <v>2</v>
      </c>
      <c r="GR413">
        <v>1</v>
      </c>
      <c r="GS413">
        <v>1</v>
      </c>
      <c r="GT413" t="s">
        <v>121</v>
      </c>
      <c r="GU413" t="s">
        <v>1373</v>
      </c>
      <c r="HH413" s="130"/>
      <c r="HI413" s="130"/>
      <c r="HN413" s="130"/>
      <c r="HO413" s="130"/>
      <c r="HP413" s="130"/>
    </row>
    <row r="414" spans="1:224" x14ac:dyDescent="0.3">
      <c r="A414" t="s">
        <v>130</v>
      </c>
      <c r="B414" t="s">
        <v>1025</v>
      </c>
      <c r="C414" t="s">
        <v>892</v>
      </c>
      <c r="D414" t="s">
        <v>893</v>
      </c>
      <c r="E414" s="353">
        <v>44682</v>
      </c>
      <c r="F414">
        <v>6218</v>
      </c>
      <c r="G414">
        <v>221</v>
      </c>
      <c r="H414">
        <v>214</v>
      </c>
      <c r="I414">
        <v>226</v>
      </c>
      <c r="J414">
        <v>217</v>
      </c>
      <c r="K414">
        <v>222</v>
      </c>
      <c r="L414">
        <v>186</v>
      </c>
      <c r="M414">
        <v>174</v>
      </c>
      <c r="N414">
        <v>178</v>
      </c>
      <c r="O414">
        <v>235</v>
      </c>
      <c r="P414">
        <v>12</v>
      </c>
      <c r="Q414">
        <v>10</v>
      </c>
      <c r="R414">
        <v>13</v>
      </c>
      <c r="S414">
        <v>11</v>
      </c>
      <c r="T414">
        <v>11</v>
      </c>
      <c r="U414">
        <v>6</v>
      </c>
      <c r="V414">
        <v>8</v>
      </c>
      <c r="W414">
        <v>16</v>
      </c>
      <c r="X414">
        <v>17</v>
      </c>
      <c r="Y414">
        <v>208</v>
      </c>
      <c r="Z414">
        <v>203</v>
      </c>
      <c r="AA414">
        <v>212</v>
      </c>
      <c r="AB414">
        <v>205</v>
      </c>
      <c r="AC414">
        <v>210</v>
      </c>
      <c r="AD414">
        <v>180</v>
      </c>
      <c r="AE414">
        <v>165</v>
      </c>
      <c r="AF414">
        <v>162</v>
      </c>
      <c r="AG414">
        <v>217</v>
      </c>
      <c r="AH414">
        <v>39</v>
      </c>
      <c r="AI414">
        <v>23</v>
      </c>
      <c r="AJ414">
        <v>1</v>
      </c>
      <c r="AK414">
        <v>0</v>
      </c>
      <c r="AL414">
        <v>37</v>
      </c>
      <c r="AM414">
        <v>23</v>
      </c>
      <c r="AN414">
        <v>145</v>
      </c>
      <c r="AO414">
        <v>3</v>
      </c>
      <c r="AP414">
        <v>142</v>
      </c>
      <c r="AQ414">
        <v>0</v>
      </c>
      <c r="AR414">
        <v>0</v>
      </c>
      <c r="AS414">
        <v>0</v>
      </c>
      <c r="AT414">
        <v>107</v>
      </c>
      <c r="AU414">
        <v>2</v>
      </c>
      <c r="AV414">
        <v>105</v>
      </c>
      <c r="AW414">
        <v>174</v>
      </c>
      <c r="AX414">
        <v>9</v>
      </c>
      <c r="AY414">
        <v>37</v>
      </c>
      <c r="AZ414">
        <v>128</v>
      </c>
      <c r="BA414">
        <v>8</v>
      </c>
      <c r="BB414">
        <v>0</v>
      </c>
      <c r="BC414">
        <v>1</v>
      </c>
      <c r="BD414">
        <v>7</v>
      </c>
      <c r="BE414">
        <v>165</v>
      </c>
      <c r="BF414">
        <v>9</v>
      </c>
      <c r="BG414">
        <v>36</v>
      </c>
      <c r="BH414">
        <v>120</v>
      </c>
      <c r="BI414">
        <v>48</v>
      </c>
      <c r="BJ414">
        <v>6</v>
      </c>
      <c r="BK414">
        <v>50</v>
      </c>
      <c r="BL414">
        <v>62</v>
      </c>
      <c r="BM414">
        <v>8</v>
      </c>
      <c r="BN414">
        <v>1</v>
      </c>
      <c r="BO414">
        <v>23</v>
      </c>
      <c r="BP414">
        <v>5</v>
      </c>
      <c r="BQ414">
        <v>0</v>
      </c>
      <c r="BR414">
        <v>0</v>
      </c>
      <c r="BS414">
        <v>18</v>
      </c>
      <c r="BT414">
        <v>0</v>
      </c>
      <c r="BU414">
        <v>0</v>
      </c>
      <c r="BV414">
        <v>1</v>
      </c>
      <c r="BW414">
        <v>7</v>
      </c>
      <c r="BX414">
        <v>1</v>
      </c>
      <c r="BY414">
        <v>6</v>
      </c>
      <c r="BZ414">
        <v>13</v>
      </c>
      <c r="CA414">
        <v>4</v>
      </c>
      <c r="CB414">
        <v>11</v>
      </c>
      <c r="CC414">
        <v>2</v>
      </c>
      <c r="CG414">
        <v>221</v>
      </c>
      <c r="CH414">
        <v>157</v>
      </c>
      <c r="CI414">
        <v>226</v>
      </c>
      <c r="CJ414">
        <v>49</v>
      </c>
      <c r="CK414">
        <v>206</v>
      </c>
      <c r="CL414">
        <v>119</v>
      </c>
      <c r="CM414">
        <v>214</v>
      </c>
      <c r="CN414">
        <v>181</v>
      </c>
      <c r="CO414">
        <v>206</v>
      </c>
      <c r="CP414">
        <v>77</v>
      </c>
      <c r="CQ414">
        <v>12</v>
      </c>
      <c r="CR414">
        <v>9</v>
      </c>
      <c r="CS414">
        <v>13</v>
      </c>
      <c r="CT414">
        <v>1</v>
      </c>
      <c r="CU414">
        <v>11</v>
      </c>
      <c r="CV414">
        <v>8</v>
      </c>
      <c r="CW414">
        <v>10</v>
      </c>
      <c r="CX414">
        <v>10</v>
      </c>
      <c r="CY414">
        <v>9</v>
      </c>
      <c r="CZ414">
        <v>6</v>
      </c>
      <c r="DA414">
        <v>208</v>
      </c>
      <c r="DB414">
        <v>148</v>
      </c>
      <c r="DC414">
        <v>212</v>
      </c>
      <c r="DD414">
        <v>48</v>
      </c>
      <c r="DE414">
        <v>195</v>
      </c>
      <c r="DF414">
        <v>111</v>
      </c>
      <c r="DG414">
        <v>203</v>
      </c>
      <c r="DH414">
        <v>171</v>
      </c>
      <c r="DI414">
        <v>196</v>
      </c>
      <c r="DJ414">
        <v>71</v>
      </c>
      <c r="DL414">
        <v>263</v>
      </c>
      <c r="DM414">
        <v>261</v>
      </c>
      <c r="DN414">
        <v>2</v>
      </c>
      <c r="DO414">
        <v>263</v>
      </c>
      <c r="DP414">
        <v>21</v>
      </c>
      <c r="DQ414">
        <v>240</v>
      </c>
      <c r="DR414">
        <v>2</v>
      </c>
      <c r="DS414">
        <v>1</v>
      </c>
      <c r="DT414">
        <v>149</v>
      </c>
      <c r="DU414">
        <v>128</v>
      </c>
      <c r="DV414">
        <v>85</v>
      </c>
      <c r="DW414">
        <v>29</v>
      </c>
      <c r="DX414">
        <v>8</v>
      </c>
      <c r="DY414">
        <v>10</v>
      </c>
      <c r="DZ414">
        <v>3</v>
      </c>
      <c r="EA414">
        <v>0</v>
      </c>
      <c r="EB414">
        <v>0</v>
      </c>
      <c r="EC414">
        <v>1</v>
      </c>
      <c r="ED414">
        <v>139</v>
      </c>
      <c r="EE414">
        <v>9</v>
      </c>
      <c r="EF414">
        <v>1</v>
      </c>
      <c r="EG414">
        <v>32</v>
      </c>
      <c r="EH414">
        <v>126</v>
      </c>
      <c r="EI414">
        <v>104</v>
      </c>
      <c r="EJ414">
        <v>0</v>
      </c>
      <c r="EK414">
        <v>15</v>
      </c>
      <c r="EL414">
        <v>6</v>
      </c>
      <c r="EM414">
        <v>0</v>
      </c>
      <c r="EN414">
        <v>1</v>
      </c>
      <c r="EO414">
        <v>15</v>
      </c>
      <c r="EP414">
        <v>120</v>
      </c>
      <c r="EQ414">
        <v>104</v>
      </c>
      <c r="ER414">
        <v>6</v>
      </c>
      <c r="ES414">
        <v>61</v>
      </c>
      <c r="ET414">
        <v>12</v>
      </c>
      <c r="EU414">
        <v>53</v>
      </c>
      <c r="EV414">
        <v>36</v>
      </c>
      <c r="EW414">
        <v>4996</v>
      </c>
      <c r="EX414">
        <v>2</v>
      </c>
      <c r="EY414">
        <v>127</v>
      </c>
      <c r="EZ414">
        <v>12</v>
      </c>
      <c r="FA414">
        <v>20</v>
      </c>
      <c r="FB414">
        <v>74</v>
      </c>
      <c r="FC414">
        <v>3272</v>
      </c>
      <c r="FD414">
        <v>1467</v>
      </c>
      <c r="FE414">
        <v>346</v>
      </c>
      <c r="FF414">
        <v>5085</v>
      </c>
      <c r="FG414">
        <v>31</v>
      </c>
      <c r="FH414">
        <v>15</v>
      </c>
      <c r="FI414">
        <v>0</v>
      </c>
      <c r="FJ414">
        <v>8</v>
      </c>
      <c r="FK414">
        <v>1</v>
      </c>
      <c r="FL414">
        <v>30</v>
      </c>
      <c r="FM414">
        <v>0</v>
      </c>
      <c r="FN414">
        <v>1</v>
      </c>
      <c r="FO414">
        <v>0</v>
      </c>
      <c r="FP414">
        <v>0</v>
      </c>
      <c r="FQ414">
        <v>0</v>
      </c>
      <c r="FR414">
        <v>0</v>
      </c>
      <c r="FS414">
        <v>0</v>
      </c>
      <c r="FT414">
        <v>0</v>
      </c>
      <c r="FU414">
        <v>4</v>
      </c>
      <c r="FV414">
        <v>2</v>
      </c>
      <c r="FW414">
        <v>1</v>
      </c>
      <c r="FX414">
        <v>0</v>
      </c>
      <c r="FY414">
        <v>2</v>
      </c>
      <c r="FZ414">
        <v>1</v>
      </c>
      <c r="GA414">
        <v>5</v>
      </c>
      <c r="GB414">
        <v>3</v>
      </c>
      <c r="GC414">
        <v>124</v>
      </c>
      <c r="GD414">
        <v>50</v>
      </c>
      <c r="GE414">
        <v>174</v>
      </c>
      <c r="GF414">
        <v>5</v>
      </c>
      <c r="GG414">
        <v>0</v>
      </c>
      <c r="GH414">
        <v>5</v>
      </c>
      <c r="GI414">
        <v>119</v>
      </c>
      <c r="GJ414">
        <v>50</v>
      </c>
      <c r="GK414">
        <v>169</v>
      </c>
      <c r="GL414">
        <v>124</v>
      </c>
      <c r="GM414">
        <v>4</v>
      </c>
      <c r="GN414">
        <v>4</v>
      </c>
      <c r="GO414">
        <v>4</v>
      </c>
      <c r="GP414">
        <v>62</v>
      </c>
      <c r="GQ414">
        <v>0</v>
      </c>
      <c r="GR414">
        <v>0</v>
      </c>
      <c r="GS414">
        <v>0</v>
      </c>
      <c r="GT414" t="s">
        <v>118</v>
      </c>
      <c r="GU414" t="s">
        <v>1374</v>
      </c>
      <c r="HH414" s="130"/>
      <c r="HI414" s="130"/>
      <c r="HN414" s="130"/>
      <c r="HO414" s="130"/>
      <c r="HP414" s="130"/>
    </row>
    <row r="415" spans="1:224" x14ac:dyDescent="0.3">
      <c r="A415" t="s">
        <v>130</v>
      </c>
      <c r="B415" t="s">
        <v>1025</v>
      </c>
      <c r="C415" t="s">
        <v>892</v>
      </c>
      <c r="D415" t="s">
        <v>893</v>
      </c>
      <c r="E415" s="353">
        <v>44713</v>
      </c>
      <c r="F415">
        <v>6139</v>
      </c>
      <c r="G415">
        <v>227</v>
      </c>
      <c r="H415">
        <v>222</v>
      </c>
      <c r="I415">
        <v>234</v>
      </c>
      <c r="J415">
        <v>220</v>
      </c>
      <c r="K415">
        <v>231</v>
      </c>
      <c r="L415">
        <v>193</v>
      </c>
      <c r="M415">
        <v>183</v>
      </c>
      <c r="N415">
        <v>189</v>
      </c>
      <c r="O415">
        <v>241</v>
      </c>
      <c r="P415">
        <v>13</v>
      </c>
      <c r="Q415">
        <v>11</v>
      </c>
      <c r="R415">
        <v>14</v>
      </c>
      <c r="S415">
        <v>12</v>
      </c>
      <c r="T415">
        <v>12</v>
      </c>
      <c r="U415">
        <v>7</v>
      </c>
      <c r="V415">
        <v>9</v>
      </c>
      <c r="W415">
        <v>15</v>
      </c>
      <c r="X415">
        <v>18</v>
      </c>
      <c r="Y415">
        <v>213</v>
      </c>
      <c r="Z415">
        <v>210</v>
      </c>
      <c r="AA415">
        <v>219</v>
      </c>
      <c r="AB415">
        <v>207</v>
      </c>
      <c r="AC415">
        <v>218</v>
      </c>
      <c r="AD415">
        <v>186</v>
      </c>
      <c r="AE415">
        <v>173</v>
      </c>
      <c r="AF415">
        <v>174</v>
      </c>
      <c r="AG415">
        <v>222</v>
      </c>
      <c r="AH415">
        <v>38</v>
      </c>
      <c r="AI415">
        <v>23</v>
      </c>
      <c r="AJ415">
        <v>1</v>
      </c>
      <c r="AK415">
        <v>0</v>
      </c>
      <c r="AL415">
        <v>36</v>
      </c>
      <c r="AM415">
        <v>23</v>
      </c>
      <c r="AN415">
        <v>151</v>
      </c>
      <c r="AO415">
        <v>4</v>
      </c>
      <c r="AP415">
        <v>147</v>
      </c>
      <c r="AQ415">
        <v>0</v>
      </c>
      <c r="AR415">
        <v>0</v>
      </c>
      <c r="AS415">
        <v>0</v>
      </c>
      <c r="AT415">
        <v>121</v>
      </c>
      <c r="AU415">
        <v>3</v>
      </c>
      <c r="AV415">
        <v>118</v>
      </c>
      <c r="AW415">
        <v>183</v>
      </c>
      <c r="AX415">
        <v>9</v>
      </c>
      <c r="AY415">
        <v>38</v>
      </c>
      <c r="AZ415">
        <v>136</v>
      </c>
      <c r="BA415">
        <v>9</v>
      </c>
      <c r="BB415">
        <v>0</v>
      </c>
      <c r="BC415">
        <v>1</v>
      </c>
      <c r="BD415">
        <v>8</v>
      </c>
      <c r="BE415">
        <v>173</v>
      </c>
      <c r="BF415">
        <v>9</v>
      </c>
      <c r="BG415">
        <v>37</v>
      </c>
      <c r="BH415">
        <v>127</v>
      </c>
      <c r="BI415">
        <v>49</v>
      </c>
      <c r="BJ415">
        <v>6</v>
      </c>
      <c r="BK415">
        <v>50</v>
      </c>
      <c r="BL415">
        <v>62</v>
      </c>
      <c r="BM415">
        <v>8</v>
      </c>
      <c r="BN415">
        <v>1</v>
      </c>
      <c r="BO415">
        <v>22</v>
      </c>
      <c r="BP415">
        <v>5</v>
      </c>
      <c r="BQ415">
        <v>0</v>
      </c>
      <c r="BR415">
        <v>0</v>
      </c>
      <c r="BS415">
        <v>17</v>
      </c>
      <c r="BT415">
        <v>0</v>
      </c>
      <c r="BU415">
        <v>0</v>
      </c>
      <c r="BV415">
        <v>0</v>
      </c>
      <c r="BW415">
        <v>6</v>
      </c>
      <c r="BX415">
        <v>1</v>
      </c>
      <c r="BY415">
        <v>5</v>
      </c>
      <c r="BZ415">
        <v>12</v>
      </c>
      <c r="CA415">
        <v>3</v>
      </c>
      <c r="CB415">
        <v>10</v>
      </c>
      <c r="CC415">
        <v>2</v>
      </c>
      <c r="CG415">
        <v>227</v>
      </c>
      <c r="CH415">
        <v>160</v>
      </c>
      <c r="CI415">
        <v>234</v>
      </c>
      <c r="CJ415">
        <v>49</v>
      </c>
      <c r="CK415">
        <v>205</v>
      </c>
      <c r="CL415">
        <v>118</v>
      </c>
      <c r="CM415">
        <v>222</v>
      </c>
      <c r="CN415">
        <v>180</v>
      </c>
      <c r="CO415">
        <v>213</v>
      </c>
      <c r="CP415">
        <v>75</v>
      </c>
      <c r="CQ415">
        <v>13</v>
      </c>
      <c r="CR415">
        <v>10</v>
      </c>
      <c r="CS415">
        <v>14</v>
      </c>
      <c r="CT415">
        <v>1</v>
      </c>
      <c r="CU415">
        <v>12</v>
      </c>
      <c r="CV415">
        <v>8</v>
      </c>
      <c r="CW415">
        <v>11</v>
      </c>
      <c r="CX415">
        <v>11</v>
      </c>
      <c r="CY415">
        <v>10</v>
      </c>
      <c r="CZ415">
        <v>6</v>
      </c>
      <c r="DA415">
        <v>213</v>
      </c>
      <c r="DB415">
        <v>158</v>
      </c>
      <c r="DC415">
        <v>219</v>
      </c>
      <c r="DD415">
        <v>50</v>
      </c>
      <c r="DE415">
        <v>201</v>
      </c>
      <c r="DF415">
        <v>115</v>
      </c>
      <c r="DG415">
        <v>210</v>
      </c>
      <c r="DH415">
        <v>177</v>
      </c>
      <c r="DI415">
        <v>202</v>
      </c>
      <c r="DJ415">
        <v>72</v>
      </c>
      <c r="DL415">
        <v>264</v>
      </c>
      <c r="DM415">
        <v>262</v>
      </c>
      <c r="DN415">
        <v>2</v>
      </c>
      <c r="DO415">
        <v>264</v>
      </c>
      <c r="DP415">
        <v>21</v>
      </c>
      <c r="DQ415">
        <v>241</v>
      </c>
      <c r="DR415">
        <v>2</v>
      </c>
      <c r="DS415">
        <v>1</v>
      </c>
      <c r="DT415">
        <v>150</v>
      </c>
      <c r="DU415">
        <v>129</v>
      </c>
      <c r="DV415">
        <v>84</v>
      </c>
      <c r="DW415">
        <v>30</v>
      </c>
      <c r="DX415">
        <v>8</v>
      </c>
      <c r="DY415">
        <v>10</v>
      </c>
      <c r="DZ415">
        <v>3</v>
      </c>
      <c r="EA415">
        <v>0</v>
      </c>
      <c r="EB415">
        <v>0</v>
      </c>
      <c r="EC415">
        <v>1</v>
      </c>
      <c r="ED415">
        <v>140</v>
      </c>
      <c r="EE415">
        <v>9</v>
      </c>
      <c r="EF415">
        <v>1</v>
      </c>
      <c r="EG415">
        <v>32</v>
      </c>
      <c r="EH415">
        <v>126</v>
      </c>
      <c r="EI415">
        <v>105</v>
      </c>
      <c r="EJ415">
        <v>0</v>
      </c>
      <c r="EK415">
        <v>15</v>
      </c>
      <c r="EL415">
        <v>5</v>
      </c>
      <c r="EM415">
        <v>1</v>
      </c>
      <c r="EN415">
        <v>1</v>
      </c>
      <c r="EO415">
        <v>15</v>
      </c>
      <c r="EP415">
        <v>120</v>
      </c>
      <c r="EQ415">
        <v>103</v>
      </c>
      <c r="ER415">
        <v>6</v>
      </c>
      <c r="ES415">
        <v>59</v>
      </c>
      <c r="ET415">
        <v>12</v>
      </c>
      <c r="EU415">
        <v>53</v>
      </c>
      <c r="EV415">
        <v>36</v>
      </c>
      <c r="EW415">
        <v>4933</v>
      </c>
      <c r="EX415">
        <v>1</v>
      </c>
      <c r="EY415">
        <v>124</v>
      </c>
      <c r="EZ415">
        <v>12</v>
      </c>
      <c r="FA415">
        <v>20</v>
      </c>
      <c r="FB415">
        <v>74</v>
      </c>
      <c r="FC415">
        <v>3184</v>
      </c>
      <c r="FD415">
        <v>1468</v>
      </c>
      <c r="FE415">
        <v>349</v>
      </c>
      <c r="FF415">
        <v>5022</v>
      </c>
      <c r="FG415">
        <v>29</v>
      </c>
      <c r="FH415">
        <v>15</v>
      </c>
      <c r="FI415">
        <v>0</v>
      </c>
      <c r="FJ415">
        <v>7</v>
      </c>
      <c r="FK415">
        <v>1</v>
      </c>
      <c r="FL415">
        <v>28</v>
      </c>
      <c r="FM415">
        <v>0</v>
      </c>
      <c r="FN415">
        <v>1</v>
      </c>
      <c r="FO415">
        <v>0</v>
      </c>
      <c r="FP415">
        <v>0</v>
      </c>
      <c r="FQ415">
        <v>0</v>
      </c>
      <c r="FR415">
        <v>0</v>
      </c>
      <c r="FS415">
        <v>0</v>
      </c>
      <c r="FT415">
        <v>0</v>
      </c>
      <c r="FU415">
        <v>4</v>
      </c>
      <c r="FV415">
        <v>2</v>
      </c>
      <c r="FW415">
        <v>1</v>
      </c>
      <c r="FX415">
        <v>0</v>
      </c>
      <c r="FY415">
        <v>2</v>
      </c>
      <c r="FZ415">
        <v>1</v>
      </c>
      <c r="GA415">
        <v>5</v>
      </c>
      <c r="GB415">
        <v>4</v>
      </c>
      <c r="GC415">
        <v>126</v>
      </c>
      <c r="GD415">
        <v>50</v>
      </c>
      <c r="GE415">
        <v>176</v>
      </c>
      <c r="GF415">
        <v>5</v>
      </c>
      <c r="GG415">
        <v>0</v>
      </c>
      <c r="GH415">
        <v>5</v>
      </c>
      <c r="GI415">
        <v>121</v>
      </c>
      <c r="GJ415">
        <v>50</v>
      </c>
      <c r="GK415">
        <v>171</v>
      </c>
      <c r="GL415">
        <v>126</v>
      </c>
      <c r="GM415">
        <v>5</v>
      </c>
      <c r="GN415">
        <v>4</v>
      </c>
      <c r="GO415">
        <v>5</v>
      </c>
      <c r="GP415">
        <v>63</v>
      </c>
      <c r="GQ415">
        <v>0</v>
      </c>
      <c r="GR415">
        <v>0</v>
      </c>
      <c r="GS415">
        <v>0</v>
      </c>
      <c r="GT415" t="s">
        <v>121</v>
      </c>
      <c r="GU415" t="s">
        <v>1374</v>
      </c>
      <c r="HH415" s="130"/>
      <c r="HI415" s="130"/>
      <c r="HN415" s="130"/>
      <c r="HO415" s="130"/>
      <c r="HP415" s="130"/>
    </row>
    <row r="416" spans="1:224" x14ac:dyDescent="0.3">
      <c r="A416" t="s">
        <v>130</v>
      </c>
      <c r="B416" t="s">
        <v>144</v>
      </c>
      <c r="C416" t="s">
        <v>919</v>
      </c>
      <c r="D416" t="s">
        <v>920</v>
      </c>
      <c r="E416" s="353">
        <v>44682</v>
      </c>
      <c r="F416">
        <v>15581</v>
      </c>
      <c r="G416">
        <v>976</v>
      </c>
      <c r="H416">
        <v>886</v>
      </c>
      <c r="I416">
        <v>978</v>
      </c>
      <c r="J416">
        <v>909</v>
      </c>
      <c r="K416">
        <v>955</v>
      </c>
      <c r="L416">
        <v>665</v>
      </c>
      <c r="M416">
        <v>800</v>
      </c>
      <c r="N416">
        <v>755</v>
      </c>
      <c r="O416">
        <v>1003</v>
      </c>
      <c r="P416">
        <v>24</v>
      </c>
      <c r="Q416">
        <v>15</v>
      </c>
      <c r="R416">
        <v>20</v>
      </c>
      <c r="S416">
        <v>21</v>
      </c>
      <c r="T416">
        <v>20</v>
      </c>
      <c r="U416">
        <v>9</v>
      </c>
      <c r="V416">
        <v>17</v>
      </c>
      <c r="W416">
        <v>21</v>
      </c>
      <c r="X416">
        <v>31</v>
      </c>
      <c r="Y416">
        <v>951</v>
      </c>
      <c r="Z416">
        <v>869</v>
      </c>
      <c r="AA416">
        <v>956</v>
      </c>
      <c r="AB416">
        <v>888</v>
      </c>
      <c r="AC416">
        <v>934</v>
      </c>
      <c r="AD416">
        <v>655</v>
      </c>
      <c r="AE416">
        <v>783</v>
      </c>
      <c r="AF416">
        <v>733</v>
      </c>
      <c r="AG416">
        <v>970</v>
      </c>
      <c r="AH416">
        <v>142</v>
      </c>
      <c r="AI416">
        <v>131</v>
      </c>
      <c r="AJ416">
        <v>2</v>
      </c>
      <c r="AK416">
        <v>1</v>
      </c>
      <c r="AL416">
        <v>140</v>
      </c>
      <c r="AM416">
        <v>130</v>
      </c>
      <c r="AN416">
        <v>546</v>
      </c>
      <c r="AO416">
        <v>8</v>
      </c>
      <c r="AP416">
        <v>538</v>
      </c>
      <c r="AQ416">
        <v>0</v>
      </c>
      <c r="AR416">
        <v>0</v>
      </c>
      <c r="AS416">
        <v>0</v>
      </c>
      <c r="AT416">
        <v>443</v>
      </c>
      <c r="AU416">
        <v>7</v>
      </c>
      <c r="AV416">
        <v>436</v>
      </c>
      <c r="AW416">
        <v>800</v>
      </c>
      <c r="AX416">
        <v>8</v>
      </c>
      <c r="AY416">
        <v>44</v>
      </c>
      <c r="AZ416">
        <v>745</v>
      </c>
      <c r="BA416">
        <v>17</v>
      </c>
      <c r="BB416">
        <v>1</v>
      </c>
      <c r="BC416">
        <v>3</v>
      </c>
      <c r="BD416">
        <v>13</v>
      </c>
      <c r="BE416">
        <v>783</v>
      </c>
      <c r="BF416">
        <v>7</v>
      </c>
      <c r="BG416">
        <v>41</v>
      </c>
      <c r="BH416">
        <v>732</v>
      </c>
      <c r="BI416">
        <v>146</v>
      </c>
      <c r="BJ416">
        <v>28</v>
      </c>
      <c r="BK416">
        <v>187</v>
      </c>
      <c r="BL416">
        <v>141</v>
      </c>
      <c r="BM416">
        <v>54</v>
      </c>
      <c r="BN416">
        <v>11</v>
      </c>
      <c r="BO416">
        <v>71</v>
      </c>
      <c r="BP416">
        <v>36</v>
      </c>
      <c r="BQ416">
        <v>2</v>
      </c>
      <c r="BR416">
        <v>0</v>
      </c>
      <c r="BS416">
        <v>35</v>
      </c>
      <c r="BT416">
        <v>0</v>
      </c>
      <c r="BU416">
        <v>0</v>
      </c>
      <c r="BV416">
        <v>1</v>
      </c>
      <c r="BW416">
        <v>12</v>
      </c>
      <c r="BX416">
        <v>0</v>
      </c>
      <c r="BY416">
        <v>12</v>
      </c>
      <c r="BZ416">
        <v>26</v>
      </c>
      <c r="CA416">
        <v>5</v>
      </c>
      <c r="CB416">
        <v>20</v>
      </c>
      <c r="CC416">
        <v>6</v>
      </c>
      <c r="CG416">
        <v>976</v>
      </c>
      <c r="CH416">
        <v>634</v>
      </c>
      <c r="CI416">
        <v>978</v>
      </c>
      <c r="CJ416">
        <v>185</v>
      </c>
      <c r="CK416">
        <v>867</v>
      </c>
      <c r="CL416">
        <v>508</v>
      </c>
      <c r="CM416">
        <v>886</v>
      </c>
      <c r="CN416">
        <v>818</v>
      </c>
      <c r="CO416">
        <v>869</v>
      </c>
      <c r="CP416">
        <v>298</v>
      </c>
      <c r="CQ416">
        <v>24</v>
      </c>
      <c r="CR416">
        <v>17</v>
      </c>
      <c r="CS416">
        <v>20</v>
      </c>
      <c r="CT416">
        <v>0</v>
      </c>
      <c r="CU416">
        <v>17</v>
      </c>
      <c r="CV416">
        <v>9</v>
      </c>
      <c r="CW416">
        <v>15</v>
      </c>
      <c r="CX416">
        <v>14</v>
      </c>
      <c r="CY416">
        <v>15</v>
      </c>
      <c r="CZ416">
        <v>3</v>
      </c>
      <c r="DA416">
        <v>951</v>
      </c>
      <c r="DB416">
        <v>617</v>
      </c>
      <c r="DC416">
        <v>956</v>
      </c>
      <c r="DD416">
        <v>184</v>
      </c>
      <c r="DE416">
        <v>848</v>
      </c>
      <c r="DF416">
        <v>497</v>
      </c>
      <c r="DG416">
        <v>869</v>
      </c>
      <c r="DH416">
        <v>802</v>
      </c>
      <c r="DI416">
        <v>853</v>
      </c>
      <c r="DJ416">
        <v>295</v>
      </c>
      <c r="DL416">
        <v>1060</v>
      </c>
      <c r="DM416">
        <v>1056</v>
      </c>
      <c r="DN416">
        <v>4</v>
      </c>
      <c r="DO416">
        <v>1060</v>
      </c>
      <c r="DP416">
        <v>37</v>
      </c>
      <c r="DQ416">
        <v>1019</v>
      </c>
      <c r="DR416">
        <v>4</v>
      </c>
      <c r="DS416">
        <v>5</v>
      </c>
      <c r="DT416">
        <v>675</v>
      </c>
      <c r="DU416">
        <v>292</v>
      </c>
      <c r="DV416">
        <v>585</v>
      </c>
      <c r="DW416">
        <v>124</v>
      </c>
      <c r="DX416">
        <v>7</v>
      </c>
      <c r="DY416">
        <v>49</v>
      </c>
      <c r="DZ416">
        <v>2</v>
      </c>
      <c r="EA416">
        <v>1</v>
      </c>
      <c r="EB416">
        <v>1</v>
      </c>
      <c r="EC416">
        <v>0</v>
      </c>
      <c r="ED416">
        <v>669</v>
      </c>
      <c r="EE416">
        <v>0</v>
      </c>
      <c r="EF416">
        <v>3</v>
      </c>
      <c r="EG416">
        <v>87</v>
      </c>
      <c r="EH416">
        <v>635</v>
      </c>
      <c r="EI416">
        <v>335</v>
      </c>
      <c r="EJ416">
        <v>2</v>
      </c>
      <c r="EK416">
        <v>23</v>
      </c>
      <c r="EL416">
        <v>11</v>
      </c>
      <c r="EM416">
        <v>1</v>
      </c>
      <c r="EN416">
        <v>1</v>
      </c>
      <c r="EO416">
        <v>61</v>
      </c>
      <c r="EP416">
        <v>623</v>
      </c>
      <c r="EQ416">
        <v>334</v>
      </c>
      <c r="ER416">
        <v>29</v>
      </c>
      <c r="ES416">
        <v>275</v>
      </c>
      <c r="ET416">
        <v>63</v>
      </c>
      <c r="EU416">
        <v>234</v>
      </c>
      <c r="EV416">
        <v>126</v>
      </c>
      <c r="EW416">
        <v>10571</v>
      </c>
      <c r="EX416">
        <v>2</v>
      </c>
      <c r="EY416">
        <v>210</v>
      </c>
      <c r="EZ416">
        <v>32</v>
      </c>
      <c r="FA416">
        <v>66</v>
      </c>
      <c r="FB416">
        <v>153</v>
      </c>
      <c r="FC416">
        <v>6433</v>
      </c>
      <c r="FD416">
        <v>3681</v>
      </c>
      <c r="FE416">
        <v>817</v>
      </c>
      <c r="FF416">
        <v>10931</v>
      </c>
      <c r="FG416">
        <v>106</v>
      </c>
      <c r="FH416">
        <v>40</v>
      </c>
      <c r="FI416">
        <v>2</v>
      </c>
      <c r="FJ416">
        <v>18</v>
      </c>
      <c r="FK416">
        <v>2</v>
      </c>
      <c r="FL416">
        <v>104</v>
      </c>
      <c r="FM416">
        <v>0</v>
      </c>
      <c r="FN416">
        <v>3</v>
      </c>
      <c r="FO416">
        <v>1</v>
      </c>
      <c r="FP416">
        <v>1</v>
      </c>
      <c r="FQ416">
        <v>0</v>
      </c>
      <c r="FR416">
        <v>2</v>
      </c>
      <c r="FS416">
        <v>0</v>
      </c>
      <c r="FT416">
        <v>0</v>
      </c>
      <c r="FU416">
        <v>19</v>
      </c>
      <c r="FV416">
        <v>9</v>
      </c>
      <c r="FW416">
        <v>2</v>
      </c>
      <c r="FX416">
        <v>3</v>
      </c>
      <c r="FY416">
        <v>11</v>
      </c>
      <c r="FZ416">
        <v>7</v>
      </c>
      <c r="GA416">
        <v>22</v>
      </c>
      <c r="GB416">
        <v>9</v>
      </c>
      <c r="GC416">
        <v>641</v>
      </c>
      <c r="GD416">
        <v>174</v>
      </c>
      <c r="GE416">
        <v>815</v>
      </c>
      <c r="GF416">
        <v>8</v>
      </c>
      <c r="GG416">
        <v>3</v>
      </c>
      <c r="GH416">
        <v>11</v>
      </c>
      <c r="GI416">
        <v>632</v>
      </c>
      <c r="GJ416">
        <v>171</v>
      </c>
      <c r="GK416">
        <v>803</v>
      </c>
      <c r="GL416">
        <v>641</v>
      </c>
      <c r="GM416">
        <v>52</v>
      </c>
      <c r="GN416">
        <v>52</v>
      </c>
      <c r="GO416">
        <v>52</v>
      </c>
      <c r="GP416">
        <v>376</v>
      </c>
      <c r="GQ416">
        <v>2</v>
      </c>
      <c r="GR416">
        <v>2</v>
      </c>
      <c r="GS416">
        <v>2</v>
      </c>
      <c r="GT416" t="s">
        <v>118</v>
      </c>
      <c r="GU416" t="s">
        <v>1389</v>
      </c>
      <c r="HH416" s="130"/>
      <c r="HI416" s="130"/>
      <c r="HN416" s="130"/>
      <c r="HO416" s="130"/>
      <c r="HP416" s="130"/>
    </row>
    <row r="417" spans="1:224" x14ac:dyDescent="0.3">
      <c r="A417" t="s">
        <v>130</v>
      </c>
      <c r="B417" t="s">
        <v>249</v>
      </c>
      <c r="C417" t="s">
        <v>894</v>
      </c>
      <c r="D417" t="s">
        <v>895</v>
      </c>
      <c r="E417" s="353">
        <v>44682</v>
      </c>
      <c r="F417">
        <v>9686</v>
      </c>
      <c r="G417">
        <v>708</v>
      </c>
      <c r="H417">
        <v>666</v>
      </c>
      <c r="I417">
        <v>711</v>
      </c>
      <c r="J417">
        <v>671</v>
      </c>
      <c r="K417">
        <v>693</v>
      </c>
      <c r="L417">
        <v>546</v>
      </c>
      <c r="M417">
        <v>602</v>
      </c>
      <c r="N417">
        <v>574</v>
      </c>
      <c r="O417">
        <v>755</v>
      </c>
      <c r="P417">
        <v>3</v>
      </c>
      <c r="Q417">
        <v>4</v>
      </c>
      <c r="R417">
        <v>4</v>
      </c>
      <c r="S417">
        <v>3</v>
      </c>
      <c r="T417">
        <v>3</v>
      </c>
      <c r="U417">
        <v>1</v>
      </c>
      <c r="V417">
        <v>2</v>
      </c>
      <c r="W417">
        <v>6</v>
      </c>
      <c r="X417">
        <v>7</v>
      </c>
      <c r="Y417">
        <v>704</v>
      </c>
      <c r="Z417">
        <v>661</v>
      </c>
      <c r="AA417">
        <v>706</v>
      </c>
      <c r="AB417">
        <v>667</v>
      </c>
      <c r="AC417">
        <v>689</v>
      </c>
      <c r="AD417">
        <v>544</v>
      </c>
      <c r="AE417">
        <v>599</v>
      </c>
      <c r="AF417">
        <v>567</v>
      </c>
      <c r="AG417">
        <v>747</v>
      </c>
      <c r="AH417">
        <v>94</v>
      </c>
      <c r="AI417">
        <v>83</v>
      </c>
      <c r="AJ417">
        <v>0</v>
      </c>
      <c r="AK417">
        <v>0</v>
      </c>
      <c r="AL417">
        <v>94</v>
      </c>
      <c r="AM417">
        <v>83</v>
      </c>
      <c r="AN417">
        <v>485</v>
      </c>
      <c r="AO417">
        <v>1</v>
      </c>
      <c r="AP417">
        <v>483</v>
      </c>
      <c r="AQ417">
        <v>0</v>
      </c>
      <c r="AR417">
        <v>0</v>
      </c>
      <c r="AS417">
        <v>0</v>
      </c>
      <c r="AT417">
        <v>379</v>
      </c>
      <c r="AU417">
        <v>0</v>
      </c>
      <c r="AV417">
        <v>378</v>
      </c>
      <c r="AW417">
        <v>602</v>
      </c>
      <c r="AX417">
        <v>2</v>
      </c>
      <c r="AY417">
        <v>6</v>
      </c>
      <c r="AZ417">
        <v>594</v>
      </c>
      <c r="BA417">
        <v>2</v>
      </c>
      <c r="BB417">
        <v>0</v>
      </c>
      <c r="BC417">
        <v>0</v>
      </c>
      <c r="BD417">
        <v>2</v>
      </c>
      <c r="BE417">
        <v>599</v>
      </c>
      <c r="BF417">
        <v>2</v>
      </c>
      <c r="BG417">
        <v>6</v>
      </c>
      <c r="BH417">
        <v>591</v>
      </c>
      <c r="BI417">
        <v>113</v>
      </c>
      <c r="BJ417">
        <v>22</v>
      </c>
      <c r="BK417">
        <v>121</v>
      </c>
      <c r="BL417">
        <v>89</v>
      </c>
      <c r="BM417">
        <v>31</v>
      </c>
      <c r="BN417">
        <v>6</v>
      </c>
      <c r="BO417">
        <v>68</v>
      </c>
      <c r="BP417">
        <v>36</v>
      </c>
      <c r="BQ417">
        <v>0</v>
      </c>
      <c r="BR417">
        <v>0</v>
      </c>
      <c r="BS417">
        <v>32</v>
      </c>
      <c r="BT417">
        <v>0</v>
      </c>
      <c r="BU417">
        <v>1</v>
      </c>
      <c r="BV417">
        <v>5</v>
      </c>
      <c r="BW417">
        <v>17</v>
      </c>
      <c r="BX417">
        <v>1</v>
      </c>
      <c r="BY417">
        <v>16</v>
      </c>
      <c r="BZ417">
        <v>29</v>
      </c>
      <c r="CA417">
        <v>11</v>
      </c>
      <c r="CB417">
        <v>26</v>
      </c>
      <c r="CC417">
        <v>3</v>
      </c>
      <c r="CG417">
        <v>708</v>
      </c>
      <c r="CH417">
        <v>454</v>
      </c>
      <c r="CI417">
        <v>711</v>
      </c>
      <c r="CJ417">
        <v>191</v>
      </c>
      <c r="CK417">
        <v>649</v>
      </c>
      <c r="CL417">
        <v>403</v>
      </c>
      <c r="CM417">
        <v>666</v>
      </c>
      <c r="CN417">
        <v>628</v>
      </c>
      <c r="CO417">
        <v>640</v>
      </c>
      <c r="CP417">
        <v>226</v>
      </c>
      <c r="CQ417">
        <v>3</v>
      </c>
      <c r="CR417">
        <v>2</v>
      </c>
      <c r="CS417">
        <v>4</v>
      </c>
      <c r="CT417">
        <v>0</v>
      </c>
      <c r="CU417">
        <v>4</v>
      </c>
      <c r="CV417">
        <v>2</v>
      </c>
      <c r="CW417">
        <v>4</v>
      </c>
      <c r="CX417">
        <v>4</v>
      </c>
      <c r="CY417">
        <v>3</v>
      </c>
      <c r="CZ417">
        <v>2</v>
      </c>
      <c r="DA417">
        <v>704</v>
      </c>
      <c r="DB417">
        <v>451</v>
      </c>
      <c r="DC417">
        <v>706</v>
      </c>
      <c r="DD417">
        <v>191</v>
      </c>
      <c r="DE417">
        <v>644</v>
      </c>
      <c r="DF417">
        <v>401</v>
      </c>
      <c r="DG417">
        <v>661</v>
      </c>
      <c r="DH417">
        <v>623</v>
      </c>
      <c r="DI417">
        <v>636</v>
      </c>
      <c r="DJ417">
        <v>224</v>
      </c>
      <c r="DL417">
        <v>819</v>
      </c>
      <c r="DM417">
        <v>817</v>
      </c>
      <c r="DN417">
        <v>2</v>
      </c>
      <c r="DO417">
        <v>819</v>
      </c>
      <c r="DP417">
        <v>10</v>
      </c>
      <c r="DQ417">
        <v>807</v>
      </c>
      <c r="DR417">
        <v>2</v>
      </c>
      <c r="DS417">
        <v>1</v>
      </c>
      <c r="DT417">
        <v>475</v>
      </c>
      <c r="DU417">
        <v>77</v>
      </c>
      <c r="DV417">
        <v>676</v>
      </c>
      <c r="DW417">
        <v>28</v>
      </c>
      <c r="DX417">
        <v>11</v>
      </c>
      <c r="DY417">
        <v>18</v>
      </c>
      <c r="DZ417">
        <v>8</v>
      </c>
      <c r="EA417">
        <v>1</v>
      </c>
      <c r="EB417">
        <v>1</v>
      </c>
      <c r="EC417">
        <v>0</v>
      </c>
      <c r="ED417">
        <v>469</v>
      </c>
      <c r="EE417">
        <v>5</v>
      </c>
      <c r="EF417">
        <v>2</v>
      </c>
      <c r="EG417">
        <v>77</v>
      </c>
      <c r="EH417">
        <v>476</v>
      </c>
      <c r="EI417">
        <v>264</v>
      </c>
      <c r="EJ417">
        <v>0</v>
      </c>
      <c r="EK417">
        <v>6</v>
      </c>
      <c r="EL417">
        <v>4</v>
      </c>
      <c r="EM417">
        <v>0</v>
      </c>
      <c r="EN417">
        <v>2</v>
      </c>
      <c r="EO417">
        <v>71</v>
      </c>
      <c r="EP417">
        <v>471</v>
      </c>
      <c r="EQ417">
        <v>263</v>
      </c>
      <c r="ER417">
        <v>25</v>
      </c>
      <c r="ES417">
        <v>242</v>
      </c>
      <c r="ET417">
        <v>63</v>
      </c>
      <c r="EU417">
        <v>135</v>
      </c>
      <c r="EV417">
        <v>91</v>
      </c>
      <c r="EW417">
        <v>6806</v>
      </c>
      <c r="EX417">
        <v>1</v>
      </c>
      <c r="EY417">
        <v>243</v>
      </c>
      <c r="EZ417">
        <v>13</v>
      </c>
      <c r="FA417">
        <v>34</v>
      </c>
      <c r="FB417">
        <v>154</v>
      </c>
      <c r="FC417">
        <v>4278</v>
      </c>
      <c r="FD417">
        <v>2279</v>
      </c>
      <c r="FE417">
        <v>475</v>
      </c>
      <c r="FF417">
        <v>7032</v>
      </c>
      <c r="FG417">
        <v>90</v>
      </c>
      <c r="FH417">
        <v>50</v>
      </c>
      <c r="FI417">
        <v>5</v>
      </c>
      <c r="FJ417">
        <v>30</v>
      </c>
      <c r="FK417">
        <v>0</v>
      </c>
      <c r="FL417">
        <v>89</v>
      </c>
      <c r="FM417">
        <v>1</v>
      </c>
      <c r="FN417">
        <v>2</v>
      </c>
      <c r="FO417">
        <v>0</v>
      </c>
      <c r="FP417">
        <v>0</v>
      </c>
      <c r="FQ417">
        <v>0</v>
      </c>
      <c r="FR417">
        <v>1</v>
      </c>
      <c r="FS417">
        <v>0</v>
      </c>
      <c r="FT417">
        <v>0</v>
      </c>
      <c r="FU417">
        <v>9</v>
      </c>
      <c r="FV417">
        <v>7</v>
      </c>
      <c r="FW417">
        <v>4</v>
      </c>
      <c r="FX417">
        <v>2</v>
      </c>
      <c r="FY417">
        <v>2</v>
      </c>
      <c r="FZ417">
        <v>7</v>
      </c>
      <c r="GA417">
        <v>11</v>
      </c>
      <c r="GB417">
        <v>2</v>
      </c>
      <c r="GC417">
        <v>472</v>
      </c>
      <c r="GD417">
        <v>115</v>
      </c>
      <c r="GE417">
        <v>587</v>
      </c>
      <c r="GF417">
        <v>4</v>
      </c>
      <c r="GG417">
        <v>0</v>
      </c>
      <c r="GH417">
        <v>4</v>
      </c>
      <c r="GI417">
        <v>466</v>
      </c>
      <c r="GJ417">
        <v>115</v>
      </c>
      <c r="GK417">
        <v>581</v>
      </c>
      <c r="GL417">
        <v>472</v>
      </c>
      <c r="GM417">
        <v>58</v>
      </c>
      <c r="GN417">
        <v>57</v>
      </c>
      <c r="GO417">
        <v>58</v>
      </c>
      <c r="GP417">
        <v>347</v>
      </c>
      <c r="GQ417">
        <v>0</v>
      </c>
      <c r="GR417">
        <v>0</v>
      </c>
      <c r="GS417">
        <v>0</v>
      </c>
      <c r="GT417" t="s">
        <v>118</v>
      </c>
      <c r="GU417" t="s">
        <v>1375</v>
      </c>
      <c r="HH417" s="130"/>
      <c r="HI417" s="130"/>
      <c r="HN417" s="130"/>
      <c r="HO417" s="130"/>
      <c r="HP417" s="130"/>
    </row>
    <row r="418" spans="1:224" x14ac:dyDescent="0.3">
      <c r="A418" t="s">
        <v>130</v>
      </c>
      <c r="B418" t="s">
        <v>249</v>
      </c>
      <c r="C418" t="s">
        <v>894</v>
      </c>
      <c r="D418" t="s">
        <v>895</v>
      </c>
      <c r="E418" s="353">
        <v>44713</v>
      </c>
      <c r="F418">
        <v>9720</v>
      </c>
      <c r="G418">
        <v>718</v>
      </c>
      <c r="H418">
        <v>683</v>
      </c>
      <c r="I418">
        <v>721</v>
      </c>
      <c r="J418">
        <v>688</v>
      </c>
      <c r="K418">
        <v>707</v>
      </c>
      <c r="L418">
        <v>563</v>
      </c>
      <c r="M418">
        <v>623</v>
      </c>
      <c r="N418">
        <v>557</v>
      </c>
      <c r="O418">
        <v>762</v>
      </c>
      <c r="P418">
        <v>2</v>
      </c>
      <c r="Q418">
        <v>4</v>
      </c>
      <c r="R418">
        <v>4</v>
      </c>
      <c r="S418">
        <v>2</v>
      </c>
      <c r="T418">
        <v>3</v>
      </c>
      <c r="U418">
        <v>1</v>
      </c>
      <c r="V418">
        <v>2</v>
      </c>
      <c r="W418">
        <v>6</v>
      </c>
      <c r="X418">
        <v>7</v>
      </c>
      <c r="Y418">
        <v>715</v>
      </c>
      <c r="Z418">
        <v>678</v>
      </c>
      <c r="AA418">
        <v>716</v>
      </c>
      <c r="AB418">
        <v>685</v>
      </c>
      <c r="AC418">
        <v>703</v>
      </c>
      <c r="AD418">
        <v>561</v>
      </c>
      <c r="AE418">
        <v>620</v>
      </c>
      <c r="AF418">
        <v>550</v>
      </c>
      <c r="AG418">
        <v>754</v>
      </c>
      <c r="AH418">
        <v>96</v>
      </c>
      <c r="AI418">
        <v>83</v>
      </c>
      <c r="AJ418">
        <v>0</v>
      </c>
      <c r="AK418">
        <v>0</v>
      </c>
      <c r="AL418">
        <v>96</v>
      </c>
      <c r="AM418">
        <v>83</v>
      </c>
      <c r="AN418">
        <v>505</v>
      </c>
      <c r="AO418">
        <v>1</v>
      </c>
      <c r="AP418">
        <v>503</v>
      </c>
      <c r="AQ418">
        <v>0</v>
      </c>
      <c r="AR418">
        <v>0</v>
      </c>
      <c r="AS418">
        <v>0</v>
      </c>
      <c r="AT418">
        <v>384</v>
      </c>
      <c r="AU418">
        <v>0</v>
      </c>
      <c r="AV418">
        <v>383</v>
      </c>
      <c r="AW418">
        <v>623</v>
      </c>
      <c r="AX418">
        <v>2</v>
      </c>
      <c r="AY418">
        <v>6</v>
      </c>
      <c r="AZ418">
        <v>615</v>
      </c>
      <c r="BA418">
        <v>2</v>
      </c>
      <c r="BB418">
        <v>0</v>
      </c>
      <c r="BC418">
        <v>0</v>
      </c>
      <c r="BD418">
        <v>2</v>
      </c>
      <c r="BE418">
        <v>620</v>
      </c>
      <c r="BF418">
        <v>2</v>
      </c>
      <c r="BG418">
        <v>6</v>
      </c>
      <c r="BH418">
        <v>612</v>
      </c>
      <c r="BI418">
        <v>115</v>
      </c>
      <c r="BJ418">
        <v>22</v>
      </c>
      <c r="BK418">
        <v>123</v>
      </c>
      <c r="BL418">
        <v>91</v>
      </c>
      <c r="BM418">
        <v>31</v>
      </c>
      <c r="BN418">
        <v>6</v>
      </c>
      <c r="BO418">
        <v>67</v>
      </c>
      <c r="BP418">
        <v>35</v>
      </c>
      <c r="BQ418">
        <v>0</v>
      </c>
      <c r="BR418">
        <v>0</v>
      </c>
      <c r="BS418">
        <v>32</v>
      </c>
      <c r="BT418">
        <v>0</v>
      </c>
      <c r="BU418">
        <v>1</v>
      </c>
      <c r="BV418">
        <v>6</v>
      </c>
      <c r="BW418">
        <v>17</v>
      </c>
      <c r="BX418">
        <v>1</v>
      </c>
      <c r="BY418">
        <v>16</v>
      </c>
      <c r="BZ418">
        <v>29</v>
      </c>
      <c r="CA418">
        <v>11</v>
      </c>
      <c r="CB418">
        <v>28</v>
      </c>
      <c r="CC418">
        <v>1</v>
      </c>
      <c r="CG418">
        <v>718</v>
      </c>
      <c r="CH418">
        <v>456</v>
      </c>
      <c r="CI418">
        <v>721</v>
      </c>
      <c r="CJ418">
        <v>189</v>
      </c>
      <c r="CK418">
        <v>639</v>
      </c>
      <c r="CL418">
        <v>398</v>
      </c>
      <c r="CM418">
        <v>683</v>
      </c>
      <c r="CN418">
        <v>615</v>
      </c>
      <c r="CO418">
        <v>653</v>
      </c>
      <c r="CP418">
        <v>227</v>
      </c>
      <c r="CQ418">
        <v>2</v>
      </c>
      <c r="CR418">
        <v>1</v>
      </c>
      <c r="CS418">
        <v>4</v>
      </c>
      <c r="CT418">
        <v>0</v>
      </c>
      <c r="CU418">
        <v>4</v>
      </c>
      <c r="CV418">
        <v>2</v>
      </c>
      <c r="CW418">
        <v>4</v>
      </c>
      <c r="CX418">
        <v>4</v>
      </c>
      <c r="CY418">
        <v>2</v>
      </c>
      <c r="CZ418">
        <v>1</v>
      </c>
      <c r="DA418">
        <v>715</v>
      </c>
      <c r="DB418">
        <v>469</v>
      </c>
      <c r="DC418">
        <v>716</v>
      </c>
      <c r="DD418">
        <v>191</v>
      </c>
      <c r="DE418">
        <v>649</v>
      </c>
      <c r="DF418">
        <v>409</v>
      </c>
      <c r="DG418">
        <v>678</v>
      </c>
      <c r="DH418">
        <v>635</v>
      </c>
      <c r="DI418">
        <v>650</v>
      </c>
      <c r="DJ418">
        <v>235</v>
      </c>
      <c r="DL418">
        <v>827</v>
      </c>
      <c r="DM418">
        <v>825</v>
      </c>
      <c r="DN418">
        <v>2</v>
      </c>
      <c r="DO418">
        <v>827</v>
      </c>
      <c r="DP418">
        <v>10</v>
      </c>
      <c r="DQ418">
        <v>815</v>
      </c>
      <c r="DR418">
        <v>2</v>
      </c>
      <c r="DS418">
        <v>1</v>
      </c>
      <c r="DT418">
        <v>474</v>
      </c>
      <c r="DU418">
        <v>77</v>
      </c>
      <c r="DV418">
        <v>684</v>
      </c>
      <c r="DW418">
        <v>28</v>
      </c>
      <c r="DX418">
        <v>10</v>
      </c>
      <c r="DY418">
        <v>19</v>
      </c>
      <c r="DZ418">
        <v>8</v>
      </c>
      <c r="EA418">
        <v>1</v>
      </c>
      <c r="EB418">
        <v>1</v>
      </c>
      <c r="EC418">
        <v>0</v>
      </c>
      <c r="ED418">
        <v>468</v>
      </c>
      <c r="EE418">
        <v>5</v>
      </c>
      <c r="EF418">
        <v>1</v>
      </c>
      <c r="EG418">
        <v>79</v>
      </c>
      <c r="EH418">
        <v>477</v>
      </c>
      <c r="EI418">
        <v>270</v>
      </c>
      <c r="EJ418">
        <v>0</v>
      </c>
      <c r="EK418">
        <v>6</v>
      </c>
      <c r="EL418">
        <v>4</v>
      </c>
      <c r="EM418">
        <v>0</v>
      </c>
      <c r="EN418">
        <v>1</v>
      </c>
      <c r="EO418">
        <v>72</v>
      </c>
      <c r="EP418">
        <v>466</v>
      </c>
      <c r="EQ418">
        <v>265</v>
      </c>
      <c r="ER418">
        <v>23</v>
      </c>
      <c r="ES418">
        <v>243</v>
      </c>
      <c r="ET418">
        <v>63</v>
      </c>
      <c r="EU418">
        <v>130</v>
      </c>
      <c r="EV418">
        <v>94</v>
      </c>
      <c r="EW418">
        <v>6827</v>
      </c>
      <c r="EX418">
        <v>0</v>
      </c>
      <c r="EY418">
        <v>244</v>
      </c>
      <c r="EZ418">
        <v>13</v>
      </c>
      <c r="FA418">
        <v>34</v>
      </c>
      <c r="FB418">
        <v>154</v>
      </c>
      <c r="FC418">
        <v>4220</v>
      </c>
      <c r="FD418">
        <v>2272</v>
      </c>
      <c r="FE418">
        <v>476</v>
      </c>
      <c r="FF418">
        <v>7051</v>
      </c>
      <c r="FG418">
        <v>91</v>
      </c>
      <c r="FH418">
        <v>48</v>
      </c>
      <c r="FI418">
        <v>5</v>
      </c>
      <c r="FJ418">
        <v>32</v>
      </c>
      <c r="FK418">
        <v>0</v>
      </c>
      <c r="FL418">
        <v>90</v>
      </c>
      <c r="FM418">
        <v>1</v>
      </c>
      <c r="FN418">
        <v>1</v>
      </c>
      <c r="FO418">
        <v>0</v>
      </c>
      <c r="FP418">
        <v>0</v>
      </c>
      <c r="FQ418">
        <v>0</v>
      </c>
      <c r="FR418">
        <v>1</v>
      </c>
      <c r="FS418">
        <v>0</v>
      </c>
      <c r="FT418">
        <v>0</v>
      </c>
      <c r="FU418">
        <v>9</v>
      </c>
      <c r="FV418">
        <v>7</v>
      </c>
      <c r="FW418">
        <v>4</v>
      </c>
      <c r="FX418">
        <v>1</v>
      </c>
      <c r="FY418">
        <v>2</v>
      </c>
      <c r="FZ418">
        <v>7</v>
      </c>
      <c r="GA418">
        <v>10</v>
      </c>
      <c r="GB418">
        <v>2</v>
      </c>
      <c r="GC418">
        <v>478</v>
      </c>
      <c r="GD418">
        <v>116</v>
      </c>
      <c r="GE418">
        <v>594</v>
      </c>
      <c r="GF418">
        <v>4</v>
      </c>
      <c r="GG418">
        <v>0</v>
      </c>
      <c r="GH418">
        <v>4</v>
      </c>
      <c r="GI418">
        <v>473</v>
      </c>
      <c r="GJ418">
        <v>116</v>
      </c>
      <c r="GK418">
        <v>589</v>
      </c>
      <c r="GL418">
        <v>478</v>
      </c>
      <c r="GM418">
        <v>61</v>
      </c>
      <c r="GN418">
        <v>60</v>
      </c>
      <c r="GO418">
        <v>61</v>
      </c>
      <c r="GP418">
        <v>362</v>
      </c>
      <c r="GQ418">
        <v>0</v>
      </c>
      <c r="GR418">
        <v>0</v>
      </c>
      <c r="GS418">
        <v>0</v>
      </c>
      <c r="GT418" t="s">
        <v>121</v>
      </c>
      <c r="GU418" t="s">
        <v>1375</v>
      </c>
      <c r="HH418" s="130"/>
      <c r="HI418" s="130"/>
      <c r="HN418" s="130"/>
      <c r="HO418" s="130"/>
      <c r="HP418" s="130"/>
    </row>
    <row r="419" spans="1:224" x14ac:dyDescent="0.3">
      <c r="A419" t="s">
        <v>130</v>
      </c>
      <c r="B419" t="s">
        <v>249</v>
      </c>
      <c r="C419" t="s">
        <v>896</v>
      </c>
      <c r="D419" t="s">
        <v>897</v>
      </c>
      <c r="E419" s="353">
        <v>44682</v>
      </c>
      <c r="F419">
        <v>14733</v>
      </c>
      <c r="G419">
        <v>714</v>
      </c>
      <c r="H419">
        <v>666</v>
      </c>
      <c r="I419">
        <v>724</v>
      </c>
      <c r="J419">
        <v>670</v>
      </c>
      <c r="K419">
        <v>700</v>
      </c>
      <c r="L419">
        <v>504</v>
      </c>
      <c r="M419">
        <v>616</v>
      </c>
      <c r="N419">
        <v>543</v>
      </c>
      <c r="O419">
        <v>742</v>
      </c>
      <c r="P419">
        <v>19</v>
      </c>
      <c r="Q419">
        <v>17</v>
      </c>
      <c r="R419">
        <v>18</v>
      </c>
      <c r="S419">
        <v>18</v>
      </c>
      <c r="T419">
        <v>18</v>
      </c>
      <c r="U419">
        <v>11</v>
      </c>
      <c r="V419">
        <v>16</v>
      </c>
      <c r="W419">
        <v>16</v>
      </c>
      <c r="X419">
        <v>23</v>
      </c>
      <c r="Y419">
        <v>691</v>
      </c>
      <c r="Z419">
        <v>646</v>
      </c>
      <c r="AA419">
        <v>703</v>
      </c>
      <c r="AB419">
        <v>648</v>
      </c>
      <c r="AC419">
        <v>679</v>
      </c>
      <c r="AD419">
        <v>492</v>
      </c>
      <c r="AE419">
        <v>597</v>
      </c>
      <c r="AF419">
        <v>525</v>
      </c>
      <c r="AG419">
        <v>715</v>
      </c>
      <c r="AH419">
        <v>105</v>
      </c>
      <c r="AI419">
        <v>91</v>
      </c>
      <c r="AJ419">
        <v>5</v>
      </c>
      <c r="AK419">
        <v>4</v>
      </c>
      <c r="AL419">
        <v>97</v>
      </c>
      <c r="AM419">
        <v>84</v>
      </c>
      <c r="AN419">
        <v>411</v>
      </c>
      <c r="AO419">
        <v>10</v>
      </c>
      <c r="AP419">
        <v>400</v>
      </c>
      <c r="AQ419">
        <v>0</v>
      </c>
      <c r="AR419">
        <v>0</v>
      </c>
      <c r="AS419">
        <v>0</v>
      </c>
      <c r="AT419">
        <v>305</v>
      </c>
      <c r="AU419">
        <v>8</v>
      </c>
      <c r="AV419">
        <v>297</v>
      </c>
      <c r="AW419">
        <v>616</v>
      </c>
      <c r="AX419">
        <v>0</v>
      </c>
      <c r="AY419">
        <v>7</v>
      </c>
      <c r="AZ419">
        <v>608</v>
      </c>
      <c r="BA419">
        <v>16</v>
      </c>
      <c r="BB419">
        <v>0</v>
      </c>
      <c r="BC419">
        <v>0</v>
      </c>
      <c r="BD419">
        <v>16</v>
      </c>
      <c r="BE419">
        <v>597</v>
      </c>
      <c r="BF419">
        <v>0</v>
      </c>
      <c r="BG419">
        <v>7</v>
      </c>
      <c r="BH419">
        <v>589</v>
      </c>
      <c r="BI419">
        <v>132</v>
      </c>
      <c r="BJ419">
        <v>23</v>
      </c>
      <c r="BK419">
        <v>128</v>
      </c>
      <c r="BL419">
        <v>130</v>
      </c>
      <c r="BM419">
        <v>46</v>
      </c>
      <c r="BN419">
        <v>5</v>
      </c>
      <c r="BO419">
        <v>52</v>
      </c>
      <c r="BP419">
        <v>30</v>
      </c>
      <c r="BQ419">
        <v>1</v>
      </c>
      <c r="BR419">
        <v>0</v>
      </c>
      <c r="BS419">
        <v>22</v>
      </c>
      <c r="BT419">
        <v>0</v>
      </c>
      <c r="BU419">
        <v>0</v>
      </c>
      <c r="BV419">
        <v>0</v>
      </c>
      <c r="BW419">
        <v>6</v>
      </c>
      <c r="BX419">
        <v>1</v>
      </c>
      <c r="BY419">
        <v>5</v>
      </c>
      <c r="BZ419">
        <v>16</v>
      </c>
      <c r="CA419">
        <v>2</v>
      </c>
      <c r="CB419">
        <v>11</v>
      </c>
      <c r="CC419">
        <v>5</v>
      </c>
      <c r="CG419">
        <v>714</v>
      </c>
      <c r="CH419">
        <v>366</v>
      </c>
      <c r="CI419">
        <v>724</v>
      </c>
      <c r="CJ419">
        <v>186</v>
      </c>
      <c r="CK419">
        <v>653</v>
      </c>
      <c r="CL419">
        <v>407</v>
      </c>
      <c r="CM419">
        <v>666</v>
      </c>
      <c r="CN419">
        <v>622</v>
      </c>
      <c r="CO419">
        <v>637</v>
      </c>
      <c r="CP419">
        <v>180</v>
      </c>
      <c r="CQ419">
        <v>19</v>
      </c>
      <c r="CR419">
        <v>12</v>
      </c>
      <c r="CS419">
        <v>18</v>
      </c>
      <c r="CT419">
        <v>2</v>
      </c>
      <c r="CU419">
        <v>18</v>
      </c>
      <c r="CV419">
        <v>5</v>
      </c>
      <c r="CW419">
        <v>17</v>
      </c>
      <c r="CX419">
        <v>15</v>
      </c>
      <c r="CY419">
        <v>15</v>
      </c>
      <c r="CZ419">
        <v>2</v>
      </c>
      <c r="DA419">
        <v>691</v>
      </c>
      <c r="DB419">
        <v>352</v>
      </c>
      <c r="DC419">
        <v>703</v>
      </c>
      <c r="DD419">
        <v>184</v>
      </c>
      <c r="DE419">
        <v>632</v>
      </c>
      <c r="DF419">
        <v>401</v>
      </c>
      <c r="DG419">
        <v>646</v>
      </c>
      <c r="DH419">
        <v>605</v>
      </c>
      <c r="DI419">
        <v>619</v>
      </c>
      <c r="DJ419">
        <v>178</v>
      </c>
      <c r="DL419">
        <v>806</v>
      </c>
      <c r="DM419">
        <v>802</v>
      </c>
      <c r="DN419">
        <v>4</v>
      </c>
      <c r="DO419">
        <v>806</v>
      </c>
      <c r="DP419">
        <v>26</v>
      </c>
      <c r="DQ419">
        <v>776</v>
      </c>
      <c r="DR419">
        <v>4</v>
      </c>
      <c r="DS419">
        <v>4</v>
      </c>
      <c r="DT419">
        <v>455</v>
      </c>
      <c r="DU419">
        <v>124</v>
      </c>
      <c r="DV419">
        <v>594</v>
      </c>
      <c r="DW419">
        <v>43</v>
      </c>
      <c r="DX419">
        <v>4</v>
      </c>
      <c r="DY419">
        <v>20</v>
      </c>
      <c r="DZ419">
        <v>14</v>
      </c>
      <c r="EA419">
        <v>7</v>
      </c>
      <c r="EB419">
        <v>3</v>
      </c>
      <c r="EC419">
        <v>0</v>
      </c>
      <c r="ED419">
        <v>445</v>
      </c>
      <c r="EE419">
        <v>8</v>
      </c>
      <c r="EF419">
        <v>2</v>
      </c>
      <c r="EG419">
        <v>92</v>
      </c>
      <c r="EH419">
        <v>470</v>
      </c>
      <c r="EI419">
        <v>242</v>
      </c>
      <c r="EJ419">
        <v>0</v>
      </c>
      <c r="EK419">
        <v>22</v>
      </c>
      <c r="EL419">
        <v>4</v>
      </c>
      <c r="EM419">
        <v>0</v>
      </c>
      <c r="EN419">
        <v>2</v>
      </c>
      <c r="EO419">
        <v>67</v>
      </c>
      <c r="EP419">
        <v>465</v>
      </c>
      <c r="EQ419">
        <v>242</v>
      </c>
      <c r="ER419">
        <v>20</v>
      </c>
      <c r="ES419">
        <v>230</v>
      </c>
      <c r="ET419">
        <v>62</v>
      </c>
      <c r="EU419">
        <v>240</v>
      </c>
      <c r="EV419">
        <v>66</v>
      </c>
      <c r="EW419">
        <v>11374</v>
      </c>
      <c r="EX419">
        <v>3</v>
      </c>
      <c r="EY419">
        <v>249</v>
      </c>
      <c r="EZ419">
        <v>35</v>
      </c>
      <c r="FA419">
        <v>36</v>
      </c>
      <c r="FB419">
        <v>217</v>
      </c>
      <c r="FC419">
        <v>8159</v>
      </c>
      <c r="FD419">
        <v>3034</v>
      </c>
      <c r="FE419">
        <v>487</v>
      </c>
      <c r="FF419">
        <v>11680</v>
      </c>
      <c r="FG419">
        <v>102</v>
      </c>
      <c r="FH419">
        <v>66</v>
      </c>
      <c r="FI419">
        <v>5</v>
      </c>
      <c r="FJ419">
        <v>9</v>
      </c>
      <c r="FK419">
        <v>2</v>
      </c>
      <c r="FL419">
        <v>97</v>
      </c>
      <c r="FM419">
        <v>3</v>
      </c>
      <c r="FN419">
        <v>2</v>
      </c>
      <c r="FO419">
        <v>2</v>
      </c>
      <c r="FP419">
        <v>2</v>
      </c>
      <c r="FQ419">
        <v>0</v>
      </c>
      <c r="FR419">
        <v>0</v>
      </c>
      <c r="FS419">
        <v>0</v>
      </c>
      <c r="FT419">
        <v>0</v>
      </c>
      <c r="FU419">
        <v>10</v>
      </c>
      <c r="FV419">
        <v>8</v>
      </c>
      <c r="FW419">
        <v>4</v>
      </c>
      <c r="FX419">
        <v>1</v>
      </c>
      <c r="FY419">
        <v>3</v>
      </c>
      <c r="FZ419">
        <v>7</v>
      </c>
      <c r="GA419">
        <v>12</v>
      </c>
      <c r="GB419">
        <v>4</v>
      </c>
      <c r="GC419">
        <v>479</v>
      </c>
      <c r="GD419">
        <v>121</v>
      </c>
      <c r="GE419">
        <v>600</v>
      </c>
      <c r="GF419">
        <v>3</v>
      </c>
      <c r="GG419">
        <v>0</v>
      </c>
      <c r="GH419">
        <v>3</v>
      </c>
      <c r="GI419">
        <v>475</v>
      </c>
      <c r="GJ419">
        <v>121</v>
      </c>
      <c r="GK419">
        <v>596</v>
      </c>
      <c r="GL419">
        <v>479</v>
      </c>
      <c r="GM419">
        <v>63</v>
      </c>
      <c r="GN419">
        <v>63</v>
      </c>
      <c r="GO419">
        <v>63</v>
      </c>
      <c r="GP419">
        <v>288</v>
      </c>
      <c r="GQ419">
        <v>2</v>
      </c>
      <c r="GR419">
        <v>1</v>
      </c>
      <c r="GS419">
        <v>1</v>
      </c>
      <c r="GT419" t="s">
        <v>118</v>
      </c>
      <c r="GU419" t="s">
        <v>1376</v>
      </c>
      <c r="HH419" s="130"/>
      <c r="HI419" s="130"/>
      <c r="HN419" s="130"/>
      <c r="HO419" s="130"/>
      <c r="HP419" s="130"/>
    </row>
    <row r="420" spans="1:224" x14ac:dyDescent="0.3">
      <c r="A420" t="s">
        <v>130</v>
      </c>
      <c r="B420" t="s">
        <v>249</v>
      </c>
      <c r="C420" t="s">
        <v>896</v>
      </c>
      <c r="D420" t="s">
        <v>897</v>
      </c>
      <c r="E420" s="353">
        <v>44713</v>
      </c>
      <c r="F420">
        <v>14811</v>
      </c>
      <c r="G420">
        <v>723</v>
      </c>
      <c r="H420">
        <v>673</v>
      </c>
      <c r="I420">
        <v>731</v>
      </c>
      <c r="J420">
        <v>677</v>
      </c>
      <c r="K420">
        <v>706</v>
      </c>
      <c r="L420">
        <v>504</v>
      </c>
      <c r="M420">
        <v>621</v>
      </c>
      <c r="N420">
        <v>549</v>
      </c>
      <c r="O420">
        <v>756</v>
      </c>
      <c r="P420">
        <v>18</v>
      </c>
      <c r="Q420">
        <v>18</v>
      </c>
      <c r="R420">
        <v>21</v>
      </c>
      <c r="S420">
        <v>17</v>
      </c>
      <c r="T420">
        <v>20</v>
      </c>
      <c r="U420">
        <v>12</v>
      </c>
      <c r="V420">
        <v>17</v>
      </c>
      <c r="W420">
        <v>15</v>
      </c>
      <c r="X420">
        <v>23</v>
      </c>
      <c r="Y420">
        <v>700</v>
      </c>
      <c r="Z420">
        <v>650</v>
      </c>
      <c r="AA420">
        <v>705</v>
      </c>
      <c r="AB420">
        <v>656</v>
      </c>
      <c r="AC420">
        <v>681</v>
      </c>
      <c r="AD420">
        <v>490</v>
      </c>
      <c r="AE420">
        <v>601</v>
      </c>
      <c r="AF420">
        <v>531</v>
      </c>
      <c r="AG420">
        <v>729</v>
      </c>
      <c r="AH420">
        <v>99</v>
      </c>
      <c r="AI420">
        <v>84</v>
      </c>
      <c r="AJ420">
        <v>4</v>
      </c>
      <c r="AK420">
        <v>4</v>
      </c>
      <c r="AL420">
        <v>92</v>
      </c>
      <c r="AM420">
        <v>77</v>
      </c>
      <c r="AN420">
        <v>411</v>
      </c>
      <c r="AO420">
        <v>9</v>
      </c>
      <c r="AP420">
        <v>401</v>
      </c>
      <c r="AQ420">
        <v>0</v>
      </c>
      <c r="AR420">
        <v>0</v>
      </c>
      <c r="AS420">
        <v>0</v>
      </c>
      <c r="AT420">
        <v>301</v>
      </c>
      <c r="AU420">
        <v>6</v>
      </c>
      <c r="AV420">
        <v>294</v>
      </c>
      <c r="AW420">
        <v>621</v>
      </c>
      <c r="AX420">
        <v>0</v>
      </c>
      <c r="AY420">
        <v>9</v>
      </c>
      <c r="AZ420">
        <v>611</v>
      </c>
      <c r="BA420">
        <v>17</v>
      </c>
      <c r="BB420">
        <v>0</v>
      </c>
      <c r="BC420">
        <v>0</v>
      </c>
      <c r="BD420">
        <v>17</v>
      </c>
      <c r="BE420">
        <v>601</v>
      </c>
      <c r="BF420">
        <v>0</v>
      </c>
      <c r="BG420">
        <v>9</v>
      </c>
      <c r="BH420">
        <v>591</v>
      </c>
      <c r="BI420">
        <v>135</v>
      </c>
      <c r="BJ420">
        <v>23</v>
      </c>
      <c r="BK420">
        <v>132</v>
      </c>
      <c r="BL420">
        <v>134</v>
      </c>
      <c r="BM420">
        <v>45</v>
      </c>
      <c r="BN420">
        <v>5</v>
      </c>
      <c r="BO420">
        <v>54</v>
      </c>
      <c r="BP420">
        <v>30</v>
      </c>
      <c r="BQ420">
        <v>1</v>
      </c>
      <c r="BR420">
        <v>0</v>
      </c>
      <c r="BS420">
        <v>24</v>
      </c>
      <c r="BT420">
        <v>0</v>
      </c>
      <c r="BU420">
        <v>0</v>
      </c>
      <c r="BV420">
        <v>0</v>
      </c>
      <c r="BW420">
        <v>7</v>
      </c>
      <c r="BX420">
        <v>1</v>
      </c>
      <c r="BY420">
        <v>6</v>
      </c>
      <c r="BZ420">
        <v>16</v>
      </c>
      <c r="CA420">
        <v>2</v>
      </c>
      <c r="CB420">
        <v>11</v>
      </c>
      <c r="CC420">
        <v>5</v>
      </c>
      <c r="CG420">
        <v>723</v>
      </c>
      <c r="CH420">
        <v>363</v>
      </c>
      <c r="CI420">
        <v>731</v>
      </c>
      <c r="CJ420">
        <v>182</v>
      </c>
      <c r="CK420">
        <v>646</v>
      </c>
      <c r="CL420">
        <v>397</v>
      </c>
      <c r="CM420">
        <v>673</v>
      </c>
      <c r="CN420">
        <v>601</v>
      </c>
      <c r="CO420">
        <v>648</v>
      </c>
      <c r="CP420">
        <v>174</v>
      </c>
      <c r="CQ420">
        <v>18</v>
      </c>
      <c r="CR420">
        <v>12</v>
      </c>
      <c r="CS420">
        <v>21</v>
      </c>
      <c r="CT420">
        <v>2</v>
      </c>
      <c r="CU420">
        <v>20</v>
      </c>
      <c r="CV420">
        <v>6</v>
      </c>
      <c r="CW420">
        <v>18</v>
      </c>
      <c r="CX420">
        <v>14</v>
      </c>
      <c r="CY420">
        <v>16</v>
      </c>
      <c r="CZ420">
        <v>3</v>
      </c>
      <c r="DA420">
        <v>700</v>
      </c>
      <c r="DB420">
        <v>365</v>
      </c>
      <c r="DC420">
        <v>705</v>
      </c>
      <c r="DD420">
        <v>183</v>
      </c>
      <c r="DE420">
        <v>639</v>
      </c>
      <c r="DF420">
        <v>400</v>
      </c>
      <c r="DG420">
        <v>650</v>
      </c>
      <c r="DH420">
        <v>607</v>
      </c>
      <c r="DI420">
        <v>627</v>
      </c>
      <c r="DJ420">
        <v>181</v>
      </c>
      <c r="DL420">
        <v>815</v>
      </c>
      <c r="DM420">
        <v>810</v>
      </c>
      <c r="DN420">
        <v>5</v>
      </c>
      <c r="DO420">
        <v>815</v>
      </c>
      <c r="DP420">
        <v>26</v>
      </c>
      <c r="DQ420">
        <v>784</v>
      </c>
      <c r="DR420">
        <v>5</v>
      </c>
      <c r="DS420">
        <v>6</v>
      </c>
      <c r="DT420">
        <v>457</v>
      </c>
      <c r="DU420">
        <v>123</v>
      </c>
      <c r="DV420">
        <v>603</v>
      </c>
      <c r="DW420">
        <v>43</v>
      </c>
      <c r="DX420">
        <v>4</v>
      </c>
      <c r="DY420">
        <v>20</v>
      </c>
      <c r="DZ420">
        <v>14</v>
      </c>
      <c r="EA420">
        <v>8</v>
      </c>
      <c r="EB420">
        <v>4</v>
      </c>
      <c r="EC420">
        <v>0</v>
      </c>
      <c r="ED420">
        <v>446</v>
      </c>
      <c r="EE420">
        <v>8</v>
      </c>
      <c r="EF420">
        <v>1</v>
      </c>
      <c r="EG420">
        <v>94</v>
      </c>
      <c r="EH420">
        <v>475</v>
      </c>
      <c r="EI420">
        <v>245</v>
      </c>
      <c r="EJ420">
        <v>0</v>
      </c>
      <c r="EK420">
        <v>22</v>
      </c>
      <c r="EL420">
        <v>4</v>
      </c>
      <c r="EM420">
        <v>0</v>
      </c>
      <c r="EN420">
        <v>1</v>
      </c>
      <c r="EO420">
        <v>67</v>
      </c>
      <c r="EP420">
        <v>459</v>
      </c>
      <c r="EQ420">
        <v>245</v>
      </c>
      <c r="ER420">
        <v>21</v>
      </c>
      <c r="ES420">
        <v>229</v>
      </c>
      <c r="ET420">
        <v>62</v>
      </c>
      <c r="EU420">
        <v>240</v>
      </c>
      <c r="EV420">
        <v>69</v>
      </c>
      <c r="EW420">
        <v>11434</v>
      </c>
      <c r="EX420">
        <v>1</v>
      </c>
      <c r="EY420">
        <v>245</v>
      </c>
      <c r="EZ420">
        <v>33</v>
      </c>
      <c r="FA420">
        <v>36</v>
      </c>
      <c r="FB420">
        <v>217</v>
      </c>
      <c r="FC420">
        <v>8033</v>
      </c>
      <c r="FD420">
        <v>3027</v>
      </c>
      <c r="FE420">
        <v>490</v>
      </c>
      <c r="FF420">
        <v>11743</v>
      </c>
      <c r="FG420">
        <v>102</v>
      </c>
      <c r="FH420">
        <v>69</v>
      </c>
      <c r="FI420">
        <v>5</v>
      </c>
      <c r="FJ420">
        <v>11</v>
      </c>
      <c r="FK420">
        <v>0</v>
      </c>
      <c r="FL420">
        <v>98</v>
      </c>
      <c r="FM420">
        <v>4</v>
      </c>
      <c r="FN420">
        <v>1</v>
      </c>
      <c r="FO420">
        <v>1</v>
      </c>
      <c r="FP420">
        <v>1</v>
      </c>
      <c r="FQ420">
        <v>0</v>
      </c>
      <c r="FR420">
        <v>0</v>
      </c>
      <c r="FS420">
        <v>0</v>
      </c>
      <c r="FT420">
        <v>0</v>
      </c>
      <c r="FU420">
        <v>10</v>
      </c>
      <c r="FV420">
        <v>8</v>
      </c>
      <c r="FW420">
        <v>4</v>
      </c>
      <c r="FX420">
        <v>1</v>
      </c>
      <c r="FY420">
        <v>3</v>
      </c>
      <c r="FZ420">
        <v>7</v>
      </c>
      <c r="GA420">
        <v>11</v>
      </c>
      <c r="GB420">
        <v>3</v>
      </c>
      <c r="GC420">
        <v>482</v>
      </c>
      <c r="GD420">
        <v>124</v>
      </c>
      <c r="GE420">
        <v>606</v>
      </c>
      <c r="GF420">
        <v>3</v>
      </c>
      <c r="GG420">
        <v>0</v>
      </c>
      <c r="GH420">
        <v>3</v>
      </c>
      <c r="GI420">
        <v>478</v>
      </c>
      <c r="GJ420">
        <v>123</v>
      </c>
      <c r="GK420">
        <v>601</v>
      </c>
      <c r="GL420">
        <v>482</v>
      </c>
      <c r="GM420">
        <v>58</v>
      </c>
      <c r="GN420">
        <v>58</v>
      </c>
      <c r="GO420">
        <v>58</v>
      </c>
      <c r="GP420">
        <v>291</v>
      </c>
      <c r="GQ420">
        <v>2</v>
      </c>
      <c r="GR420">
        <v>1</v>
      </c>
      <c r="GS420">
        <v>1</v>
      </c>
      <c r="GT420" t="s">
        <v>121</v>
      </c>
      <c r="GU420" t="s">
        <v>1376</v>
      </c>
      <c r="HH420" s="130"/>
      <c r="HI420" s="130"/>
      <c r="HN420" s="130"/>
      <c r="HO420" s="130"/>
      <c r="HP420" s="130"/>
    </row>
    <row r="421" spans="1:224" x14ac:dyDescent="0.3">
      <c r="A421" t="s">
        <v>130</v>
      </c>
      <c r="B421" t="s">
        <v>249</v>
      </c>
      <c r="C421" t="s">
        <v>1014</v>
      </c>
      <c r="D421" t="s">
        <v>1015</v>
      </c>
      <c r="E421" s="353">
        <v>44682</v>
      </c>
      <c r="F421">
        <v>1112</v>
      </c>
      <c r="G421">
        <v>49</v>
      </c>
      <c r="H421">
        <v>44</v>
      </c>
      <c r="I421">
        <v>46</v>
      </c>
      <c r="J421">
        <v>44</v>
      </c>
      <c r="K421">
        <v>45</v>
      </c>
      <c r="L421">
        <v>30</v>
      </c>
      <c r="M421">
        <v>39</v>
      </c>
      <c r="N421">
        <v>21</v>
      </c>
      <c r="O421">
        <v>47</v>
      </c>
      <c r="P421">
        <v>2</v>
      </c>
      <c r="Q421">
        <v>1</v>
      </c>
      <c r="R421">
        <v>1</v>
      </c>
      <c r="S421">
        <v>0</v>
      </c>
      <c r="T421">
        <v>1</v>
      </c>
      <c r="U421">
        <v>1</v>
      </c>
      <c r="V421">
        <v>2</v>
      </c>
      <c r="W421">
        <v>1</v>
      </c>
      <c r="X421">
        <v>2</v>
      </c>
      <c r="Y421">
        <v>47</v>
      </c>
      <c r="Z421">
        <v>43</v>
      </c>
      <c r="AA421">
        <v>45</v>
      </c>
      <c r="AB421">
        <v>44</v>
      </c>
      <c r="AC421">
        <v>44</v>
      </c>
      <c r="AD421">
        <v>29</v>
      </c>
      <c r="AE421">
        <v>37</v>
      </c>
      <c r="AF421">
        <v>20</v>
      </c>
      <c r="AG421">
        <v>45</v>
      </c>
      <c r="AH421">
        <v>21</v>
      </c>
      <c r="AI421">
        <v>21</v>
      </c>
      <c r="AJ421">
        <v>1</v>
      </c>
      <c r="AK421">
        <v>1</v>
      </c>
      <c r="AL421">
        <v>20</v>
      </c>
      <c r="AM421">
        <v>20</v>
      </c>
      <c r="AN421">
        <v>26</v>
      </c>
      <c r="AO421">
        <v>0</v>
      </c>
      <c r="AP421">
        <v>26</v>
      </c>
      <c r="AQ421">
        <v>0</v>
      </c>
      <c r="AR421">
        <v>0</v>
      </c>
      <c r="AS421">
        <v>0</v>
      </c>
      <c r="AT421">
        <v>15</v>
      </c>
      <c r="AU421">
        <v>0</v>
      </c>
      <c r="AV421">
        <v>15</v>
      </c>
      <c r="AW421">
        <v>39</v>
      </c>
      <c r="AX421">
        <v>0</v>
      </c>
      <c r="AY421">
        <v>0</v>
      </c>
      <c r="AZ421">
        <v>39</v>
      </c>
      <c r="BA421">
        <v>2</v>
      </c>
      <c r="BB421">
        <v>0</v>
      </c>
      <c r="BC421">
        <v>0</v>
      </c>
      <c r="BD421">
        <v>2</v>
      </c>
      <c r="BE421">
        <v>37</v>
      </c>
      <c r="BF421">
        <v>0</v>
      </c>
      <c r="BG421">
        <v>0</v>
      </c>
      <c r="BH421">
        <v>37</v>
      </c>
      <c r="BI421">
        <v>3</v>
      </c>
      <c r="BJ421">
        <v>2</v>
      </c>
      <c r="BK421">
        <v>5</v>
      </c>
      <c r="BL421">
        <v>12</v>
      </c>
      <c r="BM421">
        <v>7</v>
      </c>
      <c r="BN421">
        <v>0</v>
      </c>
      <c r="BO421">
        <v>1</v>
      </c>
      <c r="BP421">
        <v>0</v>
      </c>
      <c r="BQ421">
        <v>0</v>
      </c>
      <c r="BR421">
        <v>0</v>
      </c>
      <c r="BS421">
        <v>1</v>
      </c>
      <c r="BT421">
        <v>0</v>
      </c>
      <c r="BU421">
        <v>0</v>
      </c>
      <c r="BV421">
        <v>0</v>
      </c>
      <c r="BW421">
        <v>0</v>
      </c>
      <c r="BX421">
        <v>0</v>
      </c>
      <c r="BY421">
        <v>0</v>
      </c>
      <c r="BZ421">
        <v>1</v>
      </c>
      <c r="CA421">
        <v>0</v>
      </c>
      <c r="CB421">
        <v>0</v>
      </c>
      <c r="CC421">
        <v>1</v>
      </c>
      <c r="CG421">
        <v>49</v>
      </c>
      <c r="CH421">
        <v>20</v>
      </c>
      <c r="CI421">
        <v>46</v>
      </c>
      <c r="CJ421">
        <v>14</v>
      </c>
      <c r="CK421">
        <v>38</v>
      </c>
      <c r="CL421">
        <v>25</v>
      </c>
      <c r="CM421">
        <v>44</v>
      </c>
      <c r="CN421">
        <v>40</v>
      </c>
      <c r="CO421">
        <v>44</v>
      </c>
      <c r="CP421">
        <v>9</v>
      </c>
      <c r="CQ421">
        <v>2</v>
      </c>
      <c r="CR421">
        <v>1</v>
      </c>
      <c r="CS421">
        <v>1</v>
      </c>
      <c r="CT421">
        <v>0</v>
      </c>
      <c r="CU421">
        <v>0</v>
      </c>
      <c r="CV421">
        <v>0</v>
      </c>
      <c r="CW421">
        <v>1</v>
      </c>
      <c r="CX421">
        <v>1</v>
      </c>
      <c r="CY421">
        <v>1</v>
      </c>
      <c r="CZ421">
        <v>0</v>
      </c>
      <c r="DA421">
        <v>47</v>
      </c>
      <c r="DB421">
        <v>19</v>
      </c>
      <c r="DC421">
        <v>45</v>
      </c>
      <c r="DD421">
        <v>14</v>
      </c>
      <c r="DE421">
        <v>38</v>
      </c>
      <c r="DF421">
        <v>25</v>
      </c>
      <c r="DG421">
        <v>43</v>
      </c>
      <c r="DH421">
        <v>39</v>
      </c>
      <c r="DI421">
        <v>43</v>
      </c>
      <c r="DJ421">
        <v>9</v>
      </c>
      <c r="DL421">
        <v>50</v>
      </c>
      <c r="DM421">
        <v>49</v>
      </c>
      <c r="DN421">
        <v>1</v>
      </c>
      <c r="DO421">
        <v>50</v>
      </c>
      <c r="DP421">
        <v>2</v>
      </c>
      <c r="DQ421">
        <v>47</v>
      </c>
      <c r="DR421">
        <v>1</v>
      </c>
      <c r="DS421">
        <v>8</v>
      </c>
      <c r="DT421">
        <v>22</v>
      </c>
      <c r="DU421">
        <v>7</v>
      </c>
      <c r="DV421">
        <v>17</v>
      </c>
      <c r="DW421">
        <v>18</v>
      </c>
      <c r="DX421">
        <v>0</v>
      </c>
      <c r="DY421">
        <v>5</v>
      </c>
      <c r="DZ421">
        <v>1</v>
      </c>
      <c r="EA421">
        <v>2</v>
      </c>
      <c r="EB421">
        <v>8</v>
      </c>
      <c r="EC421">
        <v>0</v>
      </c>
      <c r="ED421">
        <v>20</v>
      </c>
      <c r="EE421">
        <v>0</v>
      </c>
      <c r="EF421">
        <v>0</v>
      </c>
      <c r="EG421">
        <v>4</v>
      </c>
      <c r="EH421">
        <v>40</v>
      </c>
      <c r="EI421">
        <v>6</v>
      </c>
      <c r="EJ421">
        <v>0</v>
      </c>
      <c r="EK421">
        <v>2</v>
      </c>
      <c r="EL421">
        <v>0</v>
      </c>
      <c r="EM421">
        <v>0</v>
      </c>
      <c r="EN421">
        <v>0</v>
      </c>
      <c r="EO421">
        <v>1</v>
      </c>
      <c r="EP421">
        <v>40</v>
      </c>
      <c r="EQ421">
        <v>6</v>
      </c>
      <c r="EU421">
        <v>13</v>
      </c>
      <c r="EV421">
        <v>1</v>
      </c>
      <c r="EW421">
        <v>1057</v>
      </c>
      <c r="EX421">
        <v>0</v>
      </c>
      <c r="EY421">
        <v>18</v>
      </c>
      <c r="EZ421">
        <v>4</v>
      </c>
      <c r="FA421">
        <v>8</v>
      </c>
      <c r="FB421">
        <v>95</v>
      </c>
      <c r="FC421">
        <v>530</v>
      </c>
      <c r="FD421">
        <v>509</v>
      </c>
      <c r="FE421">
        <v>32</v>
      </c>
      <c r="FF421">
        <v>1071</v>
      </c>
      <c r="FG421">
        <v>10</v>
      </c>
      <c r="FH421">
        <v>6</v>
      </c>
      <c r="FI421">
        <v>0</v>
      </c>
      <c r="FJ421">
        <v>1</v>
      </c>
      <c r="FK421">
        <v>0</v>
      </c>
      <c r="FL421">
        <v>10</v>
      </c>
      <c r="FM421">
        <v>0</v>
      </c>
      <c r="GC421">
        <v>30</v>
      </c>
      <c r="GD421">
        <v>5</v>
      </c>
      <c r="GE421">
        <v>35</v>
      </c>
      <c r="GF421">
        <v>0</v>
      </c>
      <c r="GG421">
        <v>0</v>
      </c>
      <c r="GH421">
        <v>0</v>
      </c>
      <c r="GI421">
        <v>30</v>
      </c>
      <c r="GJ421">
        <v>5</v>
      </c>
      <c r="GK421">
        <v>35</v>
      </c>
      <c r="GL421">
        <v>30</v>
      </c>
      <c r="GM421">
        <v>3</v>
      </c>
      <c r="GN421">
        <v>3</v>
      </c>
      <c r="GO421">
        <v>3</v>
      </c>
      <c r="GP421">
        <v>24</v>
      </c>
      <c r="GQ421">
        <v>0</v>
      </c>
      <c r="GR421">
        <v>0</v>
      </c>
      <c r="GS421">
        <v>0</v>
      </c>
      <c r="GT421" t="s">
        <v>118</v>
      </c>
      <c r="GU421" t="s">
        <v>1378</v>
      </c>
      <c r="HH421" s="130"/>
      <c r="HI421" s="130"/>
      <c r="HN421" s="130"/>
      <c r="HO421" s="130"/>
      <c r="HP421" s="130"/>
    </row>
    <row r="422" spans="1:224" x14ac:dyDescent="0.3">
      <c r="A422" t="s">
        <v>130</v>
      </c>
      <c r="B422" t="s">
        <v>249</v>
      </c>
      <c r="C422" t="s">
        <v>1014</v>
      </c>
      <c r="D422" t="s">
        <v>1015</v>
      </c>
      <c r="E422" s="353">
        <v>44713</v>
      </c>
      <c r="F422">
        <v>1095</v>
      </c>
      <c r="G422">
        <v>48</v>
      </c>
      <c r="H422">
        <v>45</v>
      </c>
      <c r="I422">
        <v>47</v>
      </c>
      <c r="J422">
        <v>43</v>
      </c>
      <c r="K422">
        <v>47</v>
      </c>
      <c r="L422">
        <v>29</v>
      </c>
      <c r="M422">
        <v>41</v>
      </c>
      <c r="N422">
        <v>21</v>
      </c>
      <c r="O422">
        <v>48</v>
      </c>
      <c r="P422">
        <v>2</v>
      </c>
      <c r="Q422">
        <v>1</v>
      </c>
      <c r="R422">
        <v>1</v>
      </c>
      <c r="S422">
        <v>0</v>
      </c>
      <c r="T422">
        <v>1</v>
      </c>
      <c r="U422">
        <v>1</v>
      </c>
      <c r="V422">
        <v>2</v>
      </c>
      <c r="W422">
        <v>1</v>
      </c>
      <c r="X422">
        <v>2</v>
      </c>
      <c r="Y422">
        <v>46</v>
      </c>
      <c r="Z422">
        <v>44</v>
      </c>
      <c r="AA422">
        <v>46</v>
      </c>
      <c r="AB422">
        <v>43</v>
      </c>
      <c r="AC422">
        <v>46</v>
      </c>
      <c r="AD422">
        <v>28</v>
      </c>
      <c r="AE422">
        <v>39</v>
      </c>
      <c r="AF422">
        <v>20</v>
      </c>
      <c r="AG422">
        <v>46</v>
      </c>
      <c r="AH422">
        <v>23</v>
      </c>
      <c r="AI422">
        <v>23</v>
      </c>
      <c r="AJ422">
        <v>1</v>
      </c>
      <c r="AK422">
        <v>1</v>
      </c>
      <c r="AL422">
        <v>22</v>
      </c>
      <c r="AM422">
        <v>22</v>
      </c>
      <c r="AN422">
        <v>26</v>
      </c>
      <c r="AO422">
        <v>0</v>
      </c>
      <c r="AP422">
        <v>26</v>
      </c>
      <c r="AQ422">
        <v>0</v>
      </c>
      <c r="AR422">
        <v>0</v>
      </c>
      <c r="AS422">
        <v>0</v>
      </c>
      <c r="AT422">
        <v>15</v>
      </c>
      <c r="AU422">
        <v>0</v>
      </c>
      <c r="AV422">
        <v>15</v>
      </c>
      <c r="AW422">
        <v>41</v>
      </c>
      <c r="AX422">
        <v>0</v>
      </c>
      <c r="AY422">
        <v>0</v>
      </c>
      <c r="AZ422">
        <v>41</v>
      </c>
      <c r="BA422">
        <v>2</v>
      </c>
      <c r="BB422">
        <v>0</v>
      </c>
      <c r="BC422">
        <v>0</v>
      </c>
      <c r="BD422">
        <v>2</v>
      </c>
      <c r="BE422">
        <v>39</v>
      </c>
      <c r="BF422">
        <v>0</v>
      </c>
      <c r="BG422">
        <v>0</v>
      </c>
      <c r="BH422">
        <v>39</v>
      </c>
      <c r="BI422">
        <v>3</v>
      </c>
      <c r="BJ422">
        <v>2</v>
      </c>
      <c r="BK422">
        <v>5</v>
      </c>
      <c r="BL422">
        <v>12</v>
      </c>
      <c r="BM422">
        <v>7</v>
      </c>
      <c r="BN422">
        <v>0</v>
      </c>
      <c r="BO422">
        <v>1</v>
      </c>
      <c r="BP422">
        <v>0</v>
      </c>
      <c r="BQ422">
        <v>0</v>
      </c>
      <c r="BR422">
        <v>0</v>
      </c>
      <c r="BS422">
        <v>1</v>
      </c>
      <c r="BT422">
        <v>0</v>
      </c>
      <c r="BU422">
        <v>0</v>
      </c>
      <c r="BV422">
        <v>0</v>
      </c>
      <c r="BW422">
        <v>0</v>
      </c>
      <c r="BX422">
        <v>0</v>
      </c>
      <c r="BY422">
        <v>0</v>
      </c>
      <c r="BZ422">
        <v>1</v>
      </c>
      <c r="CA422">
        <v>0</v>
      </c>
      <c r="CB422">
        <v>0</v>
      </c>
      <c r="CC422">
        <v>1</v>
      </c>
      <c r="CG422">
        <v>48</v>
      </c>
      <c r="CH422">
        <v>20</v>
      </c>
      <c r="CI422">
        <v>47</v>
      </c>
      <c r="CJ422">
        <v>15</v>
      </c>
      <c r="CK422">
        <v>37</v>
      </c>
      <c r="CL422">
        <v>26</v>
      </c>
      <c r="CM422">
        <v>45</v>
      </c>
      <c r="CN422">
        <v>40</v>
      </c>
      <c r="CO422">
        <v>45</v>
      </c>
      <c r="CP422">
        <v>10</v>
      </c>
      <c r="CQ422">
        <v>2</v>
      </c>
      <c r="CR422">
        <v>1</v>
      </c>
      <c r="CS422">
        <v>1</v>
      </c>
      <c r="CT422">
        <v>0</v>
      </c>
      <c r="CU422">
        <v>0</v>
      </c>
      <c r="CV422">
        <v>0</v>
      </c>
      <c r="CW422">
        <v>1</v>
      </c>
      <c r="CX422">
        <v>1</v>
      </c>
      <c r="CY422">
        <v>1</v>
      </c>
      <c r="CZ422">
        <v>0</v>
      </c>
      <c r="DA422">
        <v>46</v>
      </c>
      <c r="DB422">
        <v>19</v>
      </c>
      <c r="DC422">
        <v>46</v>
      </c>
      <c r="DD422">
        <v>15</v>
      </c>
      <c r="DE422">
        <v>39</v>
      </c>
      <c r="DF422">
        <v>26</v>
      </c>
      <c r="DG422">
        <v>44</v>
      </c>
      <c r="DH422">
        <v>40</v>
      </c>
      <c r="DI422">
        <v>44</v>
      </c>
      <c r="DJ422">
        <v>10</v>
      </c>
      <c r="DL422">
        <v>51</v>
      </c>
      <c r="DM422">
        <v>50</v>
      </c>
      <c r="DN422">
        <v>1</v>
      </c>
      <c r="DO422">
        <v>51</v>
      </c>
      <c r="DP422">
        <v>2</v>
      </c>
      <c r="DQ422">
        <v>48</v>
      </c>
      <c r="DR422">
        <v>1</v>
      </c>
      <c r="DS422">
        <v>12</v>
      </c>
      <c r="DT422">
        <v>26</v>
      </c>
      <c r="DU422">
        <v>7</v>
      </c>
      <c r="DV422">
        <v>17</v>
      </c>
      <c r="DW422">
        <v>18</v>
      </c>
      <c r="DX422">
        <v>0</v>
      </c>
      <c r="DY422">
        <v>6</v>
      </c>
      <c r="DZ422">
        <v>1</v>
      </c>
      <c r="EA422">
        <v>2</v>
      </c>
      <c r="EB422">
        <v>12</v>
      </c>
      <c r="EC422">
        <v>0</v>
      </c>
      <c r="ED422">
        <v>24</v>
      </c>
      <c r="EE422">
        <v>0</v>
      </c>
      <c r="EF422">
        <v>0</v>
      </c>
      <c r="EG422">
        <v>5</v>
      </c>
      <c r="EH422">
        <v>41</v>
      </c>
      <c r="EI422">
        <v>5</v>
      </c>
      <c r="EJ422">
        <v>0</v>
      </c>
      <c r="EK422">
        <v>2</v>
      </c>
      <c r="EL422">
        <v>0</v>
      </c>
      <c r="EM422">
        <v>0</v>
      </c>
      <c r="EN422">
        <v>0</v>
      </c>
      <c r="EO422">
        <v>1</v>
      </c>
      <c r="EP422">
        <v>40</v>
      </c>
      <c r="EQ422">
        <v>5</v>
      </c>
      <c r="EU422">
        <v>11</v>
      </c>
      <c r="EV422">
        <v>1</v>
      </c>
      <c r="EW422">
        <v>1041</v>
      </c>
      <c r="EX422">
        <v>0</v>
      </c>
      <c r="EY422">
        <v>21</v>
      </c>
      <c r="EZ422">
        <v>3</v>
      </c>
      <c r="FA422">
        <v>8</v>
      </c>
      <c r="FB422">
        <v>90</v>
      </c>
      <c r="FC422">
        <v>504</v>
      </c>
      <c r="FD422">
        <v>490</v>
      </c>
      <c r="FE422">
        <v>32</v>
      </c>
      <c r="FF422">
        <v>1053</v>
      </c>
      <c r="FG422">
        <v>11</v>
      </c>
      <c r="FH422">
        <v>8</v>
      </c>
      <c r="FI422">
        <v>0</v>
      </c>
      <c r="FJ422">
        <v>1</v>
      </c>
      <c r="FK422">
        <v>0</v>
      </c>
      <c r="FL422">
        <v>11</v>
      </c>
      <c r="FM422">
        <v>0</v>
      </c>
      <c r="GC422">
        <v>30</v>
      </c>
      <c r="GD422">
        <v>5</v>
      </c>
      <c r="GE422">
        <v>35</v>
      </c>
      <c r="GF422">
        <v>0</v>
      </c>
      <c r="GG422">
        <v>0</v>
      </c>
      <c r="GH422">
        <v>0</v>
      </c>
      <c r="GI422">
        <v>30</v>
      </c>
      <c r="GJ422">
        <v>5</v>
      </c>
      <c r="GK422">
        <v>35</v>
      </c>
      <c r="GL422">
        <v>30</v>
      </c>
      <c r="GM422">
        <v>4</v>
      </c>
      <c r="GN422">
        <v>4</v>
      </c>
      <c r="GO422">
        <v>4</v>
      </c>
      <c r="GP422">
        <v>24</v>
      </c>
      <c r="GQ422">
        <v>0</v>
      </c>
      <c r="GR422">
        <v>0</v>
      </c>
      <c r="GS422">
        <v>0</v>
      </c>
      <c r="GT422" t="s">
        <v>121</v>
      </c>
      <c r="GU422" t="s">
        <v>1378</v>
      </c>
      <c r="HH422" s="130"/>
      <c r="HI422" s="130"/>
      <c r="HN422" s="130"/>
      <c r="HO422" s="130"/>
      <c r="HP422" s="130"/>
    </row>
    <row r="423" spans="1:224" x14ac:dyDescent="0.3">
      <c r="A423" t="s">
        <v>130</v>
      </c>
      <c r="B423" t="s">
        <v>249</v>
      </c>
      <c r="C423" t="s">
        <v>898</v>
      </c>
      <c r="D423" t="s">
        <v>899</v>
      </c>
      <c r="E423" s="353">
        <v>44682</v>
      </c>
      <c r="F423">
        <v>14778</v>
      </c>
      <c r="G423">
        <v>704</v>
      </c>
      <c r="H423">
        <v>694</v>
      </c>
      <c r="I423">
        <v>777</v>
      </c>
      <c r="J423">
        <v>598</v>
      </c>
      <c r="K423">
        <v>742</v>
      </c>
      <c r="L423">
        <v>654</v>
      </c>
      <c r="M423">
        <v>560</v>
      </c>
      <c r="N423">
        <v>630</v>
      </c>
      <c r="O423">
        <v>872</v>
      </c>
      <c r="P423">
        <v>8</v>
      </c>
      <c r="Q423">
        <v>8</v>
      </c>
      <c r="R423">
        <v>11</v>
      </c>
      <c r="S423">
        <v>7</v>
      </c>
      <c r="T423">
        <v>10</v>
      </c>
      <c r="U423">
        <v>11</v>
      </c>
      <c r="V423">
        <v>5</v>
      </c>
      <c r="W423">
        <v>12</v>
      </c>
      <c r="X423">
        <v>18</v>
      </c>
      <c r="Y423">
        <v>693</v>
      </c>
      <c r="Z423">
        <v>682</v>
      </c>
      <c r="AA423">
        <v>762</v>
      </c>
      <c r="AB423">
        <v>588</v>
      </c>
      <c r="AC423">
        <v>728</v>
      </c>
      <c r="AD423">
        <v>641</v>
      </c>
      <c r="AE423">
        <v>552</v>
      </c>
      <c r="AF423">
        <v>615</v>
      </c>
      <c r="AG423">
        <v>848</v>
      </c>
      <c r="AH423">
        <v>91</v>
      </c>
      <c r="AI423">
        <v>81</v>
      </c>
      <c r="AJ423">
        <v>1</v>
      </c>
      <c r="AK423">
        <v>1</v>
      </c>
      <c r="AL423">
        <v>90</v>
      </c>
      <c r="AM423">
        <v>80</v>
      </c>
      <c r="AN423">
        <v>419</v>
      </c>
      <c r="AO423">
        <v>2</v>
      </c>
      <c r="AP423">
        <v>415</v>
      </c>
      <c r="AQ423">
        <v>0</v>
      </c>
      <c r="AR423">
        <v>0</v>
      </c>
      <c r="AS423">
        <v>0</v>
      </c>
      <c r="AT423">
        <v>318</v>
      </c>
      <c r="AU423">
        <v>1</v>
      </c>
      <c r="AV423">
        <v>315</v>
      </c>
      <c r="AW423">
        <v>560</v>
      </c>
      <c r="AX423">
        <v>8</v>
      </c>
      <c r="AY423">
        <v>40</v>
      </c>
      <c r="AZ423">
        <v>511</v>
      </c>
      <c r="BA423">
        <v>5</v>
      </c>
      <c r="BB423">
        <v>0</v>
      </c>
      <c r="BC423">
        <v>0</v>
      </c>
      <c r="BD423">
        <v>5</v>
      </c>
      <c r="BE423">
        <v>552</v>
      </c>
      <c r="BF423">
        <v>8</v>
      </c>
      <c r="BG423">
        <v>40</v>
      </c>
      <c r="BH423">
        <v>503</v>
      </c>
      <c r="BI423">
        <v>182</v>
      </c>
      <c r="BJ423">
        <v>24</v>
      </c>
      <c r="BK423">
        <v>188</v>
      </c>
      <c r="BL423">
        <v>158</v>
      </c>
      <c r="BM423">
        <v>51</v>
      </c>
      <c r="BN423">
        <v>10</v>
      </c>
      <c r="BO423">
        <v>48</v>
      </c>
      <c r="BP423">
        <v>19</v>
      </c>
      <c r="BQ423">
        <v>0</v>
      </c>
      <c r="BR423">
        <v>0</v>
      </c>
      <c r="BS423">
        <v>29</v>
      </c>
      <c r="BT423">
        <v>1</v>
      </c>
      <c r="BU423">
        <v>0</v>
      </c>
      <c r="BV423">
        <v>6</v>
      </c>
      <c r="BW423">
        <v>7</v>
      </c>
      <c r="BX423">
        <v>0</v>
      </c>
      <c r="BY423">
        <v>7</v>
      </c>
      <c r="BZ423">
        <v>21</v>
      </c>
      <c r="CA423">
        <v>6</v>
      </c>
      <c r="CB423">
        <v>20</v>
      </c>
      <c r="CC423">
        <v>1</v>
      </c>
      <c r="CG423">
        <v>704</v>
      </c>
      <c r="CH423">
        <v>354</v>
      </c>
      <c r="CI423">
        <v>777</v>
      </c>
      <c r="CJ423">
        <v>178</v>
      </c>
      <c r="CK423">
        <v>694</v>
      </c>
      <c r="CL423">
        <v>426</v>
      </c>
      <c r="CM423">
        <v>694</v>
      </c>
      <c r="CN423">
        <v>657</v>
      </c>
      <c r="CO423">
        <v>606</v>
      </c>
      <c r="CP423">
        <v>161</v>
      </c>
      <c r="CQ423">
        <v>8</v>
      </c>
      <c r="CR423">
        <v>6</v>
      </c>
      <c r="CS423">
        <v>11</v>
      </c>
      <c r="CT423">
        <v>1</v>
      </c>
      <c r="CU423">
        <v>10</v>
      </c>
      <c r="CV423">
        <v>3</v>
      </c>
      <c r="CW423">
        <v>8</v>
      </c>
      <c r="CX423">
        <v>8</v>
      </c>
      <c r="CY423">
        <v>5</v>
      </c>
      <c r="CZ423">
        <v>1</v>
      </c>
      <c r="DA423">
        <v>693</v>
      </c>
      <c r="DB423">
        <v>346</v>
      </c>
      <c r="DC423">
        <v>762</v>
      </c>
      <c r="DD423">
        <v>173</v>
      </c>
      <c r="DE423">
        <v>680</v>
      </c>
      <c r="DF423">
        <v>419</v>
      </c>
      <c r="DG423">
        <v>682</v>
      </c>
      <c r="DH423">
        <v>645</v>
      </c>
      <c r="DI423">
        <v>598</v>
      </c>
      <c r="DJ423">
        <v>158</v>
      </c>
      <c r="DL423">
        <v>958</v>
      </c>
      <c r="DM423">
        <v>952</v>
      </c>
      <c r="DN423">
        <v>6</v>
      </c>
      <c r="DO423">
        <v>958</v>
      </c>
      <c r="DP423">
        <v>22</v>
      </c>
      <c r="DQ423">
        <v>930</v>
      </c>
      <c r="DR423">
        <v>6</v>
      </c>
      <c r="DS423">
        <v>5</v>
      </c>
      <c r="DT423">
        <v>589</v>
      </c>
      <c r="DU423">
        <v>104</v>
      </c>
      <c r="DV423">
        <v>782</v>
      </c>
      <c r="DW423">
        <v>41</v>
      </c>
      <c r="DX423">
        <v>1</v>
      </c>
      <c r="DY423">
        <v>20</v>
      </c>
      <c r="DZ423">
        <v>8</v>
      </c>
      <c r="EA423">
        <v>2</v>
      </c>
      <c r="EB423">
        <v>1</v>
      </c>
      <c r="EC423">
        <v>0</v>
      </c>
      <c r="ED423">
        <v>571</v>
      </c>
      <c r="EE423">
        <v>8</v>
      </c>
      <c r="EF423">
        <v>2</v>
      </c>
      <c r="EG423">
        <v>81</v>
      </c>
      <c r="EH423">
        <v>520</v>
      </c>
      <c r="EI423">
        <v>355</v>
      </c>
      <c r="EJ423">
        <v>2</v>
      </c>
      <c r="EK423">
        <v>12</v>
      </c>
      <c r="EL423">
        <v>7</v>
      </c>
      <c r="EM423">
        <v>1</v>
      </c>
      <c r="EN423">
        <v>0</v>
      </c>
      <c r="EO423">
        <v>68</v>
      </c>
      <c r="EP423">
        <v>509</v>
      </c>
      <c r="EQ423">
        <v>353</v>
      </c>
      <c r="ER423">
        <v>28</v>
      </c>
      <c r="ES423">
        <v>196</v>
      </c>
      <c r="ET423">
        <v>48</v>
      </c>
      <c r="EU423">
        <v>161</v>
      </c>
      <c r="EV423">
        <v>79</v>
      </c>
      <c r="EW423">
        <v>11764</v>
      </c>
      <c r="EX423">
        <v>3</v>
      </c>
      <c r="EY423">
        <v>361</v>
      </c>
      <c r="EZ423">
        <v>38</v>
      </c>
      <c r="FA423">
        <v>39</v>
      </c>
      <c r="FB423">
        <v>170</v>
      </c>
      <c r="FC423">
        <v>8404</v>
      </c>
      <c r="FD423">
        <v>2946</v>
      </c>
      <c r="FE423">
        <v>654</v>
      </c>
      <c r="FF423">
        <v>12004</v>
      </c>
      <c r="FG423">
        <v>96</v>
      </c>
      <c r="FH423">
        <v>52</v>
      </c>
      <c r="FI423">
        <v>4</v>
      </c>
      <c r="FJ423">
        <v>15</v>
      </c>
      <c r="FK423">
        <v>0</v>
      </c>
      <c r="FL423">
        <v>92</v>
      </c>
      <c r="FM423">
        <v>4</v>
      </c>
      <c r="FN423">
        <v>2</v>
      </c>
      <c r="FO423">
        <v>0</v>
      </c>
      <c r="FP423">
        <v>0</v>
      </c>
      <c r="FQ423">
        <v>0</v>
      </c>
      <c r="FR423">
        <v>1</v>
      </c>
      <c r="FS423">
        <v>0</v>
      </c>
      <c r="FT423">
        <v>0</v>
      </c>
      <c r="FU423">
        <v>7</v>
      </c>
      <c r="FV423">
        <v>3</v>
      </c>
      <c r="FW423">
        <v>2</v>
      </c>
      <c r="FX423">
        <v>0</v>
      </c>
      <c r="FY423">
        <v>6</v>
      </c>
      <c r="FZ423">
        <v>1</v>
      </c>
      <c r="GA423">
        <v>9</v>
      </c>
      <c r="GB423">
        <v>2</v>
      </c>
      <c r="GC423">
        <v>534</v>
      </c>
      <c r="GD423">
        <v>178</v>
      </c>
      <c r="GE423">
        <v>712</v>
      </c>
      <c r="GF423">
        <v>7</v>
      </c>
      <c r="GG423">
        <v>0</v>
      </c>
      <c r="GH423">
        <v>7</v>
      </c>
      <c r="GI423">
        <v>524</v>
      </c>
      <c r="GJ423">
        <v>177</v>
      </c>
      <c r="GK423">
        <v>701</v>
      </c>
      <c r="GL423">
        <v>534</v>
      </c>
      <c r="GM423">
        <v>44</v>
      </c>
      <c r="GN423">
        <v>44</v>
      </c>
      <c r="GO423">
        <v>44</v>
      </c>
      <c r="GP423">
        <v>264</v>
      </c>
      <c r="GQ423">
        <v>1</v>
      </c>
      <c r="GR423">
        <v>1</v>
      </c>
      <c r="GS423">
        <v>1</v>
      </c>
      <c r="GT423" t="s">
        <v>118</v>
      </c>
      <c r="GU423" t="s">
        <v>1377</v>
      </c>
      <c r="HH423" s="130"/>
      <c r="HI423" s="130"/>
      <c r="HN423" s="130"/>
      <c r="HO423" s="130"/>
      <c r="HP423" s="130"/>
    </row>
    <row r="424" spans="1:224" x14ac:dyDescent="0.3">
      <c r="A424" t="s">
        <v>130</v>
      </c>
      <c r="B424" t="s">
        <v>249</v>
      </c>
      <c r="C424" t="s">
        <v>898</v>
      </c>
      <c r="D424" t="s">
        <v>899</v>
      </c>
      <c r="E424" s="353">
        <v>44713</v>
      </c>
      <c r="F424">
        <v>14691</v>
      </c>
      <c r="G424">
        <v>714</v>
      </c>
      <c r="H424">
        <v>697</v>
      </c>
      <c r="I424">
        <v>776</v>
      </c>
      <c r="J424">
        <v>593</v>
      </c>
      <c r="K424">
        <v>748</v>
      </c>
      <c r="L424">
        <v>653</v>
      </c>
      <c r="M424">
        <v>563</v>
      </c>
      <c r="N424">
        <v>661</v>
      </c>
      <c r="O424">
        <v>872</v>
      </c>
      <c r="P424">
        <v>9</v>
      </c>
      <c r="Q424">
        <v>7</v>
      </c>
      <c r="R424">
        <v>10</v>
      </c>
      <c r="S424">
        <v>7</v>
      </c>
      <c r="T424">
        <v>9</v>
      </c>
      <c r="U424">
        <v>10</v>
      </c>
      <c r="V424">
        <v>5</v>
      </c>
      <c r="W424">
        <v>11</v>
      </c>
      <c r="X424">
        <v>17</v>
      </c>
      <c r="Y424">
        <v>702</v>
      </c>
      <c r="Z424">
        <v>686</v>
      </c>
      <c r="AA424">
        <v>762</v>
      </c>
      <c r="AB424">
        <v>583</v>
      </c>
      <c r="AC424">
        <v>735</v>
      </c>
      <c r="AD424">
        <v>641</v>
      </c>
      <c r="AE424">
        <v>555</v>
      </c>
      <c r="AF424">
        <v>646</v>
      </c>
      <c r="AG424">
        <v>849</v>
      </c>
      <c r="AH424">
        <v>93</v>
      </c>
      <c r="AI424">
        <v>86</v>
      </c>
      <c r="AJ424">
        <v>1</v>
      </c>
      <c r="AK424">
        <v>1</v>
      </c>
      <c r="AL424">
        <v>92</v>
      </c>
      <c r="AM424">
        <v>85</v>
      </c>
      <c r="AN424">
        <v>419</v>
      </c>
      <c r="AO424">
        <v>2</v>
      </c>
      <c r="AP424">
        <v>415</v>
      </c>
      <c r="AQ424">
        <v>0</v>
      </c>
      <c r="AR424">
        <v>0</v>
      </c>
      <c r="AS424">
        <v>0</v>
      </c>
      <c r="AT424">
        <v>328</v>
      </c>
      <c r="AU424">
        <v>1</v>
      </c>
      <c r="AV424">
        <v>325</v>
      </c>
      <c r="AW424">
        <v>563</v>
      </c>
      <c r="AX424">
        <v>8</v>
      </c>
      <c r="AY424">
        <v>41</v>
      </c>
      <c r="AZ424">
        <v>513</v>
      </c>
      <c r="BA424">
        <v>5</v>
      </c>
      <c r="BB424">
        <v>0</v>
      </c>
      <c r="BC424">
        <v>0</v>
      </c>
      <c r="BD424">
        <v>5</v>
      </c>
      <c r="BE424">
        <v>555</v>
      </c>
      <c r="BF424">
        <v>8</v>
      </c>
      <c r="BG424">
        <v>41</v>
      </c>
      <c r="BH424">
        <v>505</v>
      </c>
      <c r="BI424">
        <v>182</v>
      </c>
      <c r="BJ424">
        <v>22</v>
      </c>
      <c r="BK424">
        <v>185</v>
      </c>
      <c r="BL424">
        <v>157</v>
      </c>
      <c r="BM424">
        <v>50</v>
      </c>
      <c r="BN424">
        <v>10</v>
      </c>
      <c r="BO424">
        <v>48</v>
      </c>
      <c r="BP424">
        <v>21</v>
      </c>
      <c r="BQ424">
        <v>1</v>
      </c>
      <c r="BR424">
        <v>0</v>
      </c>
      <c r="BS424">
        <v>27</v>
      </c>
      <c r="BT424">
        <v>1</v>
      </c>
      <c r="BU424">
        <v>0</v>
      </c>
      <c r="BV424">
        <v>6</v>
      </c>
      <c r="BW424">
        <v>6</v>
      </c>
      <c r="BX424">
        <v>0</v>
      </c>
      <c r="BY424">
        <v>6</v>
      </c>
      <c r="BZ424">
        <v>21</v>
      </c>
      <c r="CA424">
        <v>6</v>
      </c>
      <c r="CB424">
        <v>20</v>
      </c>
      <c r="CC424">
        <v>1</v>
      </c>
      <c r="CG424">
        <v>714</v>
      </c>
      <c r="CH424">
        <v>351</v>
      </c>
      <c r="CI424">
        <v>776</v>
      </c>
      <c r="CJ424">
        <v>173</v>
      </c>
      <c r="CK424">
        <v>673</v>
      </c>
      <c r="CL424">
        <v>417</v>
      </c>
      <c r="CM424">
        <v>697</v>
      </c>
      <c r="CN424">
        <v>631</v>
      </c>
      <c r="CO424">
        <v>613</v>
      </c>
      <c r="CP424">
        <v>163</v>
      </c>
      <c r="CQ424">
        <v>9</v>
      </c>
      <c r="CR424">
        <v>6</v>
      </c>
      <c r="CS424">
        <v>10</v>
      </c>
      <c r="CT424">
        <v>1</v>
      </c>
      <c r="CU424">
        <v>9</v>
      </c>
      <c r="CV424">
        <v>3</v>
      </c>
      <c r="CW424">
        <v>7</v>
      </c>
      <c r="CX424">
        <v>7</v>
      </c>
      <c r="CY424">
        <v>5</v>
      </c>
      <c r="CZ424">
        <v>1</v>
      </c>
      <c r="DA424">
        <v>702</v>
      </c>
      <c r="DB424">
        <v>360</v>
      </c>
      <c r="DC424">
        <v>762</v>
      </c>
      <c r="DD424">
        <v>177</v>
      </c>
      <c r="DE424">
        <v>677</v>
      </c>
      <c r="DF424">
        <v>419</v>
      </c>
      <c r="DG424">
        <v>686</v>
      </c>
      <c r="DH424">
        <v>648</v>
      </c>
      <c r="DI424">
        <v>605</v>
      </c>
      <c r="DJ424">
        <v>171</v>
      </c>
      <c r="DL424">
        <v>955</v>
      </c>
      <c r="DM424">
        <v>948</v>
      </c>
      <c r="DN424">
        <v>7</v>
      </c>
      <c r="DO424">
        <v>955</v>
      </c>
      <c r="DP424">
        <v>21</v>
      </c>
      <c r="DQ424">
        <v>927</v>
      </c>
      <c r="DR424">
        <v>7</v>
      </c>
      <c r="DS424">
        <v>4</v>
      </c>
      <c r="DT424">
        <v>583</v>
      </c>
      <c r="DU424">
        <v>104</v>
      </c>
      <c r="DV424">
        <v>778</v>
      </c>
      <c r="DW424">
        <v>40</v>
      </c>
      <c r="DX424">
        <v>1</v>
      </c>
      <c r="DY424">
        <v>21</v>
      </c>
      <c r="DZ424">
        <v>9</v>
      </c>
      <c r="EA424">
        <v>2</v>
      </c>
      <c r="EB424">
        <v>1</v>
      </c>
      <c r="EC424">
        <v>0</v>
      </c>
      <c r="ED424">
        <v>566</v>
      </c>
      <c r="EE424">
        <v>8</v>
      </c>
      <c r="EF424">
        <v>2</v>
      </c>
      <c r="EG424">
        <v>81</v>
      </c>
      <c r="EH424">
        <v>520</v>
      </c>
      <c r="EI424">
        <v>352</v>
      </c>
      <c r="EJ424">
        <v>2</v>
      </c>
      <c r="EK424">
        <v>11</v>
      </c>
      <c r="EL424">
        <v>7</v>
      </c>
      <c r="EM424">
        <v>1</v>
      </c>
      <c r="EN424">
        <v>0</v>
      </c>
      <c r="EO424">
        <v>67</v>
      </c>
      <c r="EP424">
        <v>504</v>
      </c>
      <c r="EQ424">
        <v>349</v>
      </c>
      <c r="ER424">
        <v>27</v>
      </c>
      <c r="ES424">
        <v>197</v>
      </c>
      <c r="ET424">
        <v>48</v>
      </c>
      <c r="EU424">
        <v>162</v>
      </c>
      <c r="EV424">
        <v>80</v>
      </c>
      <c r="EW424">
        <v>11689</v>
      </c>
      <c r="EX424">
        <v>1</v>
      </c>
      <c r="EY424">
        <v>359</v>
      </c>
      <c r="EZ424">
        <v>37</v>
      </c>
      <c r="FA424">
        <v>39</v>
      </c>
      <c r="FB424">
        <v>167</v>
      </c>
      <c r="FC424">
        <v>8247</v>
      </c>
      <c r="FD424">
        <v>2943</v>
      </c>
      <c r="FE424">
        <v>652</v>
      </c>
      <c r="FF424">
        <v>11931</v>
      </c>
      <c r="FG424">
        <v>93</v>
      </c>
      <c r="FH424">
        <v>51</v>
      </c>
      <c r="FI424">
        <v>4</v>
      </c>
      <c r="FJ424">
        <v>16</v>
      </c>
      <c r="FK424">
        <v>0</v>
      </c>
      <c r="FL424">
        <v>88</v>
      </c>
      <c r="FM424">
        <v>5</v>
      </c>
      <c r="FN424">
        <v>2</v>
      </c>
      <c r="FO424">
        <v>0</v>
      </c>
      <c r="FP424">
        <v>0</v>
      </c>
      <c r="FQ424">
        <v>0</v>
      </c>
      <c r="FR424">
        <v>1</v>
      </c>
      <c r="FS424">
        <v>0</v>
      </c>
      <c r="FT424">
        <v>0</v>
      </c>
      <c r="FU424">
        <v>8</v>
      </c>
      <c r="FV424">
        <v>3</v>
      </c>
      <c r="FW424">
        <v>2</v>
      </c>
      <c r="FX424">
        <v>0</v>
      </c>
      <c r="FY424">
        <v>6</v>
      </c>
      <c r="FZ424">
        <v>1</v>
      </c>
      <c r="GA424">
        <v>10</v>
      </c>
      <c r="GB424">
        <v>2</v>
      </c>
      <c r="GC424">
        <v>536</v>
      </c>
      <c r="GD424">
        <v>174</v>
      </c>
      <c r="GE424">
        <v>710</v>
      </c>
      <c r="GF424">
        <v>7</v>
      </c>
      <c r="GG424">
        <v>0</v>
      </c>
      <c r="GH424">
        <v>7</v>
      </c>
      <c r="GI424">
        <v>526</v>
      </c>
      <c r="GJ424">
        <v>173</v>
      </c>
      <c r="GK424">
        <v>699</v>
      </c>
      <c r="GL424">
        <v>536</v>
      </c>
      <c r="GM424">
        <v>49</v>
      </c>
      <c r="GN424">
        <v>49</v>
      </c>
      <c r="GO424">
        <v>49</v>
      </c>
      <c r="GP424">
        <v>274</v>
      </c>
      <c r="GQ424">
        <v>2</v>
      </c>
      <c r="GR424">
        <v>1</v>
      </c>
      <c r="GS424">
        <v>1</v>
      </c>
      <c r="GT424" t="s">
        <v>121</v>
      </c>
      <c r="GU424" t="s">
        <v>1377</v>
      </c>
      <c r="HH424" s="130"/>
      <c r="HI424" s="130"/>
      <c r="HN424" s="130"/>
      <c r="HO424" s="130"/>
      <c r="HP424" s="130"/>
    </row>
    <row r="425" spans="1:224" x14ac:dyDescent="0.3">
      <c r="A425" t="s">
        <v>130</v>
      </c>
      <c r="B425" t="s">
        <v>144</v>
      </c>
      <c r="C425" t="s">
        <v>919</v>
      </c>
      <c r="D425" t="s">
        <v>920</v>
      </c>
      <c r="E425" s="353">
        <v>44713</v>
      </c>
      <c r="F425">
        <v>15578</v>
      </c>
      <c r="G425">
        <v>989</v>
      </c>
      <c r="H425">
        <v>894</v>
      </c>
      <c r="I425">
        <v>983</v>
      </c>
      <c r="J425">
        <v>926</v>
      </c>
      <c r="K425">
        <v>960</v>
      </c>
      <c r="L425">
        <v>684</v>
      </c>
      <c r="M425">
        <v>818</v>
      </c>
      <c r="N425">
        <v>755</v>
      </c>
      <c r="O425">
        <v>1010</v>
      </c>
      <c r="P425">
        <v>24</v>
      </c>
      <c r="Q425">
        <v>13</v>
      </c>
      <c r="R425">
        <v>20</v>
      </c>
      <c r="S425">
        <v>20</v>
      </c>
      <c r="T425">
        <v>18</v>
      </c>
      <c r="U425">
        <v>9</v>
      </c>
      <c r="V425">
        <v>16</v>
      </c>
      <c r="W425">
        <v>21</v>
      </c>
      <c r="X425">
        <v>31</v>
      </c>
      <c r="Y425">
        <v>963</v>
      </c>
      <c r="Z425">
        <v>878</v>
      </c>
      <c r="AA425">
        <v>960</v>
      </c>
      <c r="AB425">
        <v>906</v>
      </c>
      <c r="AC425">
        <v>939</v>
      </c>
      <c r="AD425">
        <v>674</v>
      </c>
      <c r="AE425">
        <v>802</v>
      </c>
      <c r="AF425">
        <v>733</v>
      </c>
      <c r="AG425">
        <v>976</v>
      </c>
      <c r="AH425">
        <v>141</v>
      </c>
      <c r="AI425">
        <v>127</v>
      </c>
      <c r="AJ425">
        <v>3</v>
      </c>
      <c r="AK425">
        <v>2</v>
      </c>
      <c r="AL425">
        <v>138</v>
      </c>
      <c r="AM425">
        <v>125</v>
      </c>
      <c r="AN425">
        <v>570</v>
      </c>
      <c r="AO425">
        <v>8</v>
      </c>
      <c r="AP425">
        <v>562</v>
      </c>
      <c r="AQ425">
        <v>0</v>
      </c>
      <c r="AR425">
        <v>0</v>
      </c>
      <c r="AS425">
        <v>0</v>
      </c>
      <c r="AT425">
        <v>459</v>
      </c>
      <c r="AU425">
        <v>6</v>
      </c>
      <c r="AV425">
        <v>453</v>
      </c>
      <c r="AW425">
        <v>818</v>
      </c>
      <c r="AX425">
        <v>10</v>
      </c>
      <c r="AY425">
        <v>46</v>
      </c>
      <c r="AZ425">
        <v>759</v>
      </c>
      <c r="BA425">
        <v>16</v>
      </c>
      <c r="BB425">
        <v>1</v>
      </c>
      <c r="BC425">
        <v>3</v>
      </c>
      <c r="BD425">
        <v>12</v>
      </c>
      <c r="BE425">
        <v>802</v>
      </c>
      <c r="BF425">
        <v>9</v>
      </c>
      <c r="BG425">
        <v>43</v>
      </c>
      <c r="BH425">
        <v>747</v>
      </c>
      <c r="BI425">
        <v>148</v>
      </c>
      <c r="BJ425">
        <v>29</v>
      </c>
      <c r="BK425">
        <v>186</v>
      </c>
      <c r="BL425">
        <v>139</v>
      </c>
      <c r="BM425">
        <v>53</v>
      </c>
      <c r="BN425">
        <v>10</v>
      </c>
      <c r="BO425">
        <v>67</v>
      </c>
      <c r="BP425">
        <v>34</v>
      </c>
      <c r="BQ425">
        <v>2</v>
      </c>
      <c r="BR425">
        <v>0</v>
      </c>
      <c r="BS425">
        <v>33</v>
      </c>
      <c r="BT425">
        <v>0</v>
      </c>
      <c r="BU425">
        <v>0</v>
      </c>
      <c r="BV425">
        <v>2</v>
      </c>
      <c r="BW425">
        <v>11</v>
      </c>
      <c r="BX425">
        <v>0</v>
      </c>
      <c r="BY425">
        <v>11</v>
      </c>
      <c r="BZ425">
        <v>26</v>
      </c>
      <c r="CA425">
        <v>5</v>
      </c>
      <c r="CB425">
        <v>20</v>
      </c>
      <c r="CC425">
        <v>6</v>
      </c>
      <c r="CG425">
        <v>989</v>
      </c>
      <c r="CH425">
        <v>622</v>
      </c>
      <c r="CI425">
        <v>983</v>
      </c>
      <c r="CJ425">
        <v>181</v>
      </c>
      <c r="CK425">
        <v>851</v>
      </c>
      <c r="CL425">
        <v>499</v>
      </c>
      <c r="CM425">
        <v>894</v>
      </c>
      <c r="CN425">
        <v>800</v>
      </c>
      <c r="CO425">
        <v>880</v>
      </c>
      <c r="CP425">
        <v>293</v>
      </c>
      <c r="CQ425">
        <v>24</v>
      </c>
      <c r="CR425">
        <v>16</v>
      </c>
      <c r="CS425">
        <v>20</v>
      </c>
      <c r="CT425">
        <v>0</v>
      </c>
      <c r="CU425">
        <v>17</v>
      </c>
      <c r="CV425">
        <v>9</v>
      </c>
      <c r="CW425">
        <v>13</v>
      </c>
      <c r="CX425">
        <v>12</v>
      </c>
      <c r="CY425">
        <v>13</v>
      </c>
      <c r="CZ425">
        <v>3</v>
      </c>
      <c r="DA425">
        <v>963</v>
      </c>
      <c r="DB425">
        <v>617</v>
      </c>
      <c r="DC425">
        <v>960</v>
      </c>
      <c r="DD425">
        <v>182</v>
      </c>
      <c r="DE425">
        <v>849</v>
      </c>
      <c r="DF425">
        <v>497</v>
      </c>
      <c r="DG425">
        <v>878</v>
      </c>
      <c r="DH425">
        <v>814</v>
      </c>
      <c r="DI425">
        <v>865</v>
      </c>
      <c r="DJ425">
        <v>296</v>
      </c>
      <c r="DL425">
        <v>1063</v>
      </c>
      <c r="DM425">
        <v>1057</v>
      </c>
      <c r="DN425">
        <v>6</v>
      </c>
      <c r="DO425">
        <v>1063</v>
      </c>
      <c r="DP425">
        <v>38</v>
      </c>
      <c r="DQ425">
        <v>1019</v>
      </c>
      <c r="DR425">
        <v>6</v>
      </c>
      <c r="DS425">
        <v>5</v>
      </c>
      <c r="DT425">
        <v>669</v>
      </c>
      <c r="DU425">
        <v>288</v>
      </c>
      <c r="DV425">
        <v>590</v>
      </c>
      <c r="DW425">
        <v>126</v>
      </c>
      <c r="DX425">
        <v>7</v>
      </c>
      <c r="DY425">
        <v>49</v>
      </c>
      <c r="DZ425">
        <v>2</v>
      </c>
      <c r="EA425">
        <v>1</v>
      </c>
      <c r="EB425">
        <v>1</v>
      </c>
      <c r="EC425">
        <v>0</v>
      </c>
      <c r="ED425">
        <v>662</v>
      </c>
      <c r="EE425">
        <v>1</v>
      </c>
      <c r="EF425">
        <v>4</v>
      </c>
      <c r="EG425">
        <v>88</v>
      </c>
      <c r="EH425">
        <v>631</v>
      </c>
      <c r="EI425">
        <v>340</v>
      </c>
      <c r="EJ425">
        <v>2</v>
      </c>
      <c r="EK425">
        <v>23</v>
      </c>
      <c r="EL425">
        <v>11</v>
      </c>
      <c r="EM425">
        <v>1</v>
      </c>
      <c r="EN425">
        <v>1</v>
      </c>
      <c r="EO425">
        <v>60</v>
      </c>
      <c r="EP425">
        <v>610</v>
      </c>
      <c r="EQ425">
        <v>336</v>
      </c>
      <c r="ER425">
        <v>30</v>
      </c>
      <c r="ES425">
        <v>278</v>
      </c>
      <c r="ET425">
        <v>63</v>
      </c>
      <c r="EU425">
        <v>231</v>
      </c>
      <c r="EV425">
        <v>126</v>
      </c>
      <c r="EW425">
        <v>10564</v>
      </c>
      <c r="EX425">
        <v>0</v>
      </c>
      <c r="EY425">
        <v>210</v>
      </c>
      <c r="EZ425">
        <v>28</v>
      </c>
      <c r="FA425">
        <v>66</v>
      </c>
      <c r="FB425">
        <v>151</v>
      </c>
      <c r="FC425">
        <v>6344</v>
      </c>
      <c r="FD425">
        <v>3665</v>
      </c>
      <c r="FE425">
        <v>821</v>
      </c>
      <c r="FF425">
        <v>10921</v>
      </c>
      <c r="FG425">
        <v>111</v>
      </c>
      <c r="FH425">
        <v>40</v>
      </c>
      <c r="FI425">
        <v>3</v>
      </c>
      <c r="FJ425">
        <v>20</v>
      </c>
      <c r="FK425">
        <v>3</v>
      </c>
      <c r="FL425">
        <v>108</v>
      </c>
      <c r="FM425">
        <v>0</v>
      </c>
      <c r="FN425">
        <v>4</v>
      </c>
      <c r="FO425">
        <v>1</v>
      </c>
      <c r="FP425">
        <v>1</v>
      </c>
      <c r="FQ425">
        <v>0</v>
      </c>
      <c r="FR425">
        <v>3</v>
      </c>
      <c r="FS425">
        <v>0</v>
      </c>
      <c r="FT425">
        <v>0</v>
      </c>
      <c r="FU425">
        <v>20</v>
      </c>
      <c r="FV425">
        <v>9</v>
      </c>
      <c r="FW425">
        <v>2</v>
      </c>
      <c r="FX425">
        <v>3</v>
      </c>
      <c r="FY425">
        <v>11</v>
      </c>
      <c r="FZ425">
        <v>8</v>
      </c>
      <c r="GA425">
        <v>24</v>
      </c>
      <c r="GB425">
        <v>9</v>
      </c>
      <c r="GC425">
        <v>638</v>
      </c>
      <c r="GD425">
        <v>174</v>
      </c>
      <c r="GE425">
        <v>812</v>
      </c>
      <c r="GF425">
        <v>8</v>
      </c>
      <c r="GG425">
        <v>3</v>
      </c>
      <c r="GH425">
        <v>11</v>
      </c>
      <c r="GI425">
        <v>629</v>
      </c>
      <c r="GJ425">
        <v>171</v>
      </c>
      <c r="GK425">
        <v>800</v>
      </c>
      <c r="GL425">
        <v>638</v>
      </c>
      <c r="GM425">
        <v>50</v>
      </c>
      <c r="GN425">
        <v>50</v>
      </c>
      <c r="GO425">
        <v>50</v>
      </c>
      <c r="GP425">
        <v>383</v>
      </c>
      <c r="GQ425">
        <v>3</v>
      </c>
      <c r="GR425">
        <v>2</v>
      </c>
      <c r="GS425">
        <v>2</v>
      </c>
      <c r="GT425" t="s">
        <v>121</v>
      </c>
      <c r="GU425" t="s">
        <v>1389</v>
      </c>
      <c r="HH425" s="130"/>
      <c r="HI425" s="130"/>
      <c r="HN425" s="130"/>
      <c r="HO425" s="130"/>
      <c r="HP425" s="130"/>
    </row>
    <row r="426" spans="1:224" x14ac:dyDescent="0.3">
      <c r="A426" t="s">
        <v>130</v>
      </c>
      <c r="B426" t="s">
        <v>250</v>
      </c>
      <c r="C426" t="s">
        <v>902</v>
      </c>
      <c r="D426" t="s">
        <v>903</v>
      </c>
      <c r="E426" s="353">
        <v>44682</v>
      </c>
      <c r="F426">
        <v>9909</v>
      </c>
      <c r="G426">
        <v>295</v>
      </c>
      <c r="H426">
        <v>283</v>
      </c>
      <c r="I426">
        <v>296</v>
      </c>
      <c r="J426">
        <v>278</v>
      </c>
      <c r="K426">
        <v>291</v>
      </c>
      <c r="L426">
        <v>237</v>
      </c>
      <c r="M426">
        <v>250</v>
      </c>
      <c r="N426">
        <v>217</v>
      </c>
      <c r="O426">
        <v>308</v>
      </c>
      <c r="P426">
        <v>9</v>
      </c>
      <c r="Q426">
        <v>12</v>
      </c>
      <c r="R426">
        <v>12</v>
      </c>
      <c r="S426">
        <v>9</v>
      </c>
      <c r="T426">
        <v>10</v>
      </c>
      <c r="U426">
        <v>6</v>
      </c>
      <c r="V426">
        <v>5</v>
      </c>
      <c r="W426">
        <v>8</v>
      </c>
      <c r="X426">
        <v>17</v>
      </c>
      <c r="Y426">
        <v>285</v>
      </c>
      <c r="Z426">
        <v>270</v>
      </c>
      <c r="AA426">
        <v>283</v>
      </c>
      <c r="AB426">
        <v>267</v>
      </c>
      <c r="AC426">
        <v>280</v>
      </c>
      <c r="AD426">
        <v>231</v>
      </c>
      <c r="AE426">
        <v>245</v>
      </c>
      <c r="AF426">
        <v>209</v>
      </c>
      <c r="AG426">
        <v>289</v>
      </c>
      <c r="AH426">
        <v>51</v>
      </c>
      <c r="AI426">
        <v>46</v>
      </c>
      <c r="AJ426">
        <v>3</v>
      </c>
      <c r="AK426">
        <v>3</v>
      </c>
      <c r="AL426">
        <v>46</v>
      </c>
      <c r="AM426">
        <v>42</v>
      </c>
      <c r="AN426">
        <v>200</v>
      </c>
      <c r="AO426">
        <v>2</v>
      </c>
      <c r="AP426">
        <v>198</v>
      </c>
      <c r="AQ426">
        <v>1</v>
      </c>
      <c r="AR426">
        <v>0</v>
      </c>
      <c r="AS426">
        <v>1</v>
      </c>
      <c r="AT426">
        <v>153</v>
      </c>
      <c r="AU426">
        <v>0</v>
      </c>
      <c r="AV426">
        <v>153</v>
      </c>
      <c r="AW426">
        <v>250</v>
      </c>
      <c r="AX426">
        <v>8</v>
      </c>
      <c r="AY426">
        <v>33</v>
      </c>
      <c r="AZ426">
        <v>209</v>
      </c>
      <c r="BA426">
        <v>5</v>
      </c>
      <c r="BB426">
        <v>0</v>
      </c>
      <c r="BC426">
        <v>0</v>
      </c>
      <c r="BD426">
        <v>5</v>
      </c>
      <c r="BE426">
        <v>245</v>
      </c>
      <c r="BF426">
        <v>8</v>
      </c>
      <c r="BG426">
        <v>33</v>
      </c>
      <c r="BH426">
        <v>204</v>
      </c>
      <c r="BI426">
        <v>49</v>
      </c>
      <c r="BJ426">
        <v>5</v>
      </c>
      <c r="BK426">
        <v>55</v>
      </c>
      <c r="BL426">
        <v>47</v>
      </c>
      <c r="BM426">
        <v>9</v>
      </c>
      <c r="BN426">
        <v>4</v>
      </c>
      <c r="BO426">
        <v>24</v>
      </c>
      <c r="BP426">
        <v>13</v>
      </c>
      <c r="BQ426">
        <v>1</v>
      </c>
      <c r="BR426">
        <v>0</v>
      </c>
      <c r="BS426">
        <v>11</v>
      </c>
      <c r="BT426">
        <v>0</v>
      </c>
      <c r="BU426">
        <v>0</v>
      </c>
      <c r="BV426">
        <v>0</v>
      </c>
      <c r="BW426">
        <v>2</v>
      </c>
      <c r="BX426">
        <v>0</v>
      </c>
      <c r="BY426">
        <v>2</v>
      </c>
      <c r="BZ426">
        <v>7</v>
      </c>
      <c r="CA426">
        <v>0</v>
      </c>
      <c r="CB426">
        <v>6</v>
      </c>
      <c r="CC426">
        <v>1</v>
      </c>
      <c r="CG426">
        <v>295</v>
      </c>
      <c r="CH426">
        <v>230</v>
      </c>
      <c r="CI426">
        <v>296</v>
      </c>
      <c r="CJ426">
        <v>78</v>
      </c>
      <c r="CK426">
        <v>272</v>
      </c>
      <c r="CL426">
        <v>174</v>
      </c>
      <c r="CM426">
        <v>283</v>
      </c>
      <c r="CN426">
        <v>264</v>
      </c>
      <c r="CO426">
        <v>275</v>
      </c>
      <c r="CP426">
        <v>123</v>
      </c>
      <c r="CQ426">
        <v>9</v>
      </c>
      <c r="CR426">
        <v>9</v>
      </c>
      <c r="CS426">
        <v>12</v>
      </c>
      <c r="CT426">
        <v>2</v>
      </c>
      <c r="CU426">
        <v>10</v>
      </c>
      <c r="CV426">
        <v>7</v>
      </c>
      <c r="CW426">
        <v>12</v>
      </c>
      <c r="CX426">
        <v>11</v>
      </c>
      <c r="CY426">
        <v>8</v>
      </c>
      <c r="CZ426">
        <v>4</v>
      </c>
      <c r="DA426">
        <v>285</v>
      </c>
      <c r="DB426">
        <v>220</v>
      </c>
      <c r="DC426">
        <v>283</v>
      </c>
      <c r="DD426">
        <v>76</v>
      </c>
      <c r="DE426">
        <v>261</v>
      </c>
      <c r="DF426">
        <v>167</v>
      </c>
      <c r="DG426">
        <v>270</v>
      </c>
      <c r="DH426">
        <v>252</v>
      </c>
      <c r="DI426">
        <v>266</v>
      </c>
      <c r="DJ426">
        <v>119</v>
      </c>
      <c r="DL426">
        <v>326</v>
      </c>
      <c r="DM426">
        <v>323</v>
      </c>
      <c r="DN426">
        <v>3</v>
      </c>
      <c r="DO426">
        <v>326</v>
      </c>
      <c r="DP426">
        <v>23</v>
      </c>
      <c r="DQ426">
        <v>300</v>
      </c>
      <c r="DR426">
        <v>3</v>
      </c>
      <c r="DS426">
        <v>1</v>
      </c>
      <c r="DT426">
        <v>132</v>
      </c>
      <c r="DU426">
        <v>125</v>
      </c>
      <c r="DV426">
        <v>128</v>
      </c>
      <c r="DW426">
        <v>32</v>
      </c>
      <c r="DX426">
        <v>4</v>
      </c>
      <c r="DY426">
        <v>30</v>
      </c>
      <c r="DZ426">
        <v>6</v>
      </c>
      <c r="EA426">
        <v>1</v>
      </c>
      <c r="EB426">
        <v>0</v>
      </c>
      <c r="EC426">
        <v>0</v>
      </c>
      <c r="ED426">
        <v>123</v>
      </c>
      <c r="EE426">
        <v>7</v>
      </c>
      <c r="EF426">
        <v>2</v>
      </c>
      <c r="EG426">
        <v>41</v>
      </c>
      <c r="EH426">
        <v>149</v>
      </c>
      <c r="EI426">
        <v>134</v>
      </c>
      <c r="EJ426">
        <v>1</v>
      </c>
      <c r="EK426">
        <v>18</v>
      </c>
      <c r="EL426">
        <v>4</v>
      </c>
      <c r="EM426">
        <v>0</v>
      </c>
      <c r="EN426">
        <v>1</v>
      </c>
      <c r="EO426">
        <v>22</v>
      </c>
      <c r="EP426">
        <v>143</v>
      </c>
      <c r="EQ426">
        <v>134</v>
      </c>
      <c r="ER426">
        <v>12</v>
      </c>
      <c r="ES426">
        <v>80</v>
      </c>
      <c r="ET426">
        <v>10</v>
      </c>
      <c r="EU426">
        <v>113</v>
      </c>
      <c r="EV426">
        <v>96</v>
      </c>
      <c r="EW426">
        <v>7909</v>
      </c>
      <c r="EX426">
        <v>3</v>
      </c>
      <c r="EY426">
        <v>257</v>
      </c>
      <c r="EZ426">
        <v>26</v>
      </c>
      <c r="FA426">
        <v>20</v>
      </c>
      <c r="FB426">
        <v>80</v>
      </c>
      <c r="FC426">
        <v>5172</v>
      </c>
      <c r="FD426">
        <v>2510</v>
      </c>
      <c r="FE426">
        <v>436</v>
      </c>
      <c r="FF426">
        <v>8118</v>
      </c>
      <c r="FG426">
        <v>27</v>
      </c>
      <c r="FH426">
        <v>12</v>
      </c>
      <c r="FI426">
        <v>3</v>
      </c>
      <c r="FJ426">
        <v>10</v>
      </c>
      <c r="FK426">
        <v>0</v>
      </c>
      <c r="FL426">
        <v>26</v>
      </c>
      <c r="FM426">
        <v>1</v>
      </c>
      <c r="FN426">
        <v>2</v>
      </c>
      <c r="FO426">
        <v>1</v>
      </c>
      <c r="FP426">
        <v>0</v>
      </c>
      <c r="FQ426">
        <v>0</v>
      </c>
      <c r="FR426">
        <v>2</v>
      </c>
      <c r="FS426">
        <v>1</v>
      </c>
      <c r="FT426">
        <v>0</v>
      </c>
      <c r="FU426">
        <v>4</v>
      </c>
      <c r="FV426">
        <v>0</v>
      </c>
      <c r="FW426">
        <v>0</v>
      </c>
      <c r="FX426">
        <v>0</v>
      </c>
      <c r="FY426">
        <v>3</v>
      </c>
      <c r="FZ426">
        <v>0</v>
      </c>
      <c r="GA426">
        <v>6</v>
      </c>
      <c r="GB426">
        <v>2</v>
      </c>
      <c r="GC426">
        <v>173</v>
      </c>
      <c r="GD426">
        <v>54</v>
      </c>
      <c r="GE426">
        <v>227</v>
      </c>
      <c r="GF426">
        <v>1</v>
      </c>
      <c r="GG426">
        <v>0</v>
      </c>
      <c r="GH426">
        <v>1</v>
      </c>
      <c r="GI426">
        <v>172</v>
      </c>
      <c r="GJ426">
        <v>54</v>
      </c>
      <c r="GK426">
        <v>226</v>
      </c>
      <c r="GL426">
        <v>173</v>
      </c>
      <c r="GM426">
        <v>22</v>
      </c>
      <c r="GN426">
        <v>20</v>
      </c>
      <c r="GO426">
        <v>22</v>
      </c>
      <c r="GP426">
        <v>98</v>
      </c>
      <c r="GQ426">
        <v>5</v>
      </c>
      <c r="GR426">
        <v>3</v>
      </c>
      <c r="GS426">
        <v>3</v>
      </c>
      <c r="GT426" t="s">
        <v>118</v>
      </c>
      <c r="GU426" t="s">
        <v>1380</v>
      </c>
      <c r="HH426" s="130"/>
      <c r="HI426" s="130"/>
      <c r="HN426" s="130"/>
      <c r="HO426" s="130"/>
      <c r="HP426" s="130"/>
    </row>
    <row r="427" spans="1:224" x14ac:dyDescent="0.3">
      <c r="A427" t="s">
        <v>130</v>
      </c>
      <c r="B427" t="s">
        <v>250</v>
      </c>
      <c r="C427" t="s">
        <v>902</v>
      </c>
      <c r="D427" t="s">
        <v>903</v>
      </c>
      <c r="E427" s="353">
        <v>44713</v>
      </c>
      <c r="F427">
        <v>9854</v>
      </c>
      <c r="G427">
        <v>298</v>
      </c>
      <c r="H427">
        <v>288</v>
      </c>
      <c r="I427">
        <v>301</v>
      </c>
      <c r="J427">
        <v>279</v>
      </c>
      <c r="K427">
        <v>299</v>
      </c>
      <c r="L427">
        <v>245</v>
      </c>
      <c r="M427">
        <v>251</v>
      </c>
      <c r="N427">
        <v>225</v>
      </c>
      <c r="O427">
        <v>310</v>
      </c>
      <c r="P427">
        <v>10</v>
      </c>
      <c r="Q427">
        <v>12</v>
      </c>
      <c r="R427">
        <v>12</v>
      </c>
      <c r="S427">
        <v>10</v>
      </c>
      <c r="T427">
        <v>10</v>
      </c>
      <c r="U427">
        <v>6</v>
      </c>
      <c r="V427">
        <v>5</v>
      </c>
      <c r="W427">
        <v>8</v>
      </c>
      <c r="X427">
        <v>17</v>
      </c>
      <c r="Y427">
        <v>287</v>
      </c>
      <c r="Z427">
        <v>274</v>
      </c>
      <c r="AA427">
        <v>287</v>
      </c>
      <c r="AB427">
        <v>268</v>
      </c>
      <c r="AC427">
        <v>287</v>
      </c>
      <c r="AD427">
        <v>239</v>
      </c>
      <c r="AE427">
        <v>246</v>
      </c>
      <c r="AF427">
        <v>217</v>
      </c>
      <c r="AG427">
        <v>292</v>
      </c>
      <c r="AH427">
        <v>48</v>
      </c>
      <c r="AI427">
        <v>45</v>
      </c>
      <c r="AJ427">
        <v>3</v>
      </c>
      <c r="AK427">
        <v>3</v>
      </c>
      <c r="AL427">
        <v>44</v>
      </c>
      <c r="AM427">
        <v>41</v>
      </c>
      <c r="AN427">
        <v>209</v>
      </c>
      <c r="AO427">
        <v>2</v>
      </c>
      <c r="AP427">
        <v>207</v>
      </c>
      <c r="AQ427">
        <v>1</v>
      </c>
      <c r="AR427">
        <v>0</v>
      </c>
      <c r="AS427">
        <v>1</v>
      </c>
      <c r="AT427">
        <v>159</v>
      </c>
      <c r="AU427">
        <v>0</v>
      </c>
      <c r="AV427">
        <v>159</v>
      </c>
      <c r="AW427">
        <v>251</v>
      </c>
      <c r="AX427">
        <v>8</v>
      </c>
      <c r="AY427">
        <v>33</v>
      </c>
      <c r="AZ427">
        <v>210</v>
      </c>
      <c r="BA427">
        <v>5</v>
      </c>
      <c r="BB427">
        <v>0</v>
      </c>
      <c r="BC427">
        <v>0</v>
      </c>
      <c r="BD427">
        <v>5</v>
      </c>
      <c r="BE427">
        <v>246</v>
      </c>
      <c r="BF427">
        <v>8</v>
      </c>
      <c r="BG427">
        <v>33</v>
      </c>
      <c r="BH427">
        <v>205</v>
      </c>
      <c r="BI427">
        <v>50</v>
      </c>
      <c r="BJ427">
        <v>5</v>
      </c>
      <c r="BK427">
        <v>55</v>
      </c>
      <c r="BL427">
        <v>47</v>
      </c>
      <c r="BM427">
        <v>9</v>
      </c>
      <c r="BN427">
        <v>4</v>
      </c>
      <c r="BO427">
        <v>25</v>
      </c>
      <c r="BP427">
        <v>13</v>
      </c>
      <c r="BQ427">
        <v>1</v>
      </c>
      <c r="BR427">
        <v>0</v>
      </c>
      <c r="BS427">
        <v>12</v>
      </c>
      <c r="BT427">
        <v>0</v>
      </c>
      <c r="BU427">
        <v>0</v>
      </c>
      <c r="BV427">
        <v>0</v>
      </c>
      <c r="BW427">
        <v>2</v>
      </c>
      <c r="BX427">
        <v>0</v>
      </c>
      <c r="BY427">
        <v>2</v>
      </c>
      <c r="BZ427">
        <v>7</v>
      </c>
      <c r="CA427">
        <v>0</v>
      </c>
      <c r="CB427">
        <v>6</v>
      </c>
      <c r="CC427">
        <v>1</v>
      </c>
      <c r="CG427">
        <v>298</v>
      </c>
      <c r="CH427">
        <v>235</v>
      </c>
      <c r="CI427">
        <v>301</v>
      </c>
      <c r="CJ427">
        <v>80</v>
      </c>
      <c r="CK427">
        <v>270</v>
      </c>
      <c r="CL427">
        <v>175</v>
      </c>
      <c r="CM427">
        <v>288</v>
      </c>
      <c r="CN427">
        <v>263</v>
      </c>
      <c r="CO427">
        <v>278</v>
      </c>
      <c r="CP427">
        <v>123</v>
      </c>
      <c r="CQ427">
        <v>10</v>
      </c>
      <c r="CR427">
        <v>10</v>
      </c>
      <c r="CS427">
        <v>12</v>
      </c>
      <c r="CT427">
        <v>2</v>
      </c>
      <c r="CU427">
        <v>10</v>
      </c>
      <c r="CV427">
        <v>8</v>
      </c>
      <c r="CW427">
        <v>12</v>
      </c>
      <c r="CX427">
        <v>11</v>
      </c>
      <c r="CY427">
        <v>8</v>
      </c>
      <c r="CZ427">
        <v>5</v>
      </c>
      <c r="DA427">
        <v>287</v>
      </c>
      <c r="DB427">
        <v>227</v>
      </c>
      <c r="DC427">
        <v>287</v>
      </c>
      <c r="DD427">
        <v>81</v>
      </c>
      <c r="DE427">
        <v>264</v>
      </c>
      <c r="DF427">
        <v>171</v>
      </c>
      <c r="DG427">
        <v>274</v>
      </c>
      <c r="DH427">
        <v>256</v>
      </c>
      <c r="DI427">
        <v>269</v>
      </c>
      <c r="DJ427">
        <v>120</v>
      </c>
      <c r="DL427">
        <v>329</v>
      </c>
      <c r="DM427">
        <v>326</v>
      </c>
      <c r="DN427">
        <v>3</v>
      </c>
      <c r="DO427">
        <v>329</v>
      </c>
      <c r="DP427">
        <v>23</v>
      </c>
      <c r="DQ427">
        <v>303</v>
      </c>
      <c r="DR427">
        <v>3</v>
      </c>
      <c r="DS427">
        <v>1</v>
      </c>
      <c r="DT427">
        <v>133</v>
      </c>
      <c r="DU427">
        <v>127</v>
      </c>
      <c r="DV427">
        <v>128</v>
      </c>
      <c r="DW427">
        <v>32</v>
      </c>
      <c r="DX427">
        <v>4</v>
      </c>
      <c r="DY427">
        <v>31</v>
      </c>
      <c r="DZ427">
        <v>6</v>
      </c>
      <c r="EA427">
        <v>1</v>
      </c>
      <c r="EB427">
        <v>0</v>
      </c>
      <c r="EC427">
        <v>0</v>
      </c>
      <c r="ED427">
        <v>124</v>
      </c>
      <c r="EE427">
        <v>7</v>
      </c>
      <c r="EF427">
        <v>2</v>
      </c>
      <c r="EG427">
        <v>43</v>
      </c>
      <c r="EH427">
        <v>148</v>
      </c>
      <c r="EI427">
        <v>136</v>
      </c>
      <c r="EJ427">
        <v>1</v>
      </c>
      <c r="EK427">
        <v>18</v>
      </c>
      <c r="EL427">
        <v>4</v>
      </c>
      <c r="EM427">
        <v>0</v>
      </c>
      <c r="EN427">
        <v>1</v>
      </c>
      <c r="EO427">
        <v>22</v>
      </c>
      <c r="EP427">
        <v>142</v>
      </c>
      <c r="EQ427">
        <v>134</v>
      </c>
      <c r="ER427">
        <v>13</v>
      </c>
      <c r="ES427">
        <v>82</v>
      </c>
      <c r="ET427">
        <v>10</v>
      </c>
      <c r="EU427">
        <v>115</v>
      </c>
      <c r="EV427">
        <v>96</v>
      </c>
      <c r="EW427">
        <v>7851</v>
      </c>
      <c r="EX427">
        <v>3</v>
      </c>
      <c r="EY427">
        <v>250</v>
      </c>
      <c r="EZ427">
        <v>28</v>
      </c>
      <c r="FA427">
        <v>20</v>
      </c>
      <c r="FB427">
        <v>77</v>
      </c>
      <c r="FC427">
        <v>5032</v>
      </c>
      <c r="FD427">
        <v>2504</v>
      </c>
      <c r="FE427">
        <v>437</v>
      </c>
      <c r="FF427">
        <v>8062</v>
      </c>
      <c r="FG427">
        <v>29</v>
      </c>
      <c r="FH427">
        <v>11</v>
      </c>
      <c r="FI427">
        <v>3</v>
      </c>
      <c r="FJ427">
        <v>11</v>
      </c>
      <c r="FK427">
        <v>0</v>
      </c>
      <c r="FL427">
        <v>27</v>
      </c>
      <c r="FM427">
        <v>2</v>
      </c>
      <c r="FN427">
        <v>2</v>
      </c>
      <c r="FO427">
        <v>1</v>
      </c>
      <c r="FP427">
        <v>0</v>
      </c>
      <c r="FQ427">
        <v>0</v>
      </c>
      <c r="FR427">
        <v>2</v>
      </c>
      <c r="FS427">
        <v>1</v>
      </c>
      <c r="FT427">
        <v>0</v>
      </c>
      <c r="FU427">
        <v>4</v>
      </c>
      <c r="FV427">
        <v>0</v>
      </c>
      <c r="FW427">
        <v>0</v>
      </c>
      <c r="FX427">
        <v>0</v>
      </c>
      <c r="FY427">
        <v>3</v>
      </c>
      <c r="FZ427">
        <v>0</v>
      </c>
      <c r="GA427">
        <v>6</v>
      </c>
      <c r="GB427">
        <v>2</v>
      </c>
      <c r="GC427">
        <v>176</v>
      </c>
      <c r="GD427">
        <v>54</v>
      </c>
      <c r="GE427">
        <v>230</v>
      </c>
      <c r="GF427">
        <v>1</v>
      </c>
      <c r="GG427">
        <v>0</v>
      </c>
      <c r="GH427">
        <v>1</v>
      </c>
      <c r="GI427">
        <v>175</v>
      </c>
      <c r="GJ427">
        <v>54</v>
      </c>
      <c r="GK427">
        <v>229</v>
      </c>
      <c r="GL427">
        <v>176</v>
      </c>
      <c r="GM427">
        <v>28</v>
      </c>
      <c r="GN427">
        <v>26</v>
      </c>
      <c r="GO427">
        <v>28</v>
      </c>
      <c r="GP427">
        <v>101</v>
      </c>
      <c r="GQ427">
        <v>5</v>
      </c>
      <c r="GR427">
        <v>3</v>
      </c>
      <c r="GS427">
        <v>3</v>
      </c>
      <c r="GT427" t="s">
        <v>121</v>
      </c>
      <c r="GU427" t="s">
        <v>1380</v>
      </c>
      <c r="HH427" s="130"/>
      <c r="HI427" s="130"/>
      <c r="HN427" s="130"/>
      <c r="HO427" s="130"/>
      <c r="HP427" s="130"/>
    </row>
    <row r="428" spans="1:224" x14ac:dyDescent="0.3">
      <c r="A428" t="s">
        <v>130</v>
      </c>
      <c r="B428" t="s">
        <v>250</v>
      </c>
      <c r="C428" t="s">
        <v>906</v>
      </c>
      <c r="D428" t="s">
        <v>907</v>
      </c>
      <c r="E428" s="353">
        <v>44682</v>
      </c>
      <c r="F428">
        <v>9567</v>
      </c>
      <c r="G428">
        <v>300</v>
      </c>
      <c r="H428">
        <v>290</v>
      </c>
      <c r="I428">
        <v>307</v>
      </c>
      <c r="J428">
        <v>272</v>
      </c>
      <c r="K428">
        <v>298</v>
      </c>
      <c r="L428">
        <v>191</v>
      </c>
      <c r="M428">
        <v>275</v>
      </c>
      <c r="N428">
        <v>196</v>
      </c>
      <c r="O428">
        <v>314</v>
      </c>
      <c r="P428">
        <v>15</v>
      </c>
      <c r="Q428">
        <v>13</v>
      </c>
      <c r="R428">
        <v>15</v>
      </c>
      <c r="S428">
        <v>11</v>
      </c>
      <c r="T428">
        <v>13</v>
      </c>
      <c r="U428">
        <v>9</v>
      </c>
      <c r="V428">
        <v>14</v>
      </c>
      <c r="W428">
        <v>10</v>
      </c>
      <c r="X428">
        <v>17</v>
      </c>
      <c r="Y428">
        <v>282</v>
      </c>
      <c r="Z428">
        <v>273</v>
      </c>
      <c r="AA428">
        <v>288</v>
      </c>
      <c r="AB428">
        <v>258</v>
      </c>
      <c r="AC428">
        <v>281</v>
      </c>
      <c r="AD428">
        <v>178</v>
      </c>
      <c r="AE428">
        <v>258</v>
      </c>
      <c r="AF428">
        <v>182</v>
      </c>
      <c r="AG428">
        <v>292</v>
      </c>
      <c r="AH428">
        <v>47</v>
      </c>
      <c r="AI428">
        <v>43</v>
      </c>
      <c r="AJ428">
        <v>3</v>
      </c>
      <c r="AK428">
        <v>2</v>
      </c>
      <c r="AL428">
        <v>43</v>
      </c>
      <c r="AM428">
        <v>40</v>
      </c>
      <c r="AN428">
        <v>165</v>
      </c>
      <c r="AO428">
        <v>7</v>
      </c>
      <c r="AP428">
        <v>155</v>
      </c>
      <c r="AQ428">
        <v>0</v>
      </c>
      <c r="AR428">
        <v>0</v>
      </c>
      <c r="AS428">
        <v>0</v>
      </c>
      <c r="AT428">
        <v>106</v>
      </c>
      <c r="AU428">
        <v>4</v>
      </c>
      <c r="AV428">
        <v>99</v>
      </c>
      <c r="AW428">
        <v>275</v>
      </c>
      <c r="AX428">
        <v>2</v>
      </c>
      <c r="AY428">
        <v>15</v>
      </c>
      <c r="AZ428">
        <v>257</v>
      </c>
      <c r="BA428">
        <v>14</v>
      </c>
      <c r="BB428">
        <v>0</v>
      </c>
      <c r="BC428">
        <v>0</v>
      </c>
      <c r="BD428">
        <v>14</v>
      </c>
      <c r="BE428">
        <v>258</v>
      </c>
      <c r="BF428">
        <v>2</v>
      </c>
      <c r="BG428">
        <v>15</v>
      </c>
      <c r="BH428">
        <v>240</v>
      </c>
      <c r="BI428">
        <v>47</v>
      </c>
      <c r="BJ428">
        <v>5</v>
      </c>
      <c r="BK428">
        <v>48</v>
      </c>
      <c r="BL428">
        <v>61</v>
      </c>
      <c r="BM428">
        <v>9</v>
      </c>
      <c r="BN428">
        <v>0</v>
      </c>
      <c r="BO428">
        <v>19</v>
      </c>
      <c r="BP428">
        <v>11</v>
      </c>
      <c r="BQ428">
        <v>0</v>
      </c>
      <c r="BR428">
        <v>0</v>
      </c>
      <c r="BS428">
        <v>8</v>
      </c>
      <c r="BT428">
        <v>0</v>
      </c>
      <c r="BU428">
        <v>0</v>
      </c>
      <c r="BV428">
        <v>0</v>
      </c>
      <c r="BW428">
        <v>1</v>
      </c>
      <c r="BX428">
        <v>0</v>
      </c>
      <c r="BY428">
        <v>1</v>
      </c>
      <c r="BZ428">
        <v>7</v>
      </c>
      <c r="CA428">
        <v>1</v>
      </c>
      <c r="CB428">
        <v>4</v>
      </c>
      <c r="CC428">
        <v>3</v>
      </c>
      <c r="CG428">
        <v>300</v>
      </c>
      <c r="CH428">
        <v>187</v>
      </c>
      <c r="CI428">
        <v>307</v>
      </c>
      <c r="CJ428">
        <v>66</v>
      </c>
      <c r="CK428">
        <v>273</v>
      </c>
      <c r="CL428">
        <v>164</v>
      </c>
      <c r="CM428">
        <v>290</v>
      </c>
      <c r="CN428">
        <v>268</v>
      </c>
      <c r="CO428">
        <v>279</v>
      </c>
      <c r="CP428">
        <v>90</v>
      </c>
      <c r="CQ428">
        <v>15</v>
      </c>
      <c r="CR428">
        <v>11</v>
      </c>
      <c r="CS428">
        <v>15</v>
      </c>
      <c r="CT428">
        <v>4</v>
      </c>
      <c r="CU428">
        <v>13</v>
      </c>
      <c r="CV428">
        <v>9</v>
      </c>
      <c r="CW428">
        <v>13</v>
      </c>
      <c r="CX428">
        <v>12</v>
      </c>
      <c r="CY428">
        <v>12</v>
      </c>
      <c r="CZ428">
        <v>5</v>
      </c>
      <c r="DA428">
        <v>282</v>
      </c>
      <c r="DB428">
        <v>173</v>
      </c>
      <c r="DC428">
        <v>288</v>
      </c>
      <c r="DD428">
        <v>58</v>
      </c>
      <c r="DE428">
        <v>256</v>
      </c>
      <c r="DF428">
        <v>151</v>
      </c>
      <c r="DG428">
        <v>273</v>
      </c>
      <c r="DH428">
        <v>252</v>
      </c>
      <c r="DI428">
        <v>264</v>
      </c>
      <c r="DJ428">
        <v>82</v>
      </c>
      <c r="DL428">
        <v>330</v>
      </c>
      <c r="DM428">
        <v>325</v>
      </c>
      <c r="DN428">
        <v>5</v>
      </c>
      <c r="DO428">
        <v>330</v>
      </c>
      <c r="DP428">
        <v>20</v>
      </c>
      <c r="DQ428">
        <v>305</v>
      </c>
      <c r="DR428">
        <v>5</v>
      </c>
      <c r="DS428">
        <v>2</v>
      </c>
      <c r="DT428">
        <v>148</v>
      </c>
      <c r="DU428">
        <v>93</v>
      </c>
      <c r="DV428">
        <v>178</v>
      </c>
      <c r="DW428">
        <v>24</v>
      </c>
      <c r="DX428">
        <v>2</v>
      </c>
      <c r="DY428">
        <v>24</v>
      </c>
      <c r="DZ428">
        <v>9</v>
      </c>
      <c r="EA428">
        <v>0</v>
      </c>
      <c r="EB428">
        <v>0</v>
      </c>
      <c r="EC428">
        <v>0</v>
      </c>
      <c r="ED428">
        <v>142</v>
      </c>
      <c r="EE428">
        <v>3</v>
      </c>
      <c r="EF428">
        <v>0</v>
      </c>
      <c r="EG428">
        <v>36</v>
      </c>
      <c r="EH428">
        <v>206</v>
      </c>
      <c r="EI428">
        <v>88</v>
      </c>
      <c r="EJ428">
        <v>0</v>
      </c>
      <c r="EK428">
        <v>14</v>
      </c>
      <c r="EL428">
        <v>6</v>
      </c>
      <c r="EM428">
        <v>0</v>
      </c>
      <c r="EN428">
        <v>0</v>
      </c>
      <c r="EO428">
        <v>22</v>
      </c>
      <c r="EP428">
        <v>196</v>
      </c>
      <c r="EQ428">
        <v>87</v>
      </c>
      <c r="ER428">
        <v>10</v>
      </c>
      <c r="ES428">
        <v>78</v>
      </c>
      <c r="ET428">
        <v>14</v>
      </c>
      <c r="EU428">
        <v>134</v>
      </c>
      <c r="EV428">
        <v>47</v>
      </c>
      <c r="EW428">
        <v>7550</v>
      </c>
      <c r="EX428">
        <v>1</v>
      </c>
      <c r="EY428">
        <v>185</v>
      </c>
      <c r="EZ428">
        <v>38</v>
      </c>
      <c r="FA428">
        <v>16</v>
      </c>
      <c r="FB428">
        <v>68</v>
      </c>
      <c r="FC428">
        <v>5267</v>
      </c>
      <c r="FD428">
        <v>2152</v>
      </c>
      <c r="FE428">
        <v>312</v>
      </c>
      <c r="FF428">
        <v>7731</v>
      </c>
      <c r="FG428">
        <v>45</v>
      </c>
      <c r="FH428">
        <v>19</v>
      </c>
      <c r="FI428">
        <v>1</v>
      </c>
      <c r="FJ428">
        <v>11</v>
      </c>
      <c r="FK428">
        <v>5</v>
      </c>
      <c r="FL428">
        <v>40</v>
      </c>
      <c r="FM428">
        <v>0</v>
      </c>
      <c r="FN428">
        <v>0</v>
      </c>
      <c r="FO428">
        <v>0</v>
      </c>
      <c r="FP428">
        <v>0</v>
      </c>
      <c r="FQ428">
        <v>0</v>
      </c>
      <c r="FR428">
        <v>0</v>
      </c>
      <c r="FS428">
        <v>0</v>
      </c>
      <c r="FT428">
        <v>0</v>
      </c>
      <c r="FU428">
        <v>5</v>
      </c>
      <c r="FV428">
        <v>3</v>
      </c>
      <c r="FW428">
        <v>1</v>
      </c>
      <c r="FX428">
        <v>1</v>
      </c>
      <c r="FY428">
        <v>4</v>
      </c>
      <c r="FZ428">
        <v>1</v>
      </c>
      <c r="GA428">
        <v>5</v>
      </c>
      <c r="GB428">
        <v>3</v>
      </c>
      <c r="GC428">
        <v>193</v>
      </c>
      <c r="GD428">
        <v>47</v>
      </c>
      <c r="GE428">
        <v>240</v>
      </c>
      <c r="GF428">
        <v>5</v>
      </c>
      <c r="GG428">
        <v>0</v>
      </c>
      <c r="GH428">
        <v>5</v>
      </c>
      <c r="GI428">
        <v>184</v>
      </c>
      <c r="GJ428">
        <v>47</v>
      </c>
      <c r="GK428">
        <v>231</v>
      </c>
      <c r="GL428">
        <v>193</v>
      </c>
      <c r="GM428">
        <v>18</v>
      </c>
      <c r="GN428">
        <v>18</v>
      </c>
      <c r="GO428">
        <v>18</v>
      </c>
      <c r="GP428">
        <v>115</v>
      </c>
      <c r="GQ428">
        <v>0</v>
      </c>
      <c r="GR428">
        <v>0</v>
      </c>
      <c r="GS428">
        <v>0</v>
      </c>
      <c r="GT428" t="s">
        <v>118</v>
      </c>
      <c r="GU428" t="s">
        <v>1382</v>
      </c>
      <c r="HH428" s="130"/>
      <c r="HI428" s="130"/>
      <c r="HN428" s="130"/>
      <c r="HO428" s="130"/>
      <c r="HP428" s="130"/>
    </row>
    <row r="429" spans="1:224" x14ac:dyDescent="0.3">
      <c r="A429" t="s">
        <v>130</v>
      </c>
      <c r="B429" t="s">
        <v>240</v>
      </c>
      <c r="C429" t="s">
        <v>931</v>
      </c>
      <c r="D429" t="s">
        <v>932</v>
      </c>
      <c r="E429" s="353">
        <v>44682</v>
      </c>
      <c r="F429">
        <v>12597</v>
      </c>
      <c r="G429">
        <v>581</v>
      </c>
      <c r="H429">
        <v>577</v>
      </c>
      <c r="I429">
        <v>633</v>
      </c>
      <c r="J429">
        <v>533</v>
      </c>
      <c r="K429">
        <v>637</v>
      </c>
      <c r="L429">
        <v>467</v>
      </c>
      <c r="M429">
        <v>450</v>
      </c>
      <c r="N429">
        <v>500</v>
      </c>
      <c r="O429">
        <v>631</v>
      </c>
      <c r="P429">
        <v>18</v>
      </c>
      <c r="Q429">
        <v>25</v>
      </c>
      <c r="R429">
        <v>28</v>
      </c>
      <c r="S429">
        <v>16</v>
      </c>
      <c r="T429">
        <v>28</v>
      </c>
      <c r="U429">
        <v>14</v>
      </c>
      <c r="V429">
        <v>11</v>
      </c>
      <c r="W429">
        <v>27</v>
      </c>
      <c r="X429">
        <v>30</v>
      </c>
      <c r="Y429">
        <v>560</v>
      </c>
      <c r="Z429">
        <v>547</v>
      </c>
      <c r="AA429">
        <v>600</v>
      </c>
      <c r="AB429">
        <v>514</v>
      </c>
      <c r="AC429">
        <v>604</v>
      </c>
      <c r="AD429">
        <v>450</v>
      </c>
      <c r="AE429">
        <v>437</v>
      </c>
      <c r="AF429">
        <v>470</v>
      </c>
      <c r="AG429">
        <v>598</v>
      </c>
      <c r="AH429">
        <v>95</v>
      </c>
      <c r="AI429">
        <v>80</v>
      </c>
      <c r="AJ429">
        <v>3</v>
      </c>
      <c r="AK429">
        <v>1</v>
      </c>
      <c r="AL429">
        <v>92</v>
      </c>
      <c r="AM429">
        <v>79</v>
      </c>
      <c r="AN429">
        <v>366</v>
      </c>
      <c r="AO429">
        <v>9</v>
      </c>
      <c r="AP429">
        <v>356</v>
      </c>
      <c r="AQ429">
        <v>0</v>
      </c>
      <c r="AR429">
        <v>0</v>
      </c>
      <c r="AS429">
        <v>0</v>
      </c>
      <c r="AT429">
        <v>301</v>
      </c>
      <c r="AU429">
        <v>8</v>
      </c>
      <c r="AV429">
        <v>292</v>
      </c>
      <c r="AW429">
        <v>450</v>
      </c>
      <c r="AX429">
        <v>2</v>
      </c>
      <c r="AY429">
        <v>50</v>
      </c>
      <c r="AZ429">
        <v>397</v>
      </c>
      <c r="BA429">
        <v>11</v>
      </c>
      <c r="BB429">
        <v>0</v>
      </c>
      <c r="BC429">
        <v>1</v>
      </c>
      <c r="BD429">
        <v>10</v>
      </c>
      <c r="BE429">
        <v>437</v>
      </c>
      <c r="BF429">
        <v>2</v>
      </c>
      <c r="BG429">
        <v>49</v>
      </c>
      <c r="BH429">
        <v>385</v>
      </c>
      <c r="BI429">
        <v>132</v>
      </c>
      <c r="BJ429">
        <v>20</v>
      </c>
      <c r="BK429">
        <v>116</v>
      </c>
      <c r="BL429">
        <v>122</v>
      </c>
      <c r="BM429">
        <v>46</v>
      </c>
      <c r="BN429">
        <v>10</v>
      </c>
      <c r="BO429">
        <v>60</v>
      </c>
      <c r="BP429">
        <v>20</v>
      </c>
      <c r="BQ429">
        <v>2</v>
      </c>
      <c r="BR429">
        <v>0</v>
      </c>
      <c r="BS429">
        <v>40</v>
      </c>
      <c r="BT429">
        <v>0</v>
      </c>
      <c r="BU429">
        <v>0</v>
      </c>
      <c r="BV429">
        <v>3</v>
      </c>
      <c r="BW429">
        <v>8</v>
      </c>
      <c r="BX429">
        <v>1</v>
      </c>
      <c r="BY429">
        <v>7</v>
      </c>
      <c r="BZ429">
        <v>32</v>
      </c>
      <c r="CA429">
        <v>11</v>
      </c>
      <c r="CB429">
        <v>32</v>
      </c>
      <c r="CC429">
        <v>0</v>
      </c>
      <c r="CG429">
        <v>581</v>
      </c>
      <c r="CH429">
        <v>364</v>
      </c>
      <c r="CI429">
        <v>633</v>
      </c>
      <c r="CJ429">
        <v>170</v>
      </c>
      <c r="CK429">
        <v>583</v>
      </c>
      <c r="CL429">
        <v>360</v>
      </c>
      <c r="CM429">
        <v>577</v>
      </c>
      <c r="CN429">
        <v>540</v>
      </c>
      <c r="CO429">
        <v>521</v>
      </c>
      <c r="CP429">
        <v>187</v>
      </c>
      <c r="CQ429">
        <v>18</v>
      </c>
      <c r="CR429">
        <v>10</v>
      </c>
      <c r="CS429">
        <v>28</v>
      </c>
      <c r="CT429">
        <v>6</v>
      </c>
      <c r="CU429">
        <v>26</v>
      </c>
      <c r="CV429">
        <v>15</v>
      </c>
      <c r="CW429">
        <v>25</v>
      </c>
      <c r="CX429">
        <v>23</v>
      </c>
      <c r="CY429">
        <v>16</v>
      </c>
      <c r="CZ429">
        <v>5</v>
      </c>
      <c r="DA429">
        <v>560</v>
      </c>
      <c r="DB429">
        <v>353</v>
      </c>
      <c r="DC429">
        <v>600</v>
      </c>
      <c r="DD429">
        <v>163</v>
      </c>
      <c r="DE429">
        <v>552</v>
      </c>
      <c r="DF429">
        <v>342</v>
      </c>
      <c r="DG429">
        <v>547</v>
      </c>
      <c r="DH429">
        <v>512</v>
      </c>
      <c r="DI429">
        <v>502</v>
      </c>
      <c r="DJ429">
        <v>182</v>
      </c>
      <c r="DL429">
        <v>712</v>
      </c>
      <c r="DM429">
        <v>707</v>
      </c>
      <c r="DN429">
        <v>5</v>
      </c>
      <c r="DO429">
        <v>712</v>
      </c>
      <c r="DP429">
        <v>43</v>
      </c>
      <c r="DQ429">
        <v>664</v>
      </c>
      <c r="DR429">
        <v>5</v>
      </c>
      <c r="DS429">
        <v>3</v>
      </c>
      <c r="DT429">
        <v>430</v>
      </c>
      <c r="DU429">
        <v>248</v>
      </c>
      <c r="DV429">
        <v>350</v>
      </c>
      <c r="DW429">
        <v>75</v>
      </c>
      <c r="DX429">
        <v>5</v>
      </c>
      <c r="DY429">
        <v>21</v>
      </c>
      <c r="DZ429">
        <v>7</v>
      </c>
      <c r="EA429">
        <v>6</v>
      </c>
      <c r="EB429">
        <v>0</v>
      </c>
      <c r="EC429">
        <v>1</v>
      </c>
      <c r="ED429">
        <v>416</v>
      </c>
      <c r="EE429">
        <v>9</v>
      </c>
      <c r="EF429">
        <v>3</v>
      </c>
      <c r="EG429">
        <v>67</v>
      </c>
      <c r="EH429">
        <v>376</v>
      </c>
      <c r="EI429">
        <v>266</v>
      </c>
      <c r="EJ429">
        <v>2</v>
      </c>
      <c r="EK429">
        <v>25</v>
      </c>
      <c r="EL429">
        <v>13</v>
      </c>
      <c r="EM429">
        <v>3</v>
      </c>
      <c r="EN429">
        <v>1</v>
      </c>
      <c r="EO429">
        <v>40</v>
      </c>
      <c r="EP429">
        <v>361</v>
      </c>
      <c r="EQ429">
        <v>262</v>
      </c>
      <c r="ER429">
        <v>11</v>
      </c>
      <c r="ES429">
        <v>157</v>
      </c>
      <c r="ET429">
        <v>35</v>
      </c>
      <c r="EU429">
        <v>118</v>
      </c>
      <c r="EV429">
        <v>59</v>
      </c>
      <c r="EW429">
        <v>9372</v>
      </c>
      <c r="EX429">
        <v>0</v>
      </c>
      <c r="EY429">
        <v>302</v>
      </c>
      <c r="EZ429">
        <v>6</v>
      </c>
      <c r="FA429">
        <v>45</v>
      </c>
      <c r="FB429">
        <v>203</v>
      </c>
      <c r="FC429">
        <v>5607</v>
      </c>
      <c r="FD429">
        <v>3177</v>
      </c>
      <c r="FE429">
        <v>765</v>
      </c>
      <c r="FF429">
        <v>9549</v>
      </c>
      <c r="FG429">
        <v>67</v>
      </c>
      <c r="FH429">
        <v>15</v>
      </c>
      <c r="FI429">
        <v>2</v>
      </c>
      <c r="FJ429">
        <v>18</v>
      </c>
      <c r="FK429">
        <v>4</v>
      </c>
      <c r="FL429">
        <v>60</v>
      </c>
      <c r="FM429">
        <v>3</v>
      </c>
      <c r="FN429">
        <v>3</v>
      </c>
      <c r="FO429">
        <v>1</v>
      </c>
      <c r="FP429">
        <v>1</v>
      </c>
      <c r="FQ429">
        <v>0</v>
      </c>
      <c r="FR429">
        <v>2</v>
      </c>
      <c r="FS429">
        <v>0</v>
      </c>
      <c r="FT429">
        <v>0</v>
      </c>
      <c r="FU429">
        <v>10</v>
      </c>
      <c r="FV429">
        <v>4</v>
      </c>
      <c r="FW429">
        <v>2</v>
      </c>
      <c r="FX429">
        <v>1</v>
      </c>
      <c r="FY429">
        <v>5</v>
      </c>
      <c r="FZ429">
        <v>5</v>
      </c>
      <c r="GA429">
        <v>13</v>
      </c>
      <c r="GB429">
        <v>2</v>
      </c>
      <c r="GC429">
        <v>380</v>
      </c>
      <c r="GD429">
        <v>107</v>
      </c>
      <c r="GE429">
        <v>487</v>
      </c>
      <c r="GF429">
        <v>12</v>
      </c>
      <c r="GG429">
        <v>0</v>
      </c>
      <c r="GH429">
        <v>12</v>
      </c>
      <c r="GI429">
        <v>366</v>
      </c>
      <c r="GJ429">
        <v>107</v>
      </c>
      <c r="GK429">
        <v>473</v>
      </c>
      <c r="GL429">
        <v>380</v>
      </c>
      <c r="GM429">
        <v>25</v>
      </c>
      <c r="GN429">
        <v>25</v>
      </c>
      <c r="GO429">
        <v>25</v>
      </c>
      <c r="GP429">
        <v>200</v>
      </c>
      <c r="GQ429">
        <v>0</v>
      </c>
      <c r="GR429">
        <v>0</v>
      </c>
      <c r="GS429">
        <v>0</v>
      </c>
      <c r="GT429" t="s">
        <v>118</v>
      </c>
      <c r="GU429" t="s">
        <v>1395</v>
      </c>
      <c r="HH429" s="130"/>
      <c r="HI429" s="130"/>
      <c r="HN429" s="130"/>
      <c r="HO429" s="130"/>
      <c r="HP429" s="130"/>
    </row>
    <row r="430" spans="1:224" x14ac:dyDescent="0.3">
      <c r="A430" t="s">
        <v>130</v>
      </c>
      <c r="B430" t="s">
        <v>250</v>
      </c>
      <c r="C430" t="s">
        <v>906</v>
      </c>
      <c r="D430" t="s">
        <v>907</v>
      </c>
      <c r="E430" s="353">
        <v>44713</v>
      </c>
      <c r="F430">
        <v>9660</v>
      </c>
      <c r="G430">
        <v>305</v>
      </c>
      <c r="H430">
        <v>291</v>
      </c>
      <c r="I430">
        <v>307</v>
      </c>
      <c r="J430">
        <v>278</v>
      </c>
      <c r="K430">
        <v>298</v>
      </c>
      <c r="L430">
        <v>202</v>
      </c>
      <c r="M430">
        <v>283</v>
      </c>
      <c r="N430">
        <v>207</v>
      </c>
      <c r="O430">
        <v>317</v>
      </c>
      <c r="P430">
        <v>16</v>
      </c>
      <c r="Q430">
        <v>14</v>
      </c>
      <c r="R430">
        <v>16</v>
      </c>
      <c r="S430">
        <v>12</v>
      </c>
      <c r="T430">
        <v>14</v>
      </c>
      <c r="U430">
        <v>9</v>
      </c>
      <c r="V430">
        <v>15</v>
      </c>
      <c r="W430">
        <v>10</v>
      </c>
      <c r="X430">
        <v>18</v>
      </c>
      <c r="Y430">
        <v>285</v>
      </c>
      <c r="Z430">
        <v>272</v>
      </c>
      <c r="AA430">
        <v>286</v>
      </c>
      <c r="AB430">
        <v>262</v>
      </c>
      <c r="AC430">
        <v>280</v>
      </c>
      <c r="AD430">
        <v>189</v>
      </c>
      <c r="AE430">
        <v>265</v>
      </c>
      <c r="AF430">
        <v>193</v>
      </c>
      <c r="AG430">
        <v>294</v>
      </c>
      <c r="AH430">
        <v>50</v>
      </c>
      <c r="AI430">
        <v>46</v>
      </c>
      <c r="AJ430">
        <v>3</v>
      </c>
      <c r="AK430">
        <v>2</v>
      </c>
      <c r="AL430">
        <v>46</v>
      </c>
      <c r="AM430">
        <v>43</v>
      </c>
      <c r="AN430">
        <v>179</v>
      </c>
      <c r="AO430">
        <v>7</v>
      </c>
      <c r="AP430">
        <v>169</v>
      </c>
      <c r="AQ430">
        <v>0</v>
      </c>
      <c r="AR430">
        <v>0</v>
      </c>
      <c r="AS430">
        <v>0</v>
      </c>
      <c r="AT430">
        <v>120</v>
      </c>
      <c r="AU430">
        <v>4</v>
      </c>
      <c r="AV430">
        <v>113</v>
      </c>
      <c r="AW430">
        <v>283</v>
      </c>
      <c r="AX430">
        <v>2</v>
      </c>
      <c r="AY430">
        <v>15</v>
      </c>
      <c r="AZ430">
        <v>265</v>
      </c>
      <c r="BA430">
        <v>15</v>
      </c>
      <c r="BB430">
        <v>0</v>
      </c>
      <c r="BC430">
        <v>0</v>
      </c>
      <c r="BD430">
        <v>15</v>
      </c>
      <c r="BE430">
        <v>265</v>
      </c>
      <c r="BF430">
        <v>2</v>
      </c>
      <c r="BG430">
        <v>15</v>
      </c>
      <c r="BH430">
        <v>247</v>
      </c>
      <c r="BI430">
        <v>47</v>
      </c>
      <c r="BJ430">
        <v>5</v>
      </c>
      <c r="BK430">
        <v>48</v>
      </c>
      <c r="BL430">
        <v>61</v>
      </c>
      <c r="BM430">
        <v>9</v>
      </c>
      <c r="BN430">
        <v>0</v>
      </c>
      <c r="BO430">
        <v>19</v>
      </c>
      <c r="BP430">
        <v>11</v>
      </c>
      <c r="BQ430">
        <v>0</v>
      </c>
      <c r="BR430">
        <v>0</v>
      </c>
      <c r="BS430">
        <v>8</v>
      </c>
      <c r="BT430">
        <v>0</v>
      </c>
      <c r="BU430">
        <v>0</v>
      </c>
      <c r="BV430">
        <v>0</v>
      </c>
      <c r="BW430">
        <v>1</v>
      </c>
      <c r="BX430">
        <v>0</v>
      </c>
      <c r="BY430">
        <v>1</v>
      </c>
      <c r="BZ430">
        <v>7</v>
      </c>
      <c r="CA430">
        <v>2</v>
      </c>
      <c r="CB430">
        <v>4</v>
      </c>
      <c r="CC430">
        <v>3</v>
      </c>
      <c r="CG430">
        <v>305</v>
      </c>
      <c r="CH430">
        <v>197</v>
      </c>
      <c r="CI430">
        <v>307</v>
      </c>
      <c r="CJ430">
        <v>69</v>
      </c>
      <c r="CK430">
        <v>271</v>
      </c>
      <c r="CL430">
        <v>161</v>
      </c>
      <c r="CM430">
        <v>291</v>
      </c>
      <c r="CN430">
        <v>267</v>
      </c>
      <c r="CO430">
        <v>283</v>
      </c>
      <c r="CP430">
        <v>94</v>
      </c>
      <c r="CQ430">
        <v>16</v>
      </c>
      <c r="CR430">
        <v>12</v>
      </c>
      <c r="CS430">
        <v>16</v>
      </c>
      <c r="CT430">
        <v>4</v>
      </c>
      <c r="CU430">
        <v>14</v>
      </c>
      <c r="CV430">
        <v>9</v>
      </c>
      <c r="CW430">
        <v>14</v>
      </c>
      <c r="CX430">
        <v>13</v>
      </c>
      <c r="CY430">
        <v>13</v>
      </c>
      <c r="CZ430">
        <v>5</v>
      </c>
      <c r="DA430">
        <v>285</v>
      </c>
      <c r="DB430">
        <v>184</v>
      </c>
      <c r="DC430">
        <v>286</v>
      </c>
      <c r="DD430">
        <v>60</v>
      </c>
      <c r="DE430">
        <v>253</v>
      </c>
      <c r="DF430">
        <v>147</v>
      </c>
      <c r="DG430">
        <v>272</v>
      </c>
      <c r="DH430">
        <v>253</v>
      </c>
      <c r="DI430">
        <v>266</v>
      </c>
      <c r="DJ430">
        <v>86</v>
      </c>
      <c r="DL430">
        <v>332</v>
      </c>
      <c r="DM430">
        <v>326</v>
      </c>
      <c r="DN430">
        <v>6</v>
      </c>
      <c r="DO430">
        <v>332</v>
      </c>
      <c r="DP430">
        <v>22</v>
      </c>
      <c r="DQ430">
        <v>304</v>
      </c>
      <c r="DR430">
        <v>6</v>
      </c>
      <c r="DS430">
        <v>2</v>
      </c>
      <c r="DT430">
        <v>147</v>
      </c>
      <c r="DU430">
        <v>94</v>
      </c>
      <c r="DV430">
        <v>179</v>
      </c>
      <c r="DW430">
        <v>25</v>
      </c>
      <c r="DX430">
        <v>2</v>
      </c>
      <c r="DY430">
        <v>24</v>
      </c>
      <c r="DZ430">
        <v>8</v>
      </c>
      <c r="EA430">
        <v>0</v>
      </c>
      <c r="EB430">
        <v>0</v>
      </c>
      <c r="EC430">
        <v>0</v>
      </c>
      <c r="ED430">
        <v>141</v>
      </c>
      <c r="EE430">
        <v>3</v>
      </c>
      <c r="EF430">
        <v>0</v>
      </c>
      <c r="EG430">
        <v>37</v>
      </c>
      <c r="EH430">
        <v>207</v>
      </c>
      <c r="EI430">
        <v>88</v>
      </c>
      <c r="EJ430">
        <v>0</v>
      </c>
      <c r="EK430">
        <v>14</v>
      </c>
      <c r="EL430">
        <v>6</v>
      </c>
      <c r="EM430">
        <v>0</v>
      </c>
      <c r="EN430">
        <v>0</v>
      </c>
      <c r="EO430">
        <v>22</v>
      </c>
      <c r="EP430">
        <v>196</v>
      </c>
      <c r="EQ430">
        <v>87</v>
      </c>
      <c r="ER430">
        <v>12</v>
      </c>
      <c r="ES430">
        <v>78</v>
      </c>
      <c r="ET430">
        <v>14</v>
      </c>
      <c r="EU430">
        <v>135</v>
      </c>
      <c r="EV430">
        <v>47</v>
      </c>
      <c r="EW430">
        <v>7630</v>
      </c>
      <c r="EX430">
        <v>3</v>
      </c>
      <c r="EY430">
        <v>191</v>
      </c>
      <c r="EZ430">
        <v>40</v>
      </c>
      <c r="FA430">
        <v>16</v>
      </c>
      <c r="FB430">
        <v>69</v>
      </c>
      <c r="FC430">
        <v>5241</v>
      </c>
      <c r="FD430">
        <v>2175</v>
      </c>
      <c r="FE430">
        <v>315</v>
      </c>
      <c r="FF430">
        <v>7812</v>
      </c>
      <c r="FG430">
        <v>41</v>
      </c>
      <c r="FH430">
        <v>17</v>
      </c>
      <c r="FI430">
        <v>1</v>
      </c>
      <c r="FJ430">
        <v>9</v>
      </c>
      <c r="FK430">
        <v>7</v>
      </c>
      <c r="FL430">
        <v>34</v>
      </c>
      <c r="FM430">
        <v>0</v>
      </c>
      <c r="FN430">
        <v>0</v>
      </c>
      <c r="FO430">
        <v>0</v>
      </c>
      <c r="FP430">
        <v>0</v>
      </c>
      <c r="FQ430">
        <v>0</v>
      </c>
      <c r="FR430">
        <v>0</v>
      </c>
      <c r="FS430">
        <v>0</v>
      </c>
      <c r="FT430">
        <v>0</v>
      </c>
      <c r="FU430">
        <v>5</v>
      </c>
      <c r="FV430">
        <v>3</v>
      </c>
      <c r="FW430">
        <v>1</v>
      </c>
      <c r="FX430">
        <v>1</v>
      </c>
      <c r="FY430">
        <v>4</v>
      </c>
      <c r="FZ430">
        <v>1</v>
      </c>
      <c r="GA430">
        <v>5</v>
      </c>
      <c r="GB430">
        <v>3</v>
      </c>
      <c r="GC430">
        <v>195</v>
      </c>
      <c r="GD430">
        <v>47</v>
      </c>
      <c r="GE430">
        <v>242</v>
      </c>
      <c r="GF430">
        <v>5</v>
      </c>
      <c r="GG430">
        <v>0</v>
      </c>
      <c r="GH430">
        <v>5</v>
      </c>
      <c r="GI430">
        <v>186</v>
      </c>
      <c r="GJ430">
        <v>47</v>
      </c>
      <c r="GK430">
        <v>233</v>
      </c>
      <c r="GL430">
        <v>195</v>
      </c>
      <c r="GM430">
        <v>19</v>
      </c>
      <c r="GN430">
        <v>19</v>
      </c>
      <c r="GO430">
        <v>19</v>
      </c>
      <c r="GP430">
        <v>112</v>
      </c>
      <c r="GQ430">
        <v>0</v>
      </c>
      <c r="GR430">
        <v>0</v>
      </c>
      <c r="GS430">
        <v>0</v>
      </c>
      <c r="GT430" t="s">
        <v>121</v>
      </c>
      <c r="GU430" t="s">
        <v>1382</v>
      </c>
      <c r="HH430" s="130"/>
      <c r="HI430" s="130"/>
      <c r="HN430" s="130"/>
      <c r="HO430" s="130"/>
      <c r="HP430" s="130"/>
    </row>
    <row r="431" spans="1:224" x14ac:dyDescent="0.3">
      <c r="A431" t="s">
        <v>130</v>
      </c>
      <c r="B431" t="s">
        <v>238</v>
      </c>
      <c r="C431" t="s">
        <v>908</v>
      </c>
      <c r="D431" t="s">
        <v>909</v>
      </c>
      <c r="E431" s="353">
        <v>44682</v>
      </c>
      <c r="F431">
        <v>6155</v>
      </c>
      <c r="G431">
        <v>315</v>
      </c>
      <c r="H431">
        <v>309</v>
      </c>
      <c r="I431">
        <v>313</v>
      </c>
      <c r="J431">
        <v>313</v>
      </c>
      <c r="K431">
        <v>317</v>
      </c>
      <c r="L431">
        <v>255</v>
      </c>
      <c r="M431">
        <v>310</v>
      </c>
      <c r="N431">
        <v>210</v>
      </c>
      <c r="O431">
        <v>335</v>
      </c>
      <c r="P431">
        <v>12</v>
      </c>
      <c r="Q431">
        <v>11</v>
      </c>
      <c r="R431">
        <v>12</v>
      </c>
      <c r="S431">
        <v>12</v>
      </c>
      <c r="T431">
        <v>12</v>
      </c>
      <c r="U431">
        <v>9</v>
      </c>
      <c r="V431">
        <v>11</v>
      </c>
      <c r="W431">
        <v>14</v>
      </c>
      <c r="X431">
        <v>21</v>
      </c>
      <c r="Y431">
        <v>303</v>
      </c>
      <c r="Z431">
        <v>298</v>
      </c>
      <c r="AA431">
        <v>301</v>
      </c>
      <c r="AB431">
        <v>301</v>
      </c>
      <c r="AC431">
        <v>305</v>
      </c>
      <c r="AD431">
        <v>246</v>
      </c>
      <c r="AE431">
        <v>299</v>
      </c>
      <c r="AF431">
        <v>196</v>
      </c>
      <c r="AG431">
        <v>314</v>
      </c>
      <c r="AH431">
        <v>58</v>
      </c>
      <c r="AI431">
        <v>42</v>
      </c>
      <c r="AJ431">
        <v>4</v>
      </c>
      <c r="AK431">
        <v>3</v>
      </c>
      <c r="AL431">
        <v>54</v>
      </c>
      <c r="AM431">
        <v>39</v>
      </c>
      <c r="AN431">
        <v>243</v>
      </c>
      <c r="AO431">
        <v>8</v>
      </c>
      <c r="AP431">
        <v>235</v>
      </c>
      <c r="AQ431">
        <v>0</v>
      </c>
      <c r="AR431">
        <v>0</v>
      </c>
      <c r="AS431">
        <v>0</v>
      </c>
      <c r="AT431">
        <v>161</v>
      </c>
      <c r="AU431">
        <v>7</v>
      </c>
      <c r="AV431">
        <v>154</v>
      </c>
      <c r="AW431">
        <v>310</v>
      </c>
      <c r="AX431">
        <v>3</v>
      </c>
      <c r="AY431">
        <v>6</v>
      </c>
      <c r="AZ431">
        <v>300</v>
      </c>
      <c r="BA431">
        <v>11</v>
      </c>
      <c r="BB431">
        <v>0</v>
      </c>
      <c r="BC431">
        <v>1</v>
      </c>
      <c r="BD431">
        <v>10</v>
      </c>
      <c r="BE431">
        <v>299</v>
      </c>
      <c r="BF431">
        <v>3</v>
      </c>
      <c r="BG431">
        <v>5</v>
      </c>
      <c r="BH431">
        <v>290</v>
      </c>
      <c r="BI431">
        <v>45</v>
      </c>
      <c r="BJ431">
        <v>8</v>
      </c>
      <c r="BK431">
        <v>49</v>
      </c>
      <c r="BL431">
        <v>60</v>
      </c>
      <c r="BM431">
        <v>27</v>
      </c>
      <c r="BN431">
        <v>3</v>
      </c>
      <c r="BO431">
        <v>21</v>
      </c>
      <c r="BP431">
        <v>5</v>
      </c>
      <c r="BQ431">
        <v>0</v>
      </c>
      <c r="BR431">
        <v>0</v>
      </c>
      <c r="BS431">
        <v>16</v>
      </c>
      <c r="BT431">
        <v>0</v>
      </c>
      <c r="BU431">
        <v>0</v>
      </c>
      <c r="BV431">
        <v>0</v>
      </c>
      <c r="BW431">
        <v>8</v>
      </c>
      <c r="BX431">
        <v>0</v>
      </c>
      <c r="BY431">
        <v>8</v>
      </c>
      <c r="BZ431">
        <v>12</v>
      </c>
      <c r="CA431">
        <v>0</v>
      </c>
      <c r="CB431">
        <v>11</v>
      </c>
      <c r="CC431">
        <v>1</v>
      </c>
      <c r="CG431">
        <v>315</v>
      </c>
      <c r="CH431">
        <v>197</v>
      </c>
      <c r="CI431">
        <v>313</v>
      </c>
      <c r="CJ431">
        <v>58</v>
      </c>
      <c r="CK431">
        <v>279</v>
      </c>
      <c r="CL431">
        <v>150</v>
      </c>
      <c r="CM431">
        <v>309</v>
      </c>
      <c r="CN431">
        <v>282</v>
      </c>
      <c r="CO431">
        <v>301</v>
      </c>
      <c r="CP431">
        <v>87</v>
      </c>
      <c r="CQ431">
        <v>12</v>
      </c>
      <c r="CR431">
        <v>10</v>
      </c>
      <c r="CS431">
        <v>12</v>
      </c>
      <c r="CT431">
        <v>2</v>
      </c>
      <c r="CU431">
        <v>12</v>
      </c>
      <c r="CV431">
        <v>5</v>
      </c>
      <c r="CW431">
        <v>11</v>
      </c>
      <c r="CX431">
        <v>10</v>
      </c>
      <c r="CY431">
        <v>10</v>
      </c>
      <c r="CZ431">
        <v>2</v>
      </c>
      <c r="DA431">
        <v>303</v>
      </c>
      <c r="DB431">
        <v>187</v>
      </c>
      <c r="DC431">
        <v>301</v>
      </c>
      <c r="DD431">
        <v>56</v>
      </c>
      <c r="DE431">
        <v>267</v>
      </c>
      <c r="DF431">
        <v>145</v>
      </c>
      <c r="DG431">
        <v>298</v>
      </c>
      <c r="DH431">
        <v>272</v>
      </c>
      <c r="DI431">
        <v>291</v>
      </c>
      <c r="DJ431">
        <v>85</v>
      </c>
      <c r="DL431">
        <v>345</v>
      </c>
      <c r="DM431">
        <v>345</v>
      </c>
      <c r="DN431">
        <v>0</v>
      </c>
      <c r="DO431">
        <v>345</v>
      </c>
      <c r="DP431">
        <v>23</v>
      </c>
      <c r="DQ431">
        <v>322</v>
      </c>
      <c r="DR431">
        <v>0</v>
      </c>
      <c r="DS431">
        <v>2</v>
      </c>
      <c r="DT431">
        <v>180</v>
      </c>
      <c r="DU431">
        <v>64</v>
      </c>
      <c r="DV431">
        <v>214</v>
      </c>
      <c r="DW431">
        <v>45</v>
      </c>
      <c r="DX431">
        <v>5</v>
      </c>
      <c r="DY431">
        <v>14</v>
      </c>
      <c r="DZ431">
        <v>2</v>
      </c>
      <c r="EA431">
        <v>1</v>
      </c>
      <c r="EB431">
        <v>0</v>
      </c>
      <c r="EC431">
        <v>0</v>
      </c>
      <c r="ED431">
        <v>174</v>
      </c>
      <c r="EE431">
        <v>3</v>
      </c>
      <c r="EF431">
        <v>1</v>
      </c>
      <c r="EG431">
        <v>40</v>
      </c>
      <c r="EH431">
        <v>207</v>
      </c>
      <c r="EI431">
        <v>97</v>
      </c>
      <c r="EJ431">
        <v>1</v>
      </c>
      <c r="EK431">
        <v>16</v>
      </c>
      <c r="EL431">
        <v>4</v>
      </c>
      <c r="EM431">
        <v>2</v>
      </c>
      <c r="EN431">
        <v>0</v>
      </c>
      <c r="EO431">
        <v>24</v>
      </c>
      <c r="EP431">
        <v>203</v>
      </c>
      <c r="EQ431">
        <v>95</v>
      </c>
      <c r="ER431">
        <v>9</v>
      </c>
      <c r="ES431">
        <v>72</v>
      </c>
      <c r="ET431">
        <v>15</v>
      </c>
      <c r="EU431">
        <v>86</v>
      </c>
      <c r="EV431">
        <v>35</v>
      </c>
      <c r="EW431">
        <v>4945</v>
      </c>
      <c r="EX431">
        <v>1</v>
      </c>
      <c r="EY431">
        <v>104</v>
      </c>
      <c r="EZ431">
        <v>17</v>
      </c>
      <c r="FA431">
        <v>18</v>
      </c>
      <c r="FB431">
        <v>103</v>
      </c>
      <c r="FC431">
        <v>3489</v>
      </c>
      <c r="FD431">
        <v>1326</v>
      </c>
      <c r="FE431">
        <v>251</v>
      </c>
      <c r="FF431">
        <v>5066</v>
      </c>
      <c r="FG431">
        <v>37</v>
      </c>
      <c r="FH431">
        <v>21</v>
      </c>
      <c r="FI431">
        <v>0</v>
      </c>
      <c r="FJ431">
        <v>7</v>
      </c>
      <c r="FK431">
        <v>1</v>
      </c>
      <c r="FL431">
        <v>36</v>
      </c>
      <c r="FM431">
        <v>0</v>
      </c>
      <c r="FN431">
        <v>1</v>
      </c>
      <c r="FO431">
        <v>0</v>
      </c>
      <c r="FP431">
        <v>0</v>
      </c>
      <c r="FQ431">
        <v>0</v>
      </c>
      <c r="FR431">
        <v>0</v>
      </c>
      <c r="FS431">
        <v>0</v>
      </c>
      <c r="FT431">
        <v>0</v>
      </c>
      <c r="FU431">
        <v>9</v>
      </c>
      <c r="FV431">
        <v>3</v>
      </c>
      <c r="FW431">
        <v>1</v>
      </c>
      <c r="FX431">
        <v>2</v>
      </c>
      <c r="FY431">
        <v>6</v>
      </c>
      <c r="FZ431">
        <v>3</v>
      </c>
      <c r="GA431">
        <v>10</v>
      </c>
      <c r="GB431">
        <v>3</v>
      </c>
      <c r="GC431">
        <v>201</v>
      </c>
      <c r="GD431">
        <v>44</v>
      </c>
      <c r="GE431">
        <v>245</v>
      </c>
      <c r="GF431">
        <v>3</v>
      </c>
      <c r="GG431">
        <v>2</v>
      </c>
      <c r="GH431">
        <v>5</v>
      </c>
      <c r="GI431">
        <v>198</v>
      </c>
      <c r="GJ431">
        <v>42</v>
      </c>
      <c r="GK431">
        <v>240</v>
      </c>
      <c r="GL431">
        <v>201</v>
      </c>
      <c r="GM431">
        <v>25</v>
      </c>
      <c r="GN431">
        <v>25</v>
      </c>
      <c r="GO431">
        <v>25</v>
      </c>
      <c r="GP431">
        <v>130</v>
      </c>
      <c r="GQ431">
        <v>0</v>
      </c>
      <c r="GR431">
        <v>0</v>
      </c>
      <c r="GS431">
        <v>0</v>
      </c>
      <c r="GT431" t="s">
        <v>118</v>
      </c>
      <c r="GU431" t="s">
        <v>1383</v>
      </c>
      <c r="HH431" s="130"/>
      <c r="HI431" s="130"/>
      <c r="HN431" s="130"/>
      <c r="HO431" s="130"/>
      <c r="HP431" s="130"/>
    </row>
    <row r="432" spans="1:224" x14ac:dyDescent="0.3">
      <c r="A432" t="s">
        <v>130</v>
      </c>
      <c r="B432" t="s">
        <v>238</v>
      </c>
      <c r="C432" t="s">
        <v>908</v>
      </c>
      <c r="D432" t="s">
        <v>909</v>
      </c>
      <c r="E432" s="353">
        <v>44713</v>
      </c>
      <c r="F432">
        <v>6205</v>
      </c>
      <c r="G432">
        <v>321</v>
      </c>
      <c r="H432">
        <v>313</v>
      </c>
      <c r="I432">
        <v>316</v>
      </c>
      <c r="J432">
        <v>315</v>
      </c>
      <c r="K432">
        <v>318</v>
      </c>
      <c r="L432">
        <v>261</v>
      </c>
      <c r="M432">
        <v>312</v>
      </c>
      <c r="N432">
        <v>219</v>
      </c>
      <c r="O432">
        <v>334</v>
      </c>
      <c r="P432">
        <v>12</v>
      </c>
      <c r="Q432">
        <v>11</v>
      </c>
      <c r="R432">
        <v>12</v>
      </c>
      <c r="S432">
        <v>11</v>
      </c>
      <c r="T432">
        <v>12</v>
      </c>
      <c r="U432">
        <v>10</v>
      </c>
      <c r="V432">
        <v>11</v>
      </c>
      <c r="W432">
        <v>14</v>
      </c>
      <c r="X432">
        <v>21</v>
      </c>
      <c r="Y432">
        <v>309</v>
      </c>
      <c r="Z432">
        <v>302</v>
      </c>
      <c r="AA432">
        <v>304</v>
      </c>
      <c r="AB432">
        <v>304</v>
      </c>
      <c r="AC432">
        <v>306</v>
      </c>
      <c r="AD432">
        <v>251</v>
      </c>
      <c r="AE432">
        <v>301</v>
      </c>
      <c r="AF432">
        <v>205</v>
      </c>
      <c r="AG432">
        <v>313</v>
      </c>
      <c r="AH432">
        <v>57</v>
      </c>
      <c r="AI432">
        <v>56</v>
      </c>
      <c r="AJ432">
        <v>4</v>
      </c>
      <c r="AK432">
        <v>4</v>
      </c>
      <c r="AL432">
        <v>53</v>
      </c>
      <c r="AM432">
        <v>52</v>
      </c>
      <c r="AN432">
        <v>249</v>
      </c>
      <c r="AO432">
        <v>9</v>
      </c>
      <c r="AP432">
        <v>240</v>
      </c>
      <c r="AQ432">
        <v>0</v>
      </c>
      <c r="AR432">
        <v>0</v>
      </c>
      <c r="AS432">
        <v>0</v>
      </c>
      <c r="AT432">
        <v>171</v>
      </c>
      <c r="AU432">
        <v>8</v>
      </c>
      <c r="AV432">
        <v>163</v>
      </c>
      <c r="AW432">
        <v>312</v>
      </c>
      <c r="AX432">
        <v>4</v>
      </c>
      <c r="AY432">
        <v>7</v>
      </c>
      <c r="AZ432">
        <v>301</v>
      </c>
      <c r="BA432">
        <v>11</v>
      </c>
      <c r="BB432">
        <v>0</v>
      </c>
      <c r="BC432">
        <v>1</v>
      </c>
      <c r="BD432">
        <v>10</v>
      </c>
      <c r="BE432">
        <v>301</v>
      </c>
      <c r="BF432">
        <v>4</v>
      </c>
      <c r="BG432">
        <v>6</v>
      </c>
      <c r="BH432">
        <v>291</v>
      </c>
      <c r="BI432">
        <v>45</v>
      </c>
      <c r="BJ432">
        <v>8</v>
      </c>
      <c r="BK432">
        <v>49</v>
      </c>
      <c r="BL432">
        <v>59</v>
      </c>
      <c r="BM432">
        <v>27</v>
      </c>
      <c r="BN432">
        <v>3</v>
      </c>
      <c r="BO432">
        <v>21</v>
      </c>
      <c r="BP432">
        <v>6</v>
      </c>
      <c r="BQ432">
        <v>0</v>
      </c>
      <c r="BR432">
        <v>0</v>
      </c>
      <c r="BS432">
        <v>15</v>
      </c>
      <c r="BT432">
        <v>0</v>
      </c>
      <c r="BU432">
        <v>0</v>
      </c>
      <c r="BV432">
        <v>1</v>
      </c>
      <c r="BW432">
        <v>8</v>
      </c>
      <c r="BX432">
        <v>0</v>
      </c>
      <c r="BY432">
        <v>8</v>
      </c>
      <c r="BZ432">
        <v>12</v>
      </c>
      <c r="CA432">
        <v>0</v>
      </c>
      <c r="CB432">
        <v>11</v>
      </c>
      <c r="CC432">
        <v>1</v>
      </c>
      <c r="CG432">
        <v>321</v>
      </c>
      <c r="CH432">
        <v>189</v>
      </c>
      <c r="CI432">
        <v>316</v>
      </c>
      <c r="CJ432">
        <v>59</v>
      </c>
      <c r="CK432">
        <v>276</v>
      </c>
      <c r="CL432">
        <v>148</v>
      </c>
      <c r="CM432">
        <v>313</v>
      </c>
      <c r="CN432">
        <v>274</v>
      </c>
      <c r="CO432">
        <v>306</v>
      </c>
      <c r="CP432">
        <v>82</v>
      </c>
      <c r="CQ432">
        <v>12</v>
      </c>
      <c r="CR432">
        <v>10</v>
      </c>
      <c r="CS432">
        <v>12</v>
      </c>
      <c r="CT432">
        <v>2</v>
      </c>
      <c r="CU432">
        <v>12</v>
      </c>
      <c r="CV432">
        <v>5</v>
      </c>
      <c r="CW432">
        <v>11</v>
      </c>
      <c r="CX432">
        <v>10</v>
      </c>
      <c r="CY432">
        <v>10</v>
      </c>
      <c r="CZ432">
        <v>2</v>
      </c>
      <c r="DA432">
        <v>309</v>
      </c>
      <c r="DB432">
        <v>185</v>
      </c>
      <c r="DC432">
        <v>304</v>
      </c>
      <c r="DD432">
        <v>58</v>
      </c>
      <c r="DE432">
        <v>270</v>
      </c>
      <c r="DF432">
        <v>147</v>
      </c>
      <c r="DG432">
        <v>302</v>
      </c>
      <c r="DH432">
        <v>270</v>
      </c>
      <c r="DI432">
        <v>296</v>
      </c>
      <c r="DJ432">
        <v>80</v>
      </c>
      <c r="DL432">
        <v>342</v>
      </c>
      <c r="DM432">
        <v>342</v>
      </c>
      <c r="DN432">
        <v>0</v>
      </c>
      <c r="DO432">
        <v>342</v>
      </c>
      <c r="DP432">
        <v>23</v>
      </c>
      <c r="DQ432">
        <v>319</v>
      </c>
      <c r="DR432">
        <v>0</v>
      </c>
      <c r="DS432">
        <v>3</v>
      </c>
      <c r="DT432">
        <v>179</v>
      </c>
      <c r="DU432">
        <v>66</v>
      </c>
      <c r="DV432">
        <v>211</v>
      </c>
      <c r="DW432">
        <v>43</v>
      </c>
      <c r="DX432">
        <v>4</v>
      </c>
      <c r="DY432">
        <v>15</v>
      </c>
      <c r="DZ432">
        <v>2</v>
      </c>
      <c r="EA432">
        <v>1</v>
      </c>
      <c r="EB432">
        <v>1</v>
      </c>
      <c r="EC432">
        <v>0</v>
      </c>
      <c r="ED432">
        <v>173</v>
      </c>
      <c r="EE432">
        <v>3</v>
      </c>
      <c r="EF432">
        <v>1</v>
      </c>
      <c r="EG432">
        <v>39</v>
      </c>
      <c r="EH432">
        <v>207</v>
      </c>
      <c r="EI432">
        <v>95</v>
      </c>
      <c r="EJ432">
        <v>1</v>
      </c>
      <c r="EK432">
        <v>16</v>
      </c>
      <c r="EL432">
        <v>4</v>
      </c>
      <c r="EM432">
        <v>2</v>
      </c>
      <c r="EN432">
        <v>0</v>
      </c>
      <c r="EO432">
        <v>23</v>
      </c>
      <c r="EP432">
        <v>200</v>
      </c>
      <c r="EQ432">
        <v>93</v>
      </c>
      <c r="ER432">
        <v>7</v>
      </c>
      <c r="ES432">
        <v>73</v>
      </c>
      <c r="ET432">
        <v>15</v>
      </c>
      <c r="EU432">
        <v>84</v>
      </c>
      <c r="EV432">
        <v>37</v>
      </c>
      <c r="EW432">
        <v>4986</v>
      </c>
      <c r="EX432">
        <v>0</v>
      </c>
      <c r="EY432">
        <v>103</v>
      </c>
      <c r="EZ432">
        <v>14</v>
      </c>
      <c r="FA432">
        <v>18</v>
      </c>
      <c r="FB432">
        <v>100</v>
      </c>
      <c r="FC432">
        <v>3443</v>
      </c>
      <c r="FD432">
        <v>1325</v>
      </c>
      <c r="FE432">
        <v>251</v>
      </c>
      <c r="FF432">
        <v>5107</v>
      </c>
      <c r="FG432">
        <v>34</v>
      </c>
      <c r="FH432">
        <v>21</v>
      </c>
      <c r="FI432">
        <v>0</v>
      </c>
      <c r="FJ432">
        <v>7</v>
      </c>
      <c r="FK432">
        <v>1</v>
      </c>
      <c r="FL432">
        <v>33</v>
      </c>
      <c r="FM432">
        <v>0</v>
      </c>
      <c r="FN432">
        <v>1</v>
      </c>
      <c r="FO432">
        <v>0</v>
      </c>
      <c r="FP432">
        <v>0</v>
      </c>
      <c r="FQ432">
        <v>0</v>
      </c>
      <c r="FR432">
        <v>0</v>
      </c>
      <c r="FS432">
        <v>0</v>
      </c>
      <c r="FT432">
        <v>0</v>
      </c>
      <c r="FU432">
        <v>9</v>
      </c>
      <c r="FV432">
        <v>3</v>
      </c>
      <c r="FW432">
        <v>1</v>
      </c>
      <c r="FX432">
        <v>2</v>
      </c>
      <c r="FY432">
        <v>6</v>
      </c>
      <c r="FZ432">
        <v>3</v>
      </c>
      <c r="GA432">
        <v>10</v>
      </c>
      <c r="GB432">
        <v>3</v>
      </c>
      <c r="GC432">
        <v>200</v>
      </c>
      <c r="GD432">
        <v>44</v>
      </c>
      <c r="GE432">
        <v>244</v>
      </c>
      <c r="GF432">
        <v>3</v>
      </c>
      <c r="GG432">
        <v>2</v>
      </c>
      <c r="GH432">
        <v>5</v>
      </c>
      <c r="GI432">
        <v>197</v>
      </c>
      <c r="GJ432">
        <v>42</v>
      </c>
      <c r="GK432">
        <v>239</v>
      </c>
      <c r="GL432">
        <v>200</v>
      </c>
      <c r="GM432">
        <v>26</v>
      </c>
      <c r="GN432">
        <v>26</v>
      </c>
      <c r="GO432">
        <v>26</v>
      </c>
      <c r="GP432">
        <v>127</v>
      </c>
      <c r="GQ432">
        <v>1</v>
      </c>
      <c r="GR432">
        <v>1</v>
      </c>
      <c r="GS432">
        <v>1</v>
      </c>
      <c r="GT432" t="s">
        <v>121</v>
      </c>
      <c r="GU432" t="s">
        <v>1383</v>
      </c>
      <c r="HH432" s="130"/>
      <c r="HI432" s="130"/>
      <c r="HN432" s="130"/>
      <c r="HO432" s="130"/>
      <c r="HP432" s="130"/>
    </row>
    <row r="433" spans="1:224" x14ac:dyDescent="0.3">
      <c r="A433" t="s">
        <v>130</v>
      </c>
      <c r="B433" t="s">
        <v>238</v>
      </c>
      <c r="C433" t="s">
        <v>910</v>
      </c>
      <c r="D433" t="s">
        <v>911</v>
      </c>
      <c r="E433" s="353">
        <v>44682</v>
      </c>
      <c r="F433">
        <v>15490</v>
      </c>
      <c r="G433">
        <v>683</v>
      </c>
      <c r="H433">
        <v>641</v>
      </c>
      <c r="I433">
        <v>671</v>
      </c>
      <c r="J433">
        <v>601</v>
      </c>
      <c r="K433">
        <v>665</v>
      </c>
      <c r="L433">
        <v>566</v>
      </c>
      <c r="M433">
        <v>610</v>
      </c>
      <c r="N433">
        <v>465</v>
      </c>
      <c r="O433">
        <v>687</v>
      </c>
      <c r="P433">
        <v>35</v>
      </c>
      <c r="Q433">
        <v>32</v>
      </c>
      <c r="R433">
        <v>36</v>
      </c>
      <c r="S433">
        <v>26</v>
      </c>
      <c r="T433">
        <v>31</v>
      </c>
      <c r="U433">
        <v>27</v>
      </c>
      <c r="V433">
        <v>29</v>
      </c>
      <c r="W433">
        <v>27</v>
      </c>
      <c r="X433">
        <v>36</v>
      </c>
      <c r="Y433">
        <v>641</v>
      </c>
      <c r="Z433">
        <v>604</v>
      </c>
      <c r="AA433">
        <v>629</v>
      </c>
      <c r="AB433">
        <v>571</v>
      </c>
      <c r="AC433">
        <v>627</v>
      </c>
      <c r="AD433">
        <v>535</v>
      </c>
      <c r="AE433">
        <v>578</v>
      </c>
      <c r="AF433">
        <v>436</v>
      </c>
      <c r="AG433">
        <v>643</v>
      </c>
      <c r="AH433">
        <v>90</v>
      </c>
      <c r="AI433">
        <v>89</v>
      </c>
      <c r="AJ433">
        <v>5</v>
      </c>
      <c r="AK433">
        <v>5</v>
      </c>
      <c r="AL433">
        <v>85</v>
      </c>
      <c r="AM433">
        <v>84</v>
      </c>
      <c r="AN433">
        <v>484</v>
      </c>
      <c r="AO433">
        <v>16</v>
      </c>
      <c r="AP433">
        <v>465</v>
      </c>
      <c r="AQ433">
        <v>0</v>
      </c>
      <c r="AR433">
        <v>0</v>
      </c>
      <c r="AS433">
        <v>0</v>
      </c>
      <c r="AT433">
        <v>348</v>
      </c>
      <c r="AU433">
        <v>14</v>
      </c>
      <c r="AV433">
        <v>332</v>
      </c>
      <c r="AW433">
        <v>610</v>
      </c>
      <c r="AX433">
        <v>3</v>
      </c>
      <c r="AY433">
        <v>29</v>
      </c>
      <c r="AZ433">
        <v>577</v>
      </c>
      <c r="BA433">
        <v>29</v>
      </c>
      <c r="BB433">
        <v>0</v>
      </c>
      <c r="BC433">
        <v>0</v>
      </c>
      <c r="BD433">
        <v>29</v>
      </c>
      <c r="BE433">
        <v>578</v>
      </c>
      <c r="BF433">
        <v>3</v>
      </c>
      <c r="BG433">
        <v>29</v>
      </c>
      <c r="BH433">
        <v>545</v>
      </c>
      <c r="BI433">
        <v>128</v>
      </c>
      <c r="BJ433">
        <v>17</v>
      </c>
      <c r="BK433">
        <v>117</v>
      </c>
      <c r="BL433">
        <v>88</v>
      </c>
      <c r="BM433">
        <v>30</v>
      </c>
      <c r="BN433">
        <v>2</v>
      </c>
      <c r="BO433">
        <v>82</v>
      </c>
      <c r="BP433">
        <v>35</v>
      </c>
      <c r="BQ433">
        <v>0</v>
      </c>
      <c r="BR433">
        <v>0</v>
      </c>
      <c r="BS433">
        <v>47</v>
      </c>
      <c r="BT433">
        <v>0</v>
      </c>
      <c r="BU433">
        <v>0</v>
      </c>
      <c r="BV433">
        <v>7</v>
      </c>
      <c r="BW433">
        <v>23</v>
      </c>
      <c r="BX433">
        <v>2</v>
      </c>
      <c r="BY433">
        <v>21</v>
      </c>
      <c r="BZ433">
        <v>42</v>
      </c>
      <c r="CA433">
        <v>6</v>
      </c>
      <c r="CB433">
        <v>38</v>
      </c>
      <c r="CC433">
        <v>4</v>
      </c>
      <c r="CG433">
        <v>683</v>
      </c>
      <c r="CH433">
        <v>549</v>
      </c>
      <c r="CI433">
        <v>671</v>
      </c>
      <c r="CJ433">
        <v>106</v>
      </c>
      <c r="CK433">
        <v>594</v>
      </c>
      <c r="CL433">
        <v>335</v>
      </c>
      <c r="CM433">
        <v>641</v>
      </c>
      <c r="CN433">
        <v>607</v>
      </c>
      <c r="CO433">
        <v>632</v>
      </c>
      <c r="CP433">
        <v>259</v>
      </c>
      <c r="CQ433">
        <v>35</v>
      </c>
      <c r="CR433">
        <v>31</v>
      </c>
      <c r="CS433">
        <v>36</v>
      </c>
      <c r="CT433">
        <v>4</v>
      </c>
      <c r="CU433">
        <v>33</v>
      </c>
      <c r="CV433">
        <v>14</v>
      </c>
      <c r="CW433">
        <v>32</v>
      </c>
      <c r="CX433">
        <v>31</v>
      </c>
      <c r="CY433">
        <v>30</v>
      </c>
      <c r="CZ433">
        <v>10</v>
      </c>
      <c r="DA433">
        <v>641</v>
      </c>
      <c r="DB433">
        <v>515</v>
      </c>
      <c r="DC433">
        <v>629</v>
      </c>
      <c r="DD433">
        <v>100</v>
      </c>
      <c r="DE433">
        <v>557</v>
      </c>
      <c r="DF433">
        <v>318</v>
      </c>
      <c r="DG433">
        <v>604</v>
      </c>
      <c r="DH433">
        <v>572</v>
      </c>
      <c r="DI433">
        <v>597</v>
      </c>
      <c r="DJ433">
        <v>248</v>
      </c>
      <c r="DL433">
        <v>723</v>
      </c>
      <c r="DM433">
        <v>713</v>
      </c>
      <c r="DN433">
        <v>10</v>
      </c>
      <c r="DO433">
        <v>723</v>
      </c>
      <c r="DP433">
        <v>45</v>
      </c>
      <c r="DQ433">
        <v>668</v>
      </c>
      <c r="DR433">
        <v>10</v>
      </c>
      <c r="DS433">
        <v>4</v>
      </c>
      <c r="DT433">
        <v>332</v>
      </c>
      <c r="DU433">
        <v>123</v>
      </c>
      <c r="DV433">
        <v>427</v>
      </c>
      <c r="DW433">
        <v>88</v>
      </c>
      <c r="DX433">
        <v>11</v>
      </c>
      <c r="DY433">
        <v>31</v>
      </c>
      <c r="DZ433">
        <v>43</v>
      </c>
      <c r="EA433">
        <v>0</v>
      </c>
      <c r="EB433">
        <v>3</v>
      </c>
      <c r="EC433">
        <v>0</v>
      </c>
      <c r="ED433">
        <v>314</v>
      </c>
      <c r="EE433">
        <v>16</v>
      </c>
      <c r="EF433">
        <v>2</v>
      </c>
      <c r="EG433">
        <v>89</v>
      </c>
      <c r="EH433">
        <v>436</v>
      </c>
      <c r="EI433">
        <v>196</v>
      </c>
      <c r="EJ433">
        <v>2</v>
      </c>
      <c r="EK433">
        <v>27</v>
      </c>
      <c r="EL433">
        <v>15</v>
      </c>
      <c r="EM433">
        <v>1</v>
      </c>
      <c r="EN433">
        <v>0</v>
      </c>
      <c r="EO433">
        <v>55</v>
      </c>
      <c r="EP433">
        <v>418</v>
      </c>
      <c r="EQ433">
        <v>195</v>
      </c>
      <c r="ER433">
        <v>35</v>
      </c>
      <c r="ES433">
        <v>255</v>
      </c>
      <c r="ET433">
        <v>47</v>
      </c>
      <c r="EU433">
        <v>151</v>
      </c>
      <c r="EV433">
        <v>89</v>
      </c>
      <c r="EW433">
        <v>11044</v>
      </c>
      <c r="EX433">
        <v>2</v>
      </c>
      <c r="EY433">
        <v>157</v>
      </c>
      <c r="EZ433">
        <v>36</v>
      </c>
      <c r="FA433">
        <v>44</v>
      </c>
      <c r="FB433">
        <v>157</v>
      </c>
      <c r="FC433">
        <v>7881</v>
      </c>
      <c r="FD433">
        <v>3004</v>
      </c>
      <c r="FE433">
        <v>399</v>
      </c>
      <c r="FF433">
        <v>11284</v>
      </c>
      <c r="FG433">
        <v>97</v>
      </c>
      <c r="FH433">
        <v>44</v>
      </c>
      <c r="FI433">
        <v>4</v>
      </c>
      <c r="FJ433">
        <v>28</v>
      </c>
      <c r="FK433">
        <v>1</v>
      </c>
      <c r="FL433">
        <v>89</v>
      </c>
      <c r="FM433">
        <v>7</v>
      </c>
      <c r="FN433">
        <v>2</v>
      </c>
      <c r="FO433">
        <v>0</v>
      </c>
      <c r="FP433">
        <v>0</v>
      </c>
      <c r="FQ433">
        <v>0</v>
      </c>
      <c r="FR433">
        <v>2</v>
      </c>
      <c r="FS433">
        <v>0</v>
      </c>
      <c r="FT433">
        <v>0</v>
      </c>
      <c r="FU433">
        <v>14</v>
      </c>
      <c r="FV433">
        <v>11</v>
      </c>
      <c r="FW433">
        <v>4</v>
      </c>
      <c r="FX433">
        <v>0</v>
      </c>
      <c r="FY433">
        <v>8</v>
      </c>
      <c r="FZ433">
        <v>5</v>
      </c>
      <c r="GA433">
        <v>16</v>
      </c>
      <c r="GB433">
        <v>5</v>
      </c>
      <c r="GC433">
        <v>414</v>
      </c>
      <c r="GD433">
        <v>114</v>
      </c>
      <c r="GE433">
        <v>528</v>
      </c>
      <c r="GF433">
        <v>8</v>
      </c>
      <c r="GG433">
        <v>0</v>
      </c>
      <c r="GH433">
        <v>8</v>
      </c>
      <c r="GI433">
        <v>406</v>
      </c>
      <c r="GJ433">
        <v>113</v>
      </c>
      <c r="GK433">
        <v>519</v>
      </c>
      <c r="GL433">
        <v>414</v>
      </c>
      <c r="GM433">
        <v>52</v>
      </c>
      <c r="GN433">
        <v>52</v>
      </c>
      <c r="GO433">
        <v>52</v>
      </c>
      <c r="GP433">
        <v>258</v>
      </c>
      <c r="GQ433">
        <v>3</v>
      </c>
      <c r="GR433">
        <v>1</v>
      </c>
      <c r="GS433">
        <v>1</v>
      </c>
      <c r="GT433" t="s">
        <v>118</v>
      </c>
      <c r="GU433" t="s">
        <v>1384</v>
      </c>
      <c r="HH433" s="130"/>
      <c r="HI433" s="130"/>
      <c r="HN433" s="130"/>
      <c r="HO433" s="130"/>
      <c r="HP433" s="130"/>
    </row>
    <row r="434" spans="1:224" x14ac:dyDescent="0.3">
      <c r="A434" t="s">
        <v>130</v>
      </c>
      <c r="B434" t="s">
        <v>238</v>
      </c>
      <c r="C434" t="s">
        <v>910</v>
      </c>
      <c r="D434" t="s">
        <v>911</v>
      </c>
      <c r="E434" s="353">
        <v>44713</v>
      </c>
      <c r="F434">
        <v>15501</v>
      </c>
      <c r="G434">
        <v>688</v>
      </c>
      <c r="H434">
        <v>647</v>
      </c>
      <c r="I434">
        <v>677</v>
      </c>
      <c r="J434">
        <v>602</v>
      </c>
      <c r="K434">
        <v>671</v>
      </c>
      <c r="L434">
        <v>566</v>
      </c>
      <c r="M434">
        <v>604</v>
      </c>
      <c r="N434">
        <v>483</v>
      </c>
      <c r="O434">
        <v>696</v>
      </c>
      <c r="P434">
        <v>35</v>
      </c>
      <c r="Q434">
        <v>31</v>
      </c>
      <c r="R434">
        <v>35</v>
      </c>
      <c r="S434">
        <v>28</v>
      </c>
      <c r="T434">
        <v>30</v>
      </c>
      <c r="U434">
        <v>24</v>
      </c>
      <c r="V434">
        <v>30</v>
      </c>
      <c r="W434">
        <v>27</v>
      </c>
      <c r="X434">
        <v>37</v>
      </c>
      <c r="Y434">
        <v>645</v>
      </c>
      <c r="Z434">
        <v>610</v>
      </c>
      <c r="AA434">
        <v>635</v>
      </c>
      <c r="AB434">
        <v>569</v>
      </c>
      <c r="AC434">
        <v>632</v>
      </c>
      <c r="AD434">
        <v>538</v>
      </c>
      <c r="AE434">
        <v>570</v>
      </c>
      <c r="AF434">
        <v>452</v>
      </c>
      <c r="AG434">
        <v>650</v>
      </c>
      <c r="AH434">
        <v>88</v>
      </c>
      <c r="AI434">
        <v>88</v>
      </c>
      <c r="AJ434">
        <v>6</v>
      </c>
      <c r="AK434">
        <v>6</v>
      </c>
      <c r="AL434">
        <v>82</v>
      </c>
      <c r="AM434">
        <v>82</v>
      </c>
      <c r="AN434">
        <v>482</v>
      </c>
      <c r="AO434">
        <v>15</v>
      </c>
      <c r="AP434">
        <v>463</v>
      </c>
      <c r="AQ434">
        <v>0</v>
      </c>
      <c r="AR434">
        <v>0</v>
      </c>
      <c r="AS434">
        <v>0</v>
      </c>
      <c r="AT434">
        <v>357</v>
      </c>
      <c r="AU434">
        <v>12</v>
      </c>
      <c r="AV434">
        <v>342</v>
      </c>
      <c r="AW434">
        <v>604</v>
      </c>
      <c r="AX434">
        <v>2</v>
      </c>
      <c r="AY434">
        <v>31</v>
      </c>
      <c r="AZ434">
        <v>570</v>
      </c>
      <c r="BA434">
        <v>30</v>
      </c>
      <c r="BB434">
        <v>0</v>
      </c>
      <c r="BC434">
        <v>0</v>
      </c>
      <c r="BD434">
        <v>30</v>
      </c>
      <c r="BE434">
        <v>570</v>
      </c>
      <c r="BF434">
        <v>2</v>
      </c>
      <c r="BG434">
        <v>31</v>
      </c>
      <c r="BH434">
        <v>536</v>
      </c>
      <c r="BI434">
        <v>127</v>
      </c>
      <c r="BJ434">
        <v>15</v>
      </c>
      <c r="BK434">
        <v>118</v>
      </c>
      <c r="BL434">
        <v>88</v>
      </c>
      <c r="BM434">
        <v>30</v>
      </c>
      <c r="BN434">
        <v>2</v>
      </c>
      <c r="BO434">
        <v>84</v>
      </c>
      <c r="BP434">
        <v>37</v>
      </c>
      <c r="BQ434">
        <v>1</v>
      </c>
      <c r="BR434">
        <v>0</v>
      </c>
      <c r="BS434">
        <v>47</v>
      </c>
      <c r="BT434">
        <v>0</v>
      </c>
      <c r="BU434">
        <v>0</v>
      </c>
      <c r="BV434">
        <v>6</v>
      </c>
      <c r="BW434">
        <v>24</v>
      </c>
      <c r="BX434">
        <v>2</v>
      </c>
      <c r="BY434">
        <v>22</v>
      </c>
      <c r="BZ434">
        <v>42</v>
      </c>
      <c r="CA434">
        <v>7</v>
      </c>
      <c r="CB434">
        <v>36</v>
      </c>
      <c r="CC434">
        <v>6</v>
      </c>
      <c r="CG434">
        <v>688</v>
      </c>
      <c r="CH434">
        <v>548</v>
      </c>
      <c r="CI434">
        <v>677</v>
      </c>
      <c r="CJ434">
        <v>106</v>
      </c>
      <c r="CK434">
        <v>588</v>
      </c>
      <c r="CL434">
        <v>335</v>
      </c>
      <c r="CM434">
        <v>647</v>
      </c>
      <c r="CN434">
        <v>595</v>
      </c>
      <c r="CO434">
        <v>638</v>
      </c>
      <c r="CP434">
        <v>259</v>
      </c>
      <c r="CQ434">
        <v>35</v>
      </c>
      <c r="CR434">
        <v>31</v>
      </c>
      <c r="CS434">
        <v>35</v>
      </c>
      <c r="CT434">
        <v>5</v>
      </c>
      <c r="CU434">
        <v>32</v>
      </c>
      <c r="CV434">
        <v>14</v>
      </c>
      <c r="CW434">
        <v>31</v>
      </c>
      <c r="CX434">
        <v>30</v>
      </c>
      <c r="CY434">
        <v>30</v>
      </c>
      <c r="CZ434">
        <v>11</v>
      </c>
      <c r="DA434">
        <v>645</v>
      </c>
      <c r="DB434">
        <v>518</v>
      </c>
      <c r="DC434">
        <v>635</v>
      </c>
      <c r="DD434">
        <v>100</v>
      </c>
      <c r="DE434">
        <v>568</v>
      </c>
      <c r="DF434">
        <v>326</v>
      </c>
      <c r="DG434">
        <v>610</v>
      </c>
      <c r="DH434">
        <v>576</v>
      </c>
      <c r="DI434">
        <v>602</v>
      </c>
      <c r="DJ434">
        <v>250</v>
      </c>
      <c r="DL434">
        <v>728</v>
      </c>
      <c r="DM434">
        <v>718</v>
      </c>
      <c r="DN434">
        <v>10</v>
      </c>
      <c r="DO434">
        <v>728</v>
      </c>
      <c r="DP434">
        <v>44</v>
      </c>
      <c r="DQ434">
        <v>674</v>
      </c>
      <c r="DR434">
        <v>10</v>
      </c>
      <c r="DS434">
        <v>4</v>
      </c>
      <c r="DT434">
        <v>332</v>
      </c>
      <c r="DU434">
        <v>126</v>
      </c>
      <c r="DV434">
        <v>432</v>
      </c>
      <c r="DW434">
        <v>86</v>
      </c>
      <c r="DX434">
        <v>11</v>
      </c>
      <c r="DY434">
        <v>31</v>
      </c>
      <c r="DZ434">
        <v>42</v>
      </c>
      <c r="EA434">
        <v>0</v>
      </c>
      <c r="EB434">
        <v>3</v>
      </c>
      <c r="EC434">
        <v>0</v>
      </c>
      <c r="ED434">
        <v>315</v>
      </c>
      <c r="EE434">
        <v>15</v>
      </c>
      <c r="EF434">
        <v>2</v>
      </c>
      <c r="EG434">
        <v>87</v>
      </c>
      <c r="EH434">
        <v>441</v>
      </c>
      <c r="EI434">
        <v>198</v>
      </c>
      <c r="EJ434">
        <v>2</v>
      </c>
      <c r="EK434">
        <v>26</v>
      </c>
      <c r="EL434">
        <v>15</v>
      </c>
      <c r="EM434">
        <v>1</v>
      </c>
      <c r="EN434">
        <v>0</v>
      </c>
      <c r="EO434">
        <v>53</v>
      </c>
      <c r="EP434">
        <v>415</v>
      </c>
      <c r="EQ434">
        <v>194</v>
      </c>
      <c r="ER434">
        <v>37</v>
      </c>
      <c r="ES434">
        <v>257</v>
      </c>
      <c r="ET434">
        <v>47</v>
      </c>
      <c r="EU434">
        <v>151</v>
      </c>
      <c r="EV434">
        <v>88</v>
      </c>
      <c r="EW434">
        <v>11067</v>
      </c>
      <c r="EX434">
        <v>0</v>
      </c>
      <c r="EY434">
        <v>157</v>
      </c>
      <c r="EZ434">
        <v>34</v>
      </c>
      <c r="FA434">
        <v>45</v>
      </c>
      <c r="FB434">
        <v>157</v>
      </c>
      <c r="FC434">
        <v>7770</v>
      </c>
      <c r="FD434">
        <v>3018</v>
      </c>
      <c r="FE434">
        <v>396</v>
      </c>
      <c r="FF434">
        <v>11306</v>
      </c>
      <c r="FG434">
        <v>99</v>
      </c>
      <c r="FH434">
        <v>42</v>
      </c>
      <c r="FI434">
        <v>4</v>
      </c>
      <c r="FJ434">
        <v>27</v>
      </c>
      <c r="FK434">
        <v>1</v>
      </c>
      <c r="FL434">
        <v>91</v>
      </c>
      <c r="FM434">
        <v>7</v>
      </c>
      <c r="FN434">
        <v>2</v>
      </c>
      <c r="FO434">
        <v>0</v>
      </c>
      <c r="FP434">
        <v>0</v>
      </c>
      <c r="FQ434">
        <v>0</v>
      </c>
      <c r="FR434">
        <v>2</v>
      </c>
      <c r="FS434">
        <v>0</v>
      </c>
      <c r="FT434">
        <v>0</v>
      </c>
      <c r="FU434">
        <v>13</v>
      </c>
      <c r="FV434">
        <v>11</v>
      </c>
      <c r="FW434">
        <v>4</v>
      </c>
      <c r="FX434">
        <v>1</v>
      </c>
      <c r="FY434">
        <v>7</v>
      </c>
      <c r="FZ434">
        <v>5</v>
      </c>
      <c r="GA434">
        <v>15</v>
      </c>
      <c r="GB434">
        <v>5</v>
      </c>
      <c r="GC434">
        <v>416</v>
      </c>
      <c r="GD434">
        <v>115</v>
      </c>
      <c r="GE434">
        <v>531</v>
      </c>
      <c r="GF434">
        <v>8</v>
      </c>
      <c r="GG434">
        <v>0</v>
      </c>
      <c r="GH434">
        <v>8</v>
      </c>
      <c r="GI434">
        <v>408</v>
      </c>
      <c r="GJ434">
        <v>114</v>
      </c>
      <c r="GK434">
        <v>522</v>
      </c>
      <c r="GL434">
        <v>416</v>
      </c>
      <c r="GM434">
        <v>50</v>
      </c>
      <c r="GN434">
        <v>50</v>
      </c>
      <c r="GO434">
        <v>50</v>
      </c>
      <c r="GP434">
        <v>264</v>
      </c>
      <c r="GQ434">
        <v>5</v>
      </c>
      <c r="GR434">
        <v>3</v>
      </c>
      <c r="GS434">
        <v>3</v>
      </c>
      <c r="GT434" t="s">
        <v>121</v>
      </c>
      <c r="GU434" t="s">
        <v>1384</v>
      </c>
      <c r="HH434" s="130"/>
      <c r="HI434" s="130"/>
      <c r="HN434" s="130"/>
      <c r="HO434" s="130"/>
      <c r="HP434" s="130"/>
    </row>
    <row r="435" spans="1:224" x14ac:dyDescent="0.3">
      <c r="A435" t="s">
        <v>130</v>
      </c>
      <c r="B435" t="s">
        <v>240</v>
      </c>
      <c r="C435" t="s">
        <v>931</v>
      </c>
      <c r="D435" t="s">
        <v>932</v>
      </c>
      <c r="E435" s="353">
        <v>44713</v>
      </c>
      <c r="F435">
        <v>12575</v>
      </c>
      <c r="G435">
        <v>602</v>
      </c>
      <c r="H435">
        <v>582</v>
      </c>
      <c r="I435">
        <v>651</v>
      </c>
      <c r="J435">
        <v>552</v>
      </c>
      <c r="K435">
        <v>650</v>
      </c>
      <c r="L435">
        <v>480</v>
      </c>
      <c r="M435">
        <v>483</v>
      </c>
      <c r="N435">
        <v>501</v>
      </c>
      <c r="O435">
        <v>651</v>
      </c>
      <c r="P435">
        <v>20</v>
      </c>
      <c r="Q435">
        <v>24</v>
      </c>
      <c r="R435">
        <v>28</v>
      </c>
      <c r="S435">
        <v>17</v>
      </c>
      <c r="T435">
        <v>28</v>
      </c>
      <c r="U435">
        <v>13</v>
      </c>
      <c r="V435">
        <v>12</v>
      </c>
      <c r="W435">
        <v>26</v>
      </c>
      <c r="X435">
        <v>30</v>
      </c>
      <c r="Y435">
        <v>579</v>
      </c>
      <c r="Z435">
        <v>554</v>
      </c>
      <c r="AA435">
        <v>619</v>
      </c>
      <c r="AB435">
        <v>531</v>
      </c>
      <c r="AC435">
        <v>618</v>
      </c>
      <c r="AD435">
        <v>464</v>
      </c>
      <c r="AE435">
        <v>470</v>
      </c>
      <c r="AF435">
        <v>472</v>
      </c>
      <c r="AG435">
        <v>617</v>
      </c>
      <c r="AH435">
        <v>98</v>
      </c>
      <c r="AI435">
        <v>81</v>
      </c>
      <c r="AJ435">
        <v>4</v>
      </c>
      <c r="AK435">
        <v>2</v>
      </c>
      <c r="AL435">
        <v>94</v>
      </c>
      <c r="AM435">
        <v>79</v>
      </c>
      <c r="AN435">
        <v>397</v>
      </c>
      <c r="AO435">
        <v>9</v>
      </c>
      <c r="AP435">
        <v>387</v>
      </c>
      <c r="AQ435">
        <v>0</v>
      </c>
      <c r="AR435">
        <v>0</v>
      </c>
      <c r="AS435">
        <v>0</v>
      </c>
      <c r="AT435">
        <v>316</v>
      </c>
      <c r="AU435">
        <v>8</v>
      </c>
      <c r="AV435">
        <v>307</v>
      </c>
      <c r="AW435">
        <v>483</v>
      </c>
      <c r="AX435">
        <v>3</v>
      </c>
      <c r="AY435">
        <v>53</v>
      </c>
      <c r="AZ435">
        <v>426</v>
      </c>
      <c r="BA435">
        <v>12</v>
      </c>
      <c r="BB435">
        <v>0</v>
      </c>
      <c r="BC435">
        <v>1</v>
      </c>
      <c r="BD435">
        <v>11</v>
      </c>
      <c r="BE435">
        <v>470</v>
      </c>
      <c r="BF435">
        <v>3</v>
      </c>
      <c r="BG435">
        <v>52</v>
      </c>
      <c r="BH435">
        <v>414</v>
      </c>
      <c r="BI435">
        <v>131</v>
      </c>
      <c r="BJ435">
        <v>20</v>
      </c>
      <c r="BK435">
        <v>118</v>
      </c>
      <c r="BL435">
        <v>124</v>
      </c>
      <c r="BM435">
        <v>46</v>
      </c>
      <c r="BN435">
        <v>11</v>
      </c>
      <c r="BO435">
        <v>63</v>
      </c>
      <c r="BP435">
        <v>22</v>
      </c>
      <c r="BQ435">
        <v>2</v>
      </c>
      <c r="BR435">
        <v>0</v>
      </c>
      <c r="BS435">
        <v>41</v>
      </c>
      <c r="BT435">
        <v>0</v>
      </c>
      <c r="BU435">
        <v>0</v>
      </c>
      <c r="BV435">
        <v>3</v>
      </c>
      <c r="BW435">
        <v>9</v>
      </c>
      <c r="BX435">
        <v>1</v>
      </c>
      <c r="BY435">
        <v>8</v>
      </c>
      <c r="BZ435">
        <v>32</v>
      </c>
      <c r="CA435">
        <v>11</v>
      </c>
      <c r="CB435">
        <v>32</v>
      </c>
      <c r="CC435">
        <v>0</v>
      </c>
      <c r="CG435">
        <v>602</v>
      </c>
      <c r="CH435">
        <v>365</v>
      </c>
      <c r="CI435">
        <v>651</v>
      </c>
      <c r="CJ435">
        <v>162</v>
      </c>
      <c r="CK435">
        <v>572</v>
      </c>
      <c r="CL435">
        <v>353</v>
      </c>
      <c r="CM435">
        <v>582</v>
      </c>
      <c r="CN435">
        <v>525</v>
      </c>
      <c r="CO435">
        <v>535</v>
      </c>
      <c r="CP435">
        <v>181</v>
      </c>
      <c r="CQ435">
        <v>20</v>
      </c>
      <c r="CR435">
        <v>13</v>
      </c>
      <c r="CS435">
        <v>28</v>
      </c>
      <c r="CT435">
        <v>6</v>
      </c>
      <c r="CU435">
        <v>26</v>
      </c>
      <c r="CV435">
        <v>15</v>
      </c>
      <c r="CW435">
        <v>24</v>
      </c>
      <c r="CX435">
        <v>22</v>
      </c>
      <c r="CY435">
        <v>16</v>
      </c>
      <c r="CZ435">
        <v>5</v>
      </c>
      <c r="DA435">
        <v>579</v>
      </c>
      <c r="DB435">
        <v>369</v>
      </c>
      <c r="DC435">
        <v>619</v>
      </c>
      <c r="DD435">
        <v>162</v>
      </c>
      <c r="DE435">
        <v>562</v>
      </c>
      <c r="DF435">
        <v>349</v>
      </c>
      <c r="DG435">
        <v>554</v>
      </c>
      <c r="DH435">
        <v>518</v>
      </c>
      <c r="DI435">
        <v>517</v>
      </c>
      <c r="DJ435">
        <v>187</v>
      </c>
      <c r="DL435">
        <v>720</v>
      </c>
      <c r="DM435">
        <v>714</v>
      </c>
      <c r="DN435">
        <v>6</v>
      </c>
      <c r="DO435">
        <v>720</v>
      </c>
      <c r="DP435">
        <v>44</v>
      </c>
      <c r="DQ435">
        <v>670</v>
      </c>
      <c r="DR435">
        <v>6</v>
      </c>
      <c r="DS435">
        <v>3</v>
      </c>
      <c r="DT435">
        <v>428</v>
      </c>
      <c r="DU435">
        <v>249</v>
      </c>
      <c r="DV435">
        <v>354</v>
      </c>
      <c r="DW435">
        <v>77</v>
      </c>
      <c r="DX435">
        <v>5</v>
      </c>
      <c r="DY435">
        <v>21</v>
      </c>
      <c r="DZ435">
        <v>8</v>
      </c>
      <c r="EA435">
        <v>6</v>
      </c>
      <c r="EB435">
        <v>0</v>
      </c>
      <c r="EC435">
        <v>1</v>
      </c>
      <c r="ED435">
        <v>414</v>
      </c>
      <c r="EE435">
        <v>9</v>
      </c>
      <c r="EF435">
        <v>3</v>
      </c>
      <c r="EG435">
        <v>69</v>
      </c>
      <c r="EH435">
        <v>383</v>
      </c>
      <c r="EI435">
        <v>265</v>
      </c>
      <c r="EJ435">
        <v>2</v>
      </c>
      <c r="EK435">
        <v>25</v>
      </c>
      <c r="EL435">
        <v>13</v>
      </c>
      <c r="EM435">
        <v>3</v>
      </c>
      <c r="EN435">
        <v>1</v>
      </c>
      <c r="EO435">
        <v>40</v>
      </c>
      <c r="EP435">
        <v>360</v>
      </c>
      <c r="EQ435">
        <v>261</v>
      </c>
      <c r="ER435">
        <v>17</v>
      </c>
      <c r="ES435">
        <v>157</v>
      </c>
      <c r="ET435">
        <v>35</v>
      </c>
      <c r="EU435">
        <v>116</v>
      </c>
      <c r="EV435">
        <v>61</v>
      </c>
      <c r="EW435">
        <v>9330</v>
      </c>
      <c r="EX435">
        <v>0</v>
      </c>
      <c r="EY435">
        <v>300</v>
      </c>
      <c r="EZ435">
        <v>5</v>
      </c>
      <c r="FA435">
        <v>43</v>
      </c>
      <c r="FB435">
        <v>200</v>
      </c>
      <c r="FC435">
        <v>5496</v>
      </c>
      <c r="FD435">
        <v>3176</v>
      </c>
      <c r="FE435">
        <v>761</v>
      </c>
      <c r="FF435">
        <v>9507</v>
      </c>
      <c r="FG435">
        <v>71</v>
      </c>
      <c r="FH435">
        <v>15</v>
      </c>
      <c r="FI435">
        <v>1</v>
      </c>
      <c r="FJ435">
        <v>18</v>
      </c>
      <c r="FK435">
        <v>3</v>
      </c>
      <c r="FL435">
        <v>66</v>
      </c>
      <c r="FM435">
        <v>2</v>
      </c>
      <c r="FN435">
        <v>3</v>
      </c>
      <c r="FO435">
        <v>1</v>
      </c>
      <c r="FP435">
        <v>1</v>
      </c>
      <c r="FQ435">
        <v>0</v>
      </c>
      <c r="FR435">
        <v>2</v>
      </c>
      <c r="FS435">
        <v>0</v>
      </c>
      <c r="FT435">
        <v>0</v>
      </c>
      <c r="FU435">
        <v>10</v>
      </c>
      <c r="FV435">
        <v>4</v>
      </c>
      <c r="FW435">
        <v>3</v>
      </c>
      <c r="FX435">
        <v>0</v>
      </c>
      <c r="FY435">
        <v>5</v>
      </c>
      <c r="FZ435">
        <v>5</v>
      </c>
      <c r="GA435">
        <v>13</v>
      </c>
      <c r="GB435">
        <v>2</v>
      </c>
      <c r="GC435">
        <v>379</v>
      </c>
      <c r="GD435">
        <v>109</v>
      </c>
      <c r="GE435">
        <v>488</v>
      </c>
      <c r="GF435">
        <v>12</v>
      </c>
      <c r="GG435">
        <v>0</v>
      </c>
      <c r="GH435">
        <v>12</v>
      </c>
      <c r="GI435">
        <v>365</v>
      </c>
      <c r="GJ435">
        <v>109</v>
      </c>
      <c r="GK435">
        <v>474</v>
      </c>
      <c r="GL435">
        <v>379</v>
      </c>
      <c r="GM435">
        <v>27</v>
      </c>
      <c r="GN435">
        <v>27</v>
      </c>
      <c r="GO435">
        <v>27</v>
      </c>
      <c r="GP435">
        <v>211</v>
      </c>
      <c r="GQ435">
        <v>0</v>
      </c>
      <c r="GR435">
        <v>0</v>
      </c>
      <c r="GS435">
        <v>0</v>
      </c>
      <c r="GT435" t="s">
        <v>121</v>
      </c>
      <c r="GU435" t="s">
        <v>1395</v>
      </c>
      <c r="HH435" s="130"/>
      <c r="HI435" s="130"/>
      <c r="HN435" s="130"/>
      <c r="HO435" s="130"/>
      <c r="HP435" s="130"/>
    </row>
    <row r="436" spans="1:224" x14ac:dyDescent="0.3">
      <c r="A436" t="s">
        <v>130</v>
      </c>
      <c r="B436" t="s">
        <v>144</v>
      </c>
      <c r="C436" t="s">
        <v>917</v>
      </c>
      <c r="D436" t="s">
        <v>918</v>
      </c>
      <c r="E436" s="353">
        <v>44682</v>
      </c>
      <c r="F436">
        <v>11365</v>
      </c>
      <c r="G436">
        <v>499</v>
      </c>
      <c r="H436">
        <v>483</v>
      </c>
      <c r="I436">
        <v>495</v>
      </c>
      <c r="J436">
        <v>485</v>
      </c>
      <c r="K436">
        <v>493</v>
      </c>
      <c r="L436">
        <v>441</v>
      </c>
      <c r="M436">
        <v>472</v>
      </c>
      <c r="N436">
        <v>430</v>
      </c>
      <c r="O436">
        <v>506</v>
      </c>
      <c r="P436">
        <v>24</v>
      </c>
      <c r="Q436">
        <v>20</v>
      </c>
      <c r="R436">
        <v>22</v>
      </c>
      <c r="S436">
        <v>25</v>
      </c>
      <c r="T436">
        <v>20</v>
      </c>
      <c r="U436">
        <v>15</v>
      </c>
      <c r="V436">
        <v>19</v>
      </c>
      <c r="W436">
        <v>19</v>
      </c>
      <c r="X436">
        <v>28</v>
      </c>
      <c r="Y436">
        <v>473</v>
      </c>
      <c r="Z436">
        <v>462</v>
      </c>
      <c r="AA436">
        <v>472</v>
      </c>
      <c r="AB436">
        <v>458</v>
      </c>
      <c r="AC436">
        <v>472</v>
      </c>
      <c r="AD436">
        <v>425</v>
      </c>
      <c r="AE436">
        <v>452</v>
      </c>
      <c r="AF436">
        <v>411</v>
      </c>
      <c r="AG436">
        <v>476</v>
      </c>
      <c r="AH436">
        <v>74</v>
      </c>
      <c r="AI436">
        <v>54</v>
      </c>
      <c r="AJ436">
        <v>2</v>
      </c>
      <c r="AK436">
        <v>2</v>
      </c>
      <c r="AL436">
        <v>71</v>
      </c>
      <c r="AM436">
        <v>52</v>
      </c>
      <c r="AN436">
        <v>417</v>
      </c>
      <c r="AO436">
        <v>15</v>
      </c>
      <c r="AP436">
        <v>401</v>
      </c>
      <c r="AQ436">
        <v>0</v>
      </c>
      <c r="AR436">
        <v>0</v>
      </c>
      <c r="AS436">
        <v>0</v>
      </c>
      <c r="AT436">
        <v>370</v>
      </c>
      <c r="AU436">
        <v>13</v>
      </c>
      <c r="AV436">
        <v>357</v>
      </c>
      <c r="AW436">
        <v>472</v>
      </c>
      <c r="AX436">
        <v>5</v>
      </c>
      <c r="AY436">
        <v>11</v>
      </c>
      <c r="AZ436">
        <v>456</v>
      </c>
      <c r="BA436">
        <v>19</v>
      </c>
      <c r="BB436">
        <v>0</v>
      </c>
      <c r="BC436">
        <v>0</v>
      </c>
      <c r="BD436">
        <v>19</v>
      </c>
      <c r="BE436">
        <v>452</v>
      </c>
      <c r="BF436">
        <v>5</v>
      </c>
      <c r="BG436">
        <v>11</v>
      </c>
      <c r="BH436">
        <v>436</v>
      </c>
      <c r="BI436">
        <v>65</v>
      </c>
      <c r="BJ436">
        <v>10</v>
      </c>
      <c r="BK436">
        <v>70</v>
      </c>
      <c r="BL436">
        <v>54</v>
      </c>
      <c r="BM436">
        <v>20</v>
      </c>
      <c r="BN436">
        <v>3</v>
      </c>
      <c r="BO436">
        <v>57</v>
      </c>
      <c r="BP436">
        <v>27</v>
      </c>
      <c r="BQ436">
        <v>0</v>
      </c>
      <c r="BR436">
        <v>0</v>
      </c>
      <c r="BS436">
        <v>30</v>
      </c>
      <c r="BT436">
        <v>0</v>
      </c>
      <c r="BU436">
        <v>0</v>
      </c>
      <c r="BV436">
        <v>6</v>
      </c>
      <c r="BW436">
        <v>13</v>
      </c>
      <c r="BX436">
        <v>0</v>
      </c>
      <c r="BY436">
        <v>13</v>
      </c>
      <c r="BZ436">
        <v>23</v>
      </c>
      <c r="CA436">
        <v>3</v>
      </c>
      <c r="CB436">
        <v>21</v>
      </c>
      <c r="CC436">
        <v>2</v>
      </c>
      <c r="CG436">
        <v>499</v>
      </c>
      <c r="CH436">
        <v>448</v>
      </c>
      <c r="CI436">
        <v>495</v>
      </c>
      <c r="CJ436">
        <v>91</v>
      </c>
      <c r="CK436">
        <v>451</v>
      </c>
      <c r="CL436">
        <v>260</v>
      </c>
      <c r="CM436">
        <v>483</v>
      </c>
      <c r="CN436">
        <v>455</v>
      </c>
      <c r="CO436">
        <v>479</v>
      </c>
      <c r="CP436">
        <v>227</v>
      </c>
      <c r="CQ436">
        <v>24</v>
      </c>
      <c r="CR436">
        <v>24</v>
      </c>
      <c r="CS436">
        <v>22</v>
      </c>
      <c r="CT436">
        <v>3</v>
      </c>
      <c r="CU436">
        <v>20</v>
      </c>
      <c r="CV436">
        <v>12</v>
      </c>
      <c r="CW436">
        <v>20</v>
      </c>
      <c r="CX436">
        <v>20</v>
      </c>
      <c r="CY436">
        <v>20</v>
      </c>
      <c r="CZ436">
        <v>10</v>
      </c>
      <c r="DA436">
        <v>473</v>
      </c>
      <c r="DB436">
        <v>422</v>
      </c>
      <c r="DC436">
        <v>472</v>
      </c>
      <c r="DD436">
        <v>87</v>
      </c>
      <c r="DE436">
        <v>430</v>
      </c>
      <c r="DF436">
        <v>247</v>
      </c>
      <c r="DG436">
        <v>462</v>
      </c>
      <c r="DH436">
        <v>434</v>
      </c>
      <c r="DI436">
        <v>458</v>
      </c>
      <c r="DJ436">
        <v>216</v>
      </c>
      <c r="DL436">
        <v>519</v>
      </c>
      <c r="DM436">
        <v>517</v>
      </c>
      <c r="DN436">
        <v>2</v>
      </c>
      <c r="DO436">
        <v>519</v>
      </c>
      <c r="DP436">
        <v>31</v>
      </c>
      <c r="DQ436">
        <v>486</v>
      </c>
      <c r="DR436">
        <v>2</v>
      </c>
      <c r="DS436">
        <v>3</v>
      </c>
      <c r="DT436">
        <v>258</v>
      </c>
      <c r="DU436">
        <v>75</v>
      </c>
      <c r="DV436">
        <v>355</v>
      </c>
      <c r="DW436">
        <v>64</v>
      </c>
      <c r="DX436">
        <v>3</v>
      </c>
      <c r="DY436">
        <v>18</v>
      </c>
      <c r="DZ436">
        <v>1</v>
      </c>
      <c r="EA436">
        <v>3</v>
      </c>
      <c r="EB436">
        <v>1</v>
      </c>
      <c r="EC436">
        <v>0</v>
      </c>
      <c r="ED436">
        <v>249</v>
      </c>
      <c r="EE436">
        <v>6</v>
      </c>
      <c r="EF436">
        <v>4</v>
      </c>
      <c r="EG436">
        <v>75</v>
      </c>
      <c r="EH436">
        <v>323</v>
      </c>
      <c r="EI436">
        <v>117</v>
      </c>
      <c r="EJ436">
        <v>4</v>
      </c>
      <c r="EK436">
        <v>21</v>
      </c>
      <c r="EL436">
        <v>6</v>
      </c>
      <c r="EM436">
        <v>0</v>
      </c>
      <c r="EN436">
        <v>0</v>
      </c>
      <c r="EO436">
        <v>54</v>
      </c>
      <c r="EP436">
        <v>316</v>
      </c>
      <c r="EQ436">
        <v>116</v>
      </c>
      <c r="ER436">
        <v>26</v>
      </c>
      <c r="ES436">
        <v>178</v>
      </c>
      <c r="ET436">
        <v>57</v>
      </c>
      <c r="EU436">
        <v>69</v>
      </c>
      <c r="EV436">
        <v>20</v>
      </c>
      <c r="EW436">
        <v>8697</v>
      </c>
      <c r="EX436">
        <v>4</v>
      </c>
      <c r="EY436">
        <v>171</v>
      </c>
      <c r="EZ436">
        <v>18</v>
      </c>
      <c r="FA436">
        <v>18</v>
      </c>
      <c r="FB436">
        <v>90</v>
      </c>
      <c r="FC436">
        <v>6518</v>
      </c>
      <c r="FD436">
        <v>2029</v>
      </c>
      <c r="FE436">
        <v>239</v>
      </c>
      <c r="FF436">
        <v>8786</v>
      </c>
      <c r="FG436">
        <v>62</v>
      </c>
      <c r="FH436">
        <v>37</v>
      </c>
      <c r="FI436">
        <v>3</v>
      </c>
      <c r="FJ436">
        <v>13</v>
      </c>
      <c r="FK436">
        <v>1</v>
      </c>
      <c r="FL436">
        <v>59</v>
      </c>
      <c r="FM436">
        <v>2</v>
      </c>
      <c r="FN436">
        <v>4</v>
      </c>
      <c r="FO436">
        <v>0</v>
      </c>
      <c r="FP436">
        <v>0</v>
      </c>
      <c r="FQ436">
        <v>0</v>
      </c>
      <c r="FR436">
        <v>2</v>
      </c>
      <c r="FS436">
        <v>0</v>
      </c>
      <c r="FT436">
        <v>0</v>
      </c>
      <c r="FU436">
        <v>12</v>
      </c>
      <c r="FV436">
        <v>9</v>
      </c>
      <c r="FW436">
        <v>5</v>
      </c>
      <c r="FX436">
        <v>1</v>
      </c>
      <c r="FY436">
        <v>7</v>
      </c>
      <c r="FZ436">
        <v>5</v>
      </c>
      <c r="GA436">
        <v>16</v>
      </c>
      <c r="GB436">
        <v>7</v>
      </c>
      <c r="GC436">
        <v>305</v>
      </c>
      <c r="GD436">
        <v>69</v>
      </c>
      <c r="GE436">
        <v>374</v>
      </c>
      <c r="GF436">
        <v>6</v>
      </c>
      <c r="GG436">
        <v>0</v>
      </c>
      <c r="GH436">
        <v>6</v>
      </c>
      <c r="GI436">
        <v>297</v>
      </c>
      <c r="GJ436">
        <v>69</v>
      </c>
      <c r="GK436">
        <v>366</v>
      </c>
      <c r="GL436">
        <v>305</v>
      </c>
      <c r="GM436">
        <v>39</v>
      </c>
      <c r="GN436">
        <v>38</v>
      </c>
      <c r="GO436">
        <v>39</v>
      </c>
      <c r="GP436">
        <v>217</v>
      </c>
      <c r="GQ436">
        <v>3</v>
      </c>
      <c r="GR436">
        <v>1</v>
      </c>
      <c r="GS436">
        <v>1</v>
      </c>
      <c r="GT436" t="s">
        <v>118</v>
      </c>
      <c r="GU436" t="s">
        <v>1388</v>
      </c>
      <c r="HH436" s="130"/>
      <c r="HI436" s="130"/>
      <c r="HN436" s="130"/>
      <c r="HO436" s="130"/>
      <c r="HP436" s="130"/>
    </row>
    <row r="437" spans="1:224" x14ac:dyDescent="0.3">
      <c r="A437" t="s">
        <v>130</v>
      </c>
      <c r="B437" t="s">
        <v>131</v>
      </c>
      <c r="C437" t="s">
        <v>1024</v>
      </c>
      <c r="D437" t="s">
        <v>933</v>
      </c>
      <c r="E437" s="353">
        <v>44682</v>
      </c>
      <c r="F437">
        <v>12264</v>
      </c>
      <c r="G437">
        <v>924</v>
      </c>
      <c r="H437">
        <v>891</v>
      </c>
      <c r="I437">
        <v>927</v>
      </c>
      <c r="J437">
        <v>854</v>
      </c>
      <c r="K437">
        <v>918</v>
      </c>
      <c r="L437">
        <v>809</v>
      </c>
      <c r="M437">
        <v>803</v>
      </c>
      <c r="N437">
        <v>701</v>
      </c>
      <c r="O437">
        <v>974</v>
      </c>
      <c r="P437">
        <v>10</v>
      </c>
      <c r="Q437">
        <v>10</v>
      </c>
      <c r="R437">
        <v>10</v>
      </c>
      <c r="S437">
        <v>9</v>
      </c>
      <c r="T437">
        <v>10</v>
      </c>
      <c r="U437">
        <v>8</v>
      </c>
      <c r="V437">
        <v>8</v>
      </c>
      <c r="W437">
        <v>10</v>
      </c>
      <c r="X437">
        <v>11</v>
      </c>
      <c r="Y437">
        <v>913</v>
      </c>
      <c r="Z437">
        <v>879</v>
      </c>
      <c r="AA437">
        <v>915</v>
      </c>
      <c r="AB437">
        <v>843</v>
      </c>
      <c r="AC437">
        <v>905</v>
      </c>
      <c r="AD437">
        <v>800</v>
      </c>
      <c r="AE437">
        <v>794</v>
      </c>
      <c r="AF437">
        <v>689</v>
      </c>
      <c r="AG437">
        <v>961</v>
      </c>
      <c r="AH437">
        <v>117</v>
      </c>
      <c r="AI437">
        <v>111</v>
      </c>
      <c r="AJ437">
        <v>2</v>
      </c>
      <c r="AK437">
        <v>2</v>
      </c>
      <c r="AL437">
        <v>114</v>
      </c>
      <c r="AM437">
        <v>108</v>
      </c>
      <c r="AN437">
        <v>690</v>
      </c>
      <c r="AO437">
        <v>7</v>
      </c>
      <c r="AP437">
        <v>682</v>
      </c>
      <c r="AQ437">
        <v>0</v>
      </c>
      <c r="AR437">
        <v>0</v>
      </c>
      <c r="AS437">
        <v>0</v>
      </c>
      <c r="AT437">
        <v>524</v>
      </c>
      <c r="AU437">
        <v>5</v>
      </c>
      <c r="AV437">
        <v>518</v>
      </c>
      <c r="AW437">
        <v>803</v>
      </c>
      <c r="AX437">
        <v>5</v>
      </c>
      <c r="AY437">
        <v>22</v>
      </c>
      <c r="AZ437">
        <v>775</v>
      </c>
      <c r="BA437">
        <v>8</v>
      </c>
      <c r="BB437">
        <v>0</v>
      </c>
      <c r="BC437">
        <v>0</v>
      </c>
      <c r="BD437">
        <v>8</v>
      </c>
      <c r="BE437">
        <v>794</v>
      </c>
      <c r="BF437">
        <v>5</v>
      </c>
      <c r="BG437">
        <v>22</v>
      </c>
      <c r="BH437">
        <v>766</v>
      </c>
      <c r="BI437">
        <v>163</v>
      </c>
      <c r="BJ437">
        <v>16</v>
      </c>
      <c r="BK437">
        <v>166</v>
      </c>
      <c r="BL437">
        <v>96</v>
      </c>
      <c r="BM437">
        <v>46</v>
      </c>
      <c r="BN437">
        <v>10</v>
      </c>
      <c r="BO437">
        <v>75</v>
      </c>
      <c r="BP437">
        <v>39</v>
      </c>
      <c r="BQ437">
        <v>2</v>
      </c>
      <c r="BR437">
        <v>0</v>
      </c>
      <c r="BS437">
        <v>36</v>
      </c>
      <c r="BT437">
        <v>0</v>
      </c>
      <c r="BU437">
        <v>0</v>
      </c>
      <c r="BV437">
        <v>7</v>
      </c>
      <c r="BW437">
        <v>18</v>
      </c>
      <c r="BX437">
        <v>0</v>
      </c>
      <c r="BY437">
        <v>18</v>
      </c>
      <c r="BZ437">
        <v>31</v>
      </c>
      <c r="CA437">
        <v>6</v>
      </c>
      <c r="CB437">
        <v>29</v>
      </c>
      <c r="CC437">
        <v>2</v>
      </c>
      <c r="CG437">
        <v>924</v>
      </c>
      <c r="CH437">
        <v>738</v>
      </c>
      <c r="CI437">
        <v>927</v>
      </c>
      <c r="CJ437">
        <v>200</v>
      </c>
      <c r="CK437">
        <v>837</v>
      </c>
      <c r="CL437">
        <v>498</v>
      </c>
      <c r="CM437">
        <v>891</v>
      </c>
      <c r="CN437">
        <v>819</v>
      </c>
      <c r="CO437">
        <v>869</v>
      </c>
      <c r="CP437">
        <v>357</v>
      </c>
      <c r="CQ437">
        <v>10</v>
      </c>
      <c r="CR437">
        <v>7</v>
      </c>
      <c r="CS437">
        <v>10</v>
      </c>
      <c r="CT437">
        <v>0</v>
      </c>
      <c r="CU437">
        <v>8</v>
      </c>
      <c r="CV437">
        <v>4</v>
      </c>
      <c r="CW437">
        <v>10</v>
      </c>
      <c r="CX437">
        <v>8</v>
      </c>
      <c r="CY437">
        <v>10</v>
      </c>
      <c r="CZ437">
        <v>4</v>
      </c>
      <c r="DA437">
        <v>913</v>
      </c>
      <c r="DB437">
        <v>730</v>
      </c>
      <c r="DC437">
        <v>915</v>
      </c>
      <c r="DD437">
        <v>199</v>
      </c>
      <c r="DE437">
        <v>827</v>
      </c>
      <c r="DF437">
        <v>493</v>
      </c>
      <c r="DG437">
        <v>879</v>
      </c>
      <c r="DH437">
        <v>810</v>
      </c>
      <c r="DI437">
        <v>858</v>
      </c>
      <c r="DJ437">
        <v>353</v>
      </c>
      <c r="DL437">
        <v>1014</v>
      </c>
      <c r="DM437">
        <v>1011</v>
      </c>
      <c r="DN437">
        <v>3</v>
      </c>
      <c r="DO437">
        <v>1014</v>
      </c>
      <c r="DP437">
        <v>15</v>
      </c>
      <c r="DQ437">
        <v>996</v>
      </c>
      <c r="DR437">
        <v>3</v>
      </c>
      <c r="DS437">
        <v>8</v>
      </c>
      <c r="DT437">
        <v>571</v>
      </c>
      <c r="DU437">
        <v>90</v>
      </c>
      <c r="DV437">
        <v>851</v>
      </c>
      <c r="DW437">
        <v>40</v>
      </c>
      <c r="DX437">
        <v>2</v>
      </c>
      <c r="DY437">
        <v>24</v>
      </c>
      <c r="DZ437">
        <v>7</v>
      </c>
      <c r="EA437">
        <v>0</v>
      </c>
      <c r="EB437">
        <v>2</v>
      </c>
      <c r="EC437">
        <v>0</v>
      </c>
      <c r="ED437">
        <v>557</v>
      </c>
      <c r="EE437">
        <v>3</v>
      </c>
      <c r="EF437">
        <v>2</v>
      </c>
      <c r="EG437">
        <v>89</v>
      </c>
      <c r="EH437">
        <v>571</v>
      </c>
      <c r="EI437">
        <v>352</v>
      </c>
      <c r="EJ437">
        <v>1</v>
      </c>
      <c r="EK437">
        <v>9</v>
      </c>
      <c r="EL437">
        <v>5</v>
      </c>
      <c r="EM437">
        <v>0</v>
      </c>
      <c r="EN437">
        <v>1</v>
      </c>
      <c r="EO437">
        <v>78</v>
      </c>
      <c r="EP437">
        <v>566</v>
      </c>
      <c r="EQ437">
        <v>351</v>
      </c>
      <c r="ER437">
        <v>20</v>
      </c>
      <c r="ES437">
        <v>217</v>
      </c>
      <c r="ET437">
        <v>62</v>
      </c>
      <c r="EU437">
        <v>221</v>
      </c>
      <c r="EV437">
        <v>195</v>
      </c>
      <c r="EW437">
        <v>8541</v>
      </c>
      <c r="EX437">
        <v>1</v>
      </c>
      <c r="EY437">
        <v>354</v>
      </c>
      <c r="EZ437">
        <v>22</v>
      </c>
      <c r="FA437">
        <v>53</v>
      </c>
      <c r="FB437">
        <v>158</v>
      </c>
      <c r="FC437">
        <v>5653</v>
      </c>
      <c r="FD437">
        <v>2730</v>
      </c>
      <c r="FE437">
        <v>574</v>
      </c>
      <c r="FF437">
        <v>8957</v>
      </c>
      <c r="FG437">
        <v>84</v>
      </c>
      <c r="FH437">
        <v>52</v>
      </c>
      <c r="FI437">
        <v>2</v>
      </c>
      <c r="FJ437">
        <v>12</v>
      </c>
      <c r="FK437">
        <v>0</v>
      </c>
      <c r="FL437">
        <v>82</v>
      </c>
      <c r="FM437">
        <v>2</v>
      </c>
      <c r="FN437">
        <v>2</v>
      </c>
      <c r="FO437">
        <v>0</v>
      </c>
      <c r="FP437">
        <v>0</v>
      </c>
      <c r="FQ437">
        <v>0</v>
      </c>
      <c r="FR437">
        <v>0</v>
      </c>
      <c r="FS437">
        <v>0</v>
      </c>
      <c r="FT437">
        <v>0</v>
      </c>
      <c r="FU437">
        <v>10</v>
      </c>
      <c r="FV437">
        <v>10</v>
      </c>
      <c r="FW437">
        <v>6</v>
      </c>
      <c r="FX437">
        <v>1</v>
      </c>
      <c r="FY437">
        <v>3</v>
      </c>
      <c r="FZ437">
        <v>7</v>
      </c>
      <c r="GA437">
        <v>12</v>
      </c>
      <c r="GB437">
        <v>4</v>
      </c>
      <c r="GC437">
        <v>600</v>
      </c>
      <c r="GD437">
        <v>161</v>
      </c>
      <c r="GE437">
        <v>761</v>
      </c>
      <c r="GF437">
        <v>1</v>
      </c>
      <c r="GG437">
        <v>0</v>
      </c>
      <c r="GH437">
        <v>1</v>
      </c>
      <c r="GI437">
        <v>599</v>
      </c>
      <c r="GJ437">
        <v>160</v>
      </c>
      <c r="GK437">
        <v>759</v>
      </c>
      <c r="GL437">
        <v>600</v>
      </c>
      <c r="GM437">
        <v>86</v>
      </c>
      <c r="GN437">
        <v>86</v>
      </c>
      <c r="GO437">
        <v>86</v>
      </c>
      <c r="GP437">
        <v>430</v>
      </c>
      <c r="GQ437">
        <v>1</v>
      </c>
      <c r="GR437">
        <v>0</v>
      </c>
      <c r="GS437">
        <v>0</v>
      </c>
      <c r="GT437" t="s">
        <v>118</v>
      </c>
      <c r="GU437" t="s">
        <v>1396</v>
      </c>
      <c r="HH437" s="130"/>
      <c r="HI437" s="130"/>
      <c r="HN437" s="130"/>
      <c r="HO437" s="130"/>
      <c r="HP437" s="130"/>
    </row>
    <row r="438" spans="1:224" x14ac:dyDescent="0.3">
      <c r="A438" t="s">
        <v>130</v>
      </c>
      <c r="B438" t="s">
        <v>144</v>
      </c>
      <c r="C438" t="s">
        <v>921</v>
      </c>
      <c r="D438" t="s">
        <v>922</v>
      </c>
      <c r="E438" s="353">
        <v>44682</v>
      </c>
      <c r="F438">
        <v>11905</v>
      </c>
      <c r="G438">
        <v>821</v>
      </c>
      <c r="H438">
        <v>724</v>
      </c>
      <c r="I438">
        <v>813</v>
      </c>
      <c r="J438">
        <v>789</v>
      </c>
      <c r="K438">
        <v>790</v>
      </c>
      <c r="L438">
        <v>706</v>
      </c>
      <c r="M438">
        <v>713</v>
      </c>
      <c r="N438">
        <v>584</v>
      </c>
      <c r="O438">
        <v>862</v>
      </c>
      <c r="P438">
        <v>14</v>
      </c>
      <c r="Q438">
        <v>10</v>
      </c>
      <c r="R438">
        <v>16</v>
      </c>
      <c r="S438">
        <v>12</v>
      </c>
      <c r="T438">
        <v>16</v>
      </c>
      <c r="U438">
        <v>10</v>
      </c>
      <c r="V438">
        <v>11</v>
      </c>
      <c r="W438">
        <v>12</v>
      </c>
      <c r="X438">
        <v>22</v>
      </c>
      <c r="Y438">
        <v>804</v>
      </c>
      <c r="Z438">
        <v>711</v>
      </c>
      <c r="AA438">
        <v>794</v>
      </c>
      <c r="AB438">
        <v>773</v>
      </c>
      <c r="AC438">
        <v>770</v>
      </c>
      <c r="AD438">
        <v>694</v>
      </c>
      <c r="AE438">
        <v>700</v>
      </c>
      <c r="AF438">
        <v>570</v>
      </c>
      <c r="AG438">
        <v>835</v>
      </c>
      <c r="AH438">
        <v>126</v>
      </c>
      <c r="AI438">
        <v>108</v>
      </c>
      <c r="AJ438">
        <v>5</v>
      </c>
      <c r="AK438">
        <v>5</v>
      </c>
      <c r="AL438">
        <v>119</v>
      </c>
      <c r="AM438">
        <v>102</v>
      </c>
      <c r="AN438">
        <v>614</v>
      </c>
      <c r="AO438">
        <v>7</v>
      </c>
      <c r="AP438">
        <v>605</v>
      </c>
      <c r="AQ438">
        <v>1</v>
      </c>
      <c r="AR438">
        <v>1</v>
      </c>
      <c r="AS438">
        <v>0</v>
      </c>
      <c r="AT438">
        <v>439</v>
      </c>
      <c r="AU438">
        <v>2</v>
      </c>
      <c r="AV438">
        <v>435</v>
      </c>
      <c r="AW438">
        <v>713</v>
      </c>
      <c r="AX438">
        <v>1</v>
      </c>
      <c r="AY438">
        <v>20</v>
      </c>
      <c r="AZ438">
        <v>690</v>
      </c>
      <c r="BA438">
        <v>11</v>
      </c>
      <c r="BB438">
        <v>0</v>
      </c>
      <c r="BC438">
        <v>0</v>
      </c>
      <c r="BD438">
        <v>11</v>
      </c>
      <c r="BE438">
        <v>700</v>
      </c>
      <c r="BF438">
        <v>1</v>
      </c>
      <c r="BG438">
        <v>20</v>
      </c>
      <c r="BH438">
        <v>677</v>
      </c>
      <c r="BI438">
        <v>115</v>
      </c>
      <c r="BJ438">
        <v>19</v>
      </c>
      <c r="BK438">
        <v>147</v>
      </c>
      <c r="BL438">
        <v>130</v>
      </c>
      <c r="BM438">
        <v>40</v>
      </c>
      <c r="BN438">
        <v>7</v>
      </c>
      <c r="BO438">
        <v>64</v>
      </c>
      <c r="BP438">
        <v>37</v>
      </c>
      <c r="BQ438">
        <v>0</v>
      </c>
      <c r="BR438">
        <v>0</v>
      </c>
      <c r="BS438">
        <v>27</v>
      </c>
      <c r="BT438">
        <v>0</v>
      </c>
      <c r="BU438">
        <v>0</v>
      </c>
      <c r="BV438">
        <v>5</v>
      </c>
      <c r="BW438">
        <v>9</v>
      </c>
      <c r="BX438">
        <v>0</v>
      </c>
      <c r="BY438">
        <v>9</v>
      </c>
      <c r="BZ438">
        <v>22</v>
      </c>
      <c r="CA438">
        <v>4</v>
      </c>
      <c r="CB438">
        <v>19</v>
      </c>
      <c r="CC438">
        <v>3</v>
      </c>
      <c r="CG438">
        <v>821</v>
      </c>
      <c r="CH438">
        <v>557</v>
      </c>
      <c r="CI438">
        <v>813</v>
      </c>
      <c r="CJ438">
        <v>193</v>
      </c>
      <c r="CK438">
        <v>724</v>
      </c>
      <c r="CL438">
        <v>462</v>
      </c>
      <c r="CM438">
        <v>724</v>
      </c>
      <c r="CN438">
        <v>677</v>
      </c>
      <c r="CO438">
        <v>713</v>
      </c>
      <c r="CP438">
        <v>261</v>
      </c>
      <c r="CQ438">
        <v>14</v>
      </c>
      <c r="CR438">
        <v>10</v>
      </c>
      <c r="CS438">
        <v>16</v>
      </c>
      <c r="CT438">
        <v>3</v>
      </c>
      <c r="CU438">
        <v>11</v>
      </c>
      <c r="CV438">
        <v>4</v>
      </c>
      <c r="CW438">
        <v>10</v>
      </c>
      <c r="CX438">
        <v>10</v>
      </c>
      <c r="CY438">
        <v>8</v>
      </c>
      <c r="CZ438">
        <v>2</v>
      </c>
      <c r="DA438">
        <v>804</v>
      </c>
      <c r="DB438">
        <v>544</v>
      </c>
      <c r="DC438">
        <v>794</v>
      </c>
      <c r="DD438">
        <v>188</v>
      </c>
      <c r="DE438">
        <v>710</v>
      </c>
      <c r="DF438">
        <v>455</v>
      </c>
      <c r="DG438">
        <v>711</v>
      </c>
      <c r="DH438">
        <v>664</v>
      </c>
      <c r="DI438">
        <v>702</v>
      </c>
      <c r="DJ438">
        <v>256</v>
      </c>
      <c r="DL438">
        <v>893</v>
      </c>
      <c r="DM438">
        <v>884</v>
      </c>
      <c r="DN438">
        <v>9</v>
      </c>
      <c r="DO438">
        <v>893</v>
      </c>
      <c r="DP438">
        <v>25</v>
      </c>
      <c r="DQ438">
        <v>859</v>
      </c>
      <c r="DR438">
        <v>9</v>
      </c>
      <c r="DS438">
        <v>4</v>
      </c>
      <c r="DT438">
        <v>465</v>
      </c>
      <c r="DU438">
        <v>151</v>
      </c>
      <c r="DV438">
        <v>584</v>
      </c>
      <c r="DW438">
        <v>106</v>
      </c>
      <c r="DX438">
        <v>10</v>
      </c>
      <c r="DY438">
        <v>35</v>
      </c>
      <c r="DZ438">
        <v>7</v>
      </c>
      <c r="EA438">
        <v>0</v>
      </c>
      <c r="EB438">
        <v>3</v>
      </c>
      <c r="EC438">
        <v>0</v>
      </c>
      <c r="ED438">
        <v>451</v>
      </c>
      <c r="EE438">
        <v>9</v>
      </c>
      <c r="EF438">
        <v>8</v>
      </c>
      <c r="EG438">
        <v>69</v>
      </c>
      <c r="EH438">
        <v>527</v>
      </c>
      <c r="EI438">
        <v>289</v>
      </c>
      <c r="EJ438">
        <v>2</v>
      </c>
      <c r="EK438">
        <v>11</v>
      </c>
      <c r="EL438">
        <v>11</v>
      </c>
      <c r="EM438">
        <v>1</v>
      </c>
      <c r="EN438">
        <v>1</v>
      </c>
      <c r="EO438">
        <v>58</v>
      </c>
      <c r="EP438">
        <v>514</v>
      </c>
      <c r="EQ438">
        <v>286</v>
      </c>
      <c r="ER438">
        <v>28</v>
      </c>
      <c r="ES438">
        <v>194</v>
      </c>
      <c r="ET438">
        <v>37</v>
      </c>
      <c r="EU438">
        <v>112</v>
      </c>
      <c r="EV438">
        <v>26</v>
      </c>
      <c r="EW438">
        <v>8251</v>
      </c>
      <c r="EX438">
        <v>0</v>
      </c>
      <c r="EY438">
        <v>204</v>
      </c>
      <c r="EZ438">
        <v>9</v>
      </c>
      <c r="FA438">
        <v>55</v>
      </c>
      <c r="FB438">
        <v>132</v>
      </c>
      <c r="FC438">
        <v>5119</v>
      </c>
      <c r="FD438">
        <v>2708</v>
      </c>
      <c r="FE438">
        <v>562</v>
      </c>
      <c r="FF438">
        <v>8389</v>
      </c>
      <c r="FG438">
        <v>101</v>
      </c>
      <c r="FH438">
        <v>40</v>
      </c>
      <c r="FI438">
        <v>3</v>
      </c>
      <c r="FJ438">
        <v>17</v>
      </c>
      <c r="FK438">
        <v>3</v>
      </c>
      <c r="FL438">
        <v>98</v>
      </c>
      <c r="FM438">
        <v>0</v>
      </c>
      <c r="FN438">
        <v>8</v>
      </c>
      <c r="FO438">
        <v>2</v>
      </c>
      <c r="FP438">
        <v>0</v>
      </c>
      <c r="FQ438">
        <v>1</v>
      </c>
      <c r="FR438">
        <v>4</v>
      </c>
      <c r="FS438">
        <v>1</v>
      </c>
      <c r="FT438">
        <v>0</v>
      </c>
      <c r="FU438">
        <v>7</v>
      </c>
      <c r="FV438">
        <v>6</v>
      </c>
      <c r="FW438">
        <v>2</v>
      </c>
      <c r="FX438">
        <v>2</v>
      </c>
      <c r="FY438">
        <v>2</v>
      </c>
      <c r="FZ438">
        <v>5</v>
      </c>
      <c r="GA438">
        <v>15</v>
      </c>
      <c r="GB438">
        <v>4</v>
      </c>
      <c r="GC438">
        <v>518</v>
      </c>
      <c r="GD438">
        <v>142</v>
      </c>
      <c r="GE438">
        <v>660</v>
      </c>
      <c r="GF438">
        <v>8</v>
      </c>
      <c r="GG438">
        <v>0</v>
      </c>
      <c r="GH438">
        <v>8</v>
      </c>
      <c r="GI438">
        <v>508</v>
      </c>
      <c r="GJ438">
        <v>141</v>
      </c>
      <c r="GK438">
        <v>649</v>
      </c>
      <c r="GL438">
        <v>518</v>
      </c>
      <c r="GM438">
        <v>43</v>
      </c>
      <c r="GN438">
        <v>43</v>
      </c>
      <c r="GO438">
        <v>43</v>
      </c>
      <c r="GP438">
        <v>339</v>
      </c>
      <c r="GQ438">
        <v>0</v>
      </c>
      <c r="GR438">
        <v>0</v>
      </c>
      <c r="GS438">
        <v>0</v>
      </c>
      <c r="GT438" t="s">
        <v>118</v>
      </c>
      <c r="GU438" t="s">
        <v>1390</v>
      </c>
      <c r="HH438" s="130"/>
      <c r="HI438" s="130"/>
      <c r="HN438" s="130"/>
      <c r="HO438" s="130"/>
      <c r="HP438" s="130"/>
    </row>
    <row r="439" spans="1:224" x14ac:dyDescent="0.3">
      <c r="A439" t="s">
        <v>130</v>
      </c>
      <c r="B439" t="s">
        <v>144</v>
      </c>
      <c r="C439" t="s">
        <v>921</v>
      </c>
      <c r="D439" t="s">
        <v>922</v>
      </c>
      <c r="E439" s="353">
        <v>44713</v>
      </c>
      <c r="F439">
        <v>11918</v>
      </c>
      <c r="G439">
        <v>831</v>
      </c>
      <c r="H439">
        <v>707</v>
      </c>
      <c r="I439">
        <v>809</v>
      </c>
      <c r="J439">
        <v>791</v>
      </c>
      <c r="K439">
        <v>779</v>
      </c>
      <c r="L439">
        <v>686</v>
      </c>
      <c r="M439">
        <v>694</v>
      </c>
      <c r="N439">
        <v>591</v>
      </c>
      <c r="O439">
        <v>861</v>
      </c>
      <c r="P439">
        <v>14</v>
      </c>
      <c r="Q439">
        <v>11</v>
      </c>
      <c r="R439">
        <v>17</v>
      </c>
      <c r="S439">
        <v>12</v>
      </c>
      <c r="T439">
        <v>17</v>
      </c>
      <c r="U439">
        <v>10</v>
      </c>
      <c r="V439">
        <v>11</v>
      </c>
      <c r="W439">
        <v>11</v>
      </c>
      <c r="X439">
        <v>22</v>
      </c>
      <c r="Y439">
        <v>814</v>
      </c>
      <c r="Z439">
        <v>693</v>
      </c>
      <c r="AA439">
        <v>789</v>
      </c>
      <c r="AB439">
        <v>775</v>
      </c>
      <c r="AC439">
        <v>758</v>
      </c>
      <c r="AD439">
        <v>674</v>
      </c>
      <c r="AE439">
        <v>681</v>
      </c>
      <c r="AF439">
        <v>578</v>
      </c>
      <c r="AG439">
        <v>834</v>
      </c>
      <c r="AH439">
        <v>129</v>
      </c>
      <c r="AI439">
        <v>108</v>
      </c>
      <c r="AJ439">
        <v>4</v>
      </c>
      <c r="AK439">
        <v>4</v>
      </c>
      <c r="AL439">
        <v>123</v>
      </c>
      <c r="AM439">
        <v>104</v>
      </c>
      <c r="AN439">
        <v>581</v>
      </c>
      <c r="AO439">
        <v>7</v>
      </c>
      <c r="AP439">
        <v>572</v>
      </c>
      <c r="AQ439">
        <v>1</v>
      </c>
      <c r="AR439">
        <v>1</v>
      </c>
      <c r="AS439">
        <v>0</v>
      </c>
      <c r="AT439">
        <v>418</v>
      </c>
      <c r="AU439">
        <v>2</v>
      </c>
      <c r="AV439">
        <v>414</v>
      </c>
      <c r="AW439">
        <v>694</v>
      </c>
      <c r="AX439">
        <v>1</v>
      </c>
      <c r="AY439">
        <v>18</v>
      </c>
      <c r="AZ439">
        <v>673</v>
      </c>
      <c r="BA439">
        <v>11</v>
      </c>
      <c r="BB439">
        <v>0</v>
      </c>
      <c r="BC439">
        <v>0</v>
      </c>
      <c r="BD439">
        <v>11</v>
      </c>
      <c r="BE439">
        <v>681</v>
      </c>
      <c r="BF439">
        <v>1</v>
      </c>
      <c r="BG439">
        <v>18</v>
      </c>
      <c r="BH439">
        <v>660</v>
      </c>
      <c r="BI439">
        <v>112</v>
      </c>
      <c r="BJ439">
        <v>18</v>
      </c>
      <c r="BK439">
        <v>146</v>
      </c>
      <c r="BL439">
        <v>132</v>
      </c>
      <c r="BM439">
        <v>39</v>
      </c>
      <c r="BN439">
        <v>7</v>
      </c>
      <c r="BO439">
        <v>64</v>
      </c>
      <c r="BP439">
        <v>37</v>
      </c>
      <c r="BQ439">
        <v>0</v>
      </c>
      <c r="BR439">
        <v>0</v>
      </c>
      <c r="BS439">
        <v>27</v>
      </c>
      <c r="BT439">
        <v>0</v>
      </c>
      <c r="BU439">
        <v>0</v>
      </c>
      <c r="BV439">
        <v>5</v>
      </c>
      <c r="BW439">
        <v>9</v>
      </c>
      <c r="BX439">
        <v>0</v>
      </c>
      <c r="BY439">
        <v>9</v>
      </c>
      <c r="BZ439">
        <v>22</v>
      </c>
      <c r="CA439">
        <v>6</v>
      </c>
      <c r="CB439">
        <v>19</v>
      </c>
      <c r="CC439">
        <v>3</v>
      </c>
      <c r="CG439">
        <v>831</v>
      </c>
      <c r="CH439">
        <v>548</v>
      </c>
      <c r="CI439">
        <v>809</v>
      </c>
      <c r="CJ439">
        <v>190</v>
      </c>
      <c r="CK439">
        <v>705</v>
      </c>
      <c r="CL439">
        <v>448</v>
      </c>
      <c r="CM439">
        <v>707</v>
      </c>
      <c r="CN439">
        <v>636</v>
      </c>
      <c r="CO439">
        <v>697</v>
      </c>
      <c r="CP439">
        <v>245</v>
      </c>
      <c r="CQ439">
        <v>14</v>
      </c>
      <c r="CR439">
        <v>9</v>
      </c>
      <c r="CS439">
        <v>17</v>
      </c>
      <c r="CT439">
        <v>3</v>
      </c>
      <c r="CU439">
        <v>12</v>
      </c>
      <c r="CV439">
        <v>4</v>
      </c>
      <c r="CW439">
        <v>11</v>
      </c>
      <c r="CX439">
        <v>11</v>
      </c>
      <c r="CY439">
        <v>8</v>
      </c>
      <c r="CZ439">
        <v>2</v>
      </c>
      <c r="DA439">
        <v>814</v>
      </c>
      <c r="DB439">
        <v>547</v>
      </c>
      <c r="DC439">
        <v>789</v>
      </c>
      <c r="DD439">
        <v>188</v>
      </c>
      <c r="DE439">
        <v>707</v>
      </c>
      <c r="DF439">
        <v>451</v>
      </c>
      <c r="DG439">
        <v>693</v>
      </c>
      <c r="DH439">
        <v>643</v>
      </c>
      <c r="DI439">
        <v>686</v>
      </c>
      <c r="DJ439">
        <v>245</v>
      </c>
      <c r="DL439">
        <v>896</v>
      </c>
      <c r="DM439">
        <v>887</v>
      </c>
      <c r="DN439">
        <v>9</v>
      </c>
      <c r="DO439">
        <v>896</v>
      </c>
      <c r="DP439">
        <v>25</v>
      </c>
      <c r="DQ439">
        <v>862</v>
      </c>
      <c r="DR439">
        <v>9</v>
      </c>
      <c r="DS439">
        <v>4</v>
      </c>
      <c r="DT439">
        <v>464</v>
      </c>
      <c r="DU439">
        <v>153</v>
      </c>
      <c r="DV439">
        <v>586</v>
      </c>
      <c r="DW439">
        <v>105</v>
      </c>
      <c r="DX439">
        <v>10</v>
      </c>
      <c r="DY439">
        <v>35</v>
      </c>
      <c r="DZ439">
        <v>7</v>
      </c>
      <c r="EA439">
        <v>0</v>
      </c>
      <c r="EB439">
        <v>3</v>
      </c>
      <c r="EC439">
        <v>0</v>
      </c>
      <c r="ED439">
        <v>449</v>
      </c>
      <c r="EE439">
        <v>9</v>
      </c>
      <c r="EF439">
        <v>8</v>
      </c>
      <c r="EG439">
        <v>70</v>
      </c>
      <c r="EH439">
        <v>530</v>
      </c>
      <c r="EI439">
        <v>288</v>
      </c>
      <c r="EJ439">
        <v>2</v>
      </c>
      <c r="EK439">
        <v>11</v>
      </c>
      <c r="EL439">
        <v>11</v>
      </c>
      <c r="EM439">
        <v>1</v>
      </c>
      <c r="EN439">
        <v>1</v>
      </c>
      <c r="EO439">
        <v>57</v>
      </c>
      <c r="EP439">
        <v>513</v>
      </c>
      <c r="EQ439">
        <v>282</v>
      </c>
      <c r="ER439">
        <v>26</v>
      </c>
      <c r="ES439">
        <v>197</v>
      </c>
      <c r="ET439">
        <v>38</v>
      </c>
      <c r="EU439">
        <v>114</v>
      </c>
      <c r="EV439">
        <v>26</v>
      </c>
      <c r="EW439">
        <v>8267</v>
      </c>
      <c r="EX439">
        <v>0</v>
      </c>
      <c r="EY439">
        <v>201</v>
      </c>
      <c r="EZ439">
        <v>9</v>
      </c>
      <c r="FA439">
        <v>57</v>
      </c>
      <c r="FB439">
        <v>134</v>
      </c>
      <c r="FC439">
        <v>5054</v>
      </c>
      <c r="FD439">
        <v>2703</v>
      </c>
      <c r="FE439">
        <v>562</v>
      </c>
      <c r="FF439">
        <v>8407</v>
      </c>
      <c r="FG439">
        <v>93</v>
      </c>
      <c r="FH439">
        <v>32</v>
      </c>
      <c r="FI439">
        <v>2</v>
      </c>
      <c r="FJ439">
        <v>13</v>
      </c>
      <c r="FK439">
        <v>2</v>
      </c>
      <c r="FL439">
        <v>91</v>
      </c>
      <c r="FM439">
        <v>0</v>
      </c>
      <c r="FN439">
        <v>8</v>
      </c>
      <c r="FO439">
        <v>2</v>
      </c>
      <c r="FP439">
        <v>0</v>
      </c>
      <c r="FQ439">
        <v>1</v>
      </c>
      <c r="FR439">
        <v>4</v>
      </c>
      <c r="FS439">
        <v>1</v>
      </c>
      <c r="FT439">
        <v>0</v>
      </c>
      <c r="FU439">
        <v>6</v>
      </c>
      <c r="FV439">
        <v>6</v>
      </c>
      <c r="FW439">
        <v>2</v>
      </c>
      <c r="FX439">
        <v>2</v>
      </c>
      <c r="FY439">
        <v>2</v>
      </c>
      <c r="FZ439">
        <v>4</v>
      </c>
      <c r="GA439">
        <v>14</v>
      </c>
      <c r="GB439">
        <v>4</v>
      </c>
      <c r="GC439">
        <v>518</v>
      </c>
      <c r="GD439">
        <v>142</v>
      </c>
      <c r="GE439">
        <v>660</v>
      </c>
      <c r="GF439">
        <v>7</v>
      </c>
      <c r="GG439">
        <v>1</v>
      </c>
      <c r="GH439">
        <v>8</v>
      </c>
      <c r="GI439">
        <v>509</v>
      </c>
      <c r="GJ439">
        <v>140</v>
      </c>
      <c r="GK439">
        <v>649</v>
      </c>
      <c r="GL439">
        <v>518</v>
      </c>
      <c r="GM439">
        <v>46</v>
      </c>
      <c r="GN439">
        <v>46</v>
      </c>
      <c r="GO439">
        <v>46</v>
      </c>
      <c r="GP439">
        <v>347</v>
      </c>
      <c r="GQ439">
        <v>0</v>
      </c>
      <c r="GR439">
        <v>0</v>
      </c>
      <c r="GS439">
        <v>0</v>
      </c>
      <c r="GT439" t="s">
        <v>121</v>
      </c>
      <c r="GU439" t="s">
        <v>1390</v>
      </c>
      <c r="HH439" s="130"/>
      <c r="HI439" s="130"/>
      <c r="HN439" s="130"/>
      <c r="HO439" s="130"/>
      <c r="HP439" s="130"/>
    </row>
    <row r="440" spans="1:224" x14ac:dyDescent="0.3">
      <c r="A440" t="s">
        <v>130</v>
      </c>
      <c r="B440" t="s">
        <v>144</v>
      </c>
      <c r="C440" t="s">
        <v>923</v>
      </c>
      <c r="D440" t="s">
        <v>924</v>
      </c>
      <c r="E440" s="353">
        <v>44682</v>
      </c>
      <c r="F440">
        <v>11955</v>
      </c>
      <c r="G440">
        <v>645</v>
      </c>
      <c r="H440">
        <v>618</v>
      </c>
      <c r="I440">
        <v>661</v>
      </c>
      <c r="J440">
        <v>570</v>
      </c>
      <c r="K440">
        <v>654</v>
      </c>
      <c r="L440">
        <v>399</v>
      </c>
      <c r="M440">
        <v>507</v>
      </c>
      <c r="N440">
        <v>582</v>
      </c>
      <c r="O440">
        <v>696</v>
      </c>
      <c r="P440">
        <v>21</v>
      </c>
      <c r="Q440">
        <v>20</v>
      </c>
      <c r="R440">
        <v>22</v>
      </c>
      <c r="S440">
        <v>18</v>
      </c>
      <c r="T440">
        <v>22</v>
      </c>
      <c r="U440">
        <v>13</v>
      </c>
      <c r="V440">
        <v>15</v>
      </c>
      <c r="W440">
        <v>30</v>
      </c>
      <c r="X440">
        <v>35</v>
      </c>
      <c r="Y440">
        <v>620</v>
      </c>
      <c r="Z440">
        <v>594</v>
      </c>
      <c r="AA440">
        <v>635</v>
      </c>
      <c r="AB440">
        <v>548</v>
      </c>
      <c r="AC440">
        <v>628</v>
      </c>
      <c r="AD440">
        <v>385</v>
      </c>
      <c r="AE440">
        <v>489</v>
      </c>
      <c r="AF440">
        <v>548</v>
      </c>
      <c r="AG440">
        <v>655</v>
      </c>
      <c r="AH440">
        <v>94</v>
      </c>
      <c r="AI440">
        <v>86</v>
      </c>
      <c r="AJ440">
        <v>4</v>
      </c>
      <c r="AK440">
        <v>3</v>
      </c>
      <c r="AL440">
        <v>90</v>
      </c>
      <c r="AM440">
        <v>83</v>
      </c>
      <c r="AN440">
        <v>314</v>
      </c>
      <c r="AO440">
        <v>10</v>
      </c>
      <c r="AP440">
        <v>303</v>
      </c>
      <c r="AQ440">
        <v>0</v>
      </c>
      <c r="AR440">
        <v>0</v>
      </c>
      <c r="AS440">
        <v>0</v>
      </c>
      <c r="AT440">
        <v>274</v>
      </c>
      <c r="AU440">
        <v>8</v>
      </c>
      <c r="AV440">
        <v>265</v>
      </c>
      <c r="AW440">
        <v>507</v>
      </c>
      <c r="AX440">
        <v>6</v>
      </c>
      <c r="AY440">
        <v>15</v>
      </c>
      <c r="AZ440">
        <v>486</v>
      </c>
      <c r="BA440">
        <v>15</v>
      </c>
      <c r="BB440">
        <v>0</v>
      </c>
      <c r="BC440">
        <v>0</v>
      </c>
      <c r="BD440">
        <v>15</v>
      </c>
      <c r="BE440">
        <v>489</v>
      </c>
      <c r="BF440">
        <v>6</v>
      </c>
      <c r="BG440">
        <v>15</v>
      </c>
      <c r="BH440">
        <v>468</v>
      </c>
      <c r="BI440">
        <v>90</v>
      </c>
      <c r="BJ440">
        <v>10</v>
      </c>
      <c r="BK440">
        <v>106</v>
      </c>
      <c r="BL440">
        <v>132</v>
      </c>
      <c r="BM440">
        <v>40</v>
      </c>
      <c r="BN440">
        <v>15</v>
      </c>
      <c r="BO440">
        <v>68</v>
      </c>
      <c r="BP440">
        <v>20</v>
      </c>
      <c r="BQ440">
        <v>0</v>
      </c>
      <c r="BR440">
        <v>0</v>
      </c>
      <c r="BS440">
        <v>48</v>
      </c>
      <c r="BT440">
        <v>0</v>
      </c>
      <c r="BU440">
        <v>0</v>
      </c>
      <c r="BV440">
        <v>5</v>
      </c>
      <c r="BW440">
        <v>15</v>
      </c>
      <c r="BX440">
        <v>0</v>
      </c>
      <c r="BY440">
        <v>15</v>
      </c>
      <c r="BZ440">
        <v>38</v>
      </c>
      <c r="CA440">
        <v>11</v>
      </c>
      <c r="CB440">
        <v>33</v>
      </c>
      <c r="CC440">
        <v>5</v>
      </c>
      <c r="CG440">
        <v>645</v>
      </c>
      <c r="CH440">
        <v>488</v>
      </c>
      <c r="CI440">
        <v>661</v>
      </c>
      <c r="CJ440">
        <v>152</v>
      </c>
      <c r="CK440">
        <v>587</v>
      </c>
      <c r="CL440">
        <v>366</v>
      </c>
      <c r="CM440">
        <v>618</v>
      </c>
      <c r="CN440">
        <v>573</v>
      </c>
      <c r="CO440">
        <v>587</v>
      </c>
      <c r="CP440">
        <v>228</v>
      </c>
      <c r="CQ440">
        <v>21</v>
      </c>
      <c r="CR440">
        <v>15</v>
      </c>
      <c r="CS440">
        <v>22</v>
      </c>
      <c r="CT440">
        <v>3</v>
      </c>
      <c r="CU440">
        <v>19</v>
      </c>
      <c r="CV440">
        <v>12</v>
      </c>
      <c r="CW440">
        <v>20</v>
      </c>
      <c r="CX440">
        <v>19</v>
      </c>
      <c r="CY440">
        <v>18</v>
      </c>
      <c r="CZ440">
        <v>8</v>
      </c>
      <c r="DA440">
        <v>620</v>
      </c>
      <c r="DB440">
        <v>470</v>
      </c>
      <c r="DC440">
        <v>635</v>
      </c>
      <c r="DD440">
        <v>147</v>
      </c>
      <c r="DE440">
        <v>565</v>
      </c>
      <c r="DF440">
        <v>351</v>
      </c>
      <c r="DG440">
        <v>594</v>
      </c>
      <c r="DH440">
        <v>550</v>
      </c>
      <c r="DI440">
        <v>565</v>
      </c>
      <c r="DJ440">
        <v>218</v>
      </c>
      <c r="DL440">
        <v>756</v>
      </c>
      <c r="DM440">
        <v>749</v>
      </c>
      <c r="DN440">
        <v>7</v>
      </c>
      <c r="DO440">
        <v>756</v>
      </c>
      <c r="DP440">
        <v>44</v>
      </c>
      <c r="DQ440">
        <v>705</v>
      </c>
      <c r="DR440">
        <v>7</v>
      </c>
      <c r="DS440">
        <v>1</v>
      </c>
      <c r="DT440">
        <v>430</v>
      </c>
      <c r="DU440">
        <v>160</v>
      </c>
      <c r="DV440">
        <v>452</v>
      </c>
      <c r="DW440">
        <v>77</v>
      </c>
      <c r="DX440">
        <v>9</v>
      </c>
      <c r="DY440">
        <v>36</v>
      </c>
      <c r="DZ440">
        <v>20</v>
      </c>
      <c r="EA440">
        <v>2</v>
      </c>
      <c r="EB440">
        <v>0</v>
      </c>
      <c r="EC440">
        <v>0</v>
      </c>
      <c r="ED440">
        <v>418</v>
      </c>
      <c r="EE440">
        <v>9</v>
      </c>
      <c r="EF440">
        <v>3</v>
      </c>
      <c r="EG440">
        <v>87</v>
      </c>
      <c r="EH440">
        <v>423</v>
      </c>
      <c r="EI440">
        <v>243</v>
      </c>
      <c r="EJ440">
        <v>3</v>
      </c>
      <c r="EK440">
        <v>26</v>
      </c>
      <c r="EL440">
        <v>13</v>
      </c>
      <c r="EM440">
        <v>2</v>
      </c>
      <c r="EN440">
        <v>0</v>
      </c>
      <c r="EO440">
        <v>60</v>
      </c>
      <c r="EP440">
        <v>405</v>
      </c>
      <c r="EQ440">
        <v>240</v>
      </c>
      <c r="ER440">
        <v>10</v>
      </c>
      <c r="ES440">
        <v>203</v>
      </c>
      <c r="ET440">
        <v>48</v>
      </c>
      <c r="EU440">
        <v>82</v>
      </c>
      <c r="EV440">
        <v>20</v>
      </c>
      <c r="EW440">
        <v>8747</v>
      </c>
      <c r="EX440">
        <v>0</v>
      </c>
      <c r="EY440">
        <v>247</v>
      </c>
      <c r="EZ440">
        <v>4</v>
      </c>
      <c r="FA440">
        <v>53</v>
      </c>
      <c r="FB440">
        <v>156</v>
      </c>
      <c r="FC440">
        <v>5181</v>
      </c>
      <c r="FD440">
        <v>3040</v>
      </c>
      <c r="FE440">
        <v>628</v>
      </c>
      <c r="FF440">
        <v>8849</v>
      </c>
      <c r="FG440">
        <v>97</v>
      </c>
      <c r="FH440">
        <v>37</v>
      </c>
      <c r="FI440">
        <v>1</v>
      </c>
      <c r="FJ440">
        <v>12</v>
      </c>
      <c r="FK440">
        <v>1</v>
      </c>
      <c r="FL440">
        <v>93</v>
      </c>
      <c r="FM440">
        <v>3</v>
      </c>
      <c r="FN440">
        <v>3</v>
      </c>
      <c r="FO440">
        <v>0</v>
      </c>
      <c r="FP440">
        <v>0</v>
      </c>
      <c r="FQ440">
        <v>0</v>
      </c>
      <c r="FR440">
        <v>3</v>
      </c>
      <c r="FS440">
        <v>0</v>
      </c>
      <c r="FT440">
        <v>0</v>
      </c>
      <c r="FU440">
        <v>17</v>
      </c>
      <c r="FV440">
        <v>4</v>
      </c>
      <c r="FW440">
        <v>2</v>
      </c>
      <c r="FX440">
        <v>1</v>
      </c>
      <c r="FY440">
        <v>11</v>
      </c>
      <c r="FZ440">
        <v>5</v>
      </c>
      <c r="GA440">
        <v>20</v>
      </c>
      <c r="GB440">
        <v>8</v>
      </c>
      <c r="GC440">
        <v>421</v>
      </c>
      <c r="GD440">
        <v>98</v>
      </c>
      <c r="GE440">
        <v>519</v>
      </c>
      <c r="GF440">
        <v>10</v>
      </c>
      <c r="GG440">
        <v>2</v>
      </c>
      <c r="GH440">
        <v>12</v>
      </c>
      <c r="GI440">
        <v>411</v>
      </c>
      <c r="GJ440">
        <v>95</v>
      </c>
      <c r="GK440">
        <v>506</v>
      </c>
      <c r="GL440">
        <v>421</v>
      </c>
      <c r="GM440">
        <v>47</v>
      </c>
      <c r="GN440">
        <v>47</v>
      </c>
      <c r="GO440">
        <v>47</v>
      </c>
      <c r="GP440">
        <v>211</v>
      </c>
      <c r="GQ440">
        <v>1</v>
      </c>
      <c r="GR440">
        <v>1</v>
      </c>
      <c r="GS440">
        <v>1</v>
      </c>
      <c r="GT440" t="s">
        <v>118</v>
      </c>
      <c r="GU440" t="s">
        <v>1391</v>
      </c>
      <c r="HH440" s="130"/>
      <c r="HI440" s="130"/>
      <c r="HN440" s="130"/>
      <c r="HO440" s="130"/>
      <c r="HP440" s="130"/>
    </row>
    <row r="441" spans="1:224" x14ac:dyDescent="0.3">
      <c r="A441" t="s">
        <v>130</v>
      </c>
      <c r="B441" t="s">
        <v>144</v>
      </c>
      <c r="C441" t="s">
        <v>923</v>
      </c>
      <c r="D441" t="s">
        <v>924</v>
      </c>
      <c r="E441" s="353">
        <v>44713</v>
      </c>
      <c r="F441">
        <v>11963</v>
      </c>
      <c r="G441">
        <v>655</v>
      </c>
      <c r="H441">
        <v>631</v>
      </c>
      <c r="I441">
        <v>670</v>
      </c>
      <c r="J441">
        <v>591</v>
      </c>
      <c r="K441">
        <v>664</v>
      </c>
      <c r="L441">
        <v>428</v>
      </c>
      <c r="M441">
        <v>535</v>
      </c>
      <c r="N441">
        <v>582</v>
      </c>
      <c r="O441">
        <v>703</v>
      </c>
      <c r="P441">
        <v>23</v>
      </c>
      <c r="Q441">
        <v>22</v>
      </c>
      <c r="R441">
        <v>23</v>
      </c>
      <c r="S441">
        <v>20</v>
      </c>
      <c r="T441">
        <v>24</v>
      </c>
      <c r="U441">
        <v>13</v>
      </c>
      <c r="V441">
        <v>17</v>
      </c>
      <c r="W441">
        <v>25</v>
      </c>
      <c r="X441">
        <v>34</v>
      </c>
      <c r="Y441">
        <v>629</v>
      </c>
      <c r="Z441">
        <v>606</v>
      </c>
      <c r="AA441">
        <v>644</v>
      </c>
      <c r="AB441">
        <v>568</v>
      </c>
      <c r="AC441">
        <v>637</v>
      </c>
      <c r="AD441">
        <v>414</v>
      </c>
      <c r="AE441">
        <v>516</v>
      </c>
      <c r="AF441">
        <v>553</v>
      </c>
      <c r="AG441">
        <v>664</v>
      </c>
      <c r="AH441">
        <v>93</v>
      </c>
      <c r="AI441">
        <v>85</v>
      </c>
      <c r="AJ441">
        <v>4</v>
      </c>
      <c r="AK441">
        <v>3</v>
      </c>
      <c r="AL441">
        <v>89</v>
      </c>
      <c r="AM441">
        <v>82</v>
      </c>
      <c r="AN441">
        <v>348</v>
      </c>
      <c r="AO441">
        <v>11</v>
      </c>
      <c r="AP441">
        <v>336</v>
      </c>
      <c r="AQ441">
        <v>0</v>
      </c>
      <c r="AR441">
        <v>0</v>
      </c>
      <c r="AS441">
        <v>0</v>
      </c>
      <c r="AT441">
        <v>299</v>
      </c>
      <c r="AU441">
        <v>7</v>
      </c>
      <c r="AV441">
        <v>291</v>
      </c>
      <c r="AW441">
        <v>535</v>
      </c>
      <c r="AX441">
        <v>7</v>
      </c>
      <c r="AY441">
        <v>16</v>
      </c>
      <c r="AZ441">
        <v>512</v>
      </c>
      <c r="BA441">
        <v>17</v>
      </c>
      <c r="BB441">
        <v>0</v>
      </c>
      <c r="BC441">
        <v>0</v>
      </c>
      <c r="BD441">
        <v>17</v>
      </c>
      <c r="BE441">
        <v>516</v>
      </c>
      <c r="BF441">
        <v>7</v>
      </c>
      <c r="BG441">
        <v>16</v>
      </c>
      <c r="BH441">
        <v>493</v>
      </c>
      <c r="BI441">
        <v>90</v>
      </c>
      <c r="BJ441">
        <v>10</v>
      </c>
      <c r="BK441">
        <v>108</v>
      </c>
      <c r="BL441">
        <v>133</v>
      </c>
      <c r="BM441">
        <v>41</v>
      </c>
      <c r="BN441">
        <v>16</v>
      </c>
      <c r="BO441">
        <v>68</v>
      </c>
      <c r="BP441">
        <v>21</v>
      </c>
      <c r="BQ441">
        <v>0</v>
      </c>
      <c r="BR441">
        <v>0</v>
      </c>
      <c r="BS441">
        <v>47</v>
      </c>
      <c r="BT441">
        <v>0</v>
      </c>
      <c r="BU441">
        <v>0</v>
      </c>
      <c r="BV441">
        <v>5</v>
      </c>
      <c r="BW441">
        <v>15</v>
      </c>
      <c r="BX441">
        <v>0</v>
      </c>
      <c r="BY441">
        <v>15</v>
      </c>
      <c r="BZ441">
        <v>39</v>
      </c>
      <c r="CA441">
        <v>12</v>
      </c>
      <c r="CB441">
        <v>33</v>
      </c>
      <c r="CC441">
        <v>6</v>
      </c>
      <c r="CG441">
        <v>655</v>
      </c>
      <c r="CH441">
        <v>480</v>
      </c>
      <c r="CI441">
        <v>670</v>
      </c>
      <c r="CJ441">
        <v>150</v>
      </c>
      <c r="CK441">
        <v>577</v>
      </c>
      <c r="CL441">
        <v>366</v>
      </c>
      <c r="CM441">
        <v>631</v>
      </c>
      <c r="CN441">
        <v>564</v>
      </c>
      <c r="CO441">
        <v>603</v>
      </c>
      <c r="CP441">
        <v>226</v>
      </c>
      <c r="CQ441">
        <v>23</v>
      </c>
      <c r="CR441">
        <v>17</v>
      </c>
      <c r="CS441">
        <v>23</v>
      </c>
      <c r="CT441">
        <v>3</v>
      </c>
      <c r="CU441">
        <v>19</v>
      </c>
      <c r="CV441">
        <v>13</v>
      </c>
      <c r="CW441">
        <v>22</v>
      </c>
      <c r="CX441">
        <v>21</v>
      </c>
      <c r="CY441">
        <v>21</v>
      </c>
      <c r="CZ441">
        <v>9</v>
      </c>
      <c r="DA441">
        <v>629</v>
      </c>
      <c r="DB441">
        <v>472</v>
      </c>
      <c r="DC441">
        <v>644</v>
      </c>
      <c r="DD441">
        <v>148</v>
      </c>
      <c r="DE441">
        <v>571</v>
      </c>
      <c r="DF441">
        <v>356</v>
      </c>
      <c r="DG441">
        <v>606</v>
      </c>
      <c r="DH441">
        <v>559</v>
      </c>
      <c r="DI441">
        <v>579</v>
      </c>
      <c r="DJ441">
        <v>222</v>
      </c>
      <c r="DL441">
        <v>755</v>
      </c>
      <c r="DM441">
        <v>749</v>
      </c>
      <c r="DN441">
        <v>6</v>
      </c>
      <c r="DO441">
        <v>755</v>
      </c>
      <c r="DP441">
        <v>42</v>
      </c>
      <c r="DQ441">
        <v>707</v>
      </c>
      <c r="DR441">
        <v>6</v>
      </c>
      <c r="DS441">
        <v>1</v>
      </c>
      <c r="DT441">
        <v>428</v>
      </c>
      <c r="DU441">
        <v>157</v>
      </c>
      <c r="DV441">
        <v>453</v>
      </c>
      <c r="DW441">
        <v>77</v>
      </c>
      <c r="DX441">
        <v>9</v>
      </c>
      <c r="DY441">
        <v>36</v>
      </c>
      <c r="DZ441">
        <v>21</v>
      </c>
      <c r="EA441">
        <v>2</v>
      </c>
      <c r="EB441">
        <v>0</v>
      </c>
      <c r="EC441">
        <v>0</v>
      </c>
      <c r="ED441">
        <v>417</v>
      </c>
      <c r="EE441">
        <v>8</v>
      </c>
      <c r="EF441">
        <v>3</v>
      </c>
      <c r="EG441">
        <v>84</v>
      </c>
      <c r="EH441">
        <v>421</v>
      </c>
      <c r="EI441">
        <v>247</v>
      </c>
      <c r="EJ441">
        <v>3</v>
      </c>
      <c r="EK441">
        <v>25</v>
      </c>
      <c r="EL441">
        <v>12</v>
      </c>
      <c r="EM441">
        <v>2</v>
      </c>
      <c r="EN441">
        <v>0</v>
      </c>
      <c r="EO441">
        <v>58</v>
      </c>
      <c r="EP441">
        <v>400</v>
      </c>
      <c r="EQ441">
        <v>243</v>
      </c>
      <c r="ER441">
        <v>10</v>
      </c>
      <c r="ES441">
        <v>203</v>
      </c>
      <c r="ET441">
        <v>48</v>
      </c>
      <c r="EU441">
        <v>86</v>
      </c>
      <c r="EV441">
        <v>21</v>
      </c>
      <c r="EW441">
        <v>8742</v>
      </c>
      <c r="EX441">
        <v>1</v>
      </c>
      <c r="EY441">
        <v>249</v>
      </c>
      <c r="EZ441">
        <v>5</v>
      </c>
      <c r="FA441">
        <v>52</v>
      </c>
      <c r="FB441">
        <v>158</v>
      </c>
      <c r="FC441">
        <v>5120</v>
      </c>
      <c r="FD441">
        <v>3024</v>
      </c>
      <c r="FE441">
        <v>634</v>
      </c>
      <c r="FF441">
        <v>8849</v>
      </c>
      <c r="FG441">
        <v>99</v>
      </c>
      <c r="FH441">
        <v>39</v>
      </c>
      <c r="FI441">
        <v>3</v>
      </c>
      <c r="FJ441">
        <v>13</v>
      </c>
      <c r="FK441">
        <v>1</v>
      </c>
      <c r="FL441">
        <v>96</v>
      </c>
      <c r="FM441">
        <v>2</v>
      </c>
      <c r="FN441">
        <v>3</v>
      </c>
      <c r="FO441">
        <v>0</v>
      </c>
      <c r="FP441">
        <v>0</v>
      </c>
      <c r="FQ441">
        <v>0</v>
      </c>
      <c r="FR441">
        <v>3</v>
      </c>
      <c r="FS441">
        <v>0</v>
      </c>
      <c r="FT441">
        <v>0</v>
      </c>
      <c r="FU441">
        <v>17</v>
      </c>
      <c r="FV441">
        <v>6</v>
      </c>
      <c r="FW441">
        <v>3</v>
      </c>
      <c r="FX441">
        <v>2</v>
      </c>
      <c r="FY441">
        <v>11</v>
      </c>
      <c r="FZ441">
        <v>5</v>
      </c>
      <c r="GA441">
        <v>20</v>
      </c>
      <c r="GB441">
        <v>8</v>
      </c>
      <c r="GC441">
        <v>421</v>
      </c>
      <c r="GD441">
        <v>100</v>
      </c>
      <c r="GE441">
        <v>521</v>
      </c>
      <c r="GF441">
        <v>10</v>
      </c>
      <c r="GG441">
        <v>1</v>
      </c>
      <c r="GH441">
        <v>11</v>
      </c>
      <c r="GI441">
        <v>411</v>
      </c>
      <c r="GJ441">
        <v>98</v>
      </c>
      <c r="GK441">
        <v>509</v>
      </c>
      <c r="GL441">
        <v>421</v>
      </c>
      <c r="GM441">
        <v>48</v>
      </c>
      <c r="GN441">
        <v>48</v>
      </c>
      <c r="GO441">
        <v>48</v>
      </c>
      <c r="GP441">
        <v>212</v>
      </c>
      <c r="GQ441">
        <v>1</v>
      </c>
      <c r="GR441">
        <v>1</v>
      </c>
      <c r="GS441">
        <v>1</v>
      </c>
      <c r="GT441" t="s">
        <v>121</v>
      </c>
      <c r="GU441" t="s">
        <v>1391</v>
      </c>
      <c r="HH441" s="130"/>
      <c r="HI441" s="130"/>
      <c r="HN441" s="130"/>
      <c r="HO441" s="130"/>
      <c r="HP441" s="130"/>
    </row>
    <row r="442" spans="1:224" x14ac:dyDescent="0.3">
      <c r="A442" t="s">
        <v>130</v>
      </c>
      <c r="B442" t="s">
        <v>240</v>
      </c>
      <c r="C442" t="s">
        <v>925</v>
      </c>
      <c r="D442" t="s">
        <v>926</v>
      </c>
      <c r="E442" s="353">
        <v>44682</v>
      </c>
      <c r="F442">
        <v>9699</v>
      </c>
      <c r="G442">
        <v>480</v>
      </c>
      <c r="H442">
        <v>464</v>
      </c>
      <c r="I442">
        <v>508</v>
      </c>
      <c r="J442">
        <v>422</v>
      </c>
      <c r="K442">
        <v>509</v>
      </c>
      <c r="L442">
        <v>297</v>
      </c>
      <c r="M442">
        <v>332</v>
      </c>
      <c r="N442">
        <v>227</v>
      </c>
      <c r="O442">
        <v>533</v>
      </c>
      <c r="P442">
        <v>5</v>
      </c>
      <c r="Q442">
        <v>10</v>
      </c>
      <c r="R442">
        <v>11</v>
      </c>
      <c r="S442">
        <v>5</v>
      </c>
      <c r="T442">
        <v>10</v>
      </c>
      <c r="U442">
        <v>8</v>
      </c>
      <c r="V442">
        <v>4</v>
      </c>
      <c r="W442">
        <v>8</v>
      </c>
      <c r="X442">
        <v>15</v>
      </c>
      <c r="Y442">
        <v>471</v>
      </c>
      <c r="Z442">
        <v>450</v>
      </c>
      <c r="AA442">
        <v>493</v>
      </c>
      <c r="AB442">
        <v>415</v>
      </c>
      <c r="AC442">
        <v>495</v>
      </c>
      <c r="AD442">
        <v>288</v>
      </c>
      <c r="AE442">
        <v>327</v>
      </c>
      <c r="AF442">
        <v>219</v>
      </c>
      <c r="AG442">
        <v>514</v>
      </c>
      <c r="AH442">
        <v>65</v>
      </c>
      <c r="AI442">
        <v>52</v>
      </c>
      <c r="AJ442">
        <v>0</v>
      </c>
      <c r="AK442">
        <v>0</v>
      </c>
      <c r="AL442">
        <v>64</v>
      </c>
      <c r="AM442">
        <v>51</v>
      </c>
      <c r="AN442">
        <v>200</v>
      </c>
      <c r="AO442">
        <v>3</v>
      </c>
      <c r="AP442">
        <v>197</v>
      </c>
      <c r="AQ442">
        <v>0</v>
      </c>
      <c r="AR442">
        <v>0</v>
      </c>
      <c r="AS442">
        <v>0</v>
      </c>
      <c r="AT442">
        <v>86</v>
      </c>
      <c r="AU442">
        <v>3</v>
      </c>
      <c r="AV442">
        <v>83</v>
      </c>
      <c r="AW442">
        <v>332</v>
      </c>
      <c r="AX442">
        <v>0</v>
      </c>
      <c r="AY442">
        <v>8</v>
      </c>
      <c r="AZ442">
        <v>318</v>
      </c>
      <c r="BA442">
        <v>4</v>
      </c>
      <c r="BB442">
        <v>0</v>
      </c>
      <c r="BC442">
        <v>1</v>
      </c>
      <c r="BD442">
        <v>3</v>
      </c>
      <c r="BE442">
        <v>327</v>
      </c>
      <c r="BF442">
        <v>0</v>
      </c>
      <c r="BG442">
        <v>7</v>
      </c>
      <c r="BH442">
        <v>314</v>
      </c>
      <c r="BI442">
        <v>78</v>
      </c>
      <c r="BJ442">
        <v>12</v>
      </c>
      <c r="BK442">
        <v>113</v>
      </c>
      <c r="BL442">
        <v>86</v>
      </c>
      <c r="BM442">
        <v>25</v>
      </c>
      <c r="BN442">
        <v>6</v>
      </c>
      <c r="BO442">
        <v>34</v>
      </c>
      <c r="BP442">
        <v>15</v>
      </c>
      <c r="BQ442">
        <v>0</v>
      </c>
      <c r="BR442">
        <v>0</v>
      </c>
      <c r="BS442">
        <v>19</v>
      </c>
      <c r="BT442">
        <v>0</v>
      </c>
      <c r="BU442">
        <v>0</v>
      </c>
      <c r="BV442">
        <v>2</v>
      </c>
      <c r="BW442">
        <v>7</v>
      </c>
      <c r="BX442">
        <v>0</v>
      </c>
      <c r="BY442">
        <v>7</v>
      </c>
      <c r="BZ442">
        <v>13</v>
      </c>
      <c r="CA442">
        <v>1</v>
      </c>
      <c r="CB442">
        <v>10</v>
      </c>
      <c r="CC442">
        <v>3</v>
      </c>
      <c r="CG442">
        <v>480</v>
      </c>
      <c r="CH442">
        <v>352</v>
      </c>
      <c r="CI442">
        <v>508</v>
      </c>
      <c r="CJ442">
        <v>131</v>
      </c>
      <c r="CK442">
        <v>440</v>
      </c>
      <c r="CL442">
        <v>267</v>
      </c>
      <c r="CM442">
        <v>464</v>
      </c>
      <c r="CN442">
        <v>425</v>
      </c>
      <c r="CO442">
        <v>411</v>
      </c>
      <c r="CP442">
        <v>148</v>
      </c>
      <c r="CQ442">
        <v>5</v>
      </c>
      <c r="CR442">
        <v>5</v>
      </c>
      <c r="CS442">
        <v>11</v>
      </c>
      <c r="CT442">
        <v>0</v>
      </c>
      <c r="CU442">
        <v>8</v>
      </c>
      <c r="CV442">
        <v>3</v>
      </c>
      <c r="CW442">
        <v>10</v>
      </c>
      <c r="CX442">
        <v>9</v>
      </c>
      <c r="CY442">
        <v>5</v>
      </c>
      <c r="CZ442">
        <v>1</v>
      </c>
      <c r="DA442">
        <v>471</v>
      </c>
      <c r="DB442">
        <v>345</v>
      </c>
      <c r="DC442">
        <v>493</v>
      </c>
      <c r="DD442">
        <v>130</v>
      </c>
      <c r="DE442">
        <v>428</v>
      </c>
      <c r="DF442">
        <v>262</v>
      </c>
      <c r="DG442">
        <v>450</v>
      </c>
      <c r="DH442">
        <v>414</v>
      </c>
      <c r="DI442">
        <v>403</v>
      </c>
      <c r="DJ442">
        <v>147</v>
      </c>
      <c r="DL442">
        <v>618</v>
      </c>
      <c r="DM442">
        <v>613</v>
      </c>
      <c r="DN442">
        <v>5</v>
      </c>
      <c r="DO442">
        <v>618</v>
      </c>
      <c r="DP442">
        <v>20</v>
      </c>
      <c r="DQ442">
        <v>593</v>
      </c>
      <c r="DR442">
        <v>5</v>
      </c>
      <c r="DS442">
        <v>1</v>
      </c>
      <c r="DT442">
        <v>370</v>
      </c>
      <c r="DU442">
        <v>174</v>
      </c>
      <c r="DV442">
        <v>350</v>
      </c>
      <c r="DW442">
        <v>66</v>
      </c>
      <c r="DX442">
        <v>6</v>
      </c>
      <c r="DY442">
        <v>16</v>
      </c>
      <c r="DZ442">
        <v>6</v>
      </c>
      <c r="EA442">
        <v>0</v>
      </c>
      <c r="EB442">
        <v>1</v>
      </c>
      <c r="EC442">
        <v>0</v>
      </c>
      <c r="ED442">
        <v>363</v>
      </c>
      <c r="EE442">
        <v>4</v>
      </c>
      <c r="EF442">
        <v>1</v>
      </c>
      <c r="EG442">
        <v>53</v>
      </c>
      <c r="EH442">
        <v>331</v>
      </c>
      <c r="EI442">
        <v>233</v>
      </c>
      <c r="EJ442">
        <v>0</v>
      </c>
      <c r="EK442">
        <v>12</v>
      </c>
      <c r="EL442">
        <v>7</v>
      </c>
      <c r="EM442">
        <v>1</v>
      </c>
      <c r="EN442">
        <v>1</v>
      </c>
      <c r="EO442">
        <v>40</v>
      </c>
      <c r="EP442">
        <v>321</v>
      </c>
      <c r="EQ442">
        <v>231</v>
      </c>
      <c r="ER442">
        <v>24</v>
      </c>
      <c r="ES442">
        <v>158</v>
      </c>
      <c r="ET442">
        <v>30</v>
      </c>
      <c r="EU442">
        <v>42</v>
      </c>
      <c r="EV442">
        <v>13</v>
      </c>
      <c r="EW442">
        <v>7301</v>
      </c>
      <c r="EX442">
        <v>3</v>
      </c>
      <c r="EY442">
        <v>292</v>
      </c>
      <c r="EZ442">
        <v>10</v>
      </c>
      <c r="FA442">
        <v>25</v>
      </c>
      <c r="FB442">
        <v>120</v>
      </c>
      <c r="FC442">
        <v>4280</v>
      </c>
      <c r="FD442">
        <v>2455</v>
      </c>
      <c r="FE442">
        <v>621</v>
      </c>
      <c r="FF442">
        <v>7356</v>
      </c>
      <c r="FG442">
        <v>61</v>
      </c>
      <c r="FH442">
        <v>16</v>
      </c>
      <c r="FI442">
        <v>1</v>
      </c>
      <c r="FJ442">
        <v>8</v>
      </c>
      <c r="FK442">
        <v>0</v>
      </c>
      <c r="FL442">
        <v>58</v>
      </c>
      <c r="FM442">
        <v>3</v>
      </c>
      <c r="FN442">
        <v>1</v>
      </c>
      <c r="FO442">
        <v>0</v>
      </c>
      <c r="FP442">
        <v>0</v>
      </c>
      <c r="FQ442">
        <v>0</v>
      </c>
      <c r="FR442">
        <v>0</v>
      </c>
      <c r="FS442">
        <v>0</v>
      </c>
      <c r="FT442">
        <v>0</v>
      </c>
      <c r="FU442">
        <v>7</v>
      </c>
      <c r="FV442">
        <v>5</v>
      </c>
      <c r="FW442">
        <v>3</v>
      </c>
      <c r="FX442">
        <v>2</v>
      </c>
      <c r="FY442">
        <v>3</v>
      </c>
      <c r="FZ442">
        <v>4</v>
      </c>
      <c r="GA442">
        <v>8</v>
      </c>
      <c r="GB442">
        <v>1</v>
      </c>
      <c r="GC442">
        <v>341</v>
      </c>
      <c r="GD442">
        <v>104</v>
      </c>
      <c r="GE442">
        <v>445</v>
      </c>
      <c r="GF442">
        <v>5</v>
      </c>
      <c r="GG442">
        <v>0</v>
      </c>
      <c r="GH442">
        <v>5</v>
      </c>
      <c r="GI442">
        <v>333</v>
      </c>
      <c r="GJ442">
        <v>104</v>
      </c>
      <c r="GK442">
        <v>437</v>
      </c>
      <c r="GL442">
        <v>341</v>
      </c>
      <c r="GM442">
        <v>15</v>
      </c>
      <c r="GN442">
        <v>15</v>
      </c>
      <c r="GO442">
        <v>15</v>
      </c>
      <c r="GP442">
        <v>180</v>
      </c>
      <c r="GQ442">
        <v>0</v>
      </c>
      <c r="GR442">
        <v>0</v>
      </c>
      <c r="GS442">
        <v>0</v>
      </c>
      <c r="GT442" t="s">
        <v>118</v>
      </c>
      <c r="GU442" t="s">
        <v>1392</v>
      </c>
      <c r="HH442" s="130"/>
      <c r="HI442" s="130"/>
      <c r="HN442" s="130"/>
      <c r="HO442" s="130"/>
      <c r="HP442" s="130"/>
    </row>
    <row r="443" spans="1:224" x14ac:dyDescent="0.3">
      <c r="A443" t="s">
        <v>130</v>
      </c>
      <c r="B443" t="s">
        <v>131</v>
      </c>
      <c r="C443" t="s">
        <v>936</v>
      </c>
      <c r="D443" t="s">
        <v>937</v>
      </c>
      <c r="E443" s="353">
        <v>44682</v>
      </c>
      <c r="F443">
        <v>14136</v>
      </c>
      <c r="G443">
        <v>951</v>
      </c>
      <c r="H443">
        <v>915</v>
      </c>
      <c r="I443">
        <v>1008</v>
      </c>
      <c r="J443">
        <v>906</v>
      </c>
      <c r="K443">
        <v>977</v>
      </c>
      <c r="L443">
        <v>754</v>
      </c>
      <c r="M443">
        <v>843</v>
      </c>
      <c r="N443">
        <v>821</v>
      </c>
      <c r="O443">
        <v>1026</v>
      </c>
      <c r="P443">
        <v>21</v>
      </c>
      <c r="Q443">
        <v>20</v>
      </c>
      <c r="R443">
        <v>25</v>
      </c>
      <c r="S443">
        <v>22</v>
      </c>
      <c r="T443">
        <v>24</v>
      </c>
      <c r="U443">
        <v>16</v>
      </c>
      <c r="V443">
        <v>19</v>
      </c>
      <c r="W443">
        <v>20</v>
      </c>
      <c r="X443">
        <v>29</v>
      </c>
      <c r="Y443">
        <v>929</v>
      </c>
      <c r="Z443">
        <v>894</v>
      </c>
      <c r="AA443">
        <v>981</v>
      </c>
      <c r="AB443">
        <v>884</v>
      </c>
      <c r="AC443">
        <v>951</v>
      </c>
      <c r="AD443">
        <v>737</v>
      </c>
      <c r="AE443">
        <v>824</v>
      </c>
      <c r="AF443">
        <v>800</v>
      </c>
      <c r="AG443">
        <v>994</v>
      </c>
      <c r="AH443">
        <v>115</v>
      </c>
      <c r="AI443">
        <v>103</v>
      </c>
      <c r="AJ443">
        <v>2</v>
      </c>
      <c r="AK443">
        <v>2</v>
      </c>
      <c r="AL443">
        <v>113</v>
      </c>
      <c r="AM443">
        <v>101</v>
      </c>
      <c r="AN443">
        <v>656</v>
      </c>
      <c r="AO443">
        <v>15</v>
      </c>
      <c r="AP443">
        <v>641</v>
      </c>
      <c r="AQ443">
        <v>0</v>
      </c>
      <c r="AR443">
        <v>0</v>
      </c>
      <c r="AS443">
        <v>0</v>
      </c>
      <c r="AT443">
        <v>538</v>
      </c>
      <c r="AU443">
        <v>11</v>
      </c>
      <c r="AV443">
        <v>527</v>
      </c>
      <c r="AW443">
        <v>843</v>
      </c>
      <c r="AX443">
        <v>1</v>
      </c>
      <c r="AY443">
        <v>17</v>
      </c>
      <c r="AZ443">
        <v>824</v>
      </c>
      <c r="BA443">
        <v>19</v>
      </c>
      <c r="BB443">
        <v>0</v>
      </c>
      <c r="BC443">
        <v>1</v>
      </c>
      <c r="BD443">
        <v>18</v>
      </c>
      <c r="BE443">
        <v>824</v>
      </c>
      <c r="BF443">
        <v>1</v>
      </c>
      <c r="BG443">
        <v>16</v>
      </c>
      <c r="BH443">
        <v>806</v>
      </c>
      <c r="BI443">
        <v>199</v>
      </c>
      <c r="BJ443">
        <v>23</v>
      </c>
      <c r="BK443">
        <v>194</v>
      </c>
      <c r="BL443">
        <v>143</v>
      </c>
      <c r="BM443">
        <v>53</v>
      </c>
      <c r="BN443">
        <v>5</v>
      </c>
      <c r="BO443">
        <v>57</v>
      </c>
      <c r="BP443">
        <v>23</v>
      </c>
      <c r="BQ443">
        <v>2</v>
      </c>
      <c r="BR443">
        <v>0</v>
      </c>
      <c r="BS443">
        <v>34</v>
      </c>
      <c r="BT443">
        <v>0</v>
      </c>
      <c r="BU443">
        <v>0</v>
      </c>
      <c r="BV443">
        <v>6</v>
      </c>
      <c r="BW443">
        <v>13</v>
      </c>
      <c r="BX443">
        <v>0</v>
      </c>
      <c r="BY443">
        <v>13</v>
      </c>
      <c r="BZ443">
        <v>26</v>
      </c>
      <c r="CA443">
        <v>4</v>
      </c>
      <c r="CB443">
        <v>19</v>
      </c>
      <c r="CC443">
        <v>7</v>
      </c>
      <c r="CG443">
        <v>951</v>
      </c>
      <c r="CH443">
        <v>783</v>
      </c>
      <c r="CI443">
        <v>1008</v>
      </c>
      <c r="CJ443">
        <v>170</v>
      </c>
      <c r="CK443">
        <v>900</v>
      </c>
      <c r="CL443">
        <v>510</v>
      </c>
      <c r="CM443">
        <v>915</v>
      </c>
      <c r="CN443">
        <v>855</v>
      </c>
      <c r="CO443">
        <v>856</v>
      </c>
      <c r="CP443">
        <v>346</v>
      </c>
      <c r="CQ443">
        <v>21</v>
      </c>
      <c r="CR443">
        <v>19</v>
      </c>
      <c r="CS443">
        <v>25</v>
      </c>
      <c r="CT443">
        <v>1</v>
      </c>
      <c r="CU443">
        <v>21</v>
      </c>
      <c r="CV443">
        <v>11</v>
      </c>
      <c r="CW443">
        <v>20</v>
      </c>
      <c r="CX443">
        <v>20</v>
      </c>
      <c r="CY443">
        <v>17</v>
      </c>
      <c r="CZ443">
        <v>4</v>
      </c>
      <c r="DA443">
        <v>929</v>
      </c>
      <c r="DB443">
        <v>763</v>
      </c>
      <c r="DC443">
        <v>981</v>
      </c>
      <c r="DD443">
        <v>167</v>
      </c>
      <c r="DE443">
        <v>877</v>
      </c>
      <c r="DF443">
        <v>497</v>
      </c>
      <c r="DG443">
        <v>894</v>
      </c>
      <c r="DH443">
        <v>834</v>
      </c>
      <c r="DI443">
        <v>839</v>
      </c>
      <c r="DJ443">
        <v>342</v>
      </c>
      <c r="DL443">
        <v>1100</v>
      </c>
      <c r="DM443">
        <v>1097</v>
      </c>
      <c r="DN443">
        <v>3</v>
      </c>
      <c r="DO443">
        <v>1100</v>
      </c>
      <c r="DP443">
        <v>33</v>
      </c>
      <c r="DQ443">
        <v>1064</v>
      </c>
      <c r="DR443">
        <v>3</v>
      </c>
      <c r="DS443">
        <v>1</v>
      </c>
      <c r="DT443">
        <v>613</v>
      </c>
      <c r="DU443">
        <v>228</v>
      </c>
      <c r="DV443">
        <v>749</v>
      </c>
      <c r="DW443">
        <v>68</v>
      </c>
      <c r="DX443">
        <v>4</v>
      </c>
      <c r="DY443">
        <v>29</v>
      </c>
      <c r="DZ443">
        <v>19</v>
      </c>
      <c r="EA443">
        <v>3</v>
      </c>
      <c r="EB443">
        <v>0</v>
      </c>
      <c r="EC443">
        <v>0</v>
      </c>
      <c r="ED443">
        <v>595</v>
      </c>
      <c r="EE443">
        <v>15</v>
      </c>
      <c r="EF443">
        <v>3</v>
      </c>
      <c r="EG443">
        <v>90</v>
      </c>
      <c r="EH443">
        <v>606</v>
      </c>
      <c r="EI443">
        <v>401</v>
      </c>
      <c r="EJ443">
        <v>2</v>
      </c>
      <c r="EK443">
        <v>13</v>
      </c>
      <c r="EL443">
        <v>14</v>
      </c>
      <c r="EM443">
        <v>4</v>
      </c>
      <c r="EN443">
        <v>1</v>
      </c>
      <c r="EO443">
        <v>77</v>
      </c>
      <c r="EP443">
        <v>589</v>
      </c>
      <c r="EQ443">
        <v>397</v>
      </c>
      <c r="ER443">
        <v>32</v>
      </c>
      <c r="ES443">
        <v>232</v>
      </c>
      <c r="ET443">
        <v>42</v>
      </c>
      <c r="EU443">
        <v>222</v>
      </c>
      <c r="EV443">
        <v>31</v>
      </c>
      <c r="EW443">
        <v>9885</v>
      </c>
      <c r="EX443">
        <v>4</v>
      </c>
      <c r="EY443">
        <v>255</v>
      </c>
      <c r="EZ443">
        <v>60</v>
      </c>
      <c r="FA443">
        <v>54</v>
      </c>
      <c r="FB443">
        <v>162</v>
      </c>
      <c r="FC443">
        <v>5902</v>
      </c>
      <c r="FD443">
        <v>3381</v>
      </c>
      <c r="FE443">
        <v>855</v>
      </c>
      <c r="FF443">
        <v>10138</v>
      </c>
      <c r="FG443">
        <v>105</v>
      </c>
      <c r="FH443">
        <v>44</v>
      </c>
      <c r="FI443">
        <v>5</v>
      </c>
      <c r="FJ443">
        <v>30</v>
      </c>
      <c r="FK443">
        <v>0</v>
      </c>
      <c r="FL443">
        <v>103</v>
      </c>
      <c r="FM443">
        <v>2</v>
      </c>
      <c r="FN443">
        <v>3</v>
      </c>
      <c r="FO443">
        <v>1</v>
      </c>
      <c r="FP443">
        <v>0</v>
      </c>
      <c r="FQ443">
        <v>0</v>
      </c>
      <c r="FR443">
        <v>1</v>
      </c>
      <c r="FS443">
        <v>0</v>
      </c>
      <c r="FT443">
        <v>0</v>
      </c>
      <c r="FU443">
        <v>12</v>
      </c>
      <c r="FV443">
        <v>7</v>
      </c>
      <c r="FW443">
        <v>4</v>
      </c>
      <c r="FX443">
        <v>1</v>
      </c>
      <c r="FY443">
        <v>7</v>
      </c>
      <c r="FZ443">
        <v>5</v>
      </c>
      <c r="GA443">
        <v>15</v>
      </c>
      <c r="GB443">
        <v>4</v>
      </c>
      <c r="GC443">
        <v>661</v>
      </c>
      <c r="GD443">
        <v>191</v>
      </c>
      <c r="GE443">
        <v>852</v>
      </c>
      <c r="GF443">
        <v>10</v>
      </c>
      <c r="GG443">
        <v>4</v>
      </c>
      <c r="GH443">
        <v>14</v>
      </c>
      <c r="GI443">
        <v>651</v>
      </c>
      <c r="GJ443">
        <v>187</v>
      </c>
      <c r="GK443">
        <v>838</v>
      </c>
      <c r="GL443">
        <v>661</v>
      </c>
      <c r="GM443">
        <v>82</v>
      </c>
      <c r="GN443">
        <v>82</v>
      </c>
      <c r="GO443">
        <v>82</v>
      </c>
      <c r="GP443">
        <v>439</v>
      </c>
      <c r="GQ443">
        <v>2</v>
      </c>
      <c r="GR443">
        <v>1</v>
      </c>
      <c r="GS443">
        <v>1</v>
      </c>
      <c r="GT443" t="s">
        <v>118</v>
      </c>
      <c r="GU443" t="s">
        <v>1399</v>
      </c>
      <c r="HH443" s="130"/>
      <c r="HI443" s="130"/>
      <c r="HN443" s="130"/>
      <c r="HO443" s="130"/>
      <c r="HP443" s="130"/>
    </row>
    <row r="444" spans="1:224" x14ac:dyDescent="0.3">
      <c r="A444" t="s">
        <v>130</v>
      </c>
      <c r="B444" t="s">
        <v>240</v>
      </c>
      <c r="C444" t="s">
        <v>925</v>
      </c>
      <c r="D444" t="s">
        <v>926</v>
      </c>
      <c r="E444" s="353">
        <v>44713</v>
      </c>
      <c r="F444">
        <v>9625</v>
      </c>
      <c r="G444">
        <v>488</v>
      </c>
      <c r="H444">
        <v>469</v>
      </c>
      <c r="I444">
        <v>517</v>
      </c>
      <c r="J444">
        <v>436</v>
      </c>
      <c r="K444">
        <v>515</v>
      </c>
      <c r="L444">
        <v>305</v>
      </c>
      <c r="M444">
        <v>338</v>
      </c>
      <c r="N444">
        <v>233</v>
      </c>
      <c r="O444">
        <v>537</v>
      </c>
      <c r="P444">
        <v>5</v>
      </c>
      <c r="Q444">
        <v>9</v>
      </c>
      <c r="R444">
        <v>10</v>
      </c>
      <c r="S444">
        <v>4</v>
      </c>
      <c r="T444">
        <v>9</v>
      </c>
      <c r="U444">
        <v>8</v>
      </c>
      <c r="V444">
        <v>4</v>
      </c>
      <c r="W444">
        <v>8</v>
      </c>
      <c r="X444">
        <v>15</v>
      </c>
      <c r="Y444">
        <v>479</v>
      </c>
      <c r="Z444">
        <v>456</v>
      </c>
      <c r="AA444">
        <v>504</v>
      </c>
      <c r="AB444">
        <v>430</v>
      </c>
      <c r="AC444">
        <v>502</v>
      </c>
      <c r="AD444">
        <v>296</v>
      </c>
      <c r="AE444">
        <v>333</v>
      </c>
      <c r="AF444">
        <v>225</v>
      </c>
      <c r="AG444">
        <v>518</v>
      </c>
      <c r="AH444">
        <v>71</v>
      </c>
      <c r="AI444">
        <v>55</v>
      </c>
      <c r="AJ444">
        <v>0</v>
      </c>
      <c r="AK444">
        <v>0</v>
      </c>
      <c r="AL444">
        <v>70</v>
      </c>
      <c r="AM444">
        <v>54</v>
      </c>
      <c r="AN444">
        <v>210</v>
      </c>
      <c r="AO444">
        <v>2</v>
      </c>
      <c r="AP444">
        <v>208</v>
      </c>
      <c r="AQ444">
        <v>0</v>
      </c>
      <c r="AR444">
        <v>0</v>
      </c>
      <c r="AS444">
        <v>0</v>
      </c>
      <c r="AT444">
        <v>94</v>
      </c>
      <c r="AU444">
        <v>2</v>
      </c>
      <c r="AV444">
        <v>92</v>
      </c>
      <c r="AW444">
        <v>338</v>
      </c>
      <c r="AX444">
        <v>0</v>
      </c>
      <c r="AY444">
        <v>9</v>
      </c>
      <c r="AZ444">
        <v>323</v>
      </c>
      <c r="BA444">
        <v>4</v>
      </c>
      <c r="BB444">
        <v>0</v>
      </c>
      <c r="BC444">
        <v>1</v>
      </c>
      <c r="BD444">
        <v>3</v>
      </c>
      <c r="BE444">
        <v>333</v>
      </c>
      <c r="BF444">
        <v>0</v>
      </c>
      <c r="BG444">
        <v>8</v>
      </c>
      <c r="BH444">
        <v>319</v>
      </c>
      <c r="BI444">
        <v>79</v>
      </c>
      <c r="BJ444">
        <v>12</v>
      </c>
      <c r="BK444">
        <v>111</v>
      </c>
      <c r="BL444">
        <v>87</v>
      </c>
      <c r="BM444">
        <v>25</v>
      </c>
      <c r="BN444">
        <v>6</v>
      </c>
      <c r="BO444">
        <v>34</v>
      </c>
      <c r="BP444">
        <v>15</v>
      </c>
      <c r="BQ444">
        <v>0</v>
      </c>
      <c r="BR444">
        <v>0</v>
      </c>
      <c r="BS444">
        <v>19</v>
      </c>
      <c r="BT444">
        <v>0</v>
      </c>
      <c r="BU444">
        <v>0</v>
      </c>
      <c r="BV444">
        <v>2</v>
      </c>
      <c r="BW444">
        <v>7</v>
      </c>
      <c r="BX444">
        <v>0</v>
      </c>
      <c r="BY444">
        <v>7</v>
      </c>
      <c r="BZ444">
        <v>13</v>
      </c>
      <c r="CA444">
        <v>2</v>
      </c>
      <c r="CB444">
        <v>10</v>
      </c>
      <c r="CC444">
        <v>3</v>
      </c>
      <c r="CG444">
        <v>488</v>
      </c>
      <c r="CH444">
        <v>344</v>
      </c>
      <c r="CI444">
        <v>517</v>
      </c>
      <c r="CJ444">
        <v>133</v>
      </c>
      <c r="CK444">
        <v>432</v>
      </c>
      <c r="CL444">
        <v>265</v>
      </c>
      <c r="CM444">
        <v>469</v>
      </c>
      <c r="CN444">
        <v>413</v>
      </c>
      <c r="CO444">
        <v>418</v>
      </c>
      <c r="CP444">
        <v>148</v>
      </c>
      <c r="CQ444">
        <v>5</v>
      </c>
      <c r="CR444">
        <v>5</v>
      </c>
      <c r="CS444">
        <v>10</v>
      </c>
      <c r="CT444">
        <v>0</v>
      </c>
      <c r="CU444">
        <v>7</v>
      </c>
      <c r="CV444">
        <v>2</v>
      </c>
      <c r="CW444">
        <v>9</v>
      </c>
      <c r="CX444">
        <v>8</v>
      </c>
      <c r="CY444">
        <v>5</v>
      </c>
      <c r="CZ444">
        <v>1</v>
      </c>
      <c r="DA444">
        <v>479</v>
      </c>
      <c r="DB444">
        <v>357</v>
      </c>
      <c r="DC444">
        <v>504</v>
      </c>
      <c r="DD444">
        <v>136</v>
      </c>
      <c r="DE444">
        <v>438</v>
      </c>
      <c r="DF444">
        <v>273</v>
      </c>
      <c r="DG444">
        <v>456</v>
      </c>
      <c r="DH444">
        <v>426</v>
      </c>
      <c r="DI444">
        <v>411</v>
      </c>
      <c r="DJ444">
        <v>161</v>
      </c>
      <c r="DL444">
        <v>620</v>
      </c>
      <c r="DM444">
        <v>615</v>
      </c>
      <c r="DN444">
        <v>5</v>
      </c>
      <c r="DO444">
        <v>620</v>
      </c>
      <c r="DP444">
        <v>20</v>
      </c>
      <c r="DQ444">
        <v>595</v>
      </c>
      <c r="DR444">
        <v>5</v>
      </c>
      <c r="DS444">
        <v>1</v>
      </c>
      <c r="DT444">
        <v>369</v>
      </c>
      <c r="DU444">
        <v>177</v>
      </c>
      <c r="DV444">
        <v>351</v>
      </c>
      <c r="DW444">
        <v>64</v>
      </c>
      <c r="DX444">
        <v>6</v>
      </c>
      <c r="DY444">
        <v>17</v>
      </c>
      <c r="DZ444">
        <v>5</v>
      </c>
      <c r="EA444">
        <v>0</v>
      </c>
      <c r="EB444">
        <v>1</v>
      </c>
      <c r="EC444">
        <v>0</v>
      </c>
      <c r="ED444">
        <v>362</v>
      </c>
      <c r="EE444">
        <v>4</v>
      </c>
      <c r="EF444">
        <v>1</v>
      </c>
      <c r="EG444">
        <v>55</v>
      </c>
      <c r="EH444">
        <v>329</v>
      </c>
      <c r="EI444">
        <v>235</v>
      </c>
      <c r="EJ444">
        <v>0</v>
      </c>
      <c r="EK444">
        <v>12</v>
      </c>
      <c r="EL444">
        <v>7</v>
      </c>
      <c r="EM444">
        <v>1</v>
      </c>
      <c r="EN444">
        <v>1</v>
      </c>
      <c r="EO444">
        <v>40</v>
      </c>
      <c r="EP444">
        <v>317</v>
      </c>
      <c r="EQ444">
        <v>231</v>
      </c>
      <c r="ER444">
        <v>25</v>
      </c>
      <c r="ES444">
        <v>159</v>
      </c>
      <c r="ET444">
        <v>31</v>
      </c>
      <c r="EU444">
        <v>46</v>
      </c>
      <c r="EV444">
        <v>13</v>
      </c>
      <c r="EW444">
        <v>7241</v>
      </c>
      <c r="EX444">
        <v>5</v>
      </c>
      <c r="EY444">
        <v>289</v>
      </c>
      <c r="EZ444">
        <v>15</v>
      </c>
      <c r="FA444">
        <v>24</v>
      </c>
      <c r="FB444">
        <v>121</v>
      </c>
      <c r="FC444">
        <v>4223</v>
      </c>
      <c r="FD444">
        <v>2447</v>
      </c>
      <c r="FE444">
        <v>622</v>
      </c>
      <c r="FF444">
        <v>7300</v>
      </c>
      <c r="FG444">
        <v>61</v>
      </c>
      <c r="FH444">
        <v>15</v>
      </c>
      <c r="FI444">
        <v>1</v>
      </c>
      <c r="FJ444">
        <v>10</v>
      </c>
      <c r="FK444">
        <v>0</v>
      </c>
      <c r="FL444">
        <v>58</v>
      </c>
      <c r="FM444">
        <v>3</v>
      </c>
      <c r="FN444">
        <v>1</v>
      </c>
      <c r="FO444">
        <v>0</v>
      </c>
      <c r="FP444">
        <v>0</v>
      </c>
      <c r="FQ444">
        <v>0</v>
      </c>
      <c r="FR444">
        <v>0</v>
      </c>
      <c r="FS444">
        <v>0</v>
      </c>
      <c r="FT444">
        <v>0</v>
      </c>
      <c r="FU444">
        <v>7</v>
      </c>
      <c r="FV444">
        <v>4</v>
      </c>
      <c r="FW444">
        <v>2</v>
      </c>
      <c r="FX444">
        <v>2</v>
      </c>
      <c r="FY444">
        <v>3</v>
      </c>
      <c r="FZ444">
        <v>4</v>
      </c>
      <c r="GA444">
        <v>8</v>
      </c>
      <c r="GB444">
        <v>1</v>
      </c>
      <c r="GC444">
        <v>345</v>
      </c>
      <c r="GD444">
        <v>103</v>
      </c>
      <c r="GE444">
        <v>448</v>
      </c>
      <c r="GF444">
        <v>5</v>
      </c>
      <c r="GG444">
        <v>0</v>
      </c>
      <c r="GH444">
        <v>5</v>
      </c>
      <c r="GI444">
        <v>337</v>
      </c>
      <c r="GJ444">
        <v>103</v>
      </c>
      <c r="GK444">
        <v>440</v>
      </c>
      <c r="GL444">
        <v>345</v>
      </c>
      <c r="GM444">
        <v>15</v>
      </c>
      <c r="GN444">
        <v>15</v>
      </c>
      <c r="GO444">
        <v>15</v>
      </c>
      <c r="GP444">
        <v>183</v>
      </c>
      <c r="GQ444">
        <v>0</v>
      </c>
      <c r="GR444">
        <v>0</v>
      </c>
      <c r="GS444">
        <v>0</v>
      </c>
      <c r="GT444" t="s">
        <v>121</v>
      </c>
      <c r="GU444" t="s">
        <v>1392</v>
      </c>
      <c r="HH444" s="130"/>
      <c r="HI444" s="130"/>
      <c r="HN444" s="130"/>
      <c r="HO444" s="130"/>
      <c r="HP444" s="130"/>
    </row>
    <row r="445" spans="1:224" x14ac:dyDescent="0.3">
      <c r="A445" t="s">
        <v>130</v>
      </c>
      <c r="B445" t="s">
        <v>240</v>
      </c>
      <c r="C445" t="s">
        <v>927</v>
      </c>
      <c r="D445" t="s">
        <v>928</v>
      </c>
      <c r="E445" s="353">
        <v>44682</v>
      </c>
      <c r="F445">
        <v>17935</v>
      </c>
      <c r="G445">
        <v>441</v>
      </c>
      <c r="H445">
        <v>417</v>
      </c>
      <c r="I445">
        <v>443</v>
      </c>
      <c r="J445">
        <v>418</v>
      </c>
      <c r="K445">
        <v>434</v>
      </c>
      <c r="L445">
        <v>309</v>
      </c>
      <c r="M445">
        <v>384</v>
      </c>
      <c r="N445">
        <v>293</v>
      </c>
      <c r="O445">
        <v>477</v>
      </c>
      <c r="P445">
        <v>21</v>
      </c>
      <c r="Q445">
        <v>12</v>
      </c>
      <c r="R445">
        <v>17</v>
      </c>
      <c r="S445">
        <v>16</v>
      </c>
      <c r="T445">
        <v>13</v>
      </c>
      <c r="U445">
        <v>8</v>
      </c>
      <c r="V445">
        <v>11</v>
      </c>
      <c r="W445">
        <v>7</v>
      </c>
      <c r="X445">
        <v>22</v>
      </c>
      <c r="Y445">
        <v>417</v>
      </c>
      <c r="Z445">
        <v>403</v>
      </c>
      <c r="AA445">
        <v>424</v>
      </c>
      <c r="AB445">
        <v>400</v>
      </c>
      <c r="AC445">
        <v>419</v>
      </c>
      <c r="AD445">
        <v>299</v>
      </c>
      <c r="AE445">
        <v>371</v>
      </c>
      <c r="AF445">
        <v>285</v>
      </c>
      <c r="AG445">
        <v>452</v>
      </c>
      <c r="AH445">
        <v>85</v>
      </c>
      <c r="AI445">
        <v>80</v>
      </c>
      <c r="AJ445">
        <v>3</v>
      </c>
      <c r="AK445">
        <v>2</v>
      </c>
      <c r="AL445">
        <v>82</v>
      </c>
      <c r="AM445">
        <v>78</v>
      </c>
      <c r="AN445">
        <v>283</v>
      </c>
      <c r="AO445">
        <v>6</v>
      </c>
      <c r="AP445">
        <v>275</v>
      </c>
      <c r="AQ445">
        <v>0</v>
      </c>
      <c r="AR445">
        <v>0</v>
      </c>
      <c r="AS445">
        <v>0</v>
      </c>
      <c r="AT445">
        <v>182</v>
      </c>
      <c r="AU445">
        <v>0</v>
      </c>
      <c r="AV445">
        <v>181</v>
      </c>
      <c r="AW445">
        <v>384</v>
      </c>
      <c r="AX445">
        <v>2</v>
      </c>
      <c r="AY445">
        <v>11</v>
      </c>
      <c r="AZ445">
        <v>369</v>
      </c>
      <c r="BA445">
        <v>11</v>
      </c>
      <c r="BB445">
        <v>0</v>
      </c>
      <c r="BC445">
        <v>1</v>
      </c>
      <c r="BD445">
        <v>10</v>
      </c>
      <c r="BE445">
        <v>371</v>
      </c>
      <c r="BF445">
        <v>2</v>
      </c>
      <c r="BG445">
        <v>10</v>
      </c>
      <c r="BH445">
        <v>357</v>
      </c>
      <c r="BI445">
        <v>61</v>
      </c>
      <c r="BJ445">
        <v>14</v>
      </c>
      <c r="BK445">
        <v>86</v>
      </c>
      <c r="BL445">
        <v>49</v>
      </c>
      <c r="BM445">
        <v>21</v>
      </c>
      <c r="BN445">
        <v>3</v>
      </c>
      <c r="BO445">
        <v>56</v>
      </c>
      <c r="BP445">
        <v>16</v>
      </c>
      <c r="BQ445">
        <v>1</v>
      </c>
      <c r="BR445">
        <v>0</v>
      </c>
      <c r="BS445">
        <v>40</v>
      </c>
      <c r="BT445">
        <v>0</v>
      </c>
      <c r="BU445">
        <v>0</v>
      </c>
      <c r="BV445">
        <v>0</v>
      </c>
      <c r="BW445">
        <v>10</v>
      </c>
      <c r="BX445">
        <v>0</v>
      </c>
      <c r="BY445">
        <v>10</v>
      </c>
      <c r="BZ445">
        <v>28</v>
      </c>
      <c r="CA445">
        <v>7</v>
      </c>
      <c r="CB445">
        <v>25</v>
      </c>
      <c r="CC445">
        <v>3</v>
      </c>
      <c r="CG445">
        <v>441</v>
      </c>
      <c r="CH445">
        <v>257</v>
      </c>
      <c r="CI445">
        <v>443</v>
      </c>
      <c r="CJ445">
        <v>114</v>
      </c>
      <c r="CK445">
        <v>397</v>
      </c>
      <c r="CL445">
        <v>254</v>
      </c>
      <c r="CM445">
        <v>417</v>
      </c>
      <c r="CN445">
        <v>389</v>
      </c>
      <c r="CO445">
        <v>398</v>
      </c>
      <c r="CP445">
        <v>140</v>
      </c>
      <c r="CQ445">
        <v>21</v>
      </c>
      <c r="CR445">
        <v>14</v>
      </c>
      <c r="CS445">
        <v>17</v>
      </c>
      <c r="CT445">
        <v>7</v>
      </c>
      <c r="CU445">
        <v>15</v>
      </c>
      <c r="CV445">
        <v>10</v>
      </c>
      <c r="CW445">
        <v>12</v>
      </c>
      <c r="CX445">
        <v>12</v>
      </c>
      <c r="CY445">
        <v>12</v>
      </c>
      <c r="CZ445">
        <v>5</v>
      </c>
      <c r="DA445">
        <v>417</v>
      </c>
      <c r="DB445">
        <v>242</v>
      </c>
      <c r="DC445">
        <v>424</v>
      </c>
      <c r="DD445">
        <v>106</v>
      </c>
      <c r="DE445">
        <v>380</v>
      </c>
      <c r="DF445">
        <v>242</v>
      </c>
      <c r="DG445">
        <v>403</v>
      </c>
      <c r="DH445">
        <v>376</v>
      </c>
      <c r="DI445">
        <v>384</v>
      </c>
      <c r="DJ445">
        <v>135</v>
      </c>
      <c r="DL445">
        <v>522</v>
      </c>
      <c r="DM445">
        <v>518</v>
      </c>
      <c r="DN445">
        <v>4</v>
      </c>
      <c r="DO445">
        <v>522</v>
      </c>
      <c r="DP445">
        <v>30</v>
      </c>
      <c r="DQ445">
        <v>488</v>
      </c>
      <c r="DR445">
        <v>4</v>
      </c>
      <c r="DS445">
        <v>3</v>
      </c>
      <c r="DT445">
        <v>294</v>
      </c>
      <c r="DU445">
        <v>129</v>
      </c>
      <c r="DV445">
        <v>305</v>
      </c>
      <c r="DW445">
        <v>60</v>
      </c>
      <c r="DX445">
        <v>3</v>
      </c>
      <c r="DY445">
        <v>18</v>
      </c>
      <c r="DZ445">
        <v>7</v>
      </c>
      <c r="EA445">
        <v>0</v>
      </c>
      <c r="EB445">
        <v>2</v>
      </c>
      <c r="EC445">
        <v>0</v>
      </c>
      <c r="ED445">
        <v>284</v>
      </c>
      <c r="EE445">
        <v>6</v>
      </c>
      <c r="EF445">
        <v>1</v>
      </c>
      <c r="EG445">
        <v>66</v>
      </c>
      <c r="EH445">
        <v>307</v>
      </c>
      <c r="EI445">
        <v>148</v>
      </c>
      <c r="EJ445">
        <v>1</v>
      </c>
      <c r="EK445">
        <v>22</v>
      </c>
      <c r="EL445">
        <v>7</v>
      </c>
      <c r="EM445">
        <v>0</v>
      </c>
      <c r="EN445">
        <v>0</v>
      </c>
      <c r="EO445">
        <v>42</v>
      </c>
      <c r="EP445">
        <v>298</v>
      </c>
      <c r="EQ445">
        <v>148</v>
      </c>
      <c r="ER445">
        <v>15</v>
      </c>
      <c r="ES445">
        <v>164</v>
      </c>
      <c r="ET445">
        <v>43</v>
      </c>
      <c r="EU445">
        <v>116</v>
      </c>
      <c r="EV445">
        <v>43</v>
      </c>
      <c r="EW445">
        <v>15310</v>
      </c>
      <c r="EX445">
        <v>0</v>
      </c>
      <c r="EY445">
        <v>351</v>
      </c>
      <c r="EZ445">
        <v>15</v>
      </c>
      <c r="FA445">
        <v>33</v>
      </c>
      <c r="FB445">
        <v>156</v>
      </c>
      <c r="FC445">
        <v>12638</v>
      </c>
      <c r="FD445">
        <v>2375</v>
      </c>
      <c r="FE445">
        <v>456</v>
      </c>
      <c r="FF445">
        <v>15469</v>
      </c>
      <c r="FG445">
        <v>56</v>
      </c>
      <c r="FH445">
        <v>22</v>
      </c>
      <c r="FI445">
        <v>0</v>
      </c>
      <c r="FJ445">
        <v>3</v>
      </c>
      <c r="FK445">
        <v>2</v>
      </c>
      <c r="FL445">
        <v>53</v>
      </c>
      <c r="FM445">
        <v>1</v>
      </c>
      <c r="FN445">
        <v>1</v>
      </c>
      <c r="FO445">
        <v>0</v>
      </c>
      <c r="FP445">
        <v>0</v>
      </c>
      <c r="FQ445">
        <v>0</v>
      </c>
      <c r="FR445">
        <v>1</v>
      </c>
      <c r="FS445">
        <v>0</v>
      </c>
      <c r="FT445">
        <v>0</v>
      </c>
      <c r="FU445">
        <v>20</v>
      </c>
      <c r="FV445">
        <v>10</v>
      </c>
      <c r="FW445">
        <v>7</v>
      </c>
      <c r="FX445">
        <v>1</v>
      </c>
      <c r="FY445">
        <v>14</v>
      </c>
      <c r="FZ445">
        <v>5</v>
      </c>
      <c r="GA445">
        <v>21</v>
      </c>
      <c r="GB445">
        <v>7</v>
      </c>
      <c r="GC445">
        <v>281</v>
      </c>
      <c r="GD445">
        <v>82</v>
      </c>
      <c r="GE445">
        <v>363</v>
      </c>
      <c r="GF445">
        <v>2</v>
      </c>
      <c r="GG445">
        <v>0</v>
      </c>
      <c r="GH445">
        <v>2</v>
      </c>
      <c r="GI445">
        <v>278</v>
      </c>
      <c r="GJ445">
        <v>82</v>
      </c>
      <c r="GK445">
        <v>360</v>
      </c>
      <c r="GL445">
        <v>281</v>
      </c>
      <c r="GM445">
        <v>34</v>
      </c>
      <c r="GN445">
        <v>34</v>
      </c>
      <c r="GO445">
        <v>34</v>
      </c>
      <c r="GP445">
        <v>177</v>
      </c>
      <c r="GQ445">
        <v>0</v>
      </c>
      <c r="GR445">
        <v>0</v>
      </c>
      <c r="GS445">
        <v>0</v>
      </c>
      <c r="GT445" t="s">
        <v>118</v>
      </c>
      <c r="GU445" t="s">
        <v>1393</v>
      </c>
      <c r="HH445" s="130"/>
      <c r="HI445" s="130"/>
      <c r="HN445" s="130"/>
      <c r="HO445" s="130"/>
      <c r="HP445" s="130"/>
    </row>
    <row r="446" spans="1:224" x14ac:dyDescent="0.3">
      <c r="A446" t="s">
        <v>130</v>
      </c>
      <c r="B446" t="s">
        <v>240</v>
      </c>
      <c r="C446" t="s">
        <v>927</v>
      </c>
      <c r="D446" t="s">
        <v>928</v>
      </c>
      <c r="E446" s="353">
        <v>44713</v>
      </c>
      <c r="F446">
        <v>18047</v>
      </c>
      <c r="G446">
        <v>463</v>
      </c>
      <c r="H446">
        <v>441</v>
      </c>
      <c r="I446">
        <v>462</v>
      </c>
      <c r="J446">
        <v>440</v>
      </c>
      <c r="K446">
        <v>455</v>
      </c>
      <c r="L446">
        <v>345</v>
      </c>
      <c r="M446">
        <v>413</v>
      </c>
      <c r="N446">
        <v>324</v>
      </c>
      <c r="O446">
        <v>491</v>
      </c>
      <c r="P446">
        <v>23</v>
      </c>
      <c r="Q446">
        <v>15</v>
      </c>
      <c r="R446">
        <v>19</v>
      </c>
      <c r="S446">
        <v>18</v>
      </c>
      <c r="T446">
        <v>16</v>
      </c>
      <c r="U446">
        <v>11</v>
      </c>
      <c r="V446">
        <v>14</v>
      </c>
      <c r="W446">
        <v>10</v>
      </c>
      <c r="X446">
        <v>23</v>
      </c>
      <c r="Y446">
        <v>436</v>
      </c>
      <c r="Z446">
        <v>423</v>
      </c>
      <c r="AA446">
        <v>440</v>
      </c>
      <c r="AB446">
        <v>419</v>
      </c>
      <c r="AC446">
        <v>436</v>
      </c>
      <c r="AD446">
        <v>331</v>
      </c>
      <c r="AE446">
        <v>397</v>
      </c>
      <c r="AF446">
        <v>313</v>
      </c>
      <c r="AG446">
        <v>464</v>
      </c>
      <c r="AH446">
        <v>86</v>
      </c>
      <c r="AI446">
        <v>81</v>
      </c>
      <c r="AJ446">
        <v>3</v>
      </c>
      <c r="AK446">
        <v>2</v>
      </c>
      <c r="AL446">
        <v>83</v>
      </c>
      <c r="AM446">
        <v>79</v>
      </c>
      <c r="AN446">
        <v>320</v>
      </c>
      <c r="AO446">
        <v>9</v>
      </c>
      <c r="AP446">
        <v>309</v>
      </c>
      <c r="AQ446">
        <v>0</v>
      </c>
      <c r="AR446">
        <v>0</v>
      </c>
      <c r="AS446">
        <v>0</v>
      </c>
      <c r="AT446">
        <v>224</v>
      </c>
      <c r="AU446">
        <v>2</v>
      </c>
      <c r="AV446">
        <v>221</v>
      </c>
      <c r="AW446">
        <v>413</v>
      </c>
      <c r="AX446">
        <v>3</v>
      </c>
      <c r="AY446">
        <v>14</v>
      </c>
      <c r="AZ446">
        <v>394</v>
      </c>
      <c r="BA446">
        <v>14</v>
      </c>
      <c r="BB446">
        <v>0</v>
      </c>
      <c r="BC446">
        <v>1</v>
      </c>
      <c r="BD446">
        <v>13</v>
      </c>
      <c r="BE446">
        <v>397</v>
      </c>
      <c r="BF446">
        <v>3</v>
      </c>
      <c r="BG446">
        <v>13</v>
      </c>
      <c r="BH446">
        <v>379</v>
      </c>
      <c r="BI446">
        <v>63</v>
      </c>
      <c r="BJ446">
        <v>14</v>
      </c>
      <c r="BK446">
        <v>88</v>
      </c>
      <c r="BL446">
        <v>51</v>
      </c>
      <c r="BM446">
        <v>21</v>
      </c>
      <c r="BN446">
        <v>3</v>
      </c>
      <c r="BO446">
        <v>56</v>
      </c>
      <c r="BP446">
        <v>16</v>
      </c>
      <c r="BQ446">
        <v>1</v>
      </c>
      <c r="BR446">
        <v>0</v>
      </c>
      <c r="BS446">
        <v>40</v>
      </c>
      <c r="BT446">
        <v>0</v>
      </c>
      <c r="BU446">
        <v>0</v>
      </c>
      <c r="BV446">
        <v>1</v>
      </c>
      <c r="BW446">
        <v>9</v>
      </c>
      <c r="BX446">
        <v>0</v>
      </c>
      <c r="BY446">
        <v>9</v>
      </c>
      <c r="BZ446">
        <v>28</v>
      </c>
      <c r="CA446">
        <v>9</v>
      </c>
      <c r="CB446">
        <v>25</v>
      </c>
      <c r="CC446">
        <v>3</v>
      </c>
      <c r="CG446">
        <v>463</v>
      </c>
      <c r="CH446">
        <v>264</v>
      </c>
      <c r="CI446">
        <v>462</v>
      </c>
      <c r="CJ446">
        <v>119</v>
      </c>
      <c r="CK446">
        <v>396</v>
      </c>
      <c r="CL446">
        <v>253</v>
      </c>
      <c r="CM446">
        <v>441</v>
      </c>
      <c r="CN446">
        <v>392</v>
      </c>
      <c r="CO446">
        <v>425</v>
      </c>
      <c r="CP446">
        <v>142</v>
      </c>
      <c r="CQ446">
        <v>23</v>
      </c>
      <c r="CR446">
        <v>15</v>
      </c>
      <c r="CS446">
        <v>19</v>
      </c>
      <c r="CT446">
        <v>8</v>
      </c>
      <c r="CU446">
        <v>16</v>
      </c>
      <c r="CV446">
        <v>12</v>
      </c>
      <c r="CW446">
        <v>15</v>
      </c>
      <c r="CX446">
        <v>15</v>
      </c>
      <c r="CY446">
        <v>15</v>
      </c>
      <c r="CZ446">
        <v>6</v>
      </c>
      <c r="DA446">
        <v>436</v>
      </c>
      <c r="DB446">
        <v>264</v>
      </c>
      <c r="DC446">
        <v>440</v>
      </c>
      <c r="DD446">
        <v>115</v>
      </c>
      <c r="DE446">
        <v>392</v>
      </c>
      <c r="DF446">
        <v>250</v>
      </c>
      <c r="DG446">
        <v>423</v>
      </c>
      <c r="DH446">
        <v>398</v>
      </c>
      <c r="DI446">
        <v>407</v>
      </c>
      <c r="DJ446">
        <v>146</v>
      </c>
      <c r="DL446">
        <v>529</v>
      </c>
      <c r="DM446">
        <v>524</v>
      </c>
      <c r="DN446">
        <v>5</v>
      </c>
      <c r="DO446">
        <v>529</v>
      </c>
      <c r="DP446">
        <v>31</v>
      </c>
      <c r="DQ446">
        <v>493</v>
      </c>
      <c r="DR446">
        <v>5</v>
      </c>
      <c r="DS446">
        <v>4</v>
      </c>
      <c r="DT446">
        <v>294</v>
      </c>
      <c r="DU446">
        <v>129</v>
      </c>
      <c r="DV446">
        <v>311</v>
      </c>
      <c r="DW446">
        <v>62</v>
      </c>
      <c r="DX446">
        <v>3</v>
      </c>
      <c r="DY446">
        <v>17</v>
      </c>
      <c r="DZ446">
        <v>7</v>
      </c>
      <c r="EA446">
        <v>0</v>
      </c>
      <c r="EB446">
        <v>2</v>
      </c>
      <c r="EC446">
        <v>1</v>
      </c>
      <c r="ED446">
        <v>283</v>
      </c>
      <c r="EE446">
        <v>7</v>
      </c>
      <c r="EF446">
        <v>1</v>
      </c>
      <c r="EG446">
        <v>66</v>
      </c>
      <c r="EH446">
        <v>313</v>
      </c>
      <c r="EI446">
        <v>149</v>
      </c>
      <c r="EJ446">
        <v>1</v>
      </c>
      <c r="EK446">
        <v>22</v>
      </c>
      <c r="EL446">
        <v>7</v>
      </c>
      <c r="EM446">
        <v>0</v>
      </c>
      <c r="EN446">
        <v>0</v>
      </c>
      <c r="EO446">
        <v>42</v>
      </c>
      <c r="EP446">
        <v>298</v>
      </c>
      <c r="EQ446">
        <v>147</v>
      </c>
      <c r="ER446">
        <v>17</v>
      </c>
      <c r="ES446">
        <v>165</v>
      </c>
      <c r="ET446">
        <v>43</v>
      </c>
      <c r="EU446">
        <v>119</v>
      </c>
      <c r="EV446">
        <v>43</v>
      </c>
      <c r="EW446">
        <v>15414</v>
      </c>
      <c r="EX446">
        <v>1</v>
      </c>
      <c r="EY446">
        <v>359</v>
      </c>
      <c r="EZ446">
        <v>15</v>
      </c>
      <c r="FA446">
        <v>33</v>
      </c>
      <c r="FB446">
        <v>157</v>
      </c>
      <c r="FC446">
        <v>12566</v>
      </c>
      <c r="FD446">
        <v>2385</v>
      </c>
      <c r="FE446">
        <v>454</v>
      </c>
      <c r="FF446">
        <v>15576</v>
      </c>
      <c r="FG446">
        <v>63</v>
      </c>
      <c r="FH446">
        <v>25</v>
      </c>
      <c r="FI446">
        <v>0</v>
      </c>
      <c r="FJ446">
        <v>3</v>
      </c>
      <c r="FK446">
        <v>3</v>
      </c>
      <c r="FL446">
        <v>59</v>
      </c>
      <c r="FM446">
        <v>1</v>
      </c>
      <c r="FN446">
        <v>1</v>
      </c>
      <c r="FO446">
        <v>0</v>
      </c>
      <c r="FP446">
        <v>0</v>
      </c>
      <c r="FQ446">
        <v>0</v>
      </c>
      <c r="FR446">
        <v>1</v>
      </c>
      <c r="FS446">
        <v>0</v>
      </c>
      <c r="FT446">
        <v>0</v>
      </c>
      <c r="FU446">
        <v>18</v>
      </c>
      <c r="FV446">
        <v>11</v>
      </c>
      <c r="FW446">
        <v>8</v>
      </c>
      <c r="FX446">
        <v>2</v>
      </c>
      <c r="FY446">
        <v>12</v>
      </c>
      <c r="FZ446">
        <v>5</v>
      </c>
      <c r="GA446">
        <v>19</v>
      </c>
      <c r="GB446">
        <v>7</v>
      </c>
      <c r="GC446">
        <v>282</v>
      </c>
      <c r="GD446">
        <v>84</v>
      </c>
      <c r="GE446">
        <v>366</v>
      </c>
      <c r="GF446">
        <v>2</v>
      </c>
      <c r="GG446">
        <v>0</v>
      </c>
      <c r="GH446">
        <v>2</v>
      </c>
      <c r="GI446">
        <v>279</v>
      </c>
      <c r="GJ446">
        <v>84</v>
      </c>
      <c r="GK446">
        <v>363</v>
      </c>
      <c r="GL446">
        <v>282</v>
      </c>
      <c r="GM446">
        <v>38</v>
      </c>
      <c r="GN446">
        <v>38</v>
      </c>
      <c r="GO446">
        <v>38</v>
      </c>
      <c r="GP446">
        <v>187</v>
      </c>
      <c r="GQ446">
        <v>0</v>
      </c>
      <c r="GR446">
        <v>0</v>
      </c>
      <c r="GS446">
        <v>0</v>
      </c>
      <c r="GT446" t="s">
        <v>121</v>
      </c>
      <c r="GU446" t="s">
        <v>1393</v>
      </c>
      <c r="HH446" s="130"/>
      <c r="HI446" s="130"/>
      <c r="HN446" s="130"/>
      <c r="HO446" s="130"/>
      <c r="HP446" s="130"/>
    </row>
    <row r="447" spans="1:224" x14ac:dyDescent="0.3">
      <c r="A447" t="s">
        <v>130</v>
      </c>
      <c r="B447" t="s">
        <v>240</v>
      </c>
      <c r="C447" t="s">
        <v>929</v>
      </c>
      <c r="D447" t="s">
        <v>930</v>
      </c>
      <c r="E447" s="353">
        <v>44682</v>
      </c>
      <c r="F447">
        <v>8581</v>
      </c>
      <c r="G447">
        <v>350</v>
      </c>
      <c r="H447">
        <v>369</v>
      </c>
      <c r="I447">
        <v>371</v>
      </c>
      <c r="J447">
        <v>323</v>
      </c>
      <c r="K447">
        <v>372</v>
      </c>
      <c r="L447">
        <v>322</v>
      </c>
      <c r="M447">
        <v>293</v>
      </c>
      <c r="N447">
        <v>314</v>
      </c>
      <c r="O447">
        <v>372</v>
      </c>
      <c r="P447">
        <v>13</v>
      </c>
      <c r="Q447">
        <v>13</v>
      </c>
      <c r="R447">
        <v>14</v>
      </c>
      <c r="S447">
        <v>12</v>
      </c>
      <c r="T447">
        <v>14</v>
      </c>
      <c r="U447">
        <v>9</v>
      </c>
      <c r="V447">
        <v>9</v>
      </c>
      <c r="W447">
        <v>10</v>
      </c>
      <c r="X447">
        <v>16</v>
      </c>
      <c r="Y447">
        <v>335</v>
      </c>
      <c r="Z447">
        <v>355</v>
      </c>
      <c r="AA447">
        <v>356</v>
      </c>
      <c r="AB447">
        <v>311</v>
      </c>
      <c r="AC447">
        <v>357</v>
      </c>
      <c r="AD447">
        <v>313</v>
      </c>
      <c r="AE447">
        <v>284</v>
      </c>
      <c r="AF447">
        <v>304</v>
      </c>
      <c r="AG447">
        <v>355</v>
      </c>
      <c r="AH447">
        <v>42</v>
      </c>
      <c r="AI447">
        <v>37</v>
      </c>
      <c r="AJ447">
        <v>3</v>
      </c>
      <c r="AK447">
        <v>2</v>
      </c>
      <c r="AL447">
        <v>39</v>
      </c>
      <c r="AM447">
        <v>35</v>
      </c>
      <c r="AN447">
        <v>255</v>
      </c>
      <c r="AO447">
        <v>4</v>
      </c>
      <c r="AP447">
        <v>251</v>
      </c>
      <c r="AQ447">
        <v>1</v>
      </c>
      <c r="AR447">
        <v>0</v>
      </c>
      <c r="AS447">
        <v>1</v>
      </c>
      <c r="AT447">
        <v>227</v>
      </c>
      <c r="AU447">
        <v>2</v>
      </c>
      <c r="AV447">
        <v>225</v>
      </c>
      <c r="AW447">
        <v>293</v>
      </c>
      <c r="AX447">
        <v>0</v>
      </c>
      <c r="AY447">
        <v>1</v>
      </c>
      <c r="AZ447">
        <v>291</v>
      </c>
      <c r="BA447">
        <v>9</v>
      </c>
      <c r="BB447">
        <v>0</v>
      </c>
      <c r="BC447">
        <v>0</v>
      </c>
      <c r="BD447">
        <v>9</v>
      </c>
      <c r="BE447">
        <v>284</v>
      </c>
      <c r="BF447">
        <v>0</v>
      </c>
      <c r="BG447">
        <v>1</v>
      </c>
      <c r="BH447">
        <v>282</v>
      </c>
      <c r="BI447">
        <v>44</v>
      </c>
      <c r="BJ447">
        <v>9</v>
      </c>
      <c r="BK447">
        <v>70</v>
      </c>
      <c r="BL447">
        <v>51</v>
      </c>
      <c r="BM447">
        <v>18</v>
      </c>
      <c r="BN447">
        <v>5</v>
      </c>
      <c r="BO447">
        <v>38</v>
      </c>
      <c r="BP447">
        <v>8</v>
      </c>
      <c r="BQ447">
        <v>0</v>
      </c>
      <c r="BR447">
        <v>0</v>
      </c>
      <c r="BS447">
        <v>30</v>
      </c>
      <c r="BT447">
        <v>0</v>
      </c>
      <c r="BU447">
        <v>0</v>
      </c>
      <c r="BV447">
        <v>3</v>
      </c>
      <c r="BW447">
        <v>20</v>
      </c>
      <c r="BX447">
        <v>0</v>
      </c>
      <c r="BY447">
        <v>20</v>
      </c>
      <c r="BZ447">
        <v>29</v>
      </c>
      <c r="CA447">
        <v>6</v>
      </c>
      <c r="CB447">
        <v>27</v>
      </c>
      <c r="CC447">
        <v>2</v>
      </c>
      <c r="CG447">
        <v>350</v>
      </c>
      <c r="CH447">
        <v>228</v>
      </c>
      <c r="CI447">
        <v>371</v>
      </c>
      <c r="CJ447">
        <v>87</v>
      </c>
      <c r="CK447">
        <v>331</v>
      </c>
      <c r="CL447">
        <v>207</v>
      </c>
      <c r="CM447">
        <v>369</v>
      </c>
      <c r="CN447">
        <v>344</v>
      </c>
      <c r="CO447">
        <v>338</v>
      </c>
      <c r="CP447">
        <v>125</v>
      </c>
      <c r="CQ447">
        <v>13</v>
      </c>
      <c r="CR447">
        <v>13</v>
      </c>
      <c r="CS447">
        <v>14</v>
      </c>
      <c r="CT447">
        <v>1</v>
      </c>
      <c r="CU447">
        <v>13</v>
      </c>
      <c r="CV447">
        <v>4</v>
      </c>
      <c r="CW447">
        <v>13</v>
      </c>
      <c r="CX447">
        <v>12</v>
      </c>
      <c r="CY447">
        <v>11</v>
      </c>
      <c r="CZ447">
        <v>2</v>
      </c>
      <c r="DA447">
        <v>335</v>
      </c>
      <c r="DB447">
        <v>214</v>
      </c>
      <c r="DC447">
        <v>356</v>
      </c>
      <c r="DD447">
        <v>86</v>
      </c>
      <c r="DE447">
        <v>318</v>
      </c>
      <c r="DF447">
        <v>203</v>
      </c>
      <c r="DG447">
        <v>355</v>
      </c>
      <c r="DH447">
        <v>331</v>
      </c>
      <c r="DI447">
        <v>326</v>
      </c>
      <c r="DJ447">
        <v>123</v>
      </c>
      <c r="DL447">
        <v>413</v>
      </c>
      <c r="DM447">
        <v>411</v>
      </c>
      <c r="DN447">
        <v>2</v>
      </c>
      <c r="DO447">
        <v>413</v>
      </c>
      <c r="DP447">
        <v>21</v>
      </c>
      <c r="DQ447">
        <v>390</v>
      </c>
      <c r="DR447">
        <v>2</v>
      </c>
      <c r="DS447">
        <v>4</v>
      </c>
      <c r="DT447">
        <v>272</v>
      </c>
      <c r="DU447">
        <v>53</v>
      </c>
      <c r="DV447">
        <v>309</v>
      </c>
      <c r="DW447">
        <v>35</v>
      </c>
      <c r="DX447">
        <v>3</v>
      </c>
      <c r="DY447">
        <v>11</v>
      </c>
      <c r="DZ447">
        <v>2</v>
      </c>
      <c r="EA447">
        <v>0</v>
      </c>
      <c r="EB447">
        <v>4</v>
      </c>
      <c r="EC447">
        <v>0</v>
      </c>
      <c r="ED447">
        <v>269</v>
      </c>
      <c r="EE447">
        <v>2</v>
      </c>
      <c r="EF447">
        <v>2</v>
      </c>
      <c r="EG447">
        <v>40</v>
      </c>
      <c r="EH447">
        <v>240</v>
      </c>
      <c r="EI447">
        <v>131</v>
      </c>
      <c r="EJ447">
        <v>1</v>
      </c>
      <c r="EK447">
        <v>18</v>
      </c>
      <c r="EL447">
        <v>2</v>
      </c>
      <c r="EM447">
        <v>0</v>
      </c>
      <c r="EN447">
        <v>1</v>
      </c>
      <c r="EO447">
        <v>21</v>
      </c>
      <c r="EP447">
        <v>237</v>
      </c>
      <c r="EQ447">
        <v>131</v>
      </c>
      <c r="ER447">
        <v>7</v>
      </c>
      <c r="ES447">
        <v>67</v>
      </c>
      <c r="ET447">
        <v>17</v>
      </c>
      <c r="EU447">
        <v>198</v>
      </c>
      <c r="EV447">
        <v>8</v>
      </c>
      <c r="EW447">
        <v>7113</v>
      </c>
      <c r="EX447">
        <v>5</v>
      </c>
      <c r="EY447">
        <v>173</v>
      </c>
      <c r="EZ447">
        <v>41</v>
      </c>
      <c r="FA447">
        <v>17</v>
      </c>
      <c r="FB447">
        <v>100</v>
      </c>
      <c r="FC447">
        <v>5341</v>
      </c>
      <c r="FD447">
        <v>1723</v>
      </c>
      <c r="FE447">
        <v>255</v>
      </c>
      <c r="FF447">
        <v>7319</v>
      </c>
      <c r="FG447">
        <v>39</v>
      </c>
      <c r="FH447">
        <v>26</v>
      </c>
      <c r="FI447">
        <v>1</v>
      </c>
      <c r="FJ447">
        <v>1</v>
      </c>
      <c r="FK447">
        <v>4</v>
      </c>
      <c r="FL447">
        <v>33</v>
      </c>
      <c r="FM447">
        <v>2</v>
      </c>
      <c r="FN447">
        <v>2</v>
      </c>
      <c r="FO447">
        <v>2</v>
      </c>
      <c r="FP447">
        <v>2</v>
      </c>
      <c r="FQ447">
        <v>0</v>
      </c>
      <c r="FR447">
        <v>1</v>
      </c>
      <c r="FS447">
        <v>1</v>
      </c>
      <c r="FT447">
        <v>0</v>
      </c>
      <c r="FU447">
        <v>4</v>
      </c>
      <c r="FV447">
        <v>3</v>
      </c>
      <c r="FW447">
        <v>2</v>
      </c>
      <c r="FX447">
        <v>0</v>
      </c>
      <c r="FY447">
        <v>3</v>
      </c>
      <c r="FZ447">
        <v>1</v>
      </c>
      <c r="GA447">
        <v>6</v>
      </c>
      <c r="GB447">
        <v>2</v>
      </c>
      <c r="GC447">
        <v>224</v>
      </c>
      <c r="GD447">
        <v>68</v>
      </c>
      <c r="GE447">
        <v>292</v>
      </c>
      <c r="GF447">
        <v>2</v>
      </c>
      <c r="GG447">
        <v>0</v>
      </c>
      <c r="GH447">
        <v>2</v>
      </c>
      <c r="GI447">
        <v>222</v>
      </c>
      <c r="GJ447">
        <v>67</v>
      </c>
      <c r="GK447">
        <v>289</v>
      </c>
      <c r="GL447">
        <v>224</v>
      </c>
      <c r="GM447">
        <v>33</v>
      </c>
      <c r="GN447">
        <v>32</v>
      </c>
      <c r="GO447">
        <v>33</v>
      </c>
      <c r="GP447">
        <v>155</v>
      </c>
      <c r="GQ447">
        <v>0</v>
      </c>
      <c r="GR447">
        <v>0</v>
      </c>
      <c r="GS447">
        <v>0</v>
      </c>
      <c r="GT447" t="s">
        <v>118</v>
      </c>
      <c r="GU447" t="s">
        <v>1394</v>
      </c>
      <c r="HH447" s="130"/>
      <c r="HI447" s="130"/>
      <c r="HN447" s="130"/>
      <c r="HO447" s="130"/>
      <c r="HP447" s="130"/>
    </row>
    <row r="448" spans="1:224" x14ac:dyDescent="0.3">
      <c r="A448" t="s">
        <v>130</v>
      </c>
      <c r="B448" t="s">
        <v>240</v>
      </c>
      <c r="C448" t="s">
        <v>929</v>
      </c>
      <c r="D448" t="s">
        <v>930</v>
      </c>
      <c r="E448" s="353">
        <v>44713</v>
      </c>
      <c r="F448">
        <v>8727</v>
      </c>
      <c r="G448">
        <v>367</v>
      </c>
      <c r="H448">
        <v>385</v>
      </c>
      <c r="I448">
        <v>387</v>
      </c>
      <c r="J448">
        <v>345</v>
      </c>
      <c r="K448">
        <v>386</v>
      </c>
      <c r="L448">
        <v>347</v>
      </c>
      <c r="M448">
        <v>316</v>
      </c>
      <c r="N448">
        <v>331</v>
      </c>
      <c r="O448">
        <v>389</v>
      </c>
      <c r="P448">
        <v>13</v>
      </c>
      <c r="Q448">
        <v>14</v>
      </c>
      <c r="R448">
        <v>15</v>
      </c>
      <c r="S448">
        <v>12</v>
      </c>
      <c r="T448">
        <v>14</v>
      </c>
      <c r="U448">
        <v>8</v>
      </c>
      <c r="V448">
        <v>9</v>
      </c>
      <c r="W448">
        <v>13</v>
      </c>
      <c r="X448">
        <v>16</v>
      </c>
      <c r="Y448">
        <v>352</v>
      </c>
      <c r="Z448">
        <v>370</v>
      </c>
      <c r="AA448">
        <v>371</v>
      </c>
      <c r="AB448">
        <v>333</v>
      </c>
      <c r="AC448">
        <v>371</v>
      </c>
      <c r="AD448">
        <v>339</v>
      </c>
      <c r="AE448">
        <v>307</v>
      </c>
      <c r="AF448">
        <v>318</v>
      </c>
      <c r="AG448">
        <v>372</v>
      </c>
      <c r="AH448">
        <v>42</v>
      </c>
      <c r="AI448">
        <v>37</v>
      </c>
      <c r="AJ448">
        <v>4</v>
      </c>
      <c r="AK448">
        <v>3</v>
      </c>
      <c r="AL448">
        <v>38</v>
      </c>
      <c r="AM448">
        <v>34</v>
      </c>
      <c r="AN448">
        <v>284</v>
      </c>
      <c r="AO448">
        <v>3</v>
      </c>
      <c r="AP448">
        <v>281</v>
      </c>
      <c r="AQ448">
        <v>1</v>
      </c>
      <c r="AR448">
        <v>0</v>
      </c>
      <c r="AS448">
        <v>1</v>
      </c>
      <c r="AT448">
        <v>253</v>
      </c>
      <c r="AU448">
        <v>2</v>
      </c>
      <c r="AV448">
        <v>251</v>
      </c>
      <c r="AW448">
        <v>316</v>
      </c>
      <c r="AX448">
        <v>2</v>
      </c>
      <c r="AY448">
        <v>3</v>
      </c>
      <c r="AZ448">
        <v>310</v>
      </c>
      <c r="BA448">
        <v>9</v>
      </c>
      <c r="BB448">
        <v>0</v>
      </c>
      <c r="BC448">
        <v>0</v>
      </c>
      <c r="BD448">
        <v>9</v>
      </c>
      <c r="BE448">
        <v>307</v>
      </c>
      <c r="BF448">
        <v>2</v>
      </c>
      <c r="BG448">
        <v>3</v>
      </c>
      <c r="BH448">
        <v>301</v>
      </c>
      <c r="BI448">
        <v>45</v>
      </c>
      <c r="BJ448">
        <v>12</v>
      </c>
      <c r="BK448">
        <v>75</v>
      </c>
      <c r="BL448">
        <v>54</v>
      </c>
      <c r="BM448">
        <v>18</v>
      </c>
      <c r="BN448">
        <v>5</v>
      </c>
      <c r="BO448">
        <v>37</v>
      </c>
      <c r="BP448">
        <v>7</v>
      </c>
      <c r="BQ448">
        <v>0</v>
      </c>
      <c r="BR448">
        <v>0</v>
      </c>
      <c r="BS448">
        <v>30</v>
      </c>
      <c r="BT448">
        <v>0</v>
      </c>
      <c r="BU448">
        <v>0</v>
      </c>
      <c r="BV448">
        <v>4</v>
      </c>
      <c r="BW448">
        <v>20</v>
      </c>
      <c r="BX448">
        <v>0</v>
      </c>
      <c r="BY448">
        <v>20</v>
      </c>
      <c r="BZ448">
        <v>29</v>
      </c>
      <c r="CA448">
        <v>7</v>
      </c>
      <c r="CB448">
        <v>27</v>
      </c>
      <c r="CC448">
        <v>2</v>
      </c>
      <c r="CG448">
        <v>367</v>
      </c>
      <c r="CH448">
        <v>221</v>
      </c>
      <c r="CI448">
        <v>387</v>
      </c>
      <c r="CJ448">
        <v>97</v>
      </c>
      <c r="CK448">
        <v>338</v>
      </c>
      <c r="CL448">
        <v>210</v>
      </c>
      <c r="CM448">
        <v>385</v>
      </c>
      <c r="CN448">
        <v>343</v>
      </c>
      <c r="CO448">
        <v>357</v>
      </c>
      <c r="CP448">
        <v>119</v>
      </c>
      <c r="CQ448">
        <v>13</v>
      </c>
      <c r="CR448">
        <v>12</v>
      </c>
      <c r="CS448">
        <v>15</v>
      </c>
      <c r="CT448">
        <v>0</v>
      </c>
      <c r="CU448">
        <v>14</v>
      </c>
      <c r="CV448">
        <v>3</v>
      </c>
      <c r="CW448">
        <v>14</v>
      </c>
      <c r="CX448">
        <v>13</v>
      </c>
      <c r="CY448">
        <v>11</v>
      </c>
      <c r="CZ448">
        <v>1</v>
      </c>
      <c r="DA448">
        <v>352</v>
      </c>
      <c r="DB448">
        <v>217</v>
      </c>
      <c r="DC448">
        <v>371</v>
      </c>
      <c r="DD448">
        <v>104</v>
      </c>
      <c r="DE448">
        <v>341</v>
      </c>
      <c r="DF448">
        <v>219</v>
      </c>
      <c r="DG448">
        <v>370</v>
      </c>
      <c r="DH448">
        <v>344</v>
      </c>
      <c r="DI448">
        <v>345</v>
      </c>
      <c r="DJ448">
        <v>124</v>
      </c>
      <c r="DL448">
        <v>426</v>
      </c>
      <c r="DM448">
        <v>424</v>
      </c>
      <c r="DN448">
        <v>2</v>
      </c>
      <c r="DO448">
        <v>426</v>
      </c>
      <c r="DP448">
        <v>21</v>
      </c>
      <c r="DQ448">
        <v>403</v>
      </c>
      <c r="DR448">
        <v>2</v>
      </c>
      <c r="DS448">
        <v>6</v>
      </c>
      <c r="DT448">
        <v>277</v>
      </c>
      <c r="DU448">
        <v>55</v>
      </c>
      <c r="DV448">
        <v>319</v>
      </c>
      <c r="DW448">
        <v>35</v>
      </c>
      <c r="DX448">
        <v>4</v>
      </c>
      <c r="DY448">
        <v>11</v>
      </c>
      <c r="DZ448">
        <v>2</v>
      </c>
      <c r="EA448">
        <v>0</v>
      </c>
      <c r="EB448">
        <v>6</v>
      </c>
      <c r="EC448">
        <v>0</v>
      </c>
      <c r="ED448">
        <v>274</v>
      </c>
      <c r="EE448">
        <v>2</v>
      </c>
      <c r="EF448">
        <v>2</v>
      </c>
      <c r="EG448">
        <v>39</v>
      </c>
      <c r="EH448">
        <v>252</v>
      </c>
      <c r="EI448">
        <v>133</v>
      </c>
      <c r="EJ448">
        <v>1</v>
      </c>
      <c r="EK448">
        <v>17</v>
      </c>
      <c r="EL448">
        <v>2</v>
      </c>
      <c r="EM448">
        <v>0</v>
      </c>
      <c r="EN448">
        <v>1</v>
      </c>
      <c r="EO448">
        <v>20</v>
      </c>
      <c r="EP448">
        <v>238</v>
      </c>
      <c r="EQ448">
        <v>131</v>
      </c>
      <c r="ER448">
        <v>8</v>
      </c>
      <c r="ES448">
        <v>69</v>
      </c>
      <c r="ET448">
        <v>17</v>
      </c>
      <c r="EU448">
        <v>203</v>
      </c>
      <c r="EV448">
        <v>8</v>
      </c>
      <c r="EW448">
        <v>7233</v>
      </c>
      <c r="EX448">
        <v>5</v>
      </c>
      <c r="EY448">
        <v>172</v>
      </c>
      <c r="EZ448">
        <v>46</v>
      </c>
      <c r="FA448">
        <v>17</v>
      </c>
      <c r="FB448">
        <v>102</v>
      </c>
      <c r="FC448">
        <v>5272</v>
      </c>
      <c r="FD448">
        <v>1726</v>
      </c>
      <c r="FE448">
        <v>257</v>
      </c>
      <c r="FF448">
        <v>7444</v>
      </c>
      <c r="FG448">
        <v>42</v>
      </c>
      <c r="FH448">
        <v>29</v>
      </c>
      <c r="FI448">
        <v>2</v>
      </c>
      <c r="FJ448">
        <v>1</v>
      </c>
      <c r="FK448">
        <v>4</v>
      </c>
      <c r="FL448">
        <v>36</v>
      </c>
      <c r="FM448">
        <v>2</v>
      </c>
      <c r="FN448">
        <v>2</v>
      </c>
      <c r="FO448">
        <v>2</v>
      </c>
      <c r="FP448">
        <v>2</v>
      </c>
      <c r="FQ448">
        <v>0</v>
      </c>
      <c r="FR448">
        <v>1</v>
      </c>
      <c r="FS448">
        <v>1</v>
      </c>
      <c r="FT448">
        <v>0</v>
      </c>
      <c r="FU448">
        <v>4</v>
      </c>
      <c r="FV448">
        <v>3</v>
      </c>
      <c r="FW448">
        <v>2</v>
      </c>
      <c r="FX448">
        <v>0</v>
      </c>
      <c r="FY448">
        <v>3</v>
      </c>
      <c r="FZ448">
        <v>1</v>
      </c>
      <c r="GA448">
        <v>6</v>
      </c>
      <c r="GB448">
        <v>3</v>
      </c>
      <c r="GC448">
        <v>231</v>
      </c>
      <c r="GD448">
        <v>73</v>
      </c>
      <c r="GE448">
        <v>304</v>
      </c>
      <c r="GF448">
        <v>2</v>
      </c>
      <c r="GG448">
        <v>0</v>
      </c>
      <c r="GH448">
        <v>2</v>
      </c>
      <c r="GI448">
        <v>229</v>
      </c>
      <c r="GJ448">
        <v>72</v>
      </c>
      <c r="GK448">
        <v>301</v>
      </c>
      <c r="GL448">
        <v>231</v>
      </c>
      <c r="GM448">
        <v>37</v>
      </c>
      <c r="GN448">
        <v>36</v>
      </c>
      <c r="GO448">
        <v>37</v>
      </c>
      <c r="GP448">
        <v>167</v>
      </c>
      <c r="GQ448">
        <v>0</v>
      </c>
      <c r="GR448">
        <v>0</v>
      </c>
      <c r="GS448">
        <v>0</v>
      </c>
      <c r="GT448" t="s">
        <v>121</v>
      </c>
      <c r="GU448" t="s">
        <v>1394</v>
      </c>
      <c r="HH448" s="130"/>
      <c r="HI448" s="130"/>
      <c r="HN448" s="130"/>
      <c r="HO448" s="130"/>
      <c r="HP448" s="130"/>
    </row>
    <row r="449" spans="1:224" x14ac:dyDescent="0.3">
      <c r="A449" t="s">
        <v>130</v>
      </c>
      <c r="B449" t="s">
        <v>131</v>
      </c>
      <c r="C449" t="s">
        <v>936</v>
      </c>
      <c r="D449" t="s">
        <v>937</v>
      </c>
      <c r="E449" s="353">
        <v>44713</v>
      </c>
      <c r="F449">
        <v>14105</v>
      </c>
      <c r="G449">
        <v>954</v>
      </c>
      <c r="H449">
        <v>926</v>
      </c>
      <c r="I449">
        <v>1015</v>
      </c>
      <c r="J449">
        <v>925</v>
      </c>
      <c r="K449">
        <v>981</v>
      </c>
      <c r="L449">
        <v>770</v>
      </c>
      <c r="M449">
        <v>854</v>
      </c>
      <c r="N449">
        <v>826</v>
      </c>
      <c r="O449">
        <v>1034</v>
      </c>
      <c r="P449">
        <v>19</v>
      </c>
      <c r="Q449">
        <v>20</v>
      </c>
      <c r="R449">
        <v>26</v>
      </c>
      <c r="S449">
        <v>20</v>
      </c>
      <c r="T449">
        <v>24</v>
      </c>
      <c r="U449">
        <v>17</v>
      </c>
      <c r="V449">
        <v>18</v>
      </c>
      <c r="W449">
        <v>20</v>
      </c>
      <c r="X449">
        <v>29</v>
      </c>
      <c r="Y449">
        <v>934</v>
      </c>
      <c r="Z449">
        <v>904</v>
      </c>
      <c r="AA449">
        <v>987</v>
      </c>
      <c r="AB449">
        <v>904</v>
      </c>
      <c r="AC449">
        <v>954</v>
      </c>
      <c r="AD449">
        <v>752</v>
      </c>
      <c r="AE449">
        <v>835</v>
      </c>
      <c r="AF449">
        <v>805</v>
      </c>
      <c r="AG449">
        <v>1002</v>
      </c>
      <c r="AH449">
        <v>113</v>
      </c>
      <c r="AI449">
        <v>106</v>
      </c>
      <c r="AJ449">
        <v>2</v>
      </c>
      <c r="AK449">
        <v>2</v>
      </c>
      <c r="AL449">
        <v>111</v>
      </c>
      <c r="AM449">
        <v>104</v>
      </c>
      <c r="AN449">
        <v>668</v>
      </c>
      <c r="AO449">
        <v>12</v>
      </c>
      <c r="AP449">
        <v>655</v>
      </c>
      <c r="AQ449">
        <v>0</v>
      </c>
      <c r="AR449">
        <v>0</v>
      </c>
      <c r="AS449">
        <v>0</v>
      </c>
      <c r="AT449">
        <v>550</v>
      </c>
      <c r="AU449">
        <v>9</v>
      </c>
      <c r="AV449">
        <v>541</v>
      </c>
      <c r="AW449">
        <v>854</v>
      </c>
      <c r="AX449">
        <v>1</v>
      </c>
      <c r="AY449">
        <v>20</v>
      </c>
      <c r="AZ449">
        <v>831</v>
      </c>
      <c r="BA449">
        <v>18</v>
      </c>
      <c r="BB449">
        <v>0</v>
      </c>
      <c r="BC449">
        <v>1</v>
      </c>
      <c r="BD449">
        <v>17</v>
      </c>
      <c r="BE449">
        <v>835</v>
      </c>
      <c r="BF449">
        <v>1</v>
      </c>
      <c r="BG449">
        <v>19</v>
      </c>
      <c r="BH449">
        <v>813</v>
      </c>
      <c r="BI449">
        <v>201</v>
      </c>
      <c r="BJ449">
        <v>25</v>
      </c>
      <c r="BK449">
        <v>196</v>
      </c>
      <c r="BL449">
        <v>137</v>
      </c>
      <c r="BM449">
        <v>53</v>
      </c>
      <c r="BN449">
        <v>5</v>
      </c>
      <c r="BO449">
        <v>57</v>
      </c>
      <c r="BP449">
        <v>22</v>
      </c>
      <c r="BQ449">
        <v>2</v>
      </c>
      <c r="BR449">
        <v>0</v>
      </c>
      <c r="BS449">
        <v>35</v>
      </c>
      <c r="BT449">
        <v>2</v>
      </c>
      <c r="BU449">
        <v>0</v>
      </c>
      <c r="BV449">
        <v>8</v>
      </c>
      <c r="BW449">
        <v>13</v>
      </c>
      <c r="BX449">
        <v>1</v>
      </c>
      <c r="BY449">
        <v>12</v>
      </c>
      <c r="BZ449">
        <v>26</v>
      </c>
      <c r="CA449">
        <v>4</v>
      </c>
      <c r="CB449">
        <v>19</v>
      </c>
      <c r="CC449">
        <v>7</v>
      </c>
      <c r="CG449">
        <v>954</v>
      </c>
      <c r="CH449">
        <v>780</v>
      </c>
      <c r="CI449">
        <v>1015</v>
      </c>
      <c r="CJ449">
        <v>169</v>
      </c>
      <c r="CK449">
        <v>896</v>
      </c>
      <c r="CL449">
        <v>510</v>
      </c>
      <c r="CM449">
        <v>926</v>
      </c>
      <c r="CN449">
        <v>835</v>
      </c>
      <c r="CO449">
        <v>868</v>
      </c>
      <c r="CP449">
        <v>338</v>
      </c>
      <c r="CQ449">
        <v>19</v>
      </c>
      <c r="CR449">
        <v>17</v>
      </c>
      <c r="CS449">
        <v>26</v>
      </c>
      <c r="CT449">
        <v>1</v>
      </c>
      <c r="CU449">
        <v>22</v>
      </c>
      <c r="CV449">
        <v>12</v>
      </c>
      <c r="CW449">
        <v>20</v>
      </c>
      <c r="CX449">
        <v>20</v>
      </c>
      <c r="CY449">
        <v>15</v>
      </c>
      <c r="CZ449">
        <v>4</v>
      </c>
      <c r="DA449">
        <v>934</v>
      </c>
      <c r="DB449">
        <v>785</v>
      </c>
      <c r="DC449">
        <v>987</v>
      </c>
      <c r="DD449">
        <v>170</v>
      </c>
      <c r="DE449">
        <v>889</v>
      </c>
      <c r="DF449">
        <v>505</v>
      </c>
      <c r="DG449">
        <v>904</v>
      </c>
      <c r="DH449">
        <v>845</v>
      </c>
      <c r="DI449">
        <v>852</v>
      </c>
      <c r="DJ449">
        <v>348</v>
      </c>
      <c r="DL449">
        <v>1105</v>
      </c>
      <c r="DM449">
        <v>1102</v>
      </c>
      <c r="DN449">
        <v>3</v>
      </c>
      <c r="DO449">
        <v>1105</v>
      </c>
      <c r="DP449">
        <v>33</v>
      </c>
      <c r="DQ449">
        <v>1069</v>
      </c>
      <c r="DR449">
        <v>3</v>
      </c>
      <c r="DS449">
        <v>1</v>
      </c>
      <c r="DT449">
        <v>616</v>
      </c>
      <c r="DU449">
        <v>224</v>
      </c>
      <c r="DV449">
        <v>757</v>
      </c>
      <c r="DW449">
        <v>68</v>
      </c>
      <c r="DX449">
        <v>4</v>
      </c>
      <c r="DY449">
        <v>29</v>
      </c>
      <c r="DZ449">
        <v>20</v>
      </c>
      <c r="EA449">
        <v>3</v>
      </c>
      <c r="EB449">
        <v>0</v>
      </c>
      <c r="EC449">
        <v>0</v>
      </c>
      <c r="ED449">
        <v>597</v>
      </c>
      <c r="EE449">
        <v>16</v>
      </c>
      <c r="EF449">
        <v>3</v>
      </c>
      <c r="EG449">
        <v>90</v>
      </c>
      <c r="EH449">
        <v>610</v>
      </c>
      <c r="EI449">
        <v>402</v>
      </c>
      <c r="EJ449">
        <v>2</v>
      </c>
      <c r="EK449">
        <v>13</v>
      </c>
      <c r="EL449">
        <v>14</v>
      </c>
      <c r="EM449">
        <v>4</v>
      </c>
      <c r="EN449">
        <v>1</v>
      </c>
      <c r="EO449">
        <v>76</v>
      </c>
      <c r="EP449">
        <v>582</v>
      </c>
      <c r="EQ449">
        <v>397</v>
      </c>
      <c r="ER449">
        <v>35</v>
      </c>
      <c r="ES449">
        <v>236</v>
      </c>
      <c r="ET449">
        <v>45</v>
      </c>
      <c r="EU449">
        <v>228</v>
      </c>
      <c r="EV449">
        <v>31</v>
      </c>
      <c r="EW449">
        <v>9851</v>
      </c>
      <c r="EX449">
        <v>7</v>
      </c>
      <c r="EY449">
        <v>254</v>
      </c>
      <c r="EZ449">
        <v>61</v>
      </c>
      <c r="FA449">
        <v>54</v>
      </c>
      <c r="FB449">
        <v>162</v>
      </c>
      <c r="FC449">
        <v>5821</v>
      </c>
      <c r="FD449">
        <v>3373</v>
      </c>
      <c r="FE449">
        <v>856</v>
      </c>
      <c r="FF449">
        <v>10110</v>
      </c>
      <c r="FG449">
        <v>101</v>
      </c>
      <c r="FH449">
        <v>43</v>
      </c>
      <c r="FI449">
        <v>4</v>
      </c>
      <c r="FJ449">
        <v>31</v>
      </c>
      <c r="FK449">
        <v>0</v>
      </c>
      <c r="FL449">
        <v>99</v>
      </c>
      <c r="FM449">
        <v>2</v>
      </c>
      <c r="FN449">
        <v>3</v>
      </c>
      <c r="FO449">
        <v>1</v>
      </c>
      <c r="FP449">
        <v>0</v>
      </c>
      <c r="FQ449">
        <v>0</v>
      </c>
      <c r="FR449">
        <v>1</v>
      </c>
      <c r="FS449">
        <v>0</v>
      </c>
      <c r="FT449">
        <v>0</v>
      </c>
      <c r="FU449">
        <v>12</v>
      </c>
      <c r="FV449">
        <v>8</v>
      </c>
      <c r="FW449">
        <v>5</v>
      </c>
      <c r="FX449">
        <v>1</v>
      </c>
      <c r="FY449">
        <v>7</v>
      </c>
      <c r="FZ449">
        <v>5</v>
      </c>
      <c r="GA449">
        <v>15</v>
      </c>
      <c r="GB449">
        <v>4</v>
      </c>
      <c r="GC449">
        <v>665</v>
      </c>
      <c r="GD449">
        <v>193</v>
      </c>
      <c r="GE449">
        <v>858</v>
      </c>
      <c r="GF449">
        <v>10</v>
      </c>
      <c r="GG449">
        <v>4</v>
      </c>
      <c r="GH449">
        <v>14</v>
      </c>
      <c r="GI449">
        <v>655</v>
      </c>
      <c r="GJ449">
        <v>189</v>
      </c>
      <c r="GK449">
        <v>844</v>
      </c>
      <c r="GL449">
        <v>665</v>
      </c>
      <c r="GM449">
        <v>86</v>
      </c>
      <c r="GN449">
        <v>86</v>
      </c>
      <c r="GO449">
        <v>86</v>
      </c>
      <c r="GP449">
        <v>441</v>
      </c>
      <c r="GQ449">
        <v>2</v>
      </c>
      <c r="GR449">
        <v>1</v>
      </c>
      <c r="GS449">
        <v>0</v>
      </c>
      <c r="GT449" t="s">
        <v>121</v>
      </c>
      <c r="GU449" t="s">
        <v>1399</v>
      </c>
      <c r="HH449" s="130"/>
      <c r="HI449" s="130"/>
      <c r="HN449" s="130"/>
      <c r="HO449" s="130"/>
      <c r="HP449" s="130"/>
    </row>
    <row r="450" spans="1:224" x14ac:dyDescent="0.3">
      <c r="A450" t="s">
        <v>130</v>
      </c>
      <c r="B450" t="s">
        <v>131</v>
      </c>
      <c r="C450" t="s">
        <v>1026</v>
      </c>
      <c r="D450" t="s">
        <v>942</v>
      </c>
      <c r="E450" s="353">
        <v>44682</v>
      </c>
      <c r="F450">
        <v>29558</v>
      </c>
      <c r="G450">
        <v>1517</v>
      </c>
      <c r="H450">
        <v>1478</v>
      </c>
      <c r="I450">
        <v>1493</v>
      </c>
      <c r="J450">
        <v>1464</v>
      </c>
      <c r="K450">
        <v>1508</v>
      </c>
      <c r="L450">
        <v>1359</v>
      </c>
      <c r="M450">
        <v>1418</v>
      </c>
      <c r="N450">
        <v>1000</v>
      </c>
      <c r="O450">
        <v>1558</v>
      </c>
      <c r="P450">
        <v>29</v>
      </c>
      <c r="Q450">
        <v>27</v>
      </c>
      <c r="R450">
        <v>29</v>
      </c>
      <c r="S450">
        <v>22</v>
      </c>
      <c r="T450">
        <v>28</v>
      </c>
      <c r="U450">
        <v>18</v>
      </c>
      <c r="V450">
        <v>19</v>
      </c>
      <c r="W450">
        <v>19</v>
      </c>
      <c r="X450">
        <v>37</v>
      </c>
      <c r="Y450">
        <v>1487</v>
      </c>
      <c r="Z450">
        <v>1450</v>
      </c>
      <c r="AA450">
        <v>1463</v>
      </c>
      <c r="AB450">
        <v>1441</v>
      </c>
      <c r="AC450">
        <v>1479</v>
      </c>
      <c r="AD450">
        <v>1341</v>
      </c>
      <c r="AE450">
        <v>1399</v>
      </c>
      <c r="AF450">
        <v>981</v>
      </c>
      <c r="AG450">
        <v>1520</v>
      </c>
      <c r="AH450">
        <v>190</v>
      </c>
      <c r="AI450">
        <v>148</v>
      </c>
      <c r="AJ450">
        <v>4</v>
      </c>
      <c r="AK450">
        <v>3</v>
      </c>
      <c r="AL450">
        <v>185</v>
      </c>
      <c r="AM450">
        <v>145</v>
      </c>
      <c r="AN450">
        <v>1283</v>
      </c>
      <c r="AO450">
        <v>13</v>
      </c>
      <c r="AP450">
        <v>1270</v>
      </c>
      <c r="AQ450">
        <v>0</v>
      </c>
      <c r="AR450">
        <v>0</v>
      </c>
      <c r="AS450">
        <v>0</v>
      </c>
      <c r="AT450">
        <v>866</v>
      </c>
      <c r="AU450">
        <v>10</v>
      </c>
      <c r="AV450">
        <v>856</v>
      </c>
      <c r="AW450">
        <v>1418</v>
      </c>
      <c r="AX450">
        <v>8</v>
      </c>
      <c r="AY450">
        <v>88</v>
      </c>
      <c r="AZ450">
        <v>1322</v>
      </c>
      <c r="BA450">
        <v>19</v>
      </c>
      <c r="BB450">
        <v>0</v>
      </c>
      <c r="BC450">
        <v>1</v>
      </c>
      <c r="BD450">
        <v>18</v>
      </c>
      <c r="BE450">
        <v>1399</v>
      </c>
      <c r="BF450">
        <v>8</v>
      </c>
      <c r="BG450">
        <v>87</v>
      </c>
      <c r="BH450">
        <v>1304</v>
      </c>
      <c r="BI450">
        <v>229</v>
      </c>
      <c r="BJ450">
        <v>28</v>
      </c>
      <c r="BK450">
        <v>229</v>
      </c>
      <c r="BL450">
        <v>164</v>
      </c>
      <c r="BM450">
        <v>66</v>
      </c>
      <c r="BN450">
        <v>13</v>
      </c>
      <c r="BO450">
        <v>157</v>
      </c>
      <c r="BP450">
        <v>51</v>
      </c>
      <c r="BQ450">
        <v>0</v>
      </c>
      <c r="BR450">
        <v>0</v>
      </c>
      <c r="BS450">
        <v>106</v>
      </c>
      <c r="BT450">
        <v>0</v>
      </c>
      <c r="BU450">
        <v>1</v>
      </c>
      <c r="BV450">
        <v>15</v>
      </c>
      <c r="BW450">
        <v>46</v>
      </c>
      <c r="BX450">
        <v>4</v>
      </c>
      <c r="BY450">
        <v>42</v>
      </c>
      <c r="BZ450">
        <v>92</v>
      </c>
      <c r="CA450">
        <v>28</v>
      </c>
      <c r="CB450">
        <v>81</v>
      </c>
      <c r="CC450">
        <v>11</v>
      </c>
      <c r="CG450">
        <v>1517</v>
      </c>
      <c r="CH450">
        <v>1034</v>
      </c>
      <c r="CI450">
        <v>1493</v>
      </c>
      <c r="CJ450">
        <v>331</v>
      </c>
      <c r="CK450">
        <v>1342</v>
      </c>
      <c r="CL450">
        <v>820</v>
      </c>
      <c r="CM450">
        <v>1478</v>
      </c>
      <c r="CN450">
        <v>1387</v>
      </c>
      <c r="CO450">
        <v>1425</v>
      </c>
      <c r="CP450">
        <v>534</v>
      </c>
      <c r="CQ450">
        <v>29</v>
      </c>
      <c r="CR450">
        <v>19</v>
      </c>
      <c r="CS450">
        <v>29</v>
      </c>
      <c r="CT450">
        <v>6</v>
      </c>
      <c r="CU450">
        <v>24</v>
      </c>
      <c r="CV450">
        <v>11</v>
      </c>
      <c r="CW450">
        <v>27</v>
      </c>
      <c r="CX450">
        <v>24</v>
      </c>
      <c r="CY450">
        <v>20</v>
      </c>
      <c r="CZ450">
        <v>6</v>
      </c>
      <c r="DA450">
        <v>1487</v>
      </c>
      <c r="DB450">
        <v>1015</v>
      </c>
      <c r="DC450">
        <v>1463</v>
      </c>
      <c r="DD450">
        <v>325</v>
      </c>
      <c r="DE450">
        <v>1317</v>
      </c>
      <c r="DF450">
        <v>808</v>
      </c>
      <c r="DG450">
        <v>1450</v>
      </c>
      <c r="DH450">
        <v>1362</v>
      </c>
      <c r="DI450">
        <v>1404</v>
      </c>
      <c r="DJ450">
        <v>528</v>
      </c>
      <c r="DL450">
        <v>1636</v>
      </c>
      <c r="DM450">
        <v>1635</v>
      </c>
      <c r="DN450">
        <v>1</v>
      </c>
      <c r="DO450">
        <v>1636</v>
      </c>
      <c r="DP450">
        <v>47</v>
      </c>
      <c r="DQ450">
        <v>1588</v>
      </c>
      <c r="DR450">
        <v>1</v>
      </c>
      <c r="DS450">
        <v>12</v>
      </c>
      <c r="DT450">
        <v>912</v>
      </c>
      <c r="DU450">
        <v>116</v>
      </c>
      <c r="DV450">
        <v>1390</v>
      </c>
      <c r="DW450">
        <v>58</v>
      </c>
      <c r="DX450">
        <v>18</v>
      </c>
      <c r="DY450">
        <v>32</v>
      </c>
      <c r="DZ450">
        <v>18</v>
      </c>
      <c r="EA450">
        <v>4</v>
      </c>
      <c r="EB450">
        <v>8</v>
      </c>
      <c r="EC450">
        <v>0</v>
      </c>
      <c r="ED450">
        <v>898</v>
      </c>
      <c r="EE450">
        <v>6</v>
      </c>
      <c r="EF450">
        <v>4</v>
      </c>
      <c r="EG450">
        <v>197</v>
      </c>
      <c r="EH450">
        <v>1000</v>
      </c>
      <c r="EI450">
        <v>435</v>
      </c>
      <c r="EJ450">
        <v>3</v>
      </c>
      <c r="EK450">
        <v>35</v>
      </c>
      <c r="EL450">
        <v>9</v>
      </c>
      <c r="EM450">
        <v>0</v>
      </c>
      <c r="EN450">
        <v>1</v>
      </c>
      <c r="EO450">
        <v>162</v>
      </c>
      <c r="EP450">
        <v>990</v>
      </c>
      <c r="EQ450">
        <v>435</v>
      </c>
      <c r="ER450">
        <v>47</v>
      </c>
      <c r="ES450">
        <v>324</v>
      </c>
      <c r="ET450">
        <v>87</v>
      </c>
      <c r="EU450">
        <v>289</v>
      </c>
      <c r="EV450">
        <v>281</v>
      </c>
      <c r="EW450">
        <v>22651</v>
      </c>
      <c r="EX450">
        <v>1</v>
      </c>
      <c r="EY450">
        <v>393</v>
      </c>
      <c r="EZ450">
        <v>8</v>
      </c>
      <c r="FA450">
        <v>86</v>
      </c>
      <c r="FB450">
        <v>290</v>
      </c>
      <c r="FC450">
        <v>16891</v>
      </c>
      <c r="FD450">
        <v>5598</v>
      </c>
      <c r="FE450">
        <v>732</v>
      </c>
      <c r="FF450">
        <v>23221</v>
      </c>
      <c r="FG450">
        <v>219</v>
      </c>
      <c r="FH450">
        <v>117</v>
      </c>
      <c r="FI450">
        <v>5</v>
      </c>
      <c r="FJ450">
        <v>19</v>
      </c>
      <c r="FK450">
        <v>8</v>
      </c>
      <c r="FL450">
        <v>210</v>
      </c>
      <c r="FM450">
        <v>1</v>
      </c>
      <c r="FN450">
        <v>4</v>
      </c>
      <c r="FO450">
        <v>1</v>
      </c>
      <c r="FP450">
        <v>0</v>
      </c>
      <c r="FQ450">
        <v>0</v>
      </c>
      <c r="FR450">
        <v>1</v>
      </c>
      <c r="FS450">
        <v>0</v>
      </c>
      <c r="FT450">
        <v>0</v>
      </c>
      <c r="FU450">
        <v>31</v>
      </c>
      <c r="FV450">
        <v>21</v>
      </c>
      <c r="FW450">
        <v>9</v>
      </c>
      <c r="FX450">
        <v>4</v>
      </c>
      <c r="FY450">
        <v>12</v>
      </c>
      <c r="FZ450">
        <v>19</v>
      </c>
      <c r="GA450">
        <v>35</v>
      </c>
      <c r="GB450">
        <v>6</v>
      </c>
      <c r="GC450">
        <v>993</v>
      </c>
      <c r="GD450">
        <v>225</v>
      </c>
      <c r="GE450">
        <v>1218</v>
      </c>
      <c r="GF450">
        <v>2</v>
      </c>
      <c r="GG450">
        <v>0</v>
      </c>
      <c r="GH450">
        <v>2</v>
      </c>
      <c r="GI450">
        <v>991</v>
      </c>
      <c r="GJ450">
        <v>224</v>
      </c>
      <c r="GK450">
        <v>1215</v>
      </c>
      <c r="GL450">
        <v>993</v>
      </c>
      <c r="GM450">
        <v>148</v>
      </c>
      <c r="GN450">
        <v>148</v>
      </c>
      <c r="GO450">
        <v>148</v>
      </c>
      <c r="GP450">
        <v>691</v>
      </c>
      <c r="GQ450">
        <v>2</v>
      </c>
      <c r="GR450">
        <v>2</v>
      </c>
      <c r="GS450">
        <v>2</v>
      </c>
      <c r="GT450" t="s">
        <v>118</v>
      </c>
      <c r="GU450" t="s">
        <v>1397</v>
      </c>
      <c r="HH450" s="130"/>
      <c r="HI450" s="130"/>
      <c r="HN450" s="130"/>
      <c r="HO450" s="130"/>
      <c r="HP450" s="130"/>
    </row>
    <row r="451" spans="1:224" x14ac:dyDescent="0.3">
      <c r="A451" t="s">
        <v>130</v>
      </c>
      <c r="B451" t="s">
        <v>131</v>
      </c>
      <c r="C451" t="s">
        <v>1026</v>
      </c>
      <c r="D451" t="s">
        <v>942</v>
      </c>
      <c r="E451" s="353">
        <v>44713</v>
      </c>
      <c r="F451">
        <v>29754</v>
      </c>
      <c r="G451">
        <v>1527</v>
      </c>
      <c r="H451">
        <v>1490</v>
      </c>
      <c r="I451">
        <v>1502</v>
      </c>
      <c r="J451">
        <v>1479</v>
      </c>
      <c r="K451">
        <v>1520</v>
      </c>
      <c r="L451">
        <v>1375</v>
      </c>
      <c r="M451">
        <v>1429</v>
      </c>
      <c r="N451">
        <v>1010</v>
      </c>
      <c r="O451">
        <v>1571</v>
      </c>
      <c r="P451">
        <v>29</v>
      </c>
      <c r="Q451">
        <v>25</v>
      </c>
      <c r="R451">
        <v>29</v>
      </c>
      <c r="S451">
        <v>22</v>
      </c>
      <c r="T451">
        <v>26</v>
      </c>
      <c r="U451">
        <v>17</v>
      </c>
      <c r="V451">
        <v>19</v>
      </c>
      <c r="W451">
        <v>18</v>
      </c>
      <c r="X451">
        <v>38</v>
      </c>
      <c r="Y451">
        <v>1495</v>
      </c>
      <c r="Z451">
        <v>1462</v>
      </c>
      <c r="AA451">
        <v>1470</v>
      </c>
      <c r="AB451">
        <v>1454</v>
      </c>
      <c r="AC451">
        <v>1491</v>
      </c>
      <c r="AD451">
        <v>1356</v>
      </c>
      <c r="AE451">
        <v>1409</v>
      </c>
      <c r="AF451">
        <v>992</v>
      </c>
      <c r="AG451">
        <v>1530</v>
      </c>
      <c r="AH451">
        <v>164</v>
      </c>
      <c r="AI451">
        <v>124</v>
      </c>
      <c r="AJ451">
        <v>5</v>
      </c>
      <c r="AK451">
        <v>4</v>
      </c>
      <c r="AL451">
        <v>158</v>
      </c>
      <c r="AM451">
        <v>120</v>
      </c>
      <c r="AN451">
        <v>1306</v>
      </c>
      <c r="AO451">
        <v>13</v>
      </c>
      <c r="AP451">
        <v>1292</v>
      </c>
      <c r="AQ451">
        <v>0</v>
      </c>
      <c r="AR451">
        <v>0</v>
      </c>
      <c r="AS451">
        <v>0</v>
      </c>
      <c r="AT451">
        <v>891</v>
      </c>
      <c r="AU451">
        <v>9</v>
      </c>
      <c r="AV451">
        <v>882</v>
      </c>
      <c r="AW451">
        <v>1429</v>
      </c>
      <c r="AX451">
        <v>8</v>
      </c>
      <c r="AY451">
        <v>62</v>
      </c>
      <c r="AZ451">
        <v>1359</v>
      </c>
      <c r="BA451">
        <v>19</v>
      </c>
      <c r="BB451">
        <v>0</v>
      </c>
      <c r="BC451">
        <v>0</v>
      </c>
      <c r="BD451">
        <v>19</v>
      </c>
      <c r="BE451">
        <v>1409</v>
      </c>
      <c r="BF451">
        <v>8</v>
      </c>
      <c r="BG451">
        <v>62</v>
      </c>
      <c r="BH451">
        <v>1339</v>
      </c>
      <c r="BI451">
        <v>235</v>
      </c>
      <c r="BJ451">
        <v>31</v>
      </c>
      <c r="BK451">
        <v>231</v>
      </c>
      <c r="BL451">
        <v>163</v>
      </c>
      <c r="BM451">
        <v>66</v>
      </c>
      <c r="BN451">
        <v>13</v>
      </c>
      <c r="BO451">
        <v>160</v>
      </c>
      <c r="BP451">
        <v>52</v>
      </c>
      <c r="BQ451">
        <v>0</v>
      </c>
      <c r="BR451">
        <v>1</v>
      </c>
      <c r="BS451">
        <v>108</v>
      </c>
      <c r="BT451">
        <v>0</v>
      </c>
      <c r="BU451">
        <v>1</v>
      </c>
      <c r="BV451">
        <v>11</v>
      </c>
      <c r="BW451">
        <v>46</v>
      </c>
      <c r="BX451">
        <v>3</v>
      </c>
      <c r="BY451">
        <v>43</v>
      </c>
      <c r="BZ451">
        <v>90</v>
      </c>
      <c r="CA451">
        <v>26</v>
      </c>
      <c r="CB451">
        <v>83</v>
      </c>
      <c r="CC451">
        <v>7</v>
      </c>
      <c r="CG451">
        <v>1527</v>
      </c>
      <c r="CH451">
        <v>1038</v>
      </c>
      <c r="CI451">
        <v>1502</v>
      </c>
      <c r="CJ451">
        <v>319</v>
      </c>
      <c r="CK451">
        <v>1314</v>
      </c>
      <c r="CL451">
        <v>803</v>
      </c>
      <c r="CM451">
        <v>1490</v>
      </c>
      <c r="CN451">
        <v>1364</v>
      </c>
      <c r="CO451">
        <v>1440</v>
      </c>
      <c r="CP451">
        <v>533</v>
      </c>
      <c r="CQ451">
        <v>29</v>
      </c>
      <c r="CR451">
        <v>18</v>
      </c>
      <c r="CS451">
        <v>29</v>
      </c>
      <c r="CT451">
        <v>6</v>
      </c>
      <c r="CU451">
        <v>25</v>
      </c>
      <c r="CV451">
        <v>13</v>
      </c>
      <c r="CW451">
        <v>25</v>
      </c>
      <c r="CX451">
        <v>23</v>
      </c>
      <c r="CY451">
        <v>20</v>
      </c>
      <c r="CZ451">
        <v>5</v>
      </c>
      <c r="DA451">
        <v>1495</v>
      </c>
      <c r="DB451">
        <v>1031</v>
      </c>
      <c r="DC451">
        <v>1470</v>
      </c>
      <c r="DD451">
        <v>321</v>
      </c>
      <c r="DE451">
        <v>1313</v>
      </c>
      <c r="DF451">
        <v>804</v>
      </c>
      <c r="DG451">
        <v>1462</v>
      </c>
      <c r="DH451">
        <v>1370</v>
      </c>
      <c r="DI451">
        <v>1417</v>
      </c>
      <c r="DJ451">
        <v>534</v>
      </c>
      <c r="DL451">
        <v>1644</v>
      </c>
      <c r="DM451">
        <v>1641</v>
      </c>
      <c r="DN451">
        <v>3</v>
      </c>
      <c r="DO451">
        <v>1644</v>
      </c>
      <c r="DP451">
        <v>48</v>
      </c>
      <c r="DQ451">
        <v>1593</v>
      </c>
      <c r="DR451">
        <v>3</v>
      </c>
      <c r="DS451">
        <v>12</v>
      </c>
      <c r="DT451">
        <v>903</v>
      </c>
      <c r="DU451">
        <v>118</v>
      </c>
      <c r="DV451">
        <v>1398</v>
      </c>
      <c r="DW451">
        <v>57</v>
      </c>
      <c r="DX451">
        <v>18</v>
      </c>
      <c r="DY451">
        <v>32</v>
      </c>
      <c r="DZ451">
        <v>17</v>
      </c>
      <c r="EA451">
        <v>4</v>
      </c>
      <c r="EB451">
        <v>8</v>
      </c>
      <c r="EC451">
        <v>0</v>
      </c>
      <c r="ED451">
        <v>890</v>
      </c>
      <c r="EE451">
        <v>5</v>
      </c>
      <c r="EF451">
        <v>4</v>
      </c>
      <c r="EG451">
        <v>197</v>
      </c>
      <c r="EH451">
        <v>1010</v>
      </c>
      <c r="EI451">
        <v>433</v>
      </c>
      <c r="EJ451">
        <v>3</v>
      </c>
      <c r="EK451">
        <v>35</v>
      </c>
      <c r="EL451">
        <v>9</v>
      </c>
      <c r="EM451">
        <v>0</v>
      </c>
      <c r="EN451">
        <v>1</v>
      </c>
      <c r="EO451">
        <v>157</v>
      </c>
      <c r="EP451">
        <v>983</v>
      </c>
      <c r="EQ451">
        <v>430</v>
      </c>
      <c r="ER451">
        <v>47</v>
      </c>
      <c r="ES451">
        <v>327</v>
      </c>
      <c r="ET451">
        <v>87</v>
      </c>
      <c r="EU451">
        <v>288</v>
      </c>
      <c r="EV451">
        <v>287</v>
      </c>
      <c r="EW451">
        <v>22809</v>
      </c>
      <c r="EX451">
        <v>1</v>
      </c>
      <c r="EY451">
        <v>381</v>
      </c>
      <c r="EZ451">
        <v>9</v>
      </c>
      <c r="FA451">
        <v>88</v>
      </c>
      <c r="FB451">
        <v>291</v>
      </c>
      <c r="FC451">
        <v>16667</v>
      </c>
      <c r="FD451">
        <v>5580</v>
      </c>
      <c r="FE451">
        <v>730</v>
      </c>
      <c r="FF451">
        <v>23384</v>
      </c>
      <c r="FG451">
        <v>218</v>
      </c>
      <c r="FH451">
        <v>114</v>
      </c>
      <c r="FI451">
        <v>5</v>
      </c>
      <c r="FJ451">
        <v>17</v>
      </c>
      <c r="FK451">
        <v>9</v>
      </c>
      <c r="FL451">
        <v>207</v>
      </c>
      <c r="FM451">
        <v>2</v>
      </c>
      <c r="FN451">
        <v>4</v>
      </c>
      <c r="FO451">
        <v>1</v>
      </c>
      <c r="FP451">
        <v>0</v>
      </c>
      <c r="FQ451">
        <v>0</v>
      </c>
      <c r="FR451">
        <v>1</v>
      </c>
      <c r="FS451">
        <v>0</v>
      </c>
      <c r="FT451">
        <v>0</v>
      </c>
      <c r="FU451">
        <v>29</v>
      </c>
      <c r="FV451">
        <v>21</v>
      </c>
      <c r="FW451">
        <v>10</v>
      </c>
      <c r="FX451">
        <v>3</v>
      </c>
      <c r="FY451">
        <v>11</v>
      </c>
      <c r="FZ451">
        <v>18</v>
      </c>
      <c r="GA451">
        <v>33</v>
      </c>
      <c r="GB451">
        <v>6</v>
      </c>
      <c r="GC451">
        <v>996</v>
      </c>
      <c r="GD451">
        <v>226</v>
      </c>
      <c r="GE451">
        <v>1222</v>
      </c>
      <c r="GF451">
        <v>2</v>
      </c>
      <c r="GG451">
        <v>1</v>
      </c>
      <c r="GH451">
        <v>3</v>
      </c>
      <c r="GI451">
        <v>994</v>
      </c>
      <c r="GJ451">
        <v>224</v>
      </c>
      <c r="GK451">
        <v>1218</v>
      </c>
      <c r="GL451">
        <v>996</v>
      </c>
      <c r="GM451">
        <v>154</v>
      </c>
      <c r="GN451">
        <v>154</v>
      </c>
      <c r="GO451">
        <v>154</v>
      </c>
      <c r="GP451">
        <v>707</v>
      </c>
      <c r="GQ451">
        <v>2</v>
      </c>
      <c r="GR451">
        <v>2</v>
      </c>
      <c r="GS451">
        <v>2</v>
      </c>
      <c r="GT451" t="s">
        <v>121</v>
      </c>
      <c r="GU451" t="s">
        <v>1397</v>
      </c>
      <c r="HH451" s="130"/>
      <c r="HI451" s="130"/>
      <c r="HN451" s="130"/>
      <c r="HO451" s="130"/>
      <c r="HP451" s="130"/>
    </row>
    <row r="452" spans="1:224" x14ac:dyDescent="0.3">
      <c r="A452" t="s">
        <v>130</v>
      </c>
      <c r="B452" t="s">
        <v>131</v>
      </c>
      <c r="C452" t="s">
        <v>938</v>
      </c>
      <c r="D452" t="s">
        <v>939</v>
      </c>
      <c r="E452" s="353">
        <v>44682</v>
      </c>
      <c r="F452">
        <v>2008</v>
      </c>
      <c r="G452">
        <v>79</v>
      </c>
      <c r="H452">
        <v>77</v>
      </c>
      <c r="I452">
        <v>79</v>
      </c>
      <c r="J452">
        <v>76</v>
      </c>
      <c r="K452">
        <v>79</v>
      </c>
      <c r="L452">
        <v>65</v>
      </c>
      <c r="M452">
        <v>72</v>
      </c>
      <c r="N452">
        <v>65</v>
      </c>
      <c r="O452">
        <v>76</v>
      </c>
      <c r="P452">
        <v>5</v>
      </c>
      <c r="Q452">
        <v>4</v>
      </c>
      <c r="R452">
        <v>5</v>
      </c>
      <c r="S452">
        <v>5</v>
      </c>
      <c r="T452">
        <v>5</v>
      </c>
      <c r="U452">
        <v>5</v>
      </c>
      <c r="V452">
        <v>5</v>
      </c>
      <c r="W452">
        <v>4</v>
      </c>
      <c r="X452">
        <v>5</v>
      </c>
      <c r="Y452">
        <v>74</v>
      </c>
      <c r="Z452">
        <v>73</v>
      </c>
      <c r="AA452">
        <v>74</v>
      </c>
      <c r="AB452">
        <v>71</v>
      </c>
      <c r="AC452">
        <v>74</v>
      </c>
      <c r="AD452">
        <v>60</v>
      </c>
      <c r="AE452">
        <v>67</v>
      </c>
      <c r="AF452">
        <v>61</v>
      </c>
      <c r="AG452">
        <v>71</v>
      </c>
      <c r="AH452">
        <v>13</v>
      </c>
      <c r="AI452">
        <v>13</v>
      </c>
      <c r="AJ452">
        <v>2</v>
      </c>
      <c r="AK452">
        <v>2</v>
      </c>
      <c r="AL452">
        <v>11</v>
      </c>
      <c r="AM452">
        <v>11</v>
      </c>
      <c r="AN452">
        <v>57</v>
      </c>
      <c r="AO452">
        <v>4</v>
      </c>
      <c r="AP452">
        <v>53</v>
      </c>
      <c r="AQ452">
        <v>0</v>
      </c>
      <c r="AR452">
        <v>0</v>
      </c>
      <c r="AS452">
        <v>0</v>
      </c>
      <c r="AT452">
        <v>52</v>
      </c>
      <c r="AU452">
        <v>3</v>
      </c>
      <c r="AV452">
        <v>49</v>
      </c>
      <c r="AW452">
        <v>72</v>
      </c>
      <c r="AX452">
        <v>4</v>
      </c>
      <c r="AY452">
        <v>19</v>
      </c>
      <c r="AZ452">
        <v>49</v>
      </c>
      <c r="BA452">
        <v>5</v>
      </c>
      <c r="BB452">
        <v>0</v>
      </c>
      <c r="BC452">
        <v>1</v>
      </c>
      <c r="BD452">
        <v>4</v>
      </c>
      <c r="BE452">
        <v>67</v>
      </c>
      <c r="BF452">
        <v>4</v>
      </c>
      <c r="BG452">
        <v>18</v>
      </c>
      <c r="BH452">
        <v>45</v>
      </c>
      <c r="BI452">
        <v>13</v>
      </c>
      <c r="BJ452">
        <v>3</v>
      </c>
      <c r="BK452">
        <v>14</v>
      </c>
      <c r="BL452">
        <v>7</v>
      </c>
      <c r="BM452">
        <v>0</v>
      </c>
      <c r="BN452">
        <v>0</v>
      </c>
      <c r="BO452">
        <v>1</v>
      </c>
      <c r="BP452">
        <v>0</v>
      </c>
      <c r="BQ452">
        <v>0</v>
      </c>
      <c r="BR452">
        <v>0</v>
      </c>
      <c r="BS452">
        <v>1</v>
      </c>
      <c r="BT452">
        <v>0</v>
      </c>
      <c r="BU452">
        <v>0</v>
      </c>
      <c r="BV452">
        <v>0</v>
      </c>
      <c r="BW452">
        <v>0</v>
      </c>
      <c r="BX452">
        <v>0</v>
      </c>
      <c r="BY452">
        <v>0</v>
      </c>
      <c r="BZ452">
        <v>1</v>
      </c>
      <c r="CA452">
        <v>0</v>
      </c>
      <c r="CB452">
        <v>1</v>
      </c>
      <c r="CC452">
        <v>0</v>
      </c>
      <c r="CG452">
        <v>79</v>
      </c>
      <c r="CH452">
        <v>55</v>
      </c>
      <c r="CI452">
        <v>79</v>
      </c>
      <c r="CJ452">
        <v>24</v>
      </c>
      <c r="CK452">
        <v>73</v>
      </c>
      <c r="CL452">
        <v>44</v>
      </c>
      <c r="CM452">
        <v>77</v>
      </c>
      <c r="CN452">
        <v>74</v>
      </c>
      <c r="CO452">
        <v>77</v>
      </c>
      <c r="CP452">
        <v>26</v>
      </c>
      <c r="CQ452">
        <v>5</v>
      </c>
      <c r="CR452">
        <v>5</v>
      </c>
      <c r="CS452">
        <v>5</v>
      </c>
      <c r="CT452">
        <v>0</v>
      </c>
      <c r="CU452">
        <v>3</v>
      </c>
      <c r="CV452">
        <v>1</v>
      </c>
      <c r="CW452">
        <v>4</v>
      </c>
      <c r="CX452">
        <v>4</v>
      </c>
      <c r="CY452">
        <v>4</v>
      </c>
      <c r="CZ452">
        <v>1</v>
      </c>
      <c r="DA452">
        <v>74</v>
      </c>
      <c r="DB452">
        <v>50</v>
      </c>
      <c r="DC452">
        <v>74</v>
      </c>
      <c r="DD452">
        <v>24</v>
      </c>
      <c r="DE452">
        <v>70</v>
      </c>
      <c r="DF452">
        <v>43</v>
      </c>
      <c r="DG452">
        <v>73</v>
      </c>
      <c r="DH452">
        <v>70</v>
      </c>
      <c r="DI452">
        <v>73</v>
      </c>
      <c r="DJ452">
        <v>25</v>
      </c>
      <c r="DL452">
        <v>79</v>
      </c>
      <c r="DM452">
        <v>79</v>
      </c>
      <c r="DN452">
        <v>0</v>
      </c>
      <c r="DO452">
        <v>79</v>
      </c>
      <c r="DP452">
        <v>5</v>
      </c>
      <c r="DQ452">
        <v>74</v>
      </c>
      <c r="DR452">
        <v>0</v>
      </c>
      <c r="DS452">
        <v>0</v>
      </c>
      <c r="DT452">
        <v>48</v>
      </c>
      <c r="DU452">
        <v>49</v>
      </c>
      <c r="DV452">
        <v>20</v>
      </c>
      <c r="DW452">
        <v>5</v>
      </c>
      <c r="DX452">
        <v>0</v>
      </c>
      <c r="DY452">
        <v>3</v>
      </c>
      <c r="DZ452">
        <v>2</v>
      </c>
      <c r="EA452">
        <v>0</v>
      </c>
      <c r="EB452">
        <v>0</v>
      </c>
      <c r="EC452">
        <v>0</v>
      </c>
      <c r="ED452">
        <v>48</v>
      </c>
      <c r="EE452">
        <v>0</v>
      </c>
      <c r="EF452">
        <v>0</v>
      </c>
      <c r="EG452">
        <v>3</v>
      </c>
      <c r="EH452">
        <v>34</v>
      </c>
      <c r="EI452">
        <v>42</v>
      </c>
      <c r="EJ452">
        <v>0</v>
      </c>
      <c r="EK452">
        <v>2</v>
      </c>
      <c r="EL452">
        <v>3</v>
      </c>
      <c r="EM452">
        <v>0</v>
      </c>
      <c r="EN452">
        <v>0</v>
      </c>
      <c r="EO452">
        <v>1</v>
      </c>
      <c r="EP452">
        <v>31</v>
      </c>
      <c r="EQ452">
        <v>42</v>
      </c>
      <c r="ER452">
        <v>2</v>
      </c>
      <c r="ES452">
        <v>13</v>
      </c>
      <c r="ET452">
        <v>2</v>
      </c>
      <c r="EU452">
        <v>29</v>
      </c>
      <c r="EV452">
        <v>31</v>
      </c>
      <c r="EW452">
        <v>1727</v>
      </c>
      <c r="EX452">
        <v>0</v>
      </c>
      <c r="EY452">
        <v>103</v>
      </c>
      <c r="EZ452">
        <v>1</v>
      </c>
      <c r="FA452">
        <v>4</v>
      </c>
      <c r="FB452">
        <v>13</v>
      </c>
      <c r="FC452">
        <v>867</v>
      </c>
      <c r="FD452">
        <v>676</v>
      </c>
      <c r="FE452">
        <v>244</v>
      </c>
      <c r="FF452">
        <v>1787</v>
      </c>
      <c r="FG452">
        <v>9</v>
      </c>
      <c r="FH452">
        <v>8</v>
      </c>
      <c r="FI452">
        <v>1</v>
      </c>
      <c r="FJ452">
        <v>2</v>
      </c>
      <c r="FK452">
        <v>1</v>
      </c>
      <c r="FL452">
        <v>8</v>
      </c>
      <c r="FM452">
        <v>0</v>
      </c>
      <c r="FN452">
        <v>0</v>
      </c>
      <c r="FO452">
        <v>0</v>
      </c>
      <c r="FP452">
        <v>0</v>
      </c>
      <c r="FQ452">
        <v>0</v>
      </c>
      <c r="FR452">
        <v>0</v>
      </c>
      <c r="FS452">
        <v>0</v>
      </c>
      <c r="FT452">
        <v>0</v>
      </c>
      <c r="FU452">
        <v>1</v>
      </c>
      <c r="FV452">
        <v>1</v>
      </c>
      <c r="FW452">
        <v>0</v>
      </c>
      <c r="FX452">
        <v>0</v>
      </c>
      <c r="FY452">
        <v>1</v>
      </c>
      <c r="FZ452">
        <v>0</v>
      </c>
      <c r="GA452">
        <v>1</v>
      </c>
      <c r="GB452">
        <v>0</v>
      </c>
      <c r="GC452">
        <v>46</v>
      </c>
      <c r="GD452">
        <v>13</v>
      </c>
      <c r="GE452">
        <v>59</v>
      </c>
      <c r="GF452">
        <v>2</v>
      </c>
      <c r="GG452">
        <v>0</v>
      </c>
      <c r="GH452">
        <v>2</v>
      </c>
      <c r="GI452">
        <v>44</v>
      </c>
      <c r="GJ452">
        <v>13</v>
      </c>
      <c r="GK452">
        <v>57</v>
      </c>
      <c r="GL452">
        <v>46</v>
      </c>
      <c r="GM452">
        <v>2</v>
      </c>
      <c r="GN452">
        <v>2</v>
      </c>
      <c r="GO452">
        <v>2</v>
      </c>
      <c r="GP452">
        <v>10</v>
      </c>
      <c r="GQ452">
        <v>0</v>
      </c>
      <c r="GR452">
        <v>0</v>
      </c>
      <c r="GS452">
        <v>0</v>
      </c>
      <c r="GT452" t="s">
        <v>118</v>
      </c>
      <c r="GU452" t="s">
        <v>1400</v>
      </c>
      <c r="HH452" s="130"/>
      <c r="HI452" s="130"/>
      <c r="HN452" s="130"/>
      <c r="HO452" s="130"/>
      <c r="HP452" s="130"/>
    </row>
    <row r="453" spans="1:224" x14ac:dyDescent="0.3">
      <c r="A453" t="s">
        <v>130</v>
      </c>
      <c r="B453" t="s">
        <v>131</v>
      </c>
      <c r="C453" t="s">
        <v>938</v>
      </c>
      <c r="D453" t="s">
        <v>939</v>
      </c>
      <c r="E453" s="353">
        <v>44713</v>
      </c>
      <c r="F453">
        <v>2007</v>
      </c>
      <c r="G453">
        <v>80</v>
      </c>
      <c r="H453">
        <v>79</v>
      </c>
      <c r="I453">
        <v>81</v>
      </c>
      <c r="J453">
        <v>77</v>
      </c>
      <c r="K453">
        <v>81</v>
      </c>
      <c r="L453">
        <v>66</v>
      </c>
      <c r="M453">
        <v>74</v>
      </c>
      <c r="N453">
        <v>67</v>
      </c>
      <c r="O453">
        <v>79</v>
      </c>
      <c r="P453">
        <v>5</v>
      </c>
      <c r="Q453">
        <v>4</v>
      </c>
      <c r="R453">
        <v>5</v>
      </c>
      <c r="S453">
        <v>5</v>
      </c>
      <c r="T453">
        <v>5</v>
      </c>
      <c r="U453">
        <v>5</v>
      </c>
      <c r="V453">
        <v>5</v>
      </c>
      <c r="W453">
        <v>4</v>
      </c>
      <c r="X453">
        <v>5</v>
      </c>
      <c r="Y453">
        <v>75</v>
      </c>
      <c r="Z453">
        <v>75</v>
      </c>
      <c r="AA453">
        <v>76</v>
      </c>
      <c r="AB453">
        <v>72</v>
      </c>
      <c r="AC453">
        <v>76</v>
      </c>
      <c r="AD453">
        <v>61</v>
      </c>
      <c r="AE453">
        <v>69</v>
      </c>
      <c r="AF453">
        <v>63</v>
      </c>
      <c r="AG453">
        <v>74</v>
      </c>
      <c r="AH453">
        <v>13</v>
      </c>
      <c r="AI453">
        <v>13</v>
      </c>
      <c r="AJ453">
        <v>2</v>
      </c>
      <c r="AK453">
        <v>2</v>
      </c>
      <c r="AL453">
        <v>11</v>
      </c>
      <c r="AM453">
        <v>11</v>
      </c>
      <c r="AN453">
        <v>60</v>
      </c>
      <c r="AO453">
        <v>4</v>
      </c>
      <c r="AP453">
        <v>56</v>
      </c>
      <c r="AQ453">
        <v>0</v>
      </c>
      <c r="AR453">
        <v>0</v>
      </c>
      <c r="AS453">
        <v>0</v>
      </c>
      <c r="AT453">
        <v>55</v>
      </c>
      <c r="AU453">
        <v>3</v>
      </c>
      <c r="AV453">
        <v>52</v>
      </c>
      <c r="AW453">
        <v>74</v>
      </c>
      <c r="AX453">
        <v>4</v>
      </c>
      <c r="AY453">
        <v>20</v>
      </c>
      <c r="AZ453">
        <v>50</v>
      </c>
      <c r="BA453">
        <v>5</v>
      </c>
      <c r="BB453">
        <v>0</v>
      </c>
      <c r="BC453">
        <v>1</v>
      </c>
      <c r="BD453">
        <v>4</v>
      </c>
      <c r="BE453">
        <v>69</v>
      </c>
      <c r="BF453">
        <v>4</v>
      </c>
      <c r="BG453">
        <v>19</v>
      </c>
      <c r="BH453">
        <v>46</v>
      </c>
      <c r="BI453">
        <v>13</v>
      </c>
      <c r="BJ453">
        <v>3</v>
      </c>
      <c r="BK453">
        <v>14</v>
      </c>
      <c r="BL453">
        <v>7</v>
      </c>
      <c r="BM453">
        <v>0</v>
      </c>
      <c r="BN453">
        <v>0</v>
      </c>
      <c r="BO453">
        <v>1</v>
      </c>
      <c r="BP453">
        <v>0</v>
      </c>
      <c r="BQ453">
        <v>0</v>
      </c>
      <c r="BR453">
        <v>0</v>
      </c>
      <c r="BS453">
        <v>1</v>
      </c>
      <c r="BT453">
        <v>0</v>
      </c>
      <c r="BU453">
        <v>0</v>
      </c>
      <c r="BV453">
        <v>0</v>
      </c>
      <c r="BW453">
        <v>0</v>
      </c>
      <c r="BX453">
        <v>0</v>
      </c>
      <c r="BY453">
        <v>0</v>
      </c>
      <c r="BZ453">
        <v>1</v>
      </c>
      <c r="CA453">
        <v>0</v>
      </c>
      <c r="CB453">
        <v>1</v>
      </c>
      <c r="CC453">
        <v>0</v>
      </c>
      <c r="CG453">
        <v>80</v>
      </c>
      <c r="CH453">
        <v>57</v>
      </c>
      <c r="CI453">
        <v>81</v>
      </c>
      <c r="CJ453">
        <v>26</v>
      </c>
      <c r="CK453">
        <v>73</v>
      </c>
      <c r="CL453">
        <v>42</v>
      </c>
      <c r="CM453">
        <v>79</v>
      </c>
      <c r="CN453">
        <v>74</v>
      </c>
      <c r="CO453">
        <v>78</v>
      </c>
      <c r="CP453">
        <v>28</v>
      </c>
      <c r="CQ453">
        <v>5</v>
      </c>
      <c r="CR453">
        <v>5</v>
      </c>
      <c r="CS453">
        <v>5</v>
      </c>
      <c r="CT453">
        <v>0</v>
      </c>
      <c r="CU453">
        <v>3</v>
      </c>
      <c r="CV453">
        <v>1</v>
      </c>
      <c r="CW453">
        <v>4</v>
      </c>
      <c r="CX453">
        <v>4</v>
      </c>
      <c r="CY453">
        <v>4</v>
      </c>
      <c r="CZ453">
        <v>1</v>
      </c>
      <c r="DA453">
        <v>75</v>
      </c>
      <c r="DB453">
        <v>52</v>
      </c>
      <c r="DC453">
        <v>76</v>
      </c>
      <c r="DD453">
        <v>26</v>
      </c>
      <c r="DE453">
        <v>72</v>
      </c>
      <c r="DF453">
        <v>42</v>
      </c>
      <c r="DG453">
        <v>75</v>
      </c>
      <c r="DH453">
        <v>72</v>
      </c>
      <c r="DI453">
        <v>74</v>
      </c>
      <c r="DJ453">
        <v>27</v>
      </c>
      <c r="DL453">
        <v>81</v>
      </c>
      <c r="DM453">
        <v>81</v>
      </c>
      <c r="DN453">
        <v>0</v>
      </c>
      <c r="DO453">
        <v>81</v>
      </c>
      <c r="DP453">
        <v>5</v>
      </c>
      <c r="DQ453">
        <v>76</v>
      </c>
      <c r="DR453">
        <v>0</v>
      </c>
      <c r="DS453">
        <v>0</v>
      </c>
      <c r="DT453">
        <v>48</v>
      </c>
      <c r="DU453">
        <v>49</v>
      </c>
      <c r="DV453">
        <v>21</v>
      </c>
      <c r="DW453">
        <v>5</v>
      </c>
      <c r="DX453">
        <v>0</v>
      </c>
      <c r="DY453">
        <v>4</v>
      </c>
      <c r="DZ453">
        <v>2</v>
      </c>
      <c r="EA453">
        <v>0</v>
      </c>
      <c r="EB453">
        <v>0</v>
      </c>
      <c r="EC453">
        <v>0</v>
      </c>
      <c r="ED453">
        <v>48</v>
      </c>
      <c r="EE453">
        <v>0</v>
      </c>
      <c r="EF453">
        <v>0</v>
      </c>
      <c r="EG453">
        <v>3</v>
      </c>
      <c r="EH453">
        <v>36</v>
      </c>
      <c r="EI453">
        <v>42</v>
      </c>
      <c r="EJ453">
        <v>0</v>
      </c>
      <c r="EK453">
        <v>2</v>
      </c>
      <c r="EL453">
        <v>3</v>
      </c>
      <c r="EM453">
        <v>0</v>
      </c>
      <c r="EN453">
        <v>0</v>
      </c>
      <c r="EO453">
        <v>1</v>
      </c>
      <c r="EP453">
        <v>31</v>
      </c>
      <c r="EQ453">
        <v>42</v>
      </c>
      <c r="ER453">
        <v>2</v>
      </c>
      <c r="ES453">
        <v>12</v>
      </c>
      <c r="ET453">
        <v>2</v>
      </c>
      <c r="EU453">
        <v>30</v>
      </c>
      <c r="EV453">
        <v>32</v>
      </c>
      <c r="EW453">
        <v>1724</v>
      </c>
      <c r="EX453">
        <v>0</v>
      </c>
      <c r="EY453">
        <v>103</v>
      </c>
      <c r="EZ453">
        <v>1</v>
      </c>
      <c r="FA453">
        <v>4</v>
      </c>
      <c r="FB453">
        <v>13</v>
      </c>
      <c r="FC453">
        <v>854</v>
      </c>
      <c r="FD453">
        <v>672</v>
      </c>
      <c r="FE453">
        <v>246</v>
      </c>
      <c r="FF453">
        <v>1786</v>
      </c>
      <c r="FG453">
        <v>11</v>
      </c>
      <c r="FH453">
        <v>10</v>
      </c>
      <c r="FI453">
        <v>1</v>
      </c>
      <c r="FJ453">
        <v>3</v>
      </c>
      <c r="FK453">
        <v>1</v>
      </c>
      <c r="FL453">
        <v>10</v>
      </c>
      <c r="FM453">
        <v>0</v>
      </c>
      <c r="FN453">
        <v>0</v>
      </c>
      <c r="FO453">
        <v>0</v>
      </c>
      <c r="FP453">
        <v>0</v>
      </c>
      <c r="FQ453">
        <v>0</v>
      </c>
      <c r="FR453">
        <v>0</v>
      </c>
      <c r="FS453">
        <v>0</v>
      </c>
      <c r="FT453">
        <v>0</v>
      </c>
      <c r="FU453">
        <v>1</v>
      </c>
      <c r="FV453">
        <v>1</v>
      </c>
      <c r="FW453">
        <v>0</v>
      </c>
      <c r="FX453">
        <v>0</v>
      </c>
      <c r="FY453">
        <v>1</v>
      </c>
      <c r="FZ453">
        <v>0</v>
      </c>
      <c r="GA453">
        <v>1</v>
      </c>
      <c r="GB453">
        <v>0</v>
      </c>
      <c r="GC453">
        <v>48</v>
      </c>
      <c r="GD453">
        <v>13</v>
      </c>
      <c r="GE453">
        <v>61</v>
      </c>
      <c r="GF453">
        <v>2</v>
      </c>
      <c r="GG453">
        <v>0</v>
      </c>
      <c r="GH453">
        <v>2</v>
      </c>
      <c r="GI453">
        <v>46</v>
      </c>
      <c r="GJ453">
        <v>13</v>
      </c>
      <c r="GK453">
        <v>59</v>
      </c>
      <c r="GL453">
        <v>48</v>
      </c>
      <c r="GM453">
        <v>4</v>
      </c>
      <c r="GN453">
        <v>4</v>
      </c>
      <c r="GO453">
        <v>4</v>
      </c>
      <c r="GP453">
        <v>12</v>
      </c>
      <c r="GQ453">
        <v>0</v>
      </c>
      <c r="GR453">
        <v>0</v>
      </c>
      <c r="GS453">
        <v>0</v>
      </c>
      <c r="GT453" t="s">
        <v>121</v>
      </c>
      <c r="GU453" t="s">
        <v>1400</v>
      </c>
      <c r="HH453" s="130"/>
      <c r="HI453" s="130"/>
      <c r="HN453" s="130"/>
      <c r="HO453" s="130"/>
      <c r="HP453" s="130"/>
    </row>
    <row r="454" spans="1:224" x14ac:dyDescent="0.3">
      <c r="A454" t="s">
        <v>147</v>
      </c>
      <c r="B454" t="s">
        <v>251</v>
      </c>
      <c r="C454" t="s">
        <v>944</v>
      </c>
      <c r="D454" t="s">
        <v>945</v>
      </c>
      <c r="E454" s="353">
        <v>44682</v>
      </c>
      <c r="F454">
        <v>15568</v>
      </c>
      <c r="G454">
        <v>628</v>
      </c>
      <c r="H454">
        <v>556</v>
      </c>
      <c r="I454">
        <v>621</v>
      </c>
      <c r="J454">
        <v>505</v>
      </c>
      <c r="K454">
        <v>600</v>
      </c>
      <c r="L454">
        <v>269</v>
      </c>
      <c r="M454">
        <v>517</v>
      </c>
      <c r="N454">
        <v>476</v>
      </c>
      <c r="O454">
        <v>672</v>
      </c>
      <c r="P454">
        <v>32</v>
      </c>
      <c r="Q454">
        <v>22</v>
      </c>
      <c r="R454">
        <v>29</v>
      </c>
      <c r="S454">
        <v>26</v>
      </c>
      <c r="T454">
        <v>24</v>
      </c>
      <c r="U454">
        <v>11</v>
      </c>
      <c r="V454">
        <v>23</v>
      </c>
      <c r="W454">
        <v>24</v>
      </c>
      <c r="X454">
        <v>35</v>
      </c>
      <c r="Y454">
        <v>593</v>
      </c>
      <c r="Z454">
        <v>531</v>
      </c>
      <c r="AA454">
        <v>589</v>
      </c>
      <c r="AB454">
        <v>476</v>
      </c>
      <c r="AC454">
        <v>573</v>
      </c>
      <c r="AD454">
        <v>256</v>
      </c>
      <c r="AE454">
        <v>492</v>
      </c>
      <c r="AF454">
        <v>452</v>
      </c>
      <c r="AG454">
        <v>634</v>
      </c>
      <c r="AH454">
        <v>69</v>
      </c>
      <c r="AI454">
        <v>50</v>
      </c>
      <c r="AJ454">
        <v>2</v>
      </c>
      <c r="AK454">
        <v>2</v>
      </c>
      <c r="AL454">
        <v>67</v>
      </c>
      <c r="AM454">
        <v>48</v>
      </c>
      <c r="AN454">
        <v>166</v>
      </c>
      <c r="AO454">
        <v>2</v>
      </c>
      <c r="AP454">
        <v>162</v>
      </c>
      <c r="AQ454">
        <v>1</v>
      </c>
      <c r="AR454">
        <v>1</v>
      </c>
      <c r="AS454">
        <v>0</v>
      </c>
      <c r="AT454">
        <v>123</v>
      </c>
      <c r="AU454">
        <v>1</v>
      </c>
      <c r="AV454">
        <v>122</v>
      </c>
      <c r="AW454">
        <v>517</v>
      </c>
      <c r="AX454">
        <v>7</v>
      </c>
      <c r="AY454">
        <v>22</v>
      </c>
      <c r="AZ454">
        <v>484</v>
      </c>
      <c r="BA454">
        <v>23</v>
      </c>
      <c r="BB454">
        <v>1</v>
      </c>
      <c r="BC454">
        <v>0</v>
      </c>
      <c r="BD454">
        <v>20</v>
      </c>
      <c r="BE454">
        <v>492</v>
      </c>
      <c r="BF454">
        <v>6</v>
      </c>
      <c r="BG454">
        <v>22</v>
      </c>
      <c r="BH454">
        <v>462</v>
      </c>
      <c r="BI454">
        <v>122</v>
      </c>
      <c r="BJ454">
        <v>14</v>
      </c>
      <c r="BK454">
        <v>124</v>
      </c>
      <c r="BL454">
        <v>91</v>
      </c>
      <c r="BM454">
        <v>31</v>
      </c>
      <c r="BN454">
        <v>9</v>
      </c>
      <c r="BO454">
        <v>25</v>
      </c>
      <c r="BP454">
        <v>8</v>
      </c>
      <c r="BQ454">
        <v>0</v>
      </c>
      <c r="BR454">
        <v>0</v>
      </c>
      <c r="BS454">
        <v>17</v>
      </c>
      <c r="BT454">
        <v>0</v>
      </c>
      <c r="BU454">
        <v>0</v>
      </c>
      <c r="BV454">
        <v>1</v>
      </c>
      <c r="BW454">
        <v>3</v>
      </c>
      <c r="BX454">
        <v>0</v>
      </c>
      <c r="BY454">
        <v>3</v>
      </c>
      <c r="BZ454">
        <v>16</v>
      </c>
      <c r="CA454">
        <v>1</v>
      </c>
      <c r="CB454">
        <v>11</v>
      </c>
      <c r="CC454">
        <v>5</v>
      </c>
      <c r="CG454">
        <v>628</v>
      </c>
      <c r="CH454">
        <v>423</v>
      </c>
      <c r="CI454">
        <v>621</v>
      </c>
      <c r="CJ454">
        <v>155</v>
      </c>
      <c r="CK454">
        <v>532</v>
      </c>
      <c r="CL454">
        <v>318</v>
      </c>
      <c r="CM454">
        <v>556</v>
      </c>
      <c r="CN454">
        <v>471</v>
      </c>
      <c r="CO454">
        <v>515</v>
      </c>
      <c r="CP454">
        <v>157</v>
      </c>
      <c r="CQ454">
        <v>32</v>
      </c>
      <c r="CR454">
        <v>22</v>
      </c>
      <c r="CS454">
        <v>29</v>
      </c>
      <c r="CT454">
        <v>5</v>
      </c>
      <c r="CU454">
        <v>25</v>
      </c>
      <c r="CV454">
        <v>14</v>
      </c>
      <c r="CW454">
        <v>22</v>
      </c>
      <c r="CX454">
        <v>20</v>
      </c>
      <c r="CY454">
        <v>16</v>
      </c>
      <c r="CZ454">
        <v>5</v>
      </c>
      <c r="DA454">
        <v>593</v>
      </c>
      <c r="DB454">
        <v>400</v>
      </c>
      <c r="DC454">
        <v>589</v>
      </c>
      <c r="DD454">
        <v>150</v>
      </c>
      <c r="DE454">
        <v>504</v>
      </c>
      <c r="DF454">
        <v>301</v>
      </c>
      <c r="DG454">
        <v>531</v>
      </c>
      <c r="DH454">
        <v>449</v>
      </c>
      <c r="DI454">
        <v>496</v>
      </c>
      <c r="DJ454">
        <v>152</v>
      </c>
      <c r="DL454">
        <v>701</v>
      </c>
      <c r="DM454">
        <v>698</v>
      </c>
      <c r="DN454">
        <v>3</v>
      </c>
      <c r="DO454">
        <v>701</v>
      </c>
      <c r="DP454">
        <v>38</v>
      </c>
      <c r="DQ454">
        <v>660</v>
      </c>
      <c r="DR454">
        <v>3</v>
      </c>
      <c r="DS454">
        <v>470</v>
      </c>
      <c r="DT454">
        <v>579</v>
      </c>
      <c r="DU454">
        <v>213</v>
      </c>
      <c r="DV454">
        <v>287</v>
      </c>
      <c r="DW454">
        <v>119</v>
      </c>
      <c r="DX454">
        <v>22</v>
      </c>
      <c r="DY454">
        <v>30</v>
      </c>
      <c r="DZ454">
        <v>30</v>
      </c>
      <c r="EA454">
        <v>0</v>
      </c>
      <c r="EB454">
        <v>459</v>
      </c>
      <c r="EC454">
        <v>11</v>
      </c>
      <c r="ED454">
        <v>560</v>
      </c>
      <c r="EE454">
        <v>17</v>
      </c>
      <c r="EF454">
        <v>3</v>
      </c>
      <c r="EG454">
        <v>47</v>
      </c>
      <c r="EH454">
        <v>375</v>
      </c>
      <c r="EI454">
        <v>276</v>
      </c>
      <c r="EJ454">
        <v>3</v>
      </c>
      <c r="EK454">
        <v>17</v>
      </c>
      <c r="EL454">
        <v>16</v>
      </c>
      <c r="EM454">
        <v>2</v>
      </c>
      <c r="EN454">
        <v>0</v>
      </c>
      <c r="EO454">
        <v>29</v>
      </c>
      <c r="EP454">
        <v>357</v>
      </c>
      <c r="EQ454">
        <v>274</v>
      </c>
      <c r="ER454">
        <v>12</v>
      </c>
      <c r="ES454">
        <v>83</v>
      </c>
      <c r="ET454">
        <v>14</v>
      </c>
      <c r="EU454">
        <v>97</v>
      </c>
      <c r="EV454">
        <v>9</v>
      </c>
      <c r="EW454">
        <v>11159</v>
      </c>
      <c r="EX454">
        <v>5</v>
      </c>
      <c r="EY454">
        <v>549</v>
      </c>
      <c r="EZ454">
        <v>30</v>
      </c>
      <c r="FA454">
        <v>60</v>
      </c>
      <c r="FB454">
        <v>193</v>
      </c>
      <c r="FC454">
        <v>5432</v>
      </c>
      <c r="FD454">
        <v>4901</v>
      </c>
      <c r="FE454">
        <v>932</v>
      </c>
      <c r="FF454">
        <v>11265</v>
      </c>
      <c r="FG454">
        <v>76</v>
      </c>
      <c r="FH454">
        <v>18</v>
      </c>
      <c r="FI454">
        <v>1</v>
      </c>
      <c r="FJ454">
        <v>17</v>
      </c>
      <c r="FK454">
        <v>0</v>
      </c>
      <c r="FL454">
        <v>74</v>
      </c>
      <c r="FM454">
        <v>2</v>
      </c>
      <c r="FN454">
        <v>3</v>
      </c>
      <c r="FO454">
        <v>2</v>
      </c>
      <c r="FP454">
        <v>0</v>
      </c>
      <c r="FQ454">
        <v>0</v>
      </c>
      <c r="FR454">
        <v>1</v>
      </c>
      <c r="FS454">
        <v>1</v>
      </c>
      <c r="FT454">
        <v>0</v>
      </c>
      <c r="FU454">
        <v>8</v>
      </c>
      <c r="FV454">
        <v>8</v>
      </c>
      <c r="FW454">
        <v>2</v>
      </c>
      <c r="FX454">
        <v>3</v>
      </c>
      <c r="FY454">
        <v>4</v>
      </c>
      <c r="FZ454">
        <v>4</v>
      </c>
      <c r="GA454">
        <v>11</v>
      </c>
      <c r="GB454">
        <v>4</v>
      </c>
      <c r="GC454">
        <v>348</v>
      </c>
      <c r="GD454">
        <v>118</v>
      </c>
      <c r="GE454">
        <v>466</v>
      </c>
      <c r="GF454">
        <v>9</v>
      </c>
      <c r="GG454">
        <v>1</v>
      </c>
      <c r="GH454">
        <v>10</v>
      </c>
      <c r="GI454">
        <v>339</v>
      </c>
      <c r="GJ454">
        <v>117</v>
      </c>
      <c r="GK454">
        <v>456</v>
      </c>
      <c r="GL454">
        <v>348</v>
      </c>
      <c r="GM454">
        <v>35</v>
      </c>
      <c r="GN454">
        <v>35</v>
      </c>
      <c r="GO454">
        <v>35</v>
      </c>
      <c r="GP454">
        <v>168</v>
      </c>
      <c r="GQ454">
        <v>6</v>
      </c>
      <c r="GR454">
        <v>3</v>
      </c>
      <c r="GS454">
        <v>3</v>
      </c>
      <c r="GT454" t="s">
        <v>118</v>
      </c>
      <c r="GU454" t="s">
        <v>1403</v>
      </c>
      <c r="HH454" s="130"/>
      <c r="HI454" s="130"/>
      <c r="HN454" s="130"/>
      <c r="HO454" s="130"/>
      <c r="HP454" s="130"/>
    </row>
    <row r="455" spans="1:224" x14ac:dyDescent="0.3">
      <c r="A455" t="s">
        <v>147</v>
      </c>
      <c r="B455" t="s">
        <v>251</v>
      </c>
      <c r="C455" t="s">
        <v>944</v>
      </c>
      <c r="D455" t="s">
        <v>945</v>
      </c>
      <c r="E455" s="353">
        <v>44713</v>
      </c>
      <c r="F455">
        <v>15698</v>
      </c>
      <c r="G455">
        <v>628</v>
      </c>
      <c r="H455">
        <v>561</v>
      </c>
      <c r="I455">
        <v>628</v>
      </c>
      <c r="J455">
        <v>518</v>
      </c>
      <c r="K455">
        <v>610</v>
      </c>
      <c r="L455">
        <v>281</v>
      </c>
      <c r="M455">
        <v>522</v>
      </c>
      <c r="N455">
        <v>479</v>
      </c>
      <c r="O455">
        <v>674</v>
      </c>
      <c r="P455">
        <v>32</v>
      </c>
      <c r="Q455">
        <v>23</v>
      </c>
      <c r="R455">
        <v>31</v>
      </c>
      <c r="S455">
        <v>26</v>
      </c>
      <c r="T455">
        <v>24</v>
      </c>
      <c r="U455">
        <v>12</v>
      </c>
      <c r="V455">
        <v>23</v>
      </c>
      <c r="W455">
        <v>24</v>
      </c>
      <c r="X455">
        <v>38</v>
      </c>
      <c r="Y455">
        <v>593</v>
      </c>
      <c r="Z455">
        <v>535</v>
      </c>
      <c r="AA455">
        <v>594</v>
      </c>
      <c r="AB455">
        <v>489</v>
      </c>
      <c r="AC455">
        <v>583</v>
      </c>
      <c r="AD455">
        <v>267</v>
      </c>
      <c r="AE455">
        <v>497</v>
      </c>
      <c r="AF455">
        <v>455</v>
      </c>
      <c r="AG455">
        <v>633</v>
      </c>
      <c r="AH455">
        <v>70</v>
      </c>
      <c r="AI455">
        <v>50</v>
      </c>
      <c r="AJ455">
        <v>3</v>
      </c>
      <c r="AK455">
        <v>3</v>
      </c>
      <c r="AL455">
        <v>67</v>
      </c>
      <c r="AM455">
        <v>47</v>
      </c>
      <c r="AN455">
        <v>178</v>
      </c>
      <c r="AO455">
        <v>2</v>
      </c>
      <c r="AP455">
        <v>174</v>
      </c>
      <c r="AQ455">
        <v>1</v>
      </c>
      <c r="AR455">
        <v>1</v>
      </c>
      <c r="AS455">
        <v>0</v>
      </c>
      <c r="AT455">
        <v>134</v>
      </c>
      <c r="AU455">
        <v>1</v>
      </c>
      <c r="AV455">
        <v>133</v>
      </c>
      <c r="AW455">
        <v>522</v>
      </c>
      <c r="AX455">
        <v>7</v>
      </c>
      <c r="AY455">
        <v>24</v>
      </c>
      <c r="AZ455">
        <v>487</v>
      </c>
      <c r="BA455">
        <v>23</v>
      </c>
      <c r="BB455">
        <v>1</v>
      </c>
      <c r="BC455">
        <v>0</v>
      </c>
      <c r="BD455">
        <v>20</v>
      </c>
      <c r="BE455">
        <v>497</v>
      </c>
      <c r="BF455">
        <v>6</v>
      </c>
      <c r="BG455">
        <v>24</v>
      </c>
      <c r="BH455">
        <v>465</v>
      </c>
      <c r="BI455">
        <v>123</v>
      </c>
      <c r="BJ455">
        <v>14</v>
      </c>
      <c r="BK455">
        <v>124</v>
      </c>
      <c r="BL455">
        <v>91</v>
      </c>
      <c r="BM455">
        <v>31</v>
      </c>
      <c r="BN455">
        <v>9</v>
      </c>
      <c r="BO455">
        <v>25</v>
      </c>
      <c r="BP455">
        <v>9</v>
      </c>
      <c r="BQ455">
        <v>0</v>
      </c>
      <c r="BR455">
        <v>0</v>
      </c>
      <c r="BS455">
        <v>16</v>
      </c>
      <c r="BT455">
        <v>0</v>
      </c>
      <c r="BU455">
        <v>0</v>
      </c>
      <c r="BV455">
        <v>1</v>
      </c>
      <c r="BW455">
        <v>2</v>
      </c>
      <c r="BX455">
        <v>0</v>
      </c>
      <c r="BY455">
        <v>2</v>
      </c>
      <c r="BZ455">
        <v>16</v>
      </c>
      <c r="CA455">
        <v>1</v>
      </c>
      <c r="CB455">
        <v>11</v>
      </c>
      <c r="CC455">
        <v>5</v>
      </c>
      <c r="CG455">
        <v>628</v>
      </c>
      <c r="CH455">
        <v>419</v>
      </c>
      <c r="CI455">
        <v>628</v>
      </c>
      <c r="CJ455">
        <v>150</v>
      </c>
      <c r="CK455">
        <v>534</v>
      </c>
      <c r="CL455">
        <v>312</v>
      </c>
      <c r="CM455">
        <v>561</v>
      </c>
      <c r="CN455">
        <v>460</v>
      </c>
      <c r="CO455">
        <v>517</v>
      </c>
      <c r="CP455">
        <v>151</v>
      </c>
      <c r="CQ455">
        <v>32</v>
      </c>
      <c r="CR455">
        <v>22</v>
      </c>
      <c r="CS455">
        <v>31</v>
      </c>
      <c r="CT455">
        <v>5</v>
      </c>
      <c r="CU455">
        <v>27</v>
      </c>
      <c r="CV455">
        <v>15</v>
      </c>
      <c r="CW455">
        <v>23</v>
      </c>
      <c r="CX455">
        <v>20</v>
      </c>
      <c r="CY455">
        <v>16</v>
      </c>
      <c r="CZ455">
        <v>5</v>
      </c>
      <c r="DA455">
        <v>593</v>
      </c>
      <c r="DB455">
        <v>401</v>
      </c>
      <c r="DC455">
        <v>594</v>
      </c>
      <c r="DD455">
        <v>147</v>
      </c>
      <c r="DE455">
        <v>516</v>
      </c>
      <c r="DF455">
        <v>300</v>
      </c>
      <c r="DG455">
        <v>535</v>
      </c>
      <c r="DH455">
        <v>445</v>
      </c>
      <c r="DI455">
        <v>498</v>
      </c>
      <c r="DJ455">
        <v>147</v>
      </c>
      <c r="DL455">
        <v>703</v>
      </c>
      <c r="DM455">
        <v>700</v>
      </c>
      <c r="DN455">
        <v>3</v>
      </c>
      <c r="DO455">
        <v>703</v>
      </c>
      <c r="DP455">
        <v>40</v>
      </c>
      <c r="DQ455">
        <v>660</v>
      </c>
      <c r="DR455">
        <v>3</v>
      </c>
      <c r="DS455">
        <v>475</v>
      </c>
      <c r="DT455">
        <v>586</v>
      </c>
      <c r="DU455">
        <v>217</v>
      </c>
      <c r="DV455">
        <v>288</v>
      </c>
      <c r="DW455">
        <v>118</v>
      </c>
      <c r="DX455">
        <v>22</v>
      </c>
      <c r="DY455">
        <v>28</v>
      </c>
      <c r="DZ455">
        <v>30</v>
      </c>
      <c r="EA455">
        <v>0</v>
      </c>
      <c r="EB455">
        <v>464</v>
      </c>
      <c r="EC455">
        <v>11</v>
      </c>
      <c r="ED455">
        <v>568</v>
      </c>
      <c r="EE455">
        <v>17</v>
      </c>
      <c r="EF455">
        <v>3</v>
      </c>
      <c r="EG455">
        <v>49</v>
      </c>
      <c r="EH455">
        <v>374</v>
      </c>
      <c r="EI455">
        <v>277</v>
      </c>
      <c r="EJ455">
        <v>3</v>
      </c>
      <c r="EK455">
        <v>17</v>
      </c>
      <c r="EL455">
        <v>16</v>
      </c>
      <c r="EM455">
        <v>2</v>
      </c>
      <c r="EN455">
        <v>0</v>
      </c>
      <c r="EO455">
        <v>29</v>
      </c>
      <c r="EP455">
        <v>355</v>
      </c>
      <c r="EQ455">
        <v>274</v>
      </c>
      <c r="ER455">
        <v>15</v>
      </c>
      <c r="ES455">
        <v>85</v>
      </c>
      <c r="ET455">
        <v>14</v>
      </c>
      <c r="EU455">
        <v>102</v>
      </c>
      <c r="EV455">
        <v>9</v>
      </c>
      <c r="EW455">
        <v>11274</v>
      </c>
      <c r="EX455">
        <v>4</v>
      </c>
      <c r="EY455">
        <v>543</v>
      </c>
      <c r="EZ455">
        <v>34</v>
      </c>
      <c r="FA455">
        <v>62</v>
      </c>
      <c r="FB455">
        <v>197</v>
      </c>
      <c r="FC455">
        <v>5511</v>
      </c>
      <c r="FD455">
        <v>4932</v>
      </c>
      <c r="FE455">
        <v>942</v>
      </c>
      <c r="FF455">
        <v>11385</v>
      </c>
      <c r="FG455">
        <v>74</v>
      </c>
      <c r="FH455">
        <v>16</v>
      </c>
      <c r="FI455">
        <v>0</v>
      </c>
      <c r="FJ455">
        <v>16</v>
      </c>
      <c r="FK455">
        <v>1</v>
      </c>
      <c r="FL455">
        <v>72</v>
      </c>
      <c r="FM455">
        <v>1</v>
      </c>
      <c r="FN455">
        <v>3</v>
      </c>
      <c r="FO455">
        <v>2</v>
      </c>
      <c r="FP455">
        <v>0</v>
      </c>
      <c r="FQ455">
        <v>0</v>
      </c>
      <c r="FR455">
        <v>1</v>
      </c>
      <c r="FS455">
        <v>1</v>
      </c>
      <c r="FT455">
        <v>0</v>
      </c>
      <c r="FU455">
        <v>9</v>
      </c>
      <c r="FV455">
        <v>8</v>
      </c>
      <c r="FW455">
        <v>2</v>
      </c>
      <c r="FX455">
        <v>3</v>
      </c>
      <c r="FY455">
        <v>5</v>
      </c>
      <c r="FZ455">
        <v>4</v>
      </c>
      <c r="GA455">
        <v>12</v>
      </c>
      <c r="GB455">
        <v>4</v>
      </c>
      <c r="GC455">
        <v>347</v>
      </c>
      <c r="GD455">
        <v>118</v>
      </c>
      <c r="GE455">
        <v>465</v>
      </c>
      <c r="GF455">
        <v>9</v>
      </c>
      <c r="GG455">
        <v>1</v>
      </c>
      <c r="GH455">
        <v>10</v>
      </c>
      <c r="GI455">
        <v>338</v>
      </c>
      <c r="GJ455">
        <v>117</v>
      </c>
      <c r="GK455">
        <v>455</v>
      </c>
      <c r="GL455">
        <v>347</v>
      </c>
      <c r="GM455">
        <v>35</v>
      </c>
      <c r="GN455">
        <v>35</v>
      </c>
      <c r="GO455">
        <v>35</v>
      </c>
      <c r="GP455">
        <v>168</v>
      </c>
      <c r="GQ455">
        <v>6</v>
      </c>
      <c r="GR455">
        <v>3</v>
      </c>
      <c r="GS455">
        <v>3</v>
      </c>
      <c r="GT455" t="s">
        <v>121</v>
      </c>
      <c r="GU455" t="s">
        <v>1403</v>
      </c>
      <c r="HH455" s="130"/>
      <c r="HI455" s="130"/>
      <c r="HN455" s="130"/>
      <c r="HO455" s="130"/>
      <c r="HP455" s="130"/>
    </row>
    <row r="456" spans="1:224" x14ac:dyDescent="0.3">
      <c r="A456" t="s">
        <v>147</v>
      </c>
      <c r="B456" t="s">
        <v>251</v>
      </c>
      <c r="C456" t="s">
        <v>946</v>
      </c>
      <c r="D456" t="s">
        <v>947</v>
      </c>
      <c r="E456" s="353">
        <v>44682</v>
      </c>
      <c r="F456">
        <v>2793</v>
      </c>
      <c r="G456">
        <v>169</v>
      </c>
      <c r="H456">
        <v>157</v>
      </c>
      <c r="I456">
        <v>159</v>
      </c>
      <c r="J456">
        <v>138</v>
      </c>
      <c r="K456">
        <v>166</v>
      </c>
      <c r="L456">
        <v>101</v>
      </c>
      <c r="M456">
        <v>158</v>
      </c>
      <c r="N456">
        <v>107</v>
      </c>
      <c r="O456">
        <v>193</v>
      </c>
      <c r="P456">
        <v>5</v>
      </c>
      <c r="Q456">
        <v>5</v>
      </c>
      <c r="R456">
        <v>7</v>
      </c>
      <c r="S456">
        <v>4</v>
      </c>
      <c r="T456">
        <v>7</v>
      </c>
      <c r="U456">
        <v>2</v>
      </c>
      <c r="V456">
        <v>4</v>
      </c>
      <c r="W456">
        <v>7</v>
      </c>
      <c r="X456">
        <v>8</v>
      </c>
      <c r="Y456">
        <v>164</v>
      </c>
      <c r="Z456">
        <v>152</v>
      </c>
      <c r="AA456">
        <v>152</v>
      </c>
      <c r="AB456">
        <v>134</v>
      </c>
      <c r="AC456">
        <v>159</v>
      </c>
      <c r="AD456">
        <v>99</v>
      </c>
      <c r="AE456">
        <v>154</v>
      </c>
      <c r="AF456">
        <v>100</v>
      </c>
      <c r="AG456">
        <v>184</v>
      </c>
      <c r="AH456">
        <v>19</v>
      </c>
      <c r="AI456">
        <v>19</v>
      </c>
      <c r="AJ456">
        <v>1</v>
      </c>
      <c r="AK456">
        <v>1</v>
      </c>
      <c r="AL456">
        <v>18</v>
      </c>
      <c r="AM456">
        <v>18</v>
      </c>
      <c r="AN456">
        <v>72</v>
      </c>
      <c r="AO456">
        <v>1</v>
      </c>
      <c r="AP456">
        <v>71</v>
      </c>
      <c r="AQ456">
        <v>0</v>
      </c>
      <c r="AR456">
        <v>0</v>
      </c>
      <c r="AS456">
        <v>0</v>
      </c>
      <c r="AT456">
        <v>43</v>
      </c>
      <c r="AU456">
        <v>1</v>
      </c>
      <c r="AV456">
        <v>42</v>
      </c>
      <c r="AW456">
        <v>158</v>
      </c>
      <c r="AX456">
        <v>4</v>
      </c>
      <c r="AY456">
        <v>21</v>
      </c>
      <c r="AZ456">
        <v>133</v>
      </c>
      <c r="BA456">
        <v>4</v>
      </c>
      <c r="BB456">
        <v>1</v>
      </c>
      <c r="BC456">
        <v>0</v>
      </c>
      <c r="BD456">
        <v>3</v>
      </c>
      <c r="BE456">
        <v>154</v>
      </c>
      <c r="BF456">
        <v>3</v>
      </c>
      <c r="BG456">
        <v>21</v>
      </c>
      <c r="BH456">
        <v>130</v>
      </c>
      <c r="BI456">
        <v>37</v>
      </c>
      <c r="BJ456">
        <v>3</v>
      </c>
      <c r="BK456">
        <v>38</v>
      </c>
      <c r="BL456">
        <v>16</v>
      </c>
      <c r="BM456">
        <v>8</v>
      </c>
      <c r="BN456">
        <v>2</v>
      </c>
      <c r="BO456">
        <v>16</v>
      </c>
      <c r="BP456">
        <v>3</v>
      </c>
      <c r="BQ456">
        <v>0</v>
      </c>
      <c r="BR456">
        <v>0</v>
      </c>
      <c r="BS456">
        <v>13</v>
      </c>
      <c r="BT456">
        <v>0</v>
      </c>
      <c r="BU456">
        <v>0</v>
      </c>
      <c r="BV456">
        <v>2</v>
      </c>
      <c r="BW456">
        <v>5</v>
      </c>
      <c r="BX456">
        <v>0</v>
      </c>
      <c r="BY456">
        <v>5</v>
      </c>
      <c r="BZ456">
        <v>9</v>
      </c>
      <c r="CA456">
        <v>1</v>
      </c>
      <c r="CB456">
        <v>7</v>
      </c>
      <c r="CC456">
        <v>2</v>
      </c>
      <c r="CG456">
        <v>169</v>
      </c>
      <c r="CH456">
        <v>129</v>
      </c>
      <c r="CI456">
        <v>159</v>
      </c>
      <c r="CJ456">
        <v>39</v>
      </c>
      <c r="CK456">
        <v>144</v>
      </c>
      <c r="CL456">
        <v>95</v>
      </c>
      <c r="CM456">
        <v>157</v>
      </c>
      <c r="CN456">
        <v>147</v>
      </c>
      <c r="CO456">
        <v>142</v>
      </c>
      <c r="CP456">
        <v>68</v>
      </c>
      <c r="CQ456">
        <v>5</v>
      </c>
      <c r="CR456">
        <v>5</v>
      </c>
      <c r="CS456">
        <v>7</v>
      </c>
      <c r="CT456">
        <v>0</v>
      </c>
      <c r="CU456">
        <v>6</v>
      </c>
      <c r="CV456">
        <v>3</v>
      </c>
      <c r="CW456">
        <v>5</v>
      </c>
      <c r="CX456">
        <v>5</v>
      </c>
      <c r="CY456">
        <v>3</v>
      </c>
      <c r="CZ456">
        <v>2</v>
      </c>
      <c r="DA456">
        <v>164</v>
      </c>
      <c r="DB456">
        <v>124</v>
      </c>
      <c r="DC456">
        <v>152</v>
      </c>
      <c r="DD456">
        <v>39</v>
      </c>
      <c r="DE456">
        <v>138</v>
      </c>
      <c r="DF456">
        <v>92</v>
      </c>
      <c r="DG456">
        <v>152</v>
      </c>
      <c r="DH456">
        <v>142</v>
      </c>
      <c r="DI456">
        <v>139</v>
      </c>
      <c r="DJ456">
        <v>66</v>
      </c>
      <c r="DL456">
        <v>211</v>
      </c>
      <c r="DM456">
        <v>210</v>
      </c>
      <c r="DN456">
        <v>1</v>
      </c>
      <c r="DO456">
        <v>211</v>
      </c>
      <c r="DP456">
        <v>14</v>
      </c>
      <c r="DQ456">
        <v>196</v>
      </c>
      <c r="DR456">
        <v>1</v>
      </c>
      <c r="DS456">
        <v>157</v>
      </c>
      <c r="DT456">
        <v>182</v>
      </c>
      <c r="DU456">
        <v>65</v>
      </c>
      <c r="DV456">
        <v>65</v>
      </c>
      <c r="DW456">
        <v>63</v>
      </c>
      <c r="DX456">
        <v>3</v>
      </c>
      <c r="DY456">
        <v>12</v>
      </c>
      <c r="DZ456">
        <v>3</v>
      </c>
      <c r="EA456">
        <v>0</v>
      </c>
      <c r="EB456">
        <v>157</v>
      </c>
      <c r="EC456">
        <v>0</v>
      </c>
      <c r="ED456">
        <v>182</v>
      </c>
      <c r="EE456">
        <v>0</v>
      </c>
      <c r="EF456">
        <v>3</v>
      </c>
      <c r="EG456">
        <v>16</v>
      </c>
      <c r="EH456">
        <v>107</v>
      </c>
      <c r="EI456">
        <v>85</v>
      </c>
      <c r="EJ456">
        <v>3</v>
      </c>
      <c r="EK456">
        <v>9</v>
      </c>
      <c r="EL456">
        <v>1</v>
      </c>
      <c r="EM456">
        <v>1</v>
      </c>
      <c r="EN456">
        <v>0</v>
      </c>
      <c r="EO456">
        <v>7</v>
      </c>
      <c r="EP456">
        <v>105</v>
      </c>
      <c r="EQ456">
        <v>84</v>
      </c>
      <c r="ER456">
        <v>0</v>
      </c>
      <c r="ES456">
        <v>14</v>
      </c>
      <c r="ET456">
        <v>2</v>
      </c>
      <c r="EU456">
        <v>43</v>
      </c>
      <c r="EV456">
        <v>3</v>
      </c>
      <c r="EW456">
        <v>1989</v>
      </c>
      <c r="EX456">
        <v>1</v>
      </c>
      <c r="EY456">
        <v>118</v>
      </c>
      <c r="EZ456">
        <v>34</v>
      </c>
      <c r="FA456">
        <v>9</v>
      </c>
      <c r="FB456">
        <v>21</v>
      </c>
      <c r="FC456">
        <v>884</v>
      </c>
      <c r="FD456">
        <v>916</v>
      </c>
      <c r="FE456">
        <v>235</v>
      </c>
      <c r="FF456">
        <v>2035</v>
      </c>
      <c r="FG456">
        <v>20</v>
      </c>
      <c r="FH456">
        <v>15</v>
      </c>
      <c r="FI456">
        <v>0</v>
      </c>
      <c r="FJ456">
        <v>3</v>
      </c>
      <c r="FK456">
        <v>2</v>
      </c>
      <c r="FL456">
        <v>18</v>
      </c>
      <c r="FM456">
        <v>0</v>
      </c>
      <c r="FN456">
        <v>3</v>
      </c>
      <c r="FO456">
        <v>0</v>
      </c>
      <c r="FP456">
        <v>0</v>
      </c>
      <c r="FQ456">
        <v>0</v>
      </c>
      <c r="FR456">
        <v>0</v>
      </c>
      <c r="FS456">
        <v>0</v>
      </c>
      <c r="FT456">
        <v>0</v>
      </c>
      <c r="FU456">
        <v>7</v>
      </c>
      <c r="FV456">
        <v>4</v>
      </c>
      <c r="FW456">
        <v>1</v>
      </c>
      <c r="FX456">
        <v>1</v>
      </c>
      <c r="FY456">
        <v>6</v>
      </c>
      <c r="FZ456">
        <v>1</v>
      </c>
      <c r="GA456">
        <v>10</v>
      </c>
      <c r="GB456">
        <v>7</v>
      </c>
      <c r="GC456">
        <v>114</v>
      </c>
      <c r="GD456">
        <v>33</v>
      </c>
      <c r="GE456">
        <v>147</v>
      </c>
      <c r="GF456">
        <v>1</v>
      </c>
      <c r="GG456">
        <v>0</v>
      </c>
      <c r="GH456">
        <v>1</v>
      </c>
      <c r="GI456">
        <v>113</v>
      </c>
      <c r="GJ456">
        <v>33</v>
      </c>
      <c r="GK456">
        <v>146</v>
      </c>
      <c r="GL456">
        <v>114</v>
      </c>
      <c r="GM456">
        <v>10</v>
      </c>
      <c r="GN456">
        <v>10</v>
      </c>
      <c r="GO456">
        <v>10</v>
      </c>
      <c r="GP456">
        <v>50</v>
      </c>
      <c r="GQ456">
        <v>4</v>
      </c>
      <c r="GR456">
        <v>2</v>
      </c>
      <c r="GS456">
        <v>2</v>
      </c>
      <c r="GT456" t="s">
        <v>118</v>
      </c>
      <c r="GU456" t="s">
        <v>1404</v>
      </c>
      <c r="HH456" s="130"/>
      <c r="HI456" s="130"/>
      <c r="HN456" s="130"/>
      <c r="HO456" s="130"/>
      <c r="HP456" s="130"/>
    </row>
    <row r="457" spans="1:224" x14ac:dyDescent="0.3">
      <c r="A457" t="s">
        <v>147</v>
      </c>
      <c r="B457" t="s">
        <v>251</v>
      </c>
      <c r="C457" t="s">
        <v>946</v>
      </c>
      <c r="D457" t="s">
        <v>947</v>
      </c>
      <c r="E457" s="353">
        <v>44713</v>
      </c>
      <c r="F457">
        <v>2797</v>
      </c>
      <c r="G457">
        <v>173</v>
      </c>
      <c r="H457">
        <v>162</v>
      </c>
      <c r="I457">
        <v>166</v>
      </c>
      <c r="J457">
        <v>144</v>
      </c>
      <c r="K457">
        <v>172</v>
      </c>
      <c r="L457">
        <v>110</v>
      </c>
      <c r="M457">
        <v>160</v>
      </c>
      <c r="N457">
        <v>108</v>
      </c>
      <c r="O457">
        <v>199</v>
      </c>
      <c r="P457">
        <v>5</v>
      </c>
      <c r="Q457">
        <v>5</v>
      </c>
      <c r="R457">
        <v>7</v>
      </c>
      <c r="S457">
        <v>4</v>
      </c>
      <c r="T457">
        <v>7</v>
      </c>
      <c r="U457">
        <v>2</v>
      </c>
      <c r="V457">
        <v>4</v>
      </c>
      <c r="W457">
        <v>8</v>
      </c>
      <c r="X457">
        <v>8</v>
      </c>
      <c r="Y457">
        <v>167</v>
      </c>
      <c r="Z457">
        <v>156</v>
      </c>
      <c r="AA457">
        <v>158</v>
      </c>
      <c r="AB457">
        <v>139</v>
      </c>
      <c r="AC457">
        <v>164</v>
      </c>
      <c r="AD457">
        <v>108</v>
      </c>
      <c r="AE457">
        <v>155</v>
      </c>
      <c r="AF457">
        <v>100</v>
      </c>
      <c r="AG457">
        <v>189</v>
      </c>
      <c r="AH457">
        <v>15</v>
      </c>
      <c r="AI457">
        <v>15</v>
      </c>
      <c r="AJ457">
        <v>1</v>
      </c>
      <c r="AK457">
        <v>1</v>
      </c>
      <c r="AL457">
        <v>14</v>
      </c>
      <c r="AM457">
        <v>14</v>
      </c>
      <c r="AN457">
        <v>77</v>
      </c>
      <c r="AO457">
        <v>1</v>
      </c>
      <c r="AP457">
        <v>76</v>
      </c>
      <c r="AQ457">
        <v>0</v>
      </c>
      <c r="AR457">
        <v>0</v>
      </c>
      <c r="AS457">
        <v>0</v>
      </c>
      <c r="AT457">
        <v>47</v>
      </c>
      <c r="AU457">
        <v>1</v>
      </c>
      <c r="AV457">
        <v>46</v>
      </c>
      <c r="AW457">
        <v>160</v>
      </c>
      <c r="AX457">
        <v>4</v>
      </c>
      <c r="AY457">
        <v>22</v>
      </c>
      <c r="AZ457">
        <v>134</v>
      </c>
      <c r="BA457">
        <v>4</v>
      </c>
      <c r="BB457">
        <v>1</v>
      </c>
      <c r="BC457">
        <v>0</v>
      </c>
      <c r="BD457">
        <v>3</v>
      </c>
      <c r="BE457">
        <v>155</v>
      </c>
      <c r="BF457">
        <v>3</v>
      </c>
      <c r="BG457">
        <v>22</v>
      </c>
      <c r="BH457">
        <v>130</v>
      </c>
      <c r="BI457">
        <v>36</v>
      </c>
      <c r="BJ457">
        <v>3</v>
      </c>
      <c r="BK457">
        <v>38</v>
      </c>
      <c r="BL457">
        <v>16</v>
      </c>
      <c r="BM457">
        <v>8</v>
      </c>
      <c r="BN457">
        <v>2</v>
      </c>
      <c r="BO457">
        <v>17</v>
      </c>
      <c r="BP457">
        <v>3</v>
      </c>
      <c r="BQ457">
        <v>0</v>
      </c>
      <c r="BR457">
        <v>0</v>
      </c>
      <c r="BS457">
        <v>14</v>
      </c>
      <c r="BT457">
        <v>0</v>
      </c>
      <c r="BU457">
        <v>0</v>
      </c>
      <c r="BV457">
        <v>3</v>
      </c>
      <c r="BW457">
        <v>5</v>
      </c>
      <c r="BX457">
        <v>0</v>
      </c>
      <c r="BY457">
        <v>5</v>
      </c>
      <c r="BZ457">
        <v>9</v>
      </c>
      <c r="CA457">
        <v>1</v>
      </c>
      <c r="CB457">
        <v>7</v>
      </c>
      <c r="CC457">
        <v>2</v>
      </c>
      <c r="CG457">
        <v>173</v>
      </c>
      <c r="CH457">
        <v>129</v>
      </c>
      <c r="CI457">
        <v>166</v>
      </c>
      <c r="CJ457">
        <v>39</v>
      </c>
      <c r="CK457">
        <v>142</v>
      </c>
      <c r="CL457">
        <v>92</v>
      </c>
      <c r="CM457">
        <v>162</v>
      </c>
      <c r="CN457">
        <v>145</v>
      </c>
      <c r="CO457">
        <v>146</v>
      </c>
      <c r="CP457">
        <v>66</v>
      </c>
      <c r="CQ457">
        <v>5</v>
      </c>
      <c r="CR457">
        <v>5</v>
      </c>
      <c r="CS457">
        <v>7</v>
      </c>
      <c r="CT457">
        <v>0</v>
      </c>
      <c r="CU457">
        <v>6</v>
      </c>
      <c r="CV457">
        <v>3</v>
      </c>
      <c r="CW457">
        <v>5</v>
      </c>
      <c r="CX457">
        <v>5</v>
      </c>
      <c r="CY457">
        <v>3</v>
      </c>
      <c r="CZ457">
        <v>2</v>
      </c>
      <c r="DA457">
        <v>167</v>
      </c>
      <c r="DB457">
        <v>126</v>
      </c>
      <c r="DC457">
        <v>158</v>
      </c>
      <c r="DD457">
        <v>39</v>
      </c>
      <c r="DE457">
        <v>142</v>
      </c>
      <c r="DF457">
        <v>93</v>
      </c>
      <c r="DG457">
        <v>156</v>
      </c>
      <c r="DH457">
        <v>146</v>
      </c>
      <c r="DI457">
        <v>142</v>
      </c>
      <c r="DJ457">
        <v>66</v>
      </c>
      <c r="DL457">
        <v>215</v>
      </c>
      <c r="DM457">
        <v>213</v>
      </c>
      <c r="DN457">
        <v>2</v>
      </c>
      <c r="DO457">
        <v>215</v>
      </c>
      <c r="DP457">
        <v>14</v>
      </c>
      <c r="DQ457">
        <v>199</v>
      </c>
      <c r="DR457">
        <v>2</v>
      </c>
      <c r="DS457">
        <v>154</v>
      </c>
      <c r="DT457">
        <v>181</v>
      </c>
      <c r="DU457">
        <v>66</v>
      </c>
      <c r="DV457">
        <v>66</v>
      </c>
      <c r="DW457">
        <v>63</v>
      </c>
      <c r="DX457">
        <v>3</v>
      </c>
      <c r="DY457">
        <v>12</v>
      </c>
      <c r="DZ457">
        <v>5</v>
      </c>
      <c r="EA457">
        <v>0</v>
      </c>
      <c r="EB457">
        <v>154</v>
      </c>
      <c r="EC457">
        <v>0</v>
      </c>
      <c r="ED457">
        <v>181</v>
      </c>
      <c r="EE457">
        <v>0</v>
      </c>
      <c r="EF457">
        <v>3</v>
      </c>
      <c r="EG457">
        <v>17</v>
      </c>
      <c r="EH457">
        <v>109</v>
      </c>
      <c r="EI457">
        <v>86</v>
      </c>
      <c r="EJ457">
        <v>3</v>
      </c>
      <c r="EK457">
        <v>9</v>
      </c>
      <c r="EL457">
        <v>1</v>
      </c>
      <c r="EM457">
        <v>1</v>
      </c>
      <c r="EN457">
        <v>0</v>
      </c>
      <c r="EO457">
        <v>7</v>
      </c>
      <c r="EP457">
        <v>105</v>
      </c>
      <c r="EQ457">
        <v>83</v>
      </c>
      <c r="ER457">
        <v>0</v>
      </c>
      <c r="ES457">
        <v>14</v>
      </c>
      <c r="ET457">
        <v>3</v>
      </c>
      <c r="EU457">
        <v>45</v>
      </c>
      <c r="EV457">
        <v>3</v>
      </c>
      <c r="EW457">
        <v>1991</v>
      </c>
      <c r="EX457">
        <v>2</v>
      </c>
      <c r="EY457">
        <v>112</v>
      </c>
      <c r="EZ457">
        <v>30</v>
      </c>
      <c r="FA457">
        <v>9</v>
      </c>
      <c r="FB457">
        <v>21</v>
      </c>
      <c r="FC457">
        <v>889</v>
      </c>
      <c r="FD457">
        <v>918</v>
      </c>
      <c r="FE457">
        <v>232</v>
      </c>
      <c r="FF457">
        <v>2039</v>
      </c>
      <c r="FG457">
        <v>22</v>
      </c>
      <c r="FH457">
        <v>16</v>
      </c>
      <c r="FI457">
        <v>0</v>
      </c>
      <c r="FJ457">
        <v>4</v>
      </c>
      <c r="FK457">
        <v>2</v>
      </c>
      <c r="FL457">
        <v>19</v>
      </c>
      <c r="FM457">
        <v>1</v>
      </c>
      <c r="FN457">
        <v>3</v>
      </c>
      <c r="FO457">
        <v>0</v>
      </c>
      <c r="FP457">
        <v>0</v>
      </c>
      <c r="FQ457">
        <v>0</v>
      </c>
      <c r="FR457">
        <v>0</v>
      </c>
      <c r="FS457">
        <v>0</v>
      </c>
      <c r="FT457">
        <v>0</v>
      </c>
      <c r="FU457">
        <v>7</v>
      </c>
      <c r="FV457">
        <v>4</v>
      </c>
      <c r="FW457">
        <v>1</v>
      </c>
      <c r="FX457">
        <v>1</v>
      </c>
      <c r="FY457">
        <v>6</v>
      </c>
      <c r="FZ457">
        <v>1</v>
      </c>
      <c r="GA457">
        <v>10</v>
      </c>
      <c r="GB457">
        <v>7</v>
      </c>
      <c r="GC457">
        <v>116</v>
      </c>
      <c r="GD457">
        <v>33</v>
      </c>
      <c r="GE457">
        <v>149</v>
      </c>
      <c r="GF457">
        <v>1</v>
      </c>
      <c r="GG457">
        <v>0</v>
      </c>
      <c r="GH457">
        <v>1</v>
      </c>
      <c r="GI457">
        <v>115</v>
      </c>
      <c r="GJ457">
        <v>33</v>
      </c>
      <c r="GK457">
        <v>148</v>
      </c>
      <c r="GL457">
        <v>116</v>
      </c>
      <c r="GM457">
        <v>9</v>
      </c>
      <c r="GN457">
        <v>9</v>
      </c>
      <c r="GO457">
        <v>9</v>
      </c>
      <c r="GP457">
        <v>51</v>
      </c>
      <c r="GQ457">
        <v>4</v>
      </c>
      <c r="GR457">
        <v>2</v>
      </c>
      <c r="GS457">
        <v>2</v>
      </c>
      <c r="GT457" t="s">
        <v>121</v>
      </c>
      <c r="GU457" t="s">
        <v>1404</v>
      </c>
      <c r="HH457" s="130"/>
      <c r="HI457" s="130"/>
      <c r="HN457" s="130"/>
      <c r="HO457" s="130"/>
      <c r="HP457" s="130"/>
    </row>
    <row r="458" spans="1:224" x14ac:dyDescent="0.3">
      <c r="A458" t="s">
        <v>147</v>
      </c>
      <c r="B458" t="s">
        <v>251</v>
      </c>
      <c r="C458" t="s">
        <v>948</v>
      </c>
      <c r="D458" t="s">
        <v>949</v>
      </c>
      <c r="E458" s="353">
        <v>44682</v>
      </c>
      <c r="F458">
        <v>6264</v>
      </c>
      <c r="G458">
        <v>248</v>
      </c>
      <c r="H458">
        <v>236</v>
      </c>
      <c r="I458">
        <v>253</v>
      </c>
      <c r="J458">
        <v>228</v>
      </c>
      <c r="K458">
        <v>260</v>
      </c>
      <c r="L458">
        <v>129</v>
      </c>
      <c r="M458">
        <v>215</v>
      </c>
      <c r="N458">
        <v>123</v>
      </c>
      <c r="O458">
        <v>305</v>
      </c>
      <c r="P458">
        <v>5</v>
      </c>
      <c r="Q458">
        <v>4</v>
      </c>
      <c r="R458">
        <v>5</v>
      </c>
      <c r="S458">
        <v>6</v>
      </c>
      <c r="T458">
        <v>5</v>
      </c>
      <c r="U458">
        <v>4</v>
      </c>
      <c r="V458">
        <v>5</v>
      </c>
      <c r="W458">
        <v>2</v>
      </c>
      <c r="X458">
        <v>6</v>
      </c>
      <c r="Y458">
        <v>242</v>
      </c>
      <c r="Z458">
        <v>230</v>
      </c>
      <c r="AA458">
        <v>246</v>
      </c>
      <c r="AB458">
        <v>221</v>
      </c>
      <c r="AC458">
        <v>253</v>
      </c>
      <c r="AD458">
        <v>123</v>
      </c>
      <c r="AE458">
        <v>209</v>
      </c>
      <c r="AF458">
        <v>121</v>
      </c>
      <c r="AG458">
        <v>297</v>
      </c>
      <c r="AH458">
        <v>31</v>
      </c>
      <c r="AI458">
        <v>29</v>
      </c>
      <c r="AJ458">
        <v>0</v>
      </c>
      <c r="AK458">
        <v>0</v>
      </c>
      <c r="AL458">
        <v>31</v>
      </c>
      <c r="AM458">
        <v>29</v>
      </c>
      <c r="AN458">
        <v>104</v>
      </c>
      <c r="AO458">
        <v>4</v>
      </c>
      <c r="AP458">
        <v>99</v>
      </c>
      <c r="AQ458">
        <v>0</v>
      </c>
      <c r="AR458">
        <v>0</v>
      </c>
      <c r="AS458">
        <v>0</v>
      </c>
      <c r="AT458">
        <v>60</v>
      </c>
      <c r="AU458">
        <v>1</v>
      </c>
      <c r="AV458">
        <v>59</v>
      </c>
      <c r="AW458">
        <v>215</v>
      </c>
      <c r="AX458">
        <v>1</v>
      </c>
      <c r="AY458">
        <v>1</v>
      </c>
      <c r="AZ458">
        <v>213</v>
      </c>
      <c r="BA458">
        <v>5</v>
      </c>
      <c r="BB458">
        <v>0</v>
      </c>
      <c r="BC458">
        <v>1</v>
      </c>
      <c r="BD458">
        <v>4</v>
      </c>
      <c r="BE458">
        <v>209</v>
      </c>
      <c r="BF458">
        <v>1</v>
      </c>
      <c r="BG458">
        <v>0</v>
      </c>
      <c r="BH458">
        <v>208</v>
      </c>
      <c r="BI458">
        <v>43</v>
      </c>
      <c r="BJ458">
        <v>3</v>
      </c>
      <c r="BK458">
        <v>50</v>
      </c>
      <c r="BL458">
        <v>43</v>
      </c>
      <c r="BM458">
        <v>19</v>
      </c>
      <c r="BN458">
        <v>2</v>
      </c>
      <c r="BO458">
        <v>21</v>
      </c>
      <c r="BP458">
        <v>3</v>
      </c>
      <c r="BQ458">
        <v>0</v>
      </c>
      <c r="BR458">
        <v>0</v>
      </c>
      <c r="BS458">
        <v>18</v>
      </c>
      <c r="BT458">
        <v>0</v>
      </c>
      <c r="BU458">
        <v>0</v>
      </c>
      <c r="BV458">
        <v>2</v>
      </c>
      <c r="BW458">
        <v>5</v>
      </c>
      <c r="BX458">
        <v>0</v>
      </c>
      <c r="BY458">
        <v>5</v>
      </c>
      <c r="BZ458">
        <v>12</v>
      </c>
      <c r="CA458">
        <v>3</v>
      </c>
      <c r="CB458">
        <v>9</v>
      </c>
      <c r="CC458">
        <v>3</v>
      </c>
      <c r="CG458">
        <v>248</v>
      </c>
      <c r="CH458">
        <v>197</v>
      </c>
      <c r="CI458">
        <v>253</v>
      </c>
      <c r="CJ458">
        <v>70</v>
      </c>
      <c r="CK458">
        <v>211</v>
      </c>
      <c r="CL458">
        <v>127</v>
      </c>
      <c r="CM458">
        <v>236</v>
      </c>
      <c r="CN458">
        <v>213</v>
      </c>
      <c r="CO458">
        <v>210</v>
      </c>
      <c r="CP458">
        <v>77</v>
      </c>
      <c r="CQ458">
        <v>5</v>
      </c>
      <c r="CR458">
        <v>4</v>
      </c>
      <c r="CS458">
        <v>5</v>
      </c>
      <c r="CT458">
        <v>1</v>
      </c>
      <c r="CU458">
        <v>4</v>
      </c>
      <c r="CV458">
        <v>1</v>
      </c>
      <c r="CW458">
        <v>4</v>
      </c>
      <c r="CX458">
        <v>4</v>
      </c>
      <c r="CY458">
        <v>4</v>
      </c>
      <c r="CZ458">
        <v>1</v>
      </c>
      <c r="DA458">
        <v>242</v>
      </c>
      <c r="DB458">
        <v>192</v>
      </c>
      <c r="DC458">
        <v>246</v>
      </c>
      <c r="DD458">
        <v>69</v>
      </c>
      <c r="DE458">
        <v>205</v>
      </c>
      <c r="DF458">
        <v>125</v>
      </c>
      <c r="DG458">
        <v>230</v>
      </c>
      <c r="DH458">
        <v>207</v>
      </c>
      <c r="DI458">
        <v>205</v>
      </c>
      <c r="DJ458">
        <v>75</v>
      </c>
      <c r="DL458">
        <v>329</v>
      </c>
      <c r="DM458">
        <v>327</v>
      </c>
      <c r="DN458">
        <v>2</v>
      </c>
      <c r="DO458">
        <v>329</v>
      </c>
      <c r="DP458">
        <v>10</v>
      </c>
      <c r="DQ458">
        <v>317</v>
      </c>
      <c r="DR458">
        <v>2</v>
      </c>
      <c r="DS458">
        <v>13</v>
      </c>
      <c r="DT458">
        <v>26</v>
      </c>
      <c r="DU458">
        <v>88</v>
      </c>
      <c r="DV458">
        <v>125</v>
      </c>
      <c r="DW458">
        <v>91</v>
      </c>
      <c r="DX458">
        <v>4</v>
      </c>
      <c r="DY458">
        <v>9</v>
      </c>
      <c r="DZ458">
        <v>12</v>
      </c>
      <c r="EA458">
        <v>0</v>
      </c>
      <c r="EB458">
        <v>13</v>
      </c>
      <c r="EC458">
        <v>0</v>
      </c>
      <c r="ED458">
        <v>25</v>
      </c>
      <c r="EE458">
        <v>1</v>
      </c>
      <c r="EF458">
        <v>1</v>
      </c>
      <c r="EG458">
        <v>27</v>
      </c>
      <c r="EH458">
        <v>185</v>
      </c>
      <c r="EI458">
        <v>116</v>
      </c>
      <c r="EJ458">
        <v>1</v>
      </c>
      <c r="EK458">
        <v>3</v>
      </c>
      <c r="EL458">
        <v>5</v>
      </c>
      <c r="EM458">
        <v>1</v>
      </c>
      <c r="EN458">
        <v>0</v>
      </c>
      <c r="EO458">
        <v>24</v>
      </c>
      <c r="EP458">
        <v>179</v>
      </c>
      <c r="EQ458">
        <v>114</v>
      </c>
      <c r="ER458">
        <v>5</v>
      </c>
      <c r="ES458">
        <v>29</v>
      </c>
      <c r="ET458">
        <v>6</v>
      </c>
      <c r="EU458">
        <v>15</v>
      </c>
      <c r="EV458">
        <v>4</v>
      </c>
      <c r="EW458">
        <v>4342</v>
      </c>
      <c r="EX458">
        <v>0</v>
      </c>
      <c r="EY458">
        <v>244</v>
      </c>
      <c r="EZ458">
        <v>7</v>
      </c>
      <c r="FA458">
        <v>23</v>
      </c>
      <c r="FB458">
        <v>71</v>
      </c>
      <c r="FC458">
        <v>2073</v>
      </c>
      <c r="FD458">
        <v>1912</v>
      </c>
      <c r="FE458">
        <v>376</v>
      </c>
      <c r="FF458">
        <v>4361</v>
      </c>
      <c r="FG458">
        <v>39</v>
      </c>
      <c r="FH458">
        <v>7</v>
      </c>
      <c r="FI458">
        <v>0</v>
      </c>
      <c r="FJ458">
        <v>3</v>
      </c>
      <c r="FK458">
        <v>0</v>
      </c>
      <c r="FL458">
        <v>39</v>
      </c>
      <c r="FM458">
        <v>0</v>
      </c>
      <c r="FN458">
        <v>1</v>
      </c>
      <c r="FO458">
        <v>0</v>
      </c>
      <c r="FP458">
        <v>0</v>
      </c>
      <c r="FQ458">
        <v>0</v>
      </c>
      <c r="FR458">
        <v>0</v>
      </c>
      <c r="FS458">
        <v>0</v>
      </c>
      <c r="FT458">
        <v>0</v>
      </c>
      <c r="FU458">
        <v>1</v>
      </c>
      <c r="FV458">
        <v>1</v>
      </c>
      <c r="FW458">
        <v>0</v>
      </c>
      <c r="FX458">
        <v>1</v>
      </c>
      <c r="FY458">
        <v>1</v>
      </c>
      <c r="FZ458">
        <v>0</v>
      </c>
      <c r="GA458">
        <v>2</v>
      </c>
      <c r="GB458">
        <v>1</v>
      </c>
      <c r="GC458">
        <v>150</v>
      </c>
      <c r="GD458">
        <v>42</v>
      </c>
      <c r="GE458">
        <v>192</v>
      </c>
      <c r="GF458">
        <v>5</v>
      </c>
      <c r="GG458">
        <v>0</v>
      </c>
      <c r="GH458">
        <v>5</v>
      </c>
      <c r="GI458">
        <v>144</v>
      </c>
      <c r="GJ458">
        <v>42</v>
      </c>
      <c r="GK458">
        <v>186</v>
      </c>
      <c r="GL458">
        <v>150</v>
      </c>
      <c r="GM458">
        <v>11</v>
      </c>
      <c r="GN458">
        <v>11</v>
      </c>
      <c r="GO458">
        <v>11</v>
      </c>
      <c r="GP458">
        <v>96</v>
      </c>
      <c r="GQ458">
        <v>0</v>
      </c>
      <c r="GR458">
        <v>0</v>
      </c>
      <c r="GS458">
        <v>0</v>
      </c>
      <c r="GT458" t="s">
        <v>118</v>
      </c>
      <c r="GU458" t="s">
        <v>1405</v>
      </c>
      <c r="HH458" s="130"/>
      <c r="HI458" s="130"/>
      <c r="HN458" s="130"/>
      <c r="HO458" s="130"/>
      <c r="HP458" s="130"/>
    </row>
    <row r="459" spans="1:224" x14ac:dyDescent="0.3">
      <c r="A459" t="s">
        <v>147</v>
      </c>
      <c r="B459" t="s">
        <v>251</v>
      </c>
      <c r="C459" t="s">
        <v>948</v>
      </c>
      <c r="D459" t="s">
        <v>949</v>
      </c>
      <c r="E459" s="353">
        <v>44713</v>
      </c>
      <c r="F459">
        <v>6243</v>
      </c>
      <c r="G459">
        <v>249</v>
      </c>
      <c r="H459">
        <v>240</v>
      </c>
      <c r="I459">
        <v>259</v>
      </c>
      <c r="J459">
        <v>229</v>
      </c>
      <c r="K459">
        <v>265</v>
      </c>
      <c r="L459">
        <v>133</v>
      </c>
      <c r="M459">
        <v>216</v>
      </c>
      <c r="N459">
        <v>113</v>
      </c>
      <c r="O459">
        <v>301</v>
      </c>
      <c r="P459">
        <v>5</v>
      </c>
      <c r="Q459">
        <v>4</v>
      </c>
      <c r="R459">
        <v>5</v>
      </c>
      <c r="S459">
        <v>6</v>
      </c>
      <c r="T459">
        <v>5</v>
      </c>
      <c r="U459">
        <v>4</v>
      </c>
      <c r="V459">
        <v>5</v>
      </c>
      <c r="W459">
        <v>2</v>
      </c>
      <c r="X459">
        <v>5</v>
      </c>
      <c r="Y459">
        <v>243</v>
      </c>
      <c r="Z459">
        <v>234</v>
      </c>
      <c r="AA459">
        <v>252</v>
      </c>
      <c r="AB459">
        <v>222</v>
      </c>
      <c r="AC459">
        <v>258</v>
      </c>
      <c r="AD459">
        <v>127</v>
      </c>
      <c r="AE459">
        <v>210</v>
      </c>
      <c r="AF459">
        <v>111</v>
      </c>
      <c r="AG459">
        <v>294</v>
      </c>
      <c r="AH459">
        <v>29</v>
      </c>
      <c r="AI459">
        <v>27</v>
      </c>
      <c r="AJ459">
        <v>0</v>
      </c>
      <c r="AK459">
        <v>0</v>
      </c>
      <c r="AL459">
        <v>29</v>
      </c>
      <c r="AM459">
        <v>27</v>
      </c>
      <c r="AN459">
        <v>106</v>
      </c>
      <c r="AO459">
        <v>4</v>
      </c>
      <c r="AP459">
        <v>101</v>
      </c>
      <c r="AQ459">
        <v>0</v>
      </c>
      <c r="AR459">
        <v>0</v>
      </c>
      <c r="AS459">
        <v>0</v>
      </c>
      <c r="AT459">
        <v>58</v>
      </c>
      <c r="AU459">
        <v>1</v>
      </c>
      <c r="AV459">
        <v>57</v>
      </c>
      <c r="AW459">
        <v>216</v>
      </c>
      <c r="AX459">
        <v>1</v>
      </c>
      <c r="AY459">
        <v>1</v>
      </c>
      <c r="AZ459">
        <v>214</v>
      </c>
      <c r="BA459">
        <v>5</v>
      </c>
      <c r="BB459">
        <v>0</v>
      </c>
      <c r="BC459">
        <v>1</v>
      </c>
      <c r="BD459">
        <v>4</v>
      </c>
      <c r="BE459">
        <v>210</v>
      </c>
      <c r="BF459">
        <v>1</v>
      </c>
      <c r="BG459">
        <v>0</v>
      </c>
      <c r="BH459">
        <v>209</v>
      </c>
      <c r="BI459">
        <v>43</v>
      </c>
      <c r="BJ459">
        <v>3</v>
      </c>
      <c r="BK459">
        <v>48</v>
      </c>
      <c r="BL459">
        <v>43</v>
      </c>
      <c r="BM459">
        <v>18</v>
      </c>
      <c r="BN459">
        <v>2</v>
      </c>
      <c r="BO459">
        <v>20</v>
      </c>
      <c r="BP459">
        <v>3</v>
      </c>
      <c r="BQ459">
        <v>0</v>
      </c>
      <c r="BR459">
        <v>0</v>
      </c>
      <c r="BS459">
        <v>17</v>
      </c>
      <c r="BT459">
        <v>0</v>
      </c>
      <c r="BU459">
        <v>0</v>
      </c>
      <c r="BV459">
        <v>1</v>
      </c>
      <c r="BW459">
        <v>4</v>
      </c>
      <c r="BX459">
        <v>0</v>
      </c>
      <c r="BY459">
        <v>4</v>
      </c>
      <c r="BZ459">
        <v>12</v>
      </c>
      <c r="CA459">
        <v>3</v>
      </c>
      <c r="CB459">
        <v>9</v>
      </c>
      <c r="CC459">
        <v>3</v>
      </c>
      <c r="CG459">
        <v>249</v>
      </c>
      <c r="CH459">
        <v>194</v>
      </c>
      <c r="CI459">
        <v>259</v>
      </c>
      <c r="CJ459">
        <v>69</v>
      </c>
      <c r="CK459">
        <v>208</v>
      </c>
      <c r="CL459">
        <v>128</v>
      </c>
      <c r="CM459">
        <v>240</v>
      </c>
      <c r="CN459">
        <v>210</v>
      </c>
      <c r="CO459">
        <v>211</v>
      </c>
      <c r="CP459">
        <v>78</v>
      </c>
      <c r="CQ459">
        <v>5</v>
      </c>
      <c r="CR459">
        <v>4</v>
      </c>
      <c r="CS459">
        <v>5</v>
      </c>
      <c r="CT459">
        <v>1</v>
      </c>
      <c r="CU459">
        <v>4</v>
      </c>
      <c r="CV459">
        <v>1</v>
      </c>
      <c r="CW459">
        <v>4</v>
      </c>
      <c r="CX459">
        <v>4</v>
      </c>
      <c r="CY459">
        <v>4</v>
      </c>
      <c r="CZ459">
        <v>1</v>
      </c>
      <c r="DA459">
        <v>243</v>
      </c>
      <c r="DB459">
        <v>193</v>
      </c>
      <c r="DC459">
        <v>252</v>
      </c>
      <c r="DD459">
        <v>68</v>
      </c>
      <c r="DE459">
        <v>209</v>
      </c>
      <c r="DF459">
        <v>130</v>
      </c>
      <c r="DG459">
        <v>234</v>
      </c>
      <c r="DH459">
        <v>212</v>
      </c>
      <c r="DI459">
        <v>206</v>
      </c>
      <c r="DJ459">
        <v>80</v>
      </c>
      <c r="DL459">
        <v>329</v>
      </c>
      <c r="DM459">
        <v>327</v>
      </c>
      <c r="DN459">
        <v>2</v>
      </c>
      <c r="DO459">
        <v>329</v>
      </c>
      <c r="DP459">
        <v>10</v>
      </c>
      <c r="DQ459">
        <v>317</v>
      </c>
      <c r="DR459">
        <v>2</v>
      </c>
      <c r="DS459">
        <v>13</v>
      </c>
      <c r="DT459">
        <v>26</v>
      </c>
      <c r="DU459">
        <v>88</v>
      </c>
      <c r="DV459">
        <v>126</v>
      </c>
      <c r="DW459">
        <v>90</v>
      </c>
      <c r="DX459">
        <v>4</v>
      </c>
      <c r="DY459">
        <v>9</v>
      </c>
      <c r="DZ459">
        <v>12</v>
      </c>
      <c r="EA459">
        <v>0</v>
      </c>
      <c r="EB459">
        <v>13</v>
      </c>
      <c r="EC459">
        <v>0</v>
      </c>
      <c r="ED459">
        <v>25</v>
      </c>
      <c r="EE459">
        <v>1</v>
      </c>
      <c r="EF459">
        <v>1</v>
      </c>
      <c r="EG459">
        <v>26</v>
      </c>
      <c r="EH459">
        <v>185</v>
      </c>
      <c r="EI459">
        <v>117</v>
      </c>
      <c r="EJ459">
        <v>1</v>
      </c>
      <c r="EK459">
        <v>3</v>
      </c>
      <c r="EL459">
        <v>5</v>
      </c>
      <c r="EM459">
        <v>1</v>
      </c>
      <c r="EN459">
        <v>0</v>
      </c>
      <c r="EO459">
        <v>23</v>
      </c>
      <c r="EP459">
        <v>177</v>
      </c>
      <c r="EQ459">
        <v>114</v>
      </c>
      <c r="ER459">
        <v>5</v>
      </c>
      <c r="ES459">
        <v>30</v>
      </c>
      <c r="ET459">
        <v>6</v>
      </c>
      <c r="EU459">
        <v>15</v>
      </c>
      <c r="EV459">
        <v>4</v>
      </c>
      <c r="EW459">
        <v>4318</v>
      </c>
      <c r="EX459">
        <v>0</v>
      </c>
      <c r="EY459">
        <v>206</v>
      </c>
      <c r="EZ459">
        <v>7</v>
      </c>
      <c r="FA459">
        <v>23</v>
      </c>
      <c r="FB459">
        <v>72</v>
      </c>
      <c r="FC459">
        <v>2038</v>
      </c>
      <c r="FD459">
        <v>1924</v>
      </c>
      <c r="FE459">
        <v>375</v>
      </c>
      <c r="FF459">
        <v>4337</v>
      </c>
      <c r="FG459">
        <v>39</v>
      </c>
      <c r="FH459">
        <v>7</v>
      </c>
      <c r="FI459">
        <v>0</v>
      </c>
      <c r="FJ459">
        <v>3</v>
      </c>
      <c r="FK459">
        <v>0</v>
      </c>
      <c r="FL459">
        <v>39</v>
      </c>
      <c r="FM459">
        <v>0</v>
      </c>
      <c r="FN459">
        <v>1</v>
      </c>
      <c r="FO459">
        <v>0</v>
      </c>
      <c r="FP459">
        <v>0</v>
      </c>
      <c r="FQ459">
        <v>0</v>
      </c>
      <c r="FR459">
        <v>0</v>
      </c>
      <c r="FS459">
        <v>0</v>
      </c>
      <c r="FT459">
        <v>0</v>
      </c>
      <c r="FU459">
        <v>1</v>
      </c>
      <c r="FV459">
        <v>1</v>
      </c>
      <c r="FW459">
        <v>0</v>
      </c>
      <c r="FX459">
        <v>1</v>
      </c>
      <c r="FY459">
        <v>1</v>
      </c>
      <c r="FZ459">
        <v>0</v>
      </c>
      <c r="GA459">
        <v>2</v>
      </c>
      <c r="GB459">
        <v>1</v>
      </c>
      <c r="GC459">
        <v>152</v>
      </c>
      <c r="GD459">
        <v>40</v>
      </c>
      <c r="GE459">
        <v>192</v>
      </c>
      <c r="GF459">
        <v>5</v>
      </c>
      <c r="GG459">
        <v>0</v>
      </c>
      <c r="GH459">
        <v>5</v>
      </c>
      <c r="GI459">
        <v>146</v>
      </c>
      <c r="GJ459">
        <v>40</v>
      </c>
      <c r="GK459">
        <v>186</v>
      </c>
      <c r="GL459">
        <v>152</v>
      </c>
      <c r="GM459">
        <v>12</v>
      </c>
      <c r="GN459">
        <v>12</v>
      </c>
      <c r="GO459">
        <v>12</v>
      </c>
      <c r="GP459">
        <v>97</v>
      </c>
      <c r="GQ459">
        <v>0</v>
      </c>
      <c r="GR459">
        <v>0</v>
      </c>
      <c r="GS459">
        <v>0</v>
      </c>
      <c r="GT459" t="s">
        <v>121</v>
      </c>
      <c r="GU459" t="s">
        <v>1405</v>
      </c>
      <c r="HH459" s="130"/>
      <c r="HI459" s="130"/>
      <c r="HN459" s="130"/>
      <c r="HO459" s="130"/>
      <c r="HP459" s="130"/>
    </row>
    <row r="460" spans="1:224" x14ac:dyDescent="0.3">
      <c r="A460" t="s">
        <v>147</v>
      </c>
      <c r="B460" t="s">
        <v>251</v>
      </c>
      <c r="C460" t="s">
        <v>1174</v>
      </c>
      <c r="D460" t="s">
        <v>943</v>
      </c>
      <c r="E460" s="353">
        <v>44682</v>
      </c>
      <c r="F460">
        <v>7718</v>
      </c>
      <c r="G460">
        <v>504</v>
      </c>
      <c r="H460">
        <v>431</v>
      </c>
      <c r="I460">
        <v>463</v>
      </c>
      <c r="J460">
        <v>462</v>
      </c>
      <c r="K460">
        <v>468</v>
      </c>
      <c r="L460">
        <v>99</v>
      </c>
      <c r="M460">
        <v>434</v>
      </c>
      <c r="N460">
        <v>232</v>
      </c>
      <c r="O460">
        <v>540</v>
      </c>
      <c r="P460">
        <v>21</v>
      </c>
      <c r="Q460">
        <v>17</v>
      </c>
      <c r="R460">
        <v>19</v>
      </c>
      <c r="S460">
        <v>19</v>
      </c>
      <c r="T460">
        <v>19</v>
      </c>
      <c r="U460">
        <v>5</v>
      </c>
      <c r="V460">
        <v>19</v>
      </c>
      <c r="W460">
        <v>8</v>
      </c>
      <c r="X460">
        <v>21</v>
      </c>
      <c r="Y460">
        <v>475</v>
      </c>
      <c r="Z460">
        <v>407</v>
      </c>
      <c r="AA460">
        <v>435</v>
      </c>
      <c r="AB460">
        <v>436</v>
      </c>
      <c r="AC460">
        <v>441</v>
      </c>
      <c r="AD460">
        <v>94</v>
      </c>
      <c r="AE460">
        <v>412</v>
      </c>
      <c r="AF460">
        <v>220</v>
      </c>
      <c r="AG460">
        <v>510</v>
      </c>
      <c r="AH460">
        <v>53</v>
      </c>
      <c r="AI460">
        <v>52</v>
      </c>
      <c r="AJ460">
        <v>3</v>
      </c>
      <c r="AK460">
        <v>3</v>
      </c>
      <c r="AL460">
        <v>49</v>
      </c>
      <c r="AM460">
        <v>48</v>
      </c>
      <c r="AN460">
        <v>80</v>
      </c>
      <c r="AO460">
        <v>4</v>
      </c>
      <c r="AP460">
        <v>76</v>
      </c>
      <c r="AQ460">
        <v>0</v>
      </c>
      <c r="AR460">
        <v>0</v>
      </c>
      <c r="AS460">
        <v>0</v>
      </c>
      <c r="AT460">
        <v>39</v>
      </c>
      <c r="AU460">
        <v>3</v>
      </c>
      <c r="AV460">
        <v>36</v>
      </c>
      <c r="AW460">
        <v>434</v>
      </c>
      <c r="AX460">
        <v>2</v>
      </c>
      <c r="AY460">
        <v>6</v>
      </c>
      <c r="AZ460">
        <v>426</v>
      </c>
      <c r="BA460">
        <v>19</v>
      </c>
      <c r="BB460">
        <v>0</v>
      </c>
      <c r="BC460">
        <v>0</v>
      </c>
      <c r="BD460">
        <v>19</v>
      </c>
      <c r="BE460">
        <v>412</v>
      </c>
      <c r="BF460">
        <v>2</v>
      </c>
      <c r="BG460">
        <v>6</v>
      </c>
      <c r="BH460">
        <v>404</v>
      </c>
      <c r="BI460">
        <v>106</v>
      </c>
      <c r="BJ460">
        <v>13</v>
      </c>
      <c r="BK460">
        <v>106</v>
      </c>
      <c r="BL460">
        <v>49</v>
      </c>
      <c r="BM460">
        <v>11</v>
      </c>
      <c r="BN460">
        <v>2</v>
      </c>
      <c r="BO460">
        <v>22</v>
      </c>
      <c r="BP460">
        <v>4</v>
      </c>
      <c r="BQ460">
        <v>0</v>
      </c>
      <c r="BR460">
        <v>0</v>
      </c>
      <c r="BS460">
        <v>18</v>
      </c>
      <c r="BT460">
        <v>0</v>
      </c>
      <c r="BU460">
        <v>0</v>
      </c>
      <c r="BV460">
        <v>4</v>
      </c>
      <c r="BW460">
        <v>5</v>
      </c>
      <c r="BX460">
        <v>0</v>
      </c>
      <c r="BY460">
        <v>5</v>
      </c>
      <c r="BZ460">
        <v>12</v>
      </c>
      <c r="CA460">
        <v>2</v>
      </c>
      <c r="CB460">
        <v>8</v>
      </c>
      <c r="CC460">
        <v>4</v>
      </c>
      <c r="CG460">
        <v>504</v>
      </c>
      <c r="CH460">
        <v>406</v>
      </c>
      <c r="CI460">
        <v>463</v>
      </c>
      <c r="CJ460">
        <v>151</v>
      </c>
      <c r="CK460">
        <v>428</v>
      </c>
      <c r="CL460">
        <v>289</v>
      </c>
      <c r="CM460">
        <v>431</v>
      </c>
      <c r="CN460">
        <v>402</v>
      </c>
      <c r="CO460">
        <v>412</v>
      </c>
      <c r="CP460">
        <v>205</v>
      </c>
      <c r="CQ460">
        <v>21</v>
      </c>
      <c r="CR460">
        <v>20</v>
      </c>
      <c r="CS460">
        <v>19</v>
      </c>
      <c r="CT460">
        <v>4</v>
      </c>
      <c r="CU460">
        <v>16</v>
      </c>
      <c r="CV460">
        <v>6</v>
      </c>
      <c r="CW460">
        <v>17</v>
      </c>
      <c r="CX460">
        <v>17</v>
      </c>
      <c r="CY460">
        <v>16</v>
      </c>
      <c r="CZ460">
        <v>4</v>
      </c>
      <c r="DA460">
        <v>475</v>
      </c>
      <c r="DB460">
        <v>381</v>
      </c>
      <c r="DC460">
        <v>435</v>
      </c>
      <c r="DD460">
        <v>141</v>
      </c>
      <c r="DE460">
        <v>403</v>
      </c>
      <c r="DF460">
        <v>275</v>
      </c>
      <c r="DG460">
        <v>407</v>
      </c>
      <c r="DH460">
        <v>379</v>
      </c>
      <c r="DI460">
        <v>390</v>
      </c>
      <c r="DJ460">
        <v>198</v>
      </c>
      <c r="DL460">
        <v>559</v>
      </c>
      <c r="DM460">
        <v>549</v>
      </c>
      <c r="DN460">
        <v>10</v>
      </c>
      <c r="DO460">
        <v>559</v>
      </c>
      <c r="DP460">
        <v>27</v>
      </c>
      <c r="DQ460">
        <v>522</v>
      </c>
      <c r="DR460">
        <v>10</v>
      </c>
      <c r="DS460">
        <v>419</v>
      </c>
      <c r="DT460">
        <v>475</v>
      </c>
      <c r="DU460">
        <v>191</v>
      </c>
      <c r="DV460">
        <v>163</v>
      </c>
      <c r="DW460">
        <v>154</v>
      </c>
      <c r="DX460">
        <v>12</v>
      </c>
      <c r="DY460">
        <v>34</v>
      </c>
      <c r="DZ460">
        <v>4</v>
      </c>
      <c r="EA460">
        <v>1</v>
      </c>
      <c r="EB460">
        <v>417</v>
      </c>
      <c r="EC460">
        <v>2</v>
      </c>
      <c r="ED460">
        <v>473</v>
      </c>
      <c r="EE460">
        <v>2</v>
      </c>
      <c r="EF460">
        <v>3</v>
      </c>
      <c r="EG460">
        <v>30</v>
      </c>
      <c r="EH460">
        <v>246</v>
      </c>
      <c r="EI460">
        <v>280</v>
      </c>
      <c r="EJ460">
        <v>3</v>
      </c>
      <c r="EK460">
        <v>12</v>
      </c>
      <c r="EL460">
        <v>10</v>
      </c>
      <c r="EM460">
        <v>2</v>
      </c>
      <c r="EN460">
        <v>0</v>
      </c>
      <c r="EO460">
        <v>18</v>
      </c>
      <c r="EP460">
        <v>232</v>
      </c>
      <c r="EQ460">
        <v>272</v>
      </c>
      <c r="ER460">
        <v>8</v>
      </c>
      <c r="ES460">
        <v>43</v>
      </c>
      <c r="ET460">
        <v>12</v>
      </c>
      <c r="EU460">
        <v>53</v>
      </c>
      <c r="EV460">
        <v>2</v>
      </c>
      <c r="EW460">
        <v>5861</v>
      </c>
      <c r="EX460">
        <v>6</v>
      </c>
      <c r="EY460">
        <v>469</v>
      </c>
      <c r="EZ460">
        <v>12</v>
      </c>
      <c r="FA460">
        <v>31</v>
      </c>
      <c r="FB460">
        <v>94</v>
      </c>
      <c r="FC460">
        <v>2445</v>
      </c>
      <c r="FD460">
        <v>2661</v>
      </c>
      <c r="FE460">
        <v>810</v>
      </c>
      <c r="FF460">
        <v>5916</v>
      </c>
      <c r="FG460">
        <v>81</v>
      </c>
      <c r="FH460">
        <v>55</v>
      </c>
      <c r="FI460">
        <v>1</v>
      </c>
      <c r="FJ460">
        <v>3</v>
      </c>
      <c r="FK460">
        <v>3</v>
      </c>
      <c r="FL460">
        <v>76</v>
      </c>
      <c r="FM460">
        <v>2</v>
      </c>
      <c r="FN460">
        <v>3</v>
      </c>
      <c r="FO460">
        <v>0</v>
      </c>
      <c r="FP460">
        <v>0</v>
      </c>
      <c r="FQ460">
        <v>0</v>
      </c>
      <c r="FR460">
        <v>1</v>
      </c>
      <c r="FS460">
        <v>0</v>
      </c>
      <c r="FT460">
        <v>0</v>
      </c>
      <c r="FU460">
        <v>4</v>
      </c>
      <c r="FV460">
        <v>1</v>
      </c>
      <c r="FW460">
        <v>0</v>
      </c>
      <c r="FX460">
        <v>0</v>
      </c>
      <c r="FY460">
        <v>3</v>
      </c>
      <c r="FZ460">
        <v>1</v>
      </c>
      <c r="GA460">
        <v>7</v>
      </c>
      <c r="GB460">
        <v>2</v>
      </c>
      <c r="GC460">
        <v>263</v>
      </c>
      <c r="GD460">
        <v>92</v>
      </c>
      <c r="GE460">
        <v>355</v>
      </c>
      <c r="GF460">
        <v>7</v>
      </c>
      <c r="GG460">
        <v>1</v>
      </c>
      <c r="GH460">
        <v>8</v>
      </c>
      <c r="GI460">
        <v>253</v>
      </c>
      <c r="GJ460">
        <v>91</v>
      </c>
      <c r="GK460">
        <v>344</v>
      </c>
      <c r="GL460">
        <v>263</v>
      </c>
      <c r="GM460">
        <v>16</v>
      </c>
      <c r="GN460">
        <v>16</v>
      </c>
      <c r="GO460">
        <v>16</v>
      </c>
      <c r="GP460">
        <v>149</v>
      </c>
      <c r="GQ460">
        <v>1</v>
      </c>
      <c r="GR460">
        <v>1</v>
      </c>
      <c r="GS460">
        <v>1</v>
      </c>
      <c r="GT460" t="s">
        <v>118</v>
      </c>
      <c r="GU460" t="s">
        <v>1402</v>
      </c>
      <c r="HH460" s="130"/>
      <c r="HI460" s="130"/>
      <c r="HN460" s="130"/>
      <c r="HO460" s="130"/>
      <c r="HP460" s="130"/>
    </row>
    <row r="461" spans="1:224" x14ac:dyDescent="0.3">
      <c r="A461" t="s">
        <v>147</v>
      </c>
      <c r="B461" t="s">
        <v>251</v>
      </c>
      <c r="C461" t="s">
        <v>1174</v>
      </c>
      <c r="D461" t="s">
        <v>943</v>
      </c>
      <c r="E461" s="353">
        <v>44713</v>
      </c>
      <c r="F461">
        <v>7700</v>
      </c>
      <c r="G461">
        <v>511</v>
      </c>
      <c r="H461">
        <v>441</v>
      </c>
      <c r="I461">
        <v>477</v>
      </c>
      <c r="J461">
        <v>466</v>
      </c>
      <c r="K461">
        <v>476</v>
      </c>
      <c r="L461">
        <v>115</v>
      </c>
      <c r="M461">
        <v>438</v>
      </c>
      <c r="N461">
        <v>230</v>
      </c>
      <c r="O461">
        <v>548</v>
      </c>
      <c r="P461">
        <v>20</v>
      </c>
      <c r="Q461">
        <v>15</v>
      </c>
      <c r="R461">
        <v>17</v>
      </c>
      <c r="S461">
        <v>18</v>
      </c>
      <c r="T461">
        <v>17</v>
      </c>
      <c r="U461">
        <v>5</v>
      </c>
      <c r="V461">
        <v>17</v>
      </c>
      <c r="W461">
        <v>7</v>
      </c>
      <c r="X461">
        <v>20</v>
      </c>
      <c r="Y461">
        <v>483</v>
      </c>
      <c r="Z461">
        <v>419</v>
      </c>
      <c r="AA461">
        <v>451</v>
      </c>
      <c r="AB461">
        <v>441</v>
      </c>
      <c r="AC461">
        <v>451</v>
      </c>
      <c r="AD461">
        <v>109</v>
      </c>
      <c r="AE461">
        <v>417</v>
      </c>
      <c r="AF461">
        <v>219</v>
      </c>
      <c r="AG461">
        <v>519</v>
      </c>
      <c r="AH461">
        <v>54</v>
      </c>
      <c r="AI461">
        <v>52</v>
      </c>
      <c r="AJ461">
        <v>2</v>
      </c>
      <c r="AK461">
        <v>2</v>
      </c>
      <c r="AL461">
        <v>51</v>
      </c>
      <c r="AM461">
        <v>49</v>
      </c>
      <c r="AN461">
        <v>93</v>
      </c>
      <c r="AO461">
        <v>2</v>
      </c>
      <c r="AP461">
        <v>90</v>
      </c>
      <c r="AQ461">
        <v>0</v>
      </c>
      <c r="AR461">
        <v>0</v>
      </c>
      <c r="AS461">
        <v>0</v>
      </c>
      <c r="AT461">
        <v>39</v>
      </c>
      <c r="AU461">
        <v>1</v>
      </c>
      <c r="AV461">
        <v>38</v>
      </c>
      <c r="AW461">
        <v>438</v>
      </c>
      <c r="AX461">
        <v>2</v>
      </c>
      <c r="AY461">
        <v>5</v>
      </c>
      <c r="AZ461">
        <v>430</v>
      </c>
      <c r="BA461">
        <v>17</v>
      </c>
      <c r="BB461">
        <v>0</v>
      </c>
      <c r="BC461">
        <v>0</v>
      </c>
      <c r="BD461">
        <v>17</v>
      </c>
      <c r="BE461">
        <v>417</v>
      </c>
      <c r="BF461">
        <v>2</v>
      </c>
      <c r="BG461">
        <v>5</v>
      </c>
      <c r="BH461">
        <v>409</v>
      </c>
      <c r="BI461">
        <v>116</v>
      </c>
      <c r="BJ461">
        <v>16</v>
      </c>
      <c r="BK461">
        <v>108</v>
      </c>
      <c r="BL461">
        <v>50</v>
      </c>
      <c r="BM461">
        <v>11</v>
      </c>
      <c r="BN461">
        <v>2</v>
      </c>
      <c r="BO461">
        <v>23</v>
      </c>
      <c r="BP461">
        <v>4</v>
      </c>
      <c r="BQ461">
        <v>0</v>
      </c>
      <c r="BR461">
        <v>0</v>
      </c>
      <c r="BS461">
        <v>19</v>
      </c>
      <c r="BT461">
        <v>0</v>
      </c>
      <c r="BU461">
        <v>0</v>
      </c>
      <c r="BV461">
        <v>4</v>
      </c>
      <c r="BW461">
        <v>6</v>
      </c>
      <c r="BX461">
        <v>0</v>
      </c>
      <c r="BY461">
        <v>6</v>
      </c>
      <c r="BZ461">
        <v>10</v>
      </c>
      <c r="CA461">
        <v>2</v>
      </c>
      <c r="CB461">
        <v>7</v>
      </c>
      <c r="CC461">
        <v>3</v>
      </c>
      <c r="CG461">
        <v>511</v>
      </c>
      <c r="CH461">
        <v>406</v>
      </c>
      <c r="CI461">
        <v>477</v>
      </c>
      <c r="CJ461">
        <v>153</v>
      </c>
      <c r="CK461">
        <v>423</v>
      </c>
      <c r="CL461">
        <v>288</v>
      </c>
      <c r="CM461">
        <v>441</v>
      </c>
      <c r="CN461">
        <v>389</v>
      </c>
      <c r="CO461">
        <v>422</v>
      </c>
      <c r="CP461">
        <v>209</v>
      </c>
      <c r="CQ461">
        <v>20</v>
      </c>
      <c r="CR461">
        <v>17</v>
      </c>
      <c r="CS461">
        <v>17</v>
      </c>
      <c r="CT461">
        <v>4</v>
      </c>
      <c r="CU461">
        <v>15</v>
      </c>
      <c r="CV461">
        <v>6</v>
      </c>
      <c r="CW461">
        <v>15</v>
      </c>
      <c r="CX461">
        <v>15</v>
      </c>
      <c r="CY461">
        <v>14</v>
      </c>
      <c r="CZ461">
        <v>4</v>
      </c>
      <c r="DA461">
        <v>483</v>
      </c>
      <c r="DB461">
        <v>397</v>
      </c>
      <c r="DC461">
        <v>451</v>
      </c>
      <c r="DD461">
        <v>147</v>
      </c>
      <c r="DE461">
        <v>419</v>
      </c>
      <c r="DF461">
        <v>289</v>
      </c>
      <c r="DG461">
        <v>419</v>
      </c>
      <c r="DH461">
        <v>391</v>
      </c>
      <c r="DI461">
        <v>402</v>
      </c>
      <c r="DJ461">
        <v>215</v>
      </c>
      <c r="DL461">
        <v>570</v>
      </c>
      <c r="DM461">
        <v>560</v>
      </c>
      <c r="DN461">
        <v>10</v>
      </c>
      <c r="DO461">
        <v>570</v>
      </c>
      <c r="DP461">
        <v>26</v>
      </c>
      <c r="DQ461">
        <v>534</v>
      </c>
      <c r="DR461">
        <v>10</v>
      </c>
      <c r="DS461">
        <v>428</v>
      </c>
      <c r="DT461">
        <v>481</v>
      </c>
      <c r="DU461">
        <v>198</v>
      </c>
      <c r="DV461">
        <v>162</v>
      </c>
      <c r="DW461">
        <v>156</v>
      </c>
      <c r="DX461">
        <v>12</v>
      </c>
      <c r="DY461">
        <v>39</v>
      </c>
      <c r="DZ461">
        <v>3</v>
      </c>
      <c r="EA461">
        <v>0</v>
      </c>
      <c r="EB461">
        <v>426</v>
      </c>
      <c r="EC461">
        <v>2</v>
      </c>
      <c r="ED461">
        <v>479</v>
      </c>
      <c r="EE461">
        <v>2</v>
      </c>
      <c r="EF461">
        <v>3</v>
      </c>
      <c r="EG461">
        <v>29</v>
      </c>
      <c r="EH461">
        <v>256</v>
      </c>
      <c r="EI461">
        <v>282</v>
      </c>
      <c r="EJ461">
        <v>3</v>
      </c>
      <c r="EK461">
        <v>11</v>
      </c>
      <c r="EL461">
        <v>10</v>
      </c>
      <c r="EM461">
        <v>2</v>
      </c>
      <c r="EN461">
        <v>0</v>
      </c>
      <c r="EO461">
        <v>17</v>
      </c>
      <c r="EP461">
        <v>232</v>
      </c>
      <c r="EQ461">
        <v>271</v>
      </c>
      <c r="ER461">
        <v>7</v>
      </c>
      <c r="ES461">
        <v>43</v>
      </c>
      <c r="ET461">
        <v>13</v>
      </c>
      <c r="EU461">
        <v>52</v>
      </c>
      <c r="EV461">
        <v>3</v>
      </c>
      <c r="EW461">
        <v>5837</v>
      </c>
      <c r="EX461">
        <v>1</v>
      </c>
      <c r="EY461">
        <v>462</v>
      </c>
      <c r="EZ461">
        <v>13</v>
      </c>
      <c r="FA461">
        <v>31</v>
      </c>
      <c r="FB461">
        <v>94</v>
      </c>
      <c r="FC461">
        <v>2436</v>
      </c>
      <c r="FD461">
        <v>2642</v>
      </c>
      <c r="FE461">
        <v>814</v>
      </c>
      <c r="FF461">
        <v>5892</v>
      </c>
      <c r="FG461">
        <v>89</v>
      </c>
      <c r="FH461">
        <v>59</v>
      </c>
      <c r="FI461">
        <v>0</v>
      </c>
      <c r="FJ461">
        <v>2</v>
      </c>
      <c r="FK461">
        <v>3</v>
      </c>
      <c r="FL461">
        <v>84</v>
      </c>
      <c r="FM461">
        <v>2</v>
      </c>
      <c r="FN461">
        <v>3</v>
      </c>
      <c r="FO461">
        <v>0</v>
      </c>
      <c r="FP461">
        <v>0</v>
      </c>
      <c r="FQ461">
        <v>0</v>
      </c>
      <c r="FR461">
        <v>1</v>
      </c>
      <c r="FS461">
        <v>0</v>
      </c>
      <c r="FT461">
        <v>0</v>
      </c>
      <c r="FU461">
        <v>4</v>
      </c>
      <c r="FV461">
        <v>1</v>
      </c>
      <c r="FW461">
        <v>0</v>
      </c>
      <c r="FX461">
        <v>0</v>
      </c>
      <c r="FY461">
        <v>3</v>
      </c>
      <c r="FZ461">
        <v>1</v>
      </c>
      <c r="GA461">
        <v>7</v>
      </c>
      <c r="GB461">
        <v>3</v>
      </c>
      <c r="GC461">
        <v>267</v>
      </c>
      <c r="GD461">
        <v>94</v>
      </c>
      <c r="GE461">
        <v>361</v>
      </c>
      <c r="GF461">
        <v>7</v>
      </c>
      <c r="GG461">
        <v>1</v>
      </c>
      <c r="GH461">
        <v>8</v>
      </c>
      <c r="GI461">
        <v>257</v>
      </c>
      <c r="GJ461">
        <v>93</v>
      </c>
      <c r="GK461">
        <v>350</v>
      </c>
      <c r="GL461">
        <v>267</v>
      </c>
      <c r="GM461">
        <v>15</v>
      </c>
      <c r="GN461">
        <v>15</v>
      </c>
      <c r="GO461">
        <v>15</v>
      </c>
      <c r="GP461">
        <v>150</v>
      </c>
      <c r="GQ461">
        <v>2</v>
      </c>
      <c r="GR461">
        <v>1</v>
      </c>
      <c r="GS461">
        <v>1</v>
      </c>
      <c r="GT461" t="s">
        <v>121</v>
      </c>
      <c r="GU461" t="s">
        <v>1402</v>
      </c>
      <c r="HH461" s="130"/>
      <c r="HI461" s="130"/>
      <c r="HN461" s="130"/>
      <c r="HO461" s="130"/>
      <c r="HP461" s="130"/>
    </row>
    <row r="462" spans="1:224" x14ac:dyDescent="0.3">
      <c r="A462" t="s">
        <v>147</v>
      </c>
      <c r="B462" t="s">
        <v>242</v>
      </c>
      <c r="C462" t="s">
        <v>1176</v>
      </c>
      <c r="D462" t="s">
        <v>971</v>
      </c>
      <c r="E462" s="353">
        <v>44682</v>
      </c>
      <c r="F462">
        <v>10955</v>
      </c>
      <c r="G462">
        <v>396</v>
      </c>
      <c r="H462">
        <v>370</v>
      </c>
      <c r="I462">
        <v>393</v>
      </c>
      <c r="J462">
        <v>314</v>
      </c>
      <c r="K462">
        <v>381</v>
      </c>
      <c r="L462">
        <v>179</v>
      </c>
      <c r="M462">
        <v>375</v>
      </c>
      <c r="N462">
        <v>183</v>
      </c>
      <c r="O462">
        <v>411</v>
      </c>
      <c r="P462">
        <v>27</v>
      </c>
      <c r="Q462">
        <v>24</v>
      </c>
      <c r="R462">
        <v>25</v>
      </c>
      <c r="S462">
        <v>22</v>
      </c>
      <c r="T462">
        <v>24</v>
      </c>
      <c r="U462">
        <v>10</v>
      </c>
      <c r="V462">
        <v>25</v>
      </c>
      <c r="W462">
        <v>10</v>
      </c>
      <c r="X462">
        <v>30</v>
      </c>
      <c r="Y462">
        <v>366</v>
      </c>
      <c r="Z462">
        <v>344</v>
      </c>
      <c r="AA462">
        <v>365</v>
      </c>
      <c r="AB462">
        <v>290</v>
      </c>
      <c r="AC462">
        <v>354</v>
      </c>
      <c r="AD462">
        <v>169</v>
      </c>
      <c r="AE462">
        <v>347</v>
      </c>
      <c r="AF462">
        <v>170</v>
      </c>
      <c r="AG462">
        <v>378</v>
      </c>
      <c r="AH462">
        <v>53</v>
      </c>
      <c r="AI462">
        <v>51</v>
      </c>
      <c r="AJ462">
        <v>5</v>
      </c>
      <c r="AK462">
        <v>5</v>
      </c>
      <c r="AL462">
        <v>48</v>
      </c>
      <c r="AM462">
        <v>46</v>
      </c>
      <c r="AN462">
        <v>129</v>
      </c>
      <c r="AO462">
        <v>5</v>
      </c>
      <c r="AP462">
        <v>124</v>
      </c>
      <c r="AQ462">
        <v>0</v>
      </c>
      <c r="AR462">
        <v>0</v>
      </c>
      <c r="AS462">
        <v>0</v>
      </c>
      <c r="AT462">
        <v>64</v>
      </c>
      <c r="AU462">
        <v>3</v>
      </c>
      <c r="AV462">
        <v>61</v>
      </c>
      <c r="AW462">
        <v>375</v>
      </c>
      <c r="AX462">
        <v>0</v>
      </c>
      <c r="AY462">
        <v>9</v>
      </c>
      <c r="AZ462">
        <v>365</v>
      </c>
      <c r="BA462">
        <v>25</v>
      </c>
      <c r="BB462">
        <v>0</v>
      </c>
      <c r="BC462">
        <v>0</v>
      </c>
      <c r="BD462">
        <v>25</v>
      </c>
      <c r="BE462">
        <v>347</v>
      </c>
      <c r="BF462">
        <v>0</v>
      </c>
      <c r="BG462">
        <v>9</v>
      </c>
      <c r="BH462">
        <v>337</v>
      </c>
      <c r="BI462">
        <v>75</v>
      </c>
      <c r="BJ462">
        <v>8</v>
      </c>
      <c r="BK462">
        <v>61</v>
      </c>
      <c r="BL462">
        <v>45</v>
      </c>
      <c r="BM462">
        <v>21</v>
      </c>
      <c r="BN462">
        <v>6</v>
      </c>
      <c r="BO462">
        <v>30</v>
      </c>
      <c r="BP462">
        <v>5</v>
      </c>
      <c r="BQ462">
        <v>1</v>
      </c>
      <c r="BR462">
        <v>1</v>
      </c>
      <c r="BS462">
        <v>25</v>
      </c>
      <c r="BT462">
        <v>0</v>
      </c>
      <c r="BU462">
        <v>0</v>
      </c>
      <c r="BV462">
        <v>3</v>
      </c>
      <c r="BW462">
        <v>6</v>
      </c>
      <c r="BX462">
        <v>1</v>
      </c>
      <c r="BY462">
        <v>5</v>
      </c>
      <c r="BZ462">
        <v>21</v>
      </c>
      <c r="CA462">
        <v>6</v>
      </c>
      <c r="CB462">
        <v>18</v>
      </c>
      <c r="CC462">
        <v>3</v>
      </c>
      <c r="CG462">
        <v>396</v>
      </c>
      <c r="CH462">
        <v>335</v>
      </c>
      <c r="CI462">
        <v>393</v>
      </c>
      <c r="CJ462">
        <v>92</v>
      </c>
      <c r="CK462">
        <v>362</v>
      </c>
      <c r="CL462">
        <v>235</v>
      </c>
      <c r="CM462">
        <v>370</v>
      </c>
      <c r="CN462">
        <v>337</v>
      </c>
      <c r="CO462">
        <v>355</v>
      </c>
      <c r="CP462">
        <v>169</v>
      </c>
      <c r="CQ462">
        <v>27</v>
      </c>
      <c r="CR462">
        <v>25</v>
      </c>
      <c r="CS462">
        <v>25</v>
      </c>
      <c r="CT462">
        <v>6</v>
      </c>
      <c r="CU462">
        <v>22</v>
      </c>
      <c r="CV462">
        <v>16</v>
      </c>
      <c r="CW462">
        <v>24</v>
      </c>
      <c r="CX462">
        <v>24</v>
      </c>
      <c r="CY462">
        <v>21</v>
      </c>
      <c r="CZ462">
        <v>14</v>
      </c>
      <c r="DA462">
        <v>366</v>
      </c>
      <c r="DB462">
        <v>309</v>
      </c>
      <c r="DC462">
        <v>365</v>
      </c>
      <c r="DD462">
        <v>84</v>
      </c>
      <c r="DE462">
        <v>337</v>
      </c>
      <c r="DF462">
        <v>216</v>
      </c>
      <c r="DG462">
        <v>344</v>
      </c>
      <c r="DH462">
        <v>311</v>
      </c>
      <c r="DI462">
        <v>332</v>
      </c>
      <c r="DJ462">
        <v>154</v>
      </c>
      <c r="DL462">
        <v>437</v>
      </c>
      <c r="DM462">
        <v>434</v>
      </c>
      <c r="DN462">
        <v>3</v>
      </c>
      <c r="DO462">
        <v>437</v>
      </c>
      <c r="DP462">
        <v>34</v>
      </c>
      <c r="DQ462">
        <v>400</v>
      </c>
      <c r="DR462">
        <v>3</v>
      </c>
      <c r="DS462">
        <v>154</v>
      </c>
      <c r="DT462">
        <v>304</v>
      </c>
      <c r="DU462">
        <v>138</v>
      </c>
      <c r="DV462">
        <v>140</v>
      </c>
      <c r="DW462">
        <v>120</v>
      </c>
      <c r="DX462">
        <v>8</v>
      </c>
      <c r="DY462">
        <v>19</v>
      </c>
      <c r="DZ462">
        <v>10</v>
      </c>
      <c r="EA462">
        <v>2</v>
      </c>
      <c r="EB462">
        <v>141</v>
      </c>
      <c r="EC462">
        <v>12</v>
      </c>
      <c r="ED462">
        <v>275</v>
      </c>
      <c r="EE462">
        <v>25</v>
      </c>
      <c r="EF462">
        <v>0</v>
      </c>
      <c r="EG462">
        <v>43</v>
      </c>
      <c r="EH462">
        <v>207</v>
      </c>
      <c r="EI462">
        <v>187</v>
      </c>
      <c r="EJ462">
        <v>0</v>
      </c>
      <c r="EK462">
        <v>22</v>
      </c>
      <c r="EL462">
        <v>8</v>
      </c>
      <c r="EM462">
        <v>4</v>
      </c>
      <c r="EN462">
        <v>0</v>
      </c>
      <c r="EO462">
        <v>21</v>
      </c>
      <c r="EP462">
        <v>196</v>
      </c>
      <c r="EQ462">
        <v>183</v>
      </c>
      <c r="ER462">
        <v>12</v>
      </c>
      <c r="ES462">
        <v>46</v>
      </c>
      <c r="ET462">
        <v>9</v>
      </c>
      <c r="EU462">
        <v>52</v>
      </c>
      <c r="EV462">
        <v>21</v>
      </c>
      <c r="EW462">
        <v>8418</v>
      </c>
      <c r="EX462">
        <v>5</v>
      </c>
      <c r="EY462">
        <v>243</v>
      </c>
      <c r="EZ462">
        <v>39</v>
      </c>
      <c r="FA462">
        <v>21</v>
      </c>
      <c r="FB462">
        <v>107</v>
      </c>
      <c r="FC462">
        <v>5028</v>
      </c>
      <c r="FD462">
        <v>2927</v>
      </c>
      <c r="FE462">
        <v>536</v>
      </c>
      <c r="FF462">
        <v>8491</v>
      </c>
      <c r="FG462">
        <v>57</v>
      </c>
      <c r="FH462">
        <v>25</v>
      </c>
      <c r="FI462">
        <v>0</v>
      </c>
      <c r="FJ462">
        <v>3</v>
      </c>
      <c r="FK462">
        <v>4</v>
      </c>
      <c r="FL462">
        <v>52</v>
      </c>
      <c r="FM462">
        <v>1</v>
      </c>
      <c r="FN462">
        <v>0</v>
      </c>
      <c r="FO462">
        <v>0</v>
      </c>
      <c r="FP462">
        <v>0</v>
      </c>
      <c r="FQ462">
        <v>0</v>
      </c>
      <c r="FR462">
        <v>0</v>
      </c>
      <c r="FS462">
        <v>0</v>
      </c>
      <c r="FT462">
        <v>0</v>
      </c>
      <c r="FU462">
        <v>3</v>
      </c>
      <c r="FV462">
        <v>3</v>
      </c>
      <c r="FW462">
        <v>1</v>
      </c>
      <c r="FX462">
        <v>1</v>
      </c>
      <c r="FY462">
        <v>2</v>
      </c>
      <c r="FZ462">
        <v>1</v>
      </c>
      <c r="GA462">
        <v>3</v>
      </c>
      <c r="GB462">
        <v>2</v>
      </c>
      <c r="GC462">
        <v>223</v>
      </c>
      <c r="GD462">
        <v>54</v>
      </c>
      <c r="GE462">
        <v>277</v>
      </c>
      <c r="GF462">
        <v>8</v>
      </c>
      <c r="GG462">
        <v>0</v>
      </c>
      <c r="GH462">
        <v>8</v>
      </c>
      <c r="GI462">
        <v>212</v>
      </c>
      <c r="GJ462">
        <v>54</v>
      </c>
      <c r="GK462">
        <v>266</v>
      </c>
      <c r="GL462">
        <v>223</v>
      </c>
      <c r="GM462">
        <v>7</v>
      </c>
      <c r="GN462">
        <v>7</v>
      </c>
      <c r="GO462">
        <v>7</v>
      </c>
      <c r="GP462">
        <v>113</v>
      </c>
      <c r="GQ462">
        <v>0</v>
      </c>
      <c r="GR462">
        <v>0</v>
      </c>
      <c r="GS462">
        <v>0</v>
      </c>
      <c r="GT462" t="s">
        <v>118</v>
      </c>
      <c r="GU462" t="s">
        <v>1417</v>
      </c>
      <c r="HH462" s="130"/>
      <c r="HI462" s="130"/>
      <c r="HN462" s="130"/>
      <c r="HO462" s="130"/>
      <c r="HP462" s="130"/>
    </row>
    <row r="463" spans="1:224" x14ac:dyDescent="0.3">
      <c r="A463" t="s">
        <v>147</v>
      </c>
      <c r="B463" t="s">
        <v>251</v>
      </c>
      <c r="C463" t="s">
        <v>950</v>
      </c>
      <c r="D463" t="s">
        <v>951</v>
      </c>
      <c r="E463" s="353">
        <v>44682</v>
      </c>
      <c r="F463">
        <v>9162</v>
      </c>
      <c r="G463">
        <v>443</v>
      </c>
      <c r="H463">
        <v>371</v>
      </c>
      <c r="I463">
        <v>440</v>
      </c>
      <c r="J463">
        <v>359</v>
      </c>
      <c r="K463">
        <v>442</v>
      </c>
      <c r="L463">
        <v>182</v>
      </c>
      <c r="M463">
        <v>363</v>
      </c>
      <c r="N463">
        <v>332</v>
      </c>
      <c r="O463">
        <v>490</v>
      </c>
      <c r="P463">
        <v>19</v>
      </c>
      <c r="Q463">
        <v>15</v>
      </c>
      <c r="R463">
        <v>18</v>
      </c>
      <c r="S463">
        <v>16</v>
      </c>
      <c r="T463">
        <v>19</v>
      </c>
      <c r="U463">
        <v>3</v>
      </c>
      <c r="V463">
        <v>16</v>
      </c>
      <c r="W463">
        <v>19</v>
      </c>
      <c r="X463">
        <v>21</v>
      </c>
      <c r="Y463">
        <v>422</v>
      </c>
      <c r="Z463">
        <v>354</v>
      </c>
      <c r="AA463">
        <v>420</v>
      </c>
      <c r="AB463">
        <v>342</v>
      </c>
      <c r="AC463">
        <v>421</v>
      </c>
      <c r="AD463">
        <v>178</v>
      </c>
      <c r="AE463">
        <v>346</v>
      </c>
      <c r="AF463">
        <v>311</v>
      </c>
      <c r="AG463">
        <v>467</v>
      </c>
      <c r="AH463">
        <v>52</v>
      </c>
      <c r="AI463">
        <v>49</v>
      </c>
      <c r="AJ463">
        <v>3</v>
      </c>
      <c r="AK463">
        <v>3</v>
      </c>
      <c r="AL463">
        <v>48</v>
      </c>
      <c r="AM463">
        <v>45</v>
      </c>
      <c r="AN463">
        <v>127</v>
      </c>
      <c r="AO463">
        <v>2</v>
      </c>
      <c r="AP463">
        <v>125</v>
      </c>
      <c r="AQ463">
        <v>0</v>
      </c>
      <c r="AR463">
        <v>0</v>
      </c>
      <c r="AS463">
        <v>0</v>
      </c>
      <c r="AT463">
        <v>97</v>
      </c>
      <c r="AU463">
        <v>2</v>
      </c>
      <c r="AV463">
        <v>95</v>
      </c>
      <c r="AW463">
        <v>363</v>
      </c>
      <c r="AX463">
        <v>4</v>
      </c>
      <c r="AY463">
        <v>26</v>
      </c>
      <c r="AZ463">
        <v>332</v>
      </c>
      <c r="BA463">
        <v>16</v>
      </c>
      <c r="BB463">
        <v>1</v>
      </c>
      <c r="BC463">
        <v>3</v>
      </c>
      <c r="BD463">
        <v>12</v>
      </c>
      <c r="BE463">
        <v>346</v>
      </c>
      <c r="BF463">
        <v>3</v>
      </c>
      <c r="BG463">
        <v>23</v>
      </c>
      <c r="BH463">
        <v>319</v>
      </c>
      <c r="BI463">
        <v>108</v>
      </c>
      <c r="BJ463">
        <v>11</v>
      </c>
      <c r="BK463">
        <v>97</v>
      </c>
      <c r="BL463">
        <v>39</v>
      </c>
      <c r="BM463">
        <v>19</v>
      </c>
      <c r="BN463">
        <v>2</v>
      </c>
      <c r="BO463">
        <v>19</v>
      </c>
      <c r="BP463">
        <v>2</v>
      </c>
      <c r="BQ463">
        <v>0</v>
      </c>
      <c r="BR463">
        <v>0</v>
      </c>
      <c r="BS463">
        <v>17</v>
      </c>
      <c r="BT463">
        <v>0</v>
      </c>
      <c r="BU463">
        <v>0</v>
      </c>
      <c r="BV463">
        <v>0</v>
      </c>
      <c r="BW463">
        <v>5</v>
      </c>
      <c r="BX463">
        <v>0</v>
      </c>
      <c r="BY463">
        <v>5</v>
      </c>
      <c r="BZ463">
        <v>14</v>
      </c>
      <c r="CA463">
        <v>2</v>
      </c>
      <c r="CB463">
        <v>13</v>
      </c>
      <c r="CC463">
        <v>1</v>
      </c>
      <c r="CG463">
        <v>443</v>
      </c>
      <c r="CH463">
        <v>251</v>
      </c>
      <c r="CI463">
        <v>440</v>
      </c>
      <c r="CJ463">
        <v>117</v>
      </c>
      <c r="CK463">
        <v>405</v>
      </c>
      <c r="CL463">
        <v>264</v>
      </c>
      <c r="CM463">
        <v>371</v>
      </c>
      <c r="CN463">
        <v>348</v>
      </c>
      <c r="CO463">
        <v>345</v>
      </c>
      <c r="CP463">
        <v>120</v>
      </c>
      <c r="CQ463">
        <v>19</v>
      </c>
      <c r="CR463">
        <v>13</v>
      </c>
      <c r="CS463">
        <v>18</v>
      </c>
      <c r="CT463">
        <v>2</v>
      </c>
      <c r="CU463">
        <v>16</v>
      </c>
      <c r="CV463">
        <v>5</v>
      </c>
      <c r="CW463">
        <v>15</v>
      </c>
      <c r="CX463">
        <v>15</v>
      </c>
      <c r="CY463">
        <v>12</v>
      </c>
      <c r="CZ463">
        <v>2</v>
      </c>
      <c r="DA463">
        <v>422</v>
      </c>
      <c r="DB463">
        <v>238</v>
      </c>
      <c r="DC463">
        <v>420</v>
      </c>
      <c r="DD463">
        <v>115</v>
      </c>
      <c r="DE463">
        <v>387</v>
      </c>
      <c r="DF463">
        <v>258</v>
      </c>
      <c r="DG463">
        <v>354</v>
      </c>
      <c r="DH463">
        <v>331</v>
      </c>
      <c r="DI463">
        <v>331</v>
      </c>
      <c r="DJ463">
        <v>118</v>
      </c>
      <c r="DL463">
        <v>525</v>
      </c>
      <c r="DM463">
        <v>522</v>
      </c>
      <c r="DN463">
        <v>3</v>
      </c>
      <c r="DO463">
        <v>525</v>
      </c>
      <c r="DP463">
        <v>34</v>
      </c>
      <c r="DQ463">
        <v>488</v>
      </c>
      <c r="DR463">
        <v>3</v>
      </c>
      <c r="DS463">
        <v>156</v>
      </c>
      <c r="DT463">
        <v>194</v>
      </c>
      <c r="DU463">
        <v>161</v>
      </c>
      <c r="DV463">
        <v>146</v>
      </c>
      <c r="DW463">
        <v>152</v>
      </c>
      <c r="DX463">
        <v>12</v>
      </c>
      <c r="DY463">
        <v>18</v>
      </c>
      <c r="DZ463">
        <v>34</v>
      </c>
      <c r="EA463">
        <v>2</v>
      </c>
      <c r="EB463">
        <v>153</v>
      </c>
      <c r="EC463">
        <v>3</v>
      </c>
      <c r="ED463">
        <v>190</v>
      </c>
      <c r="EE463">
        <v>3</v>
      </c>
      <c r="EF463">
        <v>8</v>
      </c>
      <c r="EG463">
        <v>34</v>
      </c>
      <c r="EH463">
        <v>246</v>
      </c>
      <c r="EI463">
        <v>237</v>
      </c>
      <c r="EJ463">
        <v>7</v>
      </c>
      <c r="EK463">
        <v>15</v>
      </c>
      <c r="EL463">
        <v>8</v>
      </c>
      <c r="EM463">
        <v>4</v>
      </c>
      <c r="EN463">
        <v>0</v>
      </c>
      <c r="EO463">
        <v>19</v>
      </c>
      <c r="EP463">
        <v>237</v>
      </c>
      <c r="EQ463">
        <v>232</v>
      </c>
      <c r="ER463">
        <v>5</v>
      </c>
      <c r="ES463">
        <v>49</v>
      </c>
      <c r="ET463">
        <v>8</v>
      </c>
      <c r="EU463">
        <v>107</v>
      </c>
      <c r="EV463">
        <v>23</v>
      </c>
      <c r="EW463">
        <v>6610</v>
      </c>
      <c r="EX463">
        <v>0</v>
      </c>
      <c r="EY463">
        <v>551</v>
      </c>
      <c r="EZ463">
        <v>25</v>
      </c>
      <c r="FA463">
        <v>22</v>
      </c>
      <c r="FB463">
        <v>127</v>
      </c>
      <c r="FC463">
        <v>2834</v>
      </c>
      <c r="FD463">
        <v>3098</v>
      </c>
      <c r="FE463">
        <v>808</v>
      </c>
      <c r="FF463">
        <v>6740</v>
      </c>
      <c r="FG463">
        <v>39</v>
      </c>
      <c r="FH463">
        <v>14</v>
      </c>
      <c r="FI463">
        <v>0</v>
      </c>
      <c r="FJ463">
        <v>6</v>
      </c>
      <c r="FK463">
        <v>1</v>
      </c>
      <c r="FL463">
        <v>37</v>
      </c>
      <c r="FM463">
        <v>1</v>
      </c>
      <c r="FN463">
        <v>8</v>
      </c>
      <c r="FO463">
        <v>1</v>
      </c>
      <c r="FP463">
        <v>1</v>
      </c>
      <c r="FQ463">
        <v>0</v>
      </c>
      <c r="FR463">
        <v>5</v>
      </c>
      <c r="FS463">
        <v>0</v>
      </c>
      <c r="FT463">
        <v>0</v>
      </c>
      <c r="FU463">
        <v>10</v>
      </c>
      <c r="FV463">
        <v>8</v>
      </c>
      <c r="FW463">
        <v>2</v>
      </c>
      <c r="FX463">
        <v>1</v>
      </c>
      <c r="FY463">
        <v>8</v>
      </c>
      <c r="FZ463">
        <v>2</v>
      </c>
      <c r="GA463">
        <v>18</v>
      </c>
      <c r="GB463">
        <v>5</v>
      </c>
      <c r="GC463">
        <v>236</v>
      </c>
      <c r="GD463">
        <v>82</v>
      </c>
      <c r="GE463">
        <v>318</v>
      </c>
      <c r="GF463">
        <v>2</v>
      </c>
      <c r="GG463">
        <v>2</v>
      </c>
      <c r="GH463">
        <v>4</v>
      </c>
      <c r="GI463">
        <v>233</v>
      </c>
      <c r="GJ463">
        <v>79</v>
      </c>
      <c r="GK463">
        <v>312</v>
      </c>
      <c r="GL463">
        <v>236</v>
      </c>
      <c r="GM463">
        <v>17</v>
      </c>
      <c r="GN463">
        <v>17</v>
      </c>
      <c r="GO463">
        <v>17</v>
      </c>
      <c r="GP463">
        <v>144</v>
      </c>
      <c r="GQ463">
        <v>1</v>
      </c>
      <c r="GR463">
        <v>1</v>
      </c>
      <c r="GS463">
        <v>1</v>
      </c>
      <c r="GT463" t="s">
        <v>118</v>
      </c>
      <c r="GU463" t="s">
        <v>1406</v>
      </c>
      <c r="HH463" s="130"/>
      <c r="HI463" s="130"/>
      <c r="HN463" s="130"/>
      <c r="HO463" s="130"/>
      <c r="HP463" s="130"/>
    </row>
    <row r="464" spans="1:224" x14ac:dyDescent="0.3">
      <c r="A464" t="s">
        <v>147</v>
      </c>
      <c r="B464" t="s">
        <v>251</v>
      </c>
      <c r="C464" t="s">
        <v>950</v>
      </c>
      <c r="D464" t="s">
        <v>951</v>
      </c>
      <c r="E464" s="353">
        <v>44713</v>
      </c>
      <c r="F464">
        <v>9111</v>
      </c>
      <c r="G464">
        <v>440</v>
      </c>
      <c r="H464">
        <v>371</v>
      </c>
      <c r="I464">
        <v>444</v>
      </c>
      <c r="J464">
        <v>371</v>
      </c>
      <c r="K464">
        <v>441</v>
      </c>
      <c r="L464">
        <v>182</v>
      </c>
      <c r="M464">
        <v>370</v>
      </c>
      <c r="N464">
        <v>334</v>
      </c>
      <c r="O464">
        <v>495</v>
      </c>
      <c r="P464">
        <v>19</v>
      </c>
      <c r="Q464">
        <v>14</v>
      </c>
      <c r="R464">
        <v>17</v>
      </c>
      <c r="S464">
        <v>15</v>
      </c>
      <c r="T464">
        <v>18</v>
      </c>
      <c r="U464">
        <v>3</v>
      </c>
      <c r="V464">
        <v>16</v>
      </c>
      <c r="W464">
        <v>19</v>
      </c>
      <c r="X464">
        <v>22</v>
      </c>
      <c r="Y464">
        <v>419</v>
      </c>
      <c r="Z464">
        <v>355</v>
      </c>
      <c r="AA464">
        <v>424</v>
      </c>
      <c r="AB464">
        <v>354</v>
      </c>
      <c r="AC464">
        <v>420</v>
      </c>
      <c r="AD464">
        <v>178</v>
      </c>
      <c r="AE464">
        <v>353</v>
      </c>
      <c r="AF464">
        <v>313</v>
      </c>
      <c r="AG464">
        <v>470</v>
      </c>
      <c r="AH464">
        <v>53</v>
      </c>
      <c r="AI464">
        <v>50</v>
      </c>
      <c r="AJ464">
        <v>4</v>
      </c>
      <c r="AK464">
        <v>4</v>
      </c>
      <c r="AL464">
        <v>48</v>
      </c>
      <c r="AM464">
        <v>45</v>
      </c>
      <c r="AN464">
        <v>129</v>
      </c>
      <c r="AO464">
        <v>2</v>
      </c>
      <c r="AP464">
        <v>127</v>
      </c>
      <c r="AQ464">
        <v>0</v>
      </c>
      <c r="AR464">
        <v>0</v>
      </c>
      <c r="AS464">
        <v>0</v>
      </c>
      <c r="AT464">
        <v>93</v>
      </c>
      <c r="AU464">
        <v>2</v>
      </c>
      <c r="AV464">
        <v>91</v>
      </c>
      <c r="AW464">
        <v>370</v>
      </c>
      <c r="AX464">
        <v>4</v>
      </c>
      <c r="AY464">
        <v>26</v>
      </c>
      <c r="AZ464">
        <v>339</v>
      </c>
      <c r="BA464">
        <v>16</v>
      </c>
      <c r="BB464">
        <v>1</v>
      </c>
      <c r="BC464">
        <v>3</v>
      </c>
      <c r="BD464">
        <v>12</v>
      </c>
      <c r="BE464">
        <v>353</v>
      </c>
      <c r="BF464">
        <v>3</v>
      </c>
      <c r="BG464">
        <v>23</v>
      </c>
      <c r="BH464">
        <v>326</v>
      </c>
      <c r="BI464">
        <v>109</v>
      </c>
      <c r="BJ464">
        <v>11</v>
      </c>
      <c r="BK464">
        <v>98</v>
      </c>
      <c r="BL464">
        <v>43</v>
      </c>
      <c r="BM464">
        <v>19</v>
      </c>
      <c r="BN464">
        <v>2</v>
      </c>
      <c r="BO464">
        <v>20</v>
      </c>
      <c r="BP464">
        <v>2</v>
      </c>
      <c r="BQ464">
        <v>0</v>
      </c>
      <c r="BR464">
        <v>0</v>
      </c>
      <c r="BS464">
        <v>18</v>
      </c>
      <c r="BT464">
        <v>0</v>
      </c>
      <c r="BU464">
        <v>0</v>
      </c>
      <c r="BV464">
        <v>0</v>
      </c>
      <c r="BW464">
        <v>5</v>
      </c>
      <c r="BX464">
        <v>0</v>
      </c>
      <c r="BY464">
        <v>5</v>
      </c>
      <c r="BZ464">
        <v>13</v>
      </c>
      <c r="CA464">
        <v>2</v>
      </c>
      <c r="CB464">
        <v>12</v>
      </c>
      <c r="CC464">
        <v>1</v>
      </c>
      <c r="CG464">
        <v>440</v>
      </c>
      <c r="CH464">
        <v>255</v>
      </c>
      <c r="CI464">
        <v>444</v>
      </c>
      <c r="CJ464">
        <v>119</v>
      </c>
      <c r="CK464">
        <v>399</v>
      </c>
      <c r="CL464">
        <v>262</v>
      </c>
      <c r="CM464">
        <v>371</v>
      </c>
      <c r="CN464">
        <v>327</v>
      </c>
      <c r="CO464">
        <v>342</v>
      </c>
      <c r="CP464">
        <v>118</v>
      </c>
      <c r="CQ464">
        <v>19</v>
      </c>
      <c r="CR464">
        <v>14</v>
      </c>
      <c r="CS464">
        <v>17</v>
      </c>
      <c r="CT464">
        <v>2</v>
      </c>
      <c r="CU464">
        <v>15</v>
      </c>
      <c r="CV464">
        <v>5</v>
      </c>
      <c r="CW464">
        <v>14</v>
      </c>
      <c r="CX464">
        <v>14</v>
      </c>
      <c r="CY464">
        <v>12</v>
      </c>
      <c r="CZ464">
        <v>2</v>
      </c>
      <c r="DA464">
        <v>419</v>
      </c>
      <c r="DB464">
        <v>247</v>
      </c>
      <c r="DC464">
        <v>424</v>
      </c>
      <c r="DD464">
        <v>122</v>
      </c>
      <c r="DE464">
        <v>394</v>
      </c>
      <c r="DF464">
        <v>264</v>
      </c>
      <c r="DG464">
        <v>355</v>
      </c>
      <c r="DH464">
        <v>328</v>
      </c>
      <c r="DI464">
        <v>328</v>
      </c>
      <c r="DJ464">
        <v>122</v>
      </c>
      <c r="DL464">
        <v>530</v>
      </c>
      <c r="DM464">
        <v>526</v>
      </c>
      <c r="DN464">
        <v>4</v>
      </c>
      <c r="DO464">
        <v>530</v>
      </c>
      <c r="DP464">
        <v>34</v>
      </c>
      <c r="DQ464">
        <v>492</v>
      </c>
      <c r="DR464">
        <v>4</v>
      </c>
      <c r="DS464">
        <v>162</v>
      </c>
      <c r="DT464">
        <v>200</v>
      </c>
      <c r="DU464">
        <v>162</v>
      </c>
      <c r="DV464">
        <v>148</v>
      </c>
      <c r="DW464">
        <v>157</v>
      </c>
      <c r="DX464">
        <v>12</v>
      </c>
      <c r="DY464">
        <v>18</v>
      </c>
      <c r="DZ464">
        <v>31</v>
      </c>
      <c r="EA464">
        <v>2</v>
      </c>
      <c r="EB464">
        <v>158</v>
      </c>
      <c r="EC464">
        <v>3</v>
      </c>
      <c r="ED464">
        <v>195</v>
      </c>
      <c r="EE464">
        <v>3</v>
      </c>
      <c r="EF464">
        <v>8</v>
      </c>
      <c r="EG464">
        <v>32</v>
      </c>
      <c r="EH464">
        <v>249</v>
      </c>
      <c r="EI464">
        <v>241</v>
      </c>
      <c r="EJ464">
        <v>7</v>
      </c>
      <c r="EK464">
        <v>15</v>
      </c>
      <c r="EL464">
        <v>7</v>
      </c>
      <c r="EM464">
        <v>5</v>
      </c>
      <c r="EN464">
        <v>0</v>
      </c>
      <c r="EO464">
        <v>17</v>
      </c>
      <c r="EP464">
        <v>238</v>
      </c>
      <c r="EQ464">
        <v>231</v>
      </c>
      <c r="ER464">
        <v>5</v>
      </c>
      <c r="ES464">
        <v>49</v>
      </c>
      <c r="ET464">
        <v>8</v>
      </c>
      <c r="EU464">
        <v>107</v>
      </c>
      <c r="EV464">
        <v>23</v>
      </c>
      <c r="EW464">
        <v>6571</v>
      </c>
      <c r="EX464">
        <v>0</v>
      </c>
      <c r="EY464">
        <v>547</v>
      </c>
      <c r="EZ464">
        <v>25</v>
      </c>
      <c r="FA464">
        <v>22</v>
      </c>
      <c r="FB464">
        <v>126</v>
      </c>
      <c r="FC464">
        <v>2801</v>
      </c>
      <c r="FD464">
        <v>3086</v>
      </c>
      <c r="FE464">
        <v>814</v>
      </c>
      <c r="FF464">
        <v>6701</v>
      </c>
      <c r="FG464">
        <v>41</v>
      </c>
      <c r="FH464">
        <v>13</v>
      </c>
      <c r="FI464">
        <v>0</v>
      </c>
      <c r="FJ464">
        <v>7</v>
      </c>
      <c r="FK464">
        <v>1</v>
      </c>
      <c r="FL464">
        <v>38</v>
      </c>
      <c r="FM464">
        <v>2</v>
      </c>
      <c r="FN464">
        <v>8</v>
      </c>
      <c r="FO464">
        <v>1</v>
      </c>
      <c r="FP464">
        <v>1</v>
      </c>
      <c r="FQ464">
        <v>0</v>
      </c>
      <c r="FR464">
        <v>3</v>
      </c>
      <c r="FS464">
        <v>0</v>
      </c>
      <c r="FT464">
        <v>0</v>
      </c>
      <c r="FU464">
        <v>10</v>
      </c>
      <c r="FV464">
        <v>7</v>
      </c>
      <c r="FW464">
        <v>2</v>
      </c>
      <c r="FX464">
        <v>1</v>
      </c>
      <c r="FY464">
        <v>8</v>
      </c>
      <c r="FZ464">
        <v>2</v>
      </c>
      <c r="GA464">
        <v>18</v>
      </c>
      <c r="GB464">
        <v>5</v>
      </c>
      <c r="GC464">
        <v>236</v>
      </c>
      <c r="GD464">
        <v>84</v>
      </c>
      <c r="GE464">
        <v>320</v>
      </c>
      <c r="GF464">
        <v>2</v>
      </c>
      <c r="GG464">
        <v>3</v>
      </c>
      <c r="GH464">
        <v>5</v>
      </c>
      <c r="GI464">
        <v>233</v>
      </c>
      <c r="GJ464">
        <v>80</v>
      </c>
      <c r="GK464">
        <v>313</v>
      </c>
      <c r="GL464">
        <v>236</v>
      </c>
      <c r="GM464">
        <v>17</v>
      </c>
      <c r="GN464">
        <v>17</v>
      </c>
      <c r="GO464">
        <v>17</v>
      </c>
      <c r="GP464">
        <v>147</v>
      </c>
      <c r="GQ464">
        <v>1</v>
      </c>
      <c r="GR464">
        <v>1</v>
      </c>
      <c r="GS464">
        <v>1</v>
      </c>
      <c r="GT464" t="s">
        <v>121</v>
      </c>
      <c r="GU464" t="s">
        <v>1406</v>
      </c>
      <c r="HH464" s="130"/>
      <c r="HI464" s="130"/>
      <c r="HN464" s="130"/>
      <c r="HO464" s="130"/>
      <c r="HP464" s="130"/>
    </row>
    <row r="465" spans="1:224" x14ac:dyDescent="0.3">
      <c r="A465" t="s">
        <v>147</v>
      </c>
      <c r="B465" t="s">
        <v>242</v>
      </c>
      <c r="C465" t="s">
        <v>1176</v>
      </c>
      <c r="D465" t="s">
        <v>971</v>
      </c>
      <c r="E465" s="353">
        <v>44713</v>
      </c>
      <c r="F465">
        <v>11061</v>
      </c>
      <c r="G465">
        <v>401</v>
      </c>
      <c r="H465">
        <v>376</v>
      </c>
      <c r="I465">
        <v>401</v>
      </c>
      <c r="J465">
        <v>327</v>
      </c>
      <c r="K465">
        <v>389</v>
      </c>
      <c r="L465">
        <v>191</v>
      </c>
      <c r="M465">
        <v>381</v>
      </c>
      <c r="N465">
        <v>206</v>
      </c>
      <c r="O465">
        <v>419</v>
      </c>
      <c r="P465">
        <v>26</v>
      </c>
      <c r="Q465">
        <v>25</v>
      </c>
      <c r="R465">
        <v>26</v>
      </c>
      <c r="S465">
        <v>22</v>
      </c>
      <c r="T465">
        <v>24</v>
      </c>
      <c r="U465">
        <v>12</v>
      </c>
      <c r="V465">
        <v>24</v>
      </c>
      <c r="W465">
        <v>11</v>
      </c>
      <c r="X465">
        <v>30</v>
      </c>
      <c r="Y465">
        <v>372</v>
      </c>
      <c r="Z465">
        <v>349</v>
      </c>
      <c r="AA465">
        <v>372</v>
      </c>
      <c r="AB465">
        <v>303</v>
      </c>
      <c r="AC465">
        <v>362</v>
      </c>
      <c r="AD465">
        <v>179</v>
      </c>
      <c r="AE465">
        <v>354</v>
      </c>
      <c r="AF465">
        <v>192</v>
      </c>
      <c r="AG465">
        <v>386</v>
      </c>
      <c r="AH465">
        <v>55</v>
      </c>
      <c r="AI465">
        <v>53</v>
      </c>
      <c r="AJ465">
        <v>5</v>
      </c>
      <c r="AK465">
        <v>5</v>
      </c>
      <c r="AL465">
        <v>50</v>
      </c>
      <c r="AM465">
        <v>48</v>
      </c>
      <c r="AN465">
        <v>143</v>
      </c>
      <c r="AO465">
        <v>6</v>
      </c>
      <c r="AP465">
        <v>137</v>
      </c>
      <c r="AQ465">
        <v>0</v>
      </c>
      <c r="AR465">
        <v>0</v>
      </c>
      <c r="AS465">
        <v>0</v>
      </c>
      <c r="AT465">
        <v>75</v>
      </c>
      <c r="AU465">
        <v>3</v>
      </c>
      <c r="AV465">
        <v>72</v>
      </c>
      <c r="AW465">
        <v>381</v>
      </c>
      <c r="AX465">
        <v>0</v>
      </c>
      <c r="AY465">
        <v>12</v>
      </c>
      <c r="AZ465">
        <v>368</v>
      </c>
      <c r="BA465">
        <v>24</v>
      </c>
      <c r="BB465">
        <v>0</v>
      </c>
      <c r="BC465">
        <v>0</v>
      </c>
      <c r="BD465">
        <v>24</v>
      </c>
      <c r="BE465">
        <v>354</v>
      </c>
      <c r="BF465">
        <v>0</v>
      </c>
      <c r="BG465">
        <v>12</v>
      </c>
      <c r="BH465">
        <v>341</v>
      </c>
      <c r="BI465">
        <v>76</v>
      </c>
      <c r="BJ465">
        <v>8</v>
      </c>
      <c r="BK465">
        <v>60</v>
      </c>
      <c r="BL465">
        <v>47</v>
      </c>
      <c r="BM465">
        <v>20</v>
      </c>
      <c r="BN465">
        <v>6</v>
      </c>
      <c r="BO465">
        <v>30</v>
      </c>
      <c r="BP465">
        <v>4</v>
      </c>
      <c r="BQ465">
        <v>1</v>
      </c>
      <c r="BR465">
        <v>1</v>
      </c>
      <c r="BS465">
        <v>26</v>
      </c>
      <c r="BT465">
        <v>0</v>
      </c>
      <c r="BU465">
        <v>0</v>
      </c>
      <c r="BV465">
        <v>3</v>
      </c>
      <c r="BW465">
        <v>6</v>
      </c>
      <c r="BX465">
        <v>1</v>
      </c>
      <c r="BY465">
        <v>5</v>
      </c>
      <c r="BZ465">
        <v>21</v>
      </c>
      <c r="CA465">
        <v>6</v>
      </c>
      <c r="CB465">
        <v>18</v>
      </c>
      <c r="CC465">
        <v>3</v>
      </c>
      <c r="CG465">
        <v>401</v>
      </c>
      <c r="CH465">
        <v>328</v>
      </c>
      <c r="CI465">
        <v>401</v>
      </c>
      <c r="CJ465">
        <v>94</v>
      </c>
      <c r="CK465">
        <v>359</v>
      </c>
      <c r="CL465">
        <v>240</v>
      </c>
      <c r="CM465">
        <v>376</v>
      </c>
      <c r="CN465">
        <v>333</v>
      </c>
      <c r="CO465">
        <v>361</v>
      </c>
      <c r="CP465">
        <v>170</v>
      </c>
      <c r="CQ465">
        <v>26</v>
      </c>
      <c r="CR465">
        <v>22</v>
      </c>
      <c r="CS465">
        <v>26</v>
      </c>
      <c r="CT465">
        <v>7</v>
      </c>
      <c r="CU465">
        <v>23</v>
      </c>
      <c r="CV465">
        <v>17</v>
      </c>
      <c r="CW465">
        <v>25</v>
      </c>
      <c r="CX465">
        <v>25</v>
      </c>
      <c r="CY465">
        <v>22</v>
      </c>
      <c r="CZ465">
        <v>14</v>
      </c>
      <c r="DA465">
        <v>372</v>
      </c>
      <c r="DB465">
        <v>311</v>
      </c>
      <c r="DC465">
        <v>372</v>
      </c>
      <c r="DD465">
        <v>86</v>
      </c>
      <c r="DE465">
        <v>340</v>
      </c>
      <c r="DF465">
        <v>224</v>
      </c>
      <c r="DG465">
        <v>349</v>
      </c>
      <c r="DH465">
        <v>315</v>
      </c>
      <c r="DI465">
        <v>337</v>
      </c>
      <c r="DJ465">
        <v>159</v>
      </c>
      <c r="DL465">
        <v>443</v>
      </c>
      <c r="DM465">
        <v>440</v>
      </c>
      <c r="DN465">
        <v>3</v>
      </c>
      <c r="DO465">
        <v>443</v>
      </c>
      <c r="DP465">
        <v>34</v>
      </c>
      <c r="DQ465">
        <v>406</v>
      </c>
      <c r="DR465">
        <v>3</v>
      </c>
      <c r="DS465">
        <v>159</v>
      </c>
      <c r="DT465">
        <v>307</v>
      </c>
      <c r="DU465">
        <v>139</v>
      </c>
      <c r="DV465">
        <v>143</v>
      </c>
      <c r="DW465">
        <v>120</v>
      </c>
      <c r="DX465">
        <v>9</v>
      </c>
      <c r="DY465">
        <v>19</v>
      </c>
      <c r="DZ465">
        <v>11</v>
      </c>
      <c r="EA465">
        <v>2</v>
      </c>
      <c r="EB465">
        <v>146</v>
      </c>
      <c r="EC465">
        <v>12</v>
      </c>
      <c r="ED465">
        <v>278</v>
      </c>
      <c r="EE465">
        <v>25</v>
      </c>
      <c r="EF465">
        <v>0</v>
      </c>
      <c r="EG465">
        <v>44</v>
      </c>
      <c r="EH465">
        <v>210</v>
      </c>
      <c r="EI465">
        <v>189</v>
      </c>
      <c r="EJ465">
        <v>0</v>
      </c>
      <c r="EK465">
        <v>22</v>
      </c>
      <c r="EL465">
        <v>8</v>
      </c>
      <c r="EM465">
        <v>4</v>
      </c>
      <c r="EN465">
        <v>0</v>
      </c>
      <c r="EO465">
        <v>21</v>
      </c>
      <c r="EP465">
        <v>194</v>
      </c>
      <c r="EQ465">
        <v>184</v>
      </c>
      <c r="ER465">
        <v>11</v>
      </c>
      <c r="ES465">
        <v>47</v>
      </c>
      <c r="ET465">
        <v>9</v>
      </c>
      <c r="EU465">
        <v>54</v>
      </c>
      <c r="EV465">
        <v>21</v>
      </c>
      <c r="EW465">
        <v>8495</v>
      </c>
      <c r="EX465">
        <v>2</v>
      </c>
      <c r="EY465">
        <v>240</v>
      </c>
      <c r="EZ465">
        <v>41</v>
      </c>
      <c r="FA465">
        <v>21</v>
      </c>
      <c r="FB465">
        <v>108</v>
      </c>
      <c r="FC465">
        <v>5063</v>
      </c>
      <c r="FD465">
        <v>2964</v>
      </c>
      <c r="FE465">
        <v>543</v>
      </c>
      <c r="FF465">
        <v>8570</v>
      </c>
      <c r="FG465">
        <v>59</v>
      </c>
      <c r="FH465">
        <v>27</v>
      </c>
      <c r="FI465">
        <v>0</v>
      </c>
      <c r="FJ465">
        <v>4</v>
      </c>
      <c r="FK465">
        <v>4</v>
      </c>
      <c r="FL465">
        <v>54</v>
      </c>
      <c r="FM465">
        <v>1</v>
      </c>
      <c r="FN465">
        <v>0</v>
      </c>
      <c r="FO465">
        <v>0</v>
      </c>
      <c r="FP465">
        <v>0</v>
      </c>
      <c r="FQ465">
        <v>0</v>
      </c>
      <c r="FR465">
        <v>0</v>
      </c>
      <c r="FS465">
        <v>0</v>
      </c>
      <c r="FT465">
        <v>0</v>
      </c>
      <c r="FU465">
        <v>3</v>
      </c>
      <c r="FV465">
        <v>3</v>
      </c>
      <c r="FW465">
        <v>1</v>
      </c>
      <c r="FX465">
        <v>1</v>
      </c>
      <c r="FY465">
        <v>2</v>
      </c>
      <c r="FZ465">
        <v>1</v>
      </c>
      <c r="GA465">
        <v>3</v>
      </c>
      <c r="GB465">
        <v>2</v>
      </c>
      <c r="GC465">
        <v>230</v>
      </c>
      <c r="GD465">
        <v>54</v>
      </c>
      <c r="GE465">
        <v>284</v>
      </c>
      <c r="GF465">
        <v>8</v>
      </c>
      <c r="GG465">
        <v>0</v>
      </c>
      <c r="GH465">
        <v>8</v>
      </c>
      <c r="GI465">
        <v>219</v>
      </c>
      <c r="GJ465">
        <v>54</v>
      </c>
      <c r="GK465">
        <v>273</v>
      </c>
      <c r="GL465">
        <v>230</v>
      </c>
      <c r="GM465">
        <v>11</v>
      </c>
      <c r="GN465">
        <v>11</v>
      </c>
      <c r="GO465">
        <v>11</v>
      </c>
      <c r="GP465">
        <v>118</v>
      </c>
      <c r="GQ465">
        <v>0</v>
      </c>
      <c r="GR465">
        <v>0</v>
      </c>
      <c r="GS465">
        <v>0</v>
      </c>
      <c r="GT465" t="s">
        <v>121</v>
      </c>
      <c r="GU465" t="s">
        <v>1417</v>
      </c>
      <c r="HH465" s="130"/>
      <c r="HI465" s="130"/>
      <c r="HN465" s="130"/>
      <c r="HO465" s="130"/>
      <c r="HP465" s="130"/>
    </row>
    <row r="466" spans="1:224" x14ac:dyDescent="0.3">
      <c r="A466" t="s">
        <v>147</v>
      </c>
      <c r="B466" t="s">
        <v>247</v>
      </c>
      <c r="C466" t="s">
        <v>952</v>
      </c>
      <c r="D466" t="s">
        <v>953</v>
      </c>
      <c r="E466" s="353">
        <v>44682</v>
      </c>
      <c r="F466">
        <v>9243</v>
      </c>
      <c r="G466">
        <v>476</v>
      </c>
      <c r="H466">
        <v>459</v>
      </c>
      <c r="I466">
        <v>469</v>
      </c>
      <c r="J466">
        <v>445</v>
      </c>
      <c r="K466">
        <v>475</v>
      </c>
      <c r="L466">
        <v>345</v>
      </c>
      <c r="M466">
        <v>393</v>
      </c>
      <c r="N466">
        <v>386</v>
      </c>
      <c r="O466">
        <v>457</v>
      </c>
      <c r="P466">
        <v>23</v>
      </c>
      <c r="Q466">
        <v>20</v>
      </c>
      <c r="R466">
        <v>21</v>
      </c>
      <c r="S466">
        <v>21</v>
      </c>
      <c r="T466">
        <v>21</v>
      </c>
      <c r="U466">
        <v>16</v>
      </c>
      <c r="V466">
        <v>20</v>
      </c>
      <c r="W466">
        <v>18</v>
      </c>
      <c r="X466">
        <v>22</v>
      </c>
      <c r="Y466">
        <v>446</v>
      </c>
      <c r="Z466">
        <v>432</v>
      </c>
      <c r="AA466">
        <v>442</v>
      </c>
      <c r="AB466">
        <v>416</v>
      </c>
      <c r="AC466">
        <v>447</v>
      </c>
      <c r="AD466">
        <v>324</v>
      </c>
      <c r="AE466">
        <v>368</v>
      </c>
      <c r="AF466">
        <v>363</v>
      </c>
      <c r="AG466">
        <v>427</v>
      </c>
      <c r="AH466">
        <v>39</v>
      </c>
      <c r="AI466">
        <v>39</v>
      </c>
      <c r="AJ466">
        <v>3</v>
      </c>
      <c r="AK466">
        <v>3</v>
      </c>
      <c r="AL466">
        <v>34</v>
      </c>
      <c r="AM466">
        <v>34</v>
      </c>
      <c r="AN466">
        <v>272</v>
      </c>
      <c r="AO466">
        <v>11</v>
      </c>
      <c r="AP466">
        <v>257</v>
      </c>
      <c r="AQ466">
        <v>0</v>
      </c>
      <c r="AR466">
        <v>0</v>
      </c>
      <c r="AS466">
        <v>0</v>
      </c>
      <c r="AT466">
        <v>228</v>
      </c>
      <c r="AU466">
        <v>6</v>
      </c>
      <c r="AV466">
        <v>219</v>
      </c>
      <c r="AW466">
        <v>393</v>
      </c>
      <c r="AX466">
        <v>1</v>
      </c>
      <c r="AY466">
        <v>22</v>
      </c>
      <c r="AZ466">
        <v>369</v>
      </c>
      <c r="BA466">
        <v>20</v>
      </c>
      <c r="BB466">
        <v>0</v>
      </c>
      <c r="BC466">
        <v>4</v>
      </c>
      <c r="BD466">
        <v>16</v>
      </c>
      <c r="BE466">
        <v>368</v>
      </c>
      <c r="BF466">
        <v>0</v>
      </c>
      <c r="BG466">
        <v>18</v>
      </c>
      <c r="BH466">
        <v>349</v>
      </c>
      <c r="BI466">
        <v>130</v>
      </c>
      <c r="BJ466">
        <v>3</v>
      </c>
      <c r="BK466">
        <v>89</v>
      </c>
      <c r="BL466">
        <v>74</v>
      </c>
      <c r="BM466">
        <v>14</v>
      </c>
      <c r="BN466">
        <v>3</v>
      </c>
      <c r="BO466">
        <v>13</v>
      </c>
      <c r="BP466">
        <v>3</v>
      </c>
      <c r="BQ466">
        <v>0</v>
      </c>
      <c r="BR466">
        <v>0</v>
      </c>
      <c r="BS466">
        <v>10</v>
      </c>
      <c r="BT466">
        <v>0</v>
      </c>
      <c r="BU466">
        <v>0</v>
      </c>
      <c r="BV466">
        <v>0</v>
      </c>
      <c r="BW466">
        <v>3</v>
      </c>
      <c r="BX466">
        <v>0</v>
      </c>
      <c r="BY466">
        <v>3</v>
      </c>
      <c r="BZ466">
        <v>7</v>
      </c>
      <c r="CA466">
        <v>0</v>
      </c>
      <c r="CB466">
        <v>6</v>
      </c>
      <c r="CC466">
        <v>1</v>
      </c>
      <c r="CG466">
        <v>476</v>
      </c>
      <c r="CH466">
        <v>355</v>
      </c>
      <c r="CI466">
        <v>469</v>
      </c>
      <c r="CJ466">
        <v>109</v>
      </c>
      <c r="CK466">
        <v>426</v>
      </c>
      <c r="CL466">
        <v>276</v>
      </c>
      <c r="CM466">
        <v>459</v>
      </c>
      <c r="CN466">
        <v>439</v>
      </c>
      <c r="CO466">
        <v>438</v>
      </c>
      <c r="CP466">
        <v>197</v>
      </c>
      <c r="CQ466">
        <v>23</v>
      </c>
      <c r="CR466">
        <v>20</v>
      </c>
      <c r="CS466">
        <v>21</v>
      </c>
      <c r="CT466">
        <v>0</v>
      </c>
      <c r="CU466">
        <v>19</v>
      </c>
      <c r="CV466">
        <v>5</v>
      </c>
      <c r="CW466">
        <v>20</v>
      </c>
      <c r="CX466">
        <v>19</v>
      </c>
      <c r="CY466">
        <v>20</v>
      </c>
      <c r="CZ466">
        <v>3</v>
      </c>
      <c r="DA466">
        <v>446</v>
      </c>
      <c r="DB466">
        <v>328</v>
      </c>
      <c r="DC466">
        <v>442</v>
      </c>
      <c r="DD466">
        <v>107</v>
      </c>
      <c r="DE466">
        <v>402</v>
      </c>
      <c r="DF466">
        <v>269</v>
      </c>
      <c r="DG466">
        <v>432</v>
      </c>
      <c r="DH466">
        <v>415</v>
      </c>
      <c r="DI466">
        <v>412</v>
      </c>
      <c r="DJ466">
        <v>192</v>
      </c>
      <c r="DL466">
        <v>515</v>
      </c>
      <c r="DM466">
        <v>506</v>
      </c>
      <c r="DN466">
        <v>9</v>
      </c>
      <c r="DO466">
        <v>515</v>
      </c>
      <c r="DP466">
        <v>28</v>
      </c>
      <c r="DQ466">
        <v>478</v>
      </c>
      <c r="DR466">
        <v>9</v>
      </c>
      <c r="DS466">
        <v>380</v>
      </c>
      <c r="DT466">
        <v>388</v>
      </c>
      <c r="DU466">
        <v>304</v>
      </c>
      <c r="DV466">
        <v>89</v>
      </c>
      <c r="DW466">
        <v>67</v>
      </c>
      <c r="DX466">
        <v>17</v>
      </c>
      <c r="DY466">
        <v>16</v>
      </c>
      <c r="DZ466">
        <v>21</v>
      </c>
      <c r="EA466">
        <v>1</v>
      </c>
      <c r="EB466">
        <v>378</v>
      </c>
      <c r="EC466">
        <v>2</v>
      </c>
      <c r="ED466">
        <v>385</v>
      </c>
      <c r="EE466">
        <v>2</v>
      </c>
      <c r="EF466">
        <v>4</v>
      </c>
      <c r="EG466">
        <v>23</v>
      </c>
      <c r="EH466">
        <v>229</v>
      </c>
      <c r="EI466">
        <v>259</v>
      </c>
      <c r="EJ466">
        <v>3</v>
      </c>
      <c r="EK466">
        <v>7</v>
      </c>
      <c r="EL466">
        <v>9</v>
      </c>
      <c r="EM466">
        <v>9</v>
      </c>
      <c r="EN466">
        <v>1</v>
      </c>
      <c r="EO466">
        <v>13</v>
      </c>
      <c r="EP466">
        <v>215</v>
      </c>
      <c r="EQ466">
        <v>249</v>
      </c>
      <c r="ER466">
        <v>2</v>
      </c>
      <c r="ES466">
        <v>64</v>
      </c>
      <c r="ET466">
        <v>10</v>
      </c>
      <c r="EU466">
        <v>315</v>
      </c>
      <c r="EV466">
        <v>19</v>
      </c>
      <c r="EW466">
        <v>6536</v>
      </c>
      <c r="EX466">
        <v>5</v>
      </c>
      <c r="EY466">
        <v>369</v>
      </c>
      <c r="EZ466">
        <v>57</v>
      </c>
      <c r="FA466">
        <v>33</v>
      </c>
      <c r="FB466">
        <v>86</v>
      </c>
      <c r="FC466">
        <v>2786</v>
      </c>
      <c r="FD466">
        <v>2872</v>
      </c>
      <c r="FE466">
        <v>1212</v>
      </c>
      <c r="FF466">
        <v>6870</v>
      </c>
      <c r="FG466">
        <v>52</v>
      </c>
      <c r="FH466">
        <v>19</v>
      </c>
      <c r="FI466">
        <v>2</v>
      </c>
      <c r="FJ466">
        <v>7</v>
      </c>
      <c r="FK466">
        <v>2</v>
      </c>
      <c r="FL466">
        <v>48</v>
      </c>
      <c r="FM466">
        <v>2</v>
      </c>
      <c r="FN466">
        <v>4</v>
      </c>
      <c r="FO466">
        <v>0</v>
      </c>
      <c r="FP466">
        <v>0</v>
      </c>
      <c r="FQ466">
        <v>0</v>
      </c>
      <c r="FR466">
        <v>3</v>
      </c>
      <c r="FS466">
        <v>0</v>
      </c>
      <c r="FT466">
        <v>0</v>
      </c>
      <c r="FU466">
        <v>7</v>
      </c>
      <c r="FV466">
        <v>3</v>
      </c>
      <c r="FW466">
        <v>1</v>
      </c>
      <c r="FX466">
        <v>0</v>
      </c>
      <c r="FY466">
        <v>5</v>
      </c>
      <c r="FZ466">
        <v>1</v>
      </c>
      <c r="GA466">
        <v>11</v>
      </c>
      <c r="GB466">
        <v>6</v>
      </c>
      <c r="GC466">
        <v>263</v>
      </c>
      <c r="GD466">
        <v>84</v>
      </c>
      <c r="GE466">
        <v>347</v>
      </c>
      <c r="GF466">
        <v>14</v>
      </c>
      <c r="GG466">
        <v>2</v>
      </c>
      <c r="GH466">
        <v>16</v>
      </c>
      <c r="GI466">
        <v>245</v>
      </c>
      <c r="GJ466">
        <v>82</v>
      </c>
      <c r="GK466">
        <v>327</v>
      </c>
      <c r="GL466">
        <v>263</v>
      </c>
      <c r="GM466">
        <v>31</v>
      </c>
      <c r="GN466">
        <v>31</v>
      </c>
      <c r="GO466">
        <v>31</v>
      </c>
      <c r="GP466">
        <v>122</v>
      </c>
      <c r="GQ466">
        <v>11</v>
      </c>
      <c r="GR466">
        <v>7</v>
      </c>
      <c r="GS466">
        <v>7</v>
      </c>
      <c r="GT466" t="s">
        <v>118</v>
      </c>
      <c r="GU466" t="s">
        <v>1407</v>
      </c>
      <c r="HH466" s="130"/>
      <c r="HI466" s="130"/>
      <c r="HN466" s="130"/>
      <c r="HO466" s="130"/>
      <c r="HP466" s="130"/>
    </row>
    <row r="467" spans="1:224" x14ac:dyDescent="0.3">
      <c r="A467" t="s">
        <v>147</v>
      </c>
      <c r="B467" t="s">
        <v>247</v>
      </c>
      <c r="C467" t="s">
        <v>952</v>
      </c>
      <c r="D467" t="s">
        <v>953</v>
      </c>
      <c r="E467" s="353">
        <v>44713</v>
      </c>
      <c r="F467">
        <v>9361</v>
      </c>
      <c r="G467">
        <v>479</v>
      </c>
      <c r="H467">
        <v>463</v>
      </c>
      <c r="I467">
        <v>472</v>
      </c>
      <c r="J467">
        <v>451</v>
      </c>
      <c r="K467">
        <v>479</v>
      </c>
      <c r="L467">
        <v>347</v>
      </c>
      <c r="M467">
        <v>395</v>
      </c>
      <c r="N467">
        <v>395</v>
      </c>
      <c r="O467">
        <v>457</v>
      </c>
      <c r="P467">
        <v>24</v>
      </c>
      <c r="Q467">
        <v>21</v>
      </c>
      <c r="R467">
        <v>22</v>
      </c>
      <c r="S467">
        <v>22</v>
      </c>
      <c r="T467">
        <v>21</v>
      </c>
      <c r="U467">
        <v>16</v>
      </c>
      <c r="V467">
        <v>20</v>
      </c>
      <c r="W467">
        <v>18</v>
      </c>
      <c r="X467">
        <v>23</v>
      </c>
      <c r="Y467">
        <v>448</v>
      </c>
      <c r="Z467">
        <v>435</v>
      </c>
      <c r="AA467">
        <v>444</v>
      </c>
      <c r="AB467">
        <v>421</v>
      </c>
      <c r="AC467">
        <v>450</v>
      </c>
      <c r="AD467">
        <v>326</v>
      </c>
      <c r="AE467">
        <v>370</v>
      </c>
      <c r="AF467">
        <v>372</v>
      </c>
      <c r="AG467">
        <v>426</v>
      </c>
      <c r="AH467">
        <v>37</v>
      </c>
      <c r="AI467">
        <v>37</v>
      </c>
      <c r="AJ467">
        <v>3</v>
      </c>
      <c r="AK467">
        <v>3</v>
      </c>
      <c r="AL467">
        <v>33</v>
      </c>
      <c r="AM467">
        <v>33</v>
      </c>
      <c r="AN467">
        <v>276</v>
      </c>
      <c r="AO467">
        <v>11</v>
      </c>
      <c r="AP467">
        <v>261</v>
      </c>
      <c r="AQ467">
        <v>0</v>
      </c>
      <c r="AR467">
        <v>0</v>
      </c>
      <c r="AS467">
        <v>0</v>
      </c>
      <c r="AT467">
        <v>234</v>
      </c>
      <c r="AU467">
        <v>6</v>
      </c>
      <c r="AV467">
        <v>225</v>
      </c>
      <c r="AW467">
        <v>395</v>
      </c>
      <c r="AX467">
        <v>1</v>
      </c>
      <c r="AY467">
        <v>23</v>
      </c>
      <c r="AZ467">
        <v>370</v>
      </c>
      <c r="BA467">
        <v>20</v>
      </c>
      <c r="BB467">
        <v>0</v>
      </c>
      <c r="BC467">
        <v>4</v>
      </c>
      <c r="BD467">
        <v>16</v>
      </c>
      <c r="BE467">
        <v>370</v>
      </c>
      <c r="BF467">
        <v>0</v>
      </c>
      <c r="BG467">
        <v>19</v>
      </c>
      <c r="BH467">
        <v>350</v>
      </c>
      <c r="BI467">
        <v>130</v>
      </c>
      <c r="BJ467">
        <v>3</v>
      </c>
      <c r="BK467">
        <v>90</v>
      </c>
      <c r="BL467">
        <v>76</v>
      </c>
      <c r="BM467">
        <v>14</v>
      </c>
      <c r="BN467">
        <v>3</v>
      </c>
      <c r="BO467">
        <v>13</v>
      </c>
      <c r="BP467">
        <v>3</v>
      </c>
      <c r="BQ467">
        <v>0</v>
      </c>
      <c r="BR467">
        <v>0</v>
      </c>
      <c r="BS467">
        <v>10</v>
      </c>
      <c r="BT467">
        <v>0</v>
      </c>
      <c r="BU467">
        <v>0</v>
      </c>
      <c r="BV467">
        <v>0</v>
      </c>
      <c r="BW467">
        <v>2</v>
      </c>
      <c r="BX467">
        <v>0</v>
      </c>
      <c r="BY467">
        <v>2</v>
      </c>
      <c r="BZ467">
        <v>7</v>
      </c>
      <c r="CA467">
        <v>0</v>
      </c>
      <c r="CB467">
        <v>6</v>
      </c>
      <c r="CC467">
        <v>1</v>
      </c>
      <c r="CG467">
        <v>479</v>
      </c>
      <c r="CH467">
        <v>347</v>
      </c>
      <c r="CI467">
        <v>472</v>
      </c>
      <c r="CJ467">
        <v>107</v>
      </c>
      <c r="CK467">
        <v>417</v>
      </c>
      <c r="CL467">
        <v>266</v>
      </c>
      <c r="CM467">
        <v>463</v>
      </c>
      <c r="CN467">
        <v>432</v>
      </c>
      <c r="CO467">
        <v>447</v>
      </c>
      <c r="CP467">
        <v>190</v>
      </c>
      <c r="CQ467">
        <v>24</v>
      </c>
      <c r="CR467">
        <v>21</v>
      </c>
      <c r="CS467">
        <v>22</v>
      </c>
      <c r="CT467">
        <v>0</v>
      </c>
      <c r="CU467">
        <v>20</v>
      </c>
      <c r="CV467">
        <v>4</v>
      </c>
      <c r="CW467">
        <v>21</v>
      </c>
      <c r="CX467">
        <v>20</v>
      </c>
      <c r="CY467">
        <v>21</v>
      </c>
      <c r="CZ467">
        <v>2</v>
      </c>
      <c r="DA467">
        <v>448</v>
      </c>
      <c r="DB467">
        <v>324</v>
      </c>
      <c r="DC467">
        <v>444</v>
      </c>
      <c r="DD467">
        <v>107</v>
      </c>
      <c r="DE467">
        <v>402</v>
      </c>
      <c r="DF467">
        <v>267</v>
      </c>
      <c r="DG467">
        <v>435</v>
      </c>
      <c r="DH467">
        <v>416</v>
      </c>
      <c r="DI467">
        <v>420</v>
      </c>
      <c r="DJ467">
        <v>190</v>
      </c>
      <c r="DL467">
        <v>516</v>
      </c>
      <c r="DM467">
        <v>507</v>
      </c>
      <c r="DN467">
        <v>9</v>
      </c>
      <c r="DO467">
        <v>516</v>
      </c>
      <c r="DP467">
        <v>29</v>
      </c>
      <c r="DQ467">
        <v>478</v>
      </c>
      <c r="DR467">
        <v>9</v>
      </c>
      <c r="DS467">
        <v>385</v>
      </c>
      <c r="DT467">
        <v>393</v>
      </c>
      <c r="DU467">
        <v>304</v>
      </c>
      <c r="DV467">
        <v>90</v>
      </c>
      <c r="DW467">
        <v>67</v>
      </c>
      <c r="DX467">
        <v>18</v>
      </c>
      <c r="DY467">
        <v>16</v>
      </c>
      <c r="DZ467">
        <v>20</v>
      </c>
      <c r="EA467">
        <v>1</v>
      </c>
      <c r="EB467">
        <v>383</v>
      </c>
      <c r="EC467">
        <v>2</v>
      </c>
      <c r="ED467">
        <v>390</v>
      </c>
      <c r="EE467">
        <v>2</v>
      </c>
      <c r="EF467">
        <v>4</v>
      </c>
      <c r="EG467">
        <v>25</v>
      </c>
      <c r="EH467">
        <v>226</v>
      </c>
      <c r="EI467">
        <v>261</v>
      </c>
      <c r="EJ467">
        <v>3</v>
      </c>
      <c r="EK467">
        <v>7</v>
      </c>
      <c r="EL467">
        <v>9</v>
      </c>
      <c r="EM467">
        <v>9</v>
      </c>
      <c r="EN467">
        <v>1</v>
      </c>
      <c r="EO467">
        <v>13</v>
      </c>
      <c r="EP467">
        <v>212</v>
      </c>
      <c r="EQ467">
        <v>247</v>
      </c>
      <c r="ER467">
        <v>2</v>
      </c>
      <c r="ES467">
        <v>64</v>
      </c>
      <c r="ET467">
        <v>10</v>
      </c>
      <c r="EU467">
        <v>316</v>
      </c>
      <c r="EV467">
        <v>19</v>
      </c>
      <c r="EW467">
        <v>6609</v>
      </c>
      <c r="EX467">
        <v>1</v>
      </c>
      <c r="EY467">
        <v>374</v>
      </c>
      <c r="EZ467">
        <v>57</v>
      </c>
      <c r="FA467">
        <v>33</v>
      </c>
      <c r="FB467">
        <v>86</v>
      </c>
      <c r="FC467">
        <v>2822</v>
      </c>
      <c r="FD467">
        <v>2899</v>
      </c>
      <c r="FE467">
        <v>1223</v>
      </c>
      <c r="FF467">
        <v>6944</v>
      </c>
      <c r="FG467">
        <v>54</v>
      </c>
      <c r="FH467">
        <v>19</v>
      </c>
      <c r="FI467">
        <v>2</v>
      </c>
      <c r="FJ467">
        <v>6</v>
      </c>
      <c r="FK467">
        <v>3</v>
      </c>
      <c r="FL467">
        <v>49</v>
      </c>
      <c r="FM467">
        <v>2</v>
      </c>
      <c r="FN467">
        <v>4</v>
      </c>
      <c r="FO467">
        <v>0</v>
      </c>
      <c r="FP467">
        <v>0</v>
      </c>
      <c r="FQ467">
        <v>0</v>
      </c>
      <c r="FR467">
        <v>3</v>
      </c>
      <c r="FS467">
        <v>0</v>
      </c>
      <c r="FT467">
        <v>0</v>
      </c>
      <c r="FU467">
        <v>8</v>
      </c>
      <c r="FV467">
        <v>3</v>
      </c>
      <c r="FW467">
        <v>1</v>
      </c>
      <c r="FX467">
        <v>0</v>
      </c>
      <c r="FY467">
        <v>5</v>
      </c>
      <c r="FZ467">
        <v>2</v>
      </c>
      <c r="GA467">
        <v>12</v>
      </c>
      <c r="GB467">
        <v>7</v>
      </c>
      <c r="GC467">
        <v>261</v>
      </c>
      <c r="GD467">
        <v>85</v>
      </c>
      <c r="GE467">
        <v>346</v>
      </c>
      <c r="GF467">
        <v>14</v>
      </c>
      <c r="GG467">
        <v>2</v>
      </c>
      <c r="GH467">
        <v>16</v>
      </c>
      <c r="GI467">
        <v>243</v>
      </c>
      <c r="GJ467">
        <v>83</v>
      </c>
      <c r="GK467">
        <v>326</v>
      </c>
      <c r="GL467">
        <v>261</v>
      </c>
      <c r="GM467">
        <v>35</v>
      </c>
      <c r="GN467">
        <v>35</v>
      </c>
      <c r="GO467">
        <v>35</v>
      </c>
      <c r="GP467">
        <v>124</v>
      </c>
      <c r="GQ467">
        <v>11</v>
      </c>
      <c r="GR467">
        <v>7</v>
      </c>
      <c r="GS467">
        <v>7</v>
      </c>
      <c r="GT467" t="s">
        <v>121</v>
      </c>
      <c r="GU467" t="s">
        <v>1407</v>
      </c>
      <c r="HH467" s="130"/>
      <c r="HI467" s="130"/>
      <c r="HN467" s="130"/>
      <c r="HO467" s="130"/>
      <c r="HP467" s="130"/>
    </row>
    <row r="468" spans="1:224" x14ac:dyDescent="0.3">
      <c r="A468" t="s">
        <v>147</v>
      </c>
      <c r="B468" t="s">
        <v>247</v>
      </c>
      <c r="C468" t="s">
        <v>954</v>
      </c>
      <c r="D468" t="s">
        <v>955</v>
      </c>
      <c r="E468" s="353">
        <v>44682</v>
      </c>
      <c r="F468">
        <v>13277</v>
      </c>
      <c r="G468">
        <v>708</v>
      </c>
      <c r="H468">
        <v>670</v>
      </c>
      <c r="I468">
        <v>716</v>
      </c>
      <c r="J468">
        <v>653</v>
      </c>
      <c r="K468">
        <v>717</v>
      </c>
      <c r="L468">
        <v>449</v>
      </c>
      <c r="M468">
        <v>555</v>
      </c>
      <c r="N468">
        <v>407</v>
      </c>
      <c r="O468">
        <v>746</v>
      </c>
      <c r="P468">
        <v>35</v>
      </c>
      <c r="Q468">
        <v>23</v>
      </c>
      <c r="R468">
        <v>32</v>
      </c>
      <c r="S468">
        <v>26</v>
      </c>
      <c r="T468">
        <v>28</v>
      </c>
      <c r="U468">
        <v>14</v>
      </c>
      <c r="V468">
        <v>25</v>
      </c>
      <c r="W468">
        <v>26</v>
      </c>
      <c r="X468">
        <v>36</v>
      </c>
      <c r="Y468">
        <v>667</v>
      </c>
      <c r="Z468">
        <v>642</v>
      </c>
      <c r="AA468">
        <v>679</v>
      </c>
      <c r="AB468">
        <v>620</v>
      </c>
      <c r="AC468">
        <v>683</v>
      </c>
      <c r="AD468">
        <v>434</v>
      </c>
      <c r="AE468">
        <v>527</v>
      </c>
      <c r="AF468">
        <v>380</v>
      </c>
      <c r="AG468">
        <v>701</v>
      </c>
      <c r="AH468">
        <v>114</v>
      </c>
      <c r="AI468">
        <v>111</v>
      </c>
      <c r="AJ468">
        <v>8</v>
      </c>
      <c r="AK468">
        <v>8</v>
      </c>
      <c r="AL468">
        <v>104</v>
      </c>
      <c r="AM468">
        <v>101</v>
      </c>
      <c r="AN468">
        <v>364</v>
      </c>
      <c r="AO468">
        <v>13</v>
      </c>
      <c r="AP468">
        <v>350</v>
      </c>
      <c r="AQ468">
        <v>1</v>
      </c>
      <c r="AR468">
        <v>1</v>
      </c>
      <c r="AS468">
        <v>0</v>
      </c>
      <c r="AT468">
        <v>210</v>
      </c>
      <c r="AU468">
        <v>9</v>
      </c>
      <c r="AV468">
        <v>201</v>
      </c>
      <c r="AW468">
        <v>555</v>
      </c>
      <c r="AX468">
        <v>8</v>
      </c>
      <c r="AY468">
        <v>41</v>
      </c>
      <c r="AZ468">
        <v>504</v>
      </c>
      <c r="BA468">
        <v>25</v>
      </c>
      <c r="BB468">
        <v>1</v>
      </c>
      <c r="BC468">
        <v>2</v>
      </c>
      <c r="BD468">
        <v>22</v>
      </c>
      <c r="BE468">
        <v>527</v>
      </c>
      <c r="BF468">
        <v>7</v>
      </c>
      <c r="BG468">
        <v>39</v>
      </c>
      <c r="BH468">
        <v>479</v>
      </c>
      <c r="BI468">
        <v>180</v>
      </c>
      <c r="BJ468">
        <v>21</v>
      </c>
      <c r="BK468">
        <v>152</v>
      </c>
      <c r="BL468">
        <v>156</v>
      </c>
      <c r="BM468">
        <v>35</v>
      </c>
      <c r="BN468">
        <v>6</v>
      </c>
      <c r="BO468">
        <v>26</v>
      </c>
      <c r="BP468">
        <v>6</v>
      </c>
      <c r="BQ468">
        <v>0</v>
      </c>
      <c r="BR468">
        <v>0</v>
      </c>
      <c r="BS468">
        <v>20</v>
      </c>
      <c r="BT468">
        <v>0</v>
      </c>
      <c r="BU468">
        <v>0</v>
      </c>
      <c r="BV468">
        <v>5</v>
      </c>
      <c r="BW468">
        <v>5</v>
      </c>
      <c r="BX468">
        <v>0</v>
      </c>
      <c r="BY468">
        <v>5</v>
      </c>
      <c r="BZ468">
        <v>14</v>
      </c>
      <c r="CA468">
        <v>5</v>
      </c>
      <c r="CB468">
        <v>13</v>
      </c>
      <c r="CC468">
        <v>1</v>
      </c>
      <c r="CG468">
        <v>708</v>
      </c>
      <c r="CH468">
        <v>478</v>
      </c>
      <c r="CI468">
        <v>716</v>
      </c>
      <c r="CJ468">
        <v>201</v>
      </c>
      <c r="CK468">
        <v>651</v>
      </c>
      <c r="CL468">
        <v>428</v>
      </c>
      <c r="CM468">
        <v>670</v>
      </c>
      <c r="CN468">
        <v>618</v>
      </c>
      <c r="CO468">
        <v>612</v>
      </c>
      <c r="CP468">
        <v>252</v>
      </c>
      <c r="CQ468">
        <v>35</v>
      </c>
      <c r="CR468">
        <v>29</v>
      </c>
      <c r="CS468">
        <v>32</v>
      </c>
      <c r="CT468">
        <v>6</v>
      </c>
      <c r="CU468">
        <v>29</v>
      </c>
      <c r="CV468">
        <v>11</v>
      </c>
      <c r="CW468">
        <v>23</v>
      </c>
      <c r="CX468">
        <v>20</v>
      </c>
      <c r="CY468">
        <v>20</v>
      </c>
      <c r="CZ468">
        <v>5</v>
      </c>
      <c r="DA468">
        <v>667</v>
      </c>
      <c r="DB468">
        <v>446</v>
      </c>
      <c r="DC468">
        <v>679</v>
      </c>
      <c r="DD468">
        <v>192</v>
      </c>
      <c r="DE468">
        <v>617</v>
      </c>
      <c r="DF468">
        <v>413</v>
      </c>
      <c r="DG468">
        <v>642</v>
      </c>
      <c r="DH468">
        <v>593</v>
      </c>
      <c r="DI468">
        <v>588</v>
      </c>
      <c r="DJ468">
        <v>246</v>
      </c>
      <c r="DL468">
        <v>830</v>
      </c>
      <c r="DM468">
        <v>818</v>
      </c>
      <c r="DN468">
        <v>12</v>
      </c>
      <c r="DO468">
        <v>830</v>
      </c>
      <c r="DP468">
        <v>46</v>
      </c>
      <c r="DQ468">
        <v>772</v>
      </c>
      <c r="DR468">
        <v>12</v>
      </c>
      <c r="DS468">
        <v>286</v>
      </c>
      <c r="DT468">
        <v>375</v>
      </c>
      <c r="DU468">
        <v>484</v>
      </c>
      <c r="DV468">
        <v>134</v>
      </c>
      <c r="DW468">
        <v>128</v>
      </c>
      <c r="DX468">
        <v>9</v>
      </c>
      <c r="DY468">
        <v>21</v>
      </c>
      <c r="DZ468">
        <v>47</v>
      </c>
      <c r="EA468">
        <v>7</v>
      </c>
      <c r="EB468">
        <v>266</v>
      </c>
      <c r="EC468">
        <v>20</v>
      </c>
      <c r="ED468">
        <v>338</v>
      </c>
      <c r="EE468">
        <v>36</v>
      </c>
      <c r="EF468">
        <v>7</v>
      </c>
      <c r="EG468">
        <v>51</v>
      </c>
      <c r="EH468">
        <v>358</v>
      </c>
      <c r="EI468">
        <v>414</v>
      </c>
      <c r="EJ468">
        <v>5</v>
      </c>
      <c r="EK468">
        <v>20</v>
      </c>
      <c r="EL468">
        <v>19</v>
      </c>
      <c r="EM468">
        <v>2</v>
      </c>
      <c r="EN468">
        <v>1</v>
      </c>
      <c r="EO468">
        <v>23</v>
      </c>
      <c r="EP468">
        <v>338</v>
      </c>
      <c r="EQ468">
        <v>410</v>
      </c>
      <c r="ER468">
        <v>8</v>
      </c>
      <c r="ES468">
        <v>64</v>
      </c>
      <c r="ET468">
        <v>11</v>
      </c>
      <c r="EU468">
        <v>54</v>
      </c>
      <c r="EV468">
        <v>36</v>
      </c>
      <c r="EW468">
        <v>9890</v>
      </c>
      <c r="EX468">
        <v>0</v>
      </c>
      <c r="EY468">
        <v>788</v>
      </c>
      <c r="EZ468">
        <v>31</v>
      </c>
      <c r="FA468">
        <v>58</v>
      </c>
      <c r="FB468">
        <v>187</v>
      </c>
      <c r="FC468">
        <v>3791</v>
      </c>
      <c r="FD468">
        <v>4310</v>
      </c>
      <c r="FE468">
        <v>1879</v>
      </c>
      <c r="FF468">
        <v>9980</v>
      </c>
      <c r="FG468">
        <v>82</v>
      </c>
      <c r="FH468">
        <v>45</v>
      </c>
      <c r="FI468">
        <v>4</v>
      </c>
      <c r="FJ468">
        <v>19</v>
      </c>
      <c r="FK468">
        <v>1</v>
      </c>
      <c r="FL468">
        <v>76</v>
      </c>
      <c r="FM468">
        <v>5</v>
      </c>
      <c r="FN468">
        <v>7</v>
      </c>
      <c r="FO468">
        <v>4</v>
      </c>
      <c r="FP468">
        <v>2</v>
      </c>
      <c r="FQ468">
        <v>1</v>
      </c>
      <c r="FR468">
        <v>1</v>
      </c>
      <c r="FS468">
        <v>1</v>
      </c>
      <c r="FT468">
        <v>0</v>
      </c>
      <c r="FU468">
        <v>13</v>
      </c>
      <c r="FV468">
        <v>9</v>
      </c>
      <c r="FW468">
        <v>4</v>
      </c>
      <c r="FX468">
        <v>2</v>
      </c>
      <c r="FY468">
        <v>10</v>
      </c>
      <c r="FZ468">
        <v>2</v>
      </c>
      <c r="GA468">
        <v>20</v>
      </c>
      <c r="GB468">
        <v>6</v>
      </c>
      <c r="GC468">
        <v>371</v>
      </c>
      <c r="GD468">
        <v>138</v>
      </c>
      <c r="GE468">
        <v>509</v>
      </c>
      <c r="GF468">
        <v>9</v>
      </c>
      <c r="GG468">
        <v>2</v>
      </c>
      <c r="GH468">
        <v>11</v>
      </c>
      <c r="GI468">
        <v>362</v>
      </c>
      <c r="GJ468">
        <v>136</v>
      </c>
      <c r="GK468">
        <v>498</v>
      </c>
      <c r="GL468">
        <v>371</v>
      </c>
      <c r="GM468">
        <v>27</v>
      </c>
      <c r="GN468">
        <v>27</v>
      </c>
      <c r="GO468">
        <v>27</v>
      </c>
      <c r="GP468">
        <v>262</v>
      </c>
      <c r="GQ468">
        <v>30</v>
      </c>
      <c r="GR468">
        <v>17</v>
      </c>
      <c r="GS468">
        <v>17</v>
      </c>
      <c r="GT468" t="s">
        <v>118</v>
      </c>
      <c r="GU468" t="s">
        <v>1408</v>
      </c>
      <c r="HH468" s="130"/>
      <c r="HI468" s="130"/>
      <c r="HN468" s="130"/>
      <c r="HO468" s="130"/>
      <c r="HP468" s="130"/>
    </row>
    <row r="469" spans="1:224" x14ac:dyDescent="0.3">
      <c r="A469" t="s">
        <v>147</v>
      </c>
      <c r="B469" t="s">
        <v>247</v>
      </c>
      <c r="C469" t="s">
        <v>954</v>
      </c>
      <c r="D469" t="s">
        <v>955</v>
      </c>
      <c r="E469" s="353">
        <v>44713</v>
      </c>
      <c r="F469">
        <v>13273</v>
      </c>
      <c r="G469">
        <v>724</v>
      </c>
      <c r="H469">
        <v>690</v>
      </c>
      <c r="I469">
        <v>734</v>
      </c>
      <c r="J469">
        <v>671</v>
      </c>
      <c r="K469">
        <v>734</v>
      </c>
      <c r="L469">
        <v>471</v>
      </c>
      <c r="M469">
        <v>567</v>
      </c>
      <c r="N469">
        <v>408</v>
      </c>
      <c r="O469">
        <v>759</v>
      </c>
      <c r="P469">
        <v>38</v>
      </c>
      <c r="Q469">
        <v>23</v>
      </c>
      <c r="R469">
        <v>33</v>
      </c>
      <c r="S469">
        <v>29</v>
      </c>
      <c r="T469">
        <v>30</v>
      </c>
      <c r="U469">
        <v>15</v>
      </c>
      <c r="V469">
        <v>26</v>
      </c>
      <c r="W469">
        <v>26</v>
      </c>
      <c r="X469">
        <v>39</v>
      </c>
      <c r="Y469">
        <v>680</v>
      </c>
      <c r="Z469">
        <v>660</v>
      </c>
      <c r="AA469">
        <v>694</v>
      </c>
      <c r="AB469">
        <v>635</v>
      </c>
      <c r="AC469">
        <v>696</v>
      </c>
      <c r="AD469">
        <v>454</v>
      </c>
      <c r="AE469">
        <v>538</v>
      </c>
      <c r="AF469">
        <v>381</v>
      </c>
      <c r="AG469">
        <v>710</v>
      </c>
      <c r="AH469">
        <v>113</v>
      </c>
      <c r="AI469">
        <v>109</v>
      </c>
      <c r="AJ469">
        <v>9</v>
      </c>
      <c r="AK469">
        <v>9</v>
      </c>
      <c r="AL469">
        <v>103</v>
      </c>
      <c r="AM469">
        <v>99</v>
      </c>
      <c r="AN469">
        <v>377</v>
      </c>
      <c r="AO469">
        <v>14</v>
      </c>
      <c r="AP469">
        <v>361</v>
      </c>
      <c r="AQ469">
        <v>1</v>
      </c>
      <c r="AR469">
        <v>1</v>
      </c>
      <c r="AS469">
        <v>0</v>
      </c>
      <c r="AT469">
        <v>217</v>
      </c>
      <c r="AU469">
        <v>10</v>
      </c>
      <c r="AV469">
        <v>207</v>
      </c>
      <c r="AW469">
        <v>567</v>
      </c>
      <c r="AX469">
        <v>9</v>
      </c>
      <c r="AY469">
        <v>42</v>
      </c>
      <c r="AZ469">
        <v>514</v>
      </c>
      <c r="BA469">
        <v>26</v>
      </c>
      <c r="BB469">
        <v>1</v>
      </c>
      <c r="BC469">
        <v>2</v>
      </c>
      <c r="BD469">
        <v>23</v>
      </c>
      <c r="BE469">
        <v>538</v>
      </c>
      <c r="BF469">
        <v>8</v>
      </c>
      <c r="BG469">
        <v>40</v>
      </c>
      <c r="BH469">
        <v>488</v>
      </c>
      <c r="BI469">
        <v>179</v>
      </c>
      <c r="BJ469">
        <v>19</v>
      </c>
      <c r="BK469">
        <v>152</v>
      </c>
      <c r="BL469">
        <v>159</v>
      </c>
      <c r="BM469">
        <v>34</v>
      </c>
      <c r="BN469">
        <v>6</v>
      </c>
      <c r="BO469">
        <v>27</v>
      </c>
      <c r="BP469">
        <v>6</v>
      </c>
      <c r="BQ469">
        <v>0</v>
      </c>
      <c r="BR469">
        <v>0</v>
      </c>
      <c r="BS469">
        <v>21</v>
      </c>
      <c r="BT469">
        <v>0</v>
      </c>
      <c r="BU469">
        <v>0</v>
      </c>
      <c r="BV469">
        <v>5</v>
      </c>
      <c r="BW469">
        <v>5</v>
      </c>
      <c r="BX469">
        <v>0</v>
      </c>
      <c r="BY469">
        <v>5</v>
      </c>
      <c r="BZ469">
        <v>14</v>
      </c>
      <c r="CA469">
        <v>5</v>
      </c>
      <c r="CB469">
        <v>13</v>
      </c>
      <c r="CC469">
        <v>1</v>
      </c>
      <c r="CG469">
        <v>724</v>
      </c>
      <c r="CH469">
        <v>475</v>
      </c>
      <c r="CI469">
        <v>734</v>
      </c>
      <c r="CJ469">
        <v>197</v>
      </c>
      <c r="CK469">
        <v>645</v>
      </c>
      <c r="CL469">
        <v>422</v>
      </c>
      <c r="CM469">
        <v>690</v>
      </c>
      <c r="CN469">
        <v>613</v>
      </c>
      <c r="CO469">
        <v>634</v>
      </c>
      <c r="CP469">
        <v>246</v>
      </c>
      <c r="CQ469">
        <v>38</v>
      </c>
      <c r="CR469">
        <v>32</v>
      </c>
      <c r="CS469">
        <v>33</v>
      </c>
      <c r="CT469">
        <v>7</v>
      </c>
      <c r="CU469">
        <v>30</v>
      </c>
      <c r="CV469">
        <v>12</v>
      </c>
      <c r="CW469">
        <v>23</v>
      </c>
      <c r="CX469">
        <v>19</v>
      </c>
      <c r="CY469">
        <v>21</v>
      </c>
      <c r="CZ469">
        <v>6</v>
      </c>
      <c r="DA469">
        <v>680</v>
      </c>
      <c r="DB469">
        <v>453</v>
      </c>
      <c r="DC469">
        <v>694</v>
      </c>
      <c r="DD469">
        <v>194</v>
      </c>
      <c r="DE469">
        <v>626</v>
      </c>
      <c r="DF469">
        <v>418</v>
      </c>
      <c r="DG469">
        <v>660</v>
      </c>
      <c r="DH469">
        <v>610</v>
      </c>
      <c r="DI469">
        <v>608</v>
      </c>
      <c r="DJ469">
        <v>249</v>
      </c>
      <c r="DL469">
        <v>838</v>
      </c>
      <c r="DM469">
        <v>825</v>
      </c>
      <c r="DN469">
        <v>13</v>
      </c>
      <c r="DO469">
        <v>838</v>
      </c>
      <c r="DP469">
        <v>47</v>
      </c>
      <c r="DQ469">
        <v>778</v>
      </c>
      <c r="DR469">
        <v>13</v>
      </c>
      <c r="DS469">
        <v>272</v>
      </c>
      <c r="DT469">
        <v>375</v>
      </c>
      <c r="DU469">
        <v>487</v>
      </c>
      <c r="DV469">
        <v>135</v>
      </c>
      <c r="DW469">
        <v>130</v>
      </c>
      <c r="DX469">
        <v>9</v>
      </c>
      <c r="DY469">
        <v>21</v>
      </c>
      <c r="DZ469">
        <v>49</v>
      </c>
      <c r="EA469">
        <v>7</v>
      </c>
      <c r="EB469">
        <v>254</v>
      </c>
      <c r="EC469">
        <v>18</v>
      </c>
      <c r="ED469">
        <v>337</v>
      </c>
      <c r="EE469">
        <v>36</v>
      </c>
      <c r="EF469">
        <v>7</v>
      </c>
      <c r="EG469">
        <v>52</v>
      </c>
      <c r="EH469">
        <v>364</v>
      </c>
      <c r="EI469">
        <v>415</v>
      </c>
      <c r="EJ469">
        <v>5</v>
      </c>
      <c r="EK469">
        <v>20</v>
      </c>
      <c r="EL469">
        <v>19</v>
      </c>
      <c r="EM469">
        <v>2</v>
      </c>
      <c r="EN469">
        <v>1</v>
      </c>
      <c r="EO469">
        <v>21</v>
      </c>
      <c r="EP469">
        <v>338</v>
      </c>
      <c r="EQ469">
        <v>410</v>
      </c>
      <c r="ER469">
        <v>9</v>
      </c>
      <c r="ES469">
        <v>65</v>
      </c>
      <c r="ET469">
        <v>11</v>
      </c>
      <c r="EU469">
        <v>59</v>
      </c>
      <c r="EV469">
        <v>40</v>
      </c>
      <c r="EW469">
        <v>9878</v>
      </c>
      <c r="EX469">
        <v>4</v>
      </c>
      <c r="EY469">
        <v>780</v>
      </c>
      <c r="EZ469">
        <v>33</v>
      </c>
      <c r="FA469">
        <v>59</v>
      </c>
      <c r="FB469">
        <v>186</v>
      </c>
      <c r="FC469">
        <v>3785</v>
      </c>
      <c r="FD469">
        <v>4309</v>
      </c>
      <c r="FE469">
        <v>1883</v>
      </c>
      <c r="FF469">
        <v>9977</v>
      </c>
      <c r="FG469">
        <v>85</v>
      </c>
      <c r="FH469">
        <v>46</v>
      </c>
      <c r="FI469">
        <v>4</v>
      </c>
      <c r="FJ469">
        <v>21</v>
      </c>
      <c r="FK469">
        <v>1</v>
      </c>
      <c r="FL469">
        <v>79</v>
      </c>
      <c r="FM469">
        <v>5</v>
      </c>
      <c r="FN469">
        <v>7</v>
      </c>
      <c r="FO469">
        <v>4</v>
      </c>
      <c r="FP469">
        <v>2</v>
      </c>
      <c r="FQ469">
        <v>1</v>
      </c>
      <c r="FR469">
        <v>1</v>
      </c>
      <c r="FS469">
        <v>1</v>
      </c>
      <c r="FT469">
        <v>0</v>
      </c>
      <c r="FU469">
        <v>14</v>
      </c>
      <c r="FV469">
        <v>9</v>
      </c>
      <c r="FW469">
        <v>4</v>
      </c>
      <c r="FX469">
        <v>2</v>
      </c>
      <c r="FY469">
        <v>11</v>
      </c>
      <c r="FZ469">
        <v>2</v>
      </c>
      <c r="GA469">
        <v>21</v>
      </c>
      <c r="GB469">
        <v>6</v>
      </c>
      <c r="GC469">
        <v>375</v>
      </c>
      <c r="GD469">
        <v>138</v>
      </c>
      <c r="GE469">
        <v>513</v>
      </c>
      <c r="GF469">
        <v>9</v>
      </c>
      <c r="GG469">
        <v>2</v>
      </c>
      <c r="GH469">
        <v>11</v>
      </c>
      <c r="GI469">
        <v>366</v>
      </c>
      <c r="GJ469">
        <v>136</v>
      </c>
      <c r="GK469">
        <v>502</v>
      </c>
      <c r="GL469">
        <v>375</v>
      </c>
      <c r="GM469">
        <v>28</v>
      </c>
      <c r="GN469">
        <v>28</v>
      </c>
      <c r="GO469">
        <v>28</v>
      </c>
      <c r="GP469">
        <v>265</v>
      </c>
      <c r="GQ469">
        <v>34</v>
      </c>
      <c r="GR469">
        <v>18</v>
      </c>
      <c r="GS469">
        <v>18</v>
      </c>
      <c r="GT469" t="s">
        <v>121</v>
      </c>
      <c r="GU469" t="s">
        <v>1408</v>
      </c>
      <c r="HH469" s="130"/>
      <c r="HI469" s="130"/>
      <c r="HN469" s="130"/>
      <c r="HO469" s="130"/>
      <c r="HP469" s="130"/>
    </row>
    <row r="470" spans="1:224" x14ac:dyDescent="0.3">
      <c r="A470" t="s">
        <v>147</v>
      </c>
      <c r="B470" t="s">
        <v>247</v>
      </c>
      <c r="C470" t="s">
        <v>956</v>
      </c>
      <c r="D470" t="s">
        <v>957</v>
      </c>
      <c r="E470" s="353">
        <v>44682</v>
      </c>
      <c r="F470">
        <v>8012</v>
      </c>
      <c r="G470">
        <v>357</v>
      </c>
      <c r="H470">
        <v>360</v>
      </c>
      <c r="I470">
        <v>365</v>
      </c>
      <c r="J470">
        <v>304</v>
      </c>
      <c r="K470">
        <v>363</v>
      </c>
      <c r="L470">
        <v>243</v>
      </c>
      <c r="M470">
        <v>337</v>
      </c>
      <c r="N470">
        <v>167</v>
      </c>
      <c r="O470">
        <v>347</v>
      </c>
      <c r="P470">
        <v>17</v>
      </c>
      <c r="Q470">
        <v>17</v>
      </c>
      <c r="R470">
        <v>18</v>
      </c>
      <c r="S470">
        <v>15</v>
      </c>
      <c r="T470">
        <v>17</v>
      </c>
      <c r="U470">
        <v>11</v>
      </c>
      <c r="V470">
        <v>14</v>
      </c>
      <c r="W470">
        <v>12</v>
      </c>
      <c r="X470">
        <v>19</v>
      </c>
      <c r="Y470">
        <v>340</v>
      </c>
      <c r="Z470">
        <v>343</v>
      </c>
      <c r="AA470">
        <v>347</v>
      </c>
      <c r="AB470">
        <v>289</v>
      </c>
      <c r="AC470">
        <v>346</v>
      </c>
      <c r="AD470">
        <v>232</v>
      </c>
      <c r="AE470">
        <v>323</v>
      </c>
      <c r="AF470">
        <v>155</v>
      </c>
      <c r="AG470">
        <v>328</v>
      </c>
      <c r="AH470">
        <v>48</v>
      </c>
      <c r="AI470">
        <v>45</v>
      </c>
      <c r="AJ470">
        <v>4</v>
      </c>
      <c r="AK470">
        <v>4</v>
      </c>
      <c r="AL470">
        <v>44</v>
      </c>
      <c r="AM470">
        <v>41</v>
      </c>
      <c r="AN470">
        <v>187</v>
      </c>
      <c r="AO470">
        <v>9</v>
      </c>
      <c r="AP470">
        <v>178</v>
      </c>
      <c r="AQ470">
        <v>0</v>
      </c>
      <c r="AR470">
        <v>0</v>
      </c>
      <c r="AS470">
        <v>0</v>
      </c>
      <c r="AT470">
        <v>95</v>
      </c>
      <c r="AU470">
        <v>5</v>
      </c>
      <c r="AV470">
        <v>90</v>
      </c>
      <c r="AW470">
        <v>337</v>
      </c>
      <c r="AX470">
        <v>2</v>
      </c>
      <c r="AY470">
        <v>15</v>
      </c>
      <c r="AZ470">
        <v>320</v>
      </c>
      <c r="BA470">
        <v>14</v>
      </c>
      <c r="BB470">
        <v>0</v>
      </c>
      <c r="BC470">
        <v>0</v>
      </c>
      <c r="BD470">
        <v>14</v>
      </c>
      <c r="BE470">
        <v>323</v>
      </c>
      <c r="BF470">
        <v>2</v>
      </c>
      <c r="BG470">
        <v>15</v>
      </c>
      <c r="BH470">
        <v>306</v>
      </c>
      <c r="BI470">
        <v>74</v>
      </c>
      <c r="BJ470">
        <v>8</v>
      </c>
      <c r="BK470">
        <v>66</v>
      </c>
      <c r="BL470">
        <v>58</v>
      </c>
      <c r="BM470">
        <v>7</v>
      </c>
      <c r="BN470">
        <v>6</v>
      </c>
      <c r="BO470">
        <v>17</v>
      </c>
      <c r="BP470">
        <v>6</v>
      </c>
      <c r="BQ470">
        <v>0</v>
      </c>
      <c r="BR470">
        <v>0</v>
      </c>
      <c r="BS470">
        <v>11</v>
      </c>
      <c r="BT470">
        <v>0</v>
      </c>
      <c r="BU470">
        <v>0</v>
      </c>
      <c r="BV470">
        <v>2</v>
      </c>
      <c r="BW470">
        <v>2</v>
      </c>
      <c r="BX470">
        <v>0</v>
      </c>
      <c r="BY470">
        <v>2</v>
      </c>
      <c r="BZ470">
        <v>9</v>
      </c>
      <c r="CA470">
        <v>2</v>
      </c>
      <c r="CB470">
        <v>8</v>
      </c>
      <c r="CC470">
        <v>1</v>
      </c>
      <c r="CG470">
        <v>357</v>
      </c>
      <c r="CH470">
        <v>264</v>
      </c>
      <c r="CI470">
        <v>365</v>
      </c>
      <c r="CJ470">
        <v>85</v>
      </c>
      <c r="CK470">
        <v>344</v>
      </c>
      <c r="CL470">
        <v>228</v>
      </c>
      <c r="CM470">
        <v>360</v>
      </c>
      <c r="CN470">
        <v>332</v>
      </c>
      <c r="CO470">
        <v>344</v>
      </c>
      <c r="CP470">
        <v>154</v>
      </c>
      <c r="CQ470">
        <v>17</v>
      </c>
      <c r="CR470">
        <v>15</v>
      </c>
      <c r="CS470">
        <v>18</v>
      </c>
      <c r="CT470">
        <v>0</v>
      </c>
      <c r="CU470">
        <v>15</v>
      </c>
      <c r="CV470">
        <v>6</v>
      </c>
      <c r="CW470">
        <v>17</v>
      </c>
      <c r="CX470">
        <v>14</v>
      </c>
      <c r="CY470">
        <v>14</v>
      </c>
      <c r="CZ470">
        <v>6</v>
      </c>
      <c r="DA470">
        <v>340</v>
      </c>
      <c r="DB470">
        <v>249</v>
      </c>
      <c r="DC470">
        <v>347</v>
      </c>
      <c r="DD470">
        <v>85</v>
      </c>
      <c r="DE470">
        <v>329</v>
      </c>
      <c r="DF470">
        <v>222</v>
      </c>
      <c r="DG470">
        <v>343</v>
      </c>
      <c r="DH470">
        <v>318</v>
      </c>
      <c r="DI470">
        <v>330</v>
      </c>
      <c r="DJ470">
        <v>148</v>
      </c>
      <c r="DL470">
        <v>382</v>
      </c>
      <c r="DM470">
        <v>382</v>
      </c>
      <c r="DN470">
        <v>0</v>
      </c>
      <c r="DO470">
        <v>382</v>
      </c>
      <c r="DP470">
        <v>26</v>
      </c>
      <c r="DQ470">
        <v>356</v>
      </c>
      <c r="DR470">
        <v>0</v>
      </c>
      <c r="DS470">
        <v>252</v>
      </c>
      <c r="DT470">
        <v>264</v>
      </c>
      <c r="DU470">
        <v>241</v>
      </c>
      <c r="DV470">
        <v>58</v>
      </c>
      <c r="DW470">
        <v>47</v>
      </c>
      <c r="DX470">
        <v>11</v>
      </c>
      <c r="DY470">
        <v>1</v>
      </c>
      <c r="DZ470">
        <v>21</v>
      </c>
      <c r="EA470">
        <v>3</v>
      </c>
      <c r="EB470">
        <v>247</v>
      </c>
      <c r="EC470">
        <v>5</v>
      </c>
      <c r="ED470">
        <v>256</v>
      </c>
      <c r="EE470">
        <v>8</v>
      </c>
      <c r="EF470">
        <v>3</v>
      </c>
      <c r="EG470">
        <v>24</v>
      </c>
      <c r="EH470">
        <v>179</v>
      </c>
      <c r="EI470">
        <v>176</v>
      </c>
      <c r="EJ470">
        <v>3</v>
      </c>
      <c r="EK470">
        <v>12</v>
      </c>
      <c r="EL470">
        <v>8</v>
      </c>
      <c r="EM470">
        <v>3</v>
      </c>
      <c r="EN470">
        <v>0</v>
      </c>
      <c r="EO470">
        <v>12</v>
      </c>
      <c r="EP470">
        <v>171</v>
      </c>
      <c r="EQ470">
        <v>173</v>
      </c>
      <c r="ER470">
        <v>5</v>
      </c>
      <c r="ES470">
        <v>56</v>
      </c>
      <c r="ET470">
        <v>10</v>
      </c>
      <c r="EU470">
        <v>16</v>
      </c>
      <c r="EV470">
        <v>6</v>
      </c>
      <c r="EW470">
        <v>5675</v>
      </c>
      <c r="EX470">
        <v>0</v>
      </c>
      <c r="EY470">
        <v>305</v>
      </c>
      <c r="EZ470">
        <v>2</v>
      </c>
      <c r="FA470">
        <v>26</v>
      </c>
      <c r="FB470">
        <v>48</v>
      </c>
      <c r="FC470">
        <v>2392</v>
      </c>
      <c r="FD470">
        <v>2425</v>
      </c>
      <c r="FE470">
        <v>880</v>
      </c>
      <c r="FF470">
        <v>5697</v>
      </c>
      <c r="FG470">
        <v>51</v>
      </c>
      <c r="FH470">
        <v>26</v>
      </c>
      <c r="FI470">
        <v>0</v>
      </c>
      <c r="FJ470">
        <v>8</v>
      </c>
      <c r="FK470">
        <v>2</v>
      </c>
      <c r="FL470">
        <v>49</v>
      </c>
      <c r="FM470">
        <v>0</v>
      </c>
      <c r="FN470">
        <v>3</v>
      </c>
      <c r="FO470">
        <v>0</v>
      </c>
      <c r="FP470">
        <v>0</v>
      </c>
      <c r="FQ470">
        <v>0</v>
      </c>
      <c r="FR470">
        <v>3</v>
      </c>
      <c r="FS470">
        <v>0</v>
      </c>
      <c r="FT470">
        <v>0</v>
      </c>
      <c r="FU470">
        <v>6</v>
      </c>
      <c r="FV470">
        <v>4</v>
      </c>
      <c r="FW470">
        <v>0</v>
      </c>
      <c r="FX470">
        <v>2</v>
      </c>
      <c r="FY470">
        <v>4</v>
      </c>
      <c r="FZ470">
        <v>2</v>
      </c>
      <c r="GA470">
        <v>9</v>
      </c>
      <c r="GB470">
        <v>4</v>
      </c>
      <c r="GC470">
        <v>197</v>
      </c>
      <c r="GD470">
        <v>62</v>
      </c>
      <c r="GE470">
        <v>259</v>
      </c>
      <c r="GF470">
        <v>7</v>
      </c>
      <c r="GG470">
        <v>2</v>
      </c>
      <c r="GH470">
        <v>9</v>
      </c>
      <c r="GI470">
        <v>190</v>
      </c>
      <c r="GJ470">
        <v>60</v>
      </c>
      <c r="GK470">
        <v>250</v>
      </c>
      <c r="GL470">
        <v>197</v>
      </c>
      <c r="GM470">
        <v>13</v>
      </c>
      <c r="GN470">
        <v>13</v>
      </c>
      <c r="GO470">
        <v>13</v>
      </c>
      <c r="GP470">
        <v>68</v>
      </c>
      <c r="GQ470">
        <v>2</v>
      </c>
      <c r="GR470">
        <v>1</v>
      </c>
      <c r="GS470">
        <v>1</v>
      </c>
      <c r="GT470" t="s">
        <v>118</v>
      </c>
      <c r="GU470" t="s">
        <v>1409</v>
      </c>
      <c r="HH470" s="130"/>
      <c r="HI470" s="130"/>
      <c r="HN470" s="130"/>
      <c r="HO470" s="130"/>
      <c r="HP470" s="130"/>
    </row>
    <row r="471" spans="1:224" x14ac:dyDescent="0.3">
      <c r="A471" t="s">
        <v>147</v>
      </c>
      <c r="B471" t="s">
        <v>247</v>
      </c>
      <c r="C471" t="s">
        <v>956</v>
      </c>
      <c r="D471" t="s">
        <v>957</v>
      </c>
      <c r="E471" s="353">
        <v>44713</v>
      </c>
      <c r="F471">
        <v>8067</v>
      </c>
      <c r="G471">
        <v>360</v>
      </c>
      <c r="H471">
        <v>363</v>
      </c>
      <c r="I471">
        <v>369</v>
      </c>
      <c r="J471">
        <v>313</v>
      </c>
      <c r="K471">
        <v>365</v>
      </c>
      <c r="L471">
        <v>240</v>
      </c>
      <c r="M471">
        <v>343</v>
      </c>
      <c r="N471">
        <v>181</v>
      </c>
      <c r="O471">
        <v>352</v>
      </c>
      <c r="P471">
        <v>17</v>
      </c>
      <c r="Q471">
        <v>17</v>
      </c>
      <c r="R471">
        <v>18</v>
      </c>
      <c r="S471">
        <v>15</v>
      </c>
      <c r="T471">
        <v>17</v>
      </c>
      <c r="U471">
        <v>11</v>
      </c>
      <c r="V471">
        <v>13</v>
      </c>
      <c r="W471">
        <v>12</v>
      </c>
      <c r="X471">
        <v>19</v>
      </c>
      <c r="Y471">
        <v>343</v>
      </c>
      <c r="Z471">
        <v>346</v>
      </c>
      <c r="AA471">
        <v>351</v>
      </c>
      <c r="AB471">
        <v>298</v>
      </c>
      <c r="AC471">
        <v>348</v>
      </c>
      <c r="AD471">
        <v>229</v>
      </c>
      <c r="AE471">
        <v>330</v>
      </c>
      <c r="AF471">
        <v>169</v>
      </c>
      <c r="AG471">
        <v>333</v>
      </c>
      <c r="AH471">
        <v>46</v>
      </c>
      <c r="AI471">
        <v>42</v>
      </c>
      <c r="AJ471">
        <v>5</v>
      </c>
      <c r="AK471">
        <v>5</v>
      </c>
      <c r="AL471">
        <v>41</v>
      </c>
      <c r="AM471">
        <v>37</v>
      </c>
      <c r="AN471">
        <v>184</v>
      </c>
      <c r="AO471">
        <v>8</v>
      </c>
      <c r="AP471">
        <v>176</v>
      </c>
      <c r="AQ471">
        <v>0</v>
      </c>
      <c r="AR471">
        <v>0</v>
      </c>
      <c r="AS471">
        <v>0</v>
      </c>
      <c r="AT471">
        <v>97</v>
      </c>
      <c r="AU471">
        <v>5</v>
      </c>
      <c r="AV471">
        <v>92</v>
      </c>
      <c r="AW471">
        <v>343</v>
      </c>
      <c r="AX471">
        <v>3</v>
      </c>
      <c r="AY471">
        <v>14</v>
      </c>
      <c r="AZ471">
        <v>325</v>
      </c>
      <c r="BA471">
        <v>13</v>
      </c>
      <c r="BB471">
        <v>0</v>
      </c>
      <c r="BC471">
        <v>0</v>
      </c>
      <c r="BD471">
        <v>13</v>
      </c>
      <c r="BE471">
        <v>330</v>
      </c>
      <c r="BF471">
        <v>3</v>
      </c>
      <c r="BG471">
        <v>14</v>
      </c>
      <c r="BH471">
        <v>312</v>
      </c>
      <c r="BI471">
        <v>72</v>
      </c>
      <c r="BJ471">
        <v>8</v>
      </c>
      <c r="BK471">
        <v>66</v>
      </c>
      <c r="BL471">
        <v>62</v>
      </c>
      <c r="BM471">
        <v>8</v>
      </c>
      <c r="BN471">
        <v>6</v>
      </c>
      <c r="BO471">
        <v>18</v>
      </c>
      <c r="BP471">
        <v>7</v>
      </c>
      <c r="BQ471">
        <v>0</v>
      </c>
      <c r="BR471">
        <v>0</v>
      </c>
      <c r="BS471">
        <v>11</v>
      </c>
      <c r="BT471">
        <v>0</v>
      </c>
      <c r="BU471">
        <v>0</v>
      </c>
      <c r="BV471">
        <v>2</v>
      </c>
      <c r="BW471">
        <v>3</v>
      </c>
      <c r="BX471">
        <v>0</v>
      </c>
      <c r="BY471">
        <v>3</v>
      </c>
      <c r="BZ471">
        <v>9</v>
      </c>
      <c r="CA471">
        <v>2</v>
      </c>
      <c r="CB471">
        <v>8</v>
      </c>
      <c r="CC471">
        <v>1</v>
      </c>
      <c r="CG471">
        <v>360</v>
      </c>
      <c r="CH471">
        <v>253</v>
      </c>
      <c r="CI471">
        <v>369</v>
      </c>
      <c r="CJ471">
        <v>83</v>
      </c>
      <c r="CK471">
        <v>344</v>
      </c>
      <c r="CL471">
        <v>220</v>
      </c>
      <c r="CM471">
        <v>363</v>
      </c>
      <c r="CN471">
        <v>328</v>
      </c>
      <c r="CO471">
        <v>347</v>
      </c>
      <c r="CP471">
        <v>140</v>
      </c>
      <c r="CQ471">
        <v>17</v>
      </c>
      <c r="CR471">
        <v>15</v>
      </c>
      <c r="CS471">
        <v>18</v>
      </c>
      <c r="CT471">
        <v>0</v>
      </c>
      <c r="CU471">
        <v>14</v>
      </c>
      <c r="CV471">
        <v>6</v>
      </c>
      <c r="CW471">
        <v>17</v>
      </c>
      <c r="CX471">
        <v>14</v>
      </c>
      <c r="CY471">
        <v>14</v>
      </c>
      <c r="CZ471">
        <v>6</v>
      </c>
      <c r="DA471">
        <v>343</v>
      </c>
      <c r="DB471">
        <v>242</v>
      </c>
      <c r="DC471">
        <v>351</v>
      </c>
      <c r="DD471">
        <v>83</v>
      </c>
      <c r="DE471">
        <v>336</v>
      </c>
      <c r="DF471">
        <v>217</v>
      </c>
      <c r="DG471">
        <v>346</v>
      </c>
      <c r="DH471">
        <v>320</v>
      </c>
      <c r="DI471">
        <v>333</v>
      </c>
      <c r="DJ471">
        <v>137</v>
      </c>
      <c r="DL471">
        <v>387</v>
      </c>
      <c r="DM471">
        <v>387</v>
      </c>
      <c r="DN471">
        <v>0</v>
      </c>
      <c r="DO471">
        <v>387</v>
      </c>
      <c r="DP471">
        <v>26</v>
      </c>
      <c r="DQ471">
        <v>361</v>
      </c>
      <c r="DR471">
        <v>0</v>
      </c>
      <c r="DS471">
        <v>261</v>
      </c>
      <c r="DT471">
        <v>274</v>
      </c>
      <c r="DU471">
        <v>243</v>
      </c>
      <c r="DV471">
        <v>61</v>
      </c>
      <c r="DW471">
        <v>47</v>
      </c>
      <c r="DX471">
        <v>11</v>
      </c>
      <c r="DY471">
        <v>1</v>
      </c>
      <c r="DZ471">
        <v>21</v>
      </c>
      <c r="EA471">
        <v>3</v>
      </c>
      <c r="EB471">
        <v>256</v>
      </c>
      <c r="EC471">
        <v>5</v>
      </c>
      <c r="ED471">
        <v>266</v>
      </c>
      <c r="EE471">
        <v>8</v>
      </c>
      <c r="EF471">
        <v>3</v>
      </c>
      <c r="EG471">
        <v>25</v>
      </c>
      <c r="EH471">
        <v>183</v>
      </c>
      <c r="EI471">
        <v>176</v>
      </c>
      <c r="EJ471">
        <v>3</v>
      </c>
      <c r="EK471">
        <v>12</v>
      </c>
      <c r="EL471">
        <v>8</v>
      </c>
      <c r="EM471">
        <v>3</v>
      </c>
      <c r="EN471">
        <v>0</v>
      </c>
      <c r="EO471">
        <v>12</v>
      </c>
      <c r="EP471">
        <v>171</v>
      </c>
      <c r="EQ471">
        <v>171</v>
      </c>
      <c r="ER471">
        <v>4</v>
      </c>
      <c r="ES471">
        <v>58</v>
      </c>
      <c r="ET471">
        <v>10</v>
      </c>
      <c r="EU471">
        <v>16</v>
      </c>
      <c r="EV471">
        <v>6</v>
      </c>
      <c r="EW471">
        <v>5717</v>
      </c>
      <c r="EX471">
        <v>0</v>
      </c>
      <c r="EY471">
        <v>296</v>
      </c>
      <c r="EZ471">
        <v>2</v>
      </c>
      <c r="FA471">
        <v>26</v>
      </c>
      <c r="FB471">
        <v>48</v>
      </c>
      <c r="FC471">
        <v>2403</v>
      </c>
      <c r="FD471">
        <v>2453</v>
      </c>
      <c r="FE471">
        <v>883</v>
      </c>
      <c r="FF471">
        <v>5739</v>
      </c>
      <c r="FG471">
        <v>48</v>
      </c>
      <c r="FH471">
        <v>31</v>
      </c>
      <c r="FI471">
        <v>0</v>
      </c>
      <c r="FJ471">
        <v>11</v>
      </c>
      <c r="FK471">
        <v>3</v>
      </c>
      <c r="FL471">
        <v>45</v>
      </c>
      <c r="FM471">
        <v>0</v>
      </c>
      <c r="FN471">
        <v>3</v>
      </c>
      <c r="FO471">
        <v>0</v>
      </c>
      <c r="FP471">
        <v>0</v>
      </c>
      <c r="FQ471">
        <v>0</v>
      </c>
      <c r="FR471">
        <v>3</v>
      </c>
      <c r="FS471">
        <v>0</v>
      </c>
      <c r="FT471">
        <v>0</v>
      </c>
      <c r="FU471">
        <v>6</v>
      </c>
      <c r="FV471">
        <v>4</v>
      </c>
      <c r="FW471">
        <v>0</v>
      </c>
      <c r="FX471">
        <v>2</v>
      </c>
      <c r="FY471">
        <v>4</v>
      </c>
      <c r="FZ471">
        <v>2</v>
      </c>
      <c r="GA471">
        <v>9</v>
      </c>
      <c r="GB471">
        <v>4</v>
      </c>
      <c r="GC471">
        <v>201</v>
      </c>
      <c r="GD471">
        <v>62</v>
      </c>
      <c r="GE471">
        <v>263</v>
      </c>
      <c r="GF471">
        <v>8</v>
      </c>
      <c r="GG471">
        <v>2</v>
      </c>
      <c r="GH471">
        <v>10</v>
      </c>
      <c r="GI471">
        <v>193</v>
      </c>
      <c r="GJ471">
        <v>60</v>
      </c>
      <c r="GK471">
        <v>253</v>
      </c>
      <c r="GL471">
        <v>201</v>
      </c>
      <c r="GM471">
        <v>14</v>
      </c>
      <c r="GN471">
        <v>14</v>
      </c>
      <c r="GO471">
        <v>14</v>
      </c>
      <c r="GP471">
        <v>66</v>
      </c>
      <c r="GQ471">
        <v>2</v>
      </c>
      <c r="GR471">
        <v>1</v>
      </c>
      <c r="GS471">
        <v>1</v>
      </c>
      <c r="GT471" t="s">
        <v>121</v>
      </c>
      <c r="GU471" t="s">
        <v>1409</v>
      </c>
      <c r="HH471" s="130"/>
      <c r="HI471" s="130"/>
      <c r="HN471" s="130"/>
      <c r="HO471" s="130"/>
      <c r="HP471" s="130"/>
    </row>
    <row r="472" spans="1:224" x14ac:dyDescent="0.3">
      <c r="A472" t="s">
        <v>147</v>
      </c>
      <c r="B472" t="s">
        <v>247</v>
      </c>
      <c r="C472" t="s">
        <v>958</v>
      </c>
      <c r="D472" t="s">
        <v>959</v>
      </c>
      <c r="E472" s="353">
        <v>44682</v>
      </c>
      <c r="F472">
        <v>6869</v>
      </c>
      <c r="G472">
        <v>239</v>
      </c>
      <c r="H472">
        <v>248</v>
      </c>
      <c r="I472">
        <v>282</v>
      </c>
      <c r="J472">
        <v>204</v>
      </c>
      <c r="K472">
        <v>272</v>
      </c>
      <c r="L472">
        <v>99</v>
      </c>
      <c r="M472">
        <v>158</v>
      </c>
      <c r="N472">
        <v>220</v>
      </c>
      <c r="O472">
        <v>295</v>
      </c>
      <c r="P472">
        <v>8</v>
      </c>
      <c r="Q472">
        <v>9</v>
      </c>
      <c r="R472">
        <v>13</v>
      </c>
      <c r="S472">
        <v>5</v>
      </c>
      <c r="T472">
        <v>9</v>
      </c>
      <c r="U472">
        <v>2</v>
      </c>
      <c r="V472">
        <v>4</v>
      </c>
      <c r="W472">
        <v>10</v>
      </c>
      <c r="X472">
        <v>17</v>
      </c>
      <c r="Y472">
        <v>225</v>
      </c>
      <c r="Z472">
        <v>232</v>
      </c>
      <c r="AA472">
        <v>263</v>
      </c>
      <c r="AB472">
        <v>193</v>
      </c>
      <c r="AC472">
        <v>257</v>
      </c>
      <c r="AD472">
        <v>92</v>
      </c>
      <c r="AE472">
        <v>150</v>
      </c>
      <c r="AF472">
        <v>203</v>
      </c>
      <c r="AG472">
        <v>271</v>
      </c>
      <c r="AH472">
        <v>32</v>
      </c>
      <c r="AI472">
        <v>30</v>
      </c>
      <c r="AJ472">
        <v>1</v>
      </c>
      <c r="AK472">
        <v>1</v>
      </c>
      <c r="AL472">
        <v>30</v>
      </c>
      <c r="AM472">
        <v>28</v>
      </c>
      <c r="AN472">
        <v>57</v>
      </c>
      <c r="AO472">
        <v>0</v>
      </c>
      <c r="AP472">
        <v>55</v>
      </c>
      <c r="AQ472">
        <v>0</v>
      </c>
      <c r="AR472">
        <v>0</v>
      </c>
      <c r="AS472">
        <v>0</v>
      </c>
      <c r="AT472">
        <v>45</v>
      </c>
      <c r="AU472">
        <v>0</v>
      </c>
      <c r="AV472">
        <v>43</v>
      </c>
      <c r="AW472">
        <v>158</v>
      </c>
      <c r="AX472">
        <v>1</v>
      </c>
      <c r="AY472">
        <v>9</v>
      </c>
      <c r="AZ472">
        <v>147</v>
      </c>
      <c r="BA472">
        <v>4</v>
      </c>
      <c r="BB472">
        <v>0</v>
      </c>
      <c r="BC472">
        <v>0</v>
      </c>
      <c r="BD472">
        <v>4</v>
      </c>
      <c r="BE472">
        <v>150</v>
      </c>
      <c r="BF472">
        <v>1</v>
      </c>
      <c r="BG472">
        <v>9</v>
      </c>
      <c r="BH472">
        <v>139</v>
      </c>
      <c r="BI472">
        <v>35</v>
      </c>
      <c r="BJ472">
        <v>4</v>
      </c>
      <c r="BK472">
        <v>70</v>
      </c>
      <c r="BL472">
        <v>40</v>
      </c>
      <c r="BM472">
        <v>8</v>
      </c>
      <c r="BN472">
        <v>0</v>
      </c>
      <c r="BO472">
        <v>6</v>
      </c>
      <c r="BP472">
        <v>2</v>
      </c>
      <c r="BQ472">
        <v>0</v>
      </c>
      <c r="BR472">
        <v>0</v>
      </c>
      <c r="BS472">
        <v>4</v>
      </c>
      <c r="BT472">
        <v>0</v>
      </c>
      <c r="BU472">
        <v>0</v>
      </c>
      <c r="BV472">
        <v>0</v>
      </c>
      <c r="BW472">
        <v>2</v>
      </c>
      <c r="BX472">
        <v>1</v>
      </c>
      <c r="BY472">
        <v>1</v>
      </c>
      <c r="BZ472">
        <v>4</v>
      </c>
      <c r="CA472">
        <v>1</v>
      </c>
      <c r="CB472">
        <v>2</v>
      </c>
      <c r="CC472">
        <v>2</v>
      </c>
      <c r="CG472">
        <v>239</v>
      </c>
      <c r="CH472">
        <v>143</v>
      </c>
      <c r="CI472">
        <v>282</v>
      </c>
      <c r="CJ472">
        <v>75</v>
      </c>
      <c r="CK472">
        <v>252</v>
      </c>
      <c r="CL472">
        <v>160</v>
      </c>
      <c r="CM472">
        <v>248</v>
      </c>
      <c r="CN472">
        <v>231</v>
      </c>
      <c r="CO472">
        <v>193</v>
      </c>
      <c r="CP472">
        <v>59</v>
      </c>
      <c r="CQ472">
        <v>8</v>
      </c>
      <c r="CR472">
        <v>6</v>
      </c>
      <c r="CS472">
        <v>13</v>
      </c>
      <c r="CT472">
        <v>0</v>
      </c>
      <c r="CU472">
        <v>10</v>
      </c>
      <c r="CV472">
        <v>4</v>
      </c>
      <c r="CW472">
        <v>9</v>
      </c>
      <c r="CX472">
        <v>7</v>
      </c>
      <c r="CY472">
        <v>6</v>
      </c>
      <c r="CZ472">
        <v>1</v>
      </c>
      <c r="DA472">
        <v>225</v>
      </c>
      <c r="DB472">
        <v>134</v>
      </c>
      <c r="DC472">
        <v>263</v>
      </c>
      <c r="DD472">
        <v>75</v>
      </c>
      <c r="DE472">
        <v>238</v>
      </c>
      <c r="DF472">
        <v>156</v>
      </c>
      <c r="DG472">
        <v>232</v>
      </c>
      <c r="DH472">
        <v>217</v>
      </c>
      <c r="DI472">
        <v>183</v>
      </c>
      <c r="DJ472">
        <v>58</v>
      </c>
      <c r="DL472">
        <v>346</v>
      </c>
      <c r="DM472">
        <v>337</v>
      </c>
      <c r="DN472">
        <v>9</v>
      </c>
      <c r="DO472">
        <v>346</v>
      </c>
      <c r="DP472">
        <v>21</v>
      </c>
      <c r="DQ472">
        <v>316</v>
      </c>
      <c r="DR472">
        <v>9</v>
      </c>
      <c r="DS472">
        <v>129</v>
      </c>
      <c r="DT472">
        <v>174</v>
      </c>
      <c r="DU472">
        <v>229</v>
      </c>
      <c r="DV472">
        <v>34</v>
      </c>
      <c r="DW472">
        <v>25</v>
      </c>
      <c r="DX472">
        <v>11</v>
      </c>
      <c r="DY472">
        <v>14</v>
      </c>
      <c r="DZ472">
        <v>33</v>
      </c>
      <c r="EA472">
        <v>0</v>
      </c>
      <c r="EB472">
        <v>123</v>
      </c>
      <c r="EC472">
        <v>5</v>
      </c>
      <c r="ED472">
        <v>167</v>
      </c>
      <c r="EE472">
        <v>6</v>
      </c>
      <c r="EF472">
        <v>2</v>
      </c>
      <c r="EG472">
        <v>17</v>
      </c>
      <c r="EH472">
        <v>122</v>
      </c>
      <c r="EI472">
        <v>205</v>
      </c>
      <c r="EJ472">
        <v>2</v>
      </c>
      <c r="EK472">
        <v>11</v>
      </c>
      <c r="EL472">
        <v>5</v>
      </c>
      <c r="EM472">
        <v>3</v>
      </c>
      <c r="EN472">
        <v>0</v>
      </c>
      <c r="EO472">
        <v>3</v>
      </c>
      <c r="EP472">
        <v>113</v>
      </c>
      <c r="EQ472">
        <v>200</v>
      </c>
      <c r="ER472">
        <v>1</v>
      </c>
      <c r="ES472">
        <v>29</v>
      </c>
      <c r="ET472">
        <v>3</v>
      </c>
      <c r="EU472">
        <v>14</v>
      </c>
      <c r="EV472">
        <v>2</v>
      </c>
      <c r="EW472">
        <v>5398</v>
      </c>
      <c r="EX472">
        <v>1</v>
      </c>
      <c r="EY472">
        <v>598</v>
      </c>
      <c r="EZ472">
        <v>8</v>
      </c>
      <c r="FA472">
        <v>16</v>
      </c>
      <c r="FB472">
        <v>50</v>
      </c>
      <c r="FC472">
        <v>1749</v>
      </c>
      <c r="FD472">
        <v>2329</v>
      </c>
      <c r="FE472">
        <v>1336</v>
      </c>
      <c r="FF472">
        <v>5414</v>
      </c>
      <c r="FG472">
        <v>27</v>
      </c>
      <c r="FH472">
        <v>15</v>
      </c>
      <c r="FI472">
        <v>0</v>
      </c>
      <c r="FJ472">
        <v>2</v>
      </c>
      <c r="FK472">
        <v>2</v>
      </c>
      <c r="FL472">
        <v>23</v>
      </c>
      <c r="FM472">
        <v>2</v>
      </c>
      <c r="FN472">
        <v>2</v>
      </c>
      <c r="FO472">
        <v>1</v>
      </c>
      <c r="FP472">
        <v>0</v>
      </c>
      <c r="FQ472">
        <v>0</v>
      </c>
      <c r="FR472">
        <v>1</v>
      </c>
      <c r="FS472">
        <v>0</v>
      </c>
      <c r="FT472">
        <v>0</v>
      </c>
      <c r="FU472">
        <v>7</v>
      </c>
      <c r="FV472">
        <v>6</v>
      </c>
      <c r="FW472">
        <v>2</v>
      </c>
      <c r="FX472">
        <v>2</v>
      </c>
      <c r="FY472">
        <v>6</v>
      </c>
      <c r="FZ472">
        <v>0</v>
      </c>
      <c r="GA472">
        <v>9</v>
      </c>
      <c r="GB472">
        <v>3</v>
      </c>
      <c r="GC472">
        <v>147</v>
      </c>
      <c r="GD472">
        <v>59</v>
      </c>
      <c r="GE472">
        <v>206</v>
      </c>
      <c r="GF472">
        <v>6</v>
      </c>
      <c r="GG472">
        <v>1</v>
      </c>
      <c r="GH472">
        <v>7</v>
      </c>
      <c r="GI472">
        <v>137</v>
      </c>
      <c r="GJ472">
        <v>58</v>
      </c>
      <c r="GK472">
        <v>195</v>
      </c>
      <c r="GL472">
        <v>147</v>
      </c>
      <c r="GM472">
        <v>8</v>
      </c>
      <c r="GN472">
        <v>8</v>
      </c>
      <c r="GO472">
        <v>8</v>
      </c>
      <c r="GP472">
        <v>41</v>
      </c>
      <c r="GQ472">
        <v>2</v>
      </c>
      <c r="GR472">
        <v>0</v>
      </c>
      <c r="GS472">
        <v>0</v>
      </c>
      <c r="GT472" t="s">
        <v>118</v>
      </c>
      <c r="GU472" t="s">
        <v>1410</v>
      </c>
      <c r="HH472" s="130"/>
      <c r="HI472" s="130"/>
      <c r="HN472" s="130"/>
      <c r="HO472" s="130"/>
      <c r="HP472" s="130"/>
    </row>
    <row r="473" spans="1:224" x14ac:dyDescent="0.3">
      <c r="A473" t="s">
        <v>147</v>
      </c>
      <c r="B473" t="s">
        <v>247</v>
      </c>
      <c r="C473" t="s">
        <v>958</v>
      </c>
      <c r="D473" t="s">
        <v>959</v>
      </c>
      <c r="E473" s="353">
        <v>44713</v>
      </c>
      <c r="F473">
        <v>6855</v>
      </c>
      <c r="G473">
        <v>249</v>
      </c>
      <c r="H473">
        <v>251</v>
      </c>
      <c r="I473">
        <v>284</v>
      </c>
      <c r="J473">
        <v>223</v>
      </c>
      <c r="K473">
        <v>274</v>
      </c>
      <c r="L473">
        <v>110</v>
      </c>
      <c r="M473">
        <v>173</v>
      </c>
      <c r="N473">
        <v>224</v>
      </c>
      <c r="O473">
        <v>292</v>
      </c>
      <c r="P473">
        <v>9</v>
      </c>
      <c r="Q473">
        <v>10</v>
      </c>
      <c r="R473">
        <v>14</v>
      </c>
      <c r="S473">
        <v>7</v>
      </c>
      <c r="T473">
        <v>10</v>
      </c>
      <c r="U473">
        <v>2</v>
      </c>
      <c r="V473">
        <v>5</v>
      </c>
      <c r="W473">
        <v>12</v>
      </c>
      <c r="X473">
        <v>18</v>
      </c>
      <c r="Y473">
        <v>235</v>
      </c>
      <c r="Z473">
        <v>234</v>
      </c>
      <c r="AA473">
        <v>264</v>
      </c>
      <c r="AB473">
        <v>211</v>
      </c>
      <c r="AC473">
        <v>258</v>
      </c>
      <c r="AD473">
        <v>104</v>
      </c>
      <c r="AE473">
        <v>165</v>
      </c>
      <c r="AF473">
        <v>206</v>
      </c>
      <c r="AG473">
        <v>268</v>
      </c>
      <c r="AH473">
        <v>32</v>
      </c>
      <c r="AI473">
        <v>29</v>
      </c>
      <c r="AJ473">
        <v>1</v>
      </c>
      <c r="AK473">
        <v>1</v>
      </c>
      <c r="AL473">
        <v>30</v>
      </c>
      <c r="AM473">
        <v>27</v>
      </c>
      <c r="AN473">
        <v>68</v>
      </c>
      <c r="AO473">
        <v>0</v>
      </c>
      <c r="AP473">
        <v>66</v>
      </c>
      <c r="AQ473">
        <v>0</v>
      </c>
      <c r="AR473">
        <v>0</v>
      </c>
      <c r="AS473">
        <v>0</v>
      </c>
      <c r="AT473">
        <v>53</v>
      </c>
      <c r="AU473">
        <v>0</v>
      </c>
      <c r="AV473">
        <v>51</v>
      </c>
      <c r="AW473">
        <v>173</v>
      </c>
      <c r="AX473">
        <v>1</v>
      </c>
      <c r="AY473">
        <v>11</v>
      </c>
      <c r="AZ473">
        <v>161</v>
      </c>
      <c r="BA473">
        <v>5</v>
      </c>
      <c r="BB473">
        <v>0</v>
      </c>
      <c r="BC473">
        <v>0</v>
      </c>
      <c r="BD473">
        <v>5</v>
      </c>
      <c r="BE473">
        <v>165</v>
      </c>
      <c r="BF473">
        <v>1</v>
      </c>
      <c r="BG473">
        <v>11</v>
      </c>
      <c r="BH473">
        <v>153</v>
      </c>
      <c r="BI473">
        <v>35</v>
      </c>
      <c r="BJ473">
        <v>4</v>
      </c>
      <c r="BK473">
        <v>70</v>
      </c>
      <c r="BL473">
        <v>40</v>
      </c>
      <c r="BM473">
        <v>8</v>
      </c>
      <c r="BN473">
        <v>0</v>
      </c>
      <c r="BO473">
        <v>6</v>
      </c>
      <c r="BP473">
        <v>2</v>
      </c>
      <c r="BQ473">
        <v>0</v>
      </c>
      <c r="BR473">
        <v>0</v>
      </c>
      <c r="BS473">
        <v>4</v>
      </c>
      <c r="BT473">
        <v>0</v>
      </c>
      <c r="BU473">
        <v>0</v>
      </c>
      <c r="BV473">
        <v>0</v>
      </c>
      <c r="BW473">
        <v>2</v>
      </c>
      <c r="BX473">
        <v>1</v>
      </c>
      <c r="BY473">
        <v>1</v>
      </c>
      <c r="BZ473">
        <v>4</v>
      </c>
      <c r="CA473">
        <v>1</v>
      </c>
      <c r="CB473">
        <v>2</v>
      </c>
      <c r="CC473">
        <v>2</v>
      </c>
      <c r="CG473">
        <v>249</v>
      </c>
      <c r="CH473">
        <v>149</v>
      </c>
      <c r="CI473">
        <v>284</v>
      </c>
      <c r="CJ473">
        <v>74</v>
      </c>
      <c r="CK473">
        <v>251</v>
      </c>
      <c r="CL473">
        <v>163</v>
      </c>
      <c r="CM473">
        <v>251</v>
      </c>
      <c r="CN473">
        <v>223</v>
      </c>
      <c r="CO473">
        <v>204</v>
      </c>
      <c r="CP473">
        <v>63</v>
      </c>
      <c r="CQ473">
        <v>9</v>
      </c>
      <c r="CR473">
        <v>6</v>
      </c>
      <c r="CS473">
        <v>14</v>
      </c>
      <c r="CT473">
        <v>0</v>
      </c>
      <c r="CU473">
        <v>11</v>
      </c>
      <c r="CV473">
        <v>4</v>
      </c>
      <c r="CW473">
        <v>10</v>
      </c>
      <c r="CX473">
        <v>8</v>
      </c>
      <c r="CY473">
        <v>7</v>
      </c>
      <c r="CZ473">
        <v>1</v>
      </c>
      <c r="DA473">
        <v>235</v>
      </c>
      <c r="DB473">
        <v>146</v>
      </c>
      <c r="DC473">
        <v>264</v>
      </c>
      <c r="DD473">
        <v>77</v>
      </c>
      <c r="DE473">
        <v>242</v>
      </c>
      <c r="DF473">
        <v>164</v>
      </c>
      <c r="DG473">
        <v>234</v>
      </c>
      <c r="DH473">
        <v>218</v>
      </c>
      <c r="DI473">
        <v>193</v>
      </c>
      <c r="DJ473">
        <v>69</v>
      </c>
      <c r="DL473">
        <v>348</v>
      </c>
      <c r="DM473">
        <v>340</v>
      </c>
      <c r="DN473">
        <v>8</v>
      </c>
      <c r="DO473">
        <v>348</v>
      </c>
      <c r="DP473">
        <v>22</v>
      </c>
      <c r="DQ473">
        <v>318</v>
      </c>
      <c r="DR473">
        <v>8</v>
      </c>
      <c r="DS473">
        <v>117</v>
      </c>
      <c r="DT473">
        <v>174</v>
      </c>
      <c r="DU473">
        <v>230</v>
      </c>
      <c r="DV473">
        <v>35</v>
      </c>
      <c r="DW473">
        <v>25</v>
      </c>
      <c r="DX473">
        <v>11</v>
      </c>
      <c r="DY473">
        <v>14</v>
      </c>
      <c r="DZ473">
        <v>33</v>
      </c>
      <c r="EA473">
        <v>0</v>
      </c>
      <c r="EB473">
        <v>112</v>
      </c>
      <c r="EC473">
        <v>4</v>
      </c>
      <c r="ED473">
        <v>167</v>
      </c>
      <c r="EE473">
        <v>6</v>
      </c>
      <c r="EF473">
        <v>2</v>
      </c>
      <c r="EG473">
        <v>17</v>
      </c>
      <c r="EH473">
        <v>121</v>
      </c>
      <c r="EI473">
        <v>208</v>
      </c>
      <c r="EJ473">
        <v>2</v>
      </c>
      <c r="EK473">
        <v>11</v>
      </c>
      <c r="EL473">
        <v>5</v>
      </c>
      <c r="EM473">
        <v>3</v>
      </c>
      <c r="EN473">
        <v>0</v>
      </c>
      <c r="EO473">
        <v>3</v>
      </c>
      <c r="EP473">
        <v>111</v>
      </c>
      <c r="EQ473">
        <v>202</v>
      </c>
      <c r="ER473">
        <v>1</v>
      </c>
      <c r="ES473">
        <v>29</v>
      </c>
      <c r="ET473">
        <v>3</v>
      </c>
      <c r="EU473">
        <v>15</v>
      </c>
      <c r="EV473">
        <v>2</v>
      </c>
      <c r="EW473">
        <v>5377</v>
      </c>
      <c r="EX473">
        <v>1</v>
      </c>
      <c r="EY473">
        <v>597</v>
      </c>
      <c r="EZ473">
        <v>9</v>
      </c>
      <c r="FA473">
        <v>16</v>
      </c>
      <c r="FB473">
        <v>50</v>
      </c>
      <c r="FC473">
        <v>1731</v>
      </c>
      <c r="FD473">
        <v>2328</v>
      </c>
      <c r="FE473">
        <v>1335</v>
      </c>
      <c r="FF473">
        <v>5394</v>
      </c>
      <c r="FG473">
        <v>26</v>
      </c>
      <c r="FH473">
        <v>16</v>
      </c>
      <c r="FI473">
        <v>0</v>
      </c>
      <c r="FJ473">
        <v>2</v>
      </c>
      <c r="FK473">
        <v>1</v>
      </c>
      <c r="FL473">
        <v>23</v>
      </c>
      <c r="FM473">
        <v>2</v>
      </c>
      <c r="FN473">
        <v>2</v>
      </c>
      <c r="FO473">
        <v>1</v>
      </c>
      <c r="FP473">
        <v>0</v>
      </c>
      <c r="FQ473">
        <v>0</v>
      </c>
      <c r="FR473">
        <v>1</v>
      </c>
      <c r="FS473">
        <v>0</v>
      </c>
      <c r="FT473">
        <v>0</v>
      </c>
      <c r="FU473">
        <v>7</v>
      </c>
      <c r="FV473">
        <v>6</v>
      </c>
      <c r="FW473">
        <v>2</v>
      </c>
      <c r="FX473">
        <v>2</v>
      </c>
      <c r="FY473">
        <v>6</v>
      </c>
      <c r="FZ473">
        <v>0</v>
      </c>
      <c r="GA473">
        <v>9</v>
      </c>
      <c r="GB473">
        <v>3</v>
      </c>
      <c r="GC473">
        <v>150</v>
      </c>
      <c r="GD473">
        <v>59</v>
      </c>
      <c r="GE473">
        <v>209</v>
      </c>
      <c r="GF473">
        <v>7</v>
      </c>
      <c r="GG473">
        <v>1</v>
      </c>
      <c r="GH473">
        <v>8</v>
      </c>
      <c r="GI473">
        <v>139</v>
      </c>
      <c r="GJ473">
        <v>58</v>
      </c>
      <c r="GK473">
        <v>197</v>
      </c>
      <c r="GL473">
        <v>150</v>
      </c>
      <c r="GM473">
        <v>9</v>
      </c>
      <c r="GN473">
        <v>9</v>
      </c>
      <c r="GO473">
        <v>9</v>
      </c>
      <c r="GP473">
        <v>41</v>
      </c>
      <c r="GQ473">
        <v>2</v>
      </c>
      <c r="GR473">
        <v>0</v>
      </c>
      <c r="GS473">
        <v>0</v>
      </c>
      <c r="GT473" t="s">
        <v>121</v>
      </c>
      <c r="GU473" t="s">
        <v>1410</v>
      </c>
      <c r="HH473" s="130"/>
      <c r="HI473" s="130"/>
      <c r="HN473" s="130"/>
      <c r="HO473" s="130"/>
      <c r="HP473" s="130"/>
    </row>
    <row r="474" spans="1:224" x14ac:dyDescent="0.3">
      <c r="A474" t="s">
        <v>147</v>
      </c>
      <c r="B474" t="s">
        <v>253</v>
      </c>
      <c r="C474" t="s">
        <v>961</v>
      </c>
      <c r="D474" t="s">
        <v>962</v>
      </c>
      <c r="E474" s="353">
        <v>44682</v>
      </c>
      <c r="F474">
        <v>7073</v>
      </c>
      <c r="G474">
        <v>226</v>
      </c>
      <c r="H474">
        <v>212</v>
      </c>
      <c r="I474">
        <v>242</v>
      </c>
      <c r="J474">
        <v>162</v>
      </c>
      <c r="K474">
        <v>237</v>
      </c>
      <c r="L474">
        <v>101</v>
      </c>
      <c r="M474">
        <v>161</v>
      </c>
      <c r="N474">
        <v>107</v>
      </c>
      <c r="O474">
        <v>284</v>
      </c>
      <c r="P474">
        <v>7</v>
      </c>
      <c r="Q474">
        <v>7</v>
      </c>
      <c r="R474">
        <v>9</v>
      </c>
      <c r="S474">
        <v>3</v>
      </c>
      <c r="T474">
        <v>7</v>
      </c>
      <c r="U474">
        <v>3</v>
      </c>
      <c r="V474">
        <v>5</v>
      </c>
      <c r="W474">
        <v>3</v>
      </c>
      <c r="X474">
        <v>8</v>
      </c>
      <c r="Y474">
        <v>217</v>
      </c>
      <c r="Z474">
        <v>202</v>
      </c>
      <c r="AA474">
        <v>228</v>
      </c>
      <c r="AB474">
        <v>158</v>
      </c>
      <c r="AC474">
        <v>226</v>
      </c>
      <c r="AD474">
        <v>97</v>
      </c>
      <c r="AE474">
        <v>155</v>
      </c>
      <c r="AF474">
        <v>102</v>
      </c>
      <c r="AG474">
        <v>274</v>
      </c>
      <c r="AH474">
        <v>31</v>
      </c>
      <c r="AI474">
        <v>31</v>
      </c>
      <c r="AJ474">
        <v>0</v>
      </c>
      <c r="AK474">
        <v>0</v>
      </c>
      <c r="AL474">
        <v>31</v>
      </c>
      <c r="AM474">
        <v>31</v>
      </c>
      <c r="AN474">
        <v>59</v>
      </c>
      <c r="AO474">
        <v>2</v>
      </c>
      <c r="AP474">
        <v>57</v>
      </c>
      <c r="AQ474">
        <v>0</v>
      </c>
      <c r="AR474">
        <v>0</v>
      </c>
      <c r="AS474">
        <v>0</v>
      </c>
      <c r="AT474">
        <v>24</v>
      </c>
      <c r="AU474">
        <v>1</v>
      </c>
      <c r="AV474">
        <v>23</v>
      </c>
      <c r="AW474">
        <v>161</v>
      </c>
      <c r="AX474">
        <v>0</v>
      </c>
      <c r="AY474">
        <v>9</v>
      </c>
      <c r="AZ474">
        <v>152</v>
      </c>
      <c r="BA474">
        <v>5</v>
      </c>
      <c r="BB474">
        <v>0</v>
      </c>
      <c r="BC474">
        <v>0</v>
      </c>
      <c r="BD474">
        <v>5</v>
      </c>
      <c r="BE474">
        <v>155</v>
      </c>
      <c r="BF474">
        <v>0</v>
      </c>
      <c r="BG474">
        <v>9</v>
      </c>
      <c r="BH474">
        <v>146</v>
      </c>
      <c r="BI474">
        <v>34</v>
      </c>
      <c r="BJ474">
        <v>2</v>
      </c>
      <c r="BK474">
        <v>43</v>
      </c>
      <c r="BL474">
        <v>34</v>
      </c>
      <c r="BM474">
        <v>8</v>
      </c>
      <c r="BN474">
        <v>1</v>
      </c>
      <c r="BO474">
        <v>18</v>
      </c>
      <c r="BP474">
        <v>3</v>
      </c>
      <c r="BQ474">
        <v>0</v>
      </c>
      <c r="BR474">
        <v>0</v>
      </c>
      <c r="BS474">
        <v>15</v>
      </c>
      <c r="BT474">
        <v>0</v>
      </c>
      <c r="BU474">
        <v>0</v>
      </c>
      <c r="BV474">
        <v>3</v>
      </c>
      <c r="BW474">
        <v>5</v>
      </c>
      <c r="BX474">
        <v>0</v>
      </c>
      <c r="BY474">
        <v>5</v>
      </c>
      <c r="BZ474">
        <v>11</v>
      </c>
      <c r="CA474">
        <v>2</v>
      </c>
      <c r="CB474">
        <v>9</v>
      </c>
      <c r="CC474">
        <v>2</v>
      </c>
      <c r="CG474">
        <v>226</v>
      </c>
      <c r="CH474">
        <v>153</v>
      </c>
      <c r="CI474">
        <v>242</v>
      </c>
      <c r="CJ474">
        <v>77</v>
      </c>
      <c r="CK474">
        <v>222</v>
      </c>
      <c r="CL474">
        <v>144</v>
      </c>
      <c r="CM474">
        <v>212</v>
      </c>
      <c r="CN474">
        <v>193</v>
      </c>
      <c r="CO474">
        <v>179</v>
      </c>
      <c r="CP474">
        <v>70</v>
      </c>
      <c r="CQ474">
        <v>7</v>
      </c>
      <c r="CR474">
        <v>5</v>
      </c>
      <c r="CS474">
        <v>9</v>
      </c>
      <c r="CT474">
        <v>1</v>
      </c>
      <c r="CU474">
        <v>7</v>
      </c>
      <c r="CV474">
        <v>3</v>
      </c>
      <c r="CW474">
        <v>7</v>
      </c>
      <c r="CX474">
        <v>6</v>
      </c>
      <c r="CY474">
        <v>5</v>
      </c>
      <c r="CZ474">
        <v>1</v>
      </c>
      <c r="DA474">
        <v>217</v>
      </c>
      <c r="DB474">
        <v>146</v>
      </c>
      <c r="DC474">
        <v>228</v>
      </c>
      <c r="DD474">
        <v>75</v>
      </c>
      <c r="DE474">
        <v>211</v>
      </c>
      <c r="DF474">
        <v>137</v>
      </c>
      <c r="DG474">
        <v>202</v>
      </c>
      <c r="DH474">
        <v>185</v>
      </c>
      <c r="DI474">
        <v>172</v>
      </c>
      <c r="DJ474">
        <v>68</v>
      </c>
      <c r="DL474">
        <v>323</v>
      </c>
      <c r="DM474">
        <v>317</v>
      </c>
      <c r="DN474">
        <v>6</v>
      </c>
      <c r="DO474">
        <v>323</v>
      </c>
      <c r="DP474">
        <v>13</v>
      </c>
      <c r="DQ474">
        <v>304</v>
      </c>
      <c r="DR474">
        <v>6</v>
      </c>
      <c r="DS474">
        <v>81</v>
      </c>
      <c r="DT474">
        <v>106</v>
      </c>
      <c r="DU474">
        <v>112</v>
      </c>
      <c r="DV474">
        <v>135</v>
      </c>
      <c r="DW474">
        <v>42</v>
      </c>
      <c r="DX474">
        <v>19</v>
      </c>
      <c r="DY474">
        <v>11</v>
      </c>
      <c r="DZ474">
        <v>4</v>
      </c>
      <c r="EA474">
        <v>0</v>
      </c>
      <c r="EB474">
        <v>80</v>
      </c>
      <c r="EC474">
        <v>0</v>
      </c>
      <c r="ED474">
        <v>104</v>
      </c>
      <c r="EE474">
        <v>1</v>
      </c>
      <c r="EF474">
        <v>3</v>
      </c>
      <c r="EG474">
        <v>25</v>
      </c>
      <c r="EH474">
        <v>183</v>
      </c>
      <c r="EI474">
        <v>112</v>
      </c>
      <c r="EJ474">
        <v>3</v>
      </c>
      <c r="EK474">
        <v>6</v>
      </c>
      <c r="EL474">
        <v>4</v>
      </c>
      <c r="EM474">
        <v>0</v>
      </c>
      <c r="EN474">
        <v>0</v>
      </c>
      <c r="EO474">
        <v>15</v>
      </c>
      <c r="EP474">
        <v>177</v>
      </c>
      <c r="EQ474">
        <v>112</v>
      </c>
      <c r="ER474">
        <v>7</v>
      </c>
      <c r="ES474">
        <v>39</v>
      </c>
      <c r="ET474">
        <v>5</v>
      </c>
      <c r="EU474">
        <v>70</v>
      </c>
      <c r="EV474">
        <v>7</v>
      </c>
      <c r="EW474">
        <v>5195</v>
      </c>
      <c r="EX474">
        <v>0</v>
      </c>
      <c r="EY474">
        <v>232</v>
      </c>
      <c r="EZ474">
        <v>22</v>
      </c>
      <c r="FA474">
        <v>11</v>
      </c>
      <c r="FB474">
        <v>48</v>
      </c>
      <c r="FC474">
        <v>2694</v>
      </c>
      <c r="FD474">
        <v>2191</v>
      </c>
      <c r="FE474">
        <v>387</v>
      </c>
      <c r="FF474">
        <v>5272</v>
      </c>
      <c r="FG474">
        <v>40</v>
      </c>
      <c r="FH474">
        <v>5</v>
      </c>
      <c r="FI474">
        <v>0</v>
      </c>
      <c r="FJ474">
        <v>2</v>
      </c>
      <c r="FK474">
        <v>2</v>
      </c>
      <c r="FL474">
        <v>35</v>
      </c>
      <c r="FM474">
        <v>3</v>
      </c>
      <c r="FN474">
        <v>3</v>
      </c>
      <c r="FO474">
        <v>1</v>
      </c>
      <c r="FP474">
        <v>1</v>
      </c>
      <c r="FQ474">
        <v>0</v>
      </c>
      <c r="FR474">
        <v>2</v>
      </c>
      <c r="FS474">
        <v>0</v>
      </c>
      <c r="FT474">
        <v>0</v>
      </c>
      <c r="FU474">
        <v>3</v>
      </c>
      <c r="FV474">
        <v>1</v>
      </c>
      <c r="FW474">
        <v>1</v>
      </c>
      <c r="FX474">
        <v>0</v>
      </c>
      <c r="FY474">
        <v>2</v>
      </c>
      <c r="FZ474">
        <v>0</v>
      </c>
      <c r="GA474">
        <v>6</v>
      </c>
      <c r="GB474">
        <v>2</v>
      </c>
      <c r="GC474">
        <v>148</v>
      </c>
      <c r="GD474">
        <v>39</v>
      </c>
      <c r="GE474">
        <v>187</v>
      </c>
      <c r="GF474">
        <v>2</v>
      </c>
      <c r="GG474">
        <v>0</v>
      </c>
      <c r="GH474">
        <v>2</v>
      </c>
      <c r="GI474">
        <v>145</v>
      </c>
      <c r="GJ474">
        <v>39</v>
      </c>
      <c r="GK474">
        <v>184</v>
      </c>
      <c r="GL474">
        <v>148</v>
      </c>
      <c r="GM474">
        <v>13</v>
      </c>
      <c r="GN474">
        <v>12</v>
      </c>
      <c r="GO474">
        <v>13</v>
      </c>
      <c r="GP474">
        <v>77</v>
      </c>
      <c r="GQ474">
        <v>0</v>
      </c>
      <c r="GR474">
        <v>0</v>
      </c>
      <c r="GS474">
        <v>0</v>
      </c>
      <c r="GT474" t="s">
        <v>118</v>
      </c>
      <c r="GU474" t="s">
        <v>1412</v>
      </c>
      <c r="HH474" s="130"/>
      <c r="HI474" s="130"/>
      <c r="HN474" s="130"/>
      <c r="HO474" s="130"/>
      <c r="HP474" s="130"/>
    </row>
    <row r="475" spans="1:224" x14ac:dyDescent="0.3">
      <c r="A475" t="s">
        <v>147</v>
      </c>
      <c r="B475" t="s">
        <v>253</v>
      </c>
      <c r="C475" t="s">
        <v>961</v>
      </c>
      <c r="D475" t="s">
        <v>962</v>
      </c>
      <c r="E475" s="353">
        <v>44713</v>
      </c>
      <c r="F475">
        <v>7094</v>
      </c>
      <c r="G475">
        <v>225</v>
      </c>
      <c r="H475">
        <v>219</v>
      </c>
      <c r="I475">
        <v>247</v>
      </c>
      <c r="J475">
        <v>169</v>
      </c>
      <c r="K475">
        <v>243</v>
      </c>
      <c r="L475">
        <v>105</v>
      </c>
      <c r="M475">
        <v>165</v>
      </c>
      <c r="N475">
        <v>111</v>
      </c>
      <c r="O475">
        <v>288</v>
      </c>
      <c r="P475">
        <v>7</v>
      </c>
      <c r="Q475">
        <v>7</v>
      </c>
      <c r="R475">
        <v>9</v>
      </c>
      <c r="S475">
        <v>3</v>
      </c>
      <c r="T475">
        <v>7</v>
      </c>
      <c r="U475">
        <v>3</v>
      </c>
      <c r="V475">
        <v>5</v>
      </c>
      <c r="W475">
        <v>3</v>
      </c>
      <c r="X475">
        <v>8</v>
      </c>
      <c r="Y475">
        <v>217</v>
      </c>
      <c r="Z475">
        <v>209</v>
      </c>
      <c r="AA475">
        <v>234</v>
      </c>
      <c r="AB475">
        <v>164</v>
      </c>
      <c r="AC475">
        <v>233</v>
      </c>
      <c r="AD475">
        <v>100</v>
      </c>
      <c r="AE475">
        <v>159</v>
      </c>
      <c r="AF475">
        <v>106</v>
      </c>
      <c r="AG475">
        <v>278</v>
      </c>
      <c r="AH475">
        <v>30</v>
      </c>
      <c r="AI475">
        <v>30</v>
      </c>
      <c r="AJ475">
        <v>0</v>
      </c>
      <c r="AK475">
        <v>0</v>
      </c>
      <c r="AL475">
        <v>30</v>
      </c>
      <c r="AM475">
        <v>30</v>
      </c>
      <c r="AN475">
        <v>56</v>
      </c>
      <c r="AO475">
        <v>2</v>
      </c>
      <c r="AP475">
        <v>53</v>
      </c>
      <c r="AQ475">
        <v>0</v>
      </c>
      <c r="AR475">
        <v>0</v>
      </c>
      <c r="AS475">
        <v>0</v>
      </c>
      <c r="AT475">
        <v>25</v>
      </c>
      <c r="AU475">
        <v>1</v>
      </c>
      <c r="AV475">
        <v>24</v>
      </c>
      <c r="AW475">
        <v>165</v>
      </c>
      <c r="AX475">
        <v>0</v>
      </c>
      <c r="AY475">
        <v>8</v>
      </c>
      <c r="AZ475">
        <v>157</v>
      </c>
      <c r="BA475">
        <v>5</v>
      </c>
      <c r="BB475">
        <v>0</v>
      </c>
      <c r="BC475">
        <v>0</v>
      </c>
      <c r="BD475">
        <v>5</v>
      </c>
      <c r="BE475">
        <v>159</v>
      </c>
      <c r="BF475">
        <v>0</v>
      </c>
      <c r="BG475">
        <v>8</v>
      </c>
      <c r="BH475">
        <v>151</v>
      </c>
      <c r="BI475">
        <v>36</v>
      </c>
      <c r="BJ475">
        <v>2</v>
      </c>
      <c r="BK475">
        <v>45</v>
      </c>
      <c r="BL475">
        <v>35</v>
      </c>
      <c r="BM475">
        <v>8</v>
      </c>
      <c r="BN475">
        <v>1</v>
      </c>
      <c r="BO475">
        <v>18</v>
      </c>
      <c r="BP475">
        <v>3</v>
      </c>
      <c r="BQ475">
        <v>0</v>
      </c>
      <c r="BR475">
        <v>0</v>
      </c>
      <c r="BS475">
        <v>15</v>
      </c>
      <c r="BT475">
        <v>0</v>
      </c>
      <c r="BU475">
        <v>0</v>
      </c>
      <c r="BV475">
        <v>4</v>
      </c>
      <c r="BW475">
        <v>5</v>
      </c>
      <c r="BX475">
        <v>0</v>
      </c>
      <c r="BY475">
        <v>5</v>
      </c>
      <c r="BZ475">
        <v>11</v>
      </c>
      <c r="CA475">
        <v>2</v>
      </c>
      <c r="CB475">
        <v>10</v>
      </c>
      <c r="CC475">
        <v>1</v>
      </c>
      <c r="CG475">
        <v>225</v>
      </c>
      <c r="CH475">
        <v>145</v>
      </c>
      <c r="CI475">
        <v>247</v>
      </c>
      <c r="CJ475">
        <v>79</v>
      </c>
      <c r="CK475">
        <v>217</v>
      </c>
      <c r="CL475">
        <v>142</v>
      </c>
      <c r="CM475">
        <v>219</v>
      </c>
      <c r="CN475">
        <v>184</v>
      </c>
      <c r="CO475">
        <v>179</v>
      </c>
      <c r="CP475">
        <v>62</v>
      </c>
      <c r="CQ475">
        <v>7</v>
      </c>
      <c r="CR475">
        <v>6</v>
      </c>
      <c r="CS475">
        <v>9</v>
      </c>
      <c r="CT475">
        <v>1</v>
      </c>
      <c r="CU475">
        <v>7</v>
      </c>
      <c r="CV475">
        <v>3</v>
      </c>
      <c r="CW475">
        <v>7</v>
      </c>
      <c r="CX475">
        <v>6</v>
      </c>
      <c r="CY475">
        <v>5</v>
      </c>
      <c r="CZ475">
        <v>1</v>
      </c>
      <c r="DA475">
        <v>217</v>
      </c>
      <c r="DB475">
        <v>145</v>
      </c>
      <c r="DC475">
        <v>234</v>
      </c>
      <c r="DD475">
        <v>84</v>
      </c>
      <c r="DE475">
        <v>219</v>
      </c>
      <c r="DF475">
        <v>143</v>
      </c>
      <c r="DG475">
        <v>209</v>
      </c>
      <c r="DH475">
        <v>189</v>
      </c>
      <c r="DI475">
        <v>173</v>
      </c>
      <c r="DJ475">
        <v>64</v>
      </c>
      <c r="DL475">
        <v>327</v>
      </c>
      <c r="DM475">
        <v>321</v>
      </c>
      <c r="DN475">
        <v>6</v>
      </c>
      <c r="DO475">
        <v>327</v>
      </c>
      <c r="DP475">
        <v>13</v>
      </c>
      <c r="DQ475">
        <v>308</v>
      </c>
      <c r="DR475">
        <v>6</v>
      </c>
      <c r="DS475">
        <v>81</v>
      </c>
      <c r="DT475">
        <v>107</v>
      </c>
      <c r="DU475">
        <v>113</v>
      </c>
      <c r="DV475">
        <v>137</v>
      </c>
      <c r="DW475">
        <v>42</v>
      </c>
      <c r="DX475">
        <v>20</v>
      </c>
      <c r="DY475">
        <v>11</v>
      </c>
      <c r="DZ475">
        <v>4</v>
      </c>
      <c r="EA475">
        <v>0</v>
      </c>
      <c r="EB475">
        <v>80</v>
      </c>
      <c r="EC475">
        <v>0</v>
      </c>
      <c r="ED475">
        <v>105</v>
      </c>
      <c r="EE475">
        <v>1</v>
      </c>
      <c r="EF475">
        <v>3</v>
      </c>
      <c r="EG475">
        <v>24</v>
      </c>
      <c r="EH475">
        <v>186</v>
      </c>
      <c r="EI475">
        <v>114</v>
      </c>
      <c r="EJ475">
        <v>3</v>
      </c>
      <c r="EK475">
        <v>6</v>
      </c>
      <c r="EL475">
        <v>4</v>
      </c>
      <c r="EM475">
        <v>0</v>
      </c>
      <c r="EN475">
        <v>0</v>
      </c>
      <c r="EO475">
        <v>14</v>
      </c>
      <c r="EP475">
        <v>175</v>
      </c>
      <c r="EQ475">
        <v>112</v>
      </c>
      <c r="ER475">
        <v>8</v>
      </c>
      <c r="ES475">
        <v>39</v>
      </c>
      <c r="ET475">
        <v>5</v>
      </c>
      <c r="EU475">
        <v>69</v>
      </c>
      <c r="EV475">
        <v>8</v>
      </c>
      <c r="EW475">
        <v>5215</v>
      </c>
      <c r="EX475">
        <v>0</v>
      </c>
      <c r="EY475">
        <v>231</v>
      </c>
      <c r="EZ475">
        <v>20</v>
      </c>
      <c r="FA475">
        <v>11</v>
      </c>
      <c r="FB475">
        <v>49</v>
      </c>
      <c r="FC475">
        <v>2705</v>
      </c>
      <c r="FD475">
        <v>2198</v>
      </c>
      <c r="FE475">
        <v>389</v>
      </c>
      <c r="FF475">
        <v>5292</v>
      </c>
      <c r="FG475">
        <v>42</v>
      </c>
      <c r="FH475">
        <v>6</v>
      </c>
      <c r="FI475">
        <v>0</v>
      </c>
      <c r="FJ475">
        <v>1</v>
      </c>
      <c r="FK475">
        <v>2</v>
      </c>
      <c r="FL475">
        <v>37</v>
      </c>
      <c r="FM475">
        <v>3</v>
      </c>
      <c r="FN475">
        <v>3</v>
      </c>
      <c r="FO475">
        <v>1</v>
      </c>
      <c r="FP475">
        <v>1</v>
      </c>
      <c r="FQ475">
        <v>0</v>
      </c>
      <c r="FR475">
        <v>2</v>
      </c>
      <c r="FS475">
        <v>0</v>
      </c>
      <c r="FT475">
        <v>0</v>
      </c>
      <c r="FU475">
        <v>3</v>
      </c>
      <c r="FV475">
        <v>0</v>
      </c>
      <c r="FW475">
        <v>0</v>
      </c>
      <c r="FX475">
        <v>0</v>
      </c>
      <c r="FY475">
        <v>2</v>
      </c>
      <c r="FZ475">
        <v>0</v>
      </c>
      <c r="GA475">
        <v>6</v>
      </c>
      <c r="GB475">
        <v>2</v>
      </c>
      <c r="GC475">
        <v>151</v>
      </c>
      <c r="GD475">
        <v>41</v>
      </c>
      <c r="GE475">
        <v>192</v>
      </c>
      <c r="GF475">
        <v>2</v>
      </c>
      <c r="GG475">
        <v>0</v>
      </c>
      <c r="GH475">
        <v>2</v>
      </c>
      <c r="GI475">
        <v>148</v>
      </c>
      <c r="GJ475">
        <v>41</v>
      </c>
      <c r="GK475">
        <v>189</v>
      </c>
      <c r="GL475">
        <v>151</v>
      </c>
      <c r="GM475">
        <v>14</v>
      </c>
      <c r="GN475">
        <v>12</v>
      </c>
      <c r="GO475">
        <v>14</v>
      </c>
      <c r="GP475">
        <v>77</v>
      </c>
      <c r="GQ475">
        <v>0</v>
      </c>
      <c r="GR475">
        <v>0</v>
      </c>
      <c r="GS475">
        <v>0</v>
      </c>
      <c r="GT475" t="s">
        <v>121</v>
      </c>
      <c r="GU475" t="s">
        <v>1412</v>
      </c>
      <c r="HH475" s="130"/>
      <c r="HI475" s="130"/>
      <c r="HN475" s="130"/>
      <c r="HO475" s="130"/>
      <c r="HP475" s="130"/>
    </row>
    <row r="476" spans="1:224" x14ac:dyDescent="0.3">
      <c r="A476" t="s">
        <v>147</v>
      </c>
      <c r="B476" t="s">
        <v>253</v>
      </c>
      <c r="C476" t="s">
        <v>963</v>
      </c>
      <c r="D476" t="s">
        <v>964</v>
      </c>
      <c r="E476" s="353">
        <v>44682</v>
      </c>
      <c r="F476">
        <v>3880</v>
      </c>
      <c r="G476">
        <v>208</v>
      </c>
      <c r="H476">
        <v>162</v>
      </c>
      <c r="I476">
        <v>192</v>
      </c>
      <c r="J476">
        <v>172</v>
      </c>
      <c r="K476">
        <v>193</v>
      </c>
      <c r="L476">
        <v>108</v>
      </c>
      <c r="M476">
        <v>192</v>
      </c>
      <c r="N476">
        <v>48</v>
      </c>
      <c r="O476">
        <v>204</v>
      </c>
      <c r="P476">
        <v>11</v>
      </c>
      <c r="Q476">
        <v>8</v>
      </c>
      <c r="R476">
        <v>9</v>
      </c>
      <c r="S476">
        <v>10</v>
      </c>
      <c r="T476">
        <v>9</v>
      </c>
      <c r="U476">
        <v>8</v>
      </c>
      <c r="V476">
        <v>11</v>
      </c>
      <c r="W476">
        <v>2</v>
      </c>
      <c r="X476">
        <v>12</v>
      </c>
      <c r="Y476">
        <v>193</v>
      </c>
      <c r="Z476">
        <v>152</v>
      </c>
      <c r="AA476">
        <v>179</v>
      </c>
      <c r="AB476">
        <v>161</v>
      </c>
      <c r="AC476">
        <v>181</v>
      </c>
      <c r="AD476">
        <v>100</v>
      </c>
      <c r="AE476">
        <v>178</v>
      </c>
      <c r="AF476">
        <v>44</v>
      </c>
      <c r="AG476">
        <v>187</v>
      </c>
      <c r="AH476">
        <v>18</v>
      </c>
      <c r="AI476">
        <v>18</v>
      </c>
      <c r="AJ476">
        <v>0</v>
      </c>
      <c r="AK476">
        <v>0</v>
      </c>
      <c r="AL476">
        <v>18</v>
      </c>
      <c r="AM476">
        <v>18</v>
      </c>
      <c r="AN476">
        <v>90</v>
      </c>
      <c r="AO476">
        <v>7</v>
      </c>
      <c r="AP476">
        <v>83</v>
      </c>
      <c r="AQ476">
        <v>0</v>
      </c>
      <c r="AR476">
        <v>0</v>
      </c>
      <c r="AS476">
        <v>0</v>
      </c>
      <c r="AT476">
        <v>22</v>
      </c>
      <c r="AU476">
        <v>1</v>
      </c>
      <c r="AV476">
        <v>21</v>
      </c>
      <c r="AW476">
        <v>192</v>
      </c>
      <c r="AX476">
        <v>2</v>
      </c>
      <c r="AY476">
        <v>22</v>
      </c>
      <c r="AZ476">
        <v>168</v>
      </c>
      <c r="BA476">
        <v>11</v>
      </c>
      <c r="BB476">
        <v>0</v>
      </c>
      <c r="BC476">
        <v>2</v>
      </c>
      <c r="BD476">
        <v>9</v>
      </c>
      <c r="BE476">
        <v>178</v>
      </c>
      <c r="BF476">
        <v>2</v>
      </c>
      <c r="BG476">
        <v>20</v>
      </c>
      <c r="BH476">
        <v>156</v>
      </c>
      <c r="BI476">
        <v>80</v>
      </c>
      <c r="BJ476">
        <v>4</v>
      </c>
      <c r="BK476">
        <v>48</v>
      </c>
      <c r="BL476">
        <v>40</v>
      </c>
      <c r="BM476">
        <v>5</v>
      </c>
      <c r="BN476">
        <v>3</v>
      </c>
      <c r="BO476">
        <v>9</v>
      </c>
      <c r="BP476">
        <v>4</v>
      </c>
      <c r="BQ476">
        <v>0</v>
      </c>
      <c r="BR476">
        <v>0</v>
      </c>
      <c r="BS476">
        <v>5</v>
      </c>
      <c r="BT476">
        <v>0</v>
      </c>
      <c r="BU476">
        <v>0</v>
      </c>
      <c r="BV476">
        <v>2</v>
      </c>
      <c r="BW476">
        <v>1</v>
      </c>
      <c r="BX476">
        <v>0</v>
      </c>
      <c r="BY476">
        <v>1</v>
      </c>
      <c r="BZ476">
        <v>3</v>
      </c>
      <c r="CA476">
        <v>0</v>
      </c>
      <c r="CB476">
        <v>3</v>
      </c>
      <c r="CC476">
        <v>0</v>
      </c>
      <c r="CG476">
        <v>208</v>
      </c>
      <c r="CH476">
        <v>149</v>
      </c>
      <c r="CI476">
        <v>192</v>
      </c>
      <c r="CJ476">
        <v>82</v>
      </c>
      <c r="CK476">
        <v>181</v>
      </c>
      <c r="CL476">
        <v>140</v>
      </c>
      <c r="CM476">
        <v>162</v>
      </c>
      <c r="CN476">
        <v>155</v>
      </c>
      <c r="CO476">
        <v>158</v>
      </c>
      <c r="CP476">
        <v>72</v>
      </c>
      <c r="CQ476">
        <v>11</v>
      </c>
      <c r="CR476">
        <v>9</v>
      </c>
      <c r="CS476">
        <v>9</v>
      </c>
      <c r="CT476">
        <v>0</v>
      </c>
      <c r="CU476">
        <v>8</v>
      </c>
      <c r="CV476">
        <v>2</v>
      </c>
      <c r="CW476">
        <v>8</v>
      </c>
      <c r="CX476">
        <v>8</v>
      </c>
      <c r="CY476">
        <v>8</v>
      </c>
      <c r="CZ476">
        <v>0</v>
      </c>
      <c r="DA476">
        <v>193</v>
      </c>
      <c r="DB476">
        <v>137</v>
      </c>
      <c r="DC476">
        <v>179</v>
      </c>
      <c r="DD476">
        <v>78</v>
      </c>
      <c r="DE476">
        <v>169</v>
      </c>
      <c r="DF476">
        <v>134</v>
      </c>
      <c r="DG476">
        <v>152</v>
      </c>
      <c r="DH476">
        <v>145</v>
      </c>
      <c r="DI476">
        <v>148</v>
      </c>
      <c r="DJ476">
        <v>71</v>
      </c>
      <c r="DL476">
        <v>220</v>
      </c>
      <c r="DM476">
        <v>215</v>
      </c>
      <c r="DN476">
        <v>5</v>
      </c>
      <c r="DO476">
        <v>220</v>
      </c>
      <c r="DP476">
        <v>13</v>
      </c>
      <c r="DQ476">
        <v>202</v>
      </c>
      <c r="DR476">
        <v>5</v>
      </c>
      <c r="DS476">
        <v>172</v>
      </c>
      <c r="DT476">
        <v>175</v>
      </c>
      <c r="DU476">
        <v>147</v>
      </c>
      <c r="DV476">
        <v>13</v>
      </c>
      <c r="DW476">
        <v>10</v>
      </c>
      <c r="DX476">
        <v>8</v>
      </c>
      <c r="DY476">
        <v>9</v>
      </c>
      <c r="DZ476">
        <v>32</v>
      </c>
      <c r="EA476">
        <v>1</v>
      </c>
      <c r="EB476">
        <v>171</v>
      </c>
      <c r="EC476">
        <v>1</v>
      </c>
      <c r="ED476">
        <v>174</v>
      </c>
      <c r="EE476">
        <v>1</v>
      </c>
      <c r="EF476">
        <v>1</v>
      </c>
      <c r="EG476">
        <v>9</v>
      </c>
      <c r="EH476">
        <v>79</v>
      </c>
      <c r="EI476">
        <v>131</v>
      </c>
      <c r="EJ476">
        <v>1</v>
      </c>
      <c r="EK476">
        <v>4</v>
      </c>
      <c r="EL476">
        <v>6</v>
      </c>
      <c r="EM476">
        <v>2</v>
      </c>
      <c r="EN476">
        <v>0</v>
      </c>
      <c r="EO476">
        <v>4</v>
      </c>
      <c r="EP476">
        <v>72</v>
      </c>
      <c r="EQ476">
        <v>126</v>
      </c>
      <c r="ER476">
        <v>4</v>
      </c>
      <c r="ES476">
        <v>17</v>
      </c>
      <c r="ET476">
        <v>1</v>
      </c>
      <c r="EU476">
        <v>16</v>
      </c>
      <c r="EV476">
        <v>28</v>
      </c>
      <c r="EW476">
        <v>2808</v>
      </c>
      <c r="EX476">
        <v>0</v>
      </c>
      <c r="EY476">
        <v>110</v>
      </c>
      <c r="EZ476">
        <v>3</v>
      </c>
      <c r="FA476">
        <v>13</v>
      </c>
      <c r="FB476">
        <v>45</v>
      </c>
      <c r="FC476">
        <v>1051</v>
      </c>
      <c r="FD476">
        <v>1181</v>
      </c>
      <c r="FE476">
        <v>620</v>
      </c>
      <c r="FF476">
        <v>2852</v>
      </c>
      <c r="FG476">
        <v>23</v>
      </c>
      <c r="FH476">
        <v>11</v>
      </c>
      <c r="FI476">
        <v>0</v>
      </c>
      <c r="FJ476">
        <v>9</v>
      </c>
      <c r="FK476">
        <v>1</v>
      </c>
      <c r="FL476">
        <v>21</v>
      </c>
      <c r="FM476">
        <v>1</v>
      </c>
      <c r="FN476">
        <v>1</v>
      </c>
      <c r="FO476">
        <v>0</v>
      </c>
      <c r="FP476">
        <v>0</v>
      </c>
      <c r="FQ476">
        <v>0</v>
      </c>
      <c r="FR476">
        <v>1</v>
      </c>
      <c r="FS476">
        <v>0</v>
      </c>
      <c r="FT476">
        <v>0</v>
      </c>
      <c r="FU476">
        <v>3</v>
      </c>
      <c r="FV476">
        <v>0</v>
      </c>
      <c r="FW476">
        <v>0</v>
      </c>
      <c r="FX476">
        <v>0</v>
      </c>
      <c r="FY476">
        <v>2</v>
      </c>
      <c r="FZ476">
        <v>0</v>
      </c>
      <c r="GA476">
        <v>4</v>
      </c>
      <c r="GB476">
        <v>1</v>
      </c>
      <c r="GC476">
        <v>95</v>
      </c>
      <c r="GD476">
        <v>41</v>
      </c>
      <c r="GE476">
        <v>136</v>
      </c>
      <c r="GF476">
        <v>6</v>
      </c>
      <c r="GG476">
        <v>0</v>
      </c>
      <c r="GH476">
        <v>6</v>
      </c>
      <c r="GI476">
        <v>88</v>
      </c>
      <c r="GJ476">
        <v>41</v>
      </c>
      <c r="GK476">
        <v>129</v>
      </c>
      <c r="GL476">
        <v>95</v>
      </c>
      <c r="GM476">
        <v>1</v>
      </c>
      <c r="GN476">
        <v>0</v>
      </c>
      <c r="GO476">
        <v>1</v>
      </c>
      <c r="GP476">
        <v>13</v>
      </c>
      <c r="GQ476">
        <v>3</v>
      </c>
      <c r="GR476">
        <v>0</v>
      </c>
      <c r="GS476">
        <v>0</v>
      </c>
      <c r="GT476" t="s">
        <v>118</v>
      </c>
      <c r="GU476" t="s">
        <v>1413</v>
      </c>
      <c r="HH476" s="130"/>
      <c r="HI476" s="130"/>
      <c r="HN476" s="130"/>
      <c r="HO476" s="130"/>
      <c r="HP476" s="130"/>
    </row>
    <row r="477" spans="1:224" x14ac:dyDescent="0.3">
      <c r="A477" t="s">
        <v>147</v>
      </c>
      <c r="B477" t="s">
        <v>253</v>
      </c>
      <c r="C477" t="s">
        <v>963</v>
      </c>
      <c r="D477" t="s">
        <v>964</v>
      </c>
      <c r="E477" s="353">
        <v>44713</v>
      </c>
      <c r="F477">
        <v>3892</v>
      </c>
      <c r="G477">
        <v>208</v>
      </c>
      <c r="H477">
        <v>161</v>
      </c>
      <c r="I477">
        <v>193</v>
      </c>
      <c r="J477">
        <v>170</v>
      </c>
      <c r="K477">
        <v>194</v>
      </c>
      <c r="L477">
        <v>108</v>
      </c>
      <c r="M477">
        <v>192</v>
      </c>
      <c r="N477">
        <v>45</v>
      </c>
      <c r="O477">
        <v>203</v>
      </c>
      <c r="P477">
        <v>10</v>
      </c>
      <c r="Q477">
        <v>8</v>
      </c>
      <c r="R477">
        <v>9</v>
      </c>
      <c r="S477">
        <v>9</v>
      </c>
      <c r="T477">
        <v>9</v>
      </c>
      <c r="U477">
        <v>8</v>
      </c>
      <c r="V477">
        <v>10</v>
      </c>
      <c r="W477">
        <v>2</v>
      </c>
      <c r="X477">
        <v>11</v>
      </c>
      <c r="Y477">
        <v>194</v>
      </c>
      <c r="Z477">
        <v>151</v>
      </c>
      <c r="AA477">
        <v>180</v>
      </c>
      <c r="AB477">
        <v>160</v>
      </c>
      <c r="AC477">
        <v>182</v>
      </c>
      <c r="AD477">
        <v>100</v>
      </c>
      <c r="AE477">
        <v>179</v>
      </c>
      <c r="AF477">
        <v>41</v>
      </c>
      <c r="AG477">
        <v>187</v>
      </c>
      <c r="AH477">
        <v>16</v>
      </c>
      <c r="AI477">
        <v>16</v>
      </c>
      <c r="AJ477">
        <v>0</v>
      </c>
      <c r="AK477">
        <v>0</v>
      </c>
      <c r="AL477">
        <v>16</v>
      </c>
      <c r="AM477">
        <v>16</v>
      </c>
      <c r="AN477">
        <v>89</v>
      </c>
      <c r="AO477">
        <v>7</v>
      </c>
      <c r="AP477">
        <v>82</v>
      </c>
      <c r="AQ477">
        <v>0</v>
      </c>
      <c r="AR477">
        <v>0</v>
      </c>
      <c r="AS477">
        <v>0</v>
      </c>
      <c r="AT477">
        <v>21</v>
      </c>
      <c r="AU477">
        <v>1</v>
      </c>
      <c r="AV477">
        <v>20</v>
      </c>
      <c r="AW477">
        <v>192</v>
      </c>
      <c r="AX477">
        <v>2</v>
      </c>
      <c r="AY477">
        <v>16</v>
      </c>
      <c r="AZ477">
        <v>174</v>
      </c>
      <c r="BA477">
        <v>10</v>
      </c>
      <c r="BB477">
        <v>0</v>
      </c>
      <c r="BC477">
        <v>1</v>
      </c>
      <c r="BD477">
        <v>9</v>
      </c>
      <c r="BE477">
        <v>179</v>
      </c>
      <c r="BF477">
        <v>2</v>
      </c>
      <c r="BG477">
        <v>15</v>
      </c>
      <c r="BH477">
        <v>162</v>
      </c>
      <c r="BI477">
        <v>79</v>
      </c>
      <c r="BJ477">
        <v>4</v>
      </c>
      <c r="BK477">
        <v>48</v>
      </c>
      <c r="BL477">
        <v>40</v>
      </c>
      <c r="BM477">
        <v>5</v>
      </c>
      <c r="BN477">
        <v>3</v>
      </c>
      <c r="BO477">
        <v>8</v>
      </c>
      <c r="BP477">
        <v>4</v>
      </c>
      <c r="BQ477">
        <v>0</v>
      </c>
      <c r="BR477">
        <v>0</v>
      </c>
      <c r="BS477">
        <v>4</v>
      </c>
      <c r="BT477">
        <v>0</v>
      </c>
      <c r="BU477">
        <v>0</v>
      </c>
      <c r="BV477">
        <v>2</v>
      </c>
      <c r="BW477">
        <v>1</v>
      </c>
      <c r="BX477">
        <v>0</v>
      </c>
      <c r="BY477">
        <v>1</v>
      </c>
      <c r="BZ477">
        <v>3</v>
      </c>
      <c r="CA477">
        <v>0</v>
      </c>
      <c r="CB477">
        <v>3</v>
      </c>
      <c r="CC477">
        <v>0</v>
      </c>
      <c r="CG477">
        <v>208</v>
      </c>
      <c r="CH477">
        <v>142</v>
      </c>
      <c r="CI477">
        <v>193</v>
      </c>
      <c r="CJ477">
        <v>80</v>
      </c>
      <c r="CK477">
        <v>176</v>
      </c>
      <c r="CL477">
        <v>135</v>
      </c>
      <c r="CM477">
        <v>161</v>
      </c>
      <c r="CN477">
        <v>149</v>
      </c>
      <c r="CO477">
        <v>158</v>
      </c>
      <c r="CP477">
        <v>68</v>
      </c>
      <c r="CQ477">
        <v>10</v>
      </c>
      <c r="CR477">
        <v>7</v>
      </c>
      <c r="CS477">
        <v>9</v>
      </c>
      <c r="CT477">
        <v>0</v>
      </c>
      <c r="CU477">
        <v>8</v>
      </c>
      <c r="CV477">
        <v>2</v>
      </c>
      <c r="CW477">
        <v>8</v>
      </c>
      <c r="CX477">
        <v>8</v>
      </c>
      <c r="CY477">
        <v>8</v>
      </c>
      <c r="CZ477">
        <v>0</v>
      </c>
      <c r="DA477">
        <v>194</v>
      </c>
      <c r="DB477">
        <v>134</v>
      </c>
      <c r="DC477">
        <v>180</v>
      </c>
      <c r="DD477">
        <v>78</v>
      </c>
      <c r="DE477">
        <v>168</v>
      </c>
      <c r="DF477">
        <v>131</v>
      </c>
      <c r="DG477">
        <v>151</v>
      </c>
      <c r="DH477">
        <v>143</v>
      </c>
      <c r="DI477">
        <v>148</v>
      </c>
      <c r="DJ477">
        <v>69</v>
      </c>
      <c r="DL477">
        <v>219</v>
      </c>
      <c r="DM477">
        <v>214</v>
      </c>
      <c r="DN477">
        <v>5</v>
      </c>
      <c r="DO477">
        <v>219</v>
      </c>
      <c r="DP477">
        <v>12</v>
      </c>
      <c r="DQ477">
        <v>202</v>
      </c>
      <c r="DR477">
        <v>5</v>
      </c>
      <c r="DS477">
        <v>164</v>
      </c>
      <c r="DT477">
        <v>172</v>
      </c>
      <c r="DU477">
        <v>147</v>
      </c>
      <c r="DV477">
        <v>13</v>
      </c>
      <c r="DW477">
        <v>11</v>
      </c>
      <c r="DX477">
        <v>8</v>
      </c>
      <c r="DY477">
        <v>9</v>
      </c>
      <c r="DZ477">
        <v>30</v>
      </c>
      <c r="EA477">
        <v>1</v>
      </c>
      <c r="EB477">
        <v>163</v>
      </c>
      <c r="EC477">
        <v>0</v>
      </c>
      <c r="ED477">
        <v>170</v>
      </c>
      <c r="EE477">
        <v>1</v>
      </c>
      <c r="EF477">
        <v>1</v>
      </c>
      <c r="EG477">
        <v>8</v>
      </c>
      <c r="EH477">
        <v>79</v>
      </c>
      <c r="EI477">
        <v>131</v>
      </c>
      <c r="EJ477">
        <v>1</v>
      </c>
      <c r="EK477">
        <v>3</v>
      </c>
      <c r="EL477">
        <v>6</v>
      </c>
      <c r="EM477">
        <v>2</v>
      </c>
      <c r="EN477">
        <v>0</v>
      </c>
      <c r="EO477">
        <v>4</v>
      </c>
      <c r="EP477">
        <v>72</v>
      </c>
      <c r="EQ477">
        <v>123</v>
      </c>
      <c r="ER477">
        <v>3</v>
      </c>
      <c r="ES477">
        <v>18</v>
      </c>
      <c r="ET477">
        <v>1</v>
      </c>
      <c r="EU477">
        <v>16</v>
      </c>
      <c r="EV477">
        <v>28</v>
      </c>
      <c r="EW477">
        <v>2820</v>
      </c>
      <c r="EX477">
        <v>0</v>
      </c>
      <c r="EY477">
        <v>111</v>
      </c>
      <c r="EZ477">
        <v>3</v>
      </c>
      <c r="FA477">
        <v>12</v>
      </c>
      <c r="FB477">
        <v>44</v>
      </c>
      <c r="FC477">
        <v>1064</v>
      </c>
      <c r="FD477">
        <v>1182</v>
      </c>
      <c r="FE477">
        <v>618</v>
      </c>
      <c r="FF477">
        <v>2864</v>
      </c>
      <c r="FG477">
        <v>22</v>
      </c>
      <c r="FH477">
        <v>10</v>
      </c>
      <c r="FI477">
        <v>0</v>
      </c>
      <c r="FJ477">
        <v>9</v>
      </c>
      <c r="FK477">
        <v>1</v>
      </c>
      <c r="FL477">
        <v>20</v>
      </c>
      <c r="FM477">
        <v>1</v>
      </c>
      <c r="FN477">
        <v>1</v>
      </c>
      <c r="FO477">
        <v>0</v>
      </c>
      <c r="FP477">
        <v>0</v>
      </c>
      <c r="FQ477">
        <v>0</v>
      </c>
      <c r="FR477">
        <v>1</v>
      </c>
      <c r="FS477">
        <v>0</v>
      </c>
      <c r="FT477">
        <v>0</v>
      </c>
      <c r="FU477">
        <v>3</v>
      </c>
      <c r="FV477">
        <v>0</v>
      </c>
      <c r="FW477">
        <v>0</v>
      </c>
      <c r="FX477">
        <v>0</v>
      </c>
      <c r="FY477">
        <v>2</v>
      </c>
      <c r="FZ477">
        <v>0</v>
      </c>
      <c r="GA477">
        <v>4</v>
      </c>
      <c r="GB477">
        <v>1</v>
      </c>
      <c r="GC477">
        <v>94</v>
      </c>
      <c r="GD477">
        <v>41</v>
      </c>
      <c r="GE477">
        <v>135</v>
      </c>
      <c r="GF477">
        <v>6</v>
      </c>
      <c r="GG477">
        <v>0</v>
      </c>
      <c r="GH477">
        <v>6</v>
      </c>
      <c r="GI477">
        <v>87</v>
      </c>
      <c r="GJ477">
        <v>41</v>
      </c>
      <c r="GK477">
        <v>128</v>
      </c>
      <c r="GL477">
        <v>94</v>
      </c>
      <c r="GM477">
        <v>1</v>
      </c>
      <c r="GN477">
        <v>0</v>
      </c>
      <c r="GO477">
        <v>1</v>
      </c>
      <c r="GP477">
        <v>12</v>
      </c>
      <c r="GQ477">
        <v>2</v>
      </c>
      <c r="GR477">
        <v>0</v>
      </c>
      <c r="GS477">
        <v>0</v>
      </c>
      <c r="GT477" t="s">
        <v>121</v>
      </c>
      <c r="GU477" t="s">
        <v>1413</v>
      </c>
      <c r="HH477" s="130"/>
      <c r="HI477" s="130"/>
      <c r="HN477" s="130"/>
      <c r="HO477" s="130"/>
      <c r="HP477" s="130"/>
    </row>
    <row r="478" spans="1:224" x14ac:dyDescent="0.3">
      <c r="A478" t="s">
        <v>147</v>
      </c>
      <c r="B478" t="s">
        <v>253</v>
      </c>
      <c r="C478" t="s">
        <v>965</v>
      </c>
      <c r="D478" t="s">
        <v>966</v>
      </c>
      <c r="E478" s="353">
        <v>44682</v>
      </c>
      <c r="F478">
        <v>8488</v>
      </c>
      <c r="G478">
        <v>332</v>
      </c>
      <c r="H478">
        <v>292</v>
      </c>
      <c r="I478">
        <v>324</v>
      </c>
      <c r="J478">
        <v>262</v>
      </c>
      <c r="K478">
        <v>316</v>
      </c>
      <c r="L478">
        <v>179</v>
      </c>
      <c r="M478">
        <v>307</v>
      </c>
      <c r="N478">
        <v>238</v>
      </c>
      <c r="O478">
        <v>403</v>
      </c>
      <c r="P478">
        <v>18</v>
      </c>
      <c r="Q478">
        <v>10</v>
      </c>
      <c r="R478">
        <v>11</v>
      </c>
      <c r="S478">
        <v>14</v>
      </c>
      <c r="T478">
        <v>12</v>
      </c>
      <c r="U478">
        <v>7</v>
      </c>
      <c r="V478">
        <v>15</v>
      </c>
      <c r="W478">
        <v>11</v>
      </c>
      <c r="X478">
        <v>23</v>
      </c>
      <c r="Y478">
        <v>304</v>
      </c>
      <c r="Z478">
        <v>273</v>
      </c>
      <c r="AA478">
        <v>303</v>
      </c>
      <c r="AB478">
        <v>241</v>
      </c>
      <c r="AC478">
        <v>295</v>
      </c>
      <c r="AD478">
        <v>166</v>
      </c>
      <c r="AE478">
        <v>284</v>
      </c>
      <c r="AF478">
        <v>218</v>
      </c>
      <c r="AG478">
        <v>367</v>
      </c>
      <c r="AH478">
        <v>36</v>
      </c>
      <c r="AI478">
        <v>36</v>
      </c>
      <c r="AJ478">
        <v>6</v>
      </c>
      <c r="AK478">
        <v>6</v>
      </c>
      <c r="AL478">
        <v>29</v>
      </c>
      <c r="AM478">
        <v>29</v>
      </c>
      <c r="AN478">
        <v>114</v>
      </c>
      <c r="AO478">
        <v>4</v>
      </c>
      <c r="AP478">
        <v>107</v>
      </c>
      <c r="AQ478">
        <v>0</v>
      </c>
      <c r="AR478">
        <v>0</v>
      </c>
      <c r="AS478">
        <v>0</v>
      </c>
      <c r="AT478">
        <v>76</v>
      </c>
      <c r="AU478">
        <v>2</v>
      </c>
      <c r="AV478">
        <v>72</v>
      </c>
      <c r="AW478">
        <v>307</v>
      </c>
      <c r="AX478">
        <v>5</v>
      </c>
      <c r="AY478">
        <v>20</v>
      </c>
      <c r="AZ478">
        <v>281</v>
      </c>
      <c r="BA478">
        <v>15</v>
      </c>
      <c r="BB478">
        <v>1</v>
      </c>
      <c r="BC478">
        <v>1</v>
      </c>
      <c r="BD478">
        <v>13</v>
      </c>
      <c r="BE478">
        <v>284</v>
      </c>
      <c r="BF478">
        <v>4</v>
      </c>
      <c r="BG478">
        <v>19</v>
      </c>
      <c r="BH478">
        <v>260</v>
      </c>
      <c r="BI478">
        <v>70</v>
      </c>
      <c r="BJ478">
        <v>8</v>
      </c>
      <c r="BK478">
        <v>69</v>
      </c>
      <c r="BL478">
        <v>32</v>
      </c>
      <c r="BM478">
        <v>10</v>
      </c>
      <c r="BN478">
        <v>3</v>
      </c>
      <c r="BO478">
        <v>11</v>
      </c>
      <c r="BP478">
        <v>1</v>
      </c>
      <c r="BQ478">
        <v>0</v>
      </c>
      <c r="BR478">
        <v>0</v>
      </c>
      <c r="BS478">
        <v>10</v>
      </c>
      <c r="BT478">
        <v>0</v>
      </c>
      <c r="BU478">
        <v>0</v>
      </c>
      <c r="BV478">
        <v>1</v>
      </c>
      <c r="BW478">
        <v>2</v>
      </c>
      <c r="BX478">
        <v>0</v>
      </c>
      <c r="BY478">
        <v>2</v>
      </c>
      <c r="BZ478">
        <v>4</v>
      </c>
      <c r="CA478">
        <v>2</v>
      </c>
      <c r="CB478">
        <v>3</v>
      </c>
      <c r="CC478">
        <v>1</v>
      </c>
      <c r="CG478">
        <v>332</v>
      </c>
      <c r="CH478">
        <v>296</v>
      </c>
      <c r="CI478">
        <v>324</v>
      </c>
      <c r="CJ478">
        <v>88</v>
      </c>
      <c r="CK478">
        <v>284</v>
      </c>
      <c r="CL478">
        <v>170</v>
      </c>
      <c r="CM478">
        <v>292</v>
      </c>
      <c r="CN478">
        <v>271</v>
      </c>
      <c r="CO478">
        <v>264</v>
      </c>
      <c r="CP478">
        <v>117</v>
      </c>
      <c r="CQ478">
        <v>18</v>
      </c>
      <c r="CR478">
        <v>16</v>
      </c>
      <c r="CS478">
        <v>11</v>
      </c>
      <c r="CT478">
        <v>2</v>
      </c>
      <c r="CU478">
        <v>9</v>
      </c>
      <c r="CV478">
        <v>3</v>
      </c>
      <c r="CW478">
        <v>10</v>
      </c>
      <c r="CX478">
        <v>10</v>
      </c>
      <c r="CY478">
        <v>9</v>
      </c>
      <c r="CZ478">
        <v>3</v>
      </c>
      <c r="DA478">
        <v>304</v>
      </c>
      <c r="DB478">
        <v>271</v>
      </c>
      <c r="DC478">
        <v>303</v>
      </c>
      <c r="DD478">
        <v>84</v>
      </c>
      <c r="DE478">
        <v>267</v>
      </c>
      <c r="DF478">
        <v>161</v>
      </c>
      <c r="DG478">
        <v>273</v>
      </c>
      <c r="DH478">
        <v>253</v>
      </c>
      <c r="DI478">
        <v>246</v>
      </c>
      <c r="DJ478">
        <v>111</v>
      </c>
      <c r="DL478">
        <v>430</v>
      </c>
      <c r="DM478">
        <v>416</v>
      </c>
      <c r="DN478">
        <v>14</v>
      </c>
      <c r="DO478">
        <v>430</v>
      </c>
      <c r="DP478">
        <v>27</v>
      </c>
      <c r="DQ478">
        <v>389</v>
      </c>
      <c r="DR478">
        <v>14</v>
      </c>
      <c r="DS478">
        <v>109</v>
      </c>
      <c r="DT478">
        <v>190</v>
      </c>
      <c r="DU478">
        <v>248</v>
      </c>
      <c r="DV478">
        <v>101</v>
      </c>
      <c r="DW478">
        <v>57</v>
      </c>
      <c r="DX478">
        <v>16</v>
      </c>
      <c r="DY478">
        <v>5</v>
      </c>
      <c r="DZ478">
        <v>3</v>
      </c>
      <c r="EA478">
        <v>0</v>
      </c>
      <c r="EB478">
        <v>108</v>
      </c>
      <c r="EC478">
        <v>1</v>
      </c>
      <c r="ED478">
        <v>188</v>
      </c>
      <c r="EE478">
        <v>2</v>
      </c>
      <c r="EF478">
        <v>1</v>
      </c>
      <c r="EG478">
        <v>29</v>
      </c>
      <c r="EH478">
        <v>208</v>
      </c>
      <c r="EI478">
        <v>192</v>
      </c>
      <c r="EJ478">
        <v>1</v>
      </c>
      <c r="EK478">
        <v>13</v>
      </c>
      <c r="EL478">
        <v>12</v>
      </c>
      <c r="EM478">
        <v>1</v>
      </c>
      <c r="EN478">
        <v>0</v>
      </c>
      <c r="EO478">
        <v>15</v>
      </c>
      <c r="EP478">
        <v>187</v>
      </c>
      <c r="EQ478">
        <v>187</v>
      </c>
      <c r="ER478">
        <v>2</v>
      </c>
      <c r="ES478">
        <v>36</v>
      </c>
      <c r="ET478">
        <v>2</v>
      </c>
      <c r="EU478">
        <v>20</v>
      </c>
      <c r="EV478">
        <v>5</v>
      </c>
      <c r="EW478">
        <v>6182</v>
      </c>
      <c r="EX478">
        <v>0</v>
      </c>
      <c r="EY478">
        <v>518</v>
      </c>
      <c r="EZ478">
        <v>17</v>
      </c>
      <c r="FA478">
        <v>27</v>
      </c>
      <c r="FB478">
        <v>88</v>
      </c>
      <c r="FC478">
        <v>2499</v>
      </c>
      <c r="FD478">
        <v>2705</v>
      </c>
      <c r="FE478">
        <v>1003</v>
      </c>
      <c r="FF478">
        <v>6207</v>
      </c>
      <c r="FG478">
        <v>46</v>
      </c>
      <c r="FH478">
        <v>24</v>
      </c>
      <c r="FI478">
        <v>0</v>
      </c>
      <c r="FJ478">
        <v>2</v>
      </c>
      <c r="FK478">
        <v>0</v>
      </c>
      <c r="FL478">
        <v>44</v>
      </c>
      <c r="FM478">
        <v>2</v>
      </c>
      <c r="FN478">
        <v>1</v>
      </c>
      <c r="FO478">
        <v>0</v>
      </c>
      <c r="FP478">
        <v>0</v>
      </c>
      <c r="FQ478">
        <v>0</v>
      </c>
      <c r="FR478">
        <v>1</v>
      </c>
      <c r="FS478">
        <v>0</v>
      </c>
      <c r="FT478">
        <v>0</v>
      </c>
      <c r="FU478">
        <v>6</v>
      </c>
      <c r="FV478">
        <v>2</v>
      </c>
      <c r="FW478">
        <v>0</v>
      </c>
      <c r="FX478">
        <v>2</v>
      </c>
      <c r="FY478">
        <v>5</v>
      </c>
      <c r="FZ478">
        <v>1</v>
      </c>
      <c r="GA478">
        <v>7</v>
      </c>
      <c r="GB478">
        <v>3</v>
      </c>
      <c r="GC478">
        <v>182</v>
      </c>
      <c r="GD478">
        <v>57</v>
      </c>
      <c r="GE478">
        <v>239</v>
      </c>
      <c r="GF478">
        <v>4</v>
      </c>
      <c r="GG478">
        <v>1</v>
      </c>
      <c r="GH478">
        <v>5</v>
      </c>
      <c r="GI478">
        <v>172</v>
      </c>
      <c r="GJ478">
        <v>54</v>
      </c>
      <c r="GK478">
        <v>226</v>
      </c>
      <c r="GL478">
        <v>182</v>
      </c>
      <c r="GM478">
        <v>8</v>
      </c>
      <c r="GN478">
        <v>8</v>
      </c>
      <c r="GO478">
        <v>8</v>
      </c>
      <c r="GP478">
        <v>86</v>
      </c>
      <c r="GQ478">
        <v>7</v>
      </c>
      <c r="GR478">
        <v>5</v>
      </c>
      <c r="GS478">
        <v>5</v>
      </c>
      <c r="GT478" t="s">
        <v>118</v>
      </c>
      <c r="GU478" t="s">
        <v>1414</v>
      </c>
      <c r="HH478" s="130"/>
      <c r="HI478" s="130"/>
      <c r="HN478" s="130"/>
      <c r="HO478" s="130"/>
      <c r="HP478" s="130"/>
    </row>
    <row r="479" spans="1:224" x14ac:dyDescent="0.3">
      <c r="A479" t="s">
        <v>147</v>
      </c>
      <c r="B479" t="s">
        <v>253</v>
      </c>
      <c r="C479" t="s">
        <v>965</v>
      </c>
      <c r="D479" t="s">
        <v>966</v>
      </c>
      <c r="E479" s="353">
        <v>44713</v>
      </c>
      <c r="F479">
        <v>8504</v>
      </c>
      <c r="G479">
        <v>342</v>
      </c>
      <c r="H479">
        <v>299</v>
      </c>
      <c r="I479">
        <v>327</v>
      </c>
      <c r="J479">
        <v>272</v>
      </c>
      <c r="K479">
        <v>323</v>
      </c>
      <c r="L479">
        <v>179</v>
      </c>
      <c r="M479">
        <v>310</v>
      </c>
      <c r="N479">
        <v>257</v>
      </c>
      <c r="O479">
        <v>409</v>
      </c>
      <c r="P479">
        <v>19</v>
      </c>
      <c r="Q479">
        <v>11</v>
      </c>
      <c r="R479">
        <v>12</v>
      </c>
      <c r="S479">
        <v>15</v>
      </c>
      <c r="T479">
        <v>12</v>
      </c>
      <c r="U479">
        <v>7</v>
      </c>
      <c r="V479">
        <v>15</v>
      </c>
      <c r="W479">
        <v>11</v>
      </c>
      <c r="X479">
        <v>23</v>
      </c>
      <c r="Y479">
        <v>314</v>
      </c>
      <c r="Z479">
        <v>280</v>
      </c>
      <c r="AA479">
        <v>306</v>
      </c>
      <c r="AB479">
        <v>250</v>
      </c>
      <c r="AC479">
        <v>303</v>
      </c>
      <c r="AD479">
        <v>167</v>
      </c>
      <c r="AE479">
        <v>288</v>
      </c>
      <c r="AF479">
        <v>236</v>
      </c>
      <c r="AG479">
        <v>373</v>
      </c>
      <c r="AH479">
        <v>38</v>
      </c>
      <c r="AI479">
        <v>37</v>
      </c>
      <c r="AJ479">
        <v>6</v>
      </c>
      <c r="AK479">
        <v>6</v>
      </c>
      <c r="AL479">
        <v>31</v>
      </c>
      <c r="AM479">
        <v>30</v>
      </c>
      <c r="AN479">
        <v>108</v>
      </c>
      <c r="AO479">
        <v>4</v>
      </c>
      <c r="AP479">
        <v>101</v>
      </c>
      <c r="AQ479">
        <v>0</v>
      </c>
      <c r="AR479">
        <v>0</v>
      </c>
      <c r="AS479">
        <v>0</v>
      </c>
      <c r="AT479">
        <v>76</v>
      </c>
      <c r="AU479">
        <v>2</v>
      </c>
      <c r="AV479">
        <v>71</v>
      </c>
      <c r="AW479">
        <v>310</v>
      </c>
      <c r="AX479">
        <v>5</v>
      </c>
      <c r="AY479">
        <v>21</v>
      </c>
      <c r="AZ479">
        <v>283</v>
      </c>
      <c r="BA479">
        <v>15</v>
      </c>
      <c r="BB479">
        <v>1</v>
      </c>
      <c r="BC479">
        <v>1</v>
      </c>
      <c r="BD479">
        <v>13</v>
      </c>
      <c r="BE479">
        <v>288</v>
      </c>
      <c r="BF479">
        <v>4</v>
      </c>
      <c r="BG479">
        <v>20</v>
      </c>
      <c r="BH479">
        <v>263</v>
      </c>
      <c r="BI479">
        <v>72</v>
      </c>
      <c r="BJ479">
        <v>8</v>
      </c>
      <c r="BK479">
        <v>69</v>
      </c>
      <c r="BL479">
        <v>33</v>
      </c>
      <c r="BM479">
        <v>10</v>
      </c>
      <c r="BN479">
        <v>3</v>
      </c>
      <c r="BO479">
        <v>10</v>
      </c>
      <c r="BP479">
        <v>1</v>
      </c>
      <c r="BQ479">
        <v>0</v>
      </c>
      <c r="BR479">
        <v>0</v>
      </c>
      <c r="BS479">
        <v>9</v>
      </c>
      <c r="BT479">
        <v>0</v>
      </c>
      <c r="BU479">
        <v>0</v>
      </c>
      <c r="BV479">
        <v>1</v>
      </c>
      <c r="BW479">
        <v>2</v>
      </c>
      <c r="BX479">
        <v>0</v>
      </c>
      <c r="BY479">
        <v>2</v>
      </c>
      <c r="BZ479">
        <v>4</v>
      </c>
      <c r="CA479">
        <v>2</v>
      </c>
      <c r="CB479">
        <v>3</v>
      </c>
      <c r="CC479">
        <v>1</v>
      </c>
      <c r="CG479">
        <v>342</v>
      </c>
      <c r="CH479">
        <v>289</v>
      </c>
      <c r="CI479">
        <v>327</v>
      </c>
      <c r="CJ479">
        <v>88</v>
      </c>
      <c r="CK479">
        <v>274</v>
      </c>
      <c r="CL479">
        <v>167</v>
      </c>
      <c r="CM479">
        <v>299</v>
      </c>
      <c r="CN479">
        <v>262</v>
      </c>
      <c r="CO479">
        <v>269</v>
      </c>
      <c r="CP479">
        <v>115</v>
      </c>
      <c r="CQ479">
        <v>19</v>
      </c>
      <c r="CR479">
        <v>16</v>
      </c>
      <c r="CS479">
        <v>12</v>
      </c>
      <c r="CT479">
        <v>2</v>
      </c>
      <c r="CU479">
        <v>9</v>
      </c>
      <c r="CV479">
        <v>3</v>
      </c>
      <c r="CW479">
        <v>11</v>
      </c>
      <c r="CX479">
        <v>11</v>
      </c>
      <c r="CY479">
        <v>10</v>
      </c>
      <c r="CZ479">
        <v>3</v>
      </c>
      <c r="DA479">
        <v>314</v>
      </c>
      <c r="DB479">
        <v>275</v>
      </c>
      <c r="DC479">
        <v>306</v>
      </c>
      <c r="DD479">
        <v>86</v>
      </c>
      <c r="DE479">
        <v>269</v>
      </c>
      <c r="DF479">
        <v>163</v>
      </c>
      <c r="DG479">
        <v>280</v>
      </c>
      <c r="DH479">
        <v>259</v>
      </c>
      <c r="DI479">
        <v>251</v>
      </c>
      <c r="DJ479">
        <v>115</v>
      </c>
      <c r="DL479">
        <v>439</v>
      </c>
      <c r="DM479">
        <v>425</v>
      </c>
      <c r="DN479">
        <v>14</v>
      </c>
      <c r="DO479">
        <v>439</v>
      </c>
      <c r="DP479">
        <v>28</v>
      </c>
      <c r="DQ479">
        <v>397</v>
      </c>
      <c r="DR479">
        <v>14</v>
      </c>
      <c r="DS479">
        <v>119</v>
      </c>
      <c r="DT479">
        <v>196</v>
      </c>
      <c r="DU479">
        <v>255</v>
      </c>
      <c r="DV479">
        <v>99</v>
      </c>
      <c r="DW479">
        <v>62</v>
      </c>
      <c r="DX479">
        <v>16</v>
      </c>
      <c r="DY479">
        <v>5</v>
      </c>
      <c r="DZ479">
        <v>2</v>
      </c>
      <c r="EA479">
        <v>0</v>
      </c>
      <c r="EB479">
        <v>118</v>
      </c>
      <c r="EC479">
        <v>1</v>
      </c>
      <c r="ED479">
        <v>194</v>
      </c>
      <c r="EE479">
        <v>2</v>
      </c>
      <c r="EF479">
        <v>1</v>
      </c>
      <c r="EG479">
        <v>31</v>
      </c>
      <c r="EH479">
        <v>210</v>
      </c>
      <c r="EI479">
        <v>197</v>
      </c>
      <c r="EJ479">
        <v>1</v>
      </c>
      <c r="EK479">
        <v>13</v>
      </c>
      <c r="EL479">
        <v>12</v>
      </c>
      <c r="EM479">
        <v>1</v>
      </c>
      <c r="EN479">
        <v>0</v>
      </c>
      <c r="EO479">
        <v>15</v>
      </c>
      <c r="EP479">
        <v>185</v>
      </c>
      <c r="EQ479">
        <v>188</v>
      </c>
      <c r="ER479">
        <v>2</v>
      </c>
      <c r="ES479">
        <v>37</v>
      </c>
      <c r="ET479">
        <v>2</v>
      </c>
      <c r="EU479">
        <v>20</v>
      </c>
      <c r="EV479">
        <v>6</v>
      </c>
      <c r="EW479">
        <v>6190</v>
      </c>
      <c r="EX479">
        <v>0</v>
      </c>
      <c r="EY479">
        <v>518</v>
      </c>
      <c r="EZ479">
        <v>17</v>
      </c>
      <c r="FA479">
        <v>27</v>
      </c>
      <c r="FB479">
        <v>89</v>
      </c>
      <c r="FC479">
        <v>2507</v>
      </c>
      <c r="FD479">
        <v>2701</v>
      </c>
      <c r="FE479">
        <v>1008</v>
      </c>
      <c r="FF479">
        <v>6216</v>
      </c>
      <c r="FG479">
        <v>46</v>
      </c>
      <c r="FH479">
        <v>20</v>
      </c>
      <c r="FI479">
        <v>0</v>
      </c>
      <c r="FJ479">
        <v>2</v>
      </c>
      <c r="FK479">
        <v>2</v>
      </c>
      <c r="FL479">
        <v>42</v>
      </c>
      <c r="FM479">
        <v>2</v>
      </c>
      <c r="FN479">
        <v>1</v>
      </c>
      <c r="FO479">
        <v>0</v>
      </c>
      <c r="FP479">
        <v>0</v>
      </c>
      <c r="FQ479">
        <v>0</v>
      </c>
      <c r="FR479">
        <v>1</v>
      </c>
      <c r="FS479">
        <v>0</v>
      </c>
      <c r="FT479">
        <v>0</v>
      </c>
      <c r="FU479">
        <v>7</v>
      </c>
      <c r="FV479">
        <v>2</v>
      </c>
      <c r="FW479">
        <v>0</v>
      </c>
      <c r="FX479">
        <v>2</v>
      </c>
      <c r="FY479">
        <v>6</v>
      </c>
      <c r="FZ479">
        <v>1</v>
      </c>
      <c r="GA479">
        <v>8</v>
      </c>
      <c r="GB479">
        <v>4</v>
      </c>
      <c r="GC479">
        <v>188</v>
      </c>
      <c r="GD479">
        <v>57</v>
      </c>
      <c r="GE479">
        <v>245</v>
      </c>
      <c r="GF479">
        <v>3</v>
      </c>
      <c r="GG479">
        <v>1</v>
      </c>
      <c r="GH479">
        <v>4</v>
      </c>
      <c r="GI479">
        <v>179</v>
      </c>
      <c r="GJ479">
        <v>53</v>
      </c>
      <c r="GK479">
        <v>232</v>
      </c>
      <c r="GL479">
        <v>188</v>
      </c>
      <c r="GM479">
        <v>9</v>
      </c>
      <c r="GN479">
        <v>9</v>
      </c>
      <c r="GO479">
        <v>9</v>
      </c>
      <c r="GP479">
        <v>90</v>
      </c>
      <c r="GQ479">
        <v>7</v>
      </c>
      <c r="GR479">
        <v>5</v>
      </c>
      <c r="GS479">
        <v>5</v>
      </c>
      <c r="GT479" t="s">
        <v>121</v>
      </c>
      <c r="GU479" t="s">
        <v>1414</v>
      </c>
      <c r="HH479" s="130"/>
      <c r="HI479" s="130"/>
      <c r="HN479" s="130"/>
      <c r="HO479" s="130"/>
      <c r="HP479" s="130"/>
    </row>
    <row r="480" spans="1:224" x14ac:dyDescent="0.3">
      <c r="A480" t="s">
        <v>147</v>
      </c>
      <c r="B480" t="s">
        <v>253</v>
      </c>
      <c r="C480" t="s">
        <v>967</v>
      </c>
      <c r="D480" t="s">
        <v>968</v>
      </c>
      <c r="E480" s="353">
        <v>44682</v>
      </c>
      <c r="F480">
        <v>6239</v>
      </c>
      <c r="G480">
        <v>269</v>
      </c>
      <c r="H480">
        <v>291</v>
      </c>
      <c r="I480">
        <v>310</v>
      </c>
      <c r="J480">
        <v>218</v>
      </c>
      <c r="K480">
        <v>309</v>
      </c>
      <c r="L480">
        <v>177</v>
      </c>
      <c r="M480">
        <v>206</v>
      </c>
      <c r="N480">
        <v>240</v>
      </c>
      <c r="O480">
        <v>357</v>
      </c>
      <c r="P480">
        <v>10</v>
      </c>
      <c r="Q480">
        <v>9</v>
      </c>
      <c r="R480">
        <v>11</v>
      </c>
      <c r="S480">
        <v>7</v>
      </c>
      <c r="T480">
        <v>10</v>
      </c>
      <c r="U480">
        <v>3</v>
      </c>
      <c r="V480">
        <v>8</v>
      </c>
      <c r="W480">
        <v>18</v>
      </c>
      <c r="X480">
        <v>22</v>
      </c>
      <c r="Y480">
        <v>258</v>
      </c>
      <c r="Z480">
        <v>281</v>
      </c>
      <c r="AA480">
        <v>298</v>
      </c>
      <c r="AB480">
        <v>210</v>
      </c>
      <c r="AC480">
        <v>298</v>
      </c>
      <c r="AD480">
        <v>174</v>
      </c>
      <c r="AE480">
        <v>197</v>
      </c>
      <c r="AF480">
        <v>222</v>
      </c>
      <c r="AG480">
        <v>334</v>
      </c>
      <c r="AH480">
        <v>38</v>
      </c>
      <c r="AI480">
        <v>36</v>
      </c>
      <c r="AJ480">
        <v>4</v>
      </c>
      <c r="AK480">
        <v>4</v>
      </c>
      <c r="AL480">
        <v>33</v>
      </c>
      <c r="AM480">
        <v>31</v>
      </c>
      <c r="AN480">
        <v>95</v>
      </c>
      <c r="AO480">
        <v>2</v>
      </c>
      <c r="AP480">
        <v>93</v>
      </c>
      <c r="AQ480">
        <v>0</v>
      </c>
      <c r="AR480">
        <v>0</v>
      </c>
      <c r="AS480">
        <v>0</v>
      </c>
      <c r="AT480">
        <v>62</v>
      </c>
      <c r="AU480">
        <v>2</v>
      </c>
      <c r="AV480">
        <v>60</v>
      </c>
      <c r="AW480">
        <v>206</v>
      </c>
      <c r="AX480">
        <v>1</v>
      </c>
      <c r="AY480">
        <v>17</v>
      </c>
      <c r="AZ480">
        <v>186</v>
      </c>
      <c r="BA480">
        <v>8</v>
      </c>
      <c r="BB480">
        <v>1</v>
      </c>
      <c r="BC480">
        <v>1</v>
      </c>
      <c r="BD480">
        <v>6</v>
      </c>
      <c r="BE480">
        <v>197</v>
      </c>
      <c r="BF480">
        <v>0</v>
      </c>
      <c r="BG480">
        <v>16</v>
      </c>
      <c r="BH480">
        <v>179</v>
      </c>
      <c r="BI480">
        <v>64</v>
      </c>
      <c r="BJ480">
        <v>3</v>
      </c>
      <c r="BK480">
        <v>66</v>
      </c>
      <c r="BL480">
        <v>90</v>
      </c>
      <c r="BM480">
        <v>16</v>
      </c>
      <c r="BN480">
        <v>3</v>
      </c>
      <c r="BO480">
        <v>30</v>
      </c>
      <c r="BP480">
        <v>4</v>
      </c>
      <c r="BQ480">
        <v>0</v>
      </c>
      <c r="BR480">
        <v>0</v>
      </c>
      <c r="BS480">
        <v>26</v>
      </c>
      <c r="BT480">
        <v>0</v>
      </c>
      <c r="BU480">
        <v>0</v>
      </c>
      <c r="BV480">
        <v>2</v>
      </c>
      <c r="BW480">
        <v>10</v>
      </c>
      <c r="BX480">
        <v>1</v>
      </c>
      <c r="BY480">
        <v>9</v>
      </c>
      <c r="BZ480">
        <v>19</v>
      </c>
      <c r="CA480">
        <v>3</v>
      </c>
      <c r="CB480">
        <v>17</v>
      </c>
      <c r="CC480">
        <v>2</v>
      </c>
      <c r="CG480">
        <v>269</v>
      </c>
      <c r="CH480">
        <v>188</v>
      </c>
      <c r="CI480">
        <v>310</v>
      </c>
      <c r="CJ480">
        <v>77</v>
      </c>
      <c r="CK480">
        <v>268</v>
      </c>
      <c r="CL480">
        <v>164</v>
      </c>
      <c r="CM480">
        <v>291</v>
      </c>
      <c r="CN480">
        <v>276</v>
      </c>
      <c r="CO480">
        <v>230</v>
      </c>
      <c r="CP480">
        <v>92</v>
      </c>
      <c r="CQ480">
        <v>10</v>
      </c>
      <c r="CR480">
        <v>6</v>
      </c>
      <c r="CS480">
        <v>11</v>
      </c>
      <c r="CT480">
        <v>1</v>
      </c>
      <c r="CU480">
        <v>7</v>
      </c>
      <c r="CV480">
        <v>2</v>
      </c>
      <c r="CW480">
        <v>9</v>
      </c>
      <c r="CX480">
        <v>8</v>
      </c>
      <c r="CY480">
        <v>5</v>
      </c>
      <c r="CZ480">
        <v>0</v>
      </c>
      <c r="DA480">
        <v>258</v>
      </c>
      <c r="DB480">
        <v>182</v>
      </c>
      <c r="DC480">
        <v>298</v>
      </c>
      <c r="DD480">
        <v>75</v>
      </c>
      <c r="DE480">
        <v>260</v>
      </c>
      <c r="DF480">
        <v>161</v>
      </c>
      <c r="DG480">
        <v>281</v>
      </c>
      <c r="DH480">
        <v>267</v>
      </c>
      <c r="DI480">
        <v>224</v>
      </c>
      <c r="DJ480">
        <v>92</v>
      </c>
      <c r="DL480">
        <v>420</v>
      </c>
      <c r="DM480">
        <v>419</v>
      </c>
      <c r="DN480">
        <v>1</v>
      </c>
      <c r="DO480">
        <v>420</v>
      </c>
      <c r="DP480">
        <v>26</v>
      </c>
      <c r="DQ480">
        <v>393</v>
      </c>
      <c r="DR480">
        <v>1</v>
      </c>
      <c r="DS480">
        <v>8</v>
      </c>
      <c r="DT480">
        <v>29</v>
      </c>
      <c r="DU480">
        <v>188</v>
      </c>
      <c r="DV480">
        <v>87</v>
      </c>
      <c r="DW480">
        <v>51</v>
      </c>
      <c r="DX480">
        <v>2</v>
      </c>
      <c r="DY480">
        <v>25</v>
      </c>
      <c r="DZ480">
        <v>64</v>
      </c>
      <c r="EA480">
        <v>3</v>
      </c>
      <c r="EB480">
        <v>8</v>
      </c>
      <c r="EC480">
        <v>0</v>
      </c>
      <c r="ED480">
        <v>25</v>
      </c>
      <c r="EE480">
        <v>4</v>
      </c>
      <c r="EF480">
        <v>2</v>
      </c>
      <c r="EG480">
        <v>35</v>
      </c>
      <c r="EH480">
        <v>218</v>
      </c>
      <c r="EI480">
        <v>165</v>
      </c>
      <c r="EJ480">
        <v>2</v>
      </c>
      <c r="EK480">
        <v>14</v>
      </c>
      <c r="EL480">
        <v>10</v>
      </c>
      <c r="EM480">
        <v>0</v>
      </c>
      <c r="EN480">
        <v>0</v>
      </c>
      <c r="EO480">
        <v>21</v>
      </c>
      <c r="EP480">
        <v>207</v>
      </c>
      <c r="EQ480">
        <v>165</v>
      </c>
      <c r="ER480">
        <v>1</v>
      </c>
      <c r="ES480">
        <v>44</v>
      </c>
      <c r="ET480">
        <v>11</v>
      </c>
      <c r="EU480">
        <v>38</v>
      </c>
      <c r="EV480">
        <v>1</v>
      </c>
      <c r="EW480">
        <v>4562</v>
      </c>
      <c r="EX480">
        <v>1</v>
      </c>
      <c r="EY480">
        <v>357</v>
      </c>
      <c r="EZ480">
        <v>22</v>
      </c>
      <c r="FA480">
        <v>17</v>
      </c>
      <c r="FB480">
        <v>73</v>
      </c>
      <c r="FC480">
        <v>2164</v>
      </c>
      <c r="FD480">
        <v>1912</v>
      </c>
      <c r="FE480">
        <v>525</v>
      </c>
      <c r="FF480">
        <v>4601</v>
      </c>
      <c r="FG480">
        <v>41</v>
      </c>
      <c r="FH480">
        <v>32</v>
      </c>
      <c r="FI480">
        <v>0</v>
      </c>
      <c r="FJ480">
        <v>0</v>
      </c>
      <c r="FK480">
        <v>1</v>
      </c>
      <c r="FL480">
        <v>39</v>
      </c>
      <c r="FM480">
        <v>1</v>
      </c>
      <c r="FN480">
        <v>2</v>
      </c>
      <c r="FO480">
        <v>0</v>
      </c>
      <c r="FP480">
        <v>0</v>
      </c>
      <c r="FQ480">
        <v>0</v>
      </c>
      <c r="FR480">
        <v>1</v>
      </c>
      <c r="FS480">
        <v>0</v>
      </c>
      <c r="FT480">
        <v>0</v>
      </c>
      <c r="FU480">
        <v>7</v>
      </c>
      <c r="FV480">
        <v>3</v>
      </c>
      <c r="FW480">
        <v>2</v>
      </c>
      <c r="FX480">
        <v>1</v>
      </c>
      <c r="FY480">
        <v>3</v>
      </c>
      <c r="FZ480">
        <v>4</v>
      </c>
      <c r="GA480">
        <v>9</v>
      </c>
      <c r="GB480">
        <v>3</v>
      </c>
      <c r="GC480">
        <v>197</v>
      </c>
      <c r="GD480">
        <v>56</v>
      </c>
      <c r="GE480">
        <v>253</v>
      </c>
      <c r="GF480">
        <v>5</v>
      </c>
      <c r="GG480">
        <v>2</v>
      </c>
      <c r="GH480">
        <v>7</v>
      </c>
      <c r="GI480">
        <v>192</v>
      </c>
      <c r="GJ480">
        <v>54</v>
      </c>
      <c r="GK480">
        <v>246</v>
      </c>
      <c r="GL480">
        <v>197</v>
      </c>
      <c r="GM480">
        <v>13</v>
      </c>
      <c r="GN480">
        <v>12</v>
      </c>
      <c r="GO480">
        <v>13</v>
      </c>
      <c r="GP480">
        <v>52</v>
      </c>
      <c r="GQ480">
        <v>3</v>
      </c>
      <c r="GR480">
        <v>1</v>
      </c>
      <c r="GS480">
        <v>1</v>
      </c>
      <c r="GT480" t="s">
        <v>118</v>
      </c>
      <c r="GU480" t="s">
        <v>1415</v>
      </c>
      <c r="HH480" s="130"/>
      <c r="HI480" s="130"/>
      <c r="HN480" s="130"/>
      <c r="HO480" s="130"/>
      <c r="HP480" s="130"/>
    </row>
    <row r="481" spans="1:224" x14ac:dyDescent="0.3">
      <c r="A481" t="s">
        <v>147</v>
      </c>
      <c r="B481" t="s">
        <v>253</v>
      </c>
      <c r="C481" t="s">
        <v>967</v>
      </c>
      <c r="D481" t="s">
        <v>968</v>
      </c>
      <c r="E481" s="353">
        <v>44713</v>
      </c>
      <c r="F481">
        <v>6224</v>
      </c>
      <c r="G481">
        <v>278</v>
      </c>
      <c r="H481">
        <v>281</v>
      </c>
      <c r="I481">
        <v>301</v>
      </c>
      <c r="J481">
        <v>236</v>
      </c>
      <c r="K481">
        <v>307</v>
      </c>
      <c r="L481">
        <v>175</v>
      </c>
      <c r="M481">
        <v>222</v>
      </c>
      <c r="N481">
        <v>248</v>
      </c>
      <c r="O481">
        <v>361</v>
      </c>
      <c r="P481">
        <v>13</v>
      </c>
      <c r="Q481">
        <v>8</v>
      </c>
      <c r="R481">
        <v>10</v>
      </c>
      <c r="S481">
        <v>10</v>
      </c>
      <c r="T481">
        <v>10</v>
      </c>
      <c r="U481">
        <v>3</v>
      </c>
      <c r="V481">
        <v>10</v>
      </c>
      <c r="W481">
        <v>18</v>
      </c>
      <c r="X481">
        <v>22</v>
      </c>
      <c r="Y481">
        <v>264</v>
      </c>
      <c r="Z481">
        <v>272</v>
      </c>
      <c r="AA481">
        <v>290</v>
      </c>
      <c r="AB481">
        <v>225</v>
      </c>
      <c r="AC481">
        <v>296</v>
      </c>
      <c r="AD481">
        <v>172</v>
      </c>
      <c r="AE481">
        <v>211</v>
      </c>
      <c r="AF481">
        <v>230</v>
      </c>
      <c r="AG481">
        <v>338</v>
      </c>
      <c r="AH481">
        <v>37</v>
      </c>
      <c r="AI481">
        <v>35</v>
      </c>
      <c r="AJ481">
        <v>4</v>
      </c>
      <c r="AK481">
        <v>4</v>
      </c>
      <c r="AL481">
        <v>33</v>
      </c>
      <c r="AM481">
        <v>31</v>
      </c>
      <c r="AN481">
        <v>106</v>
      </c>
      <c r="AO481">
        <v>2</v>
      </c>
      <c r="AP481">
        <v>104</v>
      </c>
      <c r="AQ481">
        <v>0</v>
      </c>
      <c r="AR481">
        <v>0</v>
      </c>
      <c r="AS481">
        <v>0</v>
      </c>
      <c r="AT481">
        <v>70</v>
      </c>
      <c r="AU481">
        <v>2</v>
      </c>
      <c r="AV481">
        <v>68</v>
      </c>
      <c r="AW481">
        <v>222</v>
      </c>
      <c r="AX481">
        <v>2</v>
      </c>
      <c r="AY481">
        <v>27</v>
      </c>
      <c r="AZ481">
        <v>191</v>
      </c>
      <c r="BA481">
        <v>10</v>
      </c>
      <c r="BB481">
        <v>1</v>
      </c>
      <c r="BC481">
        <v>1</v>
      </c>
      <c r="BD481">
        <v>8</v>
      </c>
      <c r="BE481">
        <v>211</v>
      </c>
      <c r="BF481">
        <v>1</v>
      </c>
      <c r="BG481">
        <v>26</v>
      </c>
      <c r="BH481">
        <v>182</v>
      </c>
      <c r="BI481">
        <v>63</v>
      </c>
      <c r="BJ481">
        <v>3</v>
      </c>
      <c r="BK481">
        <v>65</v>
      </c>
      <c r="BL481">
        <v>91</v>
      </c>
      <c r="BM481">
        <v>17</v>
      </c>
      <c r="BN481">
        <v>3</v>
      </c>
      <c r="BO481">
        <v>30</v>
      </c>
      <c r="BP481">
        <v>5</v>
      </c>
      <c r="BQ481">
        <v>0</v>
      </c>
      <c r="BR481">
        <v>0</v>
      </c>
      <c r="BS481">
        <v>25</v>
      </c>
      <c r="BT481">
        <v>0</v>
      </c>
      <c r="BU481">
        <v>0</v>
      </c>
      <c r="BV481">
        <v>1</v>
      </c>
      <c r="BW481">
        <v>10</v>
      </c>
      <c r="BX481">
        <v>1</v>
      </c>
      <c r="BY481">
        <v>9</v>
      </c>
      <c r="BZ481">
        <v>18</v>
      </c>
      <c r="CA481">
        <v>3</v>
      </c>
      <c r="CB481">
        <v>16</v>
      </c>
      <c r="CC481">
        <v>2</v>
      </c>
      <c r="CG481">
        <v>278</v>
      </c>
      <c r="CH481">
        <v>176</v>
      </c>
      <c r="CI481">
        <v>301</v>
      </c>
      <c r="CJ481">
        <v>76</v>
      </c>
      <c r="CK481">
        <v>256</v>
      </c>
      <c r="CL481">
        <v>161</v>
      </c>
      <c r="CM481">
        <v>281</v>
      </c>
      <c r="CN481">
        <v>260</v>
      </c>
      <c r="CO481">
        <v>227</v>
      </c>
      <c r="CP481">
        <v>82</v>
      </c>
      <c r="CQ481">
        <v>13</v>
      </c>
      <c r="CR481">
        <v>6</v>
      </c>
      <c r="CS481">
        <v>10</v>
      </c>
      <c r="CT481">
        <v>1</v>
      </c>
      <c r="CU481">
        <v>7</v>
      </c>
      <c r="CV481">
        <v>2</v>
      </c>
      <c r="CW481">
        <v>8</v>
      </c>
      <c r="CX481">
        <v>7</v>
      </c>
      <c r="CY481">
        <v>6</v>
      </c>
      <c r="CZ481">
        <v>0</v>
      </c>
      <c r="DA481">
        <v>264</v>
      </c>
      <c r="DB481">
        <v>177</v>
      </c>
      <c r="DC481">
        <v>290</v>
      </c>
      <c r="DD481">
        <v>74</v>
      </c>
      <c r="DE481">
        <v>252</v>
      </c>
      <c r="DF481">
        <v>161</v>
      </c>
      <c r="DG481">
        <v>272</v>
      </c>
      <c r="DH481">
        <v>257</v>
      </c>
      <c r="DI481">
        <v>220</v>
      </c>
      <c r="DJ481">
        <v>84</v>
      </c>
      <c r="DL481">
        <v>422</v>
      </c>
      <c r="DM481">
        <v>421</v>
      </c>
      <c r="DN481">
        <v>1</v>
      </c>
      <c r="DO481">
        <v>422</v>
      </c>
      <c r="DP481">
        <v>26</v>
      </c>
      <c r="DQ481">
        <v>395</v>
      </c>
      <c r="DR481">
        <v>1</v>
      </c>
      <c r="DS481">
        <v>22</v>
      </c>
      <c r="DT481">
        <v>40</v>
      </c>
      <c r="DU481">
        <v>188</v>
      </c>
      <c r="DV481">
        <v>90</v>
      </c>
      <c r="DW481">
        <v>53</v>
      </c>
      <c r="DX481">
        <v>3</v>
      </c>
      <c r="DY481">
        <v>25</v>
      </c>
      <c r="DZ481">
        <v>60</v>
      </c>
      <c r="EA481">
        <v>3</v>
      </c>
      <c r="EB481">
        <v>19</v>
      </c>
      <c r="EC481">
        <v>3</v>
      </c>
      <c r="ED481">
        <v>33</v>
      </c>
      <c r="EE481">
        <v>7</v>
      </c>
      <c r="EF481">
        <v>2</v>
      </c>
      <c r="EG481">
        <v>36</v>
      </c>
      <c r="EH481">
        <v>219</v>
      </c>
      <c r="EI481">
        <v>165</v>
      </c>
      <c r="EJ481">
        <v>2</v>
      </c>
      <c r="EK481">
        <v>14</v>
      </c>
      <c r="EL481">
        <v>10</v>
      </c>
      <c r="EM481">
        <v>0</v>
      </c>
      <c r="EN481">
        <v>0</v>
      </c>
      <c r="EO481">
        <v>20</v>
      </c>
      <c r="EP481">
        <v>206</v>
      </c>
      <c r="EQ481">
        <v>165</v>
      </c>
      <c r="ER481">
        <v>3</v>
      </c>
      <c r="ES481">
        <v>44</v>
      </c>
      <c r="ET481">
        <v>11</v>
      </c>
      <c r="EU481">
        <v>38</v>
      </c>
      <c r="EV481">
        <v>2</v>
      </c>
      <c r="EW481">
        <v>4549</v>
      </c>
      <c r="EX481">
        <v>0</v>
      </c>
      <c r="EY481">
        <v>358</v>
      </c>
      <c r="EZ481">
        <v>21</v>
      </c>
      <c r="FA481">
        <v>17</v>
      </c>
      <c r="FB481">
        <v>72</v>
      </c>
      <c r="FC481">
        <v>2136</v>
      </c>
      <c r="FD481">
        <v>1922</v>
      </c>
      <c r="FE481">
        <v>531</v>
      </c>
      <c r="FF481">
        <v>4589</v>
      </c>
      <c r="FG481">
        <v>41</v>
      </c>
      <c r="FH481">
        <v>34</v>
      </c>
      <c r="FI481">
        <v>0</v>
      </c>
      <c r="FJ481">
        <v>0</v>
      </c>
      <c r="FK481">
        <v>1</v>
      </c>
      <c r="FL481">
        <v>39</v>
      </c>
      <c r="FM481">
        <v>1</v>
      </c>
      <c r="FN481">
        <v>2</v>
      </c>
      <c r="FO481">
        <v>0</v>
      </c>
      <c r="FP481">
        <v>0</v>
      </c>
      <c r="FQ481">
        <v>0</v>
      </c>
      <c r="FR481">
        <v>1</v>
      </c>
      <c r="FS481">
        <v>0</v>
      </c>
      <c r="FT481">
        <v>0</v>
      </c>
      <c r="FU481">
        <v>7</v>
      </c>
      <c r="FV481">
        <v>4</v>
      </c>
      <c r="FW481">
        <v>2</v>
      </c>
      <c r="FX481">
        <v>2</v>
      </c>
      <c r="FY481">
        <v>3</v>
      </c>
      <c r="FZ481">
        <v>4</v>
      </c>
      <c r="GA481">
        <v>9</v>
      </c>
      <c r="GB481">
        <v>4</v>
      </c>
      <c r="GC481">
        <v>196</v>
      </c>
      <c r="GD481">
        <v>57</v>
      </c>
      <c r="GE481">
        <v>253</v>
      </c>
      <c r="GF481">
        <v>5</v>
      </c>
      <c r="GG481">
        <v>2</v>
      </c>
      <c r="GH481">
        <v>7</v>
      </c>
      <c r="GI481">
        <v>191</v>
      </c>
      <c r="GJ481">
        <v>55</v>
      </c>
      <c r="GK481">
        <v>246</v>
      </c>
      <c r="GL481">
        <v>196</v>
      </c>
      <c r="GM481">
        <v>10</v>
      </c>
      <c r="GN481">
        <v>10</v>
      </c>
      <c r="GO481">
        <v>10</v>
      </c>
      <c r="GP481">
        <v>56</v>
      </c>
      <c r="GQ481">
        <v>3</v>
      </c>
      <c r="GR481">
        <v>1</v>
      </c>
      <c r="GS481">
        <v>1</v>
      </c>
      <c r="GT481" t="s">
        <v>121</v>
      </c>
      <c r="GU481" t="s">
        <v>1415</v>
      </c>
      <c r="HH481" s="130"/>
      <c r="HI481" s="130"/>
      <c r="HN481" s="130"/>
      <c r="HO481" s="130"/>
      <c r="HP481" s="130"/>
    </row>
    <row r="482" spans="1:224" x14ac:dyDescent="0.3">
      <c r="A482" t="s">
        <v>147</v>
      </c>
      <c r="B482" t="s">
        <v>253</v>
      </c>
      <c r="C482" t="s">
        <v>969</v>
      </c>
      <c r="D482" t="s">
        <v>970</v>
      </c>
      <c r="E482" s="353">
        <v>44682</v>
      </c>
      <c r="F482">
        <v>4408</v>
      </c>
      <c r="G482">
        <v>124</v>
      </c>
      <c r="H482">
        <v>115</v>
      </c>
      <c r="I482">
        <v>125</v>
      </c>
      <c r="J482">
        <v>79</v>
      </c>
      <c r="K482">
        <v>123</v>
      </c>
      <c r="L482">
        <v>47</v>
      </c>
      <c r="M482">
        <v>105</v>
      </c>
      <c r="N482">
        <v>21</v>
      </c>
      <c r="O482">
        <v>122</v>
      </c>
      <c r="P482">
        <v>11</v>
      </c>
      <c r="Q482">
        <v>9</v>
      </c>
      <c r="R482">
        <v>12</v>
      </c>
      <c r="S482">
        <v>6</v>
      </c>
      <c r="T482">
        <v>10</v>
      </c>
      <c r="U482">
        <v>5</v>
      </c>
      <c r="V482">
        <v>8</v>
      </c>
      <c r="W482">
        <v>1</v>
      </c>
      <c r="X482">
        <v>11</v>
      </c>
      <c r="Y482">
        <v>111</v>
      </c>
      <c r="Z482">
        <v>104</v>
      </c>
      <c r="AA482">
        <v>111</v>
      </c>
      <c r="AB482">
        <v>72</v>
      </c>
      <c r="AC482">
        <v>111</v>
      </c>
      <c r="AD482">
        <v>41</v>
      </c>
      <c r="AE482">
        <v>96</v>
      </c>
      <c r="AF482">
        <v>20</v>
      </c>
      <c r="AG482">
        <v>109</v>
      </c>
      <c r="AH482">
        <v>6</v>
      </c>
      <c r="AI482">
        <v>5</v>
      </c>
      <c r="AJ482">
        <v>0</v>
      </c>
      <c r="AK482">
        <v>0</v>
      </c>
      <c r="AL482">
        <v>6</v>
      </c>
      <c r="AM482">
        <v>5</v>
      </c>
      <c r="AN482">
        <v>29</v>
      </c>
      <c r="AO482">
        <v>2</v>
      </c>
      <c r="AP482">
        <v>26</v>
      </c>
      <c r="AQ482">
        <v>1</v>
      </c>
      <c r="AR482">
        <v>1</v>
      </c>
      <c r="AS482">
        <v>0</v>
      </c>
      <c r="AT482">
        <v>10</v>
      </c>
      <c r="AU482">
        <v>0</v>
      </c>
      <c r="AV482">
        <v>10</v>
      </c>
      <c r="AW482">
        <v>105</v>
      </c>
      <c r="AX482">
        <v>2</v>
      </c>
      <c r="AY482">
        <v>6</v>
      </c>
      <c r="AZ482">
        <v>97</v>
      </c>
      <c r="BA482">
        <v>8</v>
      </c>
      <c r="BB482">
        <v>0</v>
      </c>
      <c r="BC482">
        <v>0</v>
      </c>
      <c r="BD482">
        <v>8</v>
      </c>
      <c r="BE482">
        <v>96</v>
      </c>
      <c r="BF482">
        <v>2</v>
      </c>
      <c r="BG482">
        <v>6</v>
      </c>
      <c r="BH482">
        <v>88</v>
      </c>
      <c r="BI482">
        <v>29</v>
      </c>
      <c r="BJ482">
        <v>6</v>
      </c>
      <c r="BK482">
        <v>22</v>
      </c>
      <c r="BL482">
        <v>11</v>
      </c>
      <c r="BM482">
        <v>3</v>
      </c>
      <c r="BN482">
        <v>0</v>
      </c>
      <c r="BO482">
        <v>10</v>
      </c>
      <c r="BP482">
        <v>1</v>
      </c>
      <c r="BQ482">
        <v>0</v>
      </c>
      <c r="BR482">
        <v>0</v>
      </c>
      <c r="BS482">
        <v>9</v>
      </c>
      <c r="BT482">
        <v>0</v>
      </c>
      <c r="BU482">
        <v>0</v>
      </c>
      <c r="BV482">
        <v>2</v>
      </c>
      <c r="BW482">
        <v>2</v>
      </c>
      <c r="BX482">
        <v>0</v>
      </c>
      <c r="BY482">
        <v>2</v>
      </c>
      <c r="BZ482">
        <v>7</v>
      </c>
      <c r="CA482">
        <v>1</v>
      </c>
      <c r="CB482">
        <v>5</v>
      </c>
      <c r="CC482">
        <v>1</v>
      </c>
      <c r="CG482">
        <v>124</v>
      </c>
      <c r="CH482">
        <v>98</v>
      </c>
      <c r="CI482">
        <v>125</v>
      </c>
      <c r="CJ482">
        <v>24</v>
      </c>
      <c r="CK482">
        <v>118</v>
      </c>
      <c r="CL482">
        <v>71</v>
      </c>
      <c r="CM482">
        <v>115</v>
      </c>
      <c r="CN482">
        <v>108</v>
      </c>
      <c r="CO482">
        <v>113</v>
      </c>
      <c r="CP482">
        <v>48</v>
      </c>
      <c r="CQ482">
        <v>11</v>
      </c>
      <c r="CR482">
        <v>9</v>
      </c>
      <c r="CS482">
        <v>12</v>
      </c>
      <c r="CT482">
        <v>2</v>
      </c>
      <c r="CU482">
        <v>9</v>
      </c>
      <c r="CV482">
        <v>3</v>
      </c>
      <c r="CW482">
        <v>9</v>
      </c>
      <c r="CX482">
        <v>9</v>
      </c>
      <c r="CY482">
        <v>9</v>
      </c>
      <c r="CZ482">
        <v>2</v>
      </c>
      <c r="DA482">
        <v>111</v>
      </c>
      <c r="DB482">
        <v>88</v>
      </c>
      <c r="DC482">
        <v>111</v>
      </c>
      <c r="DD482">
        <v>20</v>
      </c>
      <c r="DE482">
        <v>107</v>
      </c>
      <c r="DF482">
        <v>66</v>
      </c>
      <c r="DG482">
        <v>104</v>
      </c>
      <c r="DH482">
        <v>97</v>
      </c>
      <c r="DI482">
        <v>102</v>
      </c>
      <c r="DJ482">
        <v>45</v>
      </c>
      <c r="DL482">
        <v>129</v>
      </c>
      <c r="DM482">
        <v>127</v>
      </c>
      <c r="DN482">
        <v>2</v>
      </c>
      <c r="DO482">
        <v>129</v>
      </c>
      <c r="DP482">
        <v>14</v>
      </c>
      <c r="DQ482">
        <v>113</v>
      </c>
      <c r="DR482">
        <v>2</v>
      </c>
      <c r="DS482">
        <v>3</v>
      </c>
      <c r="DT482">
        <v>20</v>
      </c>
      <c r="DU482">
        <v>57</v>
      </c>
      <c r="DV482">
        <v>14</v>
      </c>
      <c r="DW482">
        <v>13</v>
      </c>
      <c r="DX482">
        <v>9</v>
      </c>
      <c r="DY482">
        <v>14</v>
      </c>
      <c r="DZ482">
        <v>21</v>
      </c>
      <c r="EA482">
        <v>1</v>
      </c>
      <c r="EB482">
        <v>1</v>
      </c>
      <c r="EC482">
        <v>2</v>
      </c>
      <c r="ED482">
        <v>15</v>
      </c>
      <c r="EE482">
        <v>4</v>
      </c>
      <c r="EF482">
        <v>2</v>
      </c>
      <c r="EG482">
        <v>5</v>
      </c>
      <c r="EH482">
        <v>69</v>
      </c>
      <c r="EI482">
        <v>53</v>
      </c>
      <c r="EJ482">
        <v>2</v>
      </c>
      <c r="EK482">
        <v>5</v>
      </c>
      <c r="EL482">
        <v>6</v>
      </c>
      <c r="EM482">
        <v>1</v>
      </c>
      <c r="EN482">
        <v>0</v>
      </c>
      <c r="EO482">
        <v>0</v>
      </c>
      <c r="EP482">
        <v>61</v>
      </c>
      <c r="EQ482">
        <v>52</v>
      </c>
      <c r="ER482">
        <v>1</v>
      </c>
      <c r="ES482">
        <v>18</v>
      </c>
      <c r="ET482">
        <v>2</v>
      </c>
      <c r="EU482">
        <v>13</v>
      </c>
      <c r="EV482">
        <v>3</v>
      </c>
      <c r="EW482">
        <v>3130</v>
      </c>
      <c r="EX482">
        <v>0</v>
      </c>
      <c r="EY482">
        <v>129</v>
      </c>
      <c r="EZ482">
        <v>8</v>
      </c>
      <c r="FA482">
        <v>9</v>
      </c>
      <c r="FB482">
        <v>27</v>
      </c>
      <c r="FC482">
        <v>1450</v>
      </c>
      <c r="FD482">
        <v>1426</v>
      </c>
      <c r="FE482">
        <v>270</v>
      </c>
      <c r="FF482">
        <v>3146</v>
      </c>
      <c r="FG482">
        <v>11</v>
      </c>
      <c r="FH482">
        <v>3</v>
      </c>
      <c r="FI482">
        <v>0</v>
      </c>
      <c r="FJ482">
        <v>2</v>
      </c>
      <c r="FK482">
        <v>0</v>
      </c>
      <c r="FL482">
        <v>11</v>
      </c>
      <c r="FM482">
        <v>0</v>
      </c>
      <c r="FN482">
        <v>2</v>
      </c>
      <c r="FO482">
        <v>1</v>
      </c>
      <c r="FP482">
        <v>1</v>
      </c>
      <c r="FQ482">
        <v>0</v>
      </c>
      <c r="FR482">
        <v>1</v>
      </c>
      <c r="FS482">
        <v>1</v>
      </c>
      <c r="FT482">
        <v>0</v>
      </c>
      <c r="FU482">
        <v>0</v>
      </c>
      <c r="FV482">
        <v>0</v>
      </c>
      <c r="FW482">
        <v>0</v>
      </c>
      <c r="FX482">
        <v>0</v>
      </c>
      <c r="FY482">
        <v>0</v>
      </c>
      <c r="FZ482">
        <v>0</v>
      </c>
      <c r="GA482">
        <v>2</v>
      </c>
      <c r="GB482">
        <v>0</v>
      </c>
      <c r="GC482">
        <v>72</v>
      </c>
      <c r="GD482">
        <v>22</v>
      </c>
      <c r="GE482">
        <v>94</v>
      </c>
      <c r="GF482">
        <v>2</v>
      </c>
      <c r="GG482">
        <v>0</v>
      </c>
      <c r="GH482">
        <v>2</v>
      </c>
      <c r="GI482">
        <v>69</v>
      </c>
      <c r="GJ482">
        <v>22</v>
      </c>
      <c r="GK482">
        <v>91</v>
      </c>
      <c r="GL482">
        <v>72</v>
      </c>
      <c r="GM482">
        <v>2</v>
      </c>
      <c r="GN482">
        <v>2</v>
      </c>
      <c r="GO482">
        <v>2</v>
      </c>
      <c r="GP482">
        <v>29</v>
      </c>
      <c r="GQ482">
        <v>1</v>
      </c>
      <c r="GR482">
        <v>0</v>
      </c>
      <c r="GS482">
        <v>0</v>
      </c>
      <c r="GT482" t="s">
        <v>118</v>
      </c>
      <c r="GU482" t="s">
        <v>1416</v>
      </c>
      <c r="HH482" s="130"/>
      <c r="HI482" s="130"/>
      <c r="HN482" s="130"/>
      <c r="HO482" s="130"/>
      <c r="HP482" s="130"/>
    </row>
    <row r="483" spans="1:224" x14ac:dyDescent="0.3">
      <c r="A483" t="s">
        <v>147</v>
      </c>
      <c r="B483" t="s">
        <v>253</v>
      </c>
      <c r="C483" t="s">
        <v>969</v>
      </c>
      <c r="D483" t="s">
        <v>970</v>
      </c>
      <c r="E483" s="353">
        <v>44713</v>
      </c>
      <c r="F483">
        <v>4400</v>
      </c>
      <c r="G483">
        <v>125</v>
      </c>
      <c r="H483">
        <v>112</v>
      </c>
      <c r="I483">
        <v>124</v>
      </c>
      <c r="J483">
        <v>74</v>
      </c>
      <c r="K483">
        <v>122</v>
      </c>
      <c r="L483">
        <v>39</v>
      </c>
      <c r="M483">
        <v>99</v>
      </c>
      <c r="N483">
        <v>16</v>
      </c>
      <c r="O483">
        <v>122</v>
      </c>
      <c r="P483">
        <v>12</v>
      </c>
      <c r="Q483">
        <v>9</v>
      </c>
      <c r="R483">
        <v>11</v>
      </c>
      <c r="S483">
        <v>7</v>
      </c>
      <c r="T483">
        <v>10</v>
      </c>
      <c r="U483">
        <v>5</v>
      </c>
      <c r="V483">
        <v>8</v>
      </c>
      <c r="W483">
        <v>0</v>
      </c>
      <c r="X483">
        <v>11</v>
      </c>
      <c r="Y483">
        <v>111</v>
      </c>
      <c r="Z483">
        <v>101</v>
      </c>
      <c r="AA483">
        <v>111</v>
      </c>
      <c r="AB483">
        <v>67</v>
      </c>
      <c r="AC483">
        <v>110</v>
      </c>
      <c r="AD483">
        <v>34</v>
      </c>
      <c r="AE483">
        <v>91</v>
      </c>
      <c r="AF483">
        <v>16</v>
      </c>
      <c r="AG483">
        <v>109</v>
      </c>
      <c r="AH483">
        <v>7</v>
      </c>
      <c r="AI483">
        <v>6</v>
      </c>
      <c r="AJ483">
        <v>0</v>
      </c>
      <c r="AK483">
        <v>0</v>
      </c>
      <c r="AL483">
        <v>7</v>
      </c>
      <c r="AM483">
        <v>6</v>
      </c>
      <c r="AN483">
        <v>21</v>
      </c>
      <c r="AO483">
        <v>2</v>
      </c>
      <c r="AP483">
        <v>19</v>
      </c>
      <c r="AQ483">
        <v>1</v>
      </c>
      <c r="AR483">
        <v>1</v>
      </c>
      <c r="AS483">
        <v>0</v>
      </c>
      <c r="AT483">
        <v>5</v>
      </c>
      <c r="AU483">
        <v>0</v>
      </c>
      <c r="AV483">
        <v>5</v>
      </c>
      <c r="AW483">
        <v>99</v>
      </c>
      <c r="AX483">
        <v>2</v>
      </c>
      <c r="AY483">
        <v>6</v>
      </c>
      <c r="AZ483">
        <v>91</v>
      </c>
      <c r="BA483">
        <v>8</v>
      </c>
      <c r="BB483">
        <v>0</v>
      </c>
      <c r="BC483">
        <v>0</v>
      </c>
      <c r="BD483">
        <v>8</v>
      </c>
      <c r="BE483">
        <v>91</v>
      </c>
      <c r="BF483">
        <v>2</v>
      </c>
      <c r="BG483">
        <v>6</v>
      </c>
      <c r="BH483">
        <v>83</v>
      </c>
      <c r="BI483">
        <v>29</v>
      </c>
      <c r="BJ483">
        <v>6</v>
      </c>
      <c r="BK483">
        <v>22</v>
      </c>
      <c r="BL483">
        <v>11</v>
      </c>
      <c r="BM483">
        <v>3</v>
      </c>
      <c r="BN483">
        <v>0</v>
      </c>
      <c r="BO483">
        <v>10</v>
      </c>
      <c r="BP483">
        <v>1</v>
      </c>
      <c r="BQ483">
        <v>0</v>
      </c>
      <c r="BR483">
        <v>0</v>
      </c>
      <c r="BS483">
        <v>9</v>
      </c>
      <c r="BT483">
        <v>0</v>
      </c>
      <c r="BU483">
        <v>0</v>
      </c>
      <c r="BV483">
        <v>2</v>
      </c>
      <c r="BW483">
        <v>2</v>
      </c>
      <c r="BX483">
        <v>0</v>
      </c>
      <c r="BY483">
        <v>2</v>
      </c>
      <c r="BZ483">
        <v>7</v>
      </c>
      <c r="CA483">
        <v>2</v>
      </c>
      <c r="CB483">
        <v>6</v>
      </c>
      <c r="CC483">
        <v>1</v>
      </c>
      <c r="CG483">
        <v>125</v>
      </c>
      <c r="CH483">
        <v>95</v>
      </c>
      <c r="CI483">
        <v>124</v>
      </c>
      <c r="CJ483">
        <v>25</v>
      </c>
      <c r="CK483">
        <v>117</v>
      </c>
      <c r="CL483">
        <v>71</v>
      </c>
      <c r="CM483">
        <v>112</v>
      </c>
      <c r="CN483">
        <v>102</v>
      </c>
      <c r="CO483">
        <v>108</v>
      </c>
      <c r="CP483">
        <v>45</v>
      </c>
      <c r="CQ483">
        <v>12</v>
      </c>
      <c r="CR483">
        <v>8</v>
      </c>
      <c r="CS483">
        <v>11</v>
      </c>
      <c r="CT483">
        <v>2</v>
      </c>
      <c r="CU483">
        <v>9</v>
      </c>
      <c r="CV483">
        <v>3</v>
      </c>
      <c r="CW483">
        <v>9</v>
      </c>
      <c r="CX483">
        <v>9</v>
      </c>
      <c r="CY483">
        <v>8</v>
      </c>
      <c r="CZ483">
        <v>2</v>
      </c>
      <c r="DA483">
        <v>111</v>
      </c>
      <c r="DB483">
        <v>86</v>
      </c>
      <c r="DC483">
        <v>111</v>
      </c>
      <c r="DD483">
        <v>22</v>
      </c>
      <c r="DE483">
        <v>108</v>
      </c>
      <c r="DF483">
        <v>68</v>
      </c>
      <c r="DG483">
        <v>101</v>
      </c>
      <c r="DH483">
        <v>93</v>
      </c>
      <c r="DI483">
        <v>98</v>
      </c>
      <c r="DJ483">
        <v>43</v>
      </c>
      <c r="DL483">
        <v>129</v>
      </c>
      <c r="DM483">
        <v>127</v>
      </c>
      <c r="DN483">
        <v>2</v>
      </c>
      <c r="DO483">
        <v>129</v>
      </c>
      <c r="DP483">
        <v>14</v>
      </c>
      <c r="DQ483">
        <v>113</v>
      </c>
      <c r="DR483">
        <v>2</v>
      </c>
      <c r="DS483">
        <v>3</v>
      </c>
      <c r="DT483">
        <v>20</v>
      </c>
      <c r="DU483">
        <v>58</v>
      </c>
      <c r="DV483">
        <v>14</v>
      </c>
      <c r="DW483">
        <v>13</v>
      </c>
      <c r="DX483">
        <v>9</v>
      </c>
      <c r="DY483">
        <v>14</v>
      </c>
      <c r="DZ483">
        <v>20</v>
      </c>
      <c r="EA483">
        <v>1</v>
      </c>
      <c r="EB483">
        <v>1</v>
      </c>
      <c r="EC483">
        <v>2</v>
      </c>
      <c r="ED483">
        <v>15</v>
      </c>
      <c r="EE483">
        <v>4</v>
      </c>
      <c r="EF483">
        <v>2</v>
      </c>
      <c r="EG483">
        <v>5</v>
      </c>
      <c r="EH483">
        <v>69</v>
      </c>
      <c r="EI483">
        <v>53</v>
      </c>
      <c r="EJ483">
        <v>2</v>
      </c>
      <c r="EK483">
        <v>5</v>
      </c>
      <c r="EL483">
        <v>6</v>
      </c>
      <c r="EM483">
        <v>1</v>
      </c>
      <c r="EN483">
        <v>0</v>
      </c>
      <c r="EO483">
        <v>0</v>
      </c>
      <c r="EP483">
        <v>61</v>
      </c>
      <c r="EQ483">
        <v>52</v>
      </c>
      <c r="ER483">
        <v>2</v>
      </c>
      <c r="ES483">
        <v>18</v>
      </c>
      <c r="ET483">
        <v>2</v>
      </c>
      <c r="EU483">
        <v>13</v>
      </c>
      <c r="EV483">
        <v>3</v>
      </c>
      <c r="EW483">
        <v>3122</v>
      </c>
      <c r="EX483">
        <v>0</v>
      </c>
      <c r="EY483">
        <v>130</v>
      </c>
      <c r="EZ483">
        <v>8</v>
      </c>
      <c r="FA483">
        <v>9</v>
      </c>
      <c r="FB483">
        <v>28</v>
      </c>
      <c r="FC483">
        <v>1434</v>
      </c>
      <c r="FD483">
        <v>1432</v>
      </c>
      <c r="FE483">
        <v>272</v>
      </c>
      <c r="FF483">
        <v>3138</v>
      </c>
      <c r="FG483">
        <v>10</v>
      </c>
      <c r="FH483">
        <v>3</v>
      </c>
      <c r="FI483">
        <v>0</v>
      </c>
      <c r="FJ483">
        <v>2</v>
      </c>
      <c r="FK483">
        <v>0</v>
      </c>
      <c r="FL483">
        <v>10</v>
      </c>
      <c r="FM483">
        <v>0</v>
      </c>
      <c r="FN483">
        <v>2</v>
      </c>
      <c r="FO483">
        <v>1</v>
      </c>
      <c r="FP483">
        <v>1</v>
      </c>
      <c r="FQ483">
        <v>0</v>
      </c>
      <c r="FR483">
        <v>1</v>
      </c>
      <c r="FS483">
        <v>1</v>
      </c>
      <c r="FT483">
        <v>0</v>
      </c>
      <c r="FU483">
        <v>0</v>
      </c>
      <c r="FV483">
        <v>0</v>
      </c>
      <c r="FW483">
        <v>0</v>
      </c>
      <c r="FX483">
        <v>0</v>
      </c>
      <c r="FY483">
        <v>0</v>
      </c>
      <c r="FZ483">
        <v>0</v>
      </c>
      <c r="GA483">
        <v>2</v>
      </c>
      <c r="GB483">
        <v>0</v>
      </c>
      <c r="GC483">
        <v>72</v>
      </c>
      <c r="GD483">
        <v>22</v>
      </c>
      <c r="GE483">
        <v>94</v>
      </c>
      <c r="GF483">
        <v>2</v>
      </c>
      <c r="GG483">
        <v>0</v>
      </c>
      <c r="GH483">
        <v>2</v>
      </c>
      <c r="GI483">
        <v>69</v>
      </c>
      <c r="GJ483">
        <v>22</v>
      </c>
      <c r="GK483">
        <v>91</v>
      </c>
      <c r="GL483">
        <v>72</v>
      </c>
      <c r="GM483">
        <v>2</v>
      </c>
      <c r="GN483">
        <v>2</v>
      </c>
      <c r="GO483">
        <v>2</v>
      </c>
      <c r="GP483">
        <v>29</v>
      </c>
      <c r="GQ483">
        <v>1</v>
      </c>
      <c r="GR483">
        <v>0</v>
      </c>
      <c r="GS483">
        <v>0</v>
      </c>
      <c r="GT483" t="s">
        <v>121</v>
      </c>
      <c r="GU483" t="s">
        <v>1416</v>
      </c>
      <c r="HH483" s="130"/>
      <c r="HI483" s="130"/>
      <c r="HN483" s="130"/>
      <c r="HO483" s="130"/>
      <c r="HP483" s="130"/>
    </row>
    <row r="484" spans="1:224" x14ac:dyDescent="0.3">
      <c r="A484" t="s">
        <v>147</v>
      </c>
      <c r="B484" t="s">
        <v>253</v>
      </c>
      <c r="C484" t="s">
        <v>1175</v>
      </c>
      <c r="D484" t="s">
        <v>960</v>
      </c>
      <c r="E484" s="353">
        <v>44682</v>
      </c>
      <c r="F484">
        <v>9498</v>
      </c>
      <c r="G484">
        <v>326</v>
      </c>
      <c r="H484">
        <v>305</v>
      </c>
      <c r="I484">
        <v>314</v>
      </c>
      <c r="J484">
        <v>269</v>
      </c>
      <c r="K484">
        <v>321</v>
      </c>
      <c r="L484">
        <v>149</v>
      </c>
      <c r="M484">
        <v>235</v>
      </c>
      <c r="N484">
        <v>225</v>
      </c>
      <c r="O484">
        <v>338</v>
      </c>
      <c r="P484">
        <v>21</v>
      </c>
      <c r="Q484">
        <v>15</v>
      </c>
      <c r="R484">
        <v>17</v>
      </c>
      <c r="S484">
        <v>16</v>
      </c>
      <c r="T484">
        <v>18</v>
      </c>
      <c r="U484">
        <v>5</v>
      </c>
      <c r="V484">
        <v>15</v>
      </c>
      <c r="W484">
        <v>14</v>
      </c>
      <c r="X484">
        <v>25</v>
      </c>
      <c r="Y484">
        <v>301</v>
      </c>
      <c r="Z484">
        <v>287</v>
      </c>
      <c r="AA484">
        <v>294</v>
      </c>
      <c r="AB484">
        <v>248</v>
      </c>
      <c r="AC484">
        <v>300</v>
      </c>
      <c r="AD484">
        <v>142</v>
      </c>
      <c r="AE484">
        <v>218</v>
      </c>
      <c r="AF484">
        <v>210</v>
      </c>
      <c r="AG484">
        <v>308</v>
      </c>
      <c r="AH484">
        <v>44</v>
      </c>
      <c r="AI484">
        <v>39</v>
      </c>
      <c r="AJ484">
        <v>7</v>
      </c>
      <c r="AK484">
        <v>7</v>
      </c>
      <c r="AL484">
        <v>37</v>
      </c>
      <c r="AM484">
        <v>32</v>
      </c>
      <c r="AN484">
        <v>91</v>
      </c>
      <c r="AO484">
        <v>2</v>
      </c>
      <c r="AP484">
        <v>88</v>
      </c>
      <c r="AQ484">
        <v>1</v>
      </c>
      <c r="AR484">
        <v>1</v>
      </c>
      <c r="AS484">
        <v>0</v>
      </c>
      <c r="AT484">
        <v>66</v>
      </c>
      <c r="AU484">
        <v>2</v>
      </c>
      <c r="AV484">
        <v>64</v>
      </c>
      <c r="AW484">
        <v>235</v>
      </c>
      <c r="AX484">
        <v>17</v>
      </c>
      <c r="AY484">
        <v>57</v>
      </c>
      <c r="AZ484">
        <v>158</v>
      </c>
      <c r="BA484">
        <v>15</v>
      </c>
      <c r="BB484">
        <v>1</v>
      </c>
      <c r="BC484">
        <v>4</v>
      </c>
      <c r="BD484">
        <v>9</v>
      </c>
      <c r="BE484">
        <v>218</v>
      </c>
      <c r="BF484">
        <v>15</v>
      </c>
      <c r="BG484">
        <v>52</v>
      </c>
      <c r="BH484">
        <v>149</v>
      </c>
      <c r="BI484">
        <v>89</v>
      </c>
      <c r="BJ484">
        <v>9</v>
      </c>
      <c r="BK484">
        <v>45</v>
      </c>
      <c r="BL484">
        <v>45</v>
      </c>
      <c r="BM484">
        <v>9</v>
      </c>
      <c r="BN484">
        <v>1</v>
      </c>
      <c r="BO484">
        <v>27</v>
      </c>
      <c r="BP484">
        <v>7</v>
      </c>
      <c r="BQ484">
        <v>0</v>
      </c>
      <c r="BR484">
        <v>0</v>
      </c>
      <c r="BS484">
        <v>20</v>
      </c>
      <c r="BT484">
        <v>0</v>
      </c>
      <c r="BU484">
        <v>0</v>
      </c>
      <c r="BV484">
        <v>1</v>
      </c>
      <c r="BW484">
        <v>5</v>
      </c>
      <c r="BX484">
        <v>1</v>
      </c>
      <c r="BY484">
        <v>4</v>
      </c>
      <c r="BZ484">
        <v>15</v>
      </c>
      <c r="CA484">
        <v>4</v>
      </c>
      <c r="CB484">
        <v>14</v>
      </c>
      <c r="CC484">
        <v>1</v>
      </c>
      <c r="CG484">
        <v>326</v>
      </c>
      <c r="CH484">
        <v>222</v>
      </c>
      <c r="CI484">
        <v>314</v>
      </c>
      <c r="CJ484">
        <v>97</v>
      </c>
      <c r="CK484">
        <v>283</v>
      </c>
      <c r="CL484">
        <v>187</v>
      </c>
      <c r="CM484">
        <v>305</v>
      </c>
      <c r="CN484">
        <v>280</v>
      </c>
      <c r="CO484">
        <v>276</v>
      </c>
      <c r="CP484">
        <v>109</v>
      </c>
      <c r="CQ484">
        <v>21</v>
      </c>
      <c r="CR484">
        <v>13</v>
      </c>
      <c r="CS484">
        <v>17</v>
      </c>
      <c r="CT484">
        <v>3</v>
      </c>
      <c r="CU484">
        <v>16</v>
      </c>
      <c r="CV484">
        <v>6</v>
      </c>
      <c r="CW484">
        <v>15</v>
      </c>
      <c r="CX484">
        <v>12</v>
      </c>
      <c r="CY484">
        <v>12</v>
      </c>
      <c r="CZ484">
        <v>3</v>
      </c>
      <c r="DA484">
        <v>301</v>
      </c>
      <c r="DB484">
        <v>208</v>
      </c>
      <c r="DC484">
        <v>294</v>
      </c>
      <c r="DD484">
        <v>94</v>
      </c>
      <c r="DE484">
        <v>265</v>
      </c>
      <c r="DF484">
        <v>180</v>
      </c>
      <c r="DG484">
        <v>287</v>
      </c>
      <c r="DH484">
        <v>265</v>
      </c>
      <c r="DI484">
        <v>261</v>
      </c>
      <c r="DJ484">
        <v>106</v>
      </c>
      <c r="DL484">
        <v>373</v>
      </c>
      <c r="DM484">
        <v>368</v>
      </c>
      <c r="DN484">
        <v>5</v>
      </c>
      <c r="DO484">
        <v>373</v>
      </c>
      <c r="DP484">
        <v>29</v>
      </c>
      <c r="DQ484">
        <v>339</v>
      </c>
      <c r="DR484">
        <v>5</v>
      </c>
      <c r="DS484">
        <v>55</v>
      </c>
      <c r="DT484">
        <v>82</v>
      </c>
      <c r="DU484">
        <v>192</v>
      </c>
      <c r="DV484">
        <v>70</v>
      </c>
      <c r="DW484">
        <v>73</v>
      </c>
      <c r="DX484">
        <v>13</v>
      </c>
      <c r="DY484">
        <v>17</v>
      </c>
      <c r="DZ484">
        <v>8</v>
      </c>
      <c r="EA484">
        <v>0</v>
      </c>
      <c r="EB484">
        <v>54</v>
      </c>
      <c r="EC484">
        <v>1</v>
      </c>
      <c r="ED484">
        <v>79</v>
      </c>
      <c r="EE484">
        <v>3</v>
      </c>
      <c r="EF484">
        <v>5</v>
      </c>
      <c r="EG484">
        <v>31</v>
      </c>
      <c r="EH484">
        <v>203</v>
      </c>
      <c r="EI484">
        <v>134</v>
      </c>
      <c r="EJ484">
        <v>5</v>
      </c>
      <c r="EK484">
        <v>12</v>
      </c>
      <c r="EL484">
        <v>12</v>
      </c>
      <c r="EM484">
        <v>0</v>
      </c>
      <c r="EN484">
        <v>0</v>
      </c>
      <c r="EO484">
        <v>19</v>
      </c>
      <c r="EP484">
        <v>187</v>
      </c>
      <c r="EQ484">
        <v>133</v>
      </c>
      <c r="ER484">
        <v>6</v>
      </c>
      <c r="ES484">
        <v>53</v>
      </c>
      <c r="ET484">
        <v>14</v>
      </c>
      <c r="EU484">
        <v>44</v>
      </c>
      <c r="EV484">
        <v>3</v>
      </c>
      <c r="EW484">
        <v>6958</v>
      </c>
      <c r="EX484">
        <v>1</v>
      </c>
      <c r="EY484">
        <v>218</v>
      </c>
      <c r="EZ484">
        <v>17</v>
      </c>
      <c r="FA484">
        <v>21</v>
      </c>
      <c r="FB484">
        <v>59</v>
      </c>
      <c r="FC484">
        <v>3492</v>
      </c>
      <c r="FD484">
        <v>2927</v>
      </c>
      <c r="FE484">
        <v>586</v>
      </c>
      <c r="FF484">
        <v>7005</v>
      </c>
      <c r="FG484">
        <v>44</v>
      </c>
      <c r="FH484">
        <v>29</v>
      </c>
      <c r="FI484">
        <v>0</v>
      </c>
      <c r="FJ484">
        <v>2</v>
      </c>
      <c r="FK484">
        <v>2</v>
      </c>
      <c r="FL484">
        <v>39</v>
      </c>
      <c r="FM484">
        <v>3</v>
      </c>
      <c r="FN484">
        <v>5</v>
      </c>
      <c r="FO484">
        <v>2</v>
      </c>
      <c r="FP484">
        <v>2</v>
      </c>
      <c r="FQ484">
        <v>0</v>
      </c>
      <c r="FR484">
        <v>2</v>
      </c>
      <c r="FS484">
        <v>1</v>
      </c>
      <c r="FT484">
        <v>1</v>
      </c>
      <c r="FU484">
        <v>6</v>
      </c>
      <c r="FV484">
        <v>4</v>
      </c>
      <c r="FW484">
        <v>2</v>
      </c>
      <c r="FX484">
        <v>2</v>
      </c>
      <c r="FY484">
        <v>2</v>
      </c>
      <c r="FZ484">
        <v>4</v>
      </c>
      <c r="GA484">
        <v>11</v>
      </c>
      <c r="GB484">
        <v>4</v>
      </c>
      <c r="GC484">
        <v>205</v>
      </c>
      <c r="GD484">
        <v>39</v>
      </c>
      <c r="GE484">
        <v>244</v>
      </c>
      <c r="GF484">
        <v>1</v>
      </c>
      <c r="GG484">
        <v>1</v>
      </c>
      <c r="GH484">
        <v>2</v>
      </c>
      <c r="GI484">
        <v>199</v>
      </c>
      <c r="GJ484">
        <v>38</v>
      </c>
      <c r="GK484">
        <v>237</v>
      </c>
      <c r="GL484">
        <v>205</v>
      </c>
      <c r="GM484">
        <v>9</v>
      </c>
      <c r="GN484">
        <v>9</v>
      </c>
      <c r="GO484">
        <v>9</v>
      </c>
      <c r="GP484">
        <v>78</v>
      </c>
      <c r="GQ484">
        <v>5</v>
      </c>
      <c r="GR484">
        <v>4</v>
      </c>
      <c r="GS484">
        <v>4</v>
      </c>
      <c r="GT484" t="s">
        <v>118</v>
      </c>
      <c r="GU484" t="s">
        <v>1411</v>
      </c>
      <c r="HH484" s="130"/>
      <c r="HI484" s="130"/>
      <c r="HN484" s="130"/>
      <c r="HO484" s="130"/>
      <c r="HP484" s="130"/>
    </row>
    <row r="485" spans="1:224" x14ac:dyDescent="0.3">
      <c r="A485" t="s">
        <v>147</v>
      </c>
      <c r="B485" t="s">
        <v>253</v>
      </c>
      <c r="C485" t="s">
        <v>1175</v>
      </c>
      <c r="D485" t="s">
        <v>960</v>
      </c>
      <c r="E485" s="353">
        <v>44713</v>
      </c>
      <c r="F485">
        <v>9525</v>
      </c>
      <c r="G485">
        <v>322</v>
      </c>
      <c r="H485">
        <v>306</v>
      </c>
      <c r="I485">
        <v>317</v>
      </c>
      <c r="J485">
        <v>265</v>
      </c>
      <c r="K485">
        <v>323</v>
      </c>
      <c r="L485">
        <v>150</v>
      </c>
      <c r="M485">
        <v>223</v>
      </c>
      <c r="N485">
        <v>211</v>
      </c>
      <c r="O485">
        <v>338</v>
      </c>
      <c r="P485">
        <v>21</v>
      </c>
      <c r="Q485">
        <v>16</v>
      </c>
      <c r="R485">
        <v>18</v>
      </c>
      <c r="S485">
        <v>16</v>
      </c>
      <c r="T485">
        <v>18</v>
      </c>
      <c r="U485">
        <v>5</v>
      </c>
      <c r="V485">
        <v>15</v>
      </c>
      <c r="W485">
        <v>13</v>
      </c>
      <c r="X485">
        <v>25</v>
      </c>
      <c r="Y485">
        <v>296</v>
      </c>
      <c r="Z485">
        <v>286</v>
      </c>
      <c r="AA485">
        <v>295</v>
      </c>
      <c r="AB485">
        <v>244</v>
      </c>
      <c r="AC485">
        <v>301</v>
      </c>
      <c r="AD485">
        <v>143</v>
      </c>
      <c r="AE485">
        <v>206</v>
      </c>
      <c r="AF485">
        <v>197</v>
      </c>
      <c r="AG485">
        <v>308</v>
      </c>
      <c r="AH485">
        <v>35</v>
      </c>
      <c r="AI485">
        <v>29</v>
      </c>
      <c r="AJ485">
        <v>6</v>
      </c>
      <c r="AK485">
        <v>6</v>
      </c>
      <c r="AL485">
        <v>29</v>
      </c>
      <c r="AM485">
        <v>23</v>
      </c>
      <c r="AN485">
        <v>87</v>
      </c>
      <c r="AO485">
        <v>2</v>
      </c>
      <c r="AP485">
        <v>84</v>
      </c>
      <c r="AQ485">
        <v>1</v>
      </c>
      <c r="AR485">
        <v>1</v>
      </c>
      <c r="AS485">
        <v>0</v>
      </c>
      <c r="AT485">
        <v>61</v>
      </c>
      <c r="AU485">
        <v>2</v>
      </c>
      <c r="AV485">
        <v>59</v>
      </c>
      <c r="AW485">
        <v>223</v>
      </c>
      <c r="AX485">
        <v>19</v>
      </c>
      <c r="AY485">
        <v>52</v>
      </c>
      <c r="AZ485">
        <v>149</v>
      </c>
      <c r="BA485">
        <v>15</v>
      </c>
      <c r="BB485">
        <v>1</v>
      </c>
      <c r="BC485">
        <v>4</v>
      </c>
      <c r="BD485">
        <v>9</v>
      </c>
      <c r="BE485">
        <v>206</v>
      </c>
      <c r="BF485">
        <v>17</v>
      </c>
      <c r="BG485">
        <v>47</v>
      </c>
      <c r="BH485">
        <v>140</v>
      </c>
      <c r="BI485">
        <v>91</v>
      </c>
      <c r="BJ485">
        <v>10</v>
      </c>
      <c r="BK485">
        <v>44</v>
      </c>
      <c r="BL485">
        <v>43</v>
      </c>
      <c r="BM485">
        <v>9</v>
      </c>
      <c r="BN485">
        <v>1</v>
      </c>
      <c r="BO485">
        <v>28</v>
      </c>
      <c r="BP485">
        <v>7</v>
      </c>
      <c r="BQ485">
        <v>0</v>
      </c>
      <c r="BR485">
        <v>0</v>
      </c>
      <c r="BS485">
        <v>21</v>
      </c>
      <c r="BT485">
        <v>0</v>
      </c>
      <c r="BU485">
        <v>0</v>
      </c>
      <c r="BV485">
        <v>1</v>
      </c>
      <c r="BW485">
        <v>5</v>
      </c>
      <c r="BX485">
        <v>1</v>
      </c>
      <c r="BY485">
        <v>4</v>
      </c>
      <c r="BZ485">
        <v>16</v>
      </c>
      <c r="CA485">
        <v>3</v>
      </c>
      <c r="CB485">
        <v>15</v>
      </c>
      <c r="CC485">
        <v>1</v>
      </c>
      <c r="CG485">
        <v>322</v>
      </c>
      <c r="CH485">
        <v>211</v>
      </c>
      <c r="CI485">
        <v>317</v>
      </c>
      <c r="CJ485">
        <v>95</v>
      </c>
      <c r="CK485">
        <v>281</v>
      </c>
      <c r="CL485">
        <v>185</v>
      </c>
      <c r="CM485">
        <v>306</v>
      </c>
      <c r="CN485">
        <v>272</v>
      </c>
      <c r="CO485">
        <v>275</v>
      </c>
      <c r="CP485">
        <v>99</v>
      </c>
      <c r="CQ485">
        <v>21</v>
      </c>
      <c r="CR485">
        <v>13</v>
      </c>
      <c r="CS485">
        <v>18</v>
      </c>
      <c r="CT485">
        <v>3</v>
      </c>
      <c r="CU485">
        <v>16</v>
      </c>
      <c r="CV485">
        <v>6</v>
      </c>
      <c r="CW485">
        <v>16</v>
      </c>
      <c r="CX485">
        <v>13</v>
      </c>
      <c r="CY485">
        <v>13</v>
      </c>
      <c r="CZ485">
        <v>3</v>
      </c>
      <c r="DA485">
        <v>296</v>
      </c>
      <c r="DB485">
        <v>198</v>
      </c>
      <c r="DC485">
        <v>295</v>
      </c>
      <c r="DD485">
        <v>93</v>
      </c>
      <c r="DE485">
        <v>267</v>
      </c>
      <c r="DF485">
        <v>179</v>
      </c>
      <c r="DG485">
        <v>286</v>
      </c>
      <c r="DH485">
        <v>262</v>
      </c>
      <c r="DI485">
        <v>258</v>
      </c>
      <c r="DJ485">
        <v>98</v>
      </c>
      <c r="DL485">
        <v>371</v>
      </c>
      <c r="DM485">
        <v>365</v>
      </c>
      <c r="DN485">
        <v>6</v>
      </c>
      <c r="DO485">
        <v>371</v>
      </c>
      <c r="DP485">
        <v>29</v>
      </c>
      <c r="DQ485">
        <v>336</v>
      </c>
      <c r="DR485">
        <v>6</v>
      </c>
      <c r="DS485">
        <v>63</v>
      </c>
      <c r="DT485">
        <v>88</v>
      </c>
      <c r="DU485">
        <v>190</v>
      </c>
      <c r="DV485">
        <v>70</v>
      </c>
      <c r="DW485">
        <v>71</v>
      </c>
      <c r="DX485">
        <v>13</v>
      </c>
      <c r="DY485">
        <v>18</v>
      </c>
      <c r="DZ485">
        <v>9</v>
      </c>
      <c r="EA485">
        <v>0</v>
      </c>
      <c r="EB485">
        <v>62</v>
      </c>
      <c r="EC485">
        <v>1</v>
      </c>
      <c r="ED485">
        <v>85</v>
      </c>
      <c r="EE485">
        <v>3</v>
      </c>
      <c r="EF485">
        <v>5</v>
      </c>
      <c r="EG485">
        <v>31</v>
      </c>
      <c r="EH485">
        <v>202</v>
      </c>
      <c r="EI485">
        <v>133</v>
      </c>
      <c r="EJ485">
        <v>5</v>
      </c>
      <c r="EK485">
        <v>12</v>
      </c>
      <c r="EL485">
        <v>12</v>
      </c>
      <c r="EM485">
        <v>0</v>
      </c>
      <c r="EN485">
        <v>0</v>
      </c>
      <c r="EO485">
        <v>19</v>
      </c>
      <c r="EP485">
        <v>185</v>
      </c>
      <c r="EQ485">
        <v>132</v>
      </c>
      <c r="ER485">
        <v>7</v>
      </c>
      <c r="ES485">
        <v>54</v>
      </c>
      <c r="ET485">
        <v>14</v>
      </c>
      <c r="EU485">
        <v>44</v>
      </c>
      <c r="EV485">
        <v>3</v>
      </c>
      <c r="EW485">
        <v>6991</v>
      </c>
      <c r="EX485">
        <v>1</v>
      </c>
      <c r="EY485">
        <v>219</v>
      </c>
      <c r="EZ485">
        <v>15</v>
      </c>
      <c r="FA485">
        <v>22</v>
      </c>
      <c r="FB485">
        <v>58</v>
      </c>
      <c r="FC485">
        <v>3506</v>
      </c>
      <c r="FD485">
        <v>2940</v>
      </c>
      <c r="FE485">
        <v>592</v>
      </c>
      <c r="FF485">
        <v>7038</v>
      </c>
      <c r="FG485">
        <v>41</v>
      </c>
      <c r="FH485">
        <v>26</v>
      </c>
      <c r="FI485">
        <v>0</v>
      </c>
      <c r="FJ485">
        <v>2</v>
      </c>
      <c r="FK485">
        <v>2</v>
      </c>
      <c r="FL485">
        <v>36</v>
      </c>
      <c r="FM485">
        <v>3</v>
      </c>
      <c r="FN485">
        <v>5</v>
      </c>
      <c r="FO485">
        <v>2</v>
      </c>
      <c r="FP485">
        <v>2</v>
      </c>
      <c r="FQ485">
        <v>0</v>
      </c>
      <c r="FR485">
        <v>2</v>
      </c>
      <c r="FS485">
        <v>1</v>
      </c>
      <c r="FT485">
        <v>1</v>
      </c>
      <c r="FU485">
        <v>6</v>
      </c>
      <c r="FV485">
        <v>4</v>
      </c>
      <c r="FW485">
        <v>2</v>
      </c>
      <c r="FX485">
        <v>2</v>
      </c>
      <c r="FY485">
        <v>2</v>
      </c>
      <c r="FZ485">
        <v>4</v>
      </c>
      <c r="GA485">
        <v>11</v>
      </c>
      <c r="GB485">
        <v>4</v>
      </c>
      <c r="GC485">
        <v>203</v>
      </c>
      <c r="GD485">
        <v>40</v>
      </c>
      <c r="GE485">
        <v>243</v>
      </c>
      <c r="GF485">
        <v>1</v>
      </c>
      <c r="GG485">
        <v>1</v>
      </c>
      <c r="GH485">
        <v>2</v>
      </c>
      <c r="GI485">
        <v>197</v>
      </c>
      <c r="GJ485">
        <v>39</v>
      </c>
      <c r="GK485">
        <v>236</v>
      </c>
      <c r="GL485">
        <v>203</v>
      </c>
      <c r="GM485">
        <v>8</v>
      </c>
      <c r="GN485">
        <v>8</v>
      </c>
      <c r="GO485">
        <v>8</v>
      </c>
      <c r="GP485">
        <v>79</v>
      </c>
      <c r="GQ485">
        <v>5</v>
      </c>
      <c r="GR485">
        <v>4</v>
      </c>
      <c r="GS485">
        <v>4</v>
      </c>
      <c r="GT485" t="s">
        <v>121</v>
      </c>
      <c r="GU485" t="s">
        <v>1411</v>
      </c>
      <c r="HH485" s="130"/>
      <c r="HI485" s="130"/>
      <c r="HN485" s="130"/>
      <c r="HO485" s="130"/>
      <c r="HP485" s="130"/>
    </row>
    <row r="486" spans="1:224" x14ac:dyDescent="0.3">
      <c r="A486" t="s">
        <v>147</v>
      </c>
      <c r="B486" t="s">
        <v>242</v>
      </c>
      <c r="C486" t="s">
        <v>972</v>
      </c>
      <c r="D486" t="s">
        <v>973</v>
      </c>
      <c r="E486" s="353">
        <v>44682</v>
      </c>
      <c r="F486">
        <v>6864</v>
      </c>
      <c r="G486">
        <v>317</v>
      </c>
      <c r="H486">
        <v>308</v>
      </c>
      <c r="I486">
        <v>324</v>
      </c>
      <c r="J486">
        <v>278</v>
      </c>
      <c r="K486">
        <v>323</v>
      </c>
      <c r="L486">
        <v>249</v>
      </c>
      <c r="M486">
        <v>293</v>
      </c>
      <c r="N486">
        <v>83</v>
      </c>
      <c r="O486">
        <v>335</v>
      </c>
      <c r="P486">
        <v>11</v>
      </c>
      <c r="Q486">
        <v>10</v>
      </c>
      <c r="R486">
        <v>11</v>
      </c>
      <c r="S486">
        <v>9</v>
      </c>
      <c r="T486">
        <v>8</v>
      </c>
      <c r="U486">
        <v>8</v>
      </c>
      <c r="V486">
        <v>10</v>
      </c>
      <c r="W486">
        <v>4</v>
      </c>
      <c r="X486">
        <v>14</v>
      </c>
      <c r="Y486">
        <v>305</v>
      </c>
      <c r="Z486">
        <v>297</v>
      </c>
      <c r="AA486">
        <v>312</v>
      </c>
      <c r="AB486">
        <v>269</v>
      </c>
      <c r="AC486">
        <v>314</v>
      </c>
      <c r="AD486">
        <v>240</v>
      </c>
      <c r="AE486">
        <v>282</v>
      </c>
      <c r="AF486">
        <v>79</v>
      </c>
      <c r="AG486">
        <v>320</v>
      </c>
      <c r="AH486">
        <v>28</v>
      </c>
      <c r="AI486">
        <v>23</v>
      </c>
      <c r="AJ486">
        <v>0</v>
      </c>
      <c r="AK486">
        <v>0</v>
      </c>
      <c r="AL486">
        <v>28</v>
      </c>
      <c r="AM486">
        <v>23</v>
      </c>
      <c r="AN486">
        <v>208</v>
      </c>
      <c r="AO486">
        <v>5</v>
      </c>
      <c r="AP486">
        <v>203</v>
      </c>
      <c r="AQ486">
        <v>0</v>
      </c>
      <c r="AR486">
        <v>0</v>
      </c>
      <c r="AS486">
        <v>0</v>
      </c>
      <c r="AT486">
        <v>61</v>
      </c>
      <c r="AU486">
        <v>1</v>
      </c>
      <c r="AV486">
        <v>60</v>
      </c>
      <c r="AW486">
        <v>293</v>
      </c>
      <c r="AX486">
        <v>4</v>
      </c>
      <c r="AY486">
        <v>31</v>
      </c>
      <c r="AZ486">
        <v>258</v>
      </c>
      <c r="BA486">
        <v>10</v>
      </c>
      <c r="BB486">
        <v>0</v>
      </c>
      <c r="BC486">
        <v>1</v>
      </c>
      <c r="BD486">
        <v>9</v>
      </c>
      <c r="BE486">
        <v>282</v>
      </c>
      <c r="BF486">
        <v>4</v>
      </c>
      <c r="BG486">
        <v>30</v>
      </c>
      <c r="BH486">
        <v>248</v>
      </c>
      <c r="BI486">
        <v>60</v>
      </c>
      <c r="BJ486">
        <v>9</v>
      </c>
      <c r="BK486">
        <v>72</v>
      </c>
      <c r="BL486">
        <v>34</v>
      </c>
      <c r="BM486">
        <v>11</v>
      </c>
      <c r="BN486">
        <v>2</v>
      </c>
      <c r="BO486">
        <v>20</v>
      </c>
      <c r="BP486">
        <v>2</v>
      </c>
      <c r="BQ486">
        <v>0</v>
      </c>
      <c r="BR486">
        <v>0</v>
      </c>
      <c r="BS486">
        <v>18</v>
      </c>
      <c r="BT486">
        <v>0</v>
      </c>
      <c r="BU486">
        <v>0</v>
      </c>
      <c r="BV486">
        <v>1</v>
      </c>
      <c r="BW486">
        <v>5</v>
      </c>
      <c r="BX486">
        <v>0</v>
      </c>
      <c r="BY486">
        <v>5</v>
      </c>
      <c r="BZ486">
        <v>14</v>
      </c>
      <c r="CA486">
        <v>3</v>
      </c>
      <c r="CB486">
        <v>13</v>
      </c>
      <c r="CC486">
        <v>1</v>
      </c>
      <c r="CG486">
        <v>317</v>
      </c>
      <c r="CH486">
        <v>198</v>
      </c>
      <c r="CI486">
        <v>324</v>
      </c>
      <c r="CJ486">
        <v>88</v>
      </c>
      <c r="CK486">
        <v>292</v>
      </c>
      <c r="CL486">
        <v>177</v>
      </c>
      <c r="CM486">
        <v>308</v>
      </c>
      <c r="CN486">
        <v>288</v>
      </c>
      <c r="CO486">
        <v>291</v>
      </c>
      <c r="CP486">
        <v>104</v>
      </c>
      <c r="CQ486">
        <v>11</v>
      </c>
      <c r="CR486">
        <v>7</v>
      </c>
      <c r="CS486">
        <v>11</v>
      </c>
      <c r="CT486">
        <v>2</v>
      </c>
      <c r="CU486">
        <v>10</v>
      </c>
      <c r="CV486">
        <v>6</v>
      </c>
      <c r="CW486">
        <v>10</v>
      </c>
      <c r="CX486">
        <v>10</v>
      </c>
      <c r="CY486">
        <v>8</v>
      </c>
      <c r="CZ486">
        <v>3</v>
      </c>
      <c r="DA486">
        <v>305</v>
      </c>
      <c r="DB486">
        <v>191</v>
      </c>
      <c r="DC486">
        <v>312</v>
      </c>
      <c r="DD486">
        <v>85</v>
      </c>
      <c r="DE486">
        <v>281</v>
      </c>
      <c r="DF486">
        <v>170</v>
      </c>
      <c r="DG486">
        <v>297</v>
      </c>
      <c r="DH486">
        <v>277</v>
      </c>
      <c r="DI486">
        <v>282</v>
      </c>
      <c r="DJ486">
        <v>101</v>
      </c>
      <c r="DL486">
        <v>360</v>
      </c>
      <c r="DM486">
        <v>359</v>
      </c>
      <c r="DN486">
        <v>1</v>
      </c>
      <c r="DO486">
        <v>360</v>
      </c>
      <c r="DP486">
        <v>17</v>
      </c>
      <c r="DQ486">
        <v>342</v>
      </c>
      <c r="DR486">
        <v>1</v>
      </c>
      <c r="DS486">
        <v>29</v>
      </c>
      <c r="DT486">
        <v>33</v>
      </c>
      <c r="DU486">
        <v>78</v>
      </c>
      <c r="DV486">
        <v>169</v>
      </c>
      <c r="DW486">
        <v>68</v>
      </c>
      <c r="DX486">
        <v>4</v>
      </c>
      <c r="DY486">
        <v>39</v>
      </c>
      <c r="DZ486">
        <v>1</v>
      </c>
      <c r="EA486">
        <v>1</v>
      </c>
      <c r="EB486">
        <v>26</v>
      </c>
      <c r="EC486">
        <v>1</v>
      </c>
      <c r="ED486">
        <v>30</v>
      </c>
      <c r="EE486">
        <v>1</v>
      </c>
      <c r="EF486">
        <v>2</v>
      </c>
      <c r="EG486">
        <v>29</v>
      </c>
      <c r="EH486">
        <v>179</v>
      </c>
      <c r="EI486">
        <v>150</v>
      </c>
      <c r="EJ486">
        <v>2</v>
      </c>
      <c r="EK486">
        <v>8</v>
      </c>
      <c r="EL486">
        <v>6</v>
      </c>
      <c r="EM486">
        <v>1</v>
      </c>
      <c r="EN486">
        <v>0</v>
      </c>
      <c r="EO486">
        <v>21</v>
      </c>
      <c r="EP486">
        <v>173</v>
      </c>
      <c r="EQ486">
        <v>148</v>
      </c>
      <c r="ER486">
        <v>3</v>
      </c>
      <c r="ES486">
        <v>29</v>
      </c>
      <c r="ET486">
        <v>5</v>
      </c>
      <c r="EU486">
        <v>30</v>
      </c>
      <c r="EV486">
        <v>4</v>
      </c>
      <c r="EW486">
        <v>5272</v>
      </c>
      <c r="EX486">
        <v>0</v>
      </c>
      <c r="EY486">
        <v>179</v>
      </c>
      <c r="EZ486">
        <v>6</v>
      </c>
      <c r="FA486">
        <v>18</v>
      </c>
      <c r="FB486">
        <v>47</v>
      </c>
      <c r="FC486">
        <v>3092</v>
      </c>
      <c r="FD486">
        <v>1871</v>
      </c>
      <c r="FE486">
        <v>343</v>
      </c>
      <c r="FF486">
        <v>5306</v>
      </c>
      <c r="FG486">
        <v>43</v>
      </c>
      <c r="FH486">
        <v>19</v>
      </c>
      <c r="FI486">
        <v>0</v>
      </c>
      <c r="FJ486">
        <v>7</v>
      </c>
      <c r="FK486">
        <v>1</v>
      </c>
      <c r="FL486">
        <v>41</v>
      </c>
      <c r="FM486">
        <v>1</v>
      </c>
      <c r="FN486">
        <v>2</v>
      </c>
      <c r="FO486">
        <v>0</v>
      </c>
      <c r="FP486">
        <v>0</v>
      </c>
      <c r="FQ486">
        <v>0</v>
      </c>
      <c r="FR486">
        <v>2</v>
      </c>
      <c r="FS486">
        <v>0</v>
      </c>
      <c r="FT486">
        <v>0</v>
      </c>
      <c r="FU486">
        <v>3</v>
      </c>
      <c r="FV486">
        <v>1</v>
      </c>
      <c r="FW486">
        <v>1</v>
      </c>
      <c r="FX486">
        <v>0</v>
      </c>
      <c r="FY486">
        <v>2</v>
      </c>
      <c r="FZ486">
        <v>1</v>
      </c>
      <c r="GA486">
        <v>5</v>
      </c>
      <c r="GB486">
        <v>1</v>
      </c>
      <c r="GC486">
        <v>187</v>
      </c>
      <c r="GD486">
        <v>68</v>
      </c>
      <c r="GE486">
        <v>255</v>
      </c>
      <c r="GF486">
        <v>2</v>
      </c>
      <c r="GG486">
        <v>1</v>
      </c>
      <c r="GH486">
        <v>3</v>
      </c>
      <c r="GI486">
        <v>184</v>
      </c>
      <c r="GJ486">
        <v>67</v>
      </c>
      <c r="GK486">
        <v>251</v>
      </c>
      <c r="GL486">
        <v>187</v>
      </c>
      <c r="GM486">
        <v>12</v>
      </c>
      <c r="GN486">
        <v>12</v>
      </c>
      <c r="GO486">
        <v>12</v>
      </c>
      <c r="GP486">
        <v>127</v>
      </c>
      <c r="GQ486">
        <v>3</v>
      </c>
      <c r="GR486">
        <v>3</v>
      </c>
      <c r="GS486">
        <v>3</v>
      </c>
      <c r="GT486" t="s">
        <v>118</v>
      </c>
      <c r="GU486" t="s">
        <v>1418</v>
      </c>
      <c r="HH486" s="130"/>
      <c r="HI486" s="130"/>
      <c r="HN486" s="130"/>
      <c r="HO486" s="130"/>
      <c r="HP486" s="130"/>
    </row>
    <row r="487" spans="1:224" x14ac:dyDescent="0.3">
      <c r="A487" t="s">
        <v>147</v>
      </c>
      <c r="B487" t="s">
        <v>242</v>
      </c>
      <c r="C487" t="s">
        <v>972</v>
      </c>
      <c r="D487" t="s">
        <v>973</v>
      </c>
      <c r="E487" s="353">
        <v>44713</v>
      </c>
      <c r="F487">
        <v>6899</v>
      </c>
      <c r="G487">
        <v>322</v>
      </c>
      <c r="H487">
        <v>306</v>
      </c>
      <c r="I487">
        <v>320</v>
      </c>
      <c r="J487">
        <v>281</v>
      </c>
      <c r="K487">
        <v>322</v>
      </c>
      <c r="L487">
        <v>253</v>
      </c>
      <c r="M487">
        <v>296</v>
      </c>
      <c r="N487">
        <v>81</v>
      </c>
      <c r="O487">
        <v>334</v>
      </c>
      <c r="P487">
        <v>11</v>
      </c>
      <c r="Q487">
        <v>10</v>
      </c>
      <c r="R487">
        <v>11</v>
      </c>
      <c r="S487">
        <v>9</v>
      </c>
      <c r="T487">
        <v>9</v>
      </c>
      <c r="U487">
        <v>8</v>
      </c>
      <c r="V487">
        <v>10</v>
      </c>
      <c r="W487">
        <v>4</v>
      </c>
      <c r="X487">
        <v>14</v>
      </c>
      <c r="Y487">
        <v>309</v>
      </c>
      <c r="Z487">
        <v>295</v>
      </c>
      <c r="AA487">
        <v>308</v>
      </c>
      <c r="AB487">
        <v>271</v>
      </c>
      <c r="AC487">
        <v>312</v>
      </c>
      <c r="AD487">
        <v>244</v>
      </c>
      <c r="AE487">
        <v>284</v>
      </c>
      <c r="AF487">
        <v>77</v>
      </c>
      <c r="AG487">
        <v>318</v>
      </c>
      <c r="AH487">
        <v>27</v>
      </c>
      <c r="AI487">
        <v>23</v>
      </c>
      <c r="AJ487">
        <v>0</v>
      </c>
      <c r="AK487">
        <v>0</v>
      </c>
      <c r="AL487">
        <v>27</v>
      </c>
      <c r="AM487">
        <v>23</v>
      </c>
      <c r="AN487">
        <v>213</v>
      </c>
      <c r="AO487">
        <v>6</v>
      </c>
      <c r="AP487">
        <v>207</v>
      </c>
      <c r="AQ487">
        <v>0</v>
      </c>
      <c r="AR487">
        <v>0</v>
      </c>
      <c r="AS487">
        <v>0</v>
      </c>
      <c r="AT487">
        <v>60</v>
      </c>
      <c r="AU487">
        <v>1</v>
      </c>
      <c r="AV487">
        <v>59</v>
      </c>
      <c r="AW487">
        <v>296</v>
      </c>
      <c r="AX487">
        <v>5</v>
      </c>
      <c r="AY487">
        <v>44</v>
      </c>
      <c r="AZ487">
        <v>246</v>
      </c>
      <c r="BA487">
        <v>10</v>
      </c>
      <c r="BB487">
        <v>0</v>
      </c>
      <c r="BC487">
        <v>1</v>
      </c>
      <c r="BD487">
        <v>9</v>
      </c>
      <c r="BE487">
        <v>284</v>
      </c>
      <c r="BF487">
        <v>5</v>
      </c>
      <c r="BG487">
        <v>43</v>
      </c>
      <c r="BH487">
        <v>235</v>
      </c>
      <c r="BI487">
        <v>60</v>
      </c>
      <c r="BJ487">
        <v>9</v>
      </c>
      <c r="BK487">
        <v>72</v>
      </c>
      <c r="BL487">
        <v>34</v>
      </c>
      <c r="BM487">
        <v>11</v>
      </c>
      <c r="BN487">
        <v>2</v>
      </c>
      <c r="BO487">
        <v>20</v>
      </c>
      <c r="BP487">
        <v>2</v>
      </c>
      <c r="BQ487">
        <v>0</v>
      </c>
      <c r="BR487">
        <v>0</v>
      </c>
      <c r="BS487">
        <v>18</v>
      </c>
      <c r="BT487">
        <v>0</v>
      </c>
      <c r="BU487">
        <v>0</v>
      </c>
      <c r="BV487">
        <v>1</v>
      </c>
      <c r="BW487">
        <v>5</v>
      </c>
      <c r="BX487">
        <v>0</v>
      </c>
      <c r="BY487">
        <v>5</v>
      </c>
      <c r="BZ487">
        <v>14</v>
      </c>
      <c r="CA487">
        <v>3</v>
      </c>
      <c r="CB487">
        <v>13</v>
      </c>
      <c r="CC487">
        <v>1</v>
      </c>
      <c r="CG487">
        <v>322</v>
      </c>
      <c r="CH487">
        <v>193</v>
      </c>
      <c r="CI487">
        <v>320</v>
      </c>
      <c r="CJ487">
        <v>87</v>
      </c>
      <c r="CK487">
        <v>289</v>
      </c>
      <c r="CL487">
        <v>178</v>
      </c>
      <c r="CM487">
        <v>306</v>
      </c>
      <c r="CN487">
        <v>283</v>
      </c>
      <c r="CO487">
        <v>289</v>
      </c>
      <c r="CP487">
        <v>97</v>
      </c>
      <c r="CQ487">
        <v>11</v>
      </c>
      <c r="CR487">
        <v>7</v>
      </c>
      <c r="CS487">
        <v>11</v>
      </c>
      <c r="CT487">
        <v>2</v>
      </c>
      <c r="CU487">
        <v>10</v>
      </c>
      <c r="CV487">
        <v>6</v>
      </c>
      <c r="CW487">
        <v>10</v>
      </c>
      <c r="CX487">
        <v>10</v>
      </c>
      <c r="CY487">
        <v>8</v>
      </c>
      <c r="CZ487">
        <v>3</v>
      </c>
      <c r="DA487">
        <v>309</v>
      </c>
      <c r="DB487">
        <v>192</v>
      </c>
      <c r="DC487">
        <v>308</v>
      </c>
      <c r="DD487">
        <v>82</v>
      </c>
      <c r="DE487">
        <v>279</v>
      </c>
      <c r="DF487">
        <v>170</v>
      </c>
      <c r="DG487">
        <v>295</v>
      </c>
      <c r="DH487">
        <v>277</v>
      </c>
      <c r="DI487">
        <v>280</v>
      </c>
      <c r="DJ487">
        <v>97</v>
      </c>
      <c r="DL487">
        <v>359</v>
      </c>
      <c r="DM487">
        <v>357</v>
      </c>
      <c r="DN487">
        <v>2</v>
      </c>
      <c r="DO487">
        <v>359</v>
      </c>
      <c r="DP487">
        <v>17</v>
      </c>
      <c r="DQ487">
        <v>340</v>
      </c>
      <c r="DR487">
        <v>2</v>
      </c>
      <c r="DS487">
        <v>37</v>
      </c>
      <c r="DT487">
        <v>40</v>
      </c>
      <c r="DU487">
        <v>78</v>
      </c>
      <c r="DV487">
        <v>167</v>
      </c>
      <c r="DW487">
        <v>68</v>
      </c>
      <c r="DX487">
        <v>4</v>
      </c>
      <c r="DY487">
        <v>40</v>
      </c>
      <c r="DZ487">
        <v>1</v>
      </c>
      <c r="EA487">
        <v>1</v>
      </c>
      <c r="EB487">
        <v>33</v>
      </c>
      <c r="EC487">
        <v>2</v>
      </c>
      <c r="ED487">
        <v>36</v>
      </c>
      <c r="EE487">
        <v>2</v>
      </c>
      <c r="EF487">
        <v>2</v>
      </c>
      <c r="EG487">
        <v>29</v>
      </c>
      <c r="EH487">
        <v>179</v>
      </c>
      <c r="EI487">
        <v>149</v>
      </c>
      <c r="EJ487">
        <v>2</v>
      </c>
      <c r="EK487">
        <v>8</v>
      </c>
      <c r="EL487">
        <v>6</v>
      </c>
      <c r="EM487">
        <v>1</v>
      </c>
      <c r="EN487">
        <v>0</v>
      </c>
      <c r="EO487">
        <v>21</v>
      </c>
      <c r="EP487">
        <v>172</v>
      </c>
      <c r="EQ487">
        <v>148</v>
      </c>
      <c r="ER487">
        <v>2</v>
      </c>
      <c r="ES487">
        <v>30</v>
      </c>
      <c r="ET487">
        <v>5</v>
      </c>
      <c r="EU487">
        <v>30</v>
      </c>
      <c r="EV487">
        <v>4</v>
      </c>
      <c r="EW487">
        <v>5306</v>
      </c>
      <c r="EX487">
        <v>0</v>
      </c>
      <c r="EY487">
        <v>184</v>
      </c>
      <c r="EZ487">
        <v>6</v>
      </c>
      <c r="FA487">
        <v>18</v>
      </c>
      <c r="FB487">
        <v>46</v>
      </c>
      <c r="FC487">
        <v>3116</v>
      </c>
      <c r="FD487">
        <v>1875</v>
      </c>
      <c r="FE487">
        <v>349</v>
      </c>
      <c r="FF487">
        <v>5340</v>
      </c>
      <c r="FG487">
        <v>41</v>
      </c>
      <c r="FH487">
        <v>17</v>
      </c>
      <c r="FI487">
        <v>1</v>
      </c>
      <c r="FJ487">
        <v>8</v>
      </c>
      <c r="FK487">
        <v>1</v>
      </c>
      <c r="FL487">
        <v>38</v>
      </c>
      <c r="FM487">
        <v>2</v>
      </c>
      <c r="FN487">
        <v>2</v>
      </c>
      <c r="FO487">
        <v>0</v>
      </c>
      <c r="FP487">
        <v>0</v>
      </c>
      <c r="FQ487">
        <v>0</v>
      </c>
      <c r="FR487">
        <v>2</v>
      </c>
      <c r="FS487">
        <v>0</v>
      </c>
      <c r="FT487">
        <v>0</v>
      </c>
      <c r="FU487">
        <v>3</v>
      </c>
      <c r="FV487">
        <v>1</v>
      </c>
      <c r="FW487">
        <v>1</v>
      </c>
      <c r="FX487">
        <v>0</v>
      </c>
      <c r="FY487">
        <v>2</v>
      </c>
      <c r="FZ487">
        <v>1</v>
      </c>
      <c r="GA487">
        <v>5</v>
      </c>
      <c r="GB487">
        <v>1</v>
      </c>
      <c r="GC487">
        <v>187</v>
      </c>
      <c r="GD487">
        <v>68</v>
      </c>
      <c r="GE487">
        <v>255</v>
      </c>
      <c r="GF487">
        <v>2</v>
      </c>
      <c r="GG487">
        <v>1</v>
      </c>
      <c r="GH487">
        <v>3</v>
      </c>
      <c r="GI487">
        <v>184</v>
      </c>
      <c r="GJ487">
        <v>67</v>
      </c>
      <c r="GK487">
        <v>251</v>
      </c>
      <c r="GL487">
        <v>187</v>
      </c>
      <c r="GM487">
        <v>10</v>
      </c>
      <c r="GN487">
        <v>10</v>
      </c>
      <c r="GO487">
        <v>10</v>
      </c>
      <c r="GP487">
        <v>129</v>
      </c>
      <c r="GQ487">
        <v>3</v>
      </c>
      <c r="GR487">
        <v>3</v>
      </c>
      <c r="GS487">
        <v>3</v>
      </c>
      <c r="GT487" t="s">
        <v>121</v>
      </c>
      <c r="GU487" t="s">
        <v>1418</v>
      </c>
      <c r="HH487" s="130"/>
      <c r="HI487" s="130"/>
      <c r="HN487" s="130"/>
      <c r="HO487" s="130"/>
      <c r="HP487" s="130"/>
    </row>
    <row r="488" spans="1:224" x14ac:dyDescent="0.3">
      <c r="A488" t="s">
        <v>147</v>
      </c>
      <c r="B488" t="s">
        <v>242</v>
      </c>
      <c r="C488" t="s">
        <v>974</v>
      </c>
      <c r="D488" t="s">
        <v>975</v>
      </c>
      <c r="E488" s="353">
        <v>44682</v>
      </c>
      <c r="F488">
        <v>3391</v>
      </c>
      <c r="G488">
        <v>184</v>
      </c>
      <c r="H488">
        <v>172</v>
      </c>
      <c r="I488">
        <v>179</v>
      </c>
      <c r="J488">
        <v>120</v>
      </c>
      <c r="K488">
        <v>182</v>
      </c>
      <c r="L488">
        <v>96</v>
      </c>
      <c r="M488">
        <v>101</v>
      </c>
      <c r="N488">
        <v>144</v>
      </c>
      <c r="O488">
        <v>205</v>
      </c>
      <c r="P488">
        <v>10</v>
      </c>
      <c r="Q488">
        <v>6</v>
      </c>
      <c r="R488">
        <v>7</v>
      </c>
      <c r="S488">
        <v>8</v>
      </c>
      <c r="T488">
        <v>7</v>
      </c>
      <c r="U488">
        <v>2</v>
      </c>
      <c r="V488">
        <v>4</v>
      </c>
      <c r="W488">
        <v>8</v>
      </c>
      <c r="X488">
        <v>13</v>
      </c>
      <c r="Y488">
        <v>174</v>
      </c>
      <c r="Z488">
        <v>166</v>
      </c>
      <c r="AA488">
        <v>171</v>
      </c>
      <c r="AB488">
        <v>112</v>
      </c>
      <c r="AC488">
        <v>174</v>
      </c>
      <c r="AD488">
        <v>94</v>
      </c>
      <c r="AE488">
        <v>97</v>
      </c>
      <c r="AF488">
        <v>136</v>
      </c>
      <c r="AG488">
        <v>190</v>
      </c>
      <c r="AH488">
        <v>15</v>
      </c>
      <c r="AI488">
        <v>13</v>
      </c>
      <c r="AJ488">
        <v>1</v>
      </c>
      <c r="AK488">
        <v>0</v>
      </c>
      <c r="AL488">
        <v>14</v>
      </c>
      <c r="AM488">
        <v>13</v>
      </c>
      <c r="AN488">
        <v>54</v>
      </c>
      <c r="AO488">
        <v>2</v>
      </c>
      <c r="AP488">
        <v>52</v>
      </c>
      <c r="AQ488">
        <v>0</v>
      </c>
      <c r="AR488">
        <v>0</v>
      </c>
      <c r="AS488">
        <v>0</v>
      </c>
      <c r="AT488">
        <v>38</v>
      </c>
      <c r="AU488">
        <v>1</v>
      </c>
      <c r="AV488">
        <v>37</v>
      </c>
      <c r="AW488">
        <v>101</v>
      </c>
      <c r="AX488">
        <v>0</v>
      </c>
      <c r="AY488">
        <v>12</v>
      </c>
      <c r="AZ488">
        <v>89</v>
      </c>
      <c r="BA488">
        <v>4</v>
      </c>
      <c r="BB488">
        <v>0</v>
      </c>
      <c r="BC488">
        <v>1</v>
      </c>
      <c r="BD488">
        <v>3</v>
      </c>
      <c r="BE488">
        <v>97</v>
      </c>
      <c r="BF488">
        <v>0</v>
      </c>
      <c r="BG488">
        <v>11</v>
      </c>
      <c r="BH488">
        <v>86</v>
      </c>
      <c r="BI488">
        <v>40</v>
      </c>
      <c r="BJ488">
        <v>5</v>
      </c>
      <c r="BK488">
        <v>32</v>
      </c>
      <c r="BL488">
        <v>12</v>
      </c>
      <c r="BM488">
        <v>2</v>
      </c>
      <c r="BN488">
        <v>1</v>
      </c>
      <c r="BO488">
        <v>13</v>
      </c>
      <c r="BP488">
        <v>3</v>
      </c>
      <c r="BQ488">
        <v>0</v>
      </c>
      <c r="BR488">
        <v>0</v>
      </c>
      <c r="BS488">
        <v>10</v>
      </c>
      <c r="BT488">
        <v>0</v>
      </c>
      <c r="BU488">
        <v>0</v>
      </c>
      <c r="BV488">
        <v>1</v>
      </c>
      <c r="BW488">
        <v>5</v>
      </c>
      <c r="BX488">
        <v>0</v>
      </c>
      <c r="BY488">
        <v>5</v>
      </c>
      <c r="BZ488">
        <v>8</v>
      </c>
      <c r="CA488">
        <v>5</v>
      </c>
      <c r="CB488">
        <v>8</v>
      </c>
      <c r="CC488">
        <v>0</v>
      </c>
      <c r="CG488">
        <v>184</v>
      </c>
      <c r="CH488">
        <v>131</v>
      </c>
      <c r="CI488">
        <v>179</v>
      </c>
      <c r="CJ488">
        <v>62</v>
      </c>
      <c r="CK488">
        <v>171</v>
      </c>
      <c r="CL488">
        <v>120</v>
      </c>
      <c r="CM488">
        <v>172</v>
      </c>
      <c r="CN488">
        <v>167</v>
      </c>
      <c r="CO488">
        <v>159</v>
      </c>
      <c r="CP488">
        <v>79</v>
      </c>
      <c r="CQ488">
        <v>10</v>
      </c>
      <c r="CR488">
        <v>9</v>
      </c>
      <c r="CS488">
        <v>7</v>
      </c>
      <c r="CT488">
        <v>1</v>
      </c>
      <c r="CU488">
        <v>7</v>
      </c>
      <c r="CV488">
        <v>3</v>
      </c>
      <c r="CW488">
        <v>6</v>
      </c>
      <c r="CX488">
        <v>6</v>
      </c>
      <c r="CY488">
        <v>5</v>
      </c>
      <c r="CZ488">
        <v>2</v>
      </c>
      <c r="DA488">
        <v>174</v>
      </c>
      <c r="DB488">
        <v>122</v>
      </c>
      <c r="DC488">
        <v>171</v>
      </c>
      <c r="DD488">
        <v>61</v>
      </c>
      <c r="DE488">
        <v>163</v>
      </c>
      <c r="DF488">
        <v>116</v>
      </c>
      <c r="DG488">
        <v>166</v>
      </c>
      <c r="DH488">
        <v>161</v>
      </c>
      <c r="DI488">
        <v>154</v>
      </c>
      <c r="DJ488">
        <v>77</v>
      </c>
      <c r="DL488">
        <v>222</v>
      </c>
      <c r="DM488">
        <v>220</v>
      </c>
      <c r="DN488">
        <v>2</v>
      </c>
      <c r="DO488">
        <v>222</v>
      </c>
      <c r="DP488">
        <v>15</v>
      </c>
      <c r="DQ488">
        <v>205</v>
      </c>
      <c r="DR488">
        <v>2</v>
      </c>
      <c r="DS488">
        <v>16</v>
      </c>
      <c r="DT488">
        <v>29</v>
      </c>
      <c r="DU488">
        <v>32</v>
      </c>
      <c r="DV488">
        <v>127</v>
      </c>
      <c r="DW488">
        <v>48</v>
      </c>
      <c r="DX488">
        <v>3</v>
      </c>
      <c r="DY488">
        <v>12</v>
      </c>
      <c r="DZ488">
        <v>0</v>
      </c>
      <c r="EA488">
        <v>0</v>
      </c>
      <c r="EB488">
        <v>16</v>
      </c>
      <c r="EC488">
        <v>0</v>
      </c>
      <c r="ED488">
        <v>27</v>
      </c>
      <c r="EE488">
        <v>2</v>
      </c>
      <c r="EF488">
        <v>0</v>
      </c>
      <c r="EG488">
        <v>22</v>
      </c>
      <c r="EH488">
        <v>97</v>
      </c>
      <c r="EI488">
        <v>103</v>
      </c>
      <c r="EJ488">
        <v>0</v>
      </c>
      <c r="EK488">
        <v>10</v>
      </c>
      <c r="EL488">
        <v>4</v>
      </c>
      <c r="EM488">
        <v>1</v>
      </c>
      <c r="EN488">
        <v>0</v>
      </c>
      <c r="EO488">
        <v>11</v>
      </c>
      <c r="EP488">
        <v>92</v>
      </c>
      <c r="EQ488">
        <v>102</v>
      </c>
      <c r="ER488">
        <v>3</v>
      </c>
      <c r="ES488">
        <v>16</v>
      </c>
      <c r="ET488">
        <v>2</v>
      </c>
      <c r="EU488">
        <v>25</v>
      </c>
      <c r="EV488">
        <v>2</v>
      </c>
      <c r="EW488">
        <v>2655</v>
      </c>
      <c r="EX488">
        <v>11</v>
      </c>
      <c r="EY488">
        <v>120</v>
      </c>
      <c r="EZ488">
        <v>13</v>
      </c>
      <c r="FA488">
        <v>11</v>
      </c>
      <c r="FB488">
        <v>14</v>
      </c>
      <c r="FC488">
        <v>1393</v>
      </c>
      <c r="FD488">
        <v>1034</v>
      </c>
      <c r="FE488">
        <v>255</v>
      </c>
      <c r="FF488">
        <v>2682</v>
      </c>
      <c r="FG488">
        <v>14</v>
      </c>
      <c r="FH488">
        <v>8</v>
      </c>
      <c r="FI488">
        <v>0</v>
      </c>
      <c r="FJ488">
        <v>0</v>
      </c>
      <c r="FK488">
        <v>1</v>
      </c>
      <c r="FL488">
        <v>12</v>
      </c>
      <c r="FM488">
        <v>1</v>
      </c>
      <c r="FN488">
        <v>0</v>
      </c>
      <c r="FO488">
        <v>0</v>
      </c>
      <c r="FP488">
        <v>0</v>
      </c>
      <c r="FQ488">
        <v>0</v>
      </c>
      <c r="FR488">
        <v>0</v>
      </c>
      <c r="FS488">
        <v>0</v>
      </c>
      <c r="FT488">
        <v>0</v>
      </c>
      <c r="FU488">
        <v>2</v>
      </c>
      <c r="FV488">
        <v>0</v>
      </c>
      <c r="FW488">
        <v>0</v>
      </c>
      <c r="FX488">
        <v>0</v>
      </c>
      <c r="FY488">
        <v>2</v>
      </c>
      <c r="FZ488">
        <v>0</v>
      </c>
      <c r="GA488">
        <v>2</v>
      </c>
      <c r="GB488">
        <v>1</v>
      </c>
      <c r="GC488">
        <v>123</v>
      </c>
      <c r="GD488">
        <v>31</v>
      </c>
      <c r="GE488">
        <v>154</v>
      </c>
      <c r="GF488">
        <v>3</v>
      </c>
      <c r="GG488">
        <v>1</v>
      </c>
      <c r="GH488">
        <v>4</v>
      </c>
      <c r="GI488">
        <v>120</v>
      </c>
      <c r="GJ488">
        <v>30</v>
      </c>
      <c r="GK488">
        <v>150</v>
      </c>
      <c r="GL488">
        <v>123</v>
      </c>
      <c r="GM488">
        <v>2</v>
      </c>
      <c r="GN488">
        <v>2</v>
      </c>
      <c r="GO488">
        <v>2</v>
      </c>
      <c r="GP488">
        <v>42</v>
      </c>
      <c r="GQ488">
        <v>0</v>
      </c>
      <c r="GR488">
        <v>0</v>
      </c>
      <c r="GS488">
        <v>0</v>
      </c>
      <c r="GT488" t="s">
        <v>118</v>
      </c>
      <c r="GU488" t="s">
        <v>1419</v>
      </c>
      <c r="HH488" s="130"/>
      <c r="HI488" s="130"/>
      <c r="HN488" s="130"/>
      <c r="HO488" s="130"/>
      <c r="HP488" s="130"/>
    </row>
    <row r="489" spans="1:224" x14ac:dyDescent="0.3">
      <c r="A489" t="s">
        <v>147</v>
      </c>
      <c r="B489" t="s">
        <v>242</v>
      </c>
      <c r="C489" t="s">
        <v>974</v>
      </c>
      <c r="D489" t="s">
        <v>975</v>
      </c>
      <c r="E489" s="353">
        <v>44713</v>
      </c>
      <c r="F489">
        <v>3399</v>
      </c>
      <c r="G489">
        <v>186</v>
      </c>
      <c r="H489">
        <v>175</v>
      </c>
      <c r="I489">
        <v>182</v>
      </c>
      <c r="J489">
        <v>124</v>
      </c>
      <c r="K489">
        <v>184</v>
      </c>
      <c r="L489">
        <v>102</v>
      </c>
      <c r="M489">
        <v>107</v>
      </c>
      <c r="N489">
        <v>141</v>
      </c>
      <c r="O489">
        <v>207</v>
      </c>
      <c r="P489">
        <v>11</v>
      </c>
      <c r="Q489">
        <v>6</v>
      </c>
      <c r="R489">
        <v>7</v>
      </c>
      <c r="S489">
        <v>9</v>
      </c>
      <c r="T489">
        <v>7</v>
      </c>
      <c r="U489">
        <v>3</v>
      </c>
      <c r="V489">
        <v>5</v>
      </c>
      <c r="W489">
        <v>8</v>
      </c>
      <c r="X489">
        <v>14</v>
      </c>
      <c r="Y489">
        <v>175</v>
      </c>
      <c r="Z489">
        <v>169</v>
      </c>
      <c r="AA489">
        <v>174</v>
      </c>
      <c r="AB489">
        <v>115</v>
      </c>
      <c r="AC489">
        <v>176</v>
      </c>
      <c r="AD489">
        <v>99</v>
      </c>
      <c r="AE489">
        <v>102</v>
      </c>
      <c r="AF489">
        <v>133</v>
      </c>
      <c r="AG489">
        <v>191</v>
      </c>
      <c r="AH489">
        <v>15</v>
      </c>
      <c r="AI489">
        <v>14</v>
      </c>
      <c r="AJ489">
        <v>1</v>
      </c>
      <c r="AK489">
        <v>0</v>
      </c>
      <c r="AL489">
        <v>14</v>
      </c>
      <c r="AM489">
        <v>14</v>
      </c>
      <c r="AN489">
        <v>60</v>
      </c>
      <c r="AO489">
        <v>2</v>
      </c>
      <c r="AP489">
        <v>58</v>
      </c>
      <c r="AQ489">
        <v>0</v>
      </c>
      <c r="AR489">
        <v>0</v>
      </c>
      <c r="AS489">
        <v>0</v>
      </c>
      <c r="AT489">
        <v>40</v>
      </c>
      <c r="AU489">
        <v>1</v>
      </c>
      <c r="AV489">
        <v>39</v>
      </c>
      <c r="AW489">
        <v>107</v>
      </c>
      <c r="AX489">
        <v>0</v>
      </c>
      <c r="AY489">
        <v>12</v>
      </c>
      <c r="AZ489">
        <v>95</v>
      </c>
      <c r="BA489">
        <v>5</v>
      </c>
      <c r="BB489">
        <v>0</v>
      </c>
      <c r="BC489">
        <v>1</v>
      </c>
      <c r="BD489">
        <v>4</v>
      </c>
      <c r="BE489">
        <v>102</v>
      </c>
      <c r="BF489">
        <v>0</v>
      </c>
      <c r="BG489">
        <v>11</v>
      </c>
      <c r="BH489">
        <v>91</v>
      </c>
      <c r="BI489">
        <v>41</v>
      </c>
      <c r="BJ489">
        <v>6</v>
      </c>
      <c r="BK489">
        <v>32</v>
      </c>
      <c r="BL489">
        <v>12</v>
      </c>
      <c r="BM489">
        <v>2</v>
      </c>
      <c r="BN489">
        <v>1</v>
      </c>
      <c r="BO489">
        <v>14</v>
      </c>
      <c r="BP489">
        <v>3</v>
      </c>
      <c r="BQ489">
        <v>0</v>
      </c>
      <c r="BR489">
        <v>0</v>
      </c>
      <c r="BS489">
        <v>11</v>
      </c>
      <c r="BT489">
        <v>0</v>
      </c>
      <c r="BU489">
        <v>0</v>
      </c>
      <c r="BV489">
        <v>1</v>
      </c>
      <c r="BW489">
        <v>5</v>
      </c>
      <c r="BX489">
        <v>0</v>
      </c>
      <c r="BY489">
        <v>5</v>
      </c>
      <c r="BZ489">
        <v>8</v>
      </c>
      <c r="CA489">
        <v>5</v>
      </c>
      <c r="CB489">
        <v>8</v>
      </c>
      <c r="CC489">
        <v>0</v>
      </c>
      <c r="CG489">
        <v>186</v>
      </c>
      <c r="CH489">
        <v>125</v>
      </c>
      <c r="CI489">
        <v>182</v>
      </c>
      <c r="CJ489">
        <v>62</v>
      </c>
      <c r="CK489">
        <v>171</v>
      </c>
      <c r="CL489">
        <v>119</v>
      </c>
      <c r="CM489">
        <v>175</v>
      </c>
      <c r="CN489">
        <v>166</v>
      </c>
      <c r="CO489">
        <v>161</v>
      </c>
      <c r="CP489">
        <v>74</v>
      </c>
      <c r="CQ489">
        <v>11</v>
      </c>
      <c r="CR489">
        <v>8</v>
      </c>
      <c r="CS489">
        <v>7</v>
      </c>
      <c r="CT489">
        <v>1</v>
      </c>
      <c r="CU489">
        <v>7</v>
      </c>
      <c r="CV489">
        <v>3</v>
      </c>
      <c r="CW489">
        <v>6</v>
      </c>
      <c r="CX489">
        <v>6</v>
      </c>
      <c r="CY489">
        <v>5</v>
      </c>
      <c r="CZ489">
        <v>2</v>
      </c>
      <c r="DA489">
        <v>175</v>
      </c>
      <c r="DB489">
        <v>119</v>
      </c>
      <c r="DC489">
        <v>174</v>
      </c>
      <c r="DD489">
        <v>63</v>
      </c>
      <c r="DE489">
        <v>167</v>
      </c>
      <c r="DF489">
        <v>118</v>
      </c>
      <c r="DG489">
        <v>169</v>
      </c>
      <c r="DH489">
        <v>164</v>
      </c>
      <c r="DI489">
        <v>156</v>
      </c>
      <c r="DJ489">
        <v>73</v>
      </c>
      <c r="DL489">
        <v>223</v>
      </c>
      <c r="DM489">
        <v>221</v>
      </c>
      <c r="DN489">
        <v>2</v>
      </c>
      <c r="DO489">
        <v>223</v>
      </c>
      <c r="DP489">
        <v>15</v>
      </c>
      <c r="DQ489">
        <v>206</v>
      </c>
      <c r="DR489">
        <v>2</v>
      </c>
      <c r="DS489">
        <v>16</v>
      </c>
      <c r="DT489">
        <v>29</v>
      </c>
      <c r="DU489">
        <v>32</v>
      </c>
      <c r="DV489">
        <v>128</v>
      </c>
      <c r="DW489">
        <v>48</v>
      </c>
      <c r="DX489">
        <v>3</v>
      </c>
      <c r="DY489">
        <v>12</v>
      </c>
      <c r="DZ489">
        <v>0</v>
      </c>
      <c r="EA489">
        <v>0</v>
      </c>
      <c r="EB489">
        <v>16</v>
      </c>
      <c r="EC489">
        <v>0</v>
      </c>
      <c r="ED489">
        <v>27</v>
      </c>
      <c r="EE489">
        <v>2</v>
      </c>
      <c r="EF489">
        <v>0</v>
      </c>
      <c r="EG489">
        <v>22</v>
      </c>
      <c r="EH489">
        <v>98</v>
      </c>
      <c r="EI489">
        <v>103</v>
      </c>
      <c r="EJ489">
        <v>0</v>
      </c>
      <c r="EK489">
        <v>10</v>
      </c>
      <c r="EL489">
        <v>4</v>
      </c>
      <c r="EM489">
        <v>1</v>
      </c>
      <c r="EN489">
        <v>0</v>
      </c>
      <c r="EO489">
        <v>11</v>
      </c>
      <c r="EP489">
        <v>92</v>
      </c>
      <c r="EQ489">
        <v>102</v>
      </c>
      <c r="ER489">
        <v>3</v>
      </c>
      <c r="ES489">
        <v>16</v>
      </c>
      <c r="ET489">
        <v>2</v>
      </c>
      <c r="EU489">
        <v>31</v>
      </c>
      <c r="EV489">
        <v>1</v>
      </c>
      <c r="EW489">
        <v>2658</v>
      </c>
      <c r="EX489">
        <v>6</v>
      </c>
      <c r="EY489">
        <v>121</v>
      </c>
      <c r="EZ489">
        <v>19</v>
      </c>
      <c r="FA489">
        <v>11</v>
      </c>
      <c r="FB489">
        <v>15</v>
      </c>
      <c r="FC489">
        <v>1400</v>
      </c>
      <c r="FD489">
        <v>1034</v>
      </c>
      <c r="FE489">
        <v>256</v>
      </c>
      <c r="FF489">
        <v>2690</v>
      </c>
      <c r="FG489">
        <v>15</v>
      </c>
      <c r="FH489">
        <v>9</v>
      </c>
      <c r="FI489">
        <v>0</v>
      </c>
      <c r="FJ489">
        <v>1</v>
      </c>
      <c r="FK489">
        <v>1</v>
      </c>
      <c r="FL489">
        <v>13</v>
      </c>
      <c r="FM489">
        <v>1</v>
      </c>
      <c r="FN489">
        <v>0</v>
      </c>
      <c r="FO489">
        <v>0</v>
      </c>
      <c r="FP489">
        <v>0</v>
      </c>
      <c r="FQ489">
        <v>0</v>
      </c>
      <c r="FR489">
        <v>0</v>
      </c>
      <c r="FS489">
        <v>0</v>
      </c>
      <c r="FT489">
        <v>0</v>
      </c>
      <c r="FU489">
        <v>2</v>
      </c>
      <c r="FV489">
        <v>0</v>
      </c>
      <c r="FW489">
        <v>0</v>
      </c>
      <c r="FX489">
        <v>0</v>
      </c>
      <c r="FY489">
        <v>2</v>
      </c>
      <c r="FZ489">
        <v>0</v>
      </c>
      <c r="GA489">
        <v>2</v>
      </c>
      <c r="GB489">
        <v>1</v>
      </c>
      <c r="GC489">
        <v>124</v>
      </c>
      <c r="GD489">
        <v>31</v>
      </c>
      <c r="GE489">
        <v>155</v>
      </c>
      <c r="GF489">
        <v>3</v>
      </c>
      <c r="GG489">
        <v>1</v>
      </c>
      <c r="GH489">
        <v>4</v>
      </c>
      <c r="GI489">
        <v>121</v>
      </c>
      <c r="GJ489">
        <v>30</v>
      </c>
      <c r="GK489">
        <v>151</v>
      </c>
      <c r="GL489">
        <v>124</v>
      </c>
      <c r="GM489">
        <v>4</v>
      </c>
      <c r="GN489">
        <v>4</v>
      </c>
      <c r="GO489">
        <v>4</v>
      </c>
      <c r="GP489">
        <v>45</v>
      </c>
      <c r="GQ489">
        <v>0</v>
      </c>
      <c r="GR489">
        <v>0</v>
      </c>
      <c r="GS489">
        <v>0</v>
      </c>
      <c r="GT489" t="s">
        <v>121</v>
      </c>
      <c r="GU489" t="s">
        <v>1419</v>
      </c>
      <c r="HH489" s="130"/>
      <c r="HI489" s="130"/>
      <c r="HN489" s="130"/>
      <c r="HO489" s="130"/>
      <c r="HP489" s="130"/>
    </row>
    <row r="490" spans="1:224" x14ac:dyDescent="0.3">
      <c r="A490" t="s">
        <v>147</v>
      </c>
      <c r="B490" t="s">
        <v>242</v>
      </c>
      <c r="C490" t="s">
        <v>976</v>
      </c>
      <c r="D490" t="s">
        <v>977</v>
      </c>
      <c r="E490" s="353">
        <v>44682</v>
      </c>
      <c r="F490">
        <v>8071</v>
      </c>
      <c r="G490">
        <v>405</v>
      </c>
      <c r="H490">
        <v>402</v>
      </c>
      <c r="I490">
        <v>433</v>
      </c>
      <c r="J490">
        <v>334</v>
      </c>
      <c r="K490">
        <v>422</v>
      </c>
      <c r="L490">
        <v>304</v>
      </c>
      <c r="M490">
        <v>352</v>
      </c>
      <c r="N490">
        <v>379</v>
      </c>
      <c r="O490">
        <v>489</v>
      </c>
      <c r="P490">
        <v>15</v>
      </c>
      <c r="Q490">
        <v>16</v>
      </c>
      <c r="R490">
        <v>17</v>
      </c>
      <c r="S490">
        <v>14</v>
      </c>
      <c r="T490">
        <v>16</v>
      </c>
      <c r="U490">
        <v>8</v>
      </c>
      <c r="V490">
        <v>11</v>
      </c>
      <c r="W490">
        <v>15</v>
      </c>
      <c r="X490">
        <v>21</v>
      </c>
      <c r="Y490">
        <v>389</v>
      </c>
      <c r="Z490">
        <v>385</v>
      </c>
      <c r="AA490">
        <v>415</v>
      </c>
      <c r="AB490">
        <v>319</v>
      </c>
      <c r="AC490">
        <v>405</v>
      </c>
      <c r="AD490">
        <v>295</v>
      </c>
      <c r="AE490">
        <v>340</v>
      </c>
      <c r="AF490">
        <v>363</v>
      </c>
      <c r="AG490">
        <v>466</v>
      </c>
      <c r="AH490">
        <v>59</v>
      </c>
      <c r="AI490">
        <v>59</v>
      </c>
      <c r="AJ490">
        <v>2</v>
      </c>
      <c r="AK490">
        <v>2</v>
      </c>
      <c r="AL490">
        <v>57</v>
      </c>
      <c r="AM490">
        <v>57</v>
      </c>
      <c r="AN490">
        <v>193</v>
      </c>
      <c r="AO490">
        <v>4</v>
      </c>
      <c r="AP490">
        <v>188</v>
      </c>
      <c r="AQ490">
        <v>0</v>
      </c>
      <c r="AR490">
        <v>0</v>
      </c>
      <c r="AS490">
        <v>0</v>
      </c>
      <c r="AT490">
        <v>175</v>
      </c>
      <c r="AU490">
        <v>3</v>
      </c>
      <c r="AV490">
        <v>171</v>
      </c>
      <c r="AW490">
        <v>352</v>
      </c>
      <c r="AX490">
        <v>2</v>
      </c>
      <c r="AY490">
        <v>19</v>
      </c>
      <c r="AZ490">
        <v>330</v>
      </c>
      <c r="BA490">
        <v>11</v>
      </c>
      <c r="BB490">
        <v>0</v>
      </c>
      <c r="BC490">
        <v>2</v>
      </c>
      <c r="BD490">
        <v>9</v>
      </c>
      <c r="BE490">
        <v>340</v>
      </c>
      <c r="BF490">
        <v>2</v>
      </c>
      <c r="BG490">
        <v>17</v>
      </c>
      <c r="BH490">
        <v>320</v>
      </c>
      <c r="BI490">
        <v>74</v>
      </c>
      <c r="BJ490">
        <v>6</v>
      </c>
      <c r="BK490">
        <v>65</v>
      </c>
      <c r="BL490">
        <v>56</v>
      </c>
      <c r="BM490">
        <v>24</v>
      </c>
      <c r="BN490">
        <v>9</v>
      </c>
      <c r="BO490">
        <v>31</v>
      </c>
      <c r="BP490">
        <v>5</v>
      </c>
      <c r="BQ490">
        <v>0</v>
      </c>
      <c r="BR490">
        <v>0</v>
      </c>
      <c r="BS490">
        <v>26</v>
      </c>
      <c r="BT490">
        <v>0</v>
      </c>
      <c r="BU490">
        <v>0</v>
      </c>
      <c r="BV490">
        <v>5</v>
      </c>
      <c r="BW490">
        <v>8</v>
      </c>
      <c r="BX490">
        <v>0</v>
      </c>
      <c r="BY490">
        <v>8</v>
      </c>
      <c r="BZ490">
        <v>22</v>
      </c>
      <c r="CA490">
        <v>4</v>
      </c>
      <c r="CB490">
        <v>20</v>
      </c>
      <c r="CC490">
        <v>2</v>
      </c>
      <c r="CG490">
        <v>405</v>
      </c>
      <c r="CH490">
        <v>320</v>
      </c>
      <c r="CI490">
        <v>433</v>
      </c>
      <c r="CJ490">
        <v>111</v>
      </c>
      <c r="CK490">
        <v>398</v>
      </c>
      <c r="CL490">
        <v>260</v>
      </c>
      <c r="CM490">
        <v>402</v>
      </c>
      <c r="CN490">
        <v>379</v>
      </c>
      <c r="CO490">
        <v>351</v>
      </c>
      <c r="CP490">
        <v>167</v>
      </c>
      <c r="CQ490">
        <v>15</v>
      </c>
      <c r="CR490">
        <v>15</v>
      </c>
      <c r="CS490">
        <v>17</v>
      </c>
      <c r="CT490">
        <v>4</v>
      </c>
      <c r="CU490">
        <v>16</v>
      </c>
      <c r="CV490">
        <v>7</v>
      </c>
      <c r="CW490">
        <v>16</v>
      </c>
      <c r="CX490">
        <v>16</v>
      </c>
      <c r="CY490">
        <v>13</v>
      </c>
      <c r="CZ490">
        <v>5</v>
      </c>
      <c r="DA490">
        <v>389</v>
      </c>
      <c r="DB490">
        <v>305</v>
      </c>
      <c r="DC490">
        <v>415</v>
      </c>
      <c r="DD490">
        <v>106</v>
      </c>
      <c r="DE490">
        <v>381</v>
      </c>
      <c r="DF490">
        <v>252</v>
      </c>
      <c r="DG490">
        <v>385</v>
      </c>
      <c r="DH490">
        <v>362</v>
      </c>
      <c r="DI490">
        <v>337</v>
      </c>
      <c r="DJ490">
        <v>162</v>
      </c>
      <c r="DL490">
        <v>519</v>
      </c>
      <c r="DM490">
        <v>517</v>
      </c>
      <c r="DN490">
        <v>2</v>
      </c>
      <c r="DO490">
        <v>519</v>
      </c>
      <c r="DP490">
        <v>27</v>
      </c>
      <c r="DQ490">
        <v>490</v>
      </c>
      <c r="DR490">
        <v>2</v>
      </c>
      <c r="DS490">
        <v>9</v>
      </c>
      <c r="DT490">
        <v>34</v>
      </c>
      <c r="DU490">
        <v>152</v>
      </c>
      <c r="DV490">
        <v>172</v>
      </c>
      <c r="DW490">
        <v>150</v>
      </c>
      <c r="DX490">
        <v>25</v>
      </c>
      <c r="DY490">
        <v>14</v>
      </c>
      <c r="DZ490">
        <v>2</v>
      </c>
      <c r="EA490">
        <v>4</v>
      </c>
      <c r="EB490">
        <v>7</v>
      </c>
      <c r="EC490">
        <v>1</v>
      </c>
      <c r="ED490">
        <v>27</v>
      </c>
      <c r="EE490">
        <v>4</v>
      </c>
      <c r="EF490">
        <v>4</v>
      </c>
      <c r="EG490">
        <v>30</v>
      </c>
      <c r="EH490">
        <v>276</v>
      </c>
      <c r="EI490">
        <v>209</v>
      </c>
      <c r="EJ490">
        <v>3</v>
      </c>
      <c r="EK490">
        <v>14</v>
      </c>
      <c r="EL490">
        <v>10</v>
      </c>
      <c r="EM490">
        <v>0</v>
      </c>
      <c r="EN490">
        <v>0</v>
      </c>
      <c r="EO490">
        <v>16</v>
      </c>
      <c r="EP490">
        <v>265</v>
      </c>
      <c r="EQ490">
        <v>209</v>
      </c>
      <c r="ER490">
        <v>2</v>
      </c>
      <c r="ES490">
        <v>61</v>
      </c>
      <c r="ET490">
        <v>23</v>
      </c>
      <c r="EU490">
        <v>71</v>
      </c>
      <c r="EV490">
        <v>19</v>
      </c>
      <c r="EW490">
        <v>5956</v>
      </c>
      <c r="EX490">
        <v>3</v>
      </c>
      <c r="EY490">
        <v>344</v>
      </c>
      <c r="EZ490">
        <v>50</v>
      </c>
      <c r="FA490">
        <v>38</v>
      </c>
      <c r="FB490">
        <v>106</v>
      </c>
      <c r="FC490">
        <v>2832</v>
      </c>
      <c r="FD490">
        <v>2559</v>
      </c>
      <c r="FE490">
        <v>655</v>
      </c>
      <c r="FF490">
        <v>6046</v>
      </c>
      <c r="FG490">
        <v>56</v>
      </c>
      <c r="FH490">
        <v>34</v>
      </c>
      <c r="FI490">
        <v>0</v>
      </c>
      <c r="FJ490">
        <v>8</v>
      </c>
      <c r="FK490">
        <v>1</v>
      </c>
      <c r="FL490">
        <v>54</v>
      </c>
      <c r="FM490">
        <v>1</v>
      </c>
      <c r="FN490">
        <v>4</v>
      </c>
      <c r="FO490">
        <v>0</v>
      </c>
      <c r="FP490">
        <v>0</v>
      </c>
      <c r="FQ490">
        <v>0</v>
      </c>
      <c r="FR490">
        <v>2</v>
      </c>
      <c r="FS490">
        <v>0</v>
      </c>
      <c r="FT490">
        <v>0</v>
      </c>
      <c r="FU490">
        <v>7</v>
      </c>
      <c r="FV490">
        <v>5</v>
      </c>
      <c r="FW490">
        <v>2</v>
      </c>
      <c r="FX490">
        <v>1</v>
      </c>
      <c r="FY490">
        <v>3</v>
      </c>
      <c r="FZ490">
        <v>4</v>
      </c>
      <c r="GA490">
        <v>11</v>
      </c>
      <c r="GB490">
        <v>4</v>
      </c>
      <c r="GC490">
        <v>290</v>
      </c>
      <c r="GD490">
        <v>60</v>
      </c>
      <c r="GE490">
        <v>350</v>
      </c>
      <c r="GF490">
        <v>6</v>
      </c>
      <c r="GG490">
        <v>1</v>
      </c>
      <c r="GH490">
        <v>7</v>
      </c>
      <c r="GI490">
        <v>283</v>
      </c>
      <c r="GJ490">
        <v>59</v>
      </c>
      <c r="GK490">
        <v>342</v>
      </c>
      <c r="GL490">
        <v>290</v>
      </c>
      <c r="GM490">
        <v>22</v>
      </c>
      <c r="GN490">
        <v>22</v>
      </c>
      <c r="GO490">
        <v>22</v>
      </c>
      <c r="GP490">
        <v>98</v>
      </c>
      <c r="GQ490">
        <v>0</v>
      </c>
      <c r="GR490">
        <v>0</v>
      </c>
      <c r="GS490">
        <v>0</v>
      </c>
      <c r="GT490" t="s">
        <v>118</v>
      </c>
      <c r="GU490" t="s">
        <v>1420</v>
      </c>
      <c r="HH490" s="130"/>
      <c r="HI490" s="130"/>
      <c r="HN490" s="130"/>
      <c r="HO490" s="130"/>
      <c r="HP490" s="130"/>
    </row>
    <row r="491" spans="1:224" x14ac:dyDescent="0.3">
      <c r="A491" t="s">
        <v>147</v>
      </c>
      <c r="B491" t="s">
        <v>242</v>
      </c>
      <c r="C491" t="s">
        <v>976</v>
      </c>
      <c r="D491" t="s">
        <v>977</v>
      </c>
      <c r="E491" s="353">
        <v>44713</v>
      </c>
      <c r="F491">
        <v>8051</v>
      </c>
      <c r="G491">
        <v>401</v>
      </c>
      <c r="H491">
        <v>401</v>
      </c>
      <c r="I491">
        <v>427</v>
      </c>
      <c r="J491">
        <v>321</v>
      </c>
      <c r="K491">
        <v>422</v>
      </c>
      <c r="L491">
        <v>310</v>
      </c>
      <c r="M491">
        <v>347</v>
      </c>
      <c r="N491">
        <v>371</v>
      </c>
      <c r="O491">
        <v>484</v>
      </c>
      <c r="P491">
        <v>13</v>
      </c>
      <c r="Q491">
        <v>16</v>
      </c>
      <c r="R491">
        <v>17</v>
      </c>
      <c r="S491">
        <v>12</v>
      </c>
      <c r="T491">
        <v>15</v>
      </c>
      <c r="U491">
        <v>8</v>
      </c>
      <c r="V491">
        <v>9</v>
      </c>
      <c r="W491">
        <v>15</v>
      </c>
      <c r="X491">
        <v>22</v>
      </c>
      <c r="Y491">
        <v>387</v>
      </c>
      <c r="Z491">
        <v>384</v>
      </c>
      <c r="AA491">
        <v>409</v>
      </c>
      <c r="AB491">
        <v>308</v>
      </c>
      <c r="AC491">
        <v>406</v>
      </c>
      <c r="AD491">
        <v>301</v>
      </c>
      <c r="AE491">
        <v>337</v>
      </c>
      <c r="AF491">
        <v>355</v>
      </c>
      <c r="AG491">
        <v>460</v>
      </c>
      <c r="AH491">
        <v>57</v>
      </c>
      <c r="AI491">
        <v>57</v>
      </c>
      <c r="AJ491">
        <v>2</v>
      </c>
      <c r="AK491">
        <v>2</v>
      </c>
      <c r="AL491">
        <v>55</v>
      </c>
      <c r="AM491">
        <v>55</v>
      </c>
      <c r="AN491">
        <v>189</v>
      </c>
      <c r="AO491">
        <v>4</v>
      </c>
      <c r="AP491">
        <v>184</v>
      </c>
      <c r="AQ491">
        <v>0</v>
      </c>
      <c r="AR491">
        <v>0</v>
      </c>
      <c r="AS491">
        <v>0</v>
      </c>
      <c r="AT491">
        <v>167</v>
      </c>
      <c r="AU491">
        <v>3</v>
      </c>
      <c r="AV491">
        <v>163</v>
      </c>
      <c r="AW491">
        <v>347</v>
      </c>
      <c r="AX491">
        <v>2</v>
      </c>
      <c r="AY491">
        <v>23</v>
      </c>
      <c r="AZ491">
        <v>321</v>
      </c>
      <c r="BA491">
        <v>9</v>
      </c>
      <c r="BB491">
        <v>0</v>
      </c>
      <c r="BC491">
        <v>2</v>
      </c>
      <c r="BD491">
        <v>7</v>
      </c>
      <c r="BE491">
        <v>337</v>
      </c>
      <c r="BF491">
        <v>2</v>
      </c>
      <c r="BG491">
        <v>21</v>
      </c>
      <c r="BH491">
        <v>313</v>
      </c>
      <c r="BI491">
        <v>73</v>
      </c>
      <c r="BJ491">
        <v>5</v>
      </c>
      <c r="BK491">
        <v>64</v>
      </c>
      <c r="BL491">
        <v>56</v>
      </c>
      <c r="BM491">
        <v>24</v>
      </c>
      <c r="BN491">
        <v>9</v>
      </c>
      <c r="BO491">
        <v>32</v>
      </c>
      <c r="BP491">
        <v>5</v>
      </c>
      <c r="BQ491">
        <v>0</v>
      </c>
      <c r="BR491">
        <v>0</v>
      </c>
      <c r="BS491">
        <v>27</v>
      </c>
      <c r="BT491">
        <v>0</v>
      </c>
      <c r="BU491">
        <v>0</v>
      </c>
      <c r="BV491">
        <v>5</v>
      </c>
      <c r="BW491">
        <v>8</v>
      </c>
      <c r="BX491">
        <v>0</v>
      </c>
      <c r="BY491">
        <v>8</v>
      </c>
      <c r="BZ491">
        <v>22</v>
      </c>
      <c r="CA491">
        <v>4</v>
      </c>
      <c r="CB491">
        <v>20</v>
      </c>
      <c r="CC491">
        <v>2</v>
      </c>
      <c r="CG491">
        <v>401</v>
      </c>
      <c r="CH491">
        <v>315</v>
      </c>
      <c r="CI491">
        <v>427</v>
      </c>
      <c r="CJ491">
        <v>112</v>
      </c>
      <c r="CK491">
        <v>392</v>
      </c>
      <c r="CL491">
        <v>253</v>
      </c>
      <c r="CM491">
        <v>401</v>
      </c>
      <c r="CN491">
        <v>368</v>
      </c>
      <c r="CO491">
        <v>348</v>
      </c>
      <c r="CP491">
        <v>161</v>
      </c>
      <c r="CQ491">
        <v>13</v>
      </c>
      <c r="CR491">
        <v>13</v>
      </c>
      <c r="CS491">
        <v>17</v>
      </c>
      <c r="CT491">
        <v>4</v>
      </c>
      <c r="CU491">
        <v>16</v>
      </c>
      <c r="CV491">
        <v>7</v>
      </c>
      <c r="CW491">
        <v>16</v>
      </c>
      <c r="CX491">
        <v>16</v>
      </c>
      <c r="CY491">
        <v>11</v>
      </c>
      <c r="CZ491">
        <v>4</v>
      </c>
      <c r="DA491">
        <v>387</v>
      </c>
      <c r="DB491">
        <v>303</v>
      </c>
      <c r="DC491">
        <v>409</v>
      </c>
      <c r="DD491">
        <v>109</v>
      </c>
      <c r="DE491">
        <v>382</v>
      </c>
      <c r="DF491">
        <v>247</v>
      </c>
      <c r="DG491">
        <v>384</v>
      </c>
      <c r="DH491">
        <v>363</v>
      </c>
      <c r="DI491">
        <v>336</v>
      </c>
      <c r="DJ491">
        <v>158</v>
      </c>
      <c r="DL491">
        <v>518</v>
      </c>
      <c r="DM491">
        <v>516</v>
      </c>
      <c r="DN491">
        <v>2</v>
      </c>
      <c r="DO491">
        <v>518</v>
      </c>
      <c r="DP491">
        <v>27</v>
      </c>
      <c r="DQ491">
        <v>489</v>
      </c>
      <c r="DR491">
        <v>2</v>
      </c>
      <c r="DS491">
        <v>12</v>
      </c>
      <c r="DT491">
        <v>36</v>
      </c>
      <c r="DU491">
        <v>153</v>
      </c>
      <c r="DV491">
        <v>173</v>
      </c>
      <c r="DW491">
        <v>148</v>
      </c>
      <c r="DX491">
        <v>25</v>
      </c>
      <c r="DY491">
        <v>14</v>
      </c>
      <c r="DZ491">
        <v>1</v>
      </c>
      <c r="EA491">
        <v>4</v>
      </c>
      <c r="EB491">
        <v>10</v>
      </c>
      <c r="EC491">
        <v>1</v>
      </c>
      <c r="ED491">
        <v>29</v>
      </c>
      <c r="EE491">
        <v>4</v>
      </c>
      <c r="EF491">
        <v>4</v>
      </c>
      <c r="EG491">
        <v>29</v>
      </c>
      <c r="EH491">
        <v>275</v>
      </c>
      <c r="EI491">
        <v>210</v>
      </c>
      <c r="EJ491">
        <v>3</v>
      </c>
      <c r="EK491">
        <v>14</v>
      </c>
      <c r="EL491">
        <v>10</v>
      </c>
      <c r="EM491">
        <v>0</v>
      </c>
      <c r="EN491">
        <v>0</v>
      </c>
      <c r="EO491">
        <v>15</v>
      </c>
      <c r="EP491">
        <v>262</v>
      </c>
      <c r="EQ491">
        <v>209</v>
      </c>
      <c r="ER491">
        <v>2</v>
      </c>
      <c r="ES491">
        <v>61</v>
      </c>
      <c r="ET491">
        <v>24</v>
      </c>
      <c r="EU491">
        <v>71</v>
      </c>
      <c r="EV491">
        <v>19</v>
      </c>
      <c r="EW491">
        <v>5944</v>
      </c>
      <c r="EX491">
        <v>0</v>
      </c>
      <c r="EY491">
        <v>341</v>
      </c>
      <c r="EZ491">
        <v>49</v>
      </c>
      <c r="FA491">
        <v>38</v>
      </c>
      <c r="FB491">
        <v>107</v>
      </c>
      <c r="FC491">
        <v>2818</v>
      </c>
      <c r="FD491">
        <v>2557</v>
      </c>
      <c r="FE491">
        <v>659</v>
      </c>
      <c r="FF491">
        <v>6034</v>
      </c>
      <c r="FG491">
        <v>47</v>
      </c>
      <c r="FH491">
        <v>28</v>
      </c>
      <c r="FI491">
        <v>0</v>
      </c>
      <c r="FJ491">
        <v>4</v>
      </c>
      <c r="FK491">
        <v>1</v>
      </c>
      <c r="FL491">
        <v>45</v>
      </c>
      <c r="FM491">
        <v>1</v>
      </c>
      <c r="FN491">
        <v>4</v>
      </c>
      <c r="FO491">
        <v>0</v>
      </c>
      <c r="FP491">
        <v>0</v>
      </c>
      <c r="FQ491">
        <v>0</v>
      </c>
      <c r="FR491">
        <v>2</v>
      </c>
      <c r="FS491">
        <v>0</v>
      </c>
      <c r="FT491">
        <v>0</v>
      </c>
      <c r="FU491">
        <v>7</v>
      </c>
      <c r="FV491">
        <v>5</v>
      </c>
      <c r="FW491">
        <v>2</v>
      </c>
      <c r="FX491">
        <v>1</v>
      </c>
      <c r="FY491">
        <v>3</v>
      </c>
      <c r="FZ491">
        <v>4</v>
      </c>
      <c r="GA491">
        <v>11</v>
      </c>
      <c r="GB491">
        <v>4</v>
      </c>
      <c r="GC491">
        <v>289</v>
      </c>
      <c r="GD491">
        <v>59</v>
      </c>
      <c r="GE491">
        <v>348</v>
      </c>
      <c r="GF491">
        <v>6</v>
      </c>
      <c r="GG491">
        <v>1</v>
      </c>
      <c r="GH491">
        <v>7</v>
      </c>
      <c r="GI491">
        <v>282</v>
      </c>
      <c r="GJ491">
        <v>58</v>
      </c>
      <c r="GK491">
        <v>340</v>
      </c>
      <c r="GL491">
        <v>289</v>
      </c>
      <c r="GM491">
        <v>23</v>
      </c>
      <c r="GN491">
        <v>23</v>
      </c>
      <c r="GO491">
        <v>23</v>
      </c>
      <c r="GP491">
        <v>102</v>
      </c>
      <c r="GQ491">
        <v>0</v>
      </c>
      <c r="GR491">
        <v>0</v>
      </c>
      <c r="GS491">
        <v>0</v>
      </c>
      <c r="GT491" t="s">
        <v>121</v>
      </c>
      <c r="GU491" t="s">
        <v>1420</v>
      </c>
      <c r="HH491" s="130"/>
      <c r="HI491" s="130"/>
      <c r="HN491" s="130"/>
      <c r="HO491" s="130"/>
      <c r="HP491" s="130"/>
    </row>
    <row r="492" spans="1:224" x14ac:dyDescent="0.3">
      <c r="A492" t="s">
        <v>147</v>
      </c>
      <c r="B492" t="s">
        <v>242</v>
      </c>
      <c r="C492" t="s">
        <v>980</v>
      </c>
      <c r="D492" t="s">
        <v>981</v>
      </c>
      <c r="E492" s="353">
        <v>44682</v>
      </c>
      <c r="F492">
        <v>5025</v>
      </c>
      <c r="G492">
        <v>269</v>
      </c>
      <c r="H492">
        <v>304</v>
      </c>
      <c r="I492">
        <v>317</v>
      </c>
      <c r="J492">
        <v>187</v>
      </c>
      <c r="K492">
        <v>315</v>
      </c>
      <c r="L492">
        <v>268</v>
      </c>
      <c r="M492">
        <v>178</v>
      </c>
      <c r="N492">
        <v>99</v>
      </c>
      <c r="O492">
        <v>315</v>
      </c>
      <c r="P492">
        <v>5</v>
      </c>
      <c r="Q492">
        <v>5</v>
      </c>
      <c r="R492">
        <v>5</v>
      </c>
      <c r="S492">
        <v>3</v>
      </c>
      <c r="T492">
        <v>5</v>
      </c>
      <c r="U492">
        <v>5</v>
      </c>
      <c r="V492">
        <v>3</v>
      </c>
      <c r="W492">
        <v>1</v>
      </c>
      <c r="X492">
        <v>8</v>
      </c>
      <c r="Y492">
        <v>262</v>
      </c>
      <c r="Z492">
        <v>297</v>
      </c>
      <c r="AA492">
        <v>309</v>
      </c>
      <c r="AB492">
        <v>183</v>
      </c>
      <c r="AC492">
        <v>308</v>
      </c>
      <c r="AD492">
        <v>262</v>
      </c>
      <c r="AE492">
        <v>174</v>
      </c>
      <c r="AF492">
        <v>98</v>
      </c>
      <c r="AG492">
        <v>303</v>
      </c>
      <c r="AH492">
        <v>25</v>
      </c>
      <c r="AI492">
        <v>20</v>
      </c>
      <c r="AJ492">
        <v>1</v>
      </c>
      <c r="AK492">
        <v>1</v>
      </c>
      <c r="AL492">
        <v>23</v>
      </c>
      <c r="AM492">
        <v>19</v>
      </c>
      <c r="AN492">
        <v>120</v>
      </c>
      <c r="AO492">
        <v>2</v>
      </c>
      <c r="AP492">
        <v>118</v>
      </c>
      <c r="AQ492">
        <v>0</v>
      </c>
      <c r="AR492">
        <v>0</v>
      </c>
      <c r="AS492">
        <v>0</v>
      </c>
      <c r="AT492">
        <v>38</v>
      </c>
      <c r="AU492">
        <v>0</v>
      </c>
      <c r="AV492">
        <v>38</v>
      </c>
      <c r="AW492">
        <v>178</v>
      </c>
      <c r="AX492">
        <v>2</v>
      </c>
      <c r="AY492">
        <v>12</v>
      </c>
      <c r="AZ492">
        <v>164</v>
      </c>
      <c r="BA492">
        <v>3</v>
      </c>
      <c r="BB492">
        <v>0</v>
      </c>
      <c r="BC492">
        <v>0</v>
      </c>
      <c r="BD492">
        <v>3</v>
      </c>
      <c r="BE492">
        <v>174</v>
      </c>
      <c r="BF492">
        <v>2</v>
      </c>
      <c r="BG492">
        <v>12</v>
      </c>
      <c r="BH492">
        <v>160</v>
      </c>
      <c r="BI492">
        <v>87</v>
      </c>
      <c r="BJ492">
        <v>11</v>
      </c>
      <c r="BK492">
        <v>62</v>
      </c>
      <c r="BL492">
        <v>33</v>
      </c>
      <c r="BM492">
        <v>14</v>
      </c>
      <c r="BN492">
        <v>4</v>
      </c>
      <c r="BO492">
        <v>10</v>
      </c>
      <c r="BP492">
        <v>2</v>
      </c>
      <c r="BQ492">
        <v>0</v>
      </c>
      <c r="BR492">
        <v>0</v>
      </c>
      <c r="BS492">
        <v>8</v>
      </c>
      <c r="BT492">
        <v>0</v>
      </c>
      <c r="BU492">
        <v>0</v>
      </c>
      <c r="BV492">
        <v>0</v>
      </c>
      <c r="BW492">
        <v>0</v>
      </c>
      <c r="BX492">
        <v>0</v>
      </c>
      <c r="BY492">
        <v>0</v>
      </c>
      <c r="BZ492">
        <v>6</v>
      </c>
      <c r="CA492">
        <v>3</v>
      </c>
      <c r="CB492">
        <v>4</v>
      </c>
      <c r="CC492">
        <v>2</v>
      </c>
      <c r="CG492">
        <v>269</v>
      </c>
      <c r="CH492">
        <v>165</v>
      </c>
      <c r="CI492">
        <v>317</v>
      </c>
      <c r="CJ492">
        <v>75</v>
      </c>
      <c r="CK492">
        <v>282</v>
      </c>
      <c r="CL492">
        <v>166</v>
      </c>
      <c r="CM492">
        <v>304</v>
      </c>
      <c r="CN492">
        <v>293</v>
      </c>
      <c r="CO492">
        <v>243</v>
      </c>
      <c r="CP492">
        <v>84</v>
      </c>
      <c r="CQ492">
        <v>5</v>
      </c>
      <c r="CR492">
        <v>5</v>
      </c>
      <c r="CS492">
        <v>5</v>
      </c>
      <c r="CT492">
        <v>1</v>
      </c>
      <c r="CU492">
        <v>5</v>
      </c>
      <c r="CV492">
        <v>3</v>
      </c>
      <c r="CW492">
        <v>5</v>
      </c>
      <c r="CX492">
        <v>5</v>
      </c>
      <c r="CY492">
        <v>3</v>
      </c>
      <c r="CZ492">
        <v>2</v>
      </c>
      <c r="DA492">
        <v>262</v>
      </c>
      <c r="DB492">
        <v>158</v>
      </c>
      <c r="DC492">
        <v>309</v>
      </c>
      <c r="DD492">
        <v>74</v>
      </c>
      <c r="DE492">
        <v>276</v>
      </c>
      <c r="DF492">
        <v>163</v>
      </c>
      <c r="DG492">
        <v>297</v>
      </c>
      <c r="DH492">
        <v>286</v>
      </c>
      <c r="DI492">
        <v>239</v>
      </c>
      <c r="DJ492">
        <v>82</v>
      </c>
      <c r="DL492">
        <v>373</v>
      </c>
      <c r="DM492">
        <v>367</v>
      </c>
      <c r="DN492">
        <v>6</v>
      </c>
      <c r="DO492">
        <v>373</v>
      </c>
      <c r="DP492">
        <v>11</v>
      </c>
      <c r="DQ492">
        <v>356</v>
      </c>
      <c r="DR492">
        <v>6</v>
      </c>
      <c r="DS492">
        <v>3</v>
      </c>
      <c r="DT492">
        <v>9</v>
      </c>
      <c r="DU492">
        <v>45</v>
      </c>
      <c r="DV492">
        <v>179</v>
      </c>
      <c r="DW492">
        <v>95</v>
      </c>
      <c r="DX492">
        <v>4</v>
      </c>
      <c r="DY492">
        <v>15</v>
      </c>
      <c r="DZ492">
        <v>34</v>
      </c>
      <c r="EA492">
        <v>1</v>
      </c>
      <c r="EB492">
        <v>2</v>
      </c>
      <c r="EC492">
        <v>0</v>
      </c>
      <c r="ED492">
        <v>7</v>
      </c>
      <c r="EE492">
        <v>0</v>
      </c>
      <c r="EF492">
        <v>0</v>
      </c>
      <c r="EG492">
        <v>26</v>
      </c>
      <c r="EH492">
        <v>170</v>
      </c>
      <c r="EI492">
        <v>177</v>
      </c>
      <c r="EJ492">
        <v>0</v>
      </c>
      <c r="EK492">
        <v>6</v>
      </c>
      <c r="EL492">
        <v>4</v>
      </c>
      <c r="EM492">
        <v>1</v>
      </c>
      <c r="EN492">
        <v>0</v>
      </c>
      <c r="EO492">
        <v>16</v>
      </c>
      <c r="EP492">
        <v>165</v>
      </c>
      <c r="EQ492">
        <v>175</v>
      </c>
      <c r="ER492">
        <v>5</v>
      </c>
      <c r="ES492">
        <v>36</v>
      </c>
      <c r="ET492">
        <v>9</v>
      </c>
      <c r="EU492">
        <v>37</v>
      </c>
      <c r="EV492">
        <v>7</v>
      </c>
      <c r="EW492">
        <v>3898</v>
      </c>
      <c r="EX492">
        <v>0</v>
      </c>
      <c r="EY492">
        <v>199</v>
      </c>
      <c r="EZ492">
        <v>1</v>
      </c>
      <c r="FA492">
        <v>25</v>
      </c>
      <c r="FB492">
        <v>45</v>
      </c>
      <c r="FC492">
        <v>1842</v>
      </c>
      <c r="FD492">
        <v>1583</v>
      </c>
      <c r="FE492">
        <v>517</v>
      </c>
      <c r="FF492">
        <v>3942</v>
      </c>
      <c r="FG492">
        <v>25</v>
      </c>
      <c r="FH492">
        <v>8</v>
      </c>
      <c r="FI492">
        <v>0</v>
      </c>
      <c r="FJ492">
        <v>1</v>
      </c>
      <c r="FK492">
        <v>0</v>
      </c>
      <c r="FL492">
        <v>23</v>
      </c>
      <c r="FM492">
        <v>2</v>
      </c>
      <c r="FN492">
        <v>0</v>
      </c>
      <c r="FO492">
        <v>0</v>
      </c>
      <c r="FP492">
        <v>0</v>
      </c>
      <c r="FQ492">
        <v>0</v>
      </c>
      <c r="FR492">
        <v>0</v>
      </c>
      <c r="FS492">
        <v>0</v>
      </c>
      <c r="FT492">
        <v>0</v>
      </c>
      <c r="FU492">
        <v>4</v>
      </c>
      <c r="FV492">
        <v>1</v>
      </c>
      <c r="FW492">
        <v>0</v>
      </c>
      <c r="FX492">
        <v>1</v>
      </c>
      <c r="FY492">
        <v>2</v>
      </c>
      <c r="FZ492">
        <v>1</v>
      </c>
      <c r="GA492">
        <v>4</v>
      </c>
      <c r="GB492">
        <v>0</v>
      </c>
      <c r="GC492">
        <v>191</v>
      </c>
      <c r="GD492">
        <v>60</v>
      </c>
      <c r="GE492">
        <v>251</v>
      </c>
      <c r="GF492">
        <v>3</v>
      </c>
      <c r="GG492">
        <v>1</v>
      </c>
      <c r="GH492">
        <v>4</v>
      </c>
      <c r="GI492">
        <v>188</v>
      </c>
      <c r="GJ492">
        <v>59</v>
      </c>
      <c r="GK492">
        <v>247</v>
      </c>
      <c r="GL492">
        <v>191</v>
      </c>
      <c r="GM492">
        <v>6</v>
      </c>
      <c r="GN492">
        <v>6</v>
      </c>
      <c r="GO492">
        <v>6</v>
      </c>
      <c r="GP492">
        <v>73</v>
      </c>
      <c r="GQ492">
        <v>0</v>
      </c>
      <c r="GR492">
        <v>0</v>
      </c>
      <c r="GS492">
        <v>0</v>
      </c>
      <c r="GT492" t="s">
        <v>118</v>
      </c>
      <c r="GU492" t="s">
        <v>1422</v>
      </c>
      <c r="HH492" s="130"/>
      <c r="HI492" s="130"/>
      <c r="HN492" s="130"/>
      <c r="HO492" s="130"/>
      <c r="HP492" s="130"/>
    </row>
    <row r="493" spans="1:224" x14ac:dyDescent="0.3">
      <c r="A493" t="s">
        <v>147</v>
      </c>
      <c r="B493" t="s">
        <v>242</v>
      </c>
      <c r="C493" t="s">
        <v>980</v>
      </c>
      <c r="D493" t="s">
        <v>981</v>
      </c>
      <c r="E493" s="353">
        <v>44713</v>
      </c>
      <c r="F493">
        <v>5022</v>
      </c>
      <c r="G493">
        <v>268</v>
      </c>
      <c r="H493">
        <v>304</v>
      </c>
      <c r="I493">
        <v>317</v>
      </c>
      <c r="J493">
        <v>204</v>
      </c>
      <c r="K493">
        <v>312</v>
      </c>
      <c r="L493">
        <v>277</v>
      </c>
      <c r="M493">
        <v>187</v>
      </c>
      <c r="N493">
        <v>74</v>
      </c>
      <c r="O493">
        <v>316</v>
      </c>
      <c r="P493">
        <v>5</v>
      </c>
      <c r="Q493">
        <v>5</v>
      </c>
      <c r="R493">
        <v>5</v>
      </c>
      <c r="S493">
        <v>3</v>
      </c>
      <c r="T493">
        <v>5</v>
      </c>
      <c r="U493">
        <v>5</v>
      </c>
      <c r="V493">
        <v>3</v>
      </c>
      <c r="W493">
        <v>1</v>
      </c>
      <c r="X493">
        <v>8</v>
      </c>
      <c r="Y493">
        <v>261</v>
      </c>
      <c r="Z493">
        <v>297</v>
      </c>
      <c r="AA493">
        <v>309</v>
      </c>
      <c r="AB493">
        <v>200</v>
      </c>
      <c r="AC493">
        <v>305</v>
      </c>
      <c r="AD493">
        <v>271</v>
      </c>
      <c r="AE493">
        <v>183</v>
      </c>
      <c r="AF493">
        <v>73</v>
      </c>
      <c r="AG493">
        <v>303</v>
      </c>
      <c r="AH493">
        <v>27</v>
      </c>
      <c r="AI493">
        <v>22</v>
      </c>
      <c r="AJ493">
        <v>1</v>
      </c>
      <c r="AK493">
        <v>1</v>
      </c>
      <c r="AL493">
        <v>24</v>
      </c>
      <c r="AM493">
        <v>20</v>
      </c>
      <c r="AN493">
        <v>136</v>
      </c>
      <c r="AO493">
        <v>2</v>
      </c>
      <c r="AP493">
        <v>134</v>
      </c>
      <c r="AQ493">
        <v>0</v>
      </c>
      <c r="AR493">
        <v>0</v>
      </c>
      <c r="AS493">
        <v>0</v>
      </c>
      <c r="AT493">
        <v>32</v>
      </c>
      <c r="AU493">
        <v>0</v>
      </c>
      <c r="AV493">
        <v>32</v>
      </c>
      <c r="AW493">
        <v>187</v>
      </c>
      <c r="AX493">
        <v>2</v>
      </c>
      <c r="AY493">
        <v>14</v>
      </c>
      <c r="AZ493">
        <v>171</v>
      </c>
      <c r="BA493">
        <v>3</v>
      </c>
      <c r="BB493">
        <v>0</v>
      </c>
      <c r="BC493">
        <v>0</v>
      </c>
      <c r="BD493">
        <v>3</v>
      </c>
      <c r="BE493">
        <v>183</v>
      </c>
      <c r="BF493">
        <v>2</v>
      </c>
      <c r="BG493">
        <v>14</v>
      </c>
      <c r="BH493">
        <v>167</v>
      </c>
      <c r="BI493">
        <v>86</v>
      </c>
      <c r="BJ493">
        <v>12</v>
      </c>
      <c r="BK493">
        <v>61</v>
      </c>
      <c r="BL493">
        <v>34</v>
      </c>
      <c r="BM493">
        <v>14</v>
      </c>
      <c r="BN493">
        <v>4</v>
      </c>
      <c r="BO493">
        <v>10</v>
      </c>
      <c r="BP493">
        <v>2</v>
      </c>
      <c r="BQ493">
        <v>0</v>
      </c>
      <c r="BR493">
        <v>0</v>
      </c>
      <c r="BS493">
        <v>8</v>
      </c>
      <c r="BT493">
        <v>0</v>
      </c>
      <c r="BU493">
        <v>0</v>
      </c>
      <c r="BV493">
        <v>0</v>
      </c>
      <c r="BW493">
        <v>0</v>
      </c>
      <c r="BX493">
        <v>0</v>
      </c>
      <c r="BY493">
        <v>0</v>
      </c>
      <c r="BZ493">
        <v>6</v>
      </c>
      <c r="CA493">
        <v>3</v>
      </c>
      <c r="CB493">
        <v>4</v>
      </c>
      <c r="CC493">
        <v>2</v>
      </c>
      <c r="CG493">
        <v>268</v>
      </c>
      <c r="CH493">
        <v>162</v>
      </c>
      <c r="CI493">
        <v>317</v>
      </c>
      <c r="CJ493">
        <v>79</v>
      </c>
      <c r="CK493">
        <v>280</v>
      </c>
      <c r="CL493">
        <v>167</v>
      </c>
      <c r="CM493">
        <v>304</v>
      </c>
      <c r="CN493">
        <v>285</v>
      </c>
      <c r="CO493">
        <v>242</v>
      </c>
      <c r="CP493">
        <v>84</v>
      </c>
      <c r="CQ493">
        <v>5</v>
      </c>
      <c r="CR493">
        <v>5</v>
      </c>
      <c r="CS493">
        <v>5</v>
      </c>
      <c r="CT493">
        <v>1</v>
      </c>
      <c r="CU493">
        <v>5</v>
      </c>
      <c r="CV493">
        <v>2</v>
      </c>
      <c r="CW493">
        <v>5</v>
      </c>
      <c r="CX493">
        <v>5</v>
      </c>
      <c r="CY493">
        <v>3</v>
      </c>
      <c r="CZ493">
        <v>1</v>
      </c>
      <c r="DA493">
        <v>261</v>
      </c>
      <c r="DB493">
        <v>155</v>
      </c>
      <c r="DC493">
        <v>309</v>
      </c>
      <c r="DD493">
        <v>78</v>
      </c>
      <c r="DE493">
        <v>278</v>
      </c>
      <c r="DF493">
        <v>165</v>
      </c>
      <c r="DG493">
        <v>297</v>
      </c>
      <c r="DH493">
        <v>283</v>
      </c>
      <c r="DI493">
        <v>238</v>
      </c>
      <c r="DJ493">
        <v>83</v>
      </c>
      <c r="DL493">
        <v>373</v>
      </c>
      <c r="DM493">
        <v>365</v>
      </c>
      <c r="DN493">
        <v>8</v>
      </c>
      <c r="DO493">
        <v>373</v>
      </c>
      <c r="DP493">
        <v>11</v>
      </c>
      <c r="DQ493">
        <v>354</v>
      </c>
      <c r="DR493">
        <v>8</v>
      </c>
      <c r="DS493">
        <v>3</v>
      </c>
      <c r="DT493">
        <v>9</v>
      </c>
      <c r="DU493">
        <v>46</v>
      </c>
      <c r="DV493">
        <v>177</v>
      </c>
      <c r="DW493">
        <v>95</v>
      </c>
      <c r="DX493">
        <v>4</v>
      </c>
      <c r="DY493">
        <v>15</v>
      </c>
      <c r="DZ493">
        <v>35</v>
      </c>
      <c r="EA493">
        <v>1</v>
      </c>
      <c r="EB493">
        <v>2</v>
      </c>
      <c r="EC493">
        <v>0</v>
      </c>
      <c r="ED493">
        <v>7</v>
      </c>
      <c r="EE493">
        <v>0</v>
      </c>
      <c r="EF493">
        <v>0</v>
      </c>
      <c r="EG493">
        <v>26</v>
      </c>
      <c r="EH493">
        <v>171</v>
      </c>
      <c r="EI493">
        <v>176</v>
      </c>
      <c r="EJ493">
        <v>0</v>
      </c>
      <c r="EK493">
        <v>6</v>
      </c>
      <c r="EL493">
        <v>4</v>
      </c>
      <c r="EM493">
        <v>1</v>
      </c>
      <c r="EN493">
        <v>0</v>
      </c>
      <c r="EO493">
        <v>16</v>
      </c>
      <c r="EP493">
        <v>164</v>
      </c>
      <c r="EQ493">
        <v>174</v>
      </c>
      <c r="ER493">
        <v>8</v>
      </c>
      <c r="ES493">
        <v>36</v>
      </c>
      <c r="ET493">
        <v>9</v>
      </c>
      <c r="EU493">
        <v>37</v>
      </c>
      <c r="EV493">
        <v>7</v>
      </c>
      <c r="EW493">
        <v>3903</v>
      </c>
      <c r="EX493">
        <v>0</v>
      </c>
      <c r="EY493">
        <v>198</v>
      </c>
      <c r="EZ493">
        <v>1</v>
      </c>
      <c r="FA493">
        <v>25</v>
      </c>
      <c r="FB493">
        <v>45</v>
      </c>
      <c r="FC493">
        <v>1837</v>
      </c>
      <c r="FD493">
        <v>1588</v>
      </c>
      <c r="FE493">
        <v>522</v>
      </c>
      <c r="FF493">
        <v>3947</v>
      </c>
      <c r="FG493">
        <v>26</v>
      </c>
      <c r="FH493">
        <v>8</v>
      </c>
      <c r="FI493">
        <v>0</v>
      </c>
      <c r="FJ493">
        <v>1</v>
      </c>
      <c r="FK493">
        <v>0</v>
      </c>
      <c r="FL493">
        <v>22</v>
      </c>
      <c r="FM493">
        <v>4</v>
      </c>
      <c r="FN493">
        <v>0</v>
      </c>
      <c r="FO493">
        <v>0</v>
      </c>
      <c r="FP493">
        <v>0</v>
      </c>
      <c r="FQ493">
        <v>0</v>
      </c>
      <c r="FR493">
        <v>0</v>
      </c>
      <c r="FS493">
        <v>0</v>
      </c>
      <c r="FT493">
        <v>0</v>
      </c>
      <c r="FU493">
        <v>4</v>
      </c>
      <c r="FV493">
        <v>1</v>
      </c>
      <c r="FW493">
        <v>0</v>
      </c>
      <c r="FX493">
        <v>1</v>
      </c>
      <c r="FY493">
        <v>2</v>
      </c>
      <c r="FZ493">
        <v>1</v>
      </c>
      <c r="GA493">
        <v>4</v>
      </c>
      <c r="GB493">
        <v>0</v>
      </c>
      <c r="GC493">
        <v>189</v>
      </c>
      <c r="GD493">
        <v>59</v>
      </c>
      <c r="GE493">
        <v>248</v>
      </c>
      <c r="GF493">
        <v>3</v>
      </c>
      <c r="GG493">
        <v>1</v>
      </c>
      <c r="GH493">
        <v>4</v>
      </c>
      <c r="GI493">
        <v>186</v>
      </c>
      <c r="GJ493">
        <v>58</v>
      </c>
      <c r="GK493">
        <v>244</v>
      </c>
      <c r="GL493">
        <v>189</v>
      </c>
      <c r="GM493">
        <v>7</v>
      </c>
      <c r="GN493">
        <v>7</v>
      </c>
      <c r="GO493">
        <v>7</v>
      </c>
      <c r="GP493">
        <v>75</v>
      </c>
      <c r="GQ493">
        <v>0</v>
      </c>
      <c r="GR493">
        <v>0</v>
      </c>
      <c r="GS493">
        <v>0</v>
      </c>
      <c r="GT493" t="s">
        <v>121</v>
      </c>
      <c r="GU493" t="s">
        <v>1422</v>
      </c>
      <c r="HH493" s="130"/>
      <c r="HI493" s="130"/>
      <c r="HN493" s="130"/>
      <c r="HO493" s="130"/>
      <c r="HP493" s="130"/>
    </row>
    <row r="494" spans="1:224" x14ac:dyDescent="0.3">
      <c r="A494" t="s">
        <v>147</v>
      </c>
      <c r="B494" t="s">
        <v>148</v>
      </c>
      <c r="C494" t="s">
        <v>982</v>
      </c>
      <c r="D494" t="s">
        <v>983</v>
      </c>
      <c r="E494" s="353">
        <v>44682</v>
      </c>
      <c r="F494">
        <v>11052</v>
      </c>
      <c r="G494">
        <v>767</v>
      </c>
      <c r="H494">
        <v>670</v>
      </c>
      <c r="I494">
        <v>719</v>
      </c>
      <c r="J494">
        <v>720</v>
      </c>
      <c r="K494">
        <v>696</v>
      </c>
      <c r="L494">
        <v>373</v>
      </c>
      <c r="M494">
        <v>738</v>
      </c>
      <c r="N494">
        <v>33</v>
      </c>
      <c r="O494">
        <v>793</v>
      </c>
      <c r="P494">
        <v>16</v>
      </c>
      <c r="Q494">
        <v>12</v>
      </c>
      <c r="R494">
        <v>13</v>
      </c>
      <c r="S494">
        <v>17</v>
      </c>
      <c r="T494">
        <v>12</v>
      </c>
      <c r="U494">
        <v>9</v>
      </c>
      <c r="V494">
        <v>17</v>
      </c>
      <c r="W494">
        <v>0</v>
      </c>
      <c r="X494">
        <v>19</v>
      </c>
      <c r="Y494">
        <v>742</v>
      </c>
      <c r="Z494">
        <v>650</v>
      </c>
      <c r="AA494">
        <v>698</v>
      </c>
      <c r="AB494">
        <v>695</v>
      </c>
      <c r="AC494">
        <v>676</v>
      </c>
      <c r="AD494">
        <v>361</v>
      </c>
      <c r="AE494">
        <v>713</v>
      </c>
      <c r="AF494">
        <v>32</v>
      </c>
      <c r="AG494">
        <v>764</v>
      </c>
      <c r="AH494">
        <v>72</v>
      </c>
      <c r="AI494">
        <v>59</v>
      </c>
      <c r="AJ494">
        <v>4</v>
      </c>
      <c r="AK494">
        <v>3</v>
      </c>
      <c r="AL494">
        <v>65</v>
      </c>
      <c r="AM494">
        <v>53</v>
      </c>
      <c r="AN494">
        <v>329</v>
      </c>
      <c r="AO494">
        <v>9</v>
      </c>
      <c r="AP494">
        <v>317</v>
      </c>
      <c r="AQ494">
        <v>0</v>
      </c>
      <c r="AR494">
        <v>0</v>
      </c>
      <c r="AS494">
        <v>0</v>
      </c>
      <c r="AT494">
        <v>13</v>
      </c>
      <c r="AU494">
        <v>0</v>
      </c>
      <c r="AV494">
        <v>12</v>
      </c>
      <c r="AW494">
        <v>738</v>
      </c>
      <c r="AX494">
        <v>2</v>
      </c>
      <c r="AY494">
        <v>26</v>
      </c>
      <c r="AZ494">
        <v>708</v>
      </c>
      <c r="BA494">
        <v>17</v>
      </c>
      <c r="BB494">
        <v>0</v>
      </c>
      <c r="BC494">
        <v>1</v>
      </c>
      <c r="BD494">
        <v>16</v>
      </c>
      <c r="BE494">
        <v>713</v>
      </c>
      <c r="BF494">
        <v>2</v>
      </c>
      <c r="BG494">
        <v>25</v>
      </c>
      <c r="BH494">
        <v>684</v>
      </c>
      <c r="BI494">
        <v>113</v>
      </c>
      <c r="BJ494">
        <v>19</v>
      </c>
      <c r="BK494">
        <v>172</v>
      </c>
      <c r="BL494">
        <v>143</v>
      </c>
      <c r="BM494">
        <v>28</v>
      </c>
      <c r="BN494">
        <v>4</v>
      </c>
      <c r="BO494">
        <v>33</v>
      </c>
      <c r="BP494">
        <v>3</v>
      </c>
      <c r="BQ494">
        <v>0</v>
      </c>
      <c r="BR494">
        <v>1</v>
      </c>
      <c r="BS494">
        <v>30</v>
      </c>
      <c r="BT494">
        <v>1</v>
      </c>
      <c r="BU494">
        <v>0</v>
      </c>
      <c r="BV494">
        <v>5</v>
      </c>
      <c r="BW494">
        <v>11</v>
      </c>
      <c r="BX494">
        <v>0</v>
      </c>
      <c r="BY494">
        <v>11</v>
      </c>
      <c r="BZ494">
        <v>21</v>
      </c>
      <c r="CA494">
        <v>7</v>
      </c>
      <c r="CB494">
        <v>18</v>
      </c>
      <c r="CC494">
        <v>3</v>
      </c>
      <c r="CG494">
        <v>767</v>
      </c>
      <c r="CH494">
        <v>662</v>
      </c>
      <c r="CI494">
        <v>719</v>
      </c>
      <c r="CJ494">
        <v>185</v>
      </c>
      <c r="CK494">
        <v>636</v>
      </c>
      <c r="CL494">
        <v>395</v>
      </c>
      <c r="CM494">
        <v>670</v>
      </c>
      <c r="CN494">
        <v>612</v>
      </c>
      <c r="CO494">
        <v>644</v>
      </c>
      <c r="CP494">
        <v>285</v>
      </c>
      <c r="CQ494">
        <v>16</v>
      </c>
      <c r="CR494">
        <v>15</v>
      </c>
      <c r="CS494">
        <v>13</v>
      </c>
      <c r="CT494">
        <v>2</v>
      </c>
      <c r="CU494">
        <v>12</v>
      </c>
      <c r="CV494">
        <v>6</v>
      </c>
      <c r="CW494">
        <v>12</v>
      </c>
      <c r="CX494">
        <v>11</v>
      </c>
      <c r="CY494">
        <v>10</v>
      </c>
      <c r="CZ494">
        <v>4</v>
      </c>
      <c r="DA494">
        <v>742</v>
      </c>
      <c r="DB494">
        <v>640</v>
      </c>
      <c r="DC494">
        <v>698</v>
      </c>
      <c r="DD494">
        <v>179</v>
      </c>
      <c r="DE494">
        <v>617</v>
      </c>
      <c r="DF494">
        <v>383</v>
      </c>
      <c r="DG494">
        <v>650</v>
      </c>
      <c r="DH494">
        <v>596</v>
      </c>
      <c r="DI494">
        <v>626</v>
      </c>
      <c r="DJ494">
        <v>277</v>
      </c>
      <c r="DL494">
        <v>812</v>
      </c>
      <c r="DM494">
        <v>801</v>
      </c>
      <c r="DN494">
        <v>11</v>
      </c>
      <c r="DO494">
        <v>812</v>
      </c>
      <c r="DP494">
        <v>25</v>
      </c>
      <c r="DQ494">
        <v>776</v>
      </c>
      <c r="DR494">
        <v>11</v>
      </c>
      <c r="DS494">
        <v>690</v>
      </c>
      <c r="DT494">
        <v>720</v>
      </c>
      <c r="DU494">
        <v>109</v>
      </c>
      <c r="DV494">
        <v>507</v>
      </c>
      <c r="DW494">
        <v>156</v>
      </c>
      <c r="DX494">
        <v>11</v>
      </c>
      <c r="DY494">
        <v>24</v>
      </c>
      <c r="DZ494">
        <v>5</v>
      </c>
      <c r="EA494">
        <v>0</v>
      </c>
      <c r="EB494">
        <v>669</v>
      </c>
      <c r="EC494">
        <v>20</v>
      </c>
      <c r="ED494">
        <v>692</v>
      </c>
      <c r="EE494">
        <v>27</v>
      </c>
      <c r="EF494">
        <v>4</v>
      </c>
      <c r="EG494">
        <v>46</v>
      </c>
      <c r="EH494">
        <v>458</v>
      </c>
      <c r="EI494">
        <v>304</v>
      </c>
      <c r="EJ494">
        <v>4</v>
      </c>
      <c r="EK494">
        <v>12</v>
      </c>
      <c r="EL494">
        <v>6</v>
      </c>
      <c r="EM494">
        <v>3</v>
      </c>
      <c r="EN494">
        <v>0</v>
      </c>
      <c r="EO494">
        <v>32</v>
      </c>
      <c r="EP494">
        <v>443</v>
      </c>
      <c r="EQ494">
        <v>301</v>
      </c>
      <c r="ER494">
        <v>13</v>
      </c>
      <c r="ES494">
        <v>77</v>
      </c>
      <c r="ET494">
        <v>15</v>
      </c>
      <c r="EU494">
        <v>8</v>
      </c>
      <c r="EV494">
        <v>7</v>
      </c>
      <c r="EW494">
        <v>7635</v>
      </c>
      <c r="EX494">
        <v>0</v>
      </c>
      <c r="EY494">
        <v>328</v>
      </c>
      <c r="EZ494">
        <v>1</v>
      </c>
      <c r="FA494">
        <v>32</v>
      </c>
      <c r="FB494">
        <v>115</v>
      </c>
      <c r="FC494">
        <v>3825</v>
      </c>
      <c r="FD494">
        <v>3247</v>
      </c>
      <c r="FE494">
        <v>578</v>
      </c>
      <c r="FF494">
        <v>7650</v>
      </c>
      <c r="FG494">
        <v>80</v>
      </c>
      <c r="FH494">
        <v>61</v>
      </c>
      <c r="FI494">
        <v>12</v>
      </c>
      <c r="FJ494">
        <v>7</v>
      </c>
      <c r="FK494">
        <v>0</v>
      </c>
      <c r="FL494">
        <v>76</v>
      </c>
      <c r="FM494">
        <v>4</v>
      </c>
      <c r="FN494">
        <v>4</v>
      </c>
      <c r="FO494">
        <v>0</v>
      </c>
      <c r="FP494">
        <v>0</v>
      </c>
      <c r="FQ494">
        <v>0</v>
      </c>
      <c r="FR494">
        <v>1</v>
      </c>
      <c r="FS494">
        <v>0</v>
      </c>
      <c r="FT494">
        <v>0</v>
      </c>
      <c r="FU494">
        <v>9</v>
      </c>
      <c r="FV494">
        <v>6</v>
      </c>
      <c r="FW494">
        <v>3</v>
      </c>
      <c r="FX494">
        <v>2</v>
      </c>
      <c r="FY494">
        <v>6</v>
      </c>
      <c r="FZ494">
        <v>3</v>
      </c>
      <c r="GA494">
        <v>13</v>
      </c>
      <c r="GB494">
        <v>5</v>
      </c>
      <c r="GC494">
        <v>431</v>
      </c>
      <c r="GD494">
        <v>164</v>
      </c>
      <c r="GE494">
        <v>595</v>
      </c>
      <c r="GF494">
        <v>7</v>
      </c>
      <c r="GG494">
        <v>1</v>
      </c>
      <c r="GH494">
        <v>8</v>
      </c>
      <c r="GI494">
        <v>420</v>
      </c>
      <c r="GJ494">
        <v>162</v>
      </c>
      <c r="GK494">
        <v>582</v>
      </c>
      <c r="GL494">
        <v>431</v>
      </c>
      <c r="GM494">
        <v>36</v>
      </c>
      <c r="GN494">
        <v>36</v>
      </c>
      <c r="GO494">
        <v>36</v>
      </c>
      <c r="GP494">
        <v>284</v>
      </c>
      <c r="GQ494">
        <v>1</v>
      </c>
      <c r="GR494">
        <v>0</v>
      </c>
      <c r="GS494">
        <v>0</v>
      </c>
      <c r="GT494" t="s">
        <v>118</v>
      </c>
      <c r="GU494" t="s">
        <v>1423</v>
      </c>
      <c r="HH494" s="130"/>
      <c r="HI494" s="130"/>
      <c r="HN494" s="130"/>
      <c r="HO494" s="130"/>
      <c r="HP494" s="130"/>
    </row>
    <row r="495" spans="1:224" x14ac:dyDescent="0.3">
      <c r="A495" t="s">
        <v>147</v>
      </c>
      <c r="B495" t="s">
        <v>148</v>
      </c>
      <c r="C495" t="s">
        <v>982</v>
      </c>
      <c r="D495" t="s">
        <v>983</v>
      </c>
      <c r="E495" s="353">
        <v>44713</v>
      </c>
      <c r="F495">
        <v>11008</v>
      </c>
      <c r="G495">
        <v>770</v>
      </c>
      <c r="H495">
        <v>682</v>
      </c>
      <c r="I495">
        <v>724</v>
      </c>
      <c r="J495">
        <v>717</v>
      </c>
      <c r="K495">
        <v>696</v>
      </c>
      <c r="L495">
        <v>367</v>
      </c>
      <c r="M495">
        <v>733</v>
      </c>
      <c r="N495">
        <v>31</v>
      </c>
      <c r="O495">
        <v>793</v>
      </c>
      <c r="P495">
        <v>17</v>
      </c>
      <c r="Q495">
        <v>13</v>
      </c>
      <c r="R495">
        <v>14</v>
      </c>
      <c r="S495">
        <v>17</v>
      </c>
      <c r="T495">
        <v>13</v>
      </c>
      <c r="U495">
        <v>11</v>
      </c>
      <c r="V495">
        <v>17</v>
      </c>
      <c r="W495">
        <v>1</v>
      </c>
      <c r="X495">
        <v>19</v>
      </c>
      <c r="Y495">
        <v>744</v>
      </c>
      <c r="Z495">
        <v>661</v>
      </c>
      <c r="AA495">
        <v>702</v>
      </c>
      <c r="AB495">
        <v>692</v>
      </c>
      <c r="AC495">
        <v>675</v>
      </c>
      <c r="AD495">
        <v>353</v>
      </c>
      <c r="AE495">
        <v>708</v>
      </c>
      <c r="AF495">
        <v>29</v>
      </c>
      <c r="AG495">
        <v>764</v>
      </c>
      <c r="AH495">
        <v>67</v>
      </c>
      <c r="AI495">
        <v>55</v>
      </c>
      <c r="AJ495">
        <v>5</v>
      </c>
      <c r="AK495">
        <v>4</v>
      </c>
      <c r="AL495">
        <v>60</v>
      </c>
      <c r="AM495">
        <v>49</v>
      </c>
      <c r="AN495">
        <v>325</v>
      </c>
      <c r="AO495">
        <v>10</v>
      </c>
      <c r="AP495">
        <v>312</v>
      </c>
      <c r="AQ495">
        <v>0</v>
      </c>
      <c r="AR495">
        <v>0</v>
      </c>
      <c r="AS495">
        <v>0</v>
      </c>
      <c r="AT495">
        <v>13</v>
      </c>
      <c r="AU495">
        <v>1</v>
      </c>
      <c r="AV495">
        <v>11</v>
      </c>
      <c r="AW495">
        <v>733</v>
      </c>
      <c r="AX495">
        <v>2</v>
      </c>
      <c r="AY495">
        <v>25</v>
      </c>
      <c r="AZ495">
        <v>704</v>
      </c>
      <c r="BA495">
        <v>17</v>
      </c>
      <c r="BB495">
        <v>0</v>
      </c>
      <c r="BC495">
        <v>1</v>
      </c>
      <c r="BD495">
        <v>16</v>
      </c>
      <c r="BE495">
        <v>708</v>
      </c>
      <c r="BF495">
        <v>2</v>
      </c>
      <c r="BG495">
        <v>24</v>
      </c>
      <c r="BH495">
        <v>680</v>
      </c>
      <c r="BI495">
        <v>111</v>
      </c>
      <c r="BJ495">
        <v>18</v>
      </c>
      <c r="BK495">
        <v>171</v>
      </c>
      <c r="BL495">
        <v>150</v>
      </c>
      <c r="BM495">
        <v>31</v>
      </c>
      <c r="BN495">
        <v>4</v>
      </c>
      <c r="BO495">
        <v>33</v>
      </c>
      <c r="BP495">
        <v>4</v>
      </c>
      <c r="BQ495">
        <v>0</v>
      </c>
      <c r="BR495">
        <v>1</v>
      </c>
      <c r="BS495">
        <v>29</v>
      </c>
      <c r="BT495">
        <v>1</v>
      </c>
      <c r="BU495">
        <v>0</v>
      </c>
      <c r="BV495">
        <v>4</v>
      </c>
      <c r="BW495">
        <v>12</v>
      </c>
      <c r="BX495">
        <v>0</v>
      </c>
      <c r="BY495">
        <v>12</v>
      </c>
      <c r="BZ495">
        <v>22</v>
      </c>
      <c r="CA495">
        <v>7</v>
      </c>
      <c r="CB495">
        <v>19</v>
      </c>
      <c r="CC495">
        <v>3</v>
      </c>
      <c r="CG495">
        <v>770</v>
      </c>
      <c r="CH495">
        <v>646</v>
      </c>
      <c r="CI495">
        <v>724</v>
      </c>
      <c r="CJ495">
        <v>178</v>
      </c>
      <c r="CK495">
        <v>624</v>
      </c>
      <c r="CL495">
        <v>384</v>
      </c>
      <c r="CM495">
        <v>682</v>
      </c>
      <c r="CN495">
        <v>598</v>
      </c>
      <c r="CO495">
        <v>657</v>
      </c>
      <c r="CP495">
        <v>271</v>
      </c>
      <c r="CQ495">
        <v>17</v>
      </c>
      <c r="CR495">
        <v>16</v>
      </c>
      <c r="CS495">
        <v>14</v>
      </c>
      <c r="CT495">
        <v>2</v>
      </c>
      <c r="CU495">
        <v>13</v>
      </c>
      <c r="CV495">
        <v>7</v>
      </c>
      <c r="CW495">
        <v>13</v>
      </c>
      <c r="CX495">
        <v>11</v>
      </c>
      <c r="CY495">
        <v>11</v>
      </c>
      <c r="CZ495">
        <v>4</v>
      </c>
      <c r="DA495">
        <v>744</v>
      </c>
      <c r="DB495">
        <v>631</v>
      </c>
      <c r="DC495">
        <v>702</v>
      </c>
      <c r="DD495">
        <v>177</v>
      </c>
      <c r="DE495">
        <v>622</v>
      </c>
      <c r="DF495">
        <v>381</v>
      </c>
      <c r="DG495">
        <v>661</v>
      </c>
      <c r="DH495">
        <v>607</v>
      </c>
      <c r="DI495">
        <v>638</v>
      </c>
      <c r="DJ495">
        <v>269</v>
      </c>
      <c r="DL495">
        <v>815</v>
      </c>
      <c r="DM495">
        <v>804</v>
      </c>
      <c r="DN495">
        <v>11</v>
      </c>
      <c r="DO495">
        <v>815</v>
      </c>
      <c r="DP495">
        <v>26</v>
      </c>
      <c r="DQ495">
        <v>778</v>
      </c>
      <c r="DR495">
        <v>11</v>
      </c>
      <c r="DS495">
        <v>698</v>
      </c>
      <c r="DT495">
        <v>726</v>
      </c>
      <c r="DU495">
        <v>111</v>
      </c>
      <c r="DV495">
        <v>508</v>
      </c>
      <c r="DW495">
        <v>156</v>
      </c>
      <c r="DX495">
        <v>11</v>
      </c>
      <c r="DY495">
        <v>24</v>
      </c>
      <c r="DZ495">
        <v>5</v>
      </c>
      <c r="EA495">
        <v>0</v>
      </c>
      <c r="EB495">
        <v>678</v>
      </c>
      <c r="EC495">
        <v>19</v>
      </c>
      <c r="ED495">
        <v>699</v>
      </c>
      <c r="EE495">
        <v>26</v>
      </c>
      <c r="EF495">
        <v>4</v>
      </c>
      <c r="EG495">
        <v>47</v>
      </c>
      <c r="EH495">
        <v>461</v>
      </c>
      <c r="EI495">
        <v>303</v>
      </c>
      <c r="EJ495">
        <v>4</v>
      </c>
      <c r="EK495">
        <v>12</v>
      </c>
      <c r="EL495">
        <v>6</v>
      </c>
      <c r="EM495">
        <v>3</v>
      </c>
      <c r="EN495">
        <v>0</v>
      </c>
      <c r="EO495">
        <v>32</v>
      </c>
      <c r="EP495">
        <v>440</v>
      </c>
      <c r="EQ495">
        <v>299</v>
      </c>
      <c r="ER495">
        <v>12</v>
      </c>
      <c r="ES495">
        <v>78</v>
      </c>
      <c r="ET495">
        <v>15</v>
      </c>
      <c r="EU495">
        <v>9</v>
      </c>
      <c r="EV495">
        <v>7</v>
      </c>
      <c r="EW495">
        <v>7598</v>
      </c>
      <c r="EX495">
        <v>1</v>
      </c>
      <c r="EY495">
        <v>323</v>
      </c>
      <c r="EZ495">
        <v>2</v>
      </c>
      <c r="FA495">
        <v>32</v>
      </c>
      <c r="FB495">
        <v>115</v>
      </c>
      <c r="FC495">
        <v>3796</v>
      </c>
      <c r="FD495">
        <v>3235</v>
      </c>
      <c r="FE495">
        <v>583</v>
      </c>
      <c r="FF495">
        <v>7614</v>
      </c>
      <c r="FG495">
        <v>78</v>
      </c>
      <c r="FH495">
        <v>55</v>
      </c>
      <c r="FI495">
        <v>12</v>
      </c>
      <c r="FJ495">
        <v>8</v>
      </c>
      <c r="FK495">
        <v>0</v>
      </c>
      <c r="FL495">
        <v>75</v>
      </c>
      <c r="FM495">
        <v>3</v>
      </c>
      <c r="FN495">
        <v>4</v>
      </c>
      <c r="FO495">
        <v>0</v>
      </c>
      <c r="FP495">
        <v>0</v>
      </c>
      <c r="FQ495">
        <v>0</v>
      </c>
      <c r="FR495">
        <v>1</v>
      </c>
      <c r="FS495">
        <v>0</v>
      </c>
      <c r="FT495">
        <v>0</v>
      </c>
      <c r="FU495">
        <v>9</v>
      </c>
      <c r="FV495">
        <v>6</v>
      </c>
      <c r="FW495">
        <v>3</v>
      </c>
      <c r="FX495">
        <v>2</v>
      </c>
      <c r="FY495">
        <v>6</v>
      </c>
      <c r="FZ495">
        <v>3</v>
      </c>
      <c r="GA495">
        <v>13</v>
      </c>
      <c r="GB495">
        <v>5</v>
      </c>
      <c r="GC495">
        <v>436</v>
      </c>
      <c r="GD495">
        <v>164</v>
      </c>
      <c r="GE495">
        <v>600</v>
      </c>
      <c r="GF495">
        <v>7</v>
      </c>
      <c r="GG495">
        <v>1</v>
      </c>
      <c r="GH495">
        <v>8</v>
      </c>
      <c r="GI495">
        <v>425</v>
      </c>
      <c r="GJ495">
        <v>162</v>
      </c>
      <c r="GK495">
        <v>587</v>
      </c>
      <c r="GL495">
        <v>436</v>
      </c>
      <c r="GM495">
        <v>36</v>
      </c>
      <c r="GN495">
        <v>36</v>
      </c>
      <c r="GO495">
        <v>36</v>
      </c>
      <c r="GP495">
        <v>287</v>
      </c>
      <c r="GQ495">
        <v>1</v>
      </c>
      <c r="GR495">
        <v>0</v>
      </c>
      <c r="GS495">
        <v>0</v>
      </c>
      <c r="GT495" t="s">
        <v>121</v>
      </c>
      <c r="GU495" t="s">
        <v>1423</v>
      </c>
      <c r="HH495" s="130"/>
      <c r="HI495" s="130"/>
      <c r="HN495" s="130"/>
      <c r="HO495" s="130"/>
      <c r="HP495" s="130"/>
    </row>
    <row r="496" spans="1:224" x14ac:dyDescent="0.3">
      <c r="A496" t="s">
        <v>147</v>
      </c>
      <c r="B496" t="s">
        <v>148</v>
      </c>
      <c r="C496" t="s">
        <v>984</v>
      </c>
      <c r="D496" t="s">
        <v>985</v>
      </c>
      <c r="E496" s="353">
        <v>44682</v>
      </c>
      <c r="F496">
        <v>9676</v>
      </c>
      <c r="G496">
        <v>697</v>
      </c>
      <c r="H496">
        <v>623</v>
      </c>
      <c r="I496">
        <v>671</v>
      </c>
      <c r="J496">
        <v>635</v>
      </c>
      <c r="K496">
        <v>651</v>
      </c>
      <c r="L496">
        <v>348</v>
      </c>
      <c r="M496">
        <v>631</v>
      </c>
      <c r="N496">
        <v>475</v>
      </c>
      <c r="O496">
        <v>731</v>
      </c>
      <c r="P496">
        <v>23</v>
      </c>
      <c r="Q496">
        <v>19</v>
      </c>
      <c r="R496">
        <v>19</v>
      </c>
      <c r="S496">
        <v>21</v>
      </c>
      <c r="T496">
        <v>19</v>
      </c>
      <c r="U496">
        <v>9</v>
      </c>
      <c r="V496">
        <v>21</v>
      </c>
      <c r="W496">
        <v>10</v>
      </c>
      <c r="X496">
        <v>21</v>
      </c>
      <c r="Y496">
        <v>658</v>
      </c>
      <c r="Z496">
        <v>590</v>
      </c>
      <c r="AA496">
        <v>638</v>
      </c>
      <c r="AB496">
        <v>600</v>
      </c>
      <c r="AC496">
        <v>618</v>
      </c>
      <c r="AD496">
        <v>334</v>
      </c>
      <c r="AE496">
        <v>595</v>
      </c>
      <c r="AF496">
        <v>458</v>
      </c>
      <c r="AG496">
        <v>693</v>
      </c>
      <c r="AH496">
        <v>83</v>
      </c>
      <c r="AI496">
        <v>68</v>
      </c>
      <c r="AJ496">
        <v>7</v>
      </c>
      <c r="AK496">
        <v>7</v>
      </c>
      <c r="AL496">
        <v>75</v>
      </c>
      <c r="AM496">
        <v>60</v>
      </c>
      <c r="AN496">
        <v>294</v>
      </c>
      <c r="AO496">
        <v>7</v>
      </c>
      <c r="AP496">
        <v>285</v>
      </c>
      <c r="AQ496">
        <v>0</v>
      </c>
      <c r="AR496">
        <v>0</v>
      </c>
      <c r="AS496">
        <v>0</v>
      </c>
      <c r="AT496">
        <v>223</v>
      </c>
      <c r="AU496">
        <v>3</v>
      </c>
      <c r="AV496">
        <v>220</v>
      </c>
      <c r="AW496">
        <v>631</v>
      </c>
      <c r="AX496">
        <v>2</v>
      </c>
      <c r="AY496">
        <v>41</v>
      </c>
      <c r="AZ496">
        <v>582</v>
      </c>
      <c r="BA496">
        <v>21</v>
      </c>
      <c r="BB496">
        <v>0</v>
      </c>
      <c r="BC496">
        <v>1</v>
      </c>
      <c r="BD496">
        <v>18</v>
      </c>
      <c r="BE496">
        <v>595</v>
      </c>
      <c r="BF496">
        <v>2</v>
      </c>
      <c r="BG496">
        <v>40</v>
      </c>
      <c r="BH496">
        <v>549</v>
      </c>
      <c r="BI496">
        <v>101</v>
      </c>
      <c r="BJ496">
        <v>25</v>
      </c>
      <c r="BK496">
        <v>142</v>
      </c>
      <c r="BL496">
        <v>88</v>
      </c>
      <c r="BM496">
        <v>34</v>
      </c>
      <c r="BN496">
        <v>6</v>
      </c>
      <c r="BO496">
        <v>31</v>
      </c>
      <c r="BP496">
        <v>0</v>
      </c>
      <c r="BQ496">
        <v>0</v>
      </c>
      <c r="BR496">
        <v>0</v>
      </c>
      <c r="BS496">
        <v>31</v>
      </c>
      <c r="BT496">
        <v>0</v>
      </c>
      <c r="BU496">
        <v>0</v>
      </c>
      <c r="BV496">
        <v>5</v>
      </c>
      <c r="BW496">
        <v>11</v>
      </c>
      <c r="BX496">
        <v>0</v>
      </c>
      <c r="BY496">
        <v>11</v>
      </c>
      <c r="BZ496">
        <v>30</v>
      </c>
      <c r="CA496">
        <v>8</v>
      </c>
      <c r="CB496">
        <v>27</v>
      </c>
      <c r="CC496">
        <v>3</v>
      </c>
      <c r="CG496">
        <v>697</v>
      </c>
      <c r="CH496">
        <v>476</v>
      </c>
      <c r="CI496">
        <v>671</v>
      </c>
      <c r="CJ496">
        <v>187</v>
      </c>
      <c r="CK496">
        <v>584</v>
      </c>
      <c r="CL496">
        <v>374</v>
      </c>
      <c r="CM496">
        <v>623</v>
      </c>
      <c r="CN496">
        <v>569</v>
      </c>
      <c r="CO496">
        <v>600</v>
      </c>
      <c r="CP496">
        <v>205</v>
      </c>
      <c r="CQ496">
        <v>23</v>
      </c>
      <c r="CR496">
        <v>19</v>
      </c>
      <c r="CS496">
        <v>19</v>
      </c>
      <c r="CT496">
        <v>1</v>
      </c>
      <c r="CU496">
        <v>16</v>
      </c>
      <c r="CV496">
        <v>7</v>
      </c>
      <c r="CW496">
        <v>19</v>
      </c>
      <c r="CX496">
        <v>19</v>
      </c>
      <c r="CY496">
        <v>19</v>
      </c>
      <c r="CZ496">
        <v>5</v>
      </c>
      <c r="DA496">
        <v>658</v>
      </c>
      <c r="DB496">
        <v>446</v>
      </c>
      <c r="DC496">
        <v>638</v>
      </c>
      <c r="DD496">
        <v>181</v>
      </c>
      <c r="DE496">
        <v>557</v>
      </c>
      <c r="DF496">
        <v>360</v>
      </c>
      <c r="DG496">
        <v>590</v>
      </c>
      <c r="DH496">
        <v>537</v>
      </c>
      <c r="DI496">
        <v>568</v>
      </c>
      <c r="DJ496">
        <v>197</v>
      </c>
      <c r="DL496">
        <v>749</v>
      </c>
      <c r="DM496">
        <v>731</v>
      </c>
      <c r="DN496">
        <v>18</v>
      </c>
      <c r="DO496">
        <v>749</v>
      </c>
      <c r="DP496">
        <v>24</v>
      </c>
      <c r="DQ496">
        <v>707</v>
      </c>
      <c r="DR496">
        <v>18</v>
      </c>
      <c r="DS496">
        <v>218</v>
      </c>
      <c r="DT496">
        <v>247</v>
      </c>
      <c r="DU496">
        <v>157</v>
      </c>
      <c r="DV496">
        <v>319</v>
      </c>
      <c r="DW496">
        <v>200</v>
      </c>
      <c r="DX496">
        <v>27</v>
      </c>
      <c r="DY496">
        <v>40</v>
      </c>
      <c r="DZ496">
        <v>5</v>
      </c>
      <c r="EA496">
        <v>1</v>
      </c>
      <c r="EB496">
        <v>217</v>
      </c>
      <c r="EC496">
        <v>0</v>
      </c>
      <c r="ED496">
        <v>242</v>
      </c>
      <c r="EE496">
        <v>3</v>
      </c>
      <c r="EF496">
        <v>2</v>
      </c>
      <c r="EG496">
        <v>37</v>
      </c>
      <c r="EH496">
        <v>413</v>
      </c>
      <c r="EI496">
        <v>297</v>
      </c>
      <c r="EJ496">
        <v>2</v>
      </c>
      <c r="EK496">
        <v>9</v>
      </c>
      <c r="EL496">
        <v>11</v>
      </c>
      <c r="EM496">
        <v>2</v>
      </c>
      <c r="EN496">
        <v>0</v>
      </c>
      <c r="EO496">
        <v>24</v>
      </c>
      <c r="EP496">
        <v>393</v>
      </c>
      <c r="EQ496">
        <v>290</v>
      </c>
      <c r="ER496">
        <v>3</v>
      </c>
      <c r="ES496">
        <v>45</v>
      </c>
      <c r="ET496">
        <v>13</v>
      </c>
      <c r="EU496">
        <v>147</v>
      </c>
      <c r="EV496">
        <v>2</v>
      </c>
      <c r="EW496">
        <v>7188</v>
      </c>
      <c r="EX496">
        <v>3</v>
      </c>
      <c r="EY496">
        <v>543</v>
      </c>
      <c r="EZ496">
        <v>57</v>
      </c>
      <c r="FA496">
        <v>35</v>
      </c>
      <c r="FB496">
        <v>146</v>
      </c>
      <c r="FC496">
        <v>3336</v>
      </c>
      <c r="FD496">
        <v>3177</v>
      </c>
      <c r="FE496">
        <v>824</v>
      </c>
      <c r="FF496">
        <v>7337</v>
      </c>
      <c r="FG496">
        <v>72</v>
      </c>
      <c r="FH496">
        <v>64</v>
      </c>
      <c r="FI496">
        <v>0</v>
      </c>
      <c r="FJ496">
        <v>1</v>
      </c>
      <c r="FK496">
        <v>1</v>
      </c>
      <c r="FL496">
        <v>66</v>
      </c>
      <c r="FM496">
        <v>5</v>
      </c>
      <c r="FN496">
        <v>2</v>
      </c>
      <c r="FO496">
        <v>0</v>
      </c>
      <c r="FP496">
        <v>0</v>
      </c>
      <c r="FQ496">
        <v>0</v>
      </c>
      <c r="FR496">
        <v>2</v>
      </c>
      <c r="FS496">
        <v>0</v>
      </c>
      <c r="FT496">
        <v>0</v>
      </c>
      <c r="FU496">
        <v>2</v>
      </c>
      <c r="FV496">
        <v>2</v>
      </c>
      <c r="FW496">
        <v>0</v>
      </c>
      <c r="FX496">
        <v>1</v>
      </c>
      <c r="FY496">
        <v>1</v>
      </c>
      <c r="FZ496">
        <v>0</v>
      </c>
      <c r="GA496">
        <v>4</v>
      </c>
      <c r="GB496">
        <v>1</v>
      </c>
      <c r="GC496">
        <v>355</v>
      </c>
      <c r="GD496">
        <v>126</v>
      </c>
      <c r="GE496">
        <v>481</v>
      </c>
      <c r="GF496">
        <v>9</v>
      </c>
      <c r="GG496">
        <v>1</v>
      </c>
      <c r="GH496">
        <v>10</v>
      </c>
      <c r="GI496">
        <v>340</v>
      </c>
      <c r="GJ496">
        <v>124</v>
      </c>
      <c r="GK496">
        <v>464</v>
      </c>
      <c r="GL496">
        <v>355</v>
      </c>
      <c r="GM496">
        <v>37</v>
      </c>
      <c r="GN496">
        <v>37</v>
      </c>
      <c r="GO496">
        <v>37</v>
      </c>
      <c r="GP496">
        <v>254</v>
      </c>
      <c r="GQ496">
        <v>0</v>
      </c>
      <c r="GR496">
        <v>0</v>
      </c>
      <c r="GS496">
        <v>0</v>
      </c>
      <c r="GT496" t="s">
        <v>118</v>
      </c>
      <c r="GU496" t="s">
        <v>1424</v>
      </c>
      <c r="HH496" s="130"/>
      <c r="HI496" s="130"/>
      <c r="HN496" s="130"/>
      <c r="HO496" s="130"/>
      <c r="HP496" s="130"/>
    </row>
    <row r="497" spans="1:224" x14ac:dyDescent="0.3">
      <c r="A497" t="s">
        <v>147</v>
      </c>
      <c r="B497" t="s">
        <v>148</v>
      </c>
      <c r="C497" t="s">
        <v>984</v>
      </c>
      <c r="D497" t="s">
        <v>985</v>
      </c>
      <c r="E497" s="353">
        <v>44713</v>
      </c>
      <c r="F497">
        <v>9720</v>
      </c>
      <c r="G497">
        <v>688</v>
      </c>
      <c r="H497">
        <v>616</v>
      </c>
      <c r="I497">
        <v>668</v>
      </c>
      <c r="J497">
        <v>625</v>
      </c>
      <c r="K497">
        <v>650</v>
      </c>
      <c r="L497">
        <v>328</v>
      </c>
      <c r="M497">
        <v>619</v>
      </c>
      <c r="N497">
        <v>476</v>
      </c>
      <c r="O497">
        <v>729</v>
      </c>
      <c r="P497">
        <v>22</v>
      </c>
      <c r="Q497">
        <v>19</v>
      </c>
      <c r="R497">
        <v>19</v>
      </c>
      <c r="S497">
        <v>20</v>
      </c>
      <c r="T497">
        <v>20</v>
      </c>
      <c r="U497">
        <v>8</v>
      </c>
      <c r="V497">
        <v>19</v>
      </c>
      <c r="W497">
        <v>10</v>
      </c>
      <c r="X497">
        <v>21</v>
      </c>
      <c r="Y497">
        <v>650</v>
      </c>
      <c r="Z497">
        <v>583</v>
      </c>
      <c r="AA497">
        <v>634</v>
      </c>
      <c r="AB497">
        <v>591</v>
      </c>
      <c r="AC497">
        <v>616</v>
      </c>
      <c r="AD497">
        <v>316</v>
      </c>
      <c r="AE497">
        <v>586</v>
      </c>
      <c r="AF497">
        <v>459</v>
      </c>
      <c r="AG497">
        <v>691</v>
      </c>
      <c r="AH497">
        <v>81</v>
      </c>
      <c r="AI497">
        <v>68</v>
      </c>
      <c r="AJ497">
        <v>7</v>
      </c>
      <c r="AK497">
        <v>7</v>
      </c>
      <c r="AL497">
        <v>73</v>
      </c>
      <c r="AM497">
        <v>60</v>
      </c>
      <c r="AN497">
        <v>275</v>
      </c>
      <c r="AO497">
        <v>6</v>
      </c>
      <c r="AP497">
        <v>266</v>
      </c>
      <c r="AQ497">
        <v>0</v>
      </c>
      <c r="AR497">
        <v>0</v>
      </c>
      <c r="AS497">
        <v>0</v>
      </c>
      <c r="AT497">
        <v>211</v>
      </c>
      <c r="AU497">
        <v>3</v>
      </c>
      <c r="AV497">
        <v>207</v>
      </c>
      <c r="AW497">
        <v>619</v>
      </c>
      <c r="AX497">
        <v>3</v>
      </c>
      <c r="AY497">
        <v>53</v>
      </c>
      <c r="AZ497">
        <v>557</v>
      </c>
      <c r="BA497">
        <v>19</v>
      </c>
      <c r="BB497">
        <v>0</v>
      </c>
      <c r="BC497">
        <v>1</v>
      </c>
      <c r="BD497">
        <v>16</v>
      </c>
      <c r="BE497">
        <v>586</v>
      </c>
      <c r="BF497">
        <v>3</v>
      </c>
      <c r="BG497">
        <v>52</v>
      </c>
      <c r="BH497">
        <v>527</v>
      </c>
      <c r="BI497">
        <v>103</v>
      </c>
      <c r="BJ497">
        <v>24</v>
      </c>
      <c r="BK497">
        <v>145</v>
      </c>
      <c r="BL497">
        <v>88</v>
      </c>
      <c r="BM497">
        <v>34</v>
      </c>
      <c r="BN497">
        <v>6</v>
      </c>
      <c r="BO497">
        <v>30</v>
      </c>
      <c r="BP497">
        <v>0</v>
      </c>
      <c r="BQ497">
        <v>0</v>
      </c>
      <c r="BR497">
        <v>0</v>
      </c>
      <c r="BS497">
        <v>30</v>
      </c>
      <c r="BT497">
        <v>1</v>
      </c>
      <c r="BU497">
        <v>0</v>
      </c>
      <c r="BV497">
        <v>4</v>
      </c>
      <c r="BW497">
        <v>11</v>
      </c>
      <c r="BX497">
        <v>0</v>
      </c>
      <c r="BY497">
        <v>11</v>
      </c>
      <c r="BZ497">
        <v>29</v>
      </c>
      <c r="CA497">
        <v>8</v>
      </c>
      <c r="CB497">
        <v>26</v>
      </c>
      <c r="CC497">
        <v>3</v>
      </c>
      <c r="CG497">
        <v>688</v>
      </c>
      <c r="CH497">
        <v>455</v>
      </c>
      <c r="CI497">
        <v>668</v>
      </c>
      <c r="CJ497">
        <v>187</v>
      </c>
      <c r="CK497">
        <v>575</v>
      </c>
      <c r="CL497">
        <v>366</v>
      </c>
      <c r="CM497">
        <v>616</v>
      </c>
      <c r="CN497">
        <v>545</v>
      </c>
      <c r="CO497">
        <v>591</v>
      </c>
      <c r="CP497">
        <v>185</v>
      </c>
      <c r="CQ497">
        <v>22</v>
      </c>
      <c r="CR497">
        <v>18</v>
      </c>
      <c r="CS497">
        <v>19</v>
      </c>
      <c r="CT497">
        <v>1</v>
      </c>
      <c r="CU497">
        <v>16</v>
      </c>
      <c r="CV497">
        <v>7</v>
      </c>
      <c r="CW497">
        <v>19</v>
      </c>
      <c r="CX497">
        <v>19</v>
      </c>
      <c r="CY497">
        <v>19</v>
      </c>
      <c r="CZ497">
        <v>5</v>
      </c>
      <c r="DA497">
        <v>650</v>
      </c>
      <c r="DB497">
        <v>430</v>
      </c>
      <c r="DC497">
        <v>634</v>
      </c>
      <c r="DD497">
        <v>185</v>
      </c>
      <c r="DE497">
        <v>557</v>
      </c>
      <c r="DF497">
        <v>356</v>
      </c>
      <c r="DG497">
        <v>583</v>
      </c>
      <c r="DH497">
        <v>525</v>
      </c>
      <c r="DI497">
        <v>558</v>
      </c>
      <c r="DJ497">
        <v>179</v>
      </c>
      <c r="DL497">
        <v>749</v>
      </c>
      <c r="DM497">
        <v>731</v>
      </c>
      <c r="DN497">
        <v>18</v>
      </c>
      <c r="DO497">
        <v>749</v>
      </c>
      <c r="DP497">
        <v>24</v>
      </c>
      <c r="DQ497">
        <v>707</v>
      </c>
      <c r="DR497">
        <v>18</v>
      </c>
      <c r="DS497">
        <v>217</v>
      </c>
      <c r="DT497">
        <v>246</v>
      </c>
      <c r="DU497">
        <v>163</v>
      </c>
      <c r="DV497">
        <v>315</v>
      </c>
      <c r="DW497">
        <v>200</v>
      </c>
      <c r="DX497">
        <v>24</v>
      </c>
      <c r="DY497">
        <v>41</v>
      </c>
      <c r="DZ497">
        <v>5</v>
      </c>
      <c r="EA497">
        <v>1</v>
      </c>
      <c r="EB497">
        <v>216</v>
      </c>
      <c r="EC497">
        <v>0</v>
      </c>
      <c r="ED497">
        <v>241</v>
      </c>
      <c r="EE497">
        <v>3</v>
      </c>
      <c r="EF497">
        <v>2</v>
      </c>
      <c r="EG497">
        <v>38</v>
      </c>
      <c r="EH497">
        <v>410</v>
      </c>
      <c r="EI497">
        <v>299</v>
      </c>
      <c r="EJ497">
        <v>2</v>
      </c>
      <c r="EK497">
        <v>9</v>
      </c>
      <c r="EL497">
        <v>11</v>
      </c>
      <c r="EM497">
        <v>2</v>
      </c>
      <c r="EN497">
        <v>0</v>
      </c>
      <c r="EO497">
        <v>24</v>
      </c>
      <c r="EP497">
        <v>388</v>
      </c>
      <c r="EQ497">
        <v>287</v>
      </c>
      <c r="ER497">
        <v>3</v>
      </c>
      <c r="ES497">
        <v>46</v>
      </c>
      <c r="ET497">
        <v>13</v>
      </c>
      <c r="EU497">
        <v>151</v>
      </c>
      <c r="EV497">
        <v>2</v>
      </c>
      <c r="EW497">
        <v>7221</v>
      </c>
      <c r="EX497">
        <v>5</v>
      </c>
      <c r="EY497">
        <v>539</v>
      </c>
      <c r="EZ497">
        <v>56</v>
      </c>
      <c r="FA497">
        <v>37</v>
      </c>
      <c r="FB497">
        <v>148</v>
      </c>
      <c r="FC497">
        <v>3368</v>
      </c>
      <c r="FD497">
        <v>3183</v>
      </c>
      <c r="FE497">
        <v>823</v>
      </c>
      <c r="FF497">
        <v>7374</v>
      </c>
      <c r="FG497">
        <v>62</v>
      </c>
      <c r="FH497">
        <v>56</v>
      </c>
      <c r="FI497">
        <v>0</v>
      </c>
      <c r="FJ497">
        <v>0</v>
      </c>
      <c r="FK497">
        <v>0</v>
      </c>
      <c r="FL497">
        <v>58</v>
      </c>
      <c r="FM497">
        <v>4</v>
      </c>
      <c r="FN497">
        <v>2</v>
      </c>
      <c r="FO497">
        <v>0</v>
      </c>
      <c r="FP497">
        <v>0</v>
      </c>
      <c r="FQ497">
        <v>0</v>
      </c>
      <c r="FR497">
        <v>2</v>
      </c>
      <c r="FS497">
        <v>0</v>
      </c>
      <c r="FT497">
        <v>0</v>
      </c>
      <c r="FU497">
        <v>2</v>
      </c>
      <c r="FV497">
        <v>2</v>
      </c>
      <c r="FW497">
        <v>1</v>
      </c>
      <c r="FX497">
        <v>0</v>
      </c>
      <c r="FY497">
        <v>1</v>
      </c>
      <c r="FZ497">
        <v>0</v>
      </c>
      <c r="GA497">
        <v>4</v>
      </c>
      <c r="GB497">
        <v>1</v>
      </c>
      <c r="GC497">
        <v>352</v>
      </c>
      <c r="GD497">
        <v>127</v>
      </c>
      <c r="GE497">
        <v>479</v>
      </c>
      <c r="GF497">
        <v>9</v>
      </c>
      <c r="GG497">
        <v>1</v>
      </c>
      <c r="GH497">
        <v>10</v>
      </c>
      <c r="GI497">
        <v>338</v>
      </c>
      <c r="GJ497">
        <v>124</v>
      </c>
      <c r="GK497">
        <v>462</v>
      </c>
      <c r="GL497">
        <v>352</v>
      </c>
      <c r="GM497">
        <v>38</v>
      </c>
      <c r="GN497">
        <v>38</v>
      </c>
      <c r="GO497">
        <v>38</v>
      </c>
      <c r="GP497">
        <v>251</v>
      </c>
      <c r="GQ497">
        <v>1</v>
      </c>
      <c r="GR497">
        <v>1</v>
      </c>
      <c r="GS497">
        <v>1</v>
      </c>
      <c r="GT497" t="s">
        <v>121</v>
      </c>
      <c r="GU497" t="s">
        <v>1424</v>
      </c>
      <c r="HH497" s="130"/>
      <c r="HI497" s="130"/>
      <c r="HN497" s="130"/>
      <c r="HO497" s="130"/>
      <c r="HP497" s="130"/>
    </row>
    <row r="498" spans="1:224" x14ac:dyDescent="0.3">
      <c r="A498" t="s">
        <v>147</v>
      </c>
      <c r="B498" t="s">
        <v>252</v>
      </c>
      <c r="C498" t="s">
        <v>986</v>
      </c>
      <c r="D498" t="s">
        <v>987</v>
      </c>
      <c r="E498" s="353">
        <v>44682</v>
      </c>
      <c r="F498">
        <v>6471</v>
      </c>
      <c r="G498">
        <v>277</v>
      </c>
      <c r="H498">
        <v>276</v>
      </c>
      <c r="I498">
        <v>292</v>
      </c>
      <c r="J498">
        <v>211</v>
      </c>
      <c r="K498">
        <v>291</v>
      </c>
      <c r="L498">
        <v>164</v>
      </c>
      <c r="M498">
        <v>241</v>
      </c>
      <c r="N498">
        <v>259</v>
      </c>
      <c r="O498">
        <v>300</v>
      </c>
      <c r="P498">
        <v>13</v>
      </c>
      <c r="Q498">
        <v>11</v>
      </c>
      <c r="R498">
        <v>12</v>
      </c>
      <c r="S498">
        <v>11</v>
      </c>
      <c r="T498">
        <v>11</v>
      </c>
      <c r="U498">
        <v>8</v>
      </c>
      <c r="V498">
        <v>12</v>
      </c>
      <c r="W498">
        <v>11</v>
      </c>
      <c r="X498">
        <v>14</v>
      </c>
      <c r="Y498">
        <v>263</v>
      </c>
      <c r="Z498">
        <v>264</v>
      </c>
      <c r="AA498">
        <v>279</v>
      </c>
      <c r="AB498">
        <v>199</v>
      </c>
      <c r="AC498">
        <v>279</v>
      </c>
      <c r="AD498">
        <v>156</v>
      </c>
      <c r="AE498">
        <v>229</v>
      </c>
      <c r="AF498">
        <v>247</v>
      </c>
      <c r="AG498">
        <v>285</v>
      </c>
      <c r="AH498">
        <v>24</v>
      </c>
      <c r="AI498">
        <v>19</v>
      </c>
      <c r="AJ498">
        <v>1</v>
      </c>
      <c r="AK498">
        <v>1</v>
      </c>
      <c r="AL498">
        <v>23</v>
      </c>
      <c r="AM498">
        <v>18</v>
      </c>
      <c r="AN498">
        <v>115</v>
      </c>
      <c r="AO498">
        <v>7</v>
      </c>
      <c r="AP498">
        <v>108</v>
      </c>
      <c r="AQ498">
        <v>0</v>
      </c>
      <c r="AR498">
        <v>0</v>
      </c>
      <c r="AS498">
        <v>0</v>
      </c>
      <c r="AT498">
        <v>107</v>
      </c>
      <c r="AU498">
        <v>7</v>
      </c>
      <c r="AV498">
        <v>100</v>
      </c>
      <c r="AW498">
        <v>241</v>
      </c>
      <c r="AX498">
        <v>6</v>
      </c>
      <c r="AY498">
        <v>40</v>
      </c>
      <c r="AZ498">
        <v>195</v>
      </c>
      <c r="BA498">
        <v>12</v>
      </c>
      <c r="BB498">
        <v>1</v>
      </c>
      <c r="BC498">
        <v>2</v>
      </c>
      <c r="BD498">
        <v>9</v>
      </c>
      <c r="BE498">
        <v>229</v>
      </c>
      <c r="BF498">
        <v>5</v>
      </c>
      <c r="BG498">
        <v>38</v>
      </c>
      <c r="BH498">
        <v>186</v>
      </c>
      <c r="BI498">
        <v>75</v>
      </c>
      <c r="BJ498">
        <v>13</v>
      </c>
      <c r="BK498">
        <v>59</v>
      </c>
      <c r="BL498">
        <v>36</v>
      </c>
      <c r="BM498">
        <v>11</v>
      </c>
      <c r="BN498">
        <v>0</v>
      </c>
      <c r="BO498">
        <v>4</v>
      </c>
      <c r="BP498">
        <v>2</v>
      </c>
      <c r="BQ498">
        <v>0</v>
      </c>
      <c r="BR498">
        <v>0</v>
      </c>
      <c r="BS498">
        <v>2</v>
      </c>
      <c r="BT498">
        <v>0</v>
      </c>
      <c r="BU498">
        <v>0</v>
      </c>
      <c r="BV498">
        <v>0</v>
      </c>
      <c r="BW498">
        <v>1</v>
      </c>
      <c r="BX498">
        <v>0</v>
      </c>
      <c r="BY498">
        <v>1</v>
      </c>
      <c r="BZ498">
        <v>1</v>
      </c>
      <c r="CA498">
        <v>1</v>
      </c>
      <c r="CB498">
        <v>1</v>
      </c>
      <c r="CC498">
        <v>0</v>
      </c>
      <c r="CG498">
        <v>277</v>
      </c>
      <c r="CH498">
        <v>206</v>
      </c>
      <c r="CI498">
        <v>292</v>
      </c>
      <c r="CJ498">
        <v>110</v>
      </c>
      <c r="CK498">
        <v>276</v>
      </c>
      <c r="CL498">
        <v>203</v>
      </c>
      <c r="CM498">
        <v>276</v>
      </c>
      <c r="CN498">
        <v>264</v>
      </c>
      <c r="CO498">
        <v>248</v>
      </c>
      <c r="CP498">
        <v>119</v>
      </c>
      <c r="CQ498">
        <v>13</v>
      </c>
      <c r="CR498">
        <v>13</v>
      </c>
      <c r="CS498">
        <v>12</v>
      </c>
      <c r="CT498">
        <v>0</v>
      </c>
      <c r="CU498">
        <v>11</v>
      </c>
      <c r="CV498">
        <v>3</v>
      </c>
      <c r="CW498">
        <v>11</v>
      </c>
      <c r="CX498">
        <v>11</v>
      </c>
      <c r="CY498">
        <v>10</v>
      </c>
      <c r="CZ498">
        <v>2</v>
      </c>
      <c r="DA498">
        <v>263</v>
      </c>
      <c r="DB498">
        <v>193</v>
      </c>
      <c r="DC498">
        <v>279</v>
      </c>
      <c r="DD498">
        <v>110</v>
      </c>
      <c r="DE498">
        <v>264</v>
      </c>
      <c r="DF498">
        <v>200</v>
      </c>
      <c r="DG498">
        <v>264</v>
      </c>
      <c r="DH498">
        <v>253</v>
      </c>
      <c r="DI498">
        <v>237</v>
      </c>
      <c r="DJ498">
        <v>117</v>
      </c>
      <c r="DL498">
        <v>320</v>
      </c>
      <c r="DM498">
        <v>319</v>
      </c>
      <c r="DN498">
        <v>1</v>
      </c>
      <c r="DO498">
        <v>320</v>
      </c>
      <c r="DP498">
        <v>16</v>
      </c>
      <c r="DQ498">
        <v>303</v>
      </c>
      <c r="DR498">
        <v>1</v>
      </c>
      <c r="DS498">
        <v>205</v>
      </c>
      <c r="DT498">
        <v>210</v>
      </c>
      <c r="DU498">
        <v>99</v>
      </c>
      <c r="DV498">
        <v>125</v>
      </c>
      <c r="DW498">
        <v>48</v>
      </c>
      <c r="DX498">
        <v>6</v>
      </c>
      <c r="DY498">
        <v>19</v>
      </c>
      <c r="DZ498">
        <v>23</v>
      </c>
      <c r="EA498">
        <v>0</v>
      </c>
      <c r="EB498">
        <v>199</v>
      </c>
      <c r="EC498">
        <v>6</v>
      </c>
      <c r="ED498">
        <v>204</v>
      </c>
      <c r="EE498">
        <v>6</v>
      </c>
      <c r="EF498">
        <v>0</v>
      </c>
      <c r="EG498">
        <v>11</v>
      </c>
      <c r="EH498">
        <v>135</v>
      </c>
      <c r="EI498">
        <v>174</v>
      </c>
      <c r="EJ498">
        <v>0</v>
      </c>
      <c r="EK498">
        <v>7</v>
      </c>
      <c r="EL498">
        <v>7</v>
      </c>
      <c r="EM498">
        <v>2</v>
      </c>
      <c r="EN498">
        <v>0</v>
      </c>
      <c r="EO498">
        <v>4</v>
      </c>
      <c r="EP498">
        <v>127</v>
      </c>
      <c r="EQ498">
        <v>172</v>
      </c>
      <c r="ER498">
        <v>2</v>
      </c>
      <c r="ES498">
        <v>26</v>
      </c>
      <c r="ET498">
        <v>2</v>
      </c>
      <c r="EU498">
        <v>54</v>
      </c>
      <c r="EV498">
        <v>19</v>
      </c>
      <c r="EW498">
        <v>5104</v>
      </c>
      <c r="EX498">
        <v>0</v>
      </c>
      <c r="EY498">
        <v>321</v>
      </c>
      <c r="EZ498">
        <v>20</v>
      </c>
      <c r="FA498">
        <v>10</v>
      </c>
      <c r="FB498">
        <v>79</v>
      </c>
      <c r="FC498">
        <v>2673</v>
      </c>
      <c r="FD498">
        <v>1902</v>
      </c>
      <c r="FE498">
        <v>602</v>
      </c>
      <c r="FF498">
        <v>5177</v>
      </c>
      <c r="FG498">
        <v>28</v>
      </c>
      <c r="FH498">
        <v>23</v>
      </c>
      <c r="FI498">
        <v>1</v>
      </c>
      <c r="FJ498">
        <v>0</v>
      </c>
      <c r="FK498">
        <v>1</v>
      </c>
      <c r="FL498">
        <v>26</v>
      </c>
      <c r="FM498">
        <v>1</v>
      </c>
      <c r="FN498">
        <v>0</v>
      </c>
      <c r="FO498">
        <v>0</v>
      </c>
      <c r="FP498">
        <v>0</v>
      </c>
      <c r="FQ498">
        <v>0</v>
      </c>
      <c r="FR498">
        <v>0</v>
      </c>
      <c r="FS498">
        <v>0</v>
      </c>
      <c r="FT498">
        <v>0</v>
      </c>
      <c r="FU498">
        <v>4</v>
      </c>
      <c r="FV498">
        <v>1</v>
      </c>
      <c r="FW498">
        <v>1</v>
      </c>
      <c r="FX498">
        <v>0</v>
      </c>
      <c r="FY498">
        <v>4</v>
      </c>
      <c r="FZ498">
        <v>0</v>
      </c>
      <c r="GA498">
        <v>4</v>
      </c>
      <c r="GB498">
        <v>2</v>
      </c>
      <c r="GC498">
        <v>208</v>
      </c>
      <c r="GD498">
        <v>54</v>
      </c>
      <c r="GE498">
        <v>262</v>
      </c>
      <c r="GF498">
        <v>9</v>
      </c>
      <c r="GG498">
        <v>0</v>
      </c>
      <c r="GH498">
        <v>9</v>
      </c>
      <c r="GI498">
        <v>198</v>
      </c>
      <c r="GJ498">
        <v>54</v>
      </c>
      <c r="GK498">
        <v>252</v>
      </c>
      <c r="GL498">
        <v>208</v>
      </c>
      <c r="GM498">
        <v>14</v>
      </c>
      <c r="GN498">
        <v>14</v>
      </c>
      <c r="GO498">
        <v>14</v>
      </c>
      <c r="GP498">
        <v>73</v>
      </c>
      <c r="GQ498">
        <v>0</v>
      </c>
      <c r="GR498">
        <v>0</v>
      </c>
      <c r="GS498">
        <v>0</v>
      </c>
      <c r="GT498" t="s">
        <v>118</v>
      </c>
      <c r="GU498" t="s">
        <v>1425</v>
      </c>
      <c r="HH498" s="130"/>
      <c r="HI498" s="130"/>
      <c r="HN498" s="130"/>
      <c r="HO498" s="130"/>
      <c r="HP498" s="130"/>
    </row>
    <row r="499" spans="1:224" x14ac:dyDescent="0.3">
      <c r="A499" t="s">
        <v>147</v>
      </c>
      <c r="B499" t="s">
        <v>252</v>
      </c>
      <c r="C499" t="s">
        <v>986</v>
      </c>
      <c r="D499" t="s">
        <v>987</v>
      </c>
      <c r="E499" s="353">
        <v>44713</v>
      </c>
      <c r="F499">
        <v>6500</v>
      </c>
      <c r="G499">
        <v>281</v>
      </c>
      <c r="H499">
        <v>280</v>
      </c>
      <c r="I499">
        <v>297</v>
      </c>
      <c r="J499">
        <v>219</v>
      </c>
      <c r="K499">
        <v>296</v>
      </c>
      <c r="L499">
        <v>171</v>
      </c>
      <c r="M499">
        <v>246</v>
      </c>
      <c r="N499">
        <v>262</v>
      </c>
      <c r="O499">
        <v>302</v>
      </c>
      <c r="P499">
        <v>13</v>
      </c>
      <c r="Q499">
        <v>11</v>
      </c>
      <c r="R499">
        <v>12</v>
      </c>
      <c r="S499">
        <v>11</v>
      </c>
      <c r="T499">
        <v>11</v>
      </c>
      <c r="U499">
        <v>8</v>
      </c>
      <c r="V499">
        <v>12</v>
      </c>
      <c r="W499">
        <v>11</v>
      </c>
      <c r="X499">
        <v>14</v>
      </c>
      <c r="Y499">
        <v>267</v>
      </c>
      <c r="Z499">
        <v>268</v>
      </c>
      <c r="AA499">
        <v>284</v>
      </c>
      <c r="AB499">
        <v>206</v>
      </c>
      <c r="AC499">
        <v>284</v>
      </c>
      <c r="AD499">
        <v>163</v>
      </c>
      <c r="AE499">
        <v>234</v>
      </c>
      <c r="AF499">
        <v>250</v>
      </c>
      <c r="AG499">
        <v>287</v>
      </c>
      <c r="AH499">
        <v>27</v>
      </c>
      <c r="AI499">
        <v>20</v>
      </c>
      <c r="AJ499">
        <v>1</v>
      </c>
      <c r="AK499">
        <v>1</v>
      </c>
      <c r="AL499">
        <v>26</v>
      </c>
      <c r="AM499">
        <v>19</v>
      </c>
      <c r="AN499">
        <v>119</v>
      </c>
      <c r="AO499">
        <v>7</v>
      </c>
      <c r="AP499">
        <v>112</v>
      </c>
      <c r="AQ499">
        <v>0</v>
      </c>
      <c r="AR499">
        <v>0</v>
      </c>
      <c r="AS499">
        <v>0</v>
      </c>
      <c r="AT499">
        <v>111</v>
      </c>
      <c r="AU499">
        <v>7</v>
      </c>
      <c r="AV499">
        <v>104</v>
      </c>
      <c r="AW499">
        <v>246</v>
      </c>
      <c r="AX499">
        <v>6</v>
      </c>
      <c r="AY499">
        <v>42</v>
      </c>
      <c r="AZ499">
        <v>198</v>
      </c>
      <c r="BA499">
        <v>12</v>
      </c>
      <c r="BB499">
        <v>1</v>
      </c>
      <c r="BC499">
        <v>2</v>
      </c>
      <c r="BD499">
        <v>9</v>
      </c>
      <c r="BE499">
        <v>234</v>
      </c>
      <c r="BF499">
        <v>5</v>
      </c>
      <c r="BG499">
        <v>40</v>
      </c>
      <c r="BH499">
        <v>189</v>
      </c>
      <c r="BI499">
        <v>74</v>
      </c>
      <c r="BJ499">
        <v>12</v>
      </c>
      <c r="BK499">
        <v>59</v>
      </c>
      <c r="BL499">
        <v>37</v>
      </c>
      <c r="BM499">
        <v>11</v>
      </c>
      <c r="BN499">
        <v>0</v>
      </c>
      <c r="BO499">
        <v>6</v>
      </c>
      <c r="BP499">
        <v>2</v>
      </c>
      <c r="BQ499">
        <v>0</v>
      </c>
      <c r="BR499">
        <v>0</v>
      </c>
      <c r="BS499">
        <v>4</v>
      </c>
      <c r="BT499">
        <v>0</v>
      </c>
      <c r="BU499">
        <v>0</v>
      </c>
      <c r="BV499">
        <v>1</v>
      </c>
      <c r="BW499">
        <v>1</v>
      </c>
      <c r="BX499">
        <v>0</v>
      </c>
      <c r="BY499">
        <v>1</v>
      </c>
      <c r="BZ499">
        <v>1</v>
      </c>
      <c r="CA499">
        <v>1</v>
      </c>
      <c r="CB499">
        <v>1</v>
      </c>
      <c r="CC499">
        <v>0</v>
      </c>
      <c r="CG499">
        <v>281</v>
      </c>
      <c r="CH499">
        <v>206</v>
      </c>
      <c r="CI499">
        <v>297</v>
      </c>
      <c r="CJ499">
        <v>113</v>
      </c>
      <c r="CK499">
        <v>276</v>
      </c>
      <c r="CL499">
        <v>203</v>
      </c>
      <c r="CM499">
        <v>280</v>
      </c>
      <c r="CN499">
        <v>260</v>
      </c>
      <c r="CO499">
        <v>252</v>
      </c>
      <c r="CP499">
        <v>119</v>
      </c>
      <c r="CQ499">
        <v>13</v>
      </c>
      <c r="CR499">
        <v>13</v>
      </c>
      <c r="CS499">
        <v>12</v>
      </c>
      <c r="CT499">
        <v>0</v>
      </c>
      <c r="CU499">
        <v>11</v>
      </c>
      <c r="CV499">
        <v>3</v>
      </c>
      <c r="CW499">
        <v>11</v>
      </c>
      <c r="CX499">
        <v>11</v>
      </c>
      <c r="CY499">
        <v>10</v>
      </c>
      <c r="CZ499">
        <v>2</v>
      </c>
      <c r="DA499">
        <v>267</v>
      </c>
      <c r="DB499">
        <v>196</v>
      </c>
      <c r="DC499">
        <v>284</v>
      </c>
      <c r="DD499">
        <v>115</v>
      </c>
      <c r="DE499">
        <v>270</v>
      </c>
      <c r="DF499">
        <v>204</v>
      </c>
      <c r="DG499">
        <v>268</v>
      </c>
      <c r="DH499">
        <v>255</v>
      </c>
      <c r="DI499">
        <v>241</v>
      </c>
      <c r="DJ499">
        <v>120</v>
      </c>
      <c r="DL499">
        <v>323</v>
      </c>
      <c r="DM499">
        <v>321</v>
      </c>
      <c r="DN499">
        <v>2</v>
      </c>
      <c r="DO499">
        <v>323</v>
      </c>
      <c r="DP499">
        <v>16</v>
      </c>
      <c r="DQ499">
        <v>305</v>
      </c>
      <c r="DR499">
        <v>2</v>
      </c>
      <c r="DS499">
        <v>210</v>
      </c>
      <c r="DT499">
        <v>215</v>
      </c>
      <c r="DU499">
        <v>100</v>
      </c>
      <c r="DV499">
        <v>128</v>
      </c>
      <c r="DW499">
        <v>47</v>
      </c>
      <c r="DX499">
        <v>6</v>
      </c>
      <c r="DY499">
        <v>19</v>
      </c>
      <c r="DZ499">
        <v>23</v>
      </c>
      <c r="EA499">
        <v>0</v>
      </c>
      <c r="EB499">
        <v>204</v>
      </c>
      <c r="EC499">
        <v>6</v>
      </c>
      <c r="ED499">
        <v>209</v>
      </c>
      <c r="EE499">
        <v>6</v>
      </c>
      <c r="EF499">
        <v>0</v>
      </c>
      <c r="EG499">
        <v>14</v>
      </c>
      <c r="EH499">
        <v>135</v>
      </c>
      <c r="EI499">
        <v>174</v>
      </c>
      <c r="EJ499">
        <v>0</v>
      </c>
      <c r="EK499">
        <v>7</v>
      </c>
      <c r="EL499">
        <v>7</v>
      </c>
      <c r="EM499">
        <v>2</v>
      </c>
      <c r="EN499">
        <v>0</v>
      </c>
      <c r="EO499">
        <v>4</v>
      </c>
      <c r="EP499">
        <v>126</v>
      </c>
      <c r="EQ499">
        <v>172</v>
      </c>
      <c r="ER499">
        <v>2</v>
      </c>
      <c r="ES499">
        <v>26</v>
      </c>
      <c r="ET499">
        <v>2</v>
      </c>
      <c r="EU499">
        <v>62</v>
      </c>
      <c r="EV499">
        <v>19</v>
      </c>
      <c r="EW499">
        <v>5115</v>
      </c>
      <c r="EX499">
        <v>7</v>
      </c>
      <c r="EY499">
        <v>319</v>
      </c>
      <c r="EZ499">
        <v>25</v>
      </c>
      <c r="FA499">
        <v>10</v>
      </c>
      <c r="FB499">
        <v>79</v>
      </c>
      <c r="FC499">
        <v>2680</v>
      </c>
      <c r="FD499">
        <v>1911</v>
      </c>
      <c r="FE499">
        <v>605</v>
      </c>
      <c r="FF499">
        <v>5196</v>
      </c>
      <c r="FG499">
        <v>29</v>
      </c>
      <c r="FH499">
        <v>24</v>
      </c>
      <c r="FI499">
        <v>1</v>
      </c>
      <c r="FJ499">
        <v>0</v>
      </c>
      <c r="FK499">
        <v>1</v>
      </c>
      <c r="FL499">
        <v>27</v>
      </c>
      <c r="FM499">
        <v>1</v>
      </c>
      <c r="FN499">
        <v>0</v>
      </c>
      <c r="FO499">
        <v>0</v>
      </c>
      <c r="FP499">
        <v>0</v>
      </c>
      <c r="FQ499">
        <v>0</v>
      </c>
      <c r="FR499">
        <v>0</v>
      </c>
      <c r="FS499">
        <v>0</v>
      </c>
      <c r="FT499">
        <v>0</v>
      </c>
      <c r="FU499">
        <v>4</v>
      </c>
      <c r="FV499">
        <v>1</v>
      </c>
      <c r="FW499">
        <v>1</v>
      </c>
      <c r="FX499">
        <v>0</v>
      </c>
      <c r="FY499">
        <v>4</v>
      </c>
      <c r="FZ499">
        <v>0</v>
      </c>
      <c r="GA499">
        <v>4</v>
      </c>
      <c r="GB499">
        <v>2</v>
      </c>
      <c r="GC499">
        <v>209</v>
      </c>
      <c r="GD499">
        <v>54</v>
      </c>
      <c r="GE499">
        <v>263</v>
      </c>
      <c r="GF499">
        <v>9</v>
      </c>
      <c r="GG499">
        <v>0</v>
      </c>
      <c r="GH499">
        <v>9</v>
      </c>
      <c r="GI499">
        <v>199</v>
      </c>
      <c r="GJ499">
        <v>54</v>
      </c>
      <c r="GK499">
        <v>253</v>
      </c>
      <c r="GL499">
        <v>209</v>
      </c>
      <c r="GM499">
        <v>15</v>
      </c>
      <c r="GN499">
        <v>15</v>
      </c>
      <c r="GO499">
        <v>15</v>
      </c>
      <c r="GP499">
        <v>76</v>
      </c>
      <c r="GQ499">
        <v>0</v>
      </c>
      <c r="GR499">
        <v>0</v>
      </c>
      <c r="GS499">
        <v>0</v>
      </c>
      <c r="GT499" t="s">
        <v>121</v>
      </c>
      <c r="GU499" t="s">
        <v>1425</v>
      </c>
      <c r="HH499" s="130"/>
      <c r="HI499" s="130"/>
      <c r="HN499" s="130"/>
      <c r="HO499" s="130"/>
      <c r="HP499" s="130"/>
    </row>
    <row r="500" spans="1:224" x14ac:dyDescent="0.3">
      <c r="A500" t="s">
        <v>147</v>
      </c>
      <c r="B500" t="s">
        <v>252</v>
      </c>
      <c r="C500" t="s">
        <v>988</v>
      </c>
      <c r="D500" t="s">
        <v>989</v>
      </c>
      <c r="E500" s="353">
        <v>44682</v>
      </c>
      <c r="F500">
        <v>2028</v>
      </c>
      <c r="G500">
        <v>123</v>
      </c>
      <c r="H500">
        <v>130</v>
      </c>
      <c r="I500">
        <v>128</v>
      </c>
      <c r="J500">
        <v>120</v>
      </c>
      <c r="K500">
        <v>131</v>
      </c>
      <c r="L500">
        <v>111</v>
      </c>
      <c r="M500">
        <v>118</v>
      </c>
      <c r="N500">
        <v>0</v>
      </c>
      <c r="O500">
        <v>131</v>
      </c>
      <c r="P500">
        <v>2</v>
      </c>
      <c r="Q500">
        <v>3</v>
      </c>
      <c r="R500">
        <v>3</v>
      </c>
      <c r="S500">
        <v>2</v>
      </c>
      <c r="T500">
        <v>3</v>
      </c>
      <c r="U500">
        <v>2</v>
      </c>
      <c r="V500">
        <v>2</v>
      </c>
      <c r="W500">
        <v>0</v>
      </c>
      <c r="X500">
        <v>2</v>
      </c>
      <c r="Y500">
        <v>119</v>
      </c>
      <c r="Z500">
        <v>125</v>
      </c>
      <c r="AA500">
        <v>123</v>
      </c>
      <c r="AB500">
        <v>116</v>
      </c>
      <c r="AC500">
        <v>126</v>
      </c>
      <c r="AD500">
        <v>109</v>
      </c>
      <c r="AE500">
        <v>115</v>
      </c>
      <c r="AF500">
        <v>0</v>
      </c>
      <c r="AG500">
        <v>127</v>
      </c>
      <c r="AH500">
        <v>19</v>
      </c>
      <c r="AI500">
        <v>19</v>
      </c>
      <c r="AJ500">
        <v>1</v>
      </c>
      <c r="AK500">
        <v>1</v>
      </c>
      <c r="AL500">
        <v>18</v>
      </c>
      <c r="AM500">
        <v>18</v>
      </c>
      <c r="AN500">
        <v>97</v>
      </c>
      <c r="AO500">
        <v>1</v>
      </c>
      <c r="AP500">
        <v>96</v>
      </c>
      <c r="AQ500">
        <v>1</v>
      </c>
      <c r="AR500">
        <v>1</v>
      </c>
      <c r="AS500">
        <v>0</v>
      </c>
      <c r="AT500">
        <v>0</v>
      </c>
      <c r="AU500">
        <v>0</v>
      </c>
      <c r="AV500">
        <v>0</v>
      </c>
      <c r="AW500">
        <v>118</v>
      </c>
      <c r="AX500">
        <v>1</v>
      </c>
      <c r="AY500">
        <v>0</v>
      </c>
      <c r="AZ500">
        <v>116</v>
      </c>
      <c r="BA500">
        <v>2</v>
      </c>
      <c r="BB500">
        <v>0</v>
      </c>
      <c r="BC500">
        <v>0</v>
      </c>
      <c r="BD500">
        <v>2</v>
      </c>
      <c r="BE500">
        <v>115</v>
      </c>
      <c r="BF500">
        <v>1</v>
      </c>
      <c r="BG500">
        <v>0</v>
      </c>
      <c r="BH500">
        <v>113</v>
      </c>
      <c r="BI500">
        <v>27</v>
      </c>
      <c r="BJ500">
        <v>1</v>
      </c>
      <c r="BK500">
        <v>29</v>
      </c>
      <c r="BL500">
        <v>26</v>
      </c>
      <c r="BM500">
        <v>9</v>
      </c>
      <c r="BN500">
        <v>1</v>
      </c>
      <c r="BO500">
        <v>4</v>
      </c>
      <c r="BP500">
        <v>0</v>
      </c>
      <c r="BQ500">
        <v>0</v>
      </c>
      <c r="BR500">
        <v>0</v>
      </c>
      <c r="BS500">
        <v>4</v>
      </c>
      <c r="BT500">
        <v>0</v>
      </c>
      <c r="BU500">
        <v>0</v>
      </c>
      <c r="BV500">
        <v>0</v>
      </c>
      <c r="BW500">
        <v>4</v>
      </c>
      <c r="BX500">
        <v>0</v>
      </c>
      <c r="BY500">
        <v>4</v>
      </c>
      <c r="BZ500">
        <v>4</v>
      </c>
      <c r="CA500">
        <v>1</v>
      </c>
      <c r="CB500">
        <v>4</v>
      </c>
      <c r="CC500">
        <v>0</v>
      </c>
      <c r="CG500">
        <v>123</v>
      </c>
      <c r="CH500">
        <v>102</v>
      </c>
      <c r="CI500">
        <v>128</v>
      </c>
      <c r="CJ500">
        <v>33</v>
      </c>
      <c r="CK500">
        <v>118</v>
      </c>
      <c r="CL500">
        <v>82</v>
      </c>
      <c r="CM500">
        <v>130</v>
      </c>
      <c r="CN500">
        <v>123</v>
      </c>
      <c r="CO500">
        <v>118</v>
      </c>
      <c r="CP500">
        <v>62</v>
      </c>
      <c r="CQ500">
        <v>2</v>
      </c>
      <c r="CR500">
        <v>2</v>
      </c>
      <c r="CS500">
        <v>3</v>
      </c>
      <c r="CT500">
        <v>0</v>
      </c>
      <c r="CU500">
        <v>3</v>
      </c>
      <c r="CV500">
        <v>2</v>
      </c>
      <c r="CW500">
        <v>3</v>
      </c>
      <c r="CX500">
        <v>3</v>
      </c>
      <c r="CY500">
        <v>2</v>
      </c>
      <c r="CZ500">
        <v>1</v>
      </c>
      <c r="DA500">
        <v>119</v>
      </c>
      <c r="DB500">
        <v>98</v>
      </c>
      <c r="DC500">
        <v>123</v>
      </c>
      <c r="DD500">
        <v>33</v>
      </c>
      <c r="DE500">
        <v>113</v>
      </c>
      <c r="DF500">
        <v>78</v>
      </c>
      <c r="DG500">
        <v>125</v>
      </c>
      <c r="DH500">
        <v>118</v>
      </c>
      <c r="DI500">
        <v>114</v>
      </c>
      <c r="DJ500">
        <v>59</v>
      </c>
      <c r="DL500">
        <v>137</v>
      </c>
      <c r="DM500">
        <v>135</v>
      </c>
      <c r="DN500">
        <v>2</v>
      </c>
      <c r="DO500">
        <v>137</v>
      </c>
      <c r="DP500">
        <v>4</v>
      </c>
      <c r="DQ500">
        <v>131</v>
      </c>
      <c r="DR500">
        <v>2</v>
      </c>
      <c r="DS500">
        <v>120</v>
      </c>
      <c r="DT500">
        <v>121</v>
      </c>
      <c r="DU500">
        <v>29</v>
      </c>
      <c r="DV500">
        <v>54</v>
      </c>
      <c r="DW500">
        <v>43</v>
      </c>
      <c r="DX500">
        <v>4</v>
      </c>
      <c r="DY500">
        <v>3</v>
      </c>
      <c r="DZ500">
        <v>4</v>
      </c>
      <c r="EA500">
        <v>0</v>
      </c>
      <c r="EB500">
        <v>118</v>
      </c>
      <c r="EC500">
        <v>2</v>
      </c>
      <c r="ED500">
        <v>119</v>
      </c>
      <c r="EE500">
        <v>2</v>
      </c>
      <c r="EF500">
        <v>2</v>
      </c>
      <c r="EG500">
        <v>5</v>
      </c>
      <c r="EH500">
        <v>68</v>
      </c>
      <c r="EI500">
        <v>62</v>
      </c>
      <c r="EJ500">
        <v>2</v>
      </c>
      <c r="EK500">
        <v>0</v>
      </c>
      <c r="EL500">
        <v>2</v>
      </c>
      <c r="EM500">
        <v>0</v>
      </c>
      <c r="EN500">
        <v>0</v>
      </c>
      <c r="EO500">
        <v>4</v>
      </c>
      <c r="EP500">
        <v>65</v>
      </c>
      <c r="EQ500">
        <v>62</v>
      </c>
      <c r="ER500">
        <v>1</v>
      </c>
      <c r="ES500">
        <v>9</v>
      </c>
      <c r="ET500">
        <v>3</v>
      </c>
      <c r="EU500">
        <v>55</v>
      </c>
      <c r="EV500">
        <v>6</v>
      </c>
      <c r="EW500">
        <v>1567</v>
      </c>
      <c r="EX500">
        <v>2</v>
      </c>
      <c r="EY500">
        <v>136</v>
      </c>
      <c r="EZ500">
        <v>19</v>
      </c>
      <c r="FA500">
        <v>8</v>
      </c>
      <c r="FB500">
        <v>33</v>
      </c>
      <c r="FC500">
        <v>733</v>
      </c>
      <c r="FD500">
        <v>728</v>
      </c>
      <c r="FE500">
        <v>167</v>
      </c>
      <c r="FF500">
        <v>1628</v>
      </c>
      <c r="FG500">
        <v>15</v>
      </c>
      <c r="FH500">
        <v>12</v>
      </c>
      <c r="FI500">
        <v>0</v>
      </c>
      <c r="FJ500">
        <v>0</v>
      </c>
      <c r="FK500">
        <v>0</v>
      </c>
      <c r="FL500">
        <v>14</v>
      </c>
      <c r="FM500">
        <v>1</v>
      </c>
      <c r="FN500">
        <v>2</v>
      </c>
      <c r="FO500">
        <v>1</v>
      </c>
      <c r="FP500">
        <v>1</v>
      </c>
      <c r="FQ500">
        <v>0</v>
      </c>
      <c r="FR500">
        <v>1</v>
      </c>
      <c r="FS500">
        <v>1</v>
      </c>
      <c r="FT500">
        <v>0</v>
      </c>
      <c r="FU500">
        <v>0</v>
      </c>
      <c r="FV500">
        <v>0</v>
      </c>
      <c r="FW500">
        <v>0</v>
      </c>
      <c r="FX500">
        <v>0</v>
      </c>
      <c r="FY500">
        <v>0</v>
      </c>
      <c r="FZ500">
        <v>0</v>
      </c>
      <c r="GA500">
        <v>2</v>
      </c>
      <c r="GB500">
        <v>1</v>
      </c>
      <c r="GC500">
        <v>81</v>
      </c>
      <c r="GD500">
        <v>27</v>
      </c>
      <c r="GE500">
        <v>108</v>
      </c>
      <c r="GF500">
        <v>2</v>
      </c>
      <c r="GG500">
        <v>0</v>
      </c>
      <c r="GH500">
        <v>2</v>
      </c>
      <c r="GI500">
        <v>78</v>
      </c>
      <c r="GJ500">
        <v>27</v>
      </c>
      <c r="GK500">
        <v>105</v>
      </c>
      <c r="GL500">
        <v>81</v>
      </c>
      <c r="GM500">
        <v>3</v>
      </c>
      <c r="GN500">
        <v>3</v>
      </c>
      <c r="GO500">
        <v>3</v>
      </c>
      <c r="GP500">
        <v>43</v>
      </c>
      <c r="GQ500">
        <v>1</v>
      </c>
      <c r="GR500">
        <v>1</v>
      </c>
      <c r="GS500">
        <v>1</v>
      </c>
      <c r="GT500" t="s">
        <v>118</v>
      </c>
      <c r="GU500" t="s">
        <v>1426</v>
      </c>
      <c r="HH500" s="130"/>
      <c r="HI500" s="130"/>
      <c r="HN500" s="130"/>
      <c r="HO500" s="130"/>
      <c r="HP500" s="130"/>
    </row>
    <row r="501" spans="1:224" x14ac:dyDescent="0.3">
      <c r="A501" t="s">
        <v>147</v>
      </c>
      <c r="B501" t="s">
        <v>252</v>
      </c>
      <c r="C501" t="s">
        <v>988</v>
      </c>
      <c r="D501" t="s">
        <v>989</v>
      </c>
      <c r="E501" s="353">
        <v>44713</v>
      </c>
      <c r="F501">
        <v>2035</v>
      </c>
      <c r="G501">
        <v>127</v>
      </c>
      <c r="H501">
        <v>131</v>
      </c>
      <c r="I501">
        <v>129</v>
      </c>
      <c r="J501">
        <v>124</v>
      </c>
      <c r="K501">
        <v>132</v>
      </c>
      <c r="L501">
        <v>111</v>
      </c>
      <c r="M501">
        <v>123</v>
      </c>
      <c r="N501">
        <v>0</v>
      </c>
      <c r="O501">
        <v>133</v>
      </c>
      <c r="P501">
        <v>2</v>
      </c>
      <c r="Q501">
        <v>3</v>
      </c>
      <c r="R501">
        <v>3</v>
      </c>
      <c r="S501">
        <v>2</v>
      </c>
      <c r="T501">
        <v>3</v>
      </c>
      <c r="U501">
        <v>2</v>
      </c>
      <c r="V501">
        <v>2</v>
      </c>
      <c r="W501">
        <v>0</v>
      </c>
      <c r="X501">
        <v>2</v>
      </c>
      <c r="Y501">
        <v>123</v>
      </c>
      <c r="Z501">
        <v>126</v>
      </c>
      <c r="AA501">
        <v>124</v>
      </c>
      <c r="AB501">
        <v>120</v>
      </c>
      <c r="AC501">
        <v>127</v>
      </c>
      <c r="AD501">
        <v>109</v>
      </c>
      <c r="AE501">
        <v>119</v>
      </c>
      <c r="AF501">
        <v>0</v>
      </c>
      <c r="AG501">
        <v>129</v>
      </c>
      <c r="AH501">
        <v>19</v>
      </c>
      <c r="AI501">
        <v>19</v>
      </c>
      <c r="AJ501">
        <v>1</v>
      </c>
      <c r="AK501">
        <v>1</v>
      </c>
      <c r="AL501">
        <v>18</v>
      </c>
      <c r="AM501">
        <v>18</v>
      </c>
      <c r="AN501">
        <v>99</v>
      </c>
      <c r="AO501">
        <v>1</v>
      </c>
      <c r="AP501">
        <v>98</v>
      </c>
      <c r="AQ501">
        <v>1</v>
      </c>
      <c r="AR501">
        <v>1</v>
      </c>
      <c r="AS501">
        <v>0</v>
      </c>
      <c r="AT501">
        <v>0</v>
      </c>
      <c r="AU501">
        <v>0</v>
      </c>
      <c r="AV501">
        <v>0</v>
      </c>
      <c r="AW501">
        <v>123</v>
      </c>
      <c r="AX501">
        <v>2</v>
      </c>
      <c r="AY501">
        <v>0</v>
      </c>
      <c r="AZ501">
        <v>121</v>
      </c>
      <c r="BA501">
        <v>2</v>
      </c>
      <c r="BB501">
        <v>0</v>
      </c>
      <c r="BC501">
        <v>0</v>
      </c>
      <c r="BD501">
        <v>2</v>
      </c>
      <c r="BE501">
        <v>119</v>
      </c>
      <c r="BF501">
        <v>2</v>
      </c>
      <c r="BG501">
        <v>0</v>
      </c>
      <c r="BH501">
        <v>117</v>
      </c>
      <c r="BI501">
        <v>27</v>
      </c>
      <c r="BJ501">
        <v>1</v>
      </c>
      <c r="BK501">
        <v>29</v>
      </c>
      <c r="BL501">
        <v>27</v>
      </c>
      <c r="BM501">
        <v>9</v>
      </c>
      <c r="BN501">
        <v>1</v>
      </c>
      <c r="BO501">
        <v>4</v>
      </c>
      <c r="BP501">
        <v>0</v>
      </c>
      <c r="BQ501">
        <v>0</v>
      </c>
      <c r="BR501">
        <v>0</v>
      </c>
      <c r="BS501">
        <v>4</v>
      </c>
      <c r="BT501">
        <v>0</v>
      </c>
      <c r="BU501">
        <v>0</v>
      </c>
      <c r="BV501">
        <v>0</v>
      </c>
      <c r="BW501">
        <v>4</v>
      </c>
      <c r="BX501">
        <v>0</v>
      </c>
      <c r="BY501">
        <v>4</v>
      </c>
      <c r="BZ501">
        <v>4</v>
      </c>
      <c r="CA501">
        <v>1</v>
      </c>
      <c r="CB501">
        <v>4</v>
      </c>
      <c r="CC501">
        <v>0</v>
      </c>
      <c r="CG501">
        <v>127</v>
      </c>
      <c r="CH501">
        <v>103</v>
      </c>
      <c r="CI501">
        <v>129</v>
      </c>
      <c r="CJ501">
        <v>32</v>
      </c>
      <c r="CK501">
        <v>117</v>
      </c>
      <c r="CL501">
        <v>78</v>
      </c>
      <c r="CM501">
        <v>131</v>
      </c>
      <c r="CN501">
        <v>123</v>
      </c>
      <c r="CO501">
        <v>122</v>
      </c>
      <c r="CP501">
        <v>60</v>
      </c>
      <c r="CQ501">
        <v>2</v>
      </c>
      <c r="CR501">
        <v>2</v>
      </c>
      <c r="CS501">
        <v>3</v>
      </c>
      <c r="CT501">
        <v>0</v>
      </c>
      <c r="CU501">
        <v>3</v>
      </c>
      <c r="CV501">
        <v>2</v>
      </c>
      <c r="CW501">
        <v>3</v>
      </c>
      <c r="CX501">
        <v>3</v>
      </c>
      <c r="CY501">
        <v>2</v>
      </c>
      <c r="CZ501">
        <v>1</v>
      </c>
      <c r="DA501">
        <v>123</v>
      </c>
      <c r="DB501">
        <v>103</v>
      </c>
      <c r="DC501">
        <v>124</v>
      </c>
      <c r="DD501">
        <v>32</v>
      </c>
      <c r="DE501">
        <v>114</v>
      </c>
      <c r="DF501">
        <v>74</v>
      </c>
      <c r="DG501">
        <v>126</v>
      </c>
      <c r="DH501">
        <v>120</v>
      </c>
      <c r="DI501">
        <v>118</v>
      </c>
      <c r="DJ501">
        <v>57</v>
      </c>
      <c r="DL501">
        <v>137</v>
      </c>
      <c r="DM501">
        <v>135</v>
      </c>
      <c r="DN501">
        <v>2</v>
      </c>
      <c r="DO501">
        <v>137</v>
      </c>
      <c r="DP501">
        <v>4</v>
      </c>
      <c r="DQ501">
        <v>131</v>
      </c>
      <c r="DR501">
        <v>2</v>
      </c>
      <c r="DS501">
        <v>125</v>
      </c>
      <c r="DT501">
        <v>126</v>
      </c>
      <c r="DU501">
        <v>29</v>
      </c>
      <c r="DV501">
        <v>55</v>
      </c>
      <c r="DW501">
        <v>44</v>
      </c>
      <c r="DX501">
        <v>4</v>
      </c>
      <c r="DY501">
        <v>3</v>
      </c>
      <c r="DZ501">
        <v>2</v>
      </c>
      <c r="EA501">
        <v>0</v>
      </c>
      <c r="EB501">
        <v>123</v>
      </c>
      <c r="EC501">
        <v>1</v>
      </c>
      <c r="ED501">
        <v>124</v>
      </c>
      <c r="EE501">
        <v>1</v>
      </c>
      <c r="EF501">
        <v>2</v>
      </c>
      <c r="EG501">
        <v>5</v>
      </c>
      <c r="EH501">
        <v>65</v>
      </c>
      <c r="EI501">
        <v>65</v>
      </c>
      <c r="EJ501">
        <v>2</v>
      </c>
      <c r="EK501">
        <v>0</v>
      </c>
      <c r="EL501">
        <v>2</v>
      </c>
      <c r="EM501">
        <v>0</v>
      </c>
      <c r="EN501">
        <v>0</v>
      </c>
      <c r="EO501">
        <v>4</v>
      </c>
      <c r="EP501">
        <v>60</v>
      </c>
      <c r="EQ501">
        <v>65</v>
      </c>
      <c r="ER501">
        <v>1</v>
      </c>
      <c r="ES501">
        <v>9</v>
      </c>
      <c r="ET501">
        <v>3</v>
      </c>
      <c r="EU501">
        <v>55</v>
      </c>
      <c r="EV501">
        <v>6</v>
      </c>
      <c r="EW501">
        <v>1573</v>
      </c>
      <c r="EX501">
        <v>0</v>
      </c>
      <c r="EY501">
        <v>134</v>
      </c>
      <c r="EZ501">
        <v>18</v>
      </c>
      <c r="FA501">
        <v>8</v>
      </c>
      <c r="FB501">
        <v>33</v>
      </c>
      <c r="FC501">
        <v>738</v>
      </c>
      <c r="FD501">
        <v>726</v>
      </c>
      <c r="FE501">
        <v>170</v>
      </c>
      <c r="FF501">
        <v>1634</v>
      </c>
      <c r="FG501">
        <v>15</v>
      </c>
      <c r="FH501">
        <v>14</v>
      </c>
      <c r="FI501">
        <v>1</v>
      </c>
      <c r="FJ501">
        <v>0</v>
      </c>
      <c r="FK501">
        <v>0</v>
      </c>
      <c r="FL501">
        <v>14</v>
      </c>
      <c r="FM501">
        <v>1</v>
      </c>
      <c r="FN501">
        <v>2</v>
      </c>
      <c r="FO501">
        <v>1</v>
      </c>
      <c r="FP501">
        <v>1</v>
      </c>
      <c r="FQ501">
        <v>0</v>
      </c>
      <c r="FR501">
        <v>1</v>
      </c>
      <c r="FS501">
        <v>1</v>
      </c>
      <c r="FT501">
        <v>0</v>
      </c>
      <c r="FU501">
        <v>0</v>
      </c>
      <c r="FV501">
        <v>0</v>
      </c>
      <c r="FW501">
        <v>0</v>
      </c>
      <c r="FX501">
        <v>0</v>
      </c>
      <c r="FY501">
        <v>0</v>
      </c>
      <c r="FZ501">
        <v>0</v>
      </c>
      <c r="GA501">
        <v>2</v>
      </c>
      <c r="GB501">
        <v>1</v>
      </c>
      <c r="GC501">
        <v>81</v>
      </c>
      <c r="GD501">
        <v>27</v>
      </c>
      <c r="GE501">
        <v>108</v>
      </c>
      <c r="GF501">
        <v>2</v>
      </c>
      <c r="GG501">
        <v>0</v>
      </c>
      <c r="GH501">
        <v>2</v>
      </c>
      <c r="GI501">
        <v>78</v>
      </c>
      <c r="GJ501">
        <v>27</v>
      </c>
      <c r="GK501">
        <v>105</v>
      </c>
      <c r="GL501">
        <v>81</v>
      </c>
      <c r="GM501">
        <v>4</v>
      </c>
      <c r="GN501">
        <v>4</v>
      </c>
      <c r="GO501">
        <v>4</v>
      </c>
      <c r="GP501">
        <v>42</v>
      </c>
      <c r="GQ501">
        <v>1</v>
      </c>
      <c r="GR501">
        <v>1</v>
      </c>
      <c r="GS501">
        <v>1</v>
      </c>
      <c r="GT501" t="s">
        <v>121</v>
      </c>
      <c r="GU501" t="s">
        <v>1426</v>
      </c>
      <c r="HH501" s="130"/>
      <c r="HI501" s="130"/>
      <c r="HN501" s="130"/>
      <c r="HO501" s="130"/>
      <c r="HP501" s="130"/>
    </row>
    <row r="502" spans="1:224" x14ac:dyDescent="0.3">
      <c r="A502" t="s">
        <v>147</v>
      </c>
      <c r="B502" t="s">
        <v>252</v>
      </c>
      <c r="C502" t="s">
        <v>990</v>
      </c>
      <c r="D502" t="s">
        <v>991</v>
      </c>
      <c r="E502" s="353">
        <v>44682</v>
      </c>
      <c r="F502">
        <v>3858</v>
      </c>
      <c r="G502">
        <v>246</v>
      </c>
      <c r="H502">
        <v>214</v>
      </c>
      <c r="I502">
        <v>234</v>
      </c>
      <c r="J502">
        <v>215</v>
      </c>
      <c r="K502">
        <v>227</v>
      </c>
      <c r="L502">
        <v>166</v>
      </c>
      <c r="M502">
        <v>193</v>
      </c>
      <c r="N502">
        <v>109</v>
      </c>
      <c r="O502">
        <v>250</v>
      </c>
      <c r="P502">
        <v>11</v>
      </c>
      <c r="Q502">
        <v>8</v>
      </c>
      <c r="R502">
        <v>9</v>
      </c>
      <c r="S502">
        <v>9</v>
      </c>
      <c r="T502">
        <v>8</v>
      </c>
      <c r="U502">
        <v>5</v>
      </c>
      <c r="V502">
        <v>7</v>
      </c>
      <c r="W502">
        <v>4</v>
      </c>
      <c r="X502">
        <v>12</v>
      </c>
      <c r="Y502">
        <v>235</v>
      </c>
      <c r="Z502">
        <v>206</v>
      </c>
      <c r="AA502">
        <v>225</v>
      </c>
      <c r="AB502">
        <v>206</v>
      </c>
      <c r="AC502">
        <v>219</v>
      </c>
      <c r="AD502">
        <v>161</v>
      </c>
      <c r="AE502">
        <v>186</v>
      </c>
      <c r="AF502">
        <v>105</v>
      </c>
      <c r="AG502">
        <v>238</v>
      </c>
      <c r="AH502">
        <v>29</v>
      </c>
      <c r="AI502">
        <v>27</v>
      </c>
      <c r="AJ502">
        <v>4</v>
      </c>
      <c r="AK502">
        <v>4</v>
      </c>
      <c r="AL502">
        <v>25</v>
      </c>
      <c r="AM502">
        <v>23</v>
      </c>
      <c r="AN502">
        <v>129</v>
      </c>
      <c r="AO502">
        <v>3</v>
      </c>
      <c r="AP502">
        <v>126</v>
      </c>
      <c r="AQ502">
        <v>0</v>
      </c>
      <c r="AR502">
        <v>0</v>
      </c>
      <c r="AS502">
        <v>0</v>
      </c>
      <c r="AT502">
        <v>57</v>
      </c>
      <c r="AU502">
        <v>1</v>
      </c>
      <c r="AV502">
        <v>56</v>
      </c>
      <c r="AW502">
        <v>193</v>
      </c>
      <c r="AX502">
        <v>3</v>
      </c>
      <c r="AY502">
        <v>11</v>
      </c>
      <c r="AZ502">
        <v>179</v>
      </c>
      <c r="BA502">
        <v>7</v>
      </c>
      <c r="BB502">
        <v>0</v>
      </c>
      <c r="BC502">
        <v>1</v>
      </c>
      <c r="BD502">
        <v>6</v>
      </c>
      <c r="BE502">
        <v>186</v>
      </c>
      <c r="BF502">
        <v>3</v>
      </c>
      <c r="BG502">
        <v>10</v>
      </c>
      <c r="BH502">
        <v>173</v>
      </c>
      <c r="BI502">
        <v>59</v>
      </c>
      <c r="BJ502">
        <v>5</v>
      </c>
      <c r="BK502">
        <v>35</v>
      </c>
      <c r="BL502">
        <v>42</v>
      </c>
      <c r="BM502">
        <v>16</v>
      </c>
      <c r="BN502">
        <v>2</v>
      </c>
      <c r="BO502">
        <v>9</v>
      </c>
      <c r="BP502">
        <v>4</v>
      </c>
      <c r="BQ502">
        <v>0</v>
      </c>
      <c r="BR502">
        <v>0</v>
      </c>
      <c r="BS502">
        <v>5</v>
      </c>
      <c r="BT502">
        <v>0</v>
      </c>
      <c r="BU502">
        <v>0</v>
      </c>
      <c r="BV502">
        <v>0</v>
      </c>
      <c r="BW502">
        <v>3</v>
      </c>
      <c r="BX502">
        <v>0</v>
      </c>
      <c r="BY502">
        <v>3</v>
      </c>
      <c r="BZ502">
        <v>4</v>
      </c>
      <c r="CA502">
        <v>1</v>
      </c>
      <c r="CB502">
        <v>4</v>
      </c>
      <c r="CC502">
        <v>0</v>
      </c>
      <c r="CG502">
        <v>246</v>
      </c>
      <c r="CH502">
        <v>160</v>
      </c>
      <c r="CI502">
        <v>234</v>
      </c>
      <c r="CJ502">
        <v>80</v>
      </c>
      <c r="CK502">
        <v>209</v>
      </c>
      <c r="CL502">
        <v>146</v>
      </c>
      <c r="CM502">
        <v>214</v>
      </c>
      <c r="CN502">
        <v>204</v>
      </c>
      <c r="CO502">
        <v>211</v>
      </c>
      <c r="CP502">
        <v>77</v>
      </c>
      <c r="CQ502">
        <v>11</v>
      </c>
      <c r="CR502">
        <v>9</v>
      </c>
      <c r="CS502">
        <v>9</v>
      </c>
      <c r="CT502">
        <v>1</v>
      </c>
      <c r="CU502">
        <v>8</v>
      </c>
      <c r="CV502">
        <v>2</v>
      </c>
      <c r="CW502">
        <v>8</v>
      </c>
      <c r="CX502">
        <v>8</v>
      </c>
      <c r="CY502">
        <v>8</v>
      </c>
      <c r="CZ502">
        <v>2</v>
      </c>
      <c r="DA502">
        <v>235</v>
      </c>
      <c r="DB502">
        <v>151</v>
      </c>
      <c r="DC502">
        <v>225</v>
      </c>
      <c r="DD502">
        <v>79</v>
      </c>
      <c r="DE502">
        <v>201</v>
      </c>
      <c r="DF502">
        <v>144</v>
      </c>
      <c r="DG502">
        <v>206</v>
      </c>
      <c r="DH502">
        <v>196</v>
      </c>
      <c r="DI502">
        <v>203</v>
      </c>
      <c r="DJ502">
        <v>75</v>
      </c>
      <c r="DL502">
        <v>272</v>
      </c>
      <c r="DM502">
        <v>272</v>
      </c>
      <c r="DN502">
        <v>0</v>
      </c>
      <c r="DO502">
        <v>272</v>
      </c>
      <c r="DP502">
        <v>15</v>
      </c>
      <c r="DQ502">
        <v>257</v>
      </c>
      <c r="DR502">
        <v>0</v>
      </c>
      <c r="DS502">
        <v>133</v>
      </c>
      <c r="DT502">
        <v>143</v>
      </c>
      <c r="DU502">
        <v>76</v>
      </c>
      <c r="DV502">
        <v>84</v>
      </c>
      <c r="DW502">
        <v>74</v>
      </c>
      <c r="DX502">
        <v>7</v>
      </c>
      <c r="DY502">
        <v>12</v>
      </c>
      <c r="DZ502">
        <v>19</v>
      </c>
      <c r="EA502">
        <v>0</v>
      </c>
      <c r="EB502">
        <v>128</v>
      </c>
      <c r="EC502">
        <v>4</v>
      </c>
      <c r="ED502">
        <v>137</v>
      </c>
      <c r="EE502">
        <v>5</v>
      </c>
      <c r="EF502">
        <v>2</v>
      </c>
      <c r="EG502">
        <v>12</v>
      </c>
      <c r="EH502">
        <v>143</v>
      </c>
      <c r="EI502">
        <v>115</v>
      </c>
      <c r="EJ502">
        <v>2</v>
      </c>
      <c r="EK502">
        <v>5</v>
      </c>
      <c r="EL502">
        <v>7</v>
      </c>
      <c r="EM502">
        <v>1</v>
      </c>
      <c r="EN502">
        <v>0</v>
      </c>
      <c r="EO502">
        <v>7</v>
      </c>
      <c r="EP502">
        <v>136</v>
      </c>
      <c r="EQ502">
        <v>114</v>
      </c>
      <c r="ER502">
        <v>5</v>
      </c>
      <c r="ES502">
        <v>24</v>
      </c>
      <c r="ET502">
        <v>3</v>
      </c>
      <c r="EU502">
        <v>25</v>
      </c>
      <c r="EV502">
        <v>20</v>
      </c>
      <c r="EW502">
        <v>2871</v>
      </c>
      <c r="EX502">
        <v>0</v>
      </c>
      <c r="EY502">
        <v>138</v>
      </c>
      <c r="EZ502">
        <v>7</v>
      </c>
      <c r="FA502">
        <v>16</v>
      </c>
      <c r="FB502">
        <v>69</v>
      </c>
      <c r="FC502">
        <v>1437</v>
      </c>
      <c r="FD502">
        <v>1174</v>
      </c>
      <c r="FE502">
        <v>305</v>
      </c>
      <c r="FF502">
        <v>2916</v>
      </c>
      <c r="FG502">
        <v>39</v>
      </c>
      <c r="FH502">
        <v>14</v>
      </c>
      <c r="FI502">
        <v>1</v>
      </c>
      <c r="FJ502">
        <v>12</v>
      </c>
      <c r="FK502">
        <v>3</v>
      </c>
      <c r="FL502">
        <v>36</v>
      </c>
      <c r="FM502">
        <v>0</v>
      </c>
      <c r="FN502">
        <v>2</v>
      </c>
      <c r="FO502">
        <v>1</v>
      </c>
      <c r="FP502">
        <v>0</v>
      </c>
      <c r="FQ502">
        <v>0</v>
      </c>
      <c r="FR502">
        <v>1</v>
      </c>
      <c r="FS502">
        <v>0</v>
      </c>
      <c r="FT502">
        <v>0</v>
      </c>
      <c r="FU502">
        <v>4</v>
      </c>
      <c r="FV502">
        <v>2</v>
      </c>
      <c r="FW502">
        <v>2</v>
      </c>
      <c r="FX502">
        <v>0</v>
      </c>
      <c r="FY502">
        <v>4</v>
      </c>
      <c r="FZ502">
        <v>0</v>
      </c>
      <c r="GA502">
        <v>6</v>
      </c>
      <c r="GB502">
        <v>1</v>
      </c>
      <c r="GC502">
        <v>182</v>
      </c>
      <c r="GD502">
        <v>33</v>
      </c>
      <c r="GE502">
        <v>215</v>
      </c>
      <c r="GF502">
        <v>7</v>
      </c>
      <c r="GG502">
        <v>0</v>
      </c>
      <c r="GH502">
        <v>7</v>
      </c>
      <c r="GI502">
        <v>175</v>
      </c>
      <c r="GJ502">
        <v>33</v>
      </c>
      <c r="GK502">
        <v>208</v>
      </c>
      <c r="GL502">
        <v>182</v>
      </c>
      <c r="GM502">
        <v>12</v>
      </c>
      <c r="GN502">
        <v>12</v>
      </c>
      <c r="GO502">
        <v>12</v>
      </c>
      <c r="GP502">
        <v>74</v>
      </c>
      <c r="GQ502">
        <v>0</v>
      </c>
      <c r="GR502">
        <v>0</v>
      </c>
      <c r="GS502">
        <v>0</v>
      </c>
      <c r="GT502" t="s">
        <v>118</v>
      </c>
      <c r="GU502" t="s">
        <v>1427</v>
      </c>
      <c r="HH502" s="130"/>
      <c r="HI502" s="130"/>
      <c r="HN502" s="130"/>
      <c r="HO502" s="130"/>
      <c r="HP502" s="130"/>
    </row>
    <row r="503" spans="1:224" x14ac:dyDescent="0.3">
      <c r="A503" t="s">
        <v>147</v>
      </c>
      <c r="B503" t="s">
        <v>252</v>
      </c>
      <c r="C503" t="s">
        <v>990</v>
      </c>
      <c r="D503" t="s">
        <v>991</v>
      </c>
      <c r="E503" s="353">
        <v>44713</v>
      </c>
      <c r="F503">
        <v>3861</v>
      </c>
      <c r="G503">
        <v>252</v>
      </c>
      <c r="H503">
        <v>221</v>
      </c>
      <c r="I503">
        <v>239</v>
      </c>
      <c r="J503">
        <v>226</v>
      </c>
      <c r="K503">
        <v>231</v>
      </c>
      <c r="L503">
        <v>169</v>
      </c>
      <c r="M503">
        <v>202</v>
      </c>
      <c r="N503">
        <v>113</v>
      </c>
      <c r="O503">
        <v>252</v>
      </c>
      <c r="P503">
        <v>12</v>
      </c>
      <c r="Q503">
        <v>10</v>
      </c>
      <c r="R503">
        <v>10</v>
      </c>
      <c r="S503">
        <v>11</v>
      </c>
      <c r="T503">
        <v>10</v>
      </c>
      <c r="U503">
        <v>7</v>
      </c>
      <c r="V503">
        <v>9</v>
      </c>
      <c r="W503">
        <v>4</v>
      </c>
      <c r="X503">
        <v>14</v>
      </c>
      <c r="Y503">
        <v>240</v>
      </c>
      <c r="Z503">
        <v>211</v>
      </c>
      <c r="AA503">
        <v>229</v>
      </c>
      <c r="AB503">
        <v>215</v>
      </c>
      <c r="AC503">
        <v>221</v>
      </c>
      <c r="AD503">
        <v>162</v>
      </c>
      <c r="AE503">
        <v>193</v>
      </c>
      <c r="AF503">
        <v>109</v>
      </c>
      <c r="AG503">
        <v>238</v>
      </c>
      <c r="AH503">
        <v>28</v>
      </c>
      <c r="AI503">
        <v>26</v>
      </c>
      <c r="AJ503">
        <v>5</v>
      </c>
      <c r="AK503">
        <v>5</v>
      </c>
      <c r="AL503">
        <v>23</v>
      </c>
      <c r="AM503">
        <v>21</v>
      </c>
      <c r="AN503">
        <v>136</v>
      </c>
      <c r="AO503">
        <v>5</v>
      </c>
      <c r="AP503">
        <v>131</v>
      </c>
      <c r="AQ503">
        <v>0</v>
      </c>
      <c r="AR503">
        <v>0</v>
      </c>
      <c r="AS503">
        <v>0</v>
      </c>
      <c r="AT503">
        <v>64</v>
      </c>
      <c r="AU503">
        <v>2</v>
      </c>
      <c r="AV503">
        <v>62</v>
      </c>
      <c r="AW503">
        <v>202</v>
      </c>
      <c r="AX503">
        <v>3</v>
      </c>
      <c r="AY503">
        <v>10</v>
      </c>
      <c r="AZ503">
        <v>189</v>
      </c>
      <c r="BA503">
        <v>9</v>
      </c>
      <c r="BB503">
        <v>0</v>
      </c>
      <c r="BC503">
        <v>1</v>
      </c>
      <c r="BD503">
        <v>8</v>
      </c>
      <c r="BE503">
        <v>193</v>
      </c>
      <c r="BF503">
        <v>3</v>
      </c>
      <c r="BG503">
        <v>9</v>
      </c>
      <c r="BH503">
        <v>181</v>
      </c>
      <c r="BI503">
        <v>61</v>
      </c>
      <c r="BJ503">
        <v>5</v>
      </c>
      <c r="BK503">
        <v>35</v>
      </c>
      <c r="BL503">
        <v>42</v>
      </c>
      <c r="BM503">
        <v>16</v>
      </c>
      <c r="BN503">
        <v>2</v>
      </c>
      <c r="BO503">
        <v>9</v>
      </c>
      <c r="BP503">
        <v>4</v>
      </c>
      <c r="BQ503">
        <v>0</v>
      </c>
      <c r="BR503">
        <v>0</v>
      </c>
      <c r="BS503">
        <v>5</v>
      </c>
      <c r="BT503">
        <v>0</v>
      </c>
      <c r="BU503">
        <v>0</v>
      </c>
      <c r="BV503">
        <v>0</v>
      </c>
      <c r="BW503">
        <v>3</v>
      </c>
      <c r="BX503">
        <v>0</v>
      </c>
      <c r="BY503">
        <v>3</v>
      </c>
      <c r="BZ503">
        <v>4</v>
      </c>
      <c r="CA503">
        <v>1</v>
      </c>
      <c r="CB503">
        <v>4</v>
      </c>
      <c r="CC503">
        <v>0</v>
      </c>
      <c r="CG503">
        <v>252</v>
      </c>
      <c r="CH503">
        <v>143</v>
      </c>
      <c r="CI503">
        <v>239</v>
      </c>
      <c r="CJ503">
        <v>79</v>
      </c>
      <c r="CK503">
        <v>209</v>
      </c>
      <c r="CL503">
        <v>145</v>
      </c>
      <c r="CM503">
        <v>221</v>
      </c>
      <c r="CN503">
        <v>201</v>
      </c>
      <c r="CO503">
        <v>219</v>
      </c>
      <c r="CP503">
        <v>71</v>
      </c>
      <c r="CQ503">
        <v>12</v>
      </c>
      <c r="CR503">
        <v>9</v>
      </c>
      <c r="CS503">
        <v>10</v>
      </c>
      <c r="CT503">
        <v>2</v>
      </c>
      <c r="CU503">
        <v>9</v>
      </c>
      <c r="CV503">
        <v>3</v>
      </c>
      <c r="CW503">
        <v>10</v>
      </c>
      <c r="CX503">
        <v>9</v>
      </c>
      <c r="CY503">
        <v>10</v>
      </c>
      <c r="CZ503">
        <v>3</v>
      </c>
      <c r="DA503">
        <v>240</v>
      </c>
      <c r="DB503">
        <v>135</v>
      </c>
      <c r="DC503">
        <v>229</v>
      </c>
      <c r="DD503">
        <v>79</v>
      </c>
      <c r="DE503">
        <v>206</v>
      </c>
      <c r="DF503">
        <v>146</v>
      </c>
      <c r="DG503">
        <v>211</v>
      </c>
      <c r="DH503">
        <v>197</v>
      </c>
      <c r="DI503">
        <v>209</v>
      </c>
      <c r="DJ503">
        <v>68</v>
      </c>
      <c r="DL503">
        <v>273</v>
      </c>
      <c r="DM503">
        <v>273</v>
      </c>
      <c r="DN503">
        <v>0</v>
      </c>
      <c r="DO503">
        <v>273</v>
      </c>
      <c r="DP503">
        <v>16</v>
      </c>
      <c r="DQ503">
        <v>257</v>
      </c>
      <c r="DR503">
        <v>0</v>
      </c>
      <c r="DS503">
        <v>137</v>
      </c>
      <c r="DT503">
        <v>146</v>
      </c>
      <c r="DU503">
        <v>75</v>
      </c>
      <c r="DV503">
        <v>85</v>
      </c>
      <c r="DW503">
        <v>75</v>
      </c>
      <c r="DX503">
        <v>7</v>
      </c>
      <c r="DY503">
        <v>12</v>
      </c>
      <c r="DZ503">
        <v>19</v>
      </c>
      <c r="EA503">
        <v>0</v>
      </c>
      <c r="EB503">
        <v>132</v>
      </c>
      <c r="EC503">
        <v>4</v>
      </c>
      <c r="ED503">
        <v>140</v>
      </c>
      <c r="EE503">
        <v>5</v>
      </c>
      <c r="EF503">
        <v>2</v>
      </c>
      <c r="EG503">
        <v>13</v>
      </c>
      <c r="EH503">
        <v>142</v>
      </c>
      <c r="EI503">
        <v>116</v>
      </c>
      <c r="EJ503">
        <v>2</v>
      </c>
      <c r="EK503">
        <v>5</v>
      </c>
      <c r="EL503">
        <v>7</v>
      </c>
      <c r="EM503">
        <v>1</v>
      </c>
      <c r="EN503">
        <v>0</v>
      </c>
      <c r="EO503">
        <v>7</v>
      </c>
      <c r="EP503">
        <v>134</v>
      </c>
      <c r="EQ503">
        <v>115</v>
      </c>
      <c r="ER503">
        <v>5</v>
      </c>
      <c r="ES503">
        <v>23</v>
      </c>
      <c r="ET503">
        <v>3</v>
      </c>
      <c r="EU503">
        <v>26</v>
      </c>
      <c r="EV503">
        <v>21</v>
      </c>
      <c r="EW503">
        <v>2869</v>
      </c>
      <c r="EX503">
        <v>1</v>
      </c>
      <c r="EY503">
        <v>135</v>
      </c>
      <c r="EZ503">
        <v>7</v>
      </c>
      <c r="FA503">
        <v>16</v>
      </c>
      <c r="FB503">
        <v>68</v>
      </c>
      <c r="FC503">
        <v>1438</v>
      </c>
      <c r="FD503">
        <v>1173</v>
      </c>
      <c r="FE503">
        <v>305</v>
      </c>
      <c r="FF503">
        <v>2916</v>
      </c>
      <c r="FG503">
        <v>39</v>
      </c>
      <c r="FH503">
        <v>13</v>
      </c>
      <c r="FI503">
        <v>1</v>
      </c>
      <c r="FJ503">
        <v>12</v>
      </c>
      <c r="FK503">
        <v>2</v>
      </c>
      <c r="FL503">
        <v>37</v>
      </c>
      <c r="FM503">
        <v>0</v>
      </c>
      <c r="FN503">
        <v>2</v>
      </c>
      <c r="FO503">
        <v>1</v>
      </c>
      <c r="FP503">
        <v>0</v>
      </c>
      <c r="FQ503">
        <v>0</v>
      </c>
      <c r="FR503">
        <v>1</v>
      </c>
      <c r="FS503">
        <v>0</v>
      </c>
      <c r="FT503">
        <v>0</v>
      </c>
      <c r="FU503">
        <v>4</v>
      </c>
      <c r="FV503">
        <v>2</v>
      </c>
      <c r="FW503">
        <v>2</v>
      </c>
      <c r="FX503">
        <v>0</v>
      </c>
      <c r="FY503">
        <v>4</v>
      </c>
      <c r="FZ503">
        <v>0</v>
      </c>
      <c r="GA503">
        <v>6</v>
      </c>
      <c r="GB503">
        <v>1</v>
      </c>
      <c r="GC503">
        <v>183</v>
      </c>
      <c r="GD503">
        <v>33</v>
      </c>
      <c r="GE503">
        <v>216</v>
      </c>
      <c r="GF503">
        <v>7</v>
      </c>
      <c r="GG503">
        <v>1</v>
      </c>
      <c r="GH503">
        <v>8</v>
      </c>
      <c r="GI503">
        <v>176</v>
      </c>
      <c r="GJ503">
        <v>32</v>
      </c>
      <c r="GK503">
        <v>208</v>
      </c>
      <c r="GL503">
        <v>183</v>
      </c>
      <c r="GM503">
        <v>12</v>
      </c>
      <c r="GN503">
        <v>12</v>
      </c>
      <c r="GO503">
        <v>12</v>
      </c>
      <c r="GP503">
        <v>75</v>
      </c>
      <c r="GQ503">
        <v>0</v>
      </c>
      <c r="GR503">
        <v>0</v>
      </c>
      <c r="GS503">
        <v>0</v>
      </c>
      <c r="GT503" t="s">
        <v>121</v>
      </c>
      <c r="GU503" t="s">
        <v>1427</v>
      </c>
      <c r="HH503" s="130"/>
      <c r="HI503" s="130"/>
      <c r="HN503" s="130"/>
      <c r="HO503" s="130"/>
      <c r="HP503" s="130"/>
    </row>
    <row r="504" spans="1:224" x14ac:dyDescent="0.3">
      <c r="A504" t="s">
        <v>147</v>
      </c>
      <c r="B504" t="s">
        <v>252</v>
      </c>
      <c r="C504" t="s">
        <v>992</v>
      </c>
      <c r="D504" t="s">
        <v>993</v>
      </c>
      <c r="E504" s="353">
        <v>44682</v>
      </c>
      <c r="F504">
        <v>5864</v>
      </c>
      <c r="G504">
        <v>391</v>
      </c>
      <c r="H504">
        <v>374</v>
      </c>
      <c r="I504">
        <v>389</v>
      </c>
      <c r="J504">
        <v>296</v>
      </c>
      <c r="K504">
        <v>392</v>
      </c>
      <c r="L504">
        <v>271</v>
      </c>
      <c r="M504">
        <v>332</v>
      </c>
      <c r="N504">
        <v>293</v>
      </c>
      <c r="O504">
        <v>373</v>
      </c>
      <c r="P504">
        <v>7</v>
      </c>
      <c r="Q504">
        <v>5</v>
      </c>
      <c r="R504">
        <v>7</v>
      </c>
      <c r="S504">
        <v>3</v>
      </c>
      <c r="T504">
        <v>5</v>
      </c>
      <c r="U504">
        <v>4</v>
      </c>
      <c r="V504">
        <v>2</v>
      </c>
      <c r="W504">
        <v>4</v>
      </c>
      <c r="X504">
        <v>5</v>
      </c>
      <c r="Y504">
        <v>372</v>
      </c>
      <c r="Z504">
        <v>357</v>
      </c>
      <c r="AA504">
        <v>371</v>
      </c>
      <c r="AB504">
        <v>284</v>
      </c>
      <c r="AC504">
        <v>375</v>
      </c>
      <c r="AD504">
        <v>258</v>
      </c>
      <c r="AE504">
        <v>318</v>
      </c>
      <c r="AF504">
        <v>280</v>
      </c>
      <c r="AG504">
        <v>357</v>
      </c>
      <c r="AH504">
        <v>48</v>
      </c>
      <c r="AI504">
        <v>47</v>
      </c>
      <c r="AJ504">
        <v>3</v>
      </c>
      <c r="AK504">
        <v>3</v>
      </c>
      <c r="AL504">
        <v>42</v>
      </c>
      <c r="AM504">
        <v>41</v>
      </c>
      <c r="AN504">
        <v>168</v>
      </c>
      <c r="AO504">
        <v>1</v>
      </c>
      <c r="AP504">
        <v>161</v>
      </c>
      <c r="AQ504">
        <v>1</v>
      </c>
      <c r="AR504">
        <v>1</v>
      </c>
      <c r="AS504">
        <v>0</v>
      </c>
      <c r="AT504">
        <v>127</v>
      </c>
      <c r="AU504">
        <v>1</v>
      </c>
      <c r="AV504">
        <v>121</v>
      </c>
      <c r="AW504">
        <v>332</v>
      </c>
      <c r="AX504">
        <v>6</v>
      </c>
      <c r="AY504">
        <v>32</v>
      </c>
      <c r="AZ504">
        <v>293</v>
      </c>
      <c r="BA504">
        <v>2</v>
      </c>
      <c r="BB504">
        <v>0</v>
      </c>
      <c r="BC504">
        <v>1</v>
      </c>
      <c r="BD504">
        <v>1</v>
      </c>
      <c r="BE504">
        <v>318</v>
      </c>
      <c r="BF504">
        <v>6</v>
      </c>
      <c r="BG504">
        <v>30</v>
      </c>
      <c r="BH504">
        <v>281</v>
      </c>
      <c r="BI504">
        <v>92</v>
      </c>
      <c r="BJ504">
        <v>9</v>
      </c>
      <c r="BK504">
        <v>73</v>
      </c>
      <c r="BL504">
        <v>47</v>
      </c>
      <c r="BM504">
        <v>17</v>
      </c>
      <c r="BN504">
        <v>3</v>
      </c>
      <c r="BO504">
        <v>17</v>
      </c>
      <c r="BP504">
        <v>4</v>
      </c>
      <c r="BQ504">
        <v>0</v>
      </c>
      <c r="BR504">
        <v>0</v>
      </c>
      <c r="BS504">
        <v>13</v>
      </c>
      <c r="BT504">
        <v>0</v>
      </c>
      <c r="BU504">
        <v>0</v>
      </c>
      <c r="BV504">
        <v>1</v>
      </c>
      <c r="BW504">
        <v>8</v>
      </c>
      <c r="BX504">
        <v>0</v>
      </c>
      <c r="BY504">
        <v>8</v>
      </c>
      <c r="BZ504">
        <v>13</v>
      </c>
      <c r="CA504">
        <v>3</v>
      </c>
      <c r="CB504">
        <v>13</v>
      </c>
      <c r="CC504">
        <v>0</v>
      </c>
      <c r="CG504">
        <v>391</v>
      </c>
      <c r="CH504">
        <v>214</v>
      </c>
      <c r="CI504">
        <v>389</v>
      </c>
      <c r="CJ504">
        <v>101</v>
      </c>
      <c r="CK504">
        <v>347</v>
      </c>
      <c r="CL504">
        <v>227</v>
      </c>
      <c r="CM504">
        <v>374</v>
      </c>
      <c r="CN504">
        <v>350</v>
      </c>
      <c r="CO504">
        <v>356</v>
      </c>
      <c r="CP504">
        <v>107</v>
      </c>
      <c r="CQ504">
        <v>7</v>
      </c>
      <c r="CR504">
        <v>7</v>
      </c>
      <c r="CS504">
        <v>7</v>
      </c>
      <c r="CT504">
        <v>1</v>
      </c>
      <c r="CU504">
        <v>6</v>
      </c>
      <c r="CV504">
        <v>2</v>
      </c>
      <c r="CW504">
        <v>5</v>
      </c>
      <c r="CX504">
        <v>3</v>
      </c>
      <c r="CY504">
        <v>4</v>
      </c>
      <c r="CZ504">
        <v>1</v>
      </c>
      <c r="DA504">
        <v>372</v>
      </c>
      <c r="DB504">
        <v>202</v>
      </c>
      <c r="DC504">
        <v>371</v>
      </c>
      <c r="DD504">
        <v>94</v>
      </c>
      <c r="DE504">
        <v>330</v>
      </c>
      <c r="DF504">
        <v>217</v>
      </c>
      <c r="DG504">
        <v>357</v>
      </c>
      <c r="DH504">
        <v>336</v>
      </c>
      <c r="DI504">
        <v>341</v>
      </c>
      <c r="DJ504">
        <v>104</v>
      </c>
      <c r="DL504">
        <v>437</v>
      </c>
      <c r="DM504">
        <v>424</v>
      </c>
      <c r="DN504">
        <v>13</v>
      </c>
      <c r="DO504">
        <v>437</v>
      </c>
      <c r="DP504">
        <v>11</v>
      </c>
      <c r="DQ504">
        <v>413</v>
      </c>
      <c r="DR504">
        <v>13</v>
      </c>
      <c r="DS504">
        <v>155</v>
      </c>
      <c r="DT504">
        <v>173</v>
      </c>
      <c r="DU504">
        <v>102</v>
      </c>
      <c r="DV504">
        <v>106</v>
      </c>
      <c r="DW504">
        <v>148</v>
      </c>
      <c r="DX504">
        <v>27</v>
      </c>
      <c r="DY504">
        <v>19</v>
      </c>
      <c r="DZ504">
        <v>35</v>
      </c>
      <c r="EA504">
        <v>0</v>
      </c>
      <c r="EB504">
        <v>153</v>
      </c>
      <c r="EC504">
        <v>1</v>
      </c>
      <c r="ED504">
        <v>170</v>
      </c>
      <c r="EE504">
        <v>2</v>
      </c>
      <c r="EF504">
        <v>4</v>
      </c>
      <c r="EG504">
        <v>16</v>
      </c>
      <c r="EH504">
        <v>215</v>
      </c>
      <c r="EI504">
        <v>202</v>
      </c>
      <c r="EJ504">
        <v>4</v>
      </c>
      <c r="EK504">
        <v>4</v>
      </c>
      <c r="EL504">
        <v>2</v>
      </c>
      <c r="EM504">
        <v>1</v>
      </c>
      <c r="EN504">
        <v>0</v>
      </c>
      <c r="EO504">
        <v>11</v>
      </c>
      <c r="EP504">
        <v>205</v>
      </c>
      <c r="EQ504">
        <v>197</v>
      </c>
      <c r="ER504">
        <v>2</v>
      </c>
      <c r="ES504">
        <v>32</v>
      </c>
      <c r="ET504">
        <v>10</v>
      </c>
      <c r="EU504">
        <v>29</v>
      </c>
      <c r="EV504">
        <v>3</v>
      </c>
      <c r="EW504">
        <v>4322</v>
      </c>
      <c r="EX504">
        <v>0</v>
      </c>
      <c r="EY504">
        <v>317</v>
      </c>
      <c r="EZ504">
        <v>8</v>
      </c>
      <c r="FA504">
        <v>26</v>
      </c>
      <c r="FB504">
        <v>81</v>
      </c>
      <c r="FC504">
        <v>1933</v>
      </c>
      <c r="FD504">
        <v>1936</v>
      </c>
      <c r="FE504">
        <v>485</v>
      </c>
      <c r="FF504">
        <v>4354</v>
      </c>
      <c r="FG504">
        <v>36</v>
      </c>
      <c r="FH504">
        <v>15</v>
      </c>
      <c r="FI504">
        <v>0</v>
      </c>
      <c r="FJ504">
        <v>11</v>
      </c>
      <c r="FK504">
        <v>0</v>
      </c>
      <c r="FL504">
        <v>33</v>
      </c>
      <c r="FM504">
        <v>3</v>
      </c>
      <c r="FN504">
        <v>4</v>
      </c>
      <c r="FO504">
        <v>2</v>
      </c>
      <c r="FP504">
        <v>0</v>
      </c>
      <c r="FQ504">
        <v>1</v>
      </c>
      <c r="FR504">
        <v>2</v>
      </c>
      <c r="FS504">
        <v>1</v>
      </c>
      <c r="FT504">
        <v>0</v>
      </c>
      <c r="FU504">
        <v>1</v>
      </c>
      <c r="FV504">
        <v>1</v>
      </c>
      <c r="FW504">
        <v>1</v>
      </c>
      <c r="FX504">
        <v>0</v>
      </c>
      <c r="FY504">
        <v>1</v>
      </c>
      <c r="FZ504">
        <v>0</v>
      </c>
      <c r="GA504">
        <v>5</v>
      </c>
      <c r="GB504">
        <v>3</v>
      </c>
      <c r="GC504">
        <v>252</v>
      </c>
      <c r="GD504">
        <v>71</v>
      </c>
      <c r="GE504">
        <v>323</v>
      </c>
      <c r="GF504">
        <v>3</v>
      </c>
      <c r="GG504">
        <v>0</v>
      </c>
      <c r="GH504">
        <v>3</v>
      </c>
      <c r="GI504">
        <v>243</v>
      </c>
      <c r="GJ504">
        <v>69</v>
      </c>
      <c r="GK504">
        <v>312</v>
      </c>
      <c r="GL504">
        <v>252</v>
      </c>
      <c r="GM504">
        <v>13</v>
      </c>
      <c r="GN504">
        <v>13</v>
      </c>
      <c r="GO504">
        <v>13</v>
      </c>
      <c r="GP504">
        <v>120</v>
      </c>
      <c r="GQ504">
        <v>1</v>
      </c>
      <c r="GR504">
        <v>1</v>
      </c>
      <c r="GS504">
        <v>1</v>
      </c>
      <c r="GT504" t="s">
        <v>118</v>
      </c>
      <c r="GU504" t="s">
        <v>1428</v>
      </c>
      <c r="HH504" s="130"/>
      <c r="HI504" s="130"/>
      <c r="HN504" s="130"/>
      <c r="HO504" s="130"/>
      <c r="HP504" s="130"/>
    </row>
    <row r="505" spans="1:224" x14ac:dyDescent="0.3">
      <c r="A505" t="s">
        <v>147</v>
      </c>
      <c r="B505" t="s">
        <v>252</v>
      </c>
      <c r="C505" t="s">
        <v>992</v>
      </c>
      <c r="D505" t="s">
        <v>993</v>
      </c>
      <c r="E505" s="353">
        <v>44713</v>
      </c>
      <c r="F505">
        <v>5854</v>
      </c>
      <c r="G505">
        <v>394</v>
      </c>
      <c r="H505">
        <v>371</v>
      </c>
      <c r="I505">
        <v>386</v>
      </c>
      <c r="J505">
        <v>302</v>
      </c>
      <c r="K505">
        <v>386</v>
      </c>
      <c r="L505">
        <v>265</v>
      </c>
      <c r="M505">
        <v>328</v>
      </c>
      <c r="N505">
        <v>289</v>
      </c>
      <c r="O505">
        <v>370</v>
      </c>
      <c r="P505">
        <v>7</v>
      </c>
      <c r="Q505">
        <v>4</v>
      </c>
      <c r="R505">
        <v>7</v>
      </c>
      <c r="S505">
        <v>3</v>
      </c>
      <c r="T505">
        <v>4</v>
      </c>
      <c r="U505">
        <v>3</v>
      </c>
      <c r="V505">
        <v>2</v>
      </c>
      <c r="W505">
        <v>5</v>
      </c>
      <c r="X505">
        <v>5</v>
      </c>
      <c r="Y505">
        <v>375</v>
      </c>
      <c r="Z505">
        <v>355</v>
      </c>
      <c r="AA505">
        <v>368</v>
      </c>
      <c r="AB505">
        <v>290</v>
      </c>
      <c r="AC505">
        <v>370</v>
      </c>
      <c r="AD505">
        <v>254</v>
      </c>
      <c r="AE505">
        <v>315</v>
      </c>
      <c r="AF505">
        <v>276</v>
      </c>
      <c r="AG505">
        <v>354</v>
      </c>
      <c r="AH505">
        <v>44</v>
      </c>
      <c r="AI505">
        <v>44</v>
      </c>
      <c r="AJ505">
        <v>3</v>
      </c>
      <c r="AK505">
        <v>3</v>
      </c>
      <c r="AL505">
        <v>38</v>
      </c>
      <c r="AM505">
        <v>38</v>
      </c>
      <c r="AN505">
        <v>165</v>
      </c>
      <c r="AO505">
        <v>1</v>
      </c>
      <c r="AP505">
        <v>159</v>
      </c>
      <c r="AQ505">
        <v>1</v>
      </c>
      <c r="AR505">
        <v>1</v>
      </c>
      <c r="AS505">
        <v>0</v>
      </c>
      <c r="AT505">
        <v>119</v>
      </c>
      <c r="AU505">
        <v>1</v>
      </c>
      <c r="AV505">
        <v>114</v>
      </c>
      <c r="AW505">
        <v>328</v>
      </c>
      <c r="AX505">
        <v>5</v>
      </c>
      <c r="AY505">
        <v>32</v>
      </c>
      <c r="AZ505">
        <v>290</v>
      </c>
      <c r="BA505">
        <v>2</v>
      </c>
      <c r="BB505">
        <v>0</v>
      </c>
      <c r="BC505">
        <v>1</v>
      </c>
      <c r="BD505">
        <v>1</v>
      </c>
      <c r="BE505">
        <v>315</v>
      </c>
      <c r="BF505">
        <v>5</v>
      </c>
      <c r="BG505">
        <v>30</v>
      </c>
      <c r="BH505">
        <v>279</v>
      </c>
      <c r="BI505">
        <v>93</v>
      </c>
      <c r="BJ505">
        <v>9</v>
      </c>
      <c r="BK505">
        <v>75</v>
      </c>
      <c r="BL505">
        <v>48</v>
      </c>
      <c r="BM505">
        <v>17</v>
      </c>
      <c r="BN505">
        <v>3</v>
      </c>
      <c r="BO505">
        <v>17</v>
      </c>
      <c r="BP505">
        <v>4</v>
      </c>
      <c r="BQ505">
        <v>0</v>
      </c>
      <c r="BR505">
        <v>0</v>
      </c>
      <c r="BS505">
        <v>13</v>
      </c>
      <c r="BT505">
        <v>0</v>
      </c>
      <c r="BU505">
        <v>0</v>
      </c>
      <c r="BV505">
        <v>2</v>
      </c>
      <c r="BW505">
        <v>8</v>
      </c>
      <c r="BX505">
        <v>0</v>
      </c>
      <c r="BY505">
        <v>8</v>
      </c>
      <c r="BZ505">
        <v>13</v>
      </c>
      <c r="CA505">
        <v>3</v>
      </c>
      <c r="CB505">
        <v>13</v>
      </c>
      <c r="CC505">
        <v>0</v>
      </c>
      <c r="CG505">
        <v>394</v>
      </c>
      <c r="CH505">
        <v>213</v>
      </c>
      <c r="CI505">
        <v>386</v>
      </c>
      <c r="CJ505">
        <v>98</v>
      </c>
      <c r="CK505">
        <v>344</v>
      </c>
      <c r="CL505">
        <v>227</v>
      </c>
      <c r="CM505">
        <v>371</v>
      </c>
      <c r="CN505">
        <v>342</v>
      </c>
      <c r="CO505">
        <v>355</v>
      </c>
      <c r="CP505">
        <v>108</v>
      </c>
      <c r="CQ505">
        <v>7</v>
      </c>
      <c r="CR505">
        <v>7</v>
      </c>
      <c r="CS505">
        <v>7</v>
      </c>
      <c r="CT505">
        <v>1</v>
      </c>
      <c r="CU505">
        <v>6</v>
      </c>
      <c r="CV505">
        <v>2</v>
      </c>
      <c r="CW505">
        <v>4</v>
      </c>
      <c r="CX505">
        <v>2</v>
      </c>
      <c r="CY505">
        <v>4</v>
      </c>
      <c r="CZ505">
        <v>1</v>
      </c>
      <c r="DA505">
        <v>375</v>
      </c>
      <c r="DB505">
        <v>204</v>
      </c>
      <c r="DC505">
        <v>368</v>
      </c>
      <c r="DD505">
        <v>92</v>
      </c>
      <c r="DE505">
        <v>330</v>
      </c>
      <c r="DF505">
        <v>220</v>
      </c>
      <c r="DG505">
        <v>355</v>
      </c>
      <c r="DH505">
        <v>334</v>
      </c>
      <c r="DI505">
        <v>340</v>
      </c>
      <c r="DJ505">
        <v>107</v>
      </c>
      <c r="DL505">
        <v>438</v>
      </c>
      <c r="DM505">
        <v>425</v>
      </c>
      <c r="DN505">
        <v>13</v>
      </c>
      <c r="DO505">
        <v>438</v>
      </c>
      <c r="DP505">
        <v>11</v>
      </c>
      <c r="DQ505">
        <v>414</v>
      </c>
      <c r="DR505">
        <v>13</v>
      </c>
      <c r="DS505">
        <v>156</v>
      </c>
      <c r="DT505">
        <v>173</v>
      </c>
      <c r="DU505">
        <v>100</v>
      </c>
      <c r="DV505">
        <v>110</v>
      </c>
      <c r="DW505">
        <v>158</v>
      </c>
      <c r="DX505">
        <v>27</v>
      </c>
      <c r="DY505">
        <v>25</v>
      </c>
      <c r="DZ505">
        <v>18</v>
      </c>
      <c r="EA505">
        <v>0</v>
      </c>
      <c r="EB505">
        <v>154</v>
      </c>
      <c r="EC505">
        <v>1</v>
      </c>
      <c r="ED505">
        <v>170</v>
      </c>
      <c r="EE505">
        <v>2</v>
      </c>
      <c r="EF505">
        <v>4</v>
      </c>
      <c r="EG505">
        <v>16</v>
      </c>
      <c r="EH505">
        <v>215</v>
      </c>
      <c r="EI505">
        <v>203</v>
      </c>
      <c r="EJ505">
        <v>4</v>
      </c>
      <c r="EK505">
        <v>4</v>
      </c>
      <c r="EL505">
        <v>2</v>
      </c>
      <c r="EM505">
        <v>1</v>
      </c>
      <c r="EN505">
        <v>0</v>
      </c>
      <c r="EO505">
        <v>11</v>
      </c>
      <c r="EP505">
        <v>205</v>
      </c>
      <c r="EQ505">
        <v>196</v>
      </c>
      <c r="ER505">
        <v>1</v>
      </c>
      <c r="ES505">
        <v>33</v>
      </c>
      <c r="ET505">
        <v>10</v>
      </c>
      <c r="EU505">
        <v>30</v>
      </c>
      <c r="EV505">
        <v>3</v>
      </c>
      <c r="EW505">
        <v>4314</v>
      </c>
      <c r="EX505">
        <v>1</v>
      </c>
      <c r="EY505">
        <v>310</v>
      </c>
      <c r="EZ505">
        <v>8</v>
      </c>
      <c r="FA505">
        <v>26</v>
      </c>
      <c r="FB505">
        <v>80</v>
      </c>
      <c r="FC505">
        <v>1919</v>
      </c>
      <c r="FD505">
        <v>1937</v>
      </c>
      <c r="FE505">
        <v>491</v>
      </c>
      <c r="FF505">
        <v>4347</v>
      </c>
      <c r="FG505">
        <v>34</v>
      </c>
      <c r="FH505">
        <v>13</v>
      </c>
      <c r="FI505">
        <v>0</v>
      </c>
      <c r="FJ505">
        <v>11</v>
      </c>
      <c r="FK505">
        <v>0</v>
      </c>
      <c r="FL505">
        <v>31</v>
      </c>
      <c r="FM505">
        <v>3</v>
      </c>
      <c r="FN505">
        <v>4</v>
      </c>
      <c r="FO505">
        <v>2</v>
      </c>
      <c r="FP505">
        <v>0</v>
      </c>
      <c r="FQ505">
        <v>1</v>
      </c>
      <c r="FR505">
        <v>2</v>
      </c>
      <c r="FS505">
        <v>1</v>
      </c>
      <c r="FT505">
        <v>0</v>
      </c>
      <c r="FU505">
        <v>1</v>
      </c>
      <c r="FV505">
        <v>1</v>
      </c>
      <c r="FW505">
        <v>1</v>
      </c>
      <c r="FX505">
        <v>0</v>
      </c>
      <c r="FY505">
        <v>1</v>
      </c>
      <c r="FZ505">
        <v>0</v>
      </c>
      <c r="GA505">
        <v>5</v>
      </c>
      <c r="GB505">
        <v>3</v>
      </c>
      <c r="GC505">
        <v>251</v>
      </c>
      <c r="GD505">
        <v>73</v>
      </c>
      <c r="GE505">
        <v>324</v>
      </c>
      <c r="GF505">
        <v>3</v>
      </c>
      <c r="GG505">
        <v>0</v>
      </c>
      <c r="GH505">
        <v>3</v>
      </c>
      <c r="GI505">
        <v>242</v>
      </c>
      <c r="GJ505">
        <v>70</v>
      </c>
      <c r="GK505">
        <v>312</v>
      </c>
      <c r="GL505">
        <v>251</v>
      </c>
      <c r="GM505">
        <v>14</v>
      </c>
      <c r="GN505">
        <v>14</v>
      </c>
      <c r="GO505">
        <v>14</v>
      </c>
      <c r="GP505">
        <v>131</v>
      </c>
      <c r="GQ505">
        <v>1</v>
      </c>
      <c r="GR505">
        <v>1</v>
      </c>
      <c r="GS505">
        <v>1</v>
      </c>
      <c r="GT505" t="s">
        <v>121</v>
      </c>
      <c r="GU505" t="s">
        <v>1428</v>
      </c>
      <c r="HH505" s="130"/>
      <c r="HI505" s="130"/>
      <c r="HN505" s="130"/>
      <c r="HO505" s="130"/>
      <c r="HP505" s="130"/>
    </row>
    <row r="506" spans="1:224" x14ac:dyDescent="0.3">
      <c r="A506" t="s">
        <v>147</v>
      </c>
      <c r="B506" t="s">
        <v>252</v>
      </c>
      <c r="C506" t="s">
        <v>994</v>
      </c>
      <c r="D506" t="s">
        <v>995</v>
      </c>
      <c r="E506" s="353">
        <v>44682</v>
      </c>
      <c r="F506">
        <v>14967</v>
      </c>
      <c r="G506">
        <v>759</v>
      </c>
      <c r="H506">
        <v>714</v>
      </c>
      <c r="I506">
        <v>765</v>
      </c>
      <c r="J506">
        <v>595</v>
      </c>
      <c r="K506">
        <v>739</v>
      </c>
      <c r="L506">
        <v>544</v>
      </c>
      <c r="M506">
        <v>688</v>
      </c>
      <c r="N506">
        <v>398</v>
      </c>
      <c r="O506">
        <v>826</v>
      </c>
      <c r="P506">
        <v>25</v>
      </c>
      <c r="Q506">
        <v>22</v>
      </c>
      <c r="R506">
        <v>30</v>
      </c>
      <c r="S506">
        <v>19</v>
      </c>
      <c r="T506">
        <v>23</v>
      </c>
      <c r="U506">
        <v>15</v>
      </c>
      <c r="V506">
        <v>17</v>
      </c>
      <c r="W506">
        <v>18</v>
      </c>
      <c r="X506">
        <v>33</v>
      </c>
      <c r="Y506">
        <v>725</v>
      </c>
      <c r="Z506">
        <v>684</v>
      </c>
      <c r="AA506">
        <v>727</v>
      </c>
      <c r="AB506">
        <v>569</v>
      </c>
      <c r="AC506">
        <v>708</v>
      </c>
      <c r="AD506">
        <v>523</v>
      </c>
      <c r="AE506">
        <v>665</v>
      </c>
      <c r="AF506">
        <v>376</v>
      </c>
      <c r="AG506">
        <v>781</v>
      </c>
      <c r="AH506">
        <v>99</v>
      </c>
      <c r="AI506">
        <v>94</v>
      </c>
      <c r="AJ506">
        <v>2</v>
      </c>
      <c r="AK506">
        <v>2</v>
      </c>
      <c r="AL506">
        <v>93</v>
      </c>
      <c r="AM506">
        <v>88</v>
      </c>
      <c r="AN506">
        <v>385</v>
      </c>
      <c r="AO506">
        <v>7</v>
      </c>
      <c r="AP506">
        <v>375</v>
      </c>
      <c r="AQ506">
        <v>2</v>
      </c>
      <c r="AR506">
        <v>2</v>
      </c>
      <c r="AS506">
        <v>0</v>
      </c>
      <c r="AT506">
        <v>211</v>
      </c>
      <c r="AU506">
        <v>3</v>
      </c>
      <c r="AV506">
        <v>205</v>
      </c>
      <c r="AW506">
        <v>688</v>
      </c>
      <c r="AX506">
        <v>12</v>
      </c>
      <c r="AY506">
        <v>44</v>
      </c>
      <c r="AZ506">
        <v>627</v>
      </c>
      <c r="BA506">
        <v>17</v>
      </c>
      <c r="BB506">
        <v>0</v>
      </c>
      <c r="BC506">
        <v>1</v>
      </c>
      <c r="BD506">
        <v>16</v>
      </c>
      <c r="BE506">
        <v>665</v>
      </c>
      <c r="BF506">
        <v>12</v>
      </c>
      <c r="BG506">
        <v>43</v>
      </c>
      <c r="BH506">
        <v>605</v>
      </c>
      <c r="BI506">
        <v>163</v>
      </c>
      <c r="BJ506">
        <v>19</v>
      </c>
      <c r="BK506">
        <v>115</v>
      </c>
      <c r="BL506">
        <v>111</v>
      </c>
      <c r="BM506">
        <v>41</v>
      </c>
      <c r="BN506">
        <v>2</v>
      </c>
      <c r="BO506">
        <v>52</v>
      </c>
      <c r="BP506">
        <v>12</v>
      </c>
      <c r="BQ506">
        <v>0</v>
      </c>
      <c r="BR506">
        <v>0</v>
      </c>
      <c r="BS506">
        <v>40</v>
      </c>
      <c r="BT506">
        <v>1</v>
      </c>
      <c r="BU506">
        <v>0</v>
      </c>
      <c r="BV506">
        <v>5</v>
      </c>
      <c r="BW506">
        <v>23</v>
      </c>
      <c r="BX506">
        <v>1</v>
      </c>
      <c r="BY506">
        <v>22</v>
      </c>
      <c r="BZ506">
        <v>30</v>
      </c>
      <c r="CA506">
        <v>3</v>
      </c>
      <c r="CB506">
        <v>26</v>
      </c>
      <c r="CC506">
        <v>4</v>
      </c>
      <c r="CG506">
        <v>759</v>
      </c>
      <c r="CH506">
        <v>604</v>
      </c>
      <c r="CI506">
        <v>765</v>
      </c>
      <c r="CJ506">
        <v>210</v>
      </c>
      <c r="CK506">
        <v>688</v>
      </c>
      <c r="CL506">
        <v>451</v>
      </c>
      <c r="CM506">
        <v>714</v>
      </c>
      <c r="CN506">
        <v>667</v>
      </c>
      <c r="CO506">
        <v>689</v>
      </c>
      <c r="CP506">
        <v>327</v>
      </c>
      <c r="CQ506">
        <v>25</v>
      </c>
      <c r="CR506">
        <v>17</v>
      </c>
      <c r="CS506">
        <v>30</v>
      </c>
      <c r="CT506">
        <v>4</v>
      </c>
      <c r="CU506">
        <v>28</v>
      </c>
      <c r="CV506">
        <v>13</v>
      </c>
      <c r="CW506">
        <v>22</v>
      </c>
      <c r="CX506">
        <v>20</v>
      </c>
      <c r="CY506">
        <v>20</v>
      </c>
      <c r="CZ506">
        <v>6</v>
      </c>
      <c r="DA506">
        <v>725</v>
      </c>
      <c r="DB506">
        <v>582</v>
      </c>
      <c r="DC506">
        <v>727</v>
      </c>
      <c r="DD506">
        <v>203</v>
      </c>
      <c r="DE506">
        <v>653</v>
      </c>
      <c r="DF506">
        <v>432</v>
      </c>
      <c r="DG506">
        <v>684</v>
      </c>
      <c r="DH506">
        <v>641</v>
      </c>
      <c r="DI506">
        <v>661</v>
      </c>
      <c r="DJ506">
        <v>318</v>
      </c>
      <c r="DL506">
        <v>889</v>
      </c>
      <c r="DM506">
        <v>877</v>
      </c>
      <c r="DN506">
        <v>12</v>
      </c>
      <c r="DO506">
        <v>889</v>
      </c>
      <c r="DP506">
        <v>40</v>
      </c>
      <c r="DQ506">
        <v>837</v>
      </c>
      <c r="DR506">
        <v>12</v>
      </c>
      <c r="DS506">
        <v>2</v>
      </c>
      <c r="DT506">
        <v>105</v>
      </c>
      <c r="DU506">
        <v>245</v>
      </c>
      <c r="DV506">
        <v>279</v>
      </c>
      <c r="DW506">
        <v>289</v>
      </c>
      <c r="DX506">
        <v>31</v>
      </c>
      <c r="DY506">
        <v>27</v>
      </c>
      <c r="DZ506">
        <v>16</v>
      </c>
      <c r="EA506">
        <v>2</v>
      </c>
      <c r="EB506">
        <v>1</v>
      </c>
      <c r="EC506">
        <v>0</v>
      </c>
      <c r="ED506">
        <v>97</v>
      </c>
      <c r="EE506">
        <v>3</v>
      </c>
      <c r="EF506">
        <v>8</v>
      </c>
      <c r="EG506">
        <v>63</v>
      </c>
      <c r="EH506">
        <v>471</v>
      </c>
      <c r="EI506">
        <v>347</v>
      </c>
      <c r="EJ506">
        <v>7</v>
      </c>
      <c r="EK506">
        <v>23</v>
      </c>
      <c r="EL506">
        <v>7</v>
      </c>
      <c r="EM506">
        <v>3</v>
      </c>
      <c r="EN506">
        <v>0</v>
      </c>
      <c r="EO506">
        <v>36</v>
      </c>
      <c r="EP506">
        <v>457</v>
      </c>
      <c r="EQ506">
        <v>344</v>
      </c>
      <c r="ER506">
        <v>6</v>
      </c>
      <c r="ES506">
        <v>78</v>
      </c>
      <c r="ET506">
        <v>24</v>
      </c>
      <c r="EU506">
        <v>247</v>
      </c>
      <c r="EV506">
        <v>111</v>
      </c>
      <c r="EW506">
        <v>10856</v>
      </c>
      <c r="EX506">
        <v>8</v>
      </c>
      <c r="EY506">
        <v>466</v>
      </c>
      <c r="EZ506">
        <v>113</v>
      </c>
      <c r="FA506">
        <v>44</v>
      </c>
      <c r="FB506">
        <v>194</v>
      </c>
      <c r="FC506">
        <v>5730</v>
      </c>
      <c r="FD506">
        <v>4564</v>
      </c>
      <c r="FE506">
        <v>920</v>
      </c>
      <c r="FF506">
        <v>11214</v>
      </c>
      <c r="FG506">
        <v>76</v>
      </c>
      <c r="FH506">
        <v>69</v>
      </c>
      <c r="FI506">
        <v>0</v>
      </c>
      <c r="FJ506">
        <v>6</v>
      </c>
      <c r="FK506">
        <v>2</v>
      </c>
      <c r="FL506">
        <v>68</v>
      </c>
      <c r="FM506">
        <v>6</v>
      </c>
      <c r="FN506">
        <v>8</v>
      </c>
      <c r="FO506">
        <v>4</v>
      </c>
      <c r="FP506">
        <v>2</v>
      </c>
      <c r="FQ506">
        <v>0</v>
      </c>
      <c r="FR506">
        <v>3</v>
      </c>
      <c r="FS506">
        <v>2</v>
      </c>
      <c r="FT506">
        <v>0</v>
      </c>
      <c r="FU506">
        <v>8</v>
      </c>
      <c r="FV506">
        <v>6</v>
      </c>
      <c r="FW506">
        <v>2</v>
      </c>
      <c r="FX506">
        <v>1</v>
      </c>
      <c r="FY506">
        <v>6</v>
      </c>
      <c r="FZ506">
        <v>1</v>
      </c>
      <c r="GA506">
        <v>16</v>
      </c>
      <c r="GB506">
        <v>8</v>
      </c>
      <c r="GC506">
        <v>463</v>
      </c>
      <c r="GD506">
        <v>106</v>
      </c>
      <c r="GE506">
        <v>569</v>
      </c>
      <c r="GF506">
        <v>3</v>
      </c>
      <c r="GG506">
        <v>1</v>
      </c>
      <c r="GH506">
        <v>4</v>
      </c>
      <c r="GI506">
        <v>458</v>
      </c>
      <c r="GJ506">
        <v>105</v>
      </c>
      <c r="GK506">
        <v>563</v>
      </c>
      <c r="GL506">
        <v>463</v>
      </c>
      <c r="GM506">
        <v>7</v>
      </c>
      <c r="GN506">
        <v>7</v>
      </c>
      <c r="GO506">
        <v>7</v>
      </c>
      <c r="GP506">
        <v>234</v>
      </c>
      <c r="GQ506">
        <v>0</v>
      </c>
      <c r="GR506">
        <v>0</v>
      </c>
      <c r="GS506">
        <v>0</v>
      </c>
      <c r="GT506" t="s">
        <v>118</v>
      </c>
      <c r="GU506" t="s">
        <v>1429</v>
      </c>
      <c r="HH506" s="130"/>
      <c r="HI506" s="130"/>
      <c r="HN506" s="130"/>
      <c r="HO506" s="130"/>
      <c r="HP506" s="130"/>
    </row>
    <row r="507" spans="1:224" x14ac:dyDescent="0.3">
      <c r="A507" t="s">
        <v>147</v>
      </c>
      <c r="B507" t="s">
        <v>252</v>
      </c>
      <c r="C507" t="s">
        <v>994</v>
      </c>
      <c r="D507" t="s">
        <v>995</v>
      </c>
      <c r="E507" s="353">
        <v>44713</v>
      </c>
      <c r="F507">
        <v>14984</v>
      </c>
      <c r="G507">
        <v>770</v>
      </c>
      <c r="H507">
        <v>720</v>
      </c>
      <c r="I507">
        <v>770</v>
      </c>
      <c r="J507">
        <v>616</v>
      </c>
      <c r="K507">
        <v>744</v>
      </c>
      <c r="L507">
        <v>553</v>
      </c>
      <c r="M507">
        <v>706</v>
      </c>
      <c r="N507">
        <v>410</v>
      </c>
      <c r="O507">
        <v>832</v>
      </c>
      <c r="P507">
        <v>25</v>
      </c>
      <c r="Q507">
        <v>20</v>
      </c>
      <c r="R507">
        <v>29</v>
      </c>
      <c r="S507">
        <v>19</v>
      </c>
      <c r="T507">
        <v>22</v>
      </c>
      <c r="U507">
        <v>14</v>
      </c>
      <c r="V507">
        <v>16</v>
      </c>
      <c r="W507">
        <v>19</v>
      </c>
      <c r="X507">
        <v>32</v>
      </c>
      <c r="Y507">
        <v>737</v>
      </c>
      <c r="Z507">
        <v>693</v>
      </c>
      <c r="AA507">
        <v>734</v>
      </c>
      <c r="AB507">
        <v>591</v>
      </c>
      <c r="AC507">
        <v>715</v>
      </c>
      <c r="AD507">
        <v>533</v>
      </c>
      <c r="AE507">
        <v>683</v>
      </c>
      <c r="AF507">
        <v>387</v>
      </c>
      <c r="AG507">
        <v>789</v>
      </c>
      <c r="AH507">
        <v>102</v>
      </c>
      <c r="AI507">
        <v>97</v>
      </c>
      <c r="AJ507">
        <v>2</v>
      </c>
      <c r="AK507">
        <v>2</v>
      </c>
      <c r="AL507">
        <v>97</v>
      </c>
      <c r="AM507">
        <v>92</v>
      </c>
      <c r="AN507">
        <v>398</v>
      </c>
      <c r="AO507">
        <v>6</v>
      </c>
      <c r="AP507">
        <v>388</v>
      </c>
      <c r="AQ507">
        <v>2</v>
      </c>
      <c r="AR507">
        <v>2</v>
      </c>
      <c r="AS507">
        <v>0</v>
      </c>
      <c r="AT507">
        <v>222</v>
      </c>
      <c r="AU507">
        <v>3</v>
      </c>
      <c r="AV507">
        <v>216</v>
      </c>
      <c r="AW507">
        <v>706</v>
      </c>
      <c r="AX507">
        <v>13</v>
      </c>
      <c r="AY507">
        <v>46</v>
      </c>
      <c r="AZ507">
        <v>645</v>
      </c>
      <c r="BA507">
        <v>16</v>
      </c>
      <c r="BB507">
        <v>0</v>
      </c>
      <c r="BC507">
        <v>1</v>
      </c>
      <c r="BD507">
        <v>15</v>
      </c>
      <c r="BE507">
        <v>683</v>
      </c>
      <c r="BF507">
        <v>13</v>
      </c>
      <c r="BG507">
        <v>45</v>
      </c>
      <c r="BH507">
        <v>623</v>
      </c>
      <c r="BI507">
        <v>162</v>
      </c>
      <c r="BJ507">
        <v>20</v>
      </c>
      <c r="BK507">
        <v>114</v>
      </c>
      <c r="BL507">
        <v>115</v>
      </c>
      <c r="BM507">
        <v>41</v>
      </c>
      <c r="BN507">
        <v>2</v>
      </c>
      <c r="BO507">
        <v>54</v>
      </c>
      <c r="BP507">
        <v>12</v>
      </c>
      <c r="BQ507">
        <v>0</v>
      </c>
      <c r="BR507">
        <v>0</v>
      </c>
      <c r="BS507">
        <v>42</v>
      </c>
      <c r="BT507">
        <v>1</v>
      </c>
      <c r="BU507">
        <v>0</v>
      </c>
      <c r="BV507">
        <v>5</v>
      </c>
      <c r="BW507">
        <v>22</v>
      </c>
      <c r="BX507">
        <v>1</v>
      </c>
      <c r="BY507">
        <v>21</v>
      </c>
      <c r="BZ507">
        <v>29</v>
      </c>
      <c r="CA507">
        <v>2</v>
      </c>
      <c r="CB507">
        <v>25</v>
      </c>
      <c r="CC507">
        <v>4</v>
      </c>
      <c r="CG507">
        <v>770</v>
      </c>
      <c r="CH507">
        <v>601</v>
      </c>
      <c r="CI507">
        <v>770</v>
      </c>
      <c r="CJ507">
        <v>205</v>
      </c>
      <c r="CK507">
        <v>668</v>
      </c>
      <c r="CL507">
        <v>434</v>
      </c>
      <c r="CM507">
        <v>720</v>
      </c>
      <c r="CN507">
        <v>650</v>
      </c>
      <c r="CO507">
        <v>697</v>
      </c>
      <c r="CP507">
        <v>318</v>
      </c>
      <c r="CQ507">
        <v>25</v>
      </c>
      <c r="CR507">
        <v>19</v>
      </c>
      <c r="CS507">
        <v>29</v>
      </c>
      <c r="CT507">
        <v>4</v>
      </c>
      <c r="CU507">
        <v>26</v>
      </c>
      <c r="CV507">
        <v>11</v>
      </c>
      <c r="CW507">
        <v>20</v>
      </c>
      <c r="CX507">
        <v>18</v>
      </c>
      <c r="CY507">
        <v>19</v>
      </c>
      <c r="CZ507">
        <v>6</v>
      </c>
      <c r="DA507">
        <v>737</v>
      </c>
      <c r="DB507">
        <v>594</v>
      </c>
      <c r="DC507">
        <v>734</v>
      </c>
      <c r="DD507">
        <v>201</v>
      </c>
      <c r="DE507">
        <v>651</v>
      </c>
      <c r="DF507">
        <v>428</v>
      </c>
      <c r="DG507">
        <v>693</v>
      </c>
      <c r="DH507">
        <v>648</v>
      </c>
      <c r="DI507">
        <v>671</v>
      </c>
      <c r="DJ507">
        <v>318</v>
      </c>
      <c r="DL507">
        <v>897</v>
      </c>
      <c r="DM507">
        <v>886</v>
      </c>
      <c r="DN507">
        <v>11</v>
      </c>
      <c r="DO507">
        <v>897</v>
      </c>
      <c r="DP507">
        <v>39</v>
      </c>
      <c r="DQ507">
        <v>847</v>
      </c>
      <c r="DR507">
        <v>11</v>
      </c>
      <c r="DS507">
        <v>4</v>
      </c>
      <c r="DT507">
        <v>106</v>
      </c>
      <c r="DU507">
        <v>248</v>
      </c>
      <c r="DV507">
        <v>283</v>
      </c>
      <c r="DW507">
        <v>293</v>
      </c>
      <c r="DX507">
        <v>30</v>
      </c>
      <c r="DY507">
        <v>26</v>
      </c>
      <c r="DZ507">
        <v>15</v>
      </c>
      <c r="EA507">
        <v>2</v>
      </c>
      <c r="EB507">
        <v>3</v>
      </c>
      <c r="EC507">
        <v>0</v>
      </c>
      <c r="ED507">
        <v>98</v>
      </c>
      <c r="EE507">
        <v>3</v>
      </c>
      <c r="EF507">
        <v>8</v>
      </c>
      <c r="EG507">
        <v>63</v>
      </c>
      <c r="EH507">
        <v>482</v>
      </c>
      <c r="EI507">
        <v>344</v>
      </c>
      <c r="EJ507">
        <v>7</v>
      </c>
      <c r="EK507">
        <v>21</v>
      </c>
      <c r="EL507">
        <v>8</v>
      </c>
      <c r="EM507">
        <v>3</v>
      </c>
      <c r="EN507">
        <v>0</v>
      </c>
      <c r="EO507">
        <v>35</v>
      </c>
      <c r="EP507">
        <v>454</v>
      </c>
      <c r="EQ507">
        <v>341</v>
      </c>
      <c r="ER507">
        <v>6</v>
      </c>
      <c r="ES507">
        <v>80</v>
      </c>
      <c r="ET507">
        <v>25</v>
      </c>
      <c r="EU507">
        <v>248</v>
      </c>
      <c r="EV507">
        <v>121</v>
      </c>
      <c r="EW507">
        <v>10834</v>
      </c>
      <c r="EX507">
        <v>5</v>
      </c>
      <c r="EY507">
        <v>455</v>
      </c>
      <c r="EZ507">
        <v>115</v>
      </c>
      <c r="FA507">
        <v>45</v>
      </c>
      <c r="FB507">
        <v>191</v>
      </c>
      <c r="FC507">
        <v>5708</v>
      </c>
      <c r="FD507">
        <v>4573</v>
      </c>
      <c r="FE507">
        <v>922</v>
      </c>
      <c r="FF507">
        <v>11203</v>
      </c>
      <c r="FG507">
        <v>79</v>
      </c>
      <c r="FH507">
        <v>68</v>
      </c>
      <c r="FI507">
        <v>0</v>
      </c>
      <c r="FJ507">
        <v>6</v>
      </c>
      <c r="FK507">
        <v>2</v>
      </c>
      <c r="FL507">
        <v>72</v>
      </c>
      <c r="FM507">
        <v>5</v>
      </c>
      <c r="FN507">
        <v>8</v>
      </c>
      <c r="FO507">
        <v>4</v>
      </c>
      <c r="FP507">
        <v>2</v>
      </c>
      <c r="FQ507">
        <v>0</v>
      </c>
      <c r="FR507">
        <v>3</v>
      </c>
      <c r="FS507">
        <v>2</v>
      </c>
      <c r="FT507">
        <v>0</v>
      </c>
      <c r="FU507">
        <v>9</v>
      </c>
      <c r="FV507">
        <v>6</v>
      </c>
      <c r="FW507">
        <v>2</v>
      </c>
      <c r="FX507">
        <v>1</v>
      </c>
      <c r="FY507">
        <v>6</v>
      </c>
      <c r="FZ507">
        <v>2</v>
      </c>
      <c r="GA507">
        <v>17</v>
      </c>
      <c r="GB507">
        <v>8</v>
      </c>
      <c r="GC507">
        <v>471</v>
      </c>
      <c r="GD507">
        <v>104</v>
      </c>
      <c r="GE507">
        <v>575</v>
      </c>
      <c r="GF507">
        <v>4</v>
      </c>
      <c r="GG507">
        <v>1</v>
      </c>
      <c r="GH507">
        <v>5</v>
      </c>
      <c r="GI507">
        <v>465</v>
      </c>
      <c r="GJ507">
        <v>103</v>
      </c>
      <c r="GK507">
        <v>568</v>
      </c>
      <c r="GL507">
        <v>471</v>
      </c>
      <c r="GM507">
        <v>8</v>
      </c>
      <c r="GN507">
        <v>8</v>
      </c>
      <c r="GO507">
        <v>8</v>
      </c>
      <c r="GP507">
        <v>243</v>
      </c>
      <c r="GQ507">
        <v>0</v>
      </c>
      <c r="GR507">
        <v>0</v>
      </c>
      <c r="GS507">
        <v>0</v>
      </c>
      <c r="GT507" t="s">
        <v>121</v>
      </c>
      <c r="GU507" t="s">
        <v>1429</v>
      </c>
      <c r="HH507" s="130"/>
      <c r="HI507" s="130"/>
      <c r="HN507" s="130"/>
      <c r="HO507" s="130"/>
      <c r="HP507" s="130"/>
    </row>
    <row r="508" spans="1:224" x14ac:dyDescent="0.3">
      <c r="A508" t="s">
        <v>147</v>
      </c>
      <c r="B508" t="s">
        <v>252</v>
      </c>
      <c r="C508" t="s">
        <v>996</v>
      </c>
      <c r="D508" t="s">
        <v>997</v>
      </c>
      <c r="E508" s="353">
        <v>44682</v>
      </c>
      <c r="F508">
        <v>3513</v>
      </c>
      <c r="G508">
        <v>203</v>
      </c>
      <c r="H508">
        <v>191</v>
      </c>
      <c r="I508">
        <v>200</v>
      </c>
      <c r="J508">
        <v>198</v>
      </c>
      <c r="K508">
        <v>199</v>
      </c>
      <c r="L508">
        <v>102</v>
      </c>
      <c r="M508">
        <v>197</v>
      </c>
      <c r="N508">
        <v>4</v>
      </c>
      <c r="O508">
        <v>209</v>
      </c>
      <c r="P508">
        <v>9</v>
      </c>
      <c r="Q508">
        <v>7</v>
      </c>
      <c r="R508">
        <v>8</v>
      </c>
      <c r="S508">
        <v>10</v>
      </c>
      <c r="T508">
        <v>7</v>
      </c>
      <c r="U508">
        <v>5</v>
      </c>
      <c r="V508">
        <v>9</v>
      </c>
      <c r="W508">
        <v>2</v>
      </c>
      <c r="X508">
        <v>10</v>
      </c>
      <c r="Y508">
        <v>194</v>
      </c>
      <c r="Z508">
        <v>184</v>
      </c>
      <c r="AA508">
        <v>192</v>
      </c>
      <c r="AB508">
        <v>188</v>
      </c>
      <c r="AC508">
        <v>192</v>
      </c>
      <c r="AD508">
        <v>97</v>
      </c>
      <c r="AE508">
        <v>188</v>
      </c>
      <c r="AF508">
        <v>2</v>
      </c>
      <c r="AG508">
        <v>199</v>
      </c>
      <c r="AH508">
        <v>31</v>
      </c>
      <c r="AI508">
        <v>31</v>
      </c>
      <c r="AJ508">
        <v>1</v>
      </c>
      <c r="AK508">
        <v>1</v>
      </c>
      <c r="AL508">
        <v>30</v>
      </c>
      <c r="AM508">
        <v>30</v>
      </c>
      <c r="AN508">
        <v>100</v>
      </c>
      <c r="AO508">
        <v>5</v>
      </c>
      <c r="AP508">
        <v>95</v>
      </c>
      <c r="AQ508">
        <v>0</v>
      </c>
      <c r="AR508">
        <v>0</v>
      </c>
      <c r="AS508">
        <v>0</v>
      </c>
      <c r="AT508">
        <v>1</v>
      </c>
      <c r="AU508">
        <v>1</v>
      </c>
      <c r="AV508">
        <v>0</v>
      </c>
      <c r="AW508">
        <v>197</v>
      </c>
      <c r="AX508">
        <v>1</v>
      </c>
      <c r="AY508">
        <v>25</v>
      </c>
      <c r="AZ508">
        <v>171</v>
      </c>
      <c r="BA508">
        <v>9</v>
      </c>
      <c r="BB508">
        <v>0</v>
      </c>
      <c r="BC508">
        <v>1</v>
      </c>
      <c r="BD508">
        <v>8</v>
      </c>
      <c r="BE508">
        <v>188</v>
      </c>
      <c r="BF508">
        <v>1</v>
      </c>
      <c r="BG508">
        <v>24</v>
      </c>
      <c r="BH508">
        <v>163</v>
      </c>
      <c r="BI508">
        <v>33</v>
      </c>
      <c r="BJ508">
        <v>4</v>
      </c>
      <c r="BK508">
        <v>32</v>
      </c>
      <c r="BL508">
        <v>18</v>
      </c>
      <c r="BM508">
        <v>4</v>
      </c>
      <c r="BN508">
        <v>0</v>
      </c>
      <c r="BO508">
        <v>8</v>
      </c>
      <c r="BP508">
        <v>1</v>
      </c>
      <c r="BQ508">
        <v>0</v>
      </c>
      <c r="BR508">
        <v>0</v>
      </c>
      <c r="BS508">
        <v>7</v>
      </c>
      <c r="BT508">
        <v>0</v>
      </c>
      <c r="BU508">
        <v>0</v>
      </c>
      <c r="BV508">
        <v>1</v>
      </c>
      <c r="BW508">
        <v>2</v>
      </c>
      <c r="BX508">
        <v>0</v>
      </c>
      <c r="BY508">
        <v>2</v>
      </c>
      <c r="BZ508">
        <v>6</v>
      </c>
      <c r="CA508">
        <v>1</v>
      </c>
      <c r="CB508">
        <v>6</v>
      </c>
      <c r="CC508">
        <v>0</v>
      </c>
      <c r="CG508">
        <v>203</v>
      </c>
      <c r="CH508">
        <v>145</v>
      </c>
      <c r="CI508">
        <v>200</v>
      </c>
      <c r="CJ508">
        <v>63</v>
      </c>
      <c r="CK508">
        <v>183</v>
      </c>
      <c r="CL508">
        <v>123</v>
      </c>
      <c r="CM508">
        <v>191</v>
      </c>
      <c r="CN508">
        <v>179</v>
      </c>
      <c r="CO508">
        <v>186</v>
      </c>
      <c r="CP508">
        <v>82</v>
      </c>
      <c r="CQ508">
        <v>9</v>
      </c>
      <c r="CR508">
        <v>8</v>
      </c>
      <c r="CS508">
        <v>8</v>
      </c>
      <c r="CT508">
        <v>1</v>
      </c>
      <c r="CU508">
        <v>7</v>
      </c>
      <c r="CV508">
        <v>4</v>
      </c>
      <c r="CW508">
        <v>7</v>
      </c>
      <c r="CX508">
        <v>7</v>
      </c>
      <c r="CY508">
        <v>7</v>
      </c>
      <c r="CZ508">
        <v>3</v>
      </c>
      <c r="DA508">
        <v>194</v>
      </c>
      <c r="DB508">
        <v>137</v>
      </c>
      <c r="DC508">
        <v>192</v>
      </c>
      <c r="DD508">
        <v>62</v>
      </c>
      <c r="DE508">
        <v>176</v>
      </c>
      <c r="DF508">
        <v>119</v>
      </c>
      <c r="DG508">
        <v>184</v>
      </c>
      <c r="DH508">
        <v>172</v>
      </c>
      <c r="DI508">
        <v>179</v>
      </c>
      <c r="DJ508">
        <v>79</v>
      </c>
      <c r="DL508">
        <v>213</v>
      </c>
      <c r="DM508">
        <v>213</v>
      </c>
      <c r="DN508">
        <v>0</v>
      </c>
      <c r="DO508">
        <v>213</v>
      </c>
      <c r="DP508">
        <v>12</v>
      </c>
      <c r="DQ508">
        <v>201</v>
      </c>
      <c r="DR508">
        <v>0</v>
      </c>
      <c r="DS508">
        <v>19</v>
      </c>
      <c r="DT508">
        <v>29</v>
      </c>
      <c r="DU508">
        <v>63</v>
      </c>
      <c r="DV508">
        <v>79</v>
      </c>
      <c r="DW508">
        <v>57</v>
      </c>
      <c r="DX508">
        <v>4</v>
      </c>
      <c r="DY508">
        <v>10</v>
      </c>
      <c r="DZ508">
        <v>0</v>
      </c>
      <c r="EA508">
        <v>0</v>
      </c>
      <c r="EB508">
        <v>18</v>
      </c>
      <c r="EC508">
        <v>0</v>
      </c>
      <c r="ED508">
        <v>25</v>
      </c>
      <c r="EE508">
        <v>1</v>
      </c>
      <c r="EF508">
        <v>1</v>
      </c>
      <c r="EG508">
        <v>6</v>
      </c>
      <c r="EH508">
        <v>125</v>
      </c>
      <c r="EI508">
        <v>81</v>
      </c>
      <c r="EJ508">
        <v>1</v>
      </c>
      <c r="EK508">
        <v>4</v>
      </c>
      <c r="EL508">
        <v>6</v>
      </c>
      <c r="EM508">
        <v>1</v>
      </c>
      <c r="EN508">
        <v>0</v>
      </c>
      <c r="EO508">
        <v>2</v>
      </c>
      <c r="EP508">
        <v>119</v>
      </c>
      <c r="EQ508">
        <v>80</v>
      </c>
      <c r="ER508">
        <v>6</v>
      </c>
      <c r="ES508">
        <v>18</v>
      </c>
      <c r="ET508">
        <v>7</v>
      </c>
      <c r="EU508">
        <v>72</v>
      </c>
      <c r="EV508">
        <v>4</v>
      </c>
      <c r="EW508">
        <v>2708</v>
      </c>
      <c r="EX508">
        <v>1</v>
      </c>
      <c r="EY508">
        <v>128</v>
      </c>
      <c r="EZ508">
        <v>52</v>
      </c>
      <c r="FA508">
        <v>6</v>
      </c>
      <c r="FB508">
        <v>31</v>
      </c>
      <c r="FC508">
        <v>1476</v>
      </c>
      <c r="FD508">
        <v>1066</v>
      </c>
      <c r="FE508">
        <v>242</v>
      </c>
      <c r="FF508">
        <v>2784</v>
      </c>
      <c r="FG508">
        <v>23</v>
      </c>
      <c r="FH508">
        <v>18</v>
      </c>
      <c r="FI508">
        <v>0</v>
      </c>
      <c r="FJ508">
        <v>1</v>
      </c>
      <c r="FK508">
        <v>2</v>
      </c>
      <c r="FL508">
        <v>21</v>
      </c>
      <c r="FM508">
        <v>0</v>
      </c>
      <c r="FN508">
        <v>1</v>
      </c>
      <c r="FO508">
        <v>0</v>
      </c>
      <c r="FP508">
        <v>0</v>
      </c>
      <c r="FQ508">
        <v>0</v>
      </c>
      <c r="FR508">
        <v>1</v>
      </c>
      <c r="FS508">
        <v>0</v>
      </c>
      <c r="FT508">
        <v>0</v>
      </c>
      <c r="FU508">
        <v>1</v>
      </c>
      <c r="FV508">
        <v>1</v>
      </c>
      <c r="FW508">
        <v>0</v>
      </c>
      <c r="FX508">
        <v>0</v>
      </c>
      <c r="FY508">
        <v>0</v>
      </c>
      <c r="FZ508">
        <v>1</v>
      </c>
      <c r="GA508">
        <v>2</v>
      </c>
      <c r="GB508">
        <v>0</v>
      </c>
      <c r="GC508">
        <v>102</v>
      </c>
      <c r="GD508">
        <v>31</v>
      </c>
      <c r="GE508">
        <v>133</v>
      </c>
      <c r="GF508">
        <v>4</v>
      </c>
      <c r="GG508">
        <v>0</v>
      </c>
      <c r="GH508">
        <v>4</v>
      </c>
      <c r="GI508">
        <v>98</v>
      </c>
      <c r="GJ508">
        <v>31</v>
      </c>
      <c r="GK508">
        <v>129</v>
      </c>
      <c r="GL508">
        <v>102</v>
      </c>
      <c r="GM508">
        <v>5</v>
      </c>
      <c r="GN508">
        <v>5</v>
      </c>
      <c r="GO508">
        <v>5</v>
      </c>
      <c r="GP508">
        <v>78</v>
      </c>
      <c r="GQ508">
        <v>0</v>
      </c>
      <c r="GR508">
        <v>0</v>
      </c>
      <c r="GS508">
        <v>0</v>
      </c>
      <c r="GT508" t="s">
        <v>118</v>
      </c>
      <c r="GU508" t="s">
        <v>1430</v>
      </c>
      <c r="HH508" s="130"/>
      <c r="HI508" s="130"/>
      <c r="HN508" s="130"/>
      <c r="HO508" s="130"/>
      <c r="HP508" s="130"/>
    </row>
    <row r="509" spans="1:224" x14ac:dyDescent="0.3">
      <c r="A509" t="s">
        <v>147</v>
      </c>
      <c r="B509" t="s">
        <v>252</v>
      </c>
      <c r="C509" t="s">
        <v>996</v>
      </c>
      <c r="D509" t="s">
        <v>997</v>
      </c>
      <c r="E509" s="353">
        <v>44713</v>
      </c>
      <c r="F509">
        <v>3513</v>
      </c>
      <c r="G509">
        <v>203</v>
      </c>
      <c r="H509">
        <v>192</v>
      </c>
      <c r="I509">
        <v>201</v>
      </c>
      <c r="J509">
        <v>200</v>
      </c>
      <c r="K509">
        <v>200</v>
      </c>
      <c r="L509">
        <v>100</v>
      </c>
      <c r="M509">
        <v>197</v>
      </c>
      <c r="N509">
        <v>4</v>
      </c>
      <c r="O509">
        <v>209</v>
      </c>
      <c r="P509">
        <v>9</v>
      </c>
      <c r="Q509">
        <v>7</v>
      </c>
      <c r="R509">
        <v>8</v>
      </c>
      <c r="S509">
        <v>10</v>
      </c>
      <c r="T509">
        <v>7</v>
      </c>
      <c r="U509">
        <v>5</v>
      </c>
      <c r="V509">
        <v>9</v>
      </c>
      <c r="W509">
        <v>2</v>
      </c>
      <c r="X509">
        <v>10</v>
      </c>
      <c r="Y509">
        <v>194</v>
      </c>
      <c r="Z509">
        <v>185</v>
      </c>
      <c r="AA509">
        <v>193</v>
      </c>
      <c r="AB509">
        <v>190</v>
      </c>
      <c r="AC509">
        <v>193</v>
      </c>
      <c r="AD509">
        <v>95</v>
      </c>
      <c r="AE509">
        <v>188</v>
      </c>
      <c r="AF509">
        <v>2</v>
      </c>
      <c r="AG509">
        <v>199</v>
      </c>
      <c r="AH509">
        <v>32</v>
      </c>
      <c r="AI509">
        <v>32</v>
      </c>
      <c r="AJ509">
        <v>1</v>
      </c>
      <c r="AK509">
        <v>1</v>
      </c>
      <c r="AL509">
        <v>31</v>
      </c>
      <c r="AM509">
        <v>31</v>
      </c>
      <c r="AN509">
        <v>98</v>
      </c>
      <c r="AO509">
        <v>5</v>
      </c>
      <c r="AP509">
        <v>93</v>
      </c>
      <c r="AQ509">
        <v>0</v>
      </c>
      <c r="AR509">
        <v>0</v>
      </c>
      <c r="AS509">
        <v>0</v>
      </c>
      <c r="AT509">
        <v>1</v>
      </c>
      <c r="AU509">
        <v>1</v>
      </c>
      <c r="AV509">
        <v>0</v>
      </c>
      <c r="AW509">
        <v>197</v>
      </c>
      <c r="AX509">
        <v>1</v>
      </c>
      <c r="AY509">
        <v>26</v>
      </c>
      <c r="AZ509">
        <v>170</v>
      </c>
      <c r="BA509">
        <v>9</v>
      </c>
      <c r="BB509">
        <v>0</v>
      </c>
      <c r="BC509">
        <v>1</v>
      </c>
      <c r="BD509">
        <v>8</v>
      </c>
      <c r="BE509">
        <v>188</v>
      </c>
      <c r="BF509">
        <v>1</v>
      </c>
      <c r="BG509">
        <v>25</v>
      </c>
      <c r="BH509">
        <v>162</v>
      </c>
      <c r="BI509">
        <v>33</v>
      </c>
      <c r="BJ509">
        <v>4</v>
      </c>
      <c r="BK509">
        <v>32</v>
      </c>
      <c r="BL509">
        <v>18</v>
      </c>
      <c r="BM509">
        <v>4</v>
      </c>
      <c r="BN509">
        <v>0</v>
      </c>
      <c r="BO509">
        <v>8</v>
      </c>
      <c r="BP509">
        <v>1</v>
      </c>
      <c r="BQ509">
        <v>0</v>
      </c>
      <c r="BR509">
        <v>0</v>
      </c>
      <c r="BS509">
        <v>7</v>
      </c>
      <c r="BT509">
        <v>0</v>
      </c>
      <c r="BU509">
        <v>0</v>
      </c>
      <c r="BV509">
        <v>1</v>
      </c>
      <c r="BW509">
        <v>2</v>
      </c>
      <c r="BX509">
        <v>0</v>
      </c>
      <c r="BY509">
        <v>2</v>
      </c>
      <c r="BZ509">
        <v>6</v>
      </c>
      <c r="CA509">
        <v>1</v>
      </c>
      <c r="CB509">
        <v>6</v>
      </c>
      <c r="CC509">
        <v>0</v>
      </c>
      <c r="CG509">
        <v>203</v>
      </c>
      <c r="CH509">
        <v>146</v>
      </c>
      <c r="CI509">
        <v>201</v>
      </c>
      <c r="CJ509">
        <v>64</v>
      </c>
      <c r="CK509">
        <v>182</v>
      </c>
      <c r="CL509">
        <v>120</v>
      </c>
      <c r="CM509">
        <v>192</v>
      </c>
      <c r="CN509">
        <v>179</v>
      </c>
      <c r="CO509">
        <v>187</v>
      </c>
      <c r="CP509">
        <v>80</v>
      </c>
      <c r="CQ509">
        <v>9</v>
      </c>
      <c r="CR509">
        <v>8</v>
      </c>
      <c r="CS509">
        <v>8</v>
      </c>
      <c r="CT509">
        <v>1</v>
      </c>
      <c r="CU509">
        <v>7</v>
      </c>
      <c r="CV509">
        <v>4</v>
      </c>
      <c r="CW509">
        <v>7</v>
      </c>
      <c r="CX509">
        <v>7</v>
      </c>
      <c r="CY509">
        <v>7</v>
      </c>
      <c r="CZ509">
        <v>3</v>
      </c>
      <c r="DA509">
        <v>194</v>
      </c>
      <c r="DB509">
        <v>138</v>
      </c>
      <c r="DC509">
        <v>193</v>
      </c>
      <c r="DD509">
        <v>63</v>
      </c>
      <c r="DE509">
        <v>176</v>
      </c>
      <c r="DF509">
        <v>117</v>
      </c>
      <c r="DG509">
        <v>185</v>
      </c>
      <c r="DH509">
        <v>173</v>
      </c>
      <c r="DI509">
        <v>180</v>
      </c>
      <c r="DJ509">
        <v>78</v>
      </c>
      <c r="DL509">
        <v>213</v>
      </c>
      <c r="DM509">
        <v>213</v>
      </c>
      <c r="DN509">
        <v>0</v>
      </c>
      <c r="DO509">
        <v>213</v>
      </c>
      <c r="DP509">
        <v>12</v>
      </c>
      <c r="DQ509">
        <v>201</v>
      </c>
      <c r="DR509">
        <v>0</v>
      </c>
      <c r="DS509">
        <v>19</v>
      </c>
      <c r="DT509">
        <v>29</v>
      </c>
      <c r="DU509">
        <v>63</v>
      </c>
      <c r="DV509">
        <v>79</v>
      </c>
      <c r="DW509">
        <v>57</v>
      </c>
      <c r="DX509">
        <v>4</v>
      </c>
      <c r="DY509">
        <v>10</v>
      </c>
      <c r="DZ509">
        <v>0</v>
      </c>
      <c r="EA509">
        <v>0</v>
      </c>
      <c r="EB509">
        <v>18</v>
      </c>
      <c r="EC509">
        <v>0</v>
      </c>
      <c r="ED509">
        <v>25</v>
      </c>
      <c r="EE509">
        <v>1</v>
      </c>
      <c r="EF509">
        <v>1</v>
      </c>
      <c r="EG509">
        <v>6</v>
      </c>
      <c r="EH509">
        <v>125</v>
      </c>
      <c r="EI509">
        <v>81</v>
      </c>
      <c r="EJ509">
        <v>1</v>
      </c>
      <c r="EK509">
        <v>4</v>
      </c>
      <c r="EL509">
        <v>6</v>
      </c>
      <c r="EM509">
        <v>1</v>
      </c>
      <c r="EN509">
        <v>0</v>
      </c>
      <c r="EO509">
        <v>2</v>
      </c>
      <c r="EP509">
        <v>119</v>
      </c>
      <c r="EQ509">
        <v>80</v>
      </c>
      <c r="ER509">
        <v>6</v>
      </c>
      <c r="ES509">
        <v>18</v>
      </c>
      <c r="ET509">
        <v>7</v>
      </c>
      <c r="EU509">
        <v>71</v>
      </c>
      <c r="EV509">
        <v>4</v>
      </c>
      <c r="EW509">
        <v>2704</v>
      </c>
      <c r="EX509">
        <v>1</v>
      </c>
      <c r="EY509">
        <v>127</v>
      </c>
      <c r="EZ509">
        <v>44</v>
      </c>
      <c r="FA509">
        <v>6</v>
      </c>
      <c r="FB509">
        <v>31</v>
      </c>
      <c r="FC509">
        <v>1463</v>
      </c>
      <c r="FD509">
        <v>1074</v>
      </c>
      <c r="FE509">
        <v>242</v>
      </c>
      <c r="FF509">
        <v>2779</v>
      </c>
      <c r="FG509">
        <v>22</v>
      </c>
      <c r="FH509">
        <v>18</v>
      </c>
      <c r="FI509">
        <v>0</v>
      </c>
      <c r="FJ509">
        <v>1</v>
      </c>
      <c r="FK509">
        <v>2</v>
      </c>
      <c r="FL509">
        <v>20</v>
      </c>
      <c r="FM509">
        <v>0</v>
      </c>
      <c r="FN509">
        <v>1</v>
      </c>
      <c r="FO509">
        <v>0</v>
      </c>
      <c r="FP509">
        <v>0</v>
      </c>
      <c r="FQ509">
        <v>0</v>
      </c>
      <c r="FR509">
        <v>1</v>
      </c>
      <c r="FS509">
        <v>0</v>
      </c>
      <c r="FT509">
        <v>0</v>
      </c>
      <c r="FU509">
        <v>1</v>
      </c>
      <c r="FV509">
        <v>1</v>
      </c>
      <c r="FW509">
        <v>0</v>
      </c>
      <c r="FX509">
        <v>0</v>
      </c>
      <c r="FY509">
        <v>0</v>
      </c>
      <c r="FZ509">
        <v>1</v>
      </c>
      <c r="GA509">
        <v>2</v>
      </c>
      <c r="GB509">
        <v>0</v>
      </c>
      <c r="GC509">
        <v>102</v>
      </c>
      <c r="GD509">
        <v>31</v>
      </c>
      <c r="GE509">
        <v>133</v>
      </c>
      <c r="GF509">
        <v>4</v>
      </c>
      <c r="GG509">
        <v>0</v>
      </c>
      <c r="GH509">
        <v>4</v>
      </c>
      <c r="GI509">
        <v>98</v>
      </c>
      <c r="GJ509">
        <v>31</v>
      </c>
      <c r="GK509">
        <v>129</v>
      </c>
      <c r="GL509">
        <v>102</v>
      </c>
      <c r="GM509">
        <v>5</v>
      </c>
      <c r="GN509">
        <v>5</v>
      </c>
      <c r="GO509">
        <v>5</v>
      </c>
      <c r="GP509">
        <v>78</v>
      </c>
      <c r="GQ509">
        <v>0</v>
      </c>
      <c r="GR509">
        <v>0</v>
      </c>
      <c r="GS509">
        <v>0</v>
      </c>
      <c r="GT509" t="s">
        <v>121</v>
      </c>
      <c r="GU509" t="s">
        <v>1430</v>
      </c>
      <c r="HH509" s="130"/>
      <c r="HI509" s="130"/>
      <c r="HN509" s="130"/>
      <c r="HO509" s="130"/>
      <c r="HP509" s="130"/>
    </row>
    <row r="510" spans="1:224" x14ac:dyDescent="0.3">
      <c r="A510" t="s">
        <v>147</v>
      </c>
      <c r="B510" t="s">
        <v>243</v>
      </c>
      <c r="C510" t="s">
        <v>998</v>
      </c>
      <c r="D510" t="s">
        <v>999</v>
      </c>
      <c r="E510" s="353">
        <v>44682</v>
      </c>
      <c r="F510">
        <v>7138</v>
      </c>
      <c r="G510">
        <v>325</v>
      </c>
      <c r="H510">
        <v>320</v>
      </c>
      <c r="I510">
        <v>346</v>
      </c>
      <c r="J510">
        <v>296</v>
      </c>
      <c r="K510">
        <v>330</v>
      </c>
      <c r="L510">
        <v>250</v>
      </c>
      <c r="M510">
        <v>218</v>
      </c>
      <c r="N510">
        <v>11</v>
      </c>
      <c r="O510">
        <v>421</v>
      </c>
      <c r="P510">
        <v>13</v>
      </c>
      <c r="Q510">
        <v>13</v>
      </c>
      <c r="R510">
        <v>13</v>
      </c>
      <c r="S510">
        <v>13</v>
      </c>
      <c r="T510">
        <v>13</v>
      </c>
      <c r="U510">
        <v>10</v>
      </c>
      <c r="V510">
        <v>9</v>
      </c>
      <c r="W510">
        <v>0</v>
      </c>
      <c r="X510">
        <v>20</v>
      </c>
      <c r="Y510">
        <v>310</v>
      </c>
      <c r="Z510">
        <v>306</v>
      </c>
      <c r="AA510">
        <v>331</v>
      </c>
      <c r="AB510">
        <v>279</v>
      </c>
      <c r="AC510">
        <v>316</v>
      </c>
      <c r="AD510">
        <v>238</v>
      </c>
      <c r="AE510">
        <v>208</v>
      </c>
      <c r="AF510">
        <v>11</v>
      </c>
      <c r="AG510">
        <v>397</v>
      </c>
      <c r="AH510">
        <v>44</v>
      </c>
      <c r="AI510">
        <v>32</v>
      </c>
      <c r="AJ510">
        <v>6</v>
      </c>
      <c r="AK510">
        <v>5</v>
      </c>
      <c r="AL510">
        <v>38</v>
      </c>
      <c r="AM510">
        <v>27</v>
      </c>
      <c r="AN510">
        <v>136</v>
      </c>
      <c r="AO510">
        <v>5</v>
      </c>
      <c r="AP510">
        <v>130</v>
      </c>
      <c r="AQ510">
        <v>0</v>
      </c>
      <c r="AR510">
        <v>0</v>
      </c>
      <c r="AS510">
        <v>0</v>
      </c>
      <c r="AT510">
        <v>5</v>
      </c>
      <c r="AU510">
        <v>0</v>
      </c>
      <c r="AV510">
        <v>5</v>
      </c>
      <c r="AW510">
        <v>218</v>
      </c>
      <c r="AX510">
        <v>0</v>
      </c>
      <c r="AY510">
        <v>17</v>
      </c>
      <c r="AZ510">
        <v>201</v>
      </c>
      <c r="BA510">
        <v>9</v>
      </c>
      <c r="BB510">
        <v>0</v>
      </c>
      <c r="BC510">
        <v>0</v>
      </c>
      <c r="BD510">
        <v>9</v>
      </c>
      <c r="BE510">
        <v>208</v>
      </c>
      <c r="BF510">
        <v>0</v>
      </c>
      <c r="BG510">
        <v>17</v>
      </c>
      <c r="BH510">
        <v>191</v>
      </c>
      <c r="BI510">
        <v>62</v>
      </c>
      <c r="BJ510">
        <v>8</v>
      </c>
      <c r="BK510">
        <v>91</v>
      </c>
      <c r="BL510">
        <v>28</v>
      </c>
      <c r="BM510">
        <v>17</v>
      </c>
      <c r="BN510">
        <v>1</v>
      </c>
      <c r="BO510">
        <v>12</v>
      </c>
      <c r="BP510">
        <v>4</v>
      </c>
      <c r="BQ510">
        <v>0</v>
      </c>
      <c r="BR510">
        <v>0</v>
      </c>
      <c r="BS510">
        <v>8</v>
      </c>
      <c r="BT510">
        <v>0</v>
      </c>
      <c r="BU510">
        <v>0</v>
      </c>
      <c r="BV510">
        <v>1</v>
      </c>
      <c r="BW510">
        <v>2</v>
      </c>
      <c r="BX510">
        <v>1</v>
      </c>
      <c r="BY510">
        <v>1</v>
      </c>
      <c r="BZ510">
        <v>4</v>
      </c>
      <c r="CA510">
        <v>1</v>
      </c>
      <c r="CB510">
        <v>2</v>
      </c>
      <c r="CC510">
        <v>2</v>
      </c>
      <c r="CG510">
        <v>325</v>
      </c>
      <c r="CH510">
        <v>170</v>
      </c>
      <c r="CI510">
        <v>346</v>
      </c>
      <c r="CJ510">
        <v>109</v>
      </c>
      <c r="CK510">
        <v>312</v>
      </c>
      <c r="CL510">
        <v>194</v>
      </c>
      <c r="CM510">
        <v>320</v>
      </c>
      <c r="CN510">
        <v>306</v>
      </c>
      <c r="CO510">
        <v>267</v>
      </c>
      <c r="CP510">
        <v>84</v>
      </c>
      <c r="CQ510">
        <v>13</v>
      </c>
      <c r="CR510">
        <v>11</v>
      </c>
      <c r="CS510">
        <v>13</v>
      </c>
      <c r="CT510">
        <v>4</v>
      </c>
      <c r="CU510">
        <v>10</v>
      </c>
      <c r="CV510">
        <v>5</v>
      </c>
      <c r="CW510">
        <v>13</v>
      </c>
      <c r="CX510">
        <v>12</v>
      </c>
      <c r="CY510">
        <v>11</v>
      </c>
      <c r="CZ510">
        <v>4</v>
      </c>
      <c r="DA510">
        <v>310</v>
      </c>
      <c r="DB510">
        <v>157</v>
      </c>
      <c r="DC510">
        <v>331</v>
      </c>
      <c r="DD510">
        <v>104</v>
      </c>
      <c r="DE510">
        <v>300</v>
      </c>
      <c r="DF510">
        <v>187</v>
      </c>
      <c r="DG510">
        <v>306</v>
      </c>
      <c r="DH510">
        <v>293</v>
      </c>
      <c r="DI510">
        <v>255</v>
      </c>
      <c r="DJ510">
        <v>79</v>
      </c>
      <c r="DL510">
        <v>453</v>
      </c>
      <c r="DM510">
        <v>448</v>
      </c>
      <c r="DN510">
        <v>5</v>
      </c>
      <c r="DO510">
        <v>453</v>
      </c>
      <c r="DP510">
        <v>24</v>
      </c>
      <c r="DQ510">
        <v>424</v>
      </c>
      <c r="DR510">
        <v>5</v>
      </c>
      <c r="DS510">
        <v>19</v>
      </c>
      <c r="DT510">
        <v>177</v>
      </c>
      <c r="DU510">
        <v>114</v>
      </c>
      <c r="DV510">
        <v>208</v>
      </c>
      <c r="DW510">
        <v>69</v>
      </c>
      <c r="DX510">
        <v>21</v>
      </c>
      <c r="DY510">
        <v>24</v>
      </c>
      <c r="DZ510">
        <v>15</v>
      </c>
      <c r="EA510">
        <v>2</v>
      </c>
      <c r="EB510">
        <v>17</v>
      </c>
      <c r="EC510">
        <v>1</v>
      </c>
      <c r="ED510">
        <v>170</v>
      </c>
      <c r="EE510">
        <v>6</v>
      </c>
      <c r="EF510">
        <v>3</v>
      </c>
      <c r="EG510">
        <v>20</v>
      </c>
      <c r="EH510">
        <v>220</v>
      </c>
      <c r="EI510">
        <v>210</v>
      </c>
      <c r="EJ510">
        <v>3</v>
      </c>
      <c r="EK510">
        <v>6</v>
      </c>
      <c r="EL510">
        <v>13</v>
      </c>
      <c r="EM510">
        <v>2</v>
      </c>
      <c r="EN510">
        <v>0</v>
      </c>
      <c r="EO510">
        <v>12</v>
      </c>
      <c r="EP510">
        <v>204</v>
      </c>
      <c r="EQ510">
        <v>208</v>
      </c>
      <c r="ER510">
        <v>1</v>
      </c>
      <c r="ES510">
        <v>20</v>
      </c>
      <c r="ET510">
        <v>3</v>
      </c>
      <c r="EU510">
        <v>11</v>
      </c>
      <c r="EV510">
        <v>2</v>
      </c>
      <c r="EW510">
        <v>5411</v>
      </c>
      <c r="EX510">
        <v>1</v>
      </c>
      <c r="EY510">
        <v>322</v>
      </c>
      <c r="EZ510">
        <v>5</v>
      </c>
      <c r="FA510">
        <v>19</v>
      </c>
      <c r="FB510">
        <v>73</v>
      </c>
      <c r="FC510">
        <v>2466</v>
      </c>
      <c r="FD510">
        <v>2286</v>
      </c>
      <c r="FE510">
        <v>672</v>
      </c>
      <c r="FF510">
        <v>5424</v>
      </c>
      <c r="FG510">
        <v>37</v>
      </c>
      <c r="FH510">
        <v>25</v>
      </c>
      <c r="FI510">
        <v>1</v>
      </c>
      <c r="FJ510">
        <v>1</v>
      </c>
      <c r="FK510">
        <v>2</v>
      </c>
      <c r="FL510">
        <v>32</v>
      </c>
      <c r="FM510">
        <v>3</v>
      </c>
      <c r="FN510">
        <v>3</v>
      </c>
      <c r="FO510">
        <v>0</v>
      </c>
      <c r="FP510">
        <v>0</v>
      </c>
      <c r="FQ510">
        <v>0</v>
      </c>
      <c r="FR510">
        <v>2</v>
      </c>
      <c r="FS510">
        <v>0</v>
      </c>
      <c r="FT510">
        <v>0</v>
      </c>
      <c r="FU510">
        <v>3</v>
      </c>
      <c r="FV510">
        <v>1</v>
      </c>
      <c r="FW510">
        <v>1</v>
      </c>
      <c r="FX510">
        <v>0</v>
      </c>
      <c r="FY510">
        <v>2</v>
      </c>
      <c r="FZ510">
        <v>1</v>
      </c>
      <c r="GA510">
        <v>6</v>
      </c>
      <c r="GB510">
        <v>2</v>
      </c>
      <c r="GC510">
        <v>241</v>
      </c>
      <c r="GD510">
        <v>87</v>
      </c>
      <c r="GE510">
        <v>328</v>
      </c>
      <c r="GF510">
        <v>11</v>
      </c>
      <c r="GG510">
        <v>0</v>
      </c>
      <c r="GH510">
        <v>11</v>
      </c>
      <c r="GI510">
        <v>230</v>
      </c>
      <c r="GJ510">
        <v>87</v>
      </c>
      <c r="GK510">
        <v>317</v>
      </c>
      <c r="GL510">
        <v>241</v>
      </c>
      <c r="GM510">
        <v>7</v>
      </c>
      <c r="GN510">
        <v>7</v>
      </c>
      <c r="GO510">
        <v>7</v>
      </c>
      <c r="GP510">
        <v>137</v>
      </c>
      <c r="GQ510">
        <v>0</v>
      </c>
      <c r="GR510">
        <v>0</v>
      </c>
      <c r="GS510">
        <v>0</v>
      </c>
      <c r="GT510" t="s">
        <v>118</v>
      </c>
      <c r="GU510" t="s">
        <v>1431</v>
      </c>
      <c r="HH510" s="130"/>
      <c r="HI510" s="130"/>
      <c r="HN510" s="130"/>
      <c r="HO510" s="130"/>
      <c r="HP510" s="130"/>
    </row>
    <row r="511" spans="1:224" x14ac:dyDescent="0.3">
      <c r="A511" t="s">
        <v>147</v>
      </c>
      <c r="B511" t="s">
        <v>243</v>
      </c>
      <c r="C511" t="s">
        <v>998</v>
      </c>
      <c r="D511" t="s">
        <v>999</v>
      </c>
      <c r="E511" s="353">
        <v>44713</v>
      </c>
      <c r="F511">
        <v>7120</v>
      </c>
      <c r="G511">
        <v>330</v>
      </c>
      <c r="H511">
        <v>325</v>
      </c>
      <c r="I511">
        <v>350</v>
      </c>
      <c r="J511">
        <v>304</v>
      </c>
      <c r="K511">
        <v>334</v>
      </c>
      <c r="L511">
        <v>257</v>
      </c>
      <c r="M511">
        <v>235</v>
      </c>
      <c r="N511">
        <v>11</v>
      </c>
      <c r="O511">
        <v>428</v>
      </c>
      <c r="P511">
        <v>13</v>
      </c>
      <c r="Q511">
        <v>13</v>
      </c>
      <c r="R511">
        <v>13</v>
      </c>
      <c r="S511">
        <v>14</v>
      </c>
      <c r="T511">
        <v>13</v>
      </c>
      <c r="U511">
        <v>10</v>
      </c>
      <c r="V511">
        <v>10</v>
      </c>
      <c r="W511">
        <v>0</v>
      </c>
      <c r="X511">
        <v>20</v>
      </c>
      <c r="Y511">
        <v>315</v>
      </c>
      <c r="Z511">
        <v>311</v>
      </c>
      <c r="AA511">
        <v>335</v>
      </c>
      <c r="AB511">
        <v>286</v>
      </c>
      <c r="AC511">
        <v>320</v>
      </c>
      <c r="AD511">
        <v>245</v>
      </c>
      <c r="AE511">
        <v>224</v>
      </c>
      <c r="AF511">
        <v>11</v>
      </c>
      <c r="AG511">
        <v>404</v>
      </c>
      <c r="AH511">
        <v>48</v>
      </c>
      <c r="AI511">
        <v>41</v>
      </c>
      <c r="AJ511">
        <v>6</v>
      </c>
      <c r="AK511">
        <v>6</v>
      </c>
      <c r="AL511">
        <v>42</v>
      </c>
      <c r="AM511">
        <v>35</v>
      </c>
      <c r="AN511">
        <v>153</v>
      </c>
      <c r="AO511">
        <v>6</v>
      </c>
      <c r="AP511">
        <v>146</v>
      </c>
      <c r="AQ511">
        <v>0</v>
      </c>
      <c r="AR511">
        <v>0</v>
      </c>
      <c r="AS511">
        <v>0</v>
      </c>
      <c r="AT511">
        <v>5</v>
      </c>
      <c r="AU511">
        <v>0</v>
      </c>
      <c r="AV511">
        <v>5</v>
      </c>
      <c r="AW511">
        <v>235</v>
      </c>
      <c r="AX511">
        <v>0</v>
      </c>
      <c r="AY511">
        <v>19</v>
      </c>
      <c r="AZ511">
        <v>216</v>
      </c>
      <c r="BA511">
        <v>10</v>
      </c>
      <c r="BB511">
        <v>0</v>
      </c>
      <c r="BC511">
        <v>0</v>
      </c>
      <c r="BD511">
        <v>10</v>
      </c>
      <c r="BE511">
        <v>224</v>
      </c>
      <c r="BF511">
        <v>0</v>
      </c>
      <c r="BG511">
        <v>19</v>
      </c>
      <c r="BH511">
        <v>205</v>
      </c>
      <c r="BI511">
        <v>63</v>
      </c>
      <c r="BJ511">
        <v>8</v>
      </c>
      <c r="BK511">
        <v>92</v>
      </c>
      <c r="BL511">
        <v>28</v>
      </c>
      <c r="BM511">
        <v>17</v>
      </c>
      <c r="BN511">
        <v>1</v>
      </c>
      <c r="BO511">
        <v>12</v>
      </c>
      <c r="BP511">
        <v>4</v>
      </c>
      <c r="BQ511">
        <v>0</v>
      </c>
      <c r="BR511">
        <v>0</v>
      </c>
      <c r="BS511">
        <v>8</v>
      </c>
      <c r="BT511">
        <v>0</v>
      </c>
      <c r="BU511">
        <v>0</v>
      </c>
      <c r="BV511">
        <v>1</v>
      </c>
      <c r="BW511">
        <v>2</v>
      </c>
      <c r="BX511">
        <v>1</v>
      </c>
      <c r="BY511">
        <v>1</v>
      </c>
      <c r="BZ511">
        <v>4</v>
      </c>
      <c r="CA511">
        <v>1</v>
      </c>
      <c r="CB511">
        <v>2</v>
      </c>
      <c r="CC511">
        <v>2</v>
      </c>
      <c r="CG511">
        <v>330</v>
      </c>
      <c r="CH511">
        <v>173</v>
      </c>
      <c r="CI511">
        <v>350</v>
      </c>
      <c r="CJ511">
        <v>110</v>
      </c>
      <c r="CK511">
        <v>304</v>
      </c>
      <c r="CL511">
        <v>191</v>
      </c>
      <c r="CM511">
        <v>325</v>
      </c>
      <c r="CN511">
        <v>300</v>
      </c>
      <c r="CO511">
        <v>276</v>
      </c>
      <c r="CP511">
        <v>85</v>
      </c>
      <c r="CQ511">
        <v>13</v>
      </c>
      <c r="CR511">
        <v>12</v>
      </c>
      <c r="CS511">
        <v>13</v>
      </c>
      <c r="CT511">
        <v>4</v>
      </c>
      <c r="CU511">
        <v>10</v>
      </c>
      <c r="CV511">
        <v>5</v>
      </c>
      <c r="CW511">
        <v>13</v>
      </c>
      <c r="CX511">
        <v>12</v>
      </c>
      <c r="CY511">
        <v>11</v>
      </c>
      <c r="CZ511">
        <v>4</v>
      </c>
      <c r="DA511">
        <v>315</v>
      </c>
      <c r="DB511">
        <v>161</v>
      </c>
      <c r="DC511">
        <v>335</v>
      </c>
      <c r="DD511">
        <v>106</v>
      </c>
      <c r="DE511">
        <v>301</v>
      </c>
      <c r="DF511">
        <v>190</v>
      </c>
      <c r="DG511">
        <v>311</v>
      </c>
      <c r="DH511">
        <v>298</v>
      </c>
      <c r="DI511">
        <v>264</v>
      </c>
      <c r="DJ511">
        <v>83</v>
      </c>
      <c r="DL511">
        <v>456</v>
      </c>
      <c r="DM511">
        <v>451</v>
      </c>
      <c r="DN511">
        <v>5</v>
      </c>
      <c r="DO511">
        <v>456</v>
      </c>
      <c r="DP511">
        <v>24</v>
      </c>
      <c r="DQ511">
        <v>427</v>
      </c>
      <c r="DR511">
        <v>5</v>
      </c>
      <c r="DS511">
        <v>19</v>
      </c>
      <c r="DT511">
        <v>177</v>
      </c>
      <c r="DU511">
        <v>115</v>
      </c>
      <c r="DV511">
        <v>210</v>
      </c>
      <c r="DW511">
        <v>68</v>
      </c>
      <c r="DX511">
        <v>21</v>
      </c>
      <c r="DY511">
        <v>24</v>
      </c>
      <c r="DZ511">
        <v>15</v>
      </c>
      <c r="EA511">
        <v>3</v>
      </c>
      <c r="EB511">
        <v>17</v>
      </c>
      <c r="EC511">
        <v>1</v>
      </c>
      <c r="ED511">
        <v>170</v>
      </c>
      <c r="EE511">
        <v>6</v>
      </c>
      <c r="EF511">
        <v>3</v>
      </c>
      <c r="EG511">
        <v>20</v>
      </c>
      <c r="EH511">
        <v>221</v>
      </c>
      <c r="EI511">
        <v>212</v>
      </c>
      <c r="EJ511">
        <v>3</v>
      </c>
      <c r="EK511">
        <v>6</v>
      </c>
      <c r="EL511">
        <v>13</v>
      </c>
      <c r="EM511">
        <v>2</v>
      </c>
      <c r="EN511">
        <v>0</v>
      </c>
      <c r="EO511">
        <v>12</v>
      </c>
      <c r="EP511">
        <v>202</v>
      </c>
      <c r="EQ511">
        <v>209</v>
      </c>
      <c r="ER511">
        <v>2</v>
      </c>
      <c r="ES511">
        <v>20</v>
      </c>
      <c r="ET511">
        <v>3</v>
      </c>
      <c r="EU511">
        <v>11</v>
      </c>
      <c r="EV511">
        <v>2</v>
      </c>
      <c r="EW511">
        <v>5396</v>
      </c>
      <c r="EX511">
        <v>1</v>
      </c>
      <c r="EY511">
        <v>317</v>
      </c>
      <c r="EZ511">
        <v>5</v>
      </c>
      <c r="FA511">
        <v>19</v>
      </c>
      <c r="FB511">
        <v>74</v>
      </c>
      <c r="FC511">
        <v>2445</v>
      </c>
      <c r="FD511">
        <v>2291</v>
      </c>
      <c r="FE511">
        <v>673</v>
      </c>
      <c r="FF511">
        <v>5409</v>
      </c>
      <c r="FG511">
        <v>34</v>
      </c>
      <c r="FH511">
        <v>23</v>
      </c>
      <c r="FI511">
        <v>1</v>
      </c>
      <c r="FJ511">
        <v>1</v>
      </c>
      <c r="FK511">
        <v>2</v>
      </c>
      <c r="FL511">
        <v>29</v>
      </c>
      <c r="FM511">
        <v>3</v>
      </c>
      <c r="FN511">
        <v>3</v>
      </c>
      <c r="FO511">
        <v>0</v>
      </c>
      <c r="FP511">
        <v>0</v>
      </c>
      <c r="FQ511">
        <v>0</v>
      </c>
      <c r="FR511">
        <v>2</v>
      </c>
      <c r="FS511">
        <v>0</v>
      </c>
      <c r="FT511">
        <v>0</v>
      </c>
      <c r="FU511">
        <v>3</v>
      </c>
      <c r="FV511">
        <v>0</v>
      </c>
      <c r="FW511">
        <v>0</v>
      </c>
      <c r="FX511">
        <v>0</v>
      </c>
      <c r="FY511">
        <v>2</v>
      </c>
      <c r="FZ511">
        <v>1</v>
      </c>
      <c r="GA511">
        <v>6</v>
      </c>
      <c r="GB511">
        <v>2</v>
      </c>
      <c r="GC511">
        <v>240</v>
      </c>
      <c r="GD511">
        <v>89</v>
      </c>
      <c r="GE511">
        <v>329</v>
      </c>
      <c r="GF511">
        <v>11</v>
      </c>
      <c r="GG511">
        <v>0</v>
      </c>
      <c r="GH511">
        <v>11</v>
      </c>
      <c r="GI511">
        <v>229</v>
      </c>
      <c r="GJ511">
        <v>89</v>
      </c>
      <c r="GK511">
        <v>318</v>
      </c>
      <c r="GL511">
        <v>240</v>
      </c>
      <c r="GM511">
        <v>7</v>
      </c>
      <c r="GN511">
        <v>7</v>
      </c>
      <c r="GO511">
        <v>7</v>
      </c>
      <c r="GP511">
        <v>139</v>
      </c>
      <c r="GQ511">
        <v>0</v>
      </c>
      <c r="GR511">
        <v>0</v>
      </c>
      <c r="GS511">
        <v>0</v>
      </c>
      <c r="GT511" t="s">
        <v>121</v>
      </c>
      <c r="GU511" t="s">
        <v>1431</v>
      </c>
      <c r="HH511" s="130"/>
      <c r="HI511" s="130"/>
      <c r="HN511" s="130"/>
      <c r="HO511" s="130"/>
      <c r="HP511" s="130"/>
    </row>
    <row r="512" spans="1:224" x14ac:dyDescent="0.3">
      <c r="A512" t="s">
        <v>147</v>
      </c>
      <c r="B512" t="s">
        <v>243</v>
      </c>
      <c r="C512" t="s">
        <v>1000</v>
      </c>
      <c r="D512" t="s">
        <v>1001</v>
      </c>
      <c r="E512" s="353">
        <v>44682</v>
      </c>
      <c r="F512">
        <v>6356</v>
      </c>
      <c r="G512">
        <v>236</v>
      </c>
      <c r="H512">
        <v>222</v>
      </c>
      <c r="I512">
        <v>235</v>
      </c>
      <c r="J512">
        <v>234</v>
      </c>
      <c r="K512">
        <v>232</v>
      </c>
      <c r="L512">
        <v>167</v>
      </c>
      <c r="M512">
        <v>231</v>
      </c>
      <c r="N512">
        <v>6</v>
      </c>
      <c r="O512">
        <v>242</v>
      </c>
      <c r="P512">
        <v>15</v>
      </c>
      <c r="Q512">
        <v>10</v>
      </c>
      <c r="R512">
        <v>13</v>
      </c>
      <c r="S512">
        <v>13</v>
      </c>
      <c r="T512">
        <v>11</v>
      </c>
      <c r="U512">
        <v>7</v>
      </c>
      <c r="V512">
        <v>15</v>
      </c>
      <c r="W512">
        <v>1</v>
      </c>
      <c r="X512">
        <v>15</v>
      </c>
      <c r="Y512">
        <v>218</v>
      </c>
      <c r="Z512">
        <v>209</v>
      </c>
      <c r="AA512">
        <v>219</v>
      </c>
      <c r="AB512">
        <v>218</v>
      </c>
      <c r="AC512">
        <v>218</v>
      </c>
      <c r="AD512">
        <v>160</v>
      </c>
      <c r="AE512">
        <v>213</v>
      </c>
      <c r="AF512">
        <v>5</v>
      </c>
      <c r="AG512">
        <v>224</v>
      </c>
      <c r="AH512">
        <v>26</v>
      </c>
      <c r="AI512">
        <v>25</v>
      </c>
      <c r="AJ512">
        <v>3</v>
      </c>
      <c r="AK512">
        <v>3</v>
      </c>
      <c r="AL512">
        <v>21</v>
      </c>
      <c r="AM512">
        <v>20</v>
      </c>
      <c r="AN512">
        <v>160</v>
      </c>
      <c r="AO512">
        <v>6</v>
      </c>
      <c r="AP512">
        <v>154</v>
      </c>
      <c r="AQ512">
        <v>0</v>
      </c>
      <c r="AR512">
        <v>0</v>
      </c>
      <c r="AS512">
        <v>0</v>
      </c>
      <c r="AT512">
        <v>4</v>
      </c>
      <c r="AU512">
        <v>0</v>
      </c>
      <c r="AV512">
        <v>4</v>
      </c>
      <c r="AW512">
        <v>231</v>
      </c>
      <c r="AX512">
        <v>4</v>
      </c>
      <c r="AY512">
        <v>1</v>
      </c>
      <c r="AZ512">
        <v>226</v>
      </c>
      <c r="BA512">
        <v>15</v>
      </c>
      <c r="BB512">
        <v>2</v>
      </c>
      <c r="BC512">
        <v>0</v>
      </c>
      <c r="BD512">
        <v>13</v>
      </c>
      <c r="BE512">
        <v>213</v>
      </c>
      <c r="BF512">
        <v>2</v>
      </c>
      <c r="BG512">
        <v>1</v>
      </c>
      <c r="BH512">
        <v>210</v>
      </c>
      <c r="BI512">
        <v>35</v>
      </c>
      <c r="BJ512">
        <v>2</v>
      </c>
      <c r="BK512">
        <v>30</v>
      </c>
      <c r="BL512">
        <v>17</v>
      </c>
      <c r="BM512">
        <v>2</v>
      </c>
      <c r="BN512">
        <v>1</v>
      </c>
      <c r="BO512">
        <v>6</v>
      </c>
      <c r="BP512">
        <v>1</v>
      </c>
      <c r="BQ512">
        <v>0</v>
      </c>
      <c r="BR512">
        <v>0</v>
      </c>
      <c r="BS512">
        <v>5</v>
      </c>
      <c r="BT512">
        <v>0</v>
      </c>
      <c r="BU512">
        <v>0</v>
      </c>
      <c r="BV512">
        <v>1</v>
      </c>
      <c r="BW512">
        <v>2</v>
      </c>
      <c r="BX512">
        <v>0</v>
      </c>
      <c r="BY512">
        <v>2</v>
      </c>
      <c r="BZ512">
        <v>5</v>
      </c>
      <c r="CA512">
        <v>2</v>
      </c>
      <c r="CB512">
        <v>5</v>
      </c>
      <c r="CC512">
        <v>0</v>
      </c>
      <c r="CG512">
        <v>236</v>
      </c>
      <c r="CH512">
        <v>186</v>
      </c>
      <c r="CI512">
        <v>235</v>
      </c>
      <c r="CJ512">
        <v>56</v>
      </c>
      <c r="CK512">
        <v>212</v>
      </c>
      <c r="CL512">
        <v>130</v>
      </c>
      <c r="CM512">
        <v>222</v>
      </c>
      <c r="CN512">
        <v>207</v>
      </c>
      <c r="CO512">
        <v>220</v>
      </c>
      <c r="CP512">
        <v>93</v>
      </c>
      <c r="CQ512">
        <v>15</v>
      </c>
      <c r="CR512">
        <v>13</v>
      </c>
      <c r="CS512">
        <v>13</v>
      </c>
      <c r="CT512">
        <v>0</v>
      </c>
      <c r="CU512">
        <v>10</v>
      </c>
      <c r="CV512">
        <v>4</v>
      </c>
      <c r="CW512">
        <v>10</v>
      </c>
      <c r="CX512">
        <v>10</v>
      </c>
      <c r="CY512">
        <v>10</v>
      </c>
      <c r="CZ512">
        <v>4</v>
      </c>
      <c r="DA512">
        <v>218</v>
      </c>
      <c r="DB512">
        <v>170</v>
      </c>
      <c r="DC512">
        <v>219</v>
      </c>
      <c r="DD512">
        <v>54</v>
      </c>
      <c r="DE512">
        <v>199</v>
      </c>
      <c r="DF512">
        <v>123</v>
      </c>
      <c r="DG512">
        <v>209</v>
      </c>
      <c r="DH512">
        <v>194</v>
      </c>
      <c r="DI512">
        <v>207</v>
      </c>
      <c r="DJ512">
        <v>86</v>
      </c>
      <c r="DL512">
        <v>245</v>
      </c>
      <c r="DM512">
        <v>242</v>
      </c>
      <c r="DN512">
        <v>3</v>
      </c>
      <c r="DO512">
        <v>245</v>
      </c>
      <c r="DP512">
        <v>15</v>
      </c>
      <c r="DQ512">
        <v>227</v>
      </c>
      <c r="DR512">
        <v>3</v>
      </c>
      <c r="DS512">
        <v>20</v>
      </c>
      <c r="DT512">
        <v>26</v>
      </c>
      <c r="DU512">
        <v>75</v>
      </c>
      <c r="DV512">
        <v>88</v>
      </c>
      <c r="DW512">
        <v>39</v>
      </c>
      <c r="DX512">
        <v>5</v>
      </c>
      <c r="DY512">
        <v>11</v>
      </c>
      <c r="DZ512">
        <v>25</v>
      </c>
      <c r="EA512">
        <v>2</v>
      </c>
      <c r="EB512">
        <v>20</v>
      </c>
      <c r="EC512">
        <v>0</v>
      </c>
      <c r="ED512">
        <v>24</v>
      </c>
      <c r="EE512">
        <v>1</v>
      </c>
      <c r="EF512">
        <v>1</v>
      </c>
      <c r="EG512">
        <v>22</v>
      </c>
      <c r="EH512">
        <v>137</v>
      </c>
      <c r="EI512">
        <v>85</v>
      </c>
      <c r="EJ512">
        <v>0</v>
      </c>
      <c r="EK512">
        <v>11</v>
      </c>
      <c r="EL512">
        <v>3</v>
      </c>
      <c r="EM512">
        <v>1</v>
      </c>
      <c r="EN512">
        <v>1</v>
      </c>
      <c r="EO512">
        <v>11</v>
      </c>
      <c r="EP512">
        <v>132</v>
      </c>
      <c r="EQ512">
        <v>83</v>
      </c>
      <c r="ER512">
        <v>9</v>
      </c>
      <c r="ES512">
        <v>45</v>
      </c>
      <c r="ET512">
        <v>7</v>
      </c>
      <c r="EU512">
        <v>35</v>
      </c>
      <c r="EV512">
        <v>6</v>
      </c>
      <c r="EW512">
        <v>4504</v>
      </c>
      <c r="EX512">
        <v>3</v>
      </c>
      <c r="EY512">
        <v>206</v>
      </c>
      <c r="EZ512">
        <v>32</v>
      </c>
      <c r="FA512">
        <v>7</v>
      </c>
      <c r="FB512">
        <v>32</v>
      </c>
      <c r="FC512">
        <v>2427</v>
      </c>
      <c r="FD512">
        <v>1843</v>
      </c>
      <c r="FE512">
        <v>275</v>
      </c>
      <c r="FF512">
        <v>4545</v>
      </c>
      <c r="FG512">
        <v>31</v>
      </c>
      <c r="FH512">
        <v>19</v>
      </c>
      <c r="FI512">
        <v>0</v>
      </c>
      <c r="FJ512">
        <v>1</v>
      </c>
      <c r="FK512">
        <v>3</v>
      </c>
      <c r="FL512">
        <v>25</v>
      </c>
      <c r="FM512">
        <v>3</v>
      </c>
      <c r="FN512">
        <v>1</v>
      </c>
      <c r="FO512">
        <v>0</v>
      </c>
      <c r="FP512">
        <v>0</v>
      </c>
      <c r="FQ512">
        <v>0</v>
      </c>
      <c r="FR512">
        <v>0</v>
      </c>
      <c r="FS512">
        <v>0</v>
      </c>
      <c r="FT512">
        <v>0</v>
      </c>
      <c r="FU512">
        <v>1</v>
      </c>
      <c r="FV512">
        <v>1</v>
      </c>
      <c r="FW512">
        <v>0</v>
      </c>
      <c r="FX512">
        <v>1</v>
      </c>
      <c r="FY512">
        <v>1</v>
      </c>
      <c r="FZ512">
        <v>0</v>
      </c>
      <c r="GA512">
        <v>2</v>
      </c>
      <c r="GB512">
        <v>1</v>
      </c>
      <c r="GC512">
        <v>139</v>
      </c>
      <c r="GD512">
        <v>28</v>
      </c>
      <c r="GE512">
        <v>167</v>
      </c>
      <c r="GF512">
        <v>4</v>
      </c>
      <c r="GG512">
        <v>0</v>
      </c>
      <c r="GH512">
        <v>4</v>
      </c>
      <c r="GI512">
        <v>133</v>
      </c>
      <c r="GJ512">
        <v>27</v>
      </c>
      <c r="GK512">
        <v>160</v>
      </c>
      <c r="GL512">
        <v>139</v>
      </c>
      <c r="GM512">
        <v>9</v>
      </c>
      <c r="GN512">
        <v>9</v>
      </c>
      <c r="GO512">
        <v>9</v>
      </c>
      <c r="GP512">
        <v>83</v>
      </c>
      <c r="GQ512">
        <v>0</v>
      </c>
      <c r="GR512">
        <v>0</v>
      </c>
      <c r="GS512">
        <v>0</v>
      </c>
      <c r="GT512" t="s">
        <v>118</v>
      </c>
      <c r="GU512" t="s">
        <v>1432</v>
      </c>
      <c r="HH512" s="130"/>
      <c r="HI512" s="130"/>
      <c r="HN512" s="130"/>
      <c r="HO512" s="130"/>
      <c r="HP512" s="130"/>
    </row>
    <row r="513" spans="1:224" x14ac:dyDescent="0.3">
      <c r="A513" t="s">
        <v>147</v>
      </c>
      <c r="B513" t="s">
        <v>243</v>
      </c>
      <c r="C513" t="s">
        <v>1000</v>
      </c>
      <c r="D513" t="s">
        <v>1001</v>
      </c>
      <c r="E513" s="353">
        <v>44713</v>
      </c>
      <c r="F513">
        <v>6357</v>
      </c>
      <c r="G513">
        <v>238</v>
      </c>
      <c r="H513">
        <v>228</v>
      </c>
      <c r="I513">
        <v>236</v>
      </c>
      <c r="J513">
        <v>233</v>
      </c>
      <c r="K513">
        <v>234</v>
      </c>
      <c r="L513">
        <v>173</v>
      </c>
      <c r="M513">
        <v>232</v>
      </c>
      <c r="N513">
        <v>7</v>
      </c>
      <c r="O513">
        <v>244</v>
      </c>
      <c r="P513">
        <v>15</v>
      </c>
      <c r="Q513">
        <v>10</v>
      </c>
      <c r="R513">
        <v>13</v>
      </c>
      <c r="S513">
        <v>13</v>
      </c>
      <c r="T513">
        <v>11</v>
      </c>
      <c r="U513">
        <v>7</v>
      </c>
      <c r="V513">
        <v>15</v>
      </c>
      <c r="W513">
        <v>1</v>
      </c>
      <c r="X513">
        <v>15</v>
      </c>
      <c r="Y513">
        <v>219</v>
      </c>
      <c r="Z513">
        <v>214</v>
      </c>
      <c r="AA513">
        <v>219</v>
      </c>
      <c r="AB513">
        <v>216</v>
      </c>
      <c r="AC513">
        <v>219</v>
      </c>
      <c r="AD513">
        <v>166</v>
      </c>
      <c r="AE513">
        <v>213</v>
      </c>
      <c r="AF513">
        <v>6</v>
      </c>
      <c r="AG513">
        <v>225</v>
      </c>
      <c r="AH513">
        <v>27</v>
      </c>
      <c r="AI513">
        <v>27</v>
      </c>
      <c r="AJ513">
        <v>2</v>
      </c>
      <c r="AK513">
        <v>2</v>
      </c>
      <c r="AL513">
        <v>24</v>
      </c>
      <c r="AM513">
        <v>24</v>
      </c>
      <c r="AN513">
        <v>167</v>
      </c>
      <c r="AO513">
        <v>6</v>
      </c>
      <c r="AP513">
        <v>161</v>
      </c>
      <c r="AQ513">
        <v>0</v>
      </c>
      <c r="AR513">
        <v>0</v>
      </c>
      <c r="AS513">
        <v>0</v>
      </c>
      <c r="AT513">
        <v>4</v>
      </c>
      <c r="AU513">
        <v>0</v>
      </c>
      <c r="AV513">
        <v>4</v>
      </c>
      <c r="AW513">
        <v>232</v>
      </c>
      <c r="AX513">
        <v>4</v>
      </c>
      <c r="AY513">
        <v>2</v>
      </c>
      <c r="AZ513">
        <v>226</v>
      </c>
      <c r="BA513">
        <v>15</v>
      </c>
      <c r="BB513">
        <v>2</v>
      </c>
      <c r="BC513">
        <v>0</v>
      </c>
      <c r="BD513">
        <v>13</v>
      </c>
      <c r="BE513">
        <v>213</v>
      </c>
      <c r="BF513">
        <v>2</v>
      </c>
      <c r="BG513">
        <v>1</v>
      </c>
      <c r="BH513">
        <v>210</v>
      </c>
      <c r="BI513">
        <v>36</v>
      </c>
      <c r="BJ513">
        <v>2</v>
      </c>
      <c r="BK513">
        <v>29</v>
      </c>
      <c r="BL513">
        <v>16</v>
      </c>
      <c r="BM513">
        <v>2</v>
      </c>
      <c r="BN513">
        <v>1</v>
      </c>
      <c r="BO513">
        <v>6</v>
      </c>
      <c r="BP513">
        <v>0</v>
      </c>
      <c r="BQ513">
        <v>0</v>
      </c>
      <c r="BR513">
        <v>0</v>
      </c>
      <c r="BS513">
        <v>6</v>
      </c>
      <c r="BT513">
        <v>0</v>
      </c>
      <c r="BU513">
        <v>0</v>
      </c>
      <c r="BV513">
        <v>1</v>
      </c>
      <c r="BW513">
        <v>2</v>
      </c>
      <c r="BX513">
        <v>0</v>
      </c>
      <c r="BY513">
        <v>2</v>
      </c>
      <c r="BZ513">
        <v>5</v>
      </c>
      <c r="CA513">
        <v>2</v>
      </c>
      <c r="CB513">
        <v>5</v>
      </c>
      <c r="CC513">
        <v>0</v>
      </c>
      <c r="CG513">
        <v>238</v>
      </c>
      <c r="CH513">
        <v>191</v>
      </c>
      <c r="CI513">
        <v>236</v>
      </c>
      <c r="CJ513">
        <v>57</v>
      </c>
      <c r="CK513">
        <v>212</v>
      </c>
      <c r="CL513">
        <v>131</v>
      </c>
      <c r="CM513">
        <v>228</v>
      </c>
      <c r="CN513">
        <v>205</v>
      </c>
      <c r="CO513">
        <v>227</v>
      </c>
      <c r="CP513">
        <v>101</v>
      </c>
      <c r="CQ513">
        <v>15</v>
      </c>
      <c r="CR513">
        <v>13</v>
      </c>
      <c r="CS513">
        <v>13</v>
      </c>
      <c r="CT513">
        <v>0</v>
      </c>
      <c r="CU513">
        <v>10</v>
      </c>
      <c r="CV513">
        <v>3</v>
      </c>
      <c r="CW513">
        <v>10</v>
      </c>
      <c r="CX513">
        <v>10</v>
      </c>
      <c r="CY513">
        <v>10</v>
      </c>
      <c r="CZ513">
        <v>2</v>
      </c>
      <c r="DA513">
        <v>219</v>
      </c>
      <c r="DB513">
        <v>176</v>
      </c>
      <c r="DC513">
        <v>219</v>
      </c>
      <c r="DD513">
        <v>55</v>
      </c>
      <c r="DE513">
        <v>201</v>
      </c>
      <c r="DF513">
        <v>126</v>
      </c>
      <c r="DG513">
        <v>214</v>
      </c>
      <c r="DH513">
        <v>198</v>
      </c>
      <c r="DI513">
        <v>213</v>
      </c>
      <c r="DJ513">
        <v>98</v>
      </c>
      <c r="DL513">
        <v>247</v>
      </c>
      <c r="DM513">
        <v>243</v>
      </c>
      <c r="DN513">
        <v>4</v>
      </c>
      <c r="DO513">
        <v>247</v>
      </c>
      <c r="DP513">
        <v>15</v>
      </c>
      <c r="DQ513">
        <v>228</v>
      </c>
      <c r="DR513">
        <v>4</v>
      </c>
      <c r="DS513">
        <v>20</v>
      </c>
      <c r="DT513">
        <v>27</v>
      </c>
      <c r="DU513">
        <v>77</v>
      </c>
      <c r="DV513">
        <v>89</v>
      </c>
      <c r="DW513">
        <v>38</v>
      </c>
      <c r="DX513">
        <v>5</v>
      </c>
      <c r="DY513">
        <v>11</v>
      </c>
      <c r="DZ513">
        <v>25</v>
      </c>
      <c r="EA513">
        <v>2</v>
      </c>
      <c r="EB513">
        <v>20</v>
      </c>
      <c r="EC513">
        <v>0</v>
      </c>
      <c r="ED513">
        <v>25</v>
      </c>
      <c r="EE513">
        <v>1</v>
      </c>
      <c r="EF513">
        <v>1</v>
      </c>
      <c r="EG513">
        <v>22</v>
      </c>
      <c r="EH513">
        <v>137</v>
      </c>
      <c r="EI513">
        <v>87</v>
      </c>
      <c r="EJ513">
        <v>0</v>
      </c>
      <c r="EK513">
        <v>11</v>
      </c>
      <c r="EL513">
        <v>3</v>
      </c>
      <c r="EM513">
        <v>1</v>
      </c>
      <c r="EN513">
        <v>1</v>
      </c>
      <c r="EO513">
        <v>11</v>
      </c>
      <c r="EP513">
        <v>131</v>
      </c>
      <c r="EQ513">
        <v>82</v>
      </c>
      <c r="ER513">
        <v>5</v>
      </c>
      <c r="ES513">
        <v>48</v>
      </c>
      <c r="ET513">
        <v>7</v>
      </c>
      <c r="EU513">
        <v>36</v>
      </c>
      <c r="EV513">
        <v>5</v>
      </c>
      <c r="EW513">
        <v>4506</v>
      </c>
      <c r="EX513">
        <v>0</v>
      </c>
      <c r="EY513">
        <v>203</v>
      </c>
      <c r="EZ513">
        <v>32</v>
      </c>
      <c r="FA513">
        <v>7</v>
      </c>
      <c r="FB513">
        <v>32</v>
      </c>
      <c r="FC513">
        <v>2411</v>
      </c>
      <c r="FD513">
        <v>1858</v>
      </c>
      <c r="FE513">
        <v>278</v>
      </c>
      <c r="FF513">
        <v>4547</v>
      </c>
      <c r="FG513">
        <v>33</v>
      </c>
      <c r="FH513">
        <v>19</v>
      </c>
      <c r="FI513">
        <v>0</v>
      </c>
      <c r="FJ513">
        <v>1</v>
      </c>
      <c r="FK513">
        <v>3</v>
      </c>
      <c r="FL513">
        <v>26</v>
      </c>
      <c r="FM513">
        <v>4</v>
      </c>
      <c r="FN513">
        <v>1</v>
      </c>
      <c r="FO513">
        <v>0</v>
      </c>
      <c r="FP513">
        <v>0</v>
      </c>
      <c r="FQ513">
        <v>0</v>
      </c>
      <c r="FR513">
        <v>0</v>
      </c>
      <c r="FS513">
        <v>0</v>
      </c>
      <c r="FT513">
        <v>0</v>
      </c>
      <c r="FU513">
        <v>1</v>
      </c>
      <c r="FV513">
        <v>1</v>
      </c>
      <c r="FW513">
        <v>0</v>
      </c>
      <c r="FX513">
        <v>1</v>
      </c>
      <c r="FY513">
        <v>1</v>
      </c>
      <c r="FZ513">
        <v>0</v>
      </c>
      <c r="GA513">
        <v>2</v>
      </c>
      <c r="GB513">
        <v>1</v>
      </c>
      <c r="GC513">
        <v>142</v>
      </c>
      <c r="GD513">
        <v>27</v>
      </c>
      <c r="GE513">
        <v>169</v>
      </c>
      <c r="GF513">
        <v>4</v>
      </c>
      <c r="GG513">
        <v>0</v>
      </c>
      <c r="GH513">
        <v>4</v>
      </c>
      <c r="GI513">
        <v>136</v>
      </c>
      <c r="GJ513">
        <v>26</v>
      </c>
      <c r="GK513">
        <v>162</v>
      </c>
      <c r="GL513">
        <v>142</v>
      </c>
      <c r="GM513">
        <v>8</v>
      </c>
      <c r="GN513">
        <v>8</v>
      </c>
      <c r="GO513">
        <v>8</v>
      </c>
      <c r="GP513">
        <v>81</v>
      </c>
      <c r="GQ513">
        <v>0</v>
      </c>
      <c r="GR513">
        <v>0</v>
      </c>
      <c r="GS513">
        <v>0</v>
      </c>
      <c r="GT513" t="s">
        <v>121</v>
      </c>
      <c r="GU513" t="s">
        <v>1432</v>
      </c>
      <c r="HH513" s="130"/>
      <c r="HI513" s="130"/>
      <c r="HN513" s="130"/>
      <c r="HO513" s="130"/>
      <c r="HP513" s="130"/>
    </row>
    <row r="514" spans="1:224" x14ac:dyDescent="0.3">
      <c r="A514" t="s">
        <v>147</v>
      </c>
      <c r="B514" t="s">
        <v>243</v>
      </c>
      <c r="C514" t="s">
        <v>1002</v>
      </c>
      <c r="D514" t="s">
        <v>1003</v>
      </c>
      <c r="E514" s="353">
        <v>44682</v>
      </c>
      <c r="F514">
        <v>8154</v>
      </c>
      <c r="G514">
        <v>529</v>
      </c>
      <c r="H514">
        <v>518</v>
      </c>
      <c r="I514">
        <v>522</v>
      </c>
      <c r="J514">
        <v>499</v>
      </c>
      <c r="K514">
        <v>523</v>
      </c>
      <c r="L514">
        <v>425</v>
      </c>
      <c r="M514">
        <v>512</v>
      </c>
      <c r="N514">
        <v>428</v>
      </c>
      <c r="O514">
        <v>551</v>
      </c>
      <c r="P514">
        <v>13</v>
      </c>
      <c r="Q514">
        <v>12</v>
      </c>
      <c r="R514">
        <v>12</v>
      </c>
      <c r="S514">
        <v>13</v>
      </c>
      <c r="T514">
        <v>12</v>
      </c>
      <c r="U514">
        <v>11</v>
      </c>
      <c r="V514">
        <v>12</v>
      </c>
      <c r="W514">
        <v>13</v>
      </c>
      <c r="X514">
        <v>16</v>
      </c>
      <c r="Y514">
        <v>514</v>
      </c>
      <c r="Z514">
        <v>505</v>
      </c>
      <c r="AA514">
        <v>509</v>
      </c>
      <c r="AB514">
        <v>485</v>
      </c>
      <c r="AC514">
        <v>509</v>
      </c>
      <c r="AD514">
        <v>413</v>
      </c>
      <c r="AE514">
        <v>499</v>
      </c>
      <c r="AF514">
        <v>414</v>
      </c>
      <c r="AG514">
        <v>533</v>
      </c>
      <c r="AH514">
        <v>55</v>
      </c>
      <c r="AI514">
        <v>54</v>
      </c>
      <c r="AJ514">
        <v>3</v>
      </c>
      <c r="AK514">
        <v>3</v>
      </c>
      <c r="AL514">
        <v>52</v>
      </c>
      <c r="AM514">
        <v>51</v>
      </c>
      <c r="AN514">
        <v>398</v>
      </c>
      <c r="AO514">
        <v>9</v>
      </c>
      <c r="AP514">
        <v>388</v>
      </c>
      <c r="AQ514">
        <v>0</v>
      </c>
      <c r="AR514">
        <v>0</v>
      </c>
      <c r="AS514">
        <v>0</v>
      </c>
      <c r="AT514">
        <v>326</v>
      </c>
      <c r="AU514">
        <v>7</v>
      </c>
      <c r="AV514">
        <v>319</v>
      </c>
      <c r="AW514">
        <v>512</v>
      </c>
      <c r="AX514">
        <v>0</v>
      </c>
      <c r="AY514">
        <v>5</v>
      </c>
      <c r="AZ514">
        <v>507</v>
      </c>
      <c r="BA514">
        <v>12</v>
      </c>
      <c r="BB514">
        <v>0</v>
      </c>
      <c r="BC514">
        <v>1</v>
      </c>
      <c r="BD514">
        <v>11</v>
      </c>
      <c r="BE514">
        <v>499</v>
      </c>
      <c r="BF514">
        <v>0</v>
      </c>
      <c r="BG514">
        <v>4</v>
      </c>
      <c r="BH514">
        <v>495</v>
      </c>
      <c r="BI514">
        <v>120</v>
      </c>
      <c r="BJ514">
        <v>6</v>
      </c>
      <c r="BK514">
        <v>113</v>
      </c>
      <c r="BL514">
        <v>64</v>
      </c>
      <c r="BM514">
        <v>8</v>
      </c>
      <c r="BN514">
        <v>2</v>
      </c>
      <c r="BO514">
        <v>23</v>
      </c>
      <c r="BP514">
        <v>4</v>
      </c>
      <c r="BQ514">
        <v>0</v>
      </c>
      <c r="BR514">
        <v>0</v>
      </c>
      <c r="BS514">
        <v>19</v>
      </c>
      <c r="BT514">
        <v>0</v>
      </c>
      <c r="BU514">
        <v>0</v>
      </c>
      <c r="BV514">
        <v>0</v>
      </c>
      <c r="BW514">
        <v>4</v>
      </c>
      <c r="BX514">
        <v>0</v>
      </c>
      <c r="BY514">
        <v>4</v>
      </c>
      <c r="BZ514">
        <v>16</v>
      </c>
      <c r="CA514">
        <v>6</v>
      </c>
      <c r="CB514">
        <v>15</v>
      </c>
      <c r="CC514">
        <v>1</v>
      </c>
      <c r="CG514">
        <v>529</v>
      </c>
      <c r="CH514">
        <v>442</v>
      </c>
      <c r="CI514">
        <v>522</v>
      </c>
      <c r="CJ514">
        <v>164</v>
      </c>
      <c r="CK514">
        <v>494</v>
      </c>
      <c r="CL514">
        <v>338</v>
      </c>
      <c r="CM514">
        <v>518</v>
      </c>
      <c r="CN514">
        <v>495</v>
      </c>
      <c r="CO514">
        <v>506</v>
      </c>
      <c r="CP514">
        <v>265</v>
      </c>
      <c r="CQ514">
        <v>13</v>
      </c>
      <c r="CR514">
        <v>12</v>
      </c>
      <c r="CS514">
        <v>12</v>
      </c>
      <c r="CT514">
        <v>4</v>
      </c>
      <c r="CU514">
        <v>12</v>
      </c>
      <c r="CV514">
        <v>6</v>
      </c>
      <c r="CW514">
        <v>12</v>
      </c>
      <c r="CX514">
        <v>12</v>
      </c>
      <c r="CY514">
        <v>12</v>
      </c>
      <c r="CZ514">
        <v>5</v>
      </c>
      <c r="DA514">
        <v>514</v>
      </c>
      <c r="DB514">
        <v>428</v>
      </c>
      <c r="DC514">
        <v>509</v>
      </c>
      <c r="DD514">
        <v>159</v>
      </c>
      <c r="DE514">
        <v>481</v>
      </c>
      <c r="DF514">
        <v>331</v>
      </c>
      <c r="DG514">
        <v>505</v>
      </c>
      <c r="DH514">
        <v>483</v>
      </c>
      <c r="DI514">
        <v>493</v>
      </c>
      <c r="DJ514">
        <v>260</v>
      </c>
      <c r="DL514">
        <v>559</v>
      </c>
      <c r="DM514">
        <v>557</v>
      </c>
      <c r="DN514">
        <v>2</v>
      </c>
      <c r="DO514">
        <v>559</v>
      </c>
      <c r="DP514">
        <v>20</v>
      </c>
      <c r="DQ514">
        <v>537</v>
      </c>
      <c r="DR514">
        <v>2</v>
      </c>
      <c r="DS514">
        <v>4</v>
      </c>
      <c r="DT514">
        <v>10</v>
      </c>
      <c r="DU514">
        <v>47</v>
      </c>
      <c r="DV514">
        <v>446</v>
      </c>
      <c r="DW514">
        <v>23</v>
      </c>
      <c r="DX514">
        <v>3</v>
      </c>
      <c r="DY514">
        <v>29</v>
      </c>
      <c r="DZ514">
        <v>11</v>
      </c>
      <c r="EA514">
        <v>0</v>
      </c>
      <c r="EB514">
        <v>4</v>
      </c>
      <c r="EC514">
        <v>0</v>
      </c>
      <c r="ED514">
        <v>8</v>
      </c>
      <c r="EE514">
        <v>1</v>
      </c>
      <c r="EF514">
        <v>4</v>
      </c>
      <c r="EG514">
        <v>30</v>
      </c>
      <c r="EH514">
        <v>275</v>
      </c>
      <c r="EI514">
        <v>250</v>
      </c>
      <c r="EJ514">
        <v>4</v>
      </c>
      <c r="EK514">
        <v>9</v>
      </c>
      <c r="EL514">
        <v>6</v>
      </c>
      <c r="EM514">
        <v>1</v>
      </c>
      <c r="EN514">
        <v>0</v>
      </c>
      <c r="EO514">
        <v>21</v>
      </c>
      <c r="EP514">
        <v>268</v>
      </c>
      <c r="EQ514">
        <v>248</v>
      </c>
      <c r="ER514">
        <v>12</v>
      </c>
      <c r="ES514">
        <v>69</v>
      </c>
      <c r="ET514">
        <v>14</v>
      </c>
      <c r="EU514">
        <v>140</v>
      </c>
      <c r="EV514">
        <v>2</v>
      </c>
      <c r="EW514">
        <v>5920</v>
      </c>
      <c r="EX514">
        <v>2</v>
      </c>
      <c r="EY514">
        <v>415</v>
      </c>
      <c r="EZ514">
        <v>44</v>
      </c>
      <c r="FA514">
        <v>14</v>
      </c>
      <c r="FB514">
        <v>45</v>
      </c>
      <c r="FC514">
        <v>3180</v>
      </c>
      <c r="FD514">
        <v>2392</v>
      </c>
      <c r="FE514">
        <v>490</v>
      </c>
      <c r="FF514">
        <v>6062</v>
      </c>
      <c r="FG514">
        <v>31</v>
      </c>
      <c r="FH514">
        <v>22</v>
      </c>
      <c r="FI514">
        <v>0</v>
      </c>
      <c r="FJ514">
        <v>0</v>
      </c>
      <c r="FK514">
        <v>3</v>
      </c>
      <c r="FL514">
        <v>28</v>
      </c>
      <c r="FM514">
        <v>0</v>
      </c>
      <c r="FN514">
        <v>4</v>
      </c>
      <c r="FO514">
        <v>0</v>
      </c>
      <c r="FP514">
        <v>0</v>
      </c>
      <c r="FQ514">
        <v>0</v>
      </c>
      <c r="FR514">
        <v>3</v>
      </c>
      <c r="FS514">
        <v>0</v>
      </c>
      <c r="FT514">
        <v>0</v>
      </c>
      <c r="FU514">
        <v>1</v>
      </c>
      <c r="FV514">
        <v>0</v>
      </c>
      <c r="FW514">
        <v>0</v>
      </c>
      <c r="FX514">
        <v>0</v>
      </c>
      <c r="FY514">
        <v>1</v>
      </c>
      <c r="FZ514">
        <v>0</v>
      </c>
      <c r="GA514">
        <v>5</v>
      </c>
      <c r="GB514">
        <v>1</v>
      </c>
      <c r="GC514">
        <v>314</v>
      </c>
      <c r="GD514">
        <v>109</v>
      </c>
      <c r="GE514">
        <v>423</v>
      </c>
      <c r="GF514">
        <v>6</v>
      </c>
      <c r="GG514">
        <v>0</v>
      </c>
      <c r="GH514">
        <v>6</v>
      </c>
      <c r="GI514">
        <v>307</v>
      </c>
      <c r="GJ514">
        <v>109</v>
      </c>
      <c r="GK514">
        <v>416</v>
      </c>
      <c r="GL514">
        <v>314</v>
      </c>
      <c r="GM514">
        <v>34</v>
      </c>
      <c r="GN514">
        <v>34</v>
      </c>
      <c r="GO514">
        <v>34</v>
      </c>
      <c r="GP514">
        <v>172</v>
      </c>
      <c r="GQ514">
        <v>0</v>
      </c>
      <c r="GR514">
        <v>0</v>
      </c>
      <c r="GS514">
        <v>0</v>
      </c>
      <c r="GT514" t="s">
        <v>118</v>
      </c>
      <c r="GU514" t="s">
        <v>1433</v>
      </c>
      <c r="HH514" s="130"/>
      <c r="HI514" s="130"/>
      <c r="HN514" s="130"/>
      <c r="HO514" s="130"/>
      <c r="HP514" s="130"/>
    </row>
    <row r="515" spans="1:224" x14ac:dyDescent="0.3">
      <c r="A515" t="s">
        <v>147</v>
      </c>
      <c r="B515" t="s">
        <v>243</v>
      </c>
      <c r="C515" t="s">
        <v>1002</v>
      </c>
      <c r="D515" t="s">
        <v>1003</v>
      </c>
      <c r="E515" s="353">
        <v>44713</v>
      </c>
      <c r="F515">
        <v>8161</v>
      </c>
      <c r="G515">
        <v>529</v>
      </c>
      <c r="H515">
        <v>519</v>
      </c>
      <c r="I515">
        <v>522</v>
      </c>
      <c r="J515">
        <v>501</v>
      </c>
      <c r="K515">
        <v>525</v>
      </c>
      <c r="L515">
        <v>436</v>
      </c>
      <c r="M515">
        <v>512</v>
      </c>
      <c r="N515">
        <v>420</v>
      </c>
      <c r="O515">
        <v>550</v>
      </c>
      <c r="P515">
        <v>14</v>
      </c>
      <c r="Q515">
        <v>13</v>
      </c>
      <c r="R515">
        <v>13</v>
      </c>
      <c r="S515">
        <v>14</v>
      </c>
      <c r="T515">
        <v>13</v>
      </c>
      <c r="U515">
        <v>12</v>
      </c>
      <c r="V515">
        <v>13</v>
      </c>
      <c r="W515">
        <v>14</v>
      </c>
      <c r="X515">
        <v>16</v>
      </c>
      <c r="Y515">
        <v>513</v>
      </c>
      <c r="Z515">
        <v>505</v>
      </c>
      <c r="AA515">
        <v>508</v>
      </c>
      <c r="AB515">
        <v>486</v>
      </c>
      <c r="AC515">
        <v>510</v>
      </c>
      <c r="AD515">
        <v>423</v>
      </c>
      <c r="AE515">
        <v>498</v>
      </c>
      <c r="AF515">
        <v>405</v>
      </c>
      <c r="AG515">
        <v>532</v>
      </c>
      <c r="AH515">
        <v>49</v>
      </c>
      <c r="AI515">
        <v>47</v>
      </c>
      <c r="AJ515">
        <v>3</v>
      </c>
      <c r="AK515">
        <v>3</v>
      </c>
      <c r="AL515">
        <v>46</v>
      </c>
      <c r="AM515">
        <v>44</v>
      </c>
      <c r="AN515">
        <v>411</v>
      </c>
      <c r="AO515">
        <v>10</v>
      </c>
      <c r="AP515">
        <v>400</v>
      </c>
      <c r="AQ515">
        <v>0</v>
      </c>
      <c r="AR515">
        <v>0</v>
      </c>
      <c r="AS515">
        <v>0</v>
      </c>
      <c r="AT515">
        <v>332</v>
      </c>
      <c r="AU515">
        <v>8</v>
      </c>
      <c r="AV515">
        <v>324</v>
      </c>
      <c r="AW515">
        <v>512</v>
      </c>
      <c r="AX515">
        <v>0</v>
      </c>
      <c r="AY515">
        <v>4</v>
      </c>
      <c r="AZ515">
        <v>508</v>
      </c>
      <c r="BA515">
        <v>13</v>
      </c>
      <c r="BB515">
        <v>0</v>
      </c>
      <c r="BC515">
        <v>1</v>
      </c>
      <c r="BD515">
        <v>12</v>
      </c>
      <c r="BE515">
        <v>498</v>
      </c>
      <c r="BF515">
        <v>0</v>
      </c>
      <c r="BG515">
        <v>3</v>
      </c>
      <c r="BH515">
        <v>495</v>
      </c>
      <c r="BI515">
        <v>117</v>
      </c>
      <c r="BJ515">
        <v>5</v>
      </c>
      <c r="BK515">
        <v>112</v>
      </c>
      <c r="BL515">
        <v>64</v>
      </c>
      <c r="BM515">
        <v>8</v>
      </c>
      <c r="BN515">
        <v>2</v>
      </c>
      <c r="BO515">
        <v>24</v>
      </c>
      <c r="BP515">
        <v>4</v>
      </c>
      <c r="BQ515">
        <v>0</v>
      </c>
      <c r="BR515">
        <v>0</v>
      </c>
      <c r="BS515">
        <v>20</v>
      </c>
      <c r="BT515">
        <v>0</v>
      </c>
      <c r="BU515">
        <v>0</v>
      </c>
      <c r="BV515">
        <v>0</v>
      </c>
      <c r="BW515">
        <v>7</v>
      </c>
      <c r="BX515">
        <v>0</v>
      </c>
      <c r="BY515">
        <v>7</v>
      </c>
      <c r="BZ515">
        <v>17</v>
      </c>
      <c r="CA515">
        <v>5</v>
      </c>
      <c r="CB515">
        <v>16</v>
      </c>
      <c r="CC515">
        <v>1</v>
      </c>
      <c r="CG515">
        <v>529</v>
      </c>
      <c r="CH515">
        <v>439</v>
      </c>
      <c r="CI515">
        <v>522</v>
      </c>
      <c r="CJ515">
        <v>150</v>
      </c>
      <c r="CK515">
        <v>486</v>
      </c>
      <c r="CL515">
        <v>330</v>
      </c>
      <c r="CM515">
        <v>519</v>
      </c>
      <c r="CN515">
        <v>493</v>
      </c>
      <c r="CO515">
        <v>507</v>
      </c>
      <c r="CP515">
        <v>259</v>
      </c>
      <c r="CQ515">
        <v>14</v>
      </c>
      <c r="CR515">
        <v>13</v>
      </c>
      <c r="CS515">
        <v>13</v>
      </c>
      <c r="CT515">
        <v>5</v>
      </c>
      <c r="CU515">
        <v>13</v>
      </c>
      <c r="CV515">
        <v>7</v>
      </c>
      <c r="CW515">
        <v>13</v>
      </c>
      <c r="CX515">
        <v>13</v>
      </c>
      <c r="CY515">
        <v>13</v>
      </c>
      <c r="CZ515">
        <v>6</v>
      </c>
      <c r="DA515">
        <v>513</v>
      </c>
      <c r="DB515">
        <v>428</v>
      </c>
      <c r="DC515">
        <v>508</v>
      </c>
      <c r="DD515">
        <v>145</v>
      </c>
      <c r="DE515">
        <v>476</v>
      </c>
      <c r="DF515">
        <v>324</v>
      </c>
      <c r="DG515">
        <v>505</v>
      </c>
      <c r="DH515">
        <v>486</v>
      </c>
      <c r="DI515">
        <v>493</v>
      </c>
      <c r="DJ515">
        <v>256</v>
      </c>
      <c r="DL515">
        <v>557</v>
      </c>
      <c r="DM515">
        <v>555</v>
      </c>
      <c r="DN515">
        <v>2</v>
      </c>
      <c r="DO515">
        <v>557</v>
      </c>
      <c r="DP515">
        <v>20</v>
      </c>
      <c r="DQ515">
        <v>535</v>
      </c>
      <c r="DR515">
        <v>2</v>
      </c>
      <c r="DS515">
        <v>4</v>
      </c>
      <c r="DT515">
        <v>10</v>
      </c>
      <c r="DU515">
        <v>48</v>
      </c>
      <c r="DV515">
        <v>445</v>
      </c>
      <c r="DW515">
        <v>23</v>
      </c>
      <c r="DX515">
        <v>3</v>
      </c>
      <c r="DY515">
        <v>29</v>
      </c>
      <c r="DZ515">
        <v>9</v>
      </c>
      <c r="EA515">
        <v>0</v>
      </c>
      <c r="EB515">
        <v>4</v>
      </c>
      <c r="EC515">
        <v>0</v>
      </c>
      <c r="ED515">
        <v>8</v>
      </c>
      <c r="EE515">
        <v>1</v>
      </c>
      <c r="EF515">
        <v>4</v>
      </c>
      <c r="EG515">
        <v>30</v>
      </c>
      <c r="EH515">
        <v>275</v>
      </c>
      <c r="EI515">
        <v>248</v>
      </c>
      <c r="EJ515">
        <v>4</v>
      </c>
      <c r="EK515">
        <v>9</v>
      </c>
      <c r="EL515">
        <v>6</v>
      </c>
      <c r="EM515">
        <v>1</v>
      </c>
      <c r="EN515">
        <v>0</v>
      </c>
      <c r="EO515">
        <v>20</v>
      </c>
      <c r="EP515">
        <v>267</v>
      </c>
      <c r="EQ515">
        <v>246</v>
      </c>
      <c r="ER515">
        <v>13</v>
      </c>
      <c r="ES515">
        <v>69</v>
      </c>
      <c r="ET515">
        <v>13</v>
      </c>
      <c r="EU515">
        <v>142</v>
      </c>
      <c r="EV515">
        <v>2</v>
      </c>
      <c r="EW515">
        <v>5918</v>
      </c>
      <c r="EX515">
        <v>3</v>
      </c>
      <c r="EY515">
        <v>410</v>
      </c>
      <c r="EZ515">
        <v>46</v>
      </c>
      <c r="FA515">
        <v>14</v>
      </c>
      <c r="FB515">
        <v>46</v>
      </c>
      <c r="FC515">
        <v>3170</v>
      </c>
      <c r="FD515">
        <v>2404</v>
      </c>
      <c r="FE515">
        <v>488</v>
      </c>
      <c r="FF515">
        <v>6062</v>
      </c>
      <c r="FG515">
        <v>33</v>
      </c>
      <c r="FH515">
        <v>24</v>
      </c>
      <c r="FI515">
        <v>0</v>
      </c>
      <c r="FJ515">
        <v>0</v>
      </c>
      <c r="FK515">
        <v>3</v>
      </c>
      <c r="FL515">
        <v>30</v>
      </c>
      <c r="FM515">
        <v>0</v>
      </c>
      <c r="FN515">
        <v>4</v>
      </c>
      <c r="FO515">
        <v>0</v>
      </c>
      <c r="FP515">
        <v>0</v>
      </c>
      <c r="FQ515">
        <v>0</v>
      </c>
      <c r="FR515">
        <v>3</v>
      </c>
      <c r="FS515">
        <v>0</v>
      </c>
      <c r="FT515">
        <v>0</v>
      </c>
      <c r="FU515">
        <v>1</v>
      </c>
      <c r="FV515">
        <v>0</v>
      </c>
      <c r="FW515">
        <v>0</v>
      </c>
      <c r="FX515">
        <v>0</v>
      </c>
      <c r="FY515">
        <v>1</v>
      </c>
      <c r="FZ515">
        <v>0</v>
      </c>
      <c r="GA515">
        <v>5</v>
      </c>
      <c r="GB515">
        <v>1</v>
      </c>
      <c r="GC515">
        <v>317</v>
      </c>
      <c r="GD515">
        <v>108</v>
      </c>
      <c r="GE515">
        <v>425</v>
      </c>
      <c r="GF515">
        <v>6</v>
      </c>
      <c r="GG515">
        <v>0</v>
      </c>
      <c r="GH515">
        <v>6</v>
      </c>
      <c r="GI515">
        <v>310</v>
      </c>
      <c r="GJ515">
        <v>108</v>
      </c>
      <c r="GK515">
        <v>418</v>
      </c>
      <c r="GL515">
        <v>317</v>
      </c>
      <c r="GM515">
        <v>35</v>
      </c>
      <c r="GN515">
        <v>35</v>
      </c>
      <c r="GO515">
        <v>35</v>
      </c>
      <c r="GP515">
        <v>177</v>
      </c>
      <c r="GQ515">
        <v>0</v>
      </c>
      <c r="GR515">
        <v>0</v>
      </c>
      <c r="GS515">
        <v>0</v>
      </c>
      <c r="GT515" t="s">
        <v>121</v>
      </c>
      <c r="GU515" t="s">
        <v>1433</v>
      </c>
      <c r="HH515" s="130"/>
      <c r="HI515" s="130"/>
      <c r="HN515" s="130"/>
      <c r="HO515" s="130"/>
      <c r="HP515" s="130"/>
    </row>
    <row r="516" spans="1:224" x14ac:dyDescent="0.3">
      <c r="A516" t="s">
        <v>147</v>
      </c>
      <c r="B516" t="s">
        <v>243</v>
      </c>
      <c r="C516" t="s">
        <v>1004</v>
      </c>
      <c r="D516" t="s">
        <v>1005</v>
      </c>
      <c r="E516" s="353">
        <v>44682</v>
      </c>
      <c r="F516">
        <v>6860</v>
      </c>
      <c r="G516">
        <v>395</v>
      </c>
      <c r="H516">
        <v>370</v>
      </c>
      <c r="I516">
        <v>388</v>
      </c>
      <c r="J516">
        <v>191</v>
      </c>
      <c r="K516">
        <v>380</v>
      </c>
      <c r="L516">
        <v>248</v>
      </c>
      <c r="M516">
        <v>346</v>
      </c>
      <c r="N516">
        <v>6</v>
      </c>
      <c r="O516">
        <v>417</v>
      </c>
      <c r="P516">
        <v>14</v>
      </c>
      <c r="Q516">
        <v>13</v>
      </c>
      <c r="R516">
        <v>17</v>
      </c>
      <c r="S516">
        <v>7</v>
      </c>
      <c r="T516">
        <v>13</v>
      </c>
      <c r="U516">
        <v>9</v>
      </c>
      <c r="V516">
        <v>11</v>
      </c>
      <c r="W516">
        <v>0</v>
      </c>
      <c r="X516">
        <v>23</v>
      </c>
      <c r="Y516">
        <v>380</v>
      </c>
      <c r="Z516">
        <v>356</v>
      </c>
      <c r="AA516">
        <v>370</v>
      </c>
      <c r="AB516">
        <v>183</v>
      </c>
      <c r="AC516">
        <v>366</v>
      </c>
      <c r="AD516">
        <v>238</v>
      </c>
      <c r="AE516">
        <v>334</v>
      </c>
      <c r="AF516">
        <v>6</v>
      </c>
      <c r="AG516">
        <v>393</v>
      </c>
      <c r="AH516">
        <v>42</v>
      </c>
      <c r="AI516">
        <v>40</v>
      </c>
      <c r="AJ516">
        <v>2</v>
      </c>
      <c r="AK516">
        <v>2</v>
      </c>
      <c r="AL516">
        <v>40</v>
      </c>
      <c r="AM516">
        <v>38</v>
      </c>
      <c r="AN516">
        <v>103</v>
      </c>
      <c r="AO516">
        <v>4</v>
      </c>
      <c r="AP516">
        <v>98</v>
      </c>
      <c r="AQ516">
        <v>0</v>
      </c>
      <c r="AR516">
        <v>0</v>
      </c>
      <c r="AS516">
        <v>0</v>
      </c>
      <c r="AT516">
        <v>4</v>
      </c>
      <c r="AU516">
        <v>0</v>
      </c>
      <c r="AV516">
        <v>4</v>
      </c>
      <c r="AW516">
        <v>346</v>
      </c>
      <c r="AX516">
        <v>8</v>
      </c>
      <c r="AY516">
        <v>31</v>
      </c>
      <c r="AZ516">
        <v>306</v>
      </c>
      <c r="BA516">
        <v>11</v>
      </c>
      <c r="BB516">
        <v>0</v>
      </c>
      <c r="BC516">
        <v>0</v>
      </c>
      <c r="BD516">
        <v>11</v>
      </c>
      <c r="BE516">
        <v>334</v>
      </c>
      <c r="BF516">
        <v>8</v>
      </c>
      <c r="BG516">
        <v>31</v>
      </c>
      <c r="BH516">
        <v>294</v>
      </c>
      <c r="BI516">
        <v>74</v>
      </c>
      <c r="BJ516">
        <v>11</v>
      </c>
      <c r="BK516">
        <v>71</v>
      </c>
      <c r="BL516">
        <v>57</v>
      </c>
      <c r="BM516">
        <v>10</v>
      </c>
      <c r="BN516">
        <v>1</v>
      </c>
      <c r="BO516">
        <v>25</v>
      </c>
      <c r="BP516">
        <v>3</v>
      </c>
      <c r="BQ516">
        <v>0</v>
      </c>
      <c r="BR516">
        <v>0</v>
      </c>
      <c r="BS516">
        <v>22</v>
      </c>
      <c r="BT516">
        <v>0</v>
      </c>
      <c r="BU516">
        <v>0</v>
      </c>
      <c r="BV516">
        <v>4</v>
      </c>
      <c r="BW516">
        <v>7</v>
      </c>
      <c r="BX516">
        <v>0</v>
      </c>
      <c r="BY516">
        <v>7</v>
      </c>
      <c r="BZ516">
        <v>21</v>
      </c>
      <c r="CA516">
        <v>6</v>
      </c>
      <c r="CB516">
        <v>18</v>
      </c>
      <c r="CC516">
        <v>3</v>
      </c>
      <c r="CG516">
        <v>395</v>
      </c>
      <c r="CH516">
        <v>252</v>
      </c>
      <c r="CI516">
        <v>388</v>
      </c>
      <c r="CJ516">
        <v>101</v>
      </c>
      <c r="CK516">
        <v>346</v>
      </c>
      <c r="CL516">
        <v>211</v>
      </c>
      <c r="CM516">
        <v>370</v>
      </c>
      <c r="CN516">
        <v>343</v>
      </c>
      <c r="CO516">
        <v>340</v>
      </c>
      <c r="CP516">
        <v>113</v>
      </c>
      <c r="CQ516">
        <v>14</v>
      </c>
      <c r="CR516">
        <v>9</v>
      </c>
      <c r="CS516">
        <v>17</v>
      </c>
      <c r="CT516">
        <v>2</v>
      </c>
      <c r="CU516">
        <v>12</v>
      </c>
      <c r="CV516">
        <v>3</v>
      </c>
      <c r="CW516">
        <v>13</v>
      </c>
      <c r="CX516">
        <v>12</v>
      </c>
      <c r="CY516">
        <v>9</v>
      </c>
      <c r="CZ516">
        <v>0</v>
      </c>
      <c r="DA516">
        <v>380</v>
      </c>
      <c r="DB516">
        <v>243</v>
      </c>
      <c r="DC516">
        <v>370</v>
      </c>
      <c r="DD516">
        <v>99</v>
      </c>
      <c r="DE516">
        <v>333</v>
      </c>
      <c r="DF516">
        <v>208</v>
      </c>
      <c r="DG516">
        <v>356</v>
      </c>
      <c r="DH516">
        <v>330</v>
      </c>
      <c r="DI516">
        <v>330</v>
      </c>
      <c r="DJ516">
        <v>113</v>
      </c>
      <c r="DL516">
        <v>450</v>
      </c>
      <c r="DM516">
        <v>449</v>
      </c>
      <c r="DN516">
        <v>1</v>
      </c>
      <c r="DO516">
        <v>450</v>
      </c>
      <c r="DP516">
        <v>23</v>
      </c>
      <c r="DQ516">
        <v>426</v>
      </c>
      <c r="DR516">
        <v>1</v>
      </c>
      <c r="DS516">
        <v>9</v>
      </c>
      <c r="DT516">
        <v>24</v>
      </c>
      <c r="DU516">
        <v>152</v>
      </c>
      <c r="DV516">
        <v>115</v>
      </c>
      <c r="DW516">
        <v>145</v>
      </c>
      <c r="DX516">
        <v>6</v>
      </c>
      <c r="DY516">
        <v>18</v>
      </c>
      <c r="DZ516">
        <v>13</v>
      </c>
      <c r="EA516">
        <v>1</v>
      </c>
      <c r="EB516">
        <v>8</v>
      </c>
      <c r="EC516">
        <v>1</v>
      </c>
      <c r="ED516">
        <v>21</v>
      </c>
      <c r="EE516">
        <v>2</v>
      </c>
      <c r="EF516">
        <v>1</v>
      </c>
      <c r="EG516">
        <v>20</v>
      </c>
      <c r="EH516">
        <v>233</v>
      </c>
      <c r="EI516">
        <v>196</v>
      </c>
      <c r="EJ516">
        <v>1</v>
      </c>
      <c r="EK516">
        <v>10</v>
      </c>
      <c r="EL516">
        <v>9</v>
      </c>
      <c r="EM516">
        <v>3</v>
      </c>
      <c r="EN516">
        <v>0</v>
      </c>
      <c r="EO516">
        <v>10</v>
      </c>
      <c r="EP516">
        <v>223</v>
      </c>
      <c r="EQ516">
        <v>193</v>
      </c>
      <c r="ER516">
        <v>1</v>
      </c>
      <c r="ES516">
        <v>24</v>
      </c>
      <c r="ET516">
        <v>7</v>
      </c>
      <c r="EU516">
        <v>35</v>
      </c>
      <c r="EV516">
        <v>3</v>
      </c>
      <c r="EW516">
        <v>5071</v>
      </c>
      <c r="EX516">
        <v>2</v>
      </c>
      <c r="EY516">
        <v>338</v>
      </c>
      <c r="EZ516">
        <v>23</v>
      </c>
      <c r="FA516">
        <v>11</v>
      </c>
      <c r="FB516">
        <v>59</v>
      </c>
      <c r="FC516">
        <v>2321</v>
      </c>
      <c r="FD516">
        <v>2261</v>
      </c>
      <c r="FE516">
        <v>527</v>
      </c>
      <c r="FF516">
        <v>5109</v>
      </c>
      <c r="FG516">
        <v>46</v>
      </c>
      <c r="FH516">
        <v>26</v>
      </c>
      <c r="FI516">
        <v>0</v>
      </c>
      <c r="FJ516">
        <v>2</v>
      </c>
      <c r="FK516">
        <v>2</v>
      </c>
      <c r="FL516">
        <v>44</v>
      </c>
      <c r="FM516">
        <v>0</v>
      </c>
      <c r="FN516">
        <v>1</v>
      </c>
      <c r="FO516">
        <v>0</v>
      </c>
      <c r="FP516">
        <v>0</v>
      </c>
      <c r="FQ516">
        <v>0</v>
      </c>
      <c r="FR516">
        <v>0</v>
      </c>
      <c r="FS516">
        <v>0</v>
      </c>
      <c r="FT516">
        <v>0</v>
      </c>
      <c r="FU516">
        <v>4</v>
      </c>
      <c r="FV516">
        <v>2</v>
      </c>
      <c r="FW516">
        <v>0</v>
      </c>
      <c r="FX516">
        <v>1</v>
      </c>
      <c r="FY516">
        <v>3</v>
      </c>
      <c r="FZ516">
        <v>1</v>
      </c>
      <c r="GA516">
        <v>5</v>
      </c>
      <c r="GB516">
        <v>1</v>
      </c>
      <c r="GC516">
        <v>250</v>
      </c>
      <c r="GD516">
        <v>63</v>
      </c>
      <c r="GE516">
        <v>313</v>
      </c>
      <c r="GF516">
        <v>7</v>
      </c>
      <c r="GG516">
        <v>1</v>
      </c>
      <c r="GH516">
        <v>8</v>
      </c>
      <c r="GI516">
        <v>242</v>
      </c>
      <c r="GJ516">
        <v>62</v>
      </c>
      <c r="GK516">
        <v>304</v>
      </c>
      <c r="GL516">
        <v>250</v>
      </c>
      <c r="GM516">
        <v>7</v>
      </c>
      <c r="GN516">
        <v>7</v>
      </c>
      <c r="GO516">
        <v>7</v>
      </c>
      <c r="GP516">
        <v>52</v>
      </c>
      <c r="GQ516">
        <v>0</v>
      </c>
      <c r="GR516">
        <v>0</v>
      </c>
      <c r="GS516">
        <v>0</v>
      </c>
      <c r="GT516" t="s">
        <v>118</v>
      </c>
      <c r="GU516" t="s">
        <v>1434</v>
      </c>
      <c r="HH516" s="130"/>
      <c r="HI516" s="130"/>
      <c r="HN516" s="130"/>
      <c r="HO516" s="130"/>
      <c r="HP516" s="130"/>
    </row>
    <row r="517" spans="1:224" x14ac:dyDescent="0.3">
      <c r="A517" t="s">
        <v>147</v>
      </c>
      <c r="B517" t="s">
        <v>243</v>
      </c>
      <c r="C517" t="s">
        <v>1004</v>
      </c>
      <c r="D517" t="s">
        <v>1005</v>
      </c>
      <c r="E517" s="353">
        <v>44713</v>
      </c>
      <c r="F517">
        <v>6891</v>
      </c>
      <c r="G517">
        <v>395</v>
      </c>
      <c r="H517">
        <v>365</v>
      </c>
      <c r="I517">
        <v>383</v>
      </c>
      <c r="J517">
        <v>219</v>
      </c>
      <c r="K517">
        <v>376</v>
      </c>
      <c r="L517">
        <v>262</v>
      </c>
      <c r="M517">
        <v>356</v>
      </c>
      <c r="N517">
        <v>7</v>
      </c>
      <c r="O517">
        <v>420</v>
      </c>
      <c r="P517">
        <v>13</v>
      </c>
      <c r="Q517">
        <v>13</v>
      </c>
      <c r="R517">
        <v>18</v>
      </c>
      <c r="S517">
        <v>9</v>
      </c>
      <c r="T517">
        <v>13</v>
      </c>
      <c r="U517">
        <v>9</v>
      </c>
      <c r="V517">
        <v>10</v>
      </c>
      <c r="W517">
        <v>0</v>
      </c>
      <c r="X517">
        <v>23</v>
      </c>
      <c r="Y517">
        <v>381</v>
      </c>
      <c r="Z517">
        <v>351</v>
      </c>
      <c r="AA517">
        <v>364</v>
      </c>
      <c r="AB517">
        <v>209</v>
      </c>
      <c r="AC517">
        <v>362</v>
      </c>
      <c r="AD517">
        <v>252</v>
      </c>
      <c r="AE517">
        <v>345</v>
      </c>
      <c r="AF517">
        <v>7</v>
      </c>
      <c r="AG517">
        <v>396</v>
      </c>
      <c r="AH517">
        <v>49</v>
      </c>
      <c r="AI517">
        <v>46</v>
      </c>
      <c r="AJ517">
        <v>3</v>
      </c>
      <c r="AK517">
        <v>3</v>
      </c>
      <c r="AL517">
        <v>46</v>
      </c>
      <c r="AM517">
        <v>43</v>
      </c>
      <c r="AN517">
        <v>131</v>
      </c>
      <c r="AO517">
        <v>5</v>
      </c>
      <c r="AP517">
        <v>125</v>
      </c>
      <c r="AQ517">
        <v>0</v>
      </c>
      <c r="AR517">
        <v>0</v>
      </c>
      <c r="AS517">
        <v>0</v>
      </c>
      <c r="AT517">
        <v>4</v>
      </c>
      <c r="AU517">
        <v>0</v>
      </c>
      <c r="AV517">
        <v>4</v>
      </c>
      <c r="AW517">
        <v>356</v>
      </c>
      <c r="AX517">
        <v>8</v>
      </c>
      <c r="AY517">
        <v>34</v>
      </c>
      <c r="AZ517">
        <v>313</v>
      </c>
      <c r="BA517">
        <v>10</v>
      </c>
      <c r="BB517">
        <v>0</v>
      </c>
      <c r="BC517">
        <v>0</v>
      </c>
      <c r="BD517">
        <v>10</v>
      </c>
      <c r="BE517">
        <v>345</v>
      </c>
      <c r="BF517">
        <v>8</v>
      </c>
      <c r="BG517">
        <v>34</v>
      </c>
      <c r="BH517">
        <v>302</v>
      </c>
      <c r="BI517">
        <v>72</v>
      </c>
      <c r="BJ517">
        <v>11</v>
      </c>
      <c r="BK517">
        <v>68</v>
      </c>
      <c r="BL517">
        <v>57</v>
      </c>
      <c r="BM517">
        <v>10</v>
      </c>
      <c r="BN517">
        <v>1</v>
      </c>
      <c r="BO517">
        <v>25</v>
      </c>
      <c r="BP517">
        <v>3</v>
      </c>
      <c r="BQ517">
        <v>0</v>
      </c>
      <c r="BR517">
        <v>0</v>
      </c>
      <c r="BS517">
        <v>22</v>
      </c>
      <c r="BT517">
        <v>0</v>
      </c>
      <c r="BU517">
        <v>0</v>
      </c>
      <c r="BV517">
        <v>4</v>
      </c>
      <c r="BW517">
        <v>7</v>
      </c>
      <c r="BX517">
        <v>0</v>
      </c>
      <c r="BY517">
        <v>7</v>
      </c>
      <c r="BZ517">
        <v>21</v>
      </c>
      <c r="CA517">
        <v>5</v>
      </c>
      <c r="CB517">
        <v>18</v>
      </c>
      <c r="CC517">
        <v>3</v>
      </c>
      <c r="CG517">
        <v>395</v>
      </c>
      <c r="CH517">
        <v>249</v>
      </c>
      <c r="CI517">
        <v>383</v>
      </c>
      <c r="CJ517">
        <v>99</v>
      </c>
      <c r="CK517">
        <v>329</v>
      </c>
      <c r="CL517">
        <v>201</v>
      </c>
      <c r="CM517">
        <v>365</v>
      </c>
      <c r="CN517">
        <v>323</v>
      </c>
      <c r="CO517">
        <v>340</v>
      </c>
      <c r="CP517">
        <v>110</v>
      </c>
      <c r="CQ517">
        <v>13</v>
      </c>
      <c r="CR517">
        <v>9</v>
      </c>
      <c r="CS517">
        <v>18</v>
      </c>
      <c r="CT517">
        <v>3</v>
      </c>
      <c r="CU517">
        <v>13</v>
      </c>
      <c r="CV517">
        <v>4</v>
      </c>
      <c r="CW517">
        <v>13</v>
      </c>
      <c r="CX517">
        <v>12</v>
      </c>
      <c r="CY517">
        <v>9</v>
      </c>
      <c r="CZ517">
        <v>1</v>
      </c>
      <c r="DA517">
        <v>381</v>
      </c>
      <c r="DB517">
        <v>251</v>
      </c>
      <c r="DC517">
        <v>364</v>
      </c>
      <c r="DD517">
        <v>102</v>
      </c>
      <c r="DE517">
        <v>328</v>
      </c>
      <c r="DF517">
        <v>207</v>
      </c>
      <c r="DG517">
        <v>351</v>
      </c>
      <c r="DH517">
        <v>323</v>
      </c>
      <c r="DI517">
        <v>330</v>
      </c>
      <c r="DJ517">
        <v>120</v>
      </c>
      <c r="DL517">
        <v>444</v>
      </c>
      <c r="DM517">
        <v>443</v>
      </c>
      <c r="DN517">
        <v>1</v>
      </c>
      <c r="DO517">
        <v>444</v>
      </c>
      <c r="DP517">
        <v>23</v>
      </c>
      <c r="DQ517">
        <v>420</v>
      </c>
      <c r="DR517">
        <v>1</v>
      </c>
      <c r="DS517">
        <v>8</v>
      </c>
      <c r="DT517">
        <v>24</v>
      </c>
      <c r="DU517">
        <v>151</v>
      </c>
      <c r="DV517">
        <v>113</v>
      </c>
      <c r="DW517">
        <v>147</v>
      </c>
      <c r="DX517">
        <v>6</v>
      </c>
      <c r="DY517">
        <v>18</v>
      </c>
      <c r="DZ517">
        <v>8</v>
      </c>
      <c r="EA517">
        <v>1</v>
      </c>
      <c r="EB517">
        <v>8</v>
      </c>
      <c r="EC517">
        <v>0</v>
      </c>
      <c r="ED517">
        <v>21</v>
      </c>
      <c r="EE517">
        <v>2</v>
      </c>
      <c r="EF517">
        <v>1</v>
      </c>
      <c r="EG517">
        <v>20</v>
      </c>
      <c r="EH517">
        <v>230</v>
      </c>
      <c r="EI517">
        <v>193</v>
      </c>
      <c r="EJ517">
        <v>1</v>
      </c>
      <c r="EK517">
        <v>10</v>
      </c>
      <c r="EL517">
        <v>9</v>
      </c>
      <c r="EM517">
        <v>3</v>
      </c>
      <c r="EN517">
        <v>0</v>
      </c>
      <c r="EO517">
        <v>10</v>
      </c>
      <c r="EP517">
        <v>219</v>
      </c>
      <c r="EQ517">
        <v>190</v>
      </c>
      <c r="ER517">
        <v>1</v>
      </c>
      <c r="ES517">
        <v>24</v>
      </c>
      <c r="ET517">
        <v>7</v>
      </c>
      <c r="EU517">
        <v>40</v>
      </c>
      <c r="EV517">
        <v>3</v>
      </c>
      <c r="EW517">
        <v>5083</v>
      </c>
      <c r="EX517">
        <v>5</v>
      </c>
      <c r="EY517">
        <v>338</v>
      </c>
      <c r="EZ517">
        <v>28</v>
      </c>
      <c r="FA517">
        <v>11</v>
      </c>
      <c r="FB517">
        <v>59</v>
      </c>
      <c r="FC517">
        <v>2329</v>
      </c>
      <c r="FD517">
        <v>2269</v>
      </c>
      <c r="FE517">
        <v>528</v>
      </c>
      <c r="FF517">
        <v>5126</v>
      </c>
      <c r="FG517">
        <v>41</v>
      </c>
      <c r="FH517">
        <v>25</v>
      </c>
      <c r="FI517">
        <v>0</v>
      </c>
      <c r="FJ517">
        <v>3</v>
      </c>
      <c r="FK517">
        <v>2</v>
      </c>
      <c r="FL517">
        <v>39</v>
      </c>
      <c r="FM517">
        <v>0</v>
      </c>
      <c r="FN517">
        <v>1</v>
      </c>
      <c r="FO517">
        <v>1</v>
      </c>
      <c r="FP517">
        <v>0</v>
      </c>
      <c r="FQ517">
        <v>1</v>
      </c>
      <c r="FR517">
        <v>0</v>
      </c>
      <c r="FS517">
        <v>0</v>
      </c>
      <c r="FT517">
        <v>0</v>
      </c>
      <c r="FU517">
        <v>4</v>
      </c>
      <c r="FV517">
        <v>2</v>
      </c>
      <c r="FW517">
        <v>0</v>
      </c>
      <c r="FX517">
        <v>1</v>
      </c>
      <c r="FY517">
        <v>3</v>
      </c>
      <c r="FZ517">
        <v>1</v>
      </c>
      <c r="GA517">
        <v>5</v>
      </c>
      <c r="GB517">
        <v>1</v>
      </c>
      <c r="GC517">
        <v>253</v>
      </c>
      <c r="GD517">
        <v>60</v>
      </c>
      <c r="GE517">
        <v>313</v>
      </c>
      <c r="GF517">
        <v>8</v>
      </c>
      <c r="GG517">
        <v>1</v>
      </c>
      <c r="GH517">
        <v>9</v>
      </c>
      <c r="GI517">
        <v>244</v>
      </c>
      <c r="GJ517">
        <v>59</v>
      </c>
      <c r="GK517">
        <v>303</v>
      </c>
      <c r="GL517">
        <v>253</v>
      </c>
      <c r="GM517">
        <v>7</v>
      </c>
      <c r="GN517">
        <v>7</v>
      </c>
      <c r="GO517">
        <v>7</v>
      </c>
      <c r="GP517">
        <v>65</v>
      </c>
      <c r="GQ517">
        <v>0</v>
      </c>
      <c r="GR517">
        <v>0</v>
      </c>
      <c r="GS517">
        <v>0</v>
      </c>
      <c r="GT517" t="s">
        <v>121</v>
      </c>
      <c r="GU517" t="s">
        <v>1434</v>
      </c>
      <c r="HH517" s="130"/>
      <c r="HI517" s="130"/>
      <c r="HN517" s="130"/>
      <c r="HO517" s="130"/>
      <c r="HP517" s="130"/>
    </row>
    <row r="518" spans="1:224" x14ac:dyDescent="0.3">
      <c r="A518" t="s">
        <v>147</v>
      </c>
      <c r="B518" t="s">
        <v>243</v>
      </c>
      <c r="C518" t="s">
        <v>1006</v>
      </c>
      <c r="D518" t="s">
        <v>1007</v>
      </c>
      <c r="E518" s="353">
        <v>44682</v>
      </c>
      <c r="F518">
        <v>16533</v>
      </c>
      <c r="G518">
        <v>700</v>
      </c>
      <c r="H518">
        <v>618</v>
      </c>
      <c r="I518">
        <v>691</v>
      </c>
      <c r="J518">
        <v>631</v>
      </c>
      <c r="K518">
        <v>669</v>
      </c>
      <c r="L518">
        <v>389</v>
      </c>
      <c r="M518">
        <v>618</v>
      </c>
      <c r="N518">
        <v>487</v>
      </c>
      <c r="O518">
        <v>718</v>
      </c>
      <c r="P518">
        <v>39</v>
      </c>
      <c r="Q518">
        <v>31</v>
      </c>
      <c r="R518">
        <v>39</v>
      </c>
      <c r="S518">
        <v>34</v>
      </c>
      <c r="T518">
        <v>36</v>
      </c>
      <c r="U518">
        <v>20</v>
      </c>
      <c r="V518">
        <v>31</v>
      </c>
      <c r="W518">
        <v>29</v>
      </c>
      <c r="X518">
        <v>44</v>
      </c>
      <c r="Y518">
        <v>652</v>
      </c>
      <c r="Z518">
        <v>579</v>
      </c>
      <c r="AA518">
        <v>643</v>
      </c>
      <c r="AB518">
        <v>588</v>
      </c>
      <c r="AC518">
        <v>626</v>
      </c>
      <c r="AD518">
        <v>365</v>
      </c>
      <c r="AE518">
        <v>580</v>
      </c>
      <c r="AF518">
        <v>451</v>
      </c>
      <c r="AG518">
        <v>663</v>
      </c>
      <c r="AH518">
        <v>90</v>
      </c>
      <c r="AI518">
        <v>88</v>
      </c>
      <c r="AJ518">
        <v>6</v>
      </c>
      <c r="AK518">
        <v>6</v>
      </c>
      <c r="AL518">
        <v>83</v>
      </c>
      <c r="AM518">
        <v>82</v>
      </c>
      <c r="AN518">
        <v>303</v>
      </c>
      <c r="AO518">
        <v>15</v>
      </c>
      <c r="AP518">
        <v>285</v>
      </c>
      <c r="AQ518">
        <v>1</v>
      </c>
      <c r="AR518">
        <v>1</v>
      </c>
      <c r="AS518">
        <v>0</v>
      </c>
      <c r="AT518">
        <v>203</v>
      </c>
      <c r="AU518">
        <v>11</v>
      </c>
      <c r="AV518">
        <v>189</v>
      </c>
      <c r="AW518">
        <v>618</v>
      </c>
      <c r="AX518">
        <v>3</v>
      </c>
      <c r="AY518">
        <v>5</v>
      </c>
      <c r="AZ518">
        <v>605</v>
      </c>
      <c r="BA518">
        <v>31</v>
      </c>
      <c r="BB518">
        <v>0</v>
      </c>
      <c r="BC518">
        <v>0</v>
      </c>
      <c r="BD518">
        <v>31</v>
      </c>
      <c r="BE518">
        <v>580</v>
      </c>
      <c r="BF518">
        <v>3</v>
      </c>
      <c r="BG518">
        <v>5</v>
      </c>
      <c r="BH518">
        <v>567</v>
      </c>
      <c r="BI518">
        <v>150</v>
      </c>
      <c r="BJ518">
        <v>16</v>
      </c>
      <c r="BK518">
        <v>129</v>
      </c>
      <c r="BL518">
        <v>98</v>
      </c>
      <c r="BM518">
        <v>27</v>
      </c>
      <c r="BN518">
        <v>12</v>
      </c>
      <c r="BO518">
        <v>46</v>
      </c>
      <c r="BP518">
        <v>6</v>
      </c>
      <c r="BQ518">
        <v>0</v>
      </c>
      <c r="BR518">
        <v>0</v>
      </c>
      <c r="BS518">
        <v>40</v>
      </c>
      <c r="BT518">
        <v>0</v>
      </c>
      <c r="BU518">
        <v>1</v>
      </c>
      <c r="BV518">
        <v>5</v>
      </c>
      <c r="BW518">
        <v>11</v>
      </c>
      <c r="BX518">
        <v>0</v>
      </c>
      <c r="BY518">
        <v>11</v>
      </c>
      <c r="BZ518">
        <v>34</v>
      </c>
      <c r="CA518">
        <v>8</v>
      </c>
      <c r="CB518">
        <v>30</v>
      </c>
      <c r="CC518">
        <v>4</v>
      </c>
      <c r="CG518">
        <v>700</v>
      </c>
      <c r="CH518">
        <v>541</v>
      </c>
      <c r="CI518">
        <v>691</v>
      </c>
      <c r="CJ518">
        <v>178</v>
      </c>
      <c r="CK518">
        <v>613</v>
      </c>
      <c r="CL518">
        <v>403</v>
      </c>
      <c r="CM518">
        <v>618</v>
      </c>
      <c r="CN518">
        <v>584</v>
      </c>
      <c r="CO518">
        <v>584</v>
      </c>
      <c r="CP518">
        <v>261</v>
      </c>
      <c r="CQ518">
        <v>39</v>
      </c>
      <c r="CR518">
        <v>33</v>
      </c>
      <c r="CS518">
        <v>39</v>
      </c>
      <c r="CT518">
        <v>9</v>
      </c>
      <c r="CU518">
        <v>30</v>
      </c>
      <c r="CV518">
        <v>18</v>
      </c>
      <c r="CW518">
        <v>31</v>
      </c>
      <c r="CX518">
        <v>30</v>
      </c>
      <c r="CY518">
        <v>26</v>
      </c>
      <c r="CZ518">
        <v>9</v>
      </c>
      <c r="DA518">
        <v>652</v>
      </c>
      <c r="DB518">
        <v>502</v>
      </c>
      <c r="DC518">
        <v>643</v>
      </c>
      <c r="DD518">
        <v>165</v>
      </c>
      <c r="DE518">
        <v>574</v>
      </c>
      <c r="DF518">
        <v>378</v>
      </c>
      <c r="DG518">
        <v>579</v>
      </c>
      <c r="DH518">
        <v>547</v>
      </c>
      <c r="DI518">
        <v>550</v>
      </c>
      <c r="DJ518">
        <v>247</v>
      </c>
      <c r="DL518">
        <v>787</v>
      </c>
      <c r="DM518">
        <v>775</v>
      </c>
      <c r="DN518">
        <v>12</v>
      </c>
      <c r="DO518">
        <v>787</v>
      </c>
      <c r="DP518">
        <v>56</v>
      </c>
      <c r="DQ518">
        <v>719</v>
      </c>
      <c r="DR518">
        <v>12</v>
      </c>
      <c r="DS518">
        <v>106</v>
      </c>
      <c r="DT518">
        <v>303</v>
      </c>
      <c r="DU518">
        <v>255</v>
      </c>
      <c r="DV518">
        <v>293</v>
      </c>
      <c r="DW518">
        <v>156</v>
      </c>
      <c r="DX518">
        <v>15</v>
      </c>
      <c r="DY518">
        <v>67</v>
      </c>
      <c r="DZ518">
        <v>0</v>
      </c>
      <c r="EA518">
        <v>1</v>
      </c>
      <c r="EB518">
        <v>85</v>
      </c>
      <c r="EC518">
        <v>20</v>
      </c>
      <c r="ED518">
        <v>277</v>
      </c>
      <c r="EE518">
        <v>23</v>
      </c>
      <c r="EF518">
        <v>5</v>
      </c>
      <c r="EG518">
        <v>57</v>
      </c>
      <c r="EH518">
        <v>419</v>
      </c>
      <c r="EI518">
        <v>306</v>
      </c>
      <c r="EJ518">
        <v>4</v>
      </c>
      <c r="EK518">
        <v>29</v>
      </c>
      <c r="EL518">
        <v>21</v>
      </c>
      <c r="EM518">
        <v>2</v>
      </c>
      <c r="EN518">
        <v>0</v>
      </c>
      <c r="EO518">
        <v>26</v>
      </c>
      <c r="EP518">
        <v>392</v>
      </c>
      <c r="EQ518">
        <v>301</v>
      </c>
      <c r="ER518">
        <v>5</v>
      </c>
      <c r="ES518">
        <v>101</v>
      </c>
      <c r="ET518">
        <v>22</v>
      </c>
      <c r="EU518">
        <v>134</v>
      </c>
      <c r="EV518">
        <v>27</v>
      </c>
      <c r="EW518">
        <v>12003</v>
      </c>
      <c r="EX518">
        <v>6</v>
      </c>
      <c r="EY518">
        <v>481</v>
      </c>
      <c r="EZ518">
        <v>99</v>
      </c>
      <c r="FA518">
        <v>78</v>
      </c>
      <c r="FB518">
        <v>188</v>
      </c>
      <c r="FC518">
        <v>6499</v>
      </c>
      <c r="FD518">
        <v>4886</v>
      </c>
      <c r="FE518">
        <v>779</v>
      </c>
      <c r="FF518">
        <v>12164</v>
      </c>
      <c r="FG518">
        <v>86</v>
      </c>
      <c r="FH518">
        <v>49</v>
      </c>
      <c r="FI518">
        <v>0</v>
      </c>
      <c r="FJ518">
        <v>14</v>
      </c>
      <c r="FK518">
        <v>7</v>
      </c>
      <c r="FL518">
        <v>71</v>
      </c>
      <c r="FM518">
        <v>8</v>
      </c>
      <c r="FN518">
        <v>5</v>
      </c>
      <c r="FO518">
        <v>3</v>
      </c>
      <c r="FP518">
        <v>1</v>
      </c>
      <c r="FQ518">
        <v>0</v>
      </c>
      <c r="FR518">
        <v>2</v>
      </c>
      <c r="FS518">
        <v>1</v>
      </c>
      <c r="FT518">
        <v>0</v>
      </c>
      <c r="FU518">
        <v>11</v>
      </c>
      <c r="FV518">
        <v>5</v>
      </c>
      <c r="FW518">
        <v>1</v>
      </c>
      <c r="FX518">
        <v>3</v>
      </c>
      <c r="FY518">
        <v>8</v>
      </c>
      <c r="FZ518">
        <v>2</v>
      </c>
      <c r="GA518">
        <v>16</v>
      </c>
      <c r="GB518">
        <v>4</v>
      </c>
      <c r="GC518">
        <v>420</v>
      </c>
      <c r="GD518">
        <v>121</v>
      </c>
      <c r="GE518">
        <v>541</v>
      </c>
      <c r="GF518">
        <v>11</v>
      </c>
      <c r="GG518">
        <v>1</v>
      </c>
      <c r="GH518">
        <v>12</v>
      </c>
      <c r="GI518">
        <v>404</v>
      </c>
      <c r="GJ518">
        <v>120</v>
      </c>
      <c r="GK518">
        <v>524</v>
      </c>
      <c r="GL518">
        <v>420</v>
      </c>
      <c r="GM518">
        <v>21</v>
      </c>
      <c r="GN518">
        <v>20</v>
      </c>
      <c r="GO518">
        <v>21</v>
      </c>
      <c r="GP518">
        <v>213</v>
      </c>
      <c r="GQ518">
        <v>3</v>
      </c>
      <c r="GR518">
        <v>2</v>
      </c>
      <c r="GS518">
        <v>2</v>
      </c>
      <c r="GT518" t="s">
        <v>118</v>
      </c>
      <c r="GU518" t="s">
        <v>1435</v>
      </c>
      <c r="HH518" s="130"/>
      <c r="HI518" s="130"/>
      <c r="HN518" s="130"/>
      <c r="HO518" s="130"/>
      <c r="HP518" s="130"/>
    </row>
    <row r="519" spans="1:224" x14ac:dyDescent="0.3">
      <c r="A519" t="s">
        <v>147</v>
      </c>
      <c r="B519" t="s">
        <v>243</v>
      </c>
      <c r="C519" t="s">
        <v>1006</v>
      </c>
      <c r="D519" t="s">
        <v>1007</v>
      </c>
      <c r="E519" s="353">
        <v>44713</v>
      </c>
      <c r="F519">
        <v>16567</v>
      </c>
      <c r="G519">
        <v>715</v>
      </c>
      <c r="H519">
        <v>633</v>
      </c>
      <c r="I519">
        <v>698</v>
      </c>
      <c r="J519">
        <v>639</v>
      </c>
      <c r="K519">
        <v>682</v>
      </c>
      <c r="L519">
        <v>402</v>
      </c>
      <c r="M519">
        <v>623</v>
      </c>
      <c r="N519">
        <v>480</v>
      </c>
      <c r="O519">
        <v>729</v>
      </c>
      <c r="P519">
        <v>43</v>
      </c>
      <c r="Q519">
        <v>33</v>
      </c>
      <c r="R519">
        <v>41</v>
      </c>
      <c r="S519">
        <v>37</v>
      </c>
      <c r="T519">
        <v>37</v>
      </c>
      <c r="U519">
        <v>21</v>
      </c>
      <c r="V519">
        <v>33</v>
      </c>
      <c r="W519">
        <v>28</v>
      </c>
      <c r="X519">
        <v>46</v>
      </c>
      <c r="Y519">
        <v>663</v>
      </c>
      <c r="Z519">
        <v>591</v>
      </c>
      <c r="AA519">
        <v>647</v>
      </c>
      <c r="AB519">
        <v>593</v>
      </c>
      <c r="AC519">
        <v>636</v>
      </c>
      <c r="AD519">
        <v>377</v>
      </c>
      <c r="AE519">
        <v>583</v>
      </c>
      <c r="AF519">
        <v>446</v>
      </c>
      <c r="AG519">
        <v>672</v>
      </c>
      <c r="AH519">
        <v>88</v>
      </c>
      <c r="AI519">
        <v>86</v>
      </c>
      <c r="AJ519">
        <v>5</v>
      </c>
      <c r="AK519">
        <v>5</v>
      </c>
      <c r="AL519">
        <v>82</v>
      </c>
      <c r="AM519">
        <v>81</v>
      </c>
      <c r="AN519">
        <v>314</v>
      </c>
      <c r="AO519">
        <v>16</v>
      </c>
      <c r="AP519">
        <v>295</v>
      </c>
      <c r="AQ519">
        <v>1</v>
      </c>
      <c r="AR519">
        <v>1</v>
      </c>
      <c r="AS519">
        <v>0</v>
      </c>
      <c r="AT519">
        <v>208</v>
      </c>
      <c r="AU519">
        <v>11</v>
      </c>
      <c r="AV519">
        <v>194</v>
      </c>
      <c r="AW519">
        <v>623</v>
      </c>
      <c r="AX519">
        <v>4</v>
      </c>
      <c r="AY519">
        <v>6</v>
      </c>
      <c r="AZ519">
        <v>608</v>
      </c>
      <c r="BA519">
        <v>33</v>
      </c>
      <c r="BB519">
        <v>0</v>
      </c>
      <c r="BC519">
        <v>0</v>
      </c>
      <c r="BD519">
        <v>33</v>
      </c>
      <c r="BE519">
        <v>583</v>
      </c>
      <c r="BF519">
        <v>4</v>
      </c>
      <c r="BG519">
        <v>6</v>
      </c>
      <c r="BH519">
        <v>568</v>
      </c>
      <c r="BI519">
        <v>152</v>
      </c>
      <c r="BJ519">
        <v>17</v>
      </c>
      <c r="BK519">
        <v>132</v>
      </c>
      <c r="BL519">
        <v>97</v>
      </c>
      <c r="BM519">
        <v>29</v>
      </c>
      <c r="BN519">
        <v>13</v>
      </c>
      <c r="BO519">
        <v>46</v>
      </c>
      <c r="BP519">
        <v>6</v>
      </c>
      <c r="BQ519">
        <v>0</v>
      </c>
      <c r="BR519">
        <v>0</v>
      </c>
      <c r="BS519">
        <v>40</v>
      </c>
      <c r="BT519">
        <v>0</v>
      </c>
      <c r="BU519">
        <v>1</v>
      </c>
      <c r="BV519">
        <v>4</v>
      </c>
      <c r="BW519">
        <v>11</v>
      </c>
      <c r="BX519">
        <v>0</v>
      </c>
      <c r="BY519">
        <v>11</v>
      </c>
      <c r="BZ519">
        <v>33</v>
      </c>
      <c r="CA519">
        <v>8</v>
      </c>
      <c r="CB519">
        <v>29</v>
      </c>
      <c r="CC519">
        <v>4</v>
      </c>
      <c r="CG519">
        <v>715</v>
      </c>
      <c r="CH519">
        <v>527</v>
      </c>
      <c r="CI519">
        <v>698</v>
      </c>
      <c r="CJ519">
        <v>180</v>
      </c>
      <c r="CK519">
        <v>600</v>
      </c>
      <c r="CL519">
        <v>399</v>
      </c>
      <c r="CM519">
        <v>633</v>
      </c>
      <c r="CN519">
        <v>581</v>
      </c>
      <c r="CO519">
        <v>605</v>
      </c>
      <c r="CP519">
        <v>253</v>
      </c>
      <c r="CQ519">
        <v>43</v>
      </c>
      <c r="CR519">
        <v>35</v>
      </c>
      <c r="CS519">
        <v>41</v>
      </c>
      <c r="CT519">
        <v>9</v>
      </c>
      <c r="CU519">
        <v>31</v>
      </c>
      <c r="CV519">
        <v>19</v>
      </c>
      <c r="CW519">
        <v>33</v>
      </c>
      <c r="CX519">
        <v>32</v>
      </c>
      <c r="CY519">
        <v>30</v>
      </c>
      <c r="CZ519">
        <v>10</v>
      </c>
      <c r="DA519">
        <v>663</v>
      </c>
      <c r="DB519">
        <v>500</v>
      </c>
      <c r="DC519">
        <v>647</v>
      </c>
      <c r="DD519">
        <v>170</v>
      </c>
      <c r="DE519">
        <v>575</v>
      </c>
      <c r="DF519">
        <v>383</v>
      </c>
      <c r="DG519">
        <v>591</v>
      </c>
      <c r="DH519">
        <v>560</v>
      </c>
      <c r="DI519">
        <v>567</v>
      </c>
      <c r="DJ519">
        <v>245</v>
      </c>
      <c r="DL519">
        <v>796</v>
      </c>
      <c r="DM519">
        <v>784</v>
      </c>
      <c r="DN519">
        <v>12</v>
      </c>
      <c r="DO519">
        <v>796</v>
      </c>
      <c r="DP519">
        <v>58</v>
      </c>
      <c r="DQ519">
        <v>726</v>
      </c>
      <c r="DR519">
        <v>12</v>
      </c>
      <c r="DS519">
        <v>110</v>
      </c>
      <c r="DT519">
        <v>305</v>
      </c>
      <c r="DU519">
        <v>257</v>
      </c>
      <c r="DV519">
        <v>292</v>
      </c>
      <c r="DW519">
        <v>160</v>
      </c>
      <c r="DX519">
        <v>17</v>
      </c>
      <c r="DY519">
        <v>69</v>
      </c>
      <c r="DZ519">
        <v>0</v>
      </c>
      <c r="EA519">
        <v>1</v>
      </c>
      <c r="EB519">
        <v>89</v>
      </c>
      <c r="EC519">
        <v>20</v>
      </c>
      <c r="ED519">
        <v>279</v>
      </c>
      <c r="EE519">
        <v>23</v>
      </c>
      <c r="EF519">
        <v>4</v>
      </c>
      <c r="EG519">
        <v>58</v>
      </c>
      <c r="EH519">
        <v>426</v>
      </c>
      <c r="EI519">
        <v>308</v>
      </c>
      <c r="EJ519">
        <v>4</v>
      </c>
      <c r="EK519">
        <v>29</v>
      </c>
      <c r="EL519">
        <v>21</v>
      </c>
      <c r="EM519">
        <v>2</v>
      </c>
      <c r="EN519">
        <v>0</v>
      </c>
      <c r="EO519">
        <v>25</v>
      </c>
      <c r="EP519">
        <v>388</v>
      </c>
      <c r="EQ519">
        <v>298</v>
      </c>
      <c r="ER519">
        <v>6</v>
      </c>
      <c r="ES519">
        <v>100</v>
      </c>
      <c r="ET519">
        <v>23</v>
      </c>
      <c r="EU519">
        <v>134</v>
      </c>
      <c r="EV519">
        <v>28</v>
      </c>
      <c r="EW519">
        <v>12035</v>
      </c>
      <c r="EX519">
        <v>2</v>
      </c>
      <c r="EY519">
        <v>472</v>
      </c>
      <c r="EZ519">
        <v>86</v>
      </c>
      <c r="FA519">
        <v>78</v>
      </c>
      <c r="FB519">
        <v>187</v>
      </c>
      <c r="FC519">
        <v>6515</v>
      </c>
      <c r="FD519">
        <v>4903</v>
      </c>
      <c r="FE519">
        <v>779</v>
      </c>
      <c r="FF519">
        <v>12197</v>
      </c>
      <c r="FG519">
        <v>94</v>
      </c>
      <c r="FH519">
        <v>49</v>
      </c>
      <c r="FI519">
        <v>1</v>
      </c>
      <c r="FJ519">
        <v>13</v>
      </c>
      <c r="FK519">
        <v>9</v>
      </c>
      <c r="FL519">
        <v>77</v>
      </c>
      <c r="FM519">
        <v>8</v>
      </c>
      <c r="FN519">
        <v>4</v>
      </c>
      <c r="FO519">
        <v>3</v>
      </c>
      <c r="FP519">
        <v>1</v>
      </c>
      <c r="FQ519">
        <v>0</v>
      </c>
      <c r="FR519">
        <v>2</v>
      </c>
      <c r="FS519">
        <v>1</v>
      </c>
      <c r="FT519">
        <v>0</v>
      </c>
      <c r="FU519">
        <v>11</v>
      </c>
      <c r="FV519">
        <v>6</v>
      </c>
      <c r="FW519">
        <v>1</v>
      </c>
      <c r="FX519">
        <v>3</v>
      </c>
      <c r="FY519">
        <v>8</v>
      </c>
      <c r="FZ519">
        <v>2</v>
      </c>
      <c r="GA519">
        <v>15</v>
      </c>
      <c r="GB519">
        <v>4</v>
      </c>
      <c r="GC519">
        <v>427</v>
      </c>
      <c r="GD519">
        <v>123</v>
      </c>
      <c r="GE519">
        <v>550</v>
      </c>
      <c r="GF519">
        <v>13</v>
      </c>
      <c r="GG519">
        <v>1</v>
      </c>
      <c r="GH519">
        <v>14</v>
      </c>
      <c r="GI519">
        <v>409</v>
      </c>
      <c r="GJ519">
        <v>122</v>
      </c>
      <c r="GK519">
        <v>531</v>
      </c>
      <c r="GL519">
        <v>427</v>
      </c>
      <c r="GM519">
        <v>21</v>
      </c>
      <c r="GN519">
        <v>20</v>
      </c>
      <c r="GO519">
        <v>21</v>
      </c>
      <c r="GP519">
        <v>218</v>
      </c>
      <c r="GQ519">
        <v>3</v>
      </c>
      <c r="GR519">
        <v>2</v>
      </c>
      <c r="GS519">
        <v>2</v>
      </c>
      <c r="GT519" t="s">
        <v>121</v>
      </c>
      <c r="GU519" t="s">
        <v>1435</v>
      </c>
      <c r="HH519" s="130"/>
      <c r="HI519" s="130"/>
      <c r="HN519" s="130"/>
      <c r="HO519" s="130"/>
      <c r="HP519" s="130"/>
    </row>
    <row r="520" spans="1:224" x14ac:dyDescent="0.3">
      <c r="HH520" s="130"/>
      <c r="HI520" s="130"/>
      <c r="HN520" s="130"/>
      <c r="HO520" s="130"/>
      <c r="HP520" s="130"/>
    </row>
    <row r="521" spans="1:224" x14ac:dyDescent="0.3">
      <c r="HH521" s="130"/>
      <c r="HI521" s="130"/>
      <c r="HN521" s="130"/>
      <c r="HO521" s="130"/>
      <c r="HP521" s="130"/>
    </row>
    <row r="522" spans="1:224" x14ac:dyDescent="0.3">
      <c r="HH522" s="130"/>
      <c r="HI522" s="130"/>
      <c r="HN522" s="130"/>
      <c r="HO522" s="130"/>
      <c r="HP522" s="130"/>
    </row>
    <row r="523" spans="1:224" x14ac:dyDescent="0.3">
      <c r="HH523" s="130"/>
      <c r="HI523" s="130"/>
      <c r="HN523" s="130"/>
      <c r="HO523" s="130"/>
      <c r="HP523" s="130"/>
    </row>
    <row r="524" spans="1:224" x14ac:dyDescent="0.3">
      <c r="HH524" s="130"/>
      <c r="HI524" s="130"/>
      <c r="HN524" s="130"/>
      <c r="HO524" s="130"/>
      <c r="HP524" s="130"/>
    </row>
    <row r="525" spans="1:224" x14ac:dyDescent="0.3">
      <c r="HH525" s="130"/>
      <c r="HI525" s="130"/>
      <c r="HN525" s="130"/>
      <c r="HO525" s="130"/>
      <c r="HP525" s="130"/>
    </row>
    <row r="526" spans="1:224" x14ac:dyDescent="0.3">
      <c r="HH526" s="130"/>
      <c r="HI526" s="130"/>
      <c r="HN526" s="130"/>
      <c r="HO526" s="130"/>
      <c r="HP526" s="130"/>
    </row>
    <row r="527" spans="1:224" x14ac:dyDescent="0.3">
      <c r="HH527" s="130"/>
      <c r="HI527" s="130"/>
      <c r="HN527" s="130"/>
      <c r="HO527" s="130"/>
      <c r="HP527" s="130"/>
    </row>
    <row r="528" spans="1:224" x14ac:dyDescent="0.3">
      <c r="HH528" s="130"/>
      <c r="HI528" s="130"/>
      <c r="HN528" s="130"/>
      <c r="HO528" s="130"/>
      <c r="HP528" s="130"/>
    </row>
    <row r="529" spans="216:224" x14ac:dyDescent="0.3">
      <c r="HH529" s="130"/>
      <c r="HI529" s="130"/>
      <c r="HN529" s="130"/>
      <c r="HO529" s="130"/>
      <c r="HP529" s="130"/>
    </row>
    <row r="530" spans="216:224" x14ac:dyDescent="0.3">
      <c r="HH530" s="130"/>
      <c r="HI530" s="130"/>
      <c r="HN530" s="130"/>
      <c r="HO530" s="130"/>
      <c r="HP530" s="130"/>
    </row>
    <row r="531" spans="216:224" x14ac:dyDescent="0.3">
      <c r="HH531" s="130"/>
      <c r="HI531" s="130"/>
      <c r="HN531" s="130"/>
      <c r="HO531" s="130"/>
      <c r="HP531" s="130"/>
    </row>
    <row r="532" spans="216:224" x14ac:dyDescent="0.3">
      <c r="HH532" s="130"/>
      <c r="HI532" s="130"/>
      <c r="HN532" s="130"/>
      <c r="HO532" s="130"/>
      <c r="HP532" s="130"/>
    </row>
    <row r="533" spans="216:224" x14ac:dyDescent="0.3">
      <c r="HH533" s="130"/>
      <c r="HI533" s="130"/>
      <c r="HN533" s="130"/>
      <c r="HO533" s="130"/>
      <c r="HP533" s="130"/>
    </row>
    <row r="534" spans="216:224" x14ac:dyDescent="0.3">
      <c r="HH534" s="130"/>
      <c r="HI534" s="130"/>
      <c r="HN534" s="130"/>
      <c r="HO534" s="130"/>
      <c r="HP534" s="130"/>
    </row>
    <row r="535" spans="216:224" x14ac:dyDescent="0.3">
      <c r="HH535" s="130"/>
      <c r="HI535" s="130"/>
      <c r="HN535" s="130"/>
      <c r="HO535" s="130"/>
      <c r="HP535" s="130"/>
    </row>
    <row r="536" spans="216:224" x14ac:dyDescent="0.3">
      <c r="HH536" s="130"/>
      <c r="HI536" s="130"/>
      <c r="HN536" s="130"/>
      <c r="HO536" s="130"/>
      <c r="HP536" s="130"/>
    </row>
    <row r="537" spans="216:224" x14ac:dyDescent="0.3">
      <c r="HH537" s="130"/>
      <c r="HI537" s="130"/>
      <c r="HN537" s="130"/>
      <c r="HO537" s="130"/>
      <c r="HP537" s="130"/>
    </row>
    <row r="538" spans="216:224" x14ac:dyDescent="0.3">
      <c r="HH538" s="130"/>
      <c r="HI538" s="130"/>
      <c r="HN538" s="130"/>
      <c r="HO538" s="130"/>
      <c r="HP538" s="130"/>
    </row>
    <row r="539" spans="216:224" x14ac:dyDescent="0.3">
      <c r="HH539" s="130"/>
      <c r="HI539" s="130"/>
      <c r="HN539" s="130"/>
      <c r="HO539" s="130"/>
      <c r="HP539" s="130"/>
    </row>
    <row r="540" spans="216:224" x14ac:dyDescent="0.3">
      <c r="HH540" s="130"/>
      <c r="HI540" s="130"/>
      <c r="HN540" s="130"/>
      <c r="HO540" s="130"/>
      <c r="HP540" s="130"/>
    </row>
    <row r="541" spans="216:224" x14ac:dyDescent="0.3">
      <c r="HH541" s="130"/>
      <c r="HI541" s="130"/>
      <c r="HN541" s="130"/>
      <c r="HO541" s="130"/>
      <c r="HP541" s="130"/>
    </row>
    <row r="542" spans="216:224" x14ac:dyDescent="0.3">
      <c r="HH542" s="130"/>
      <c r="HI542" s="130"/>
      <c r="HN542" s="130"/>
      <c r="HO542" s="130"/>
      <c r="HP542" s="130"/>
    </row>
    <row r="543" spans="216:224" x14ac:dyDescent="0.3">
      <c r="HH543" s="130"/>
      <c r="HI543" s="130"/>
      <c r="HN543" s="130"/>
      <c r="HO543" s="130"/>
      <c r="HP543" s="130"/>
    </row>
    <row r="544" spans="216:224" x14ac:dyDescent="0.3">
      <c r="HH544" s="130"/>
      <c r="HI544" s="130"/>
      <c r="HN544" s="130"/>
      <c r="HO544" s="130"/>
      <c r="HP544" s="130"/>
    </row>
    <row r="545" spans="216:224" x14ac:dyDescent="0.3">
      <c r="HH545" s="130"/>
      <c r="HI545" s="130"/>
      <c r="HN545" s="130"/>
      <c r="HO545" s="130"/>
      <c r="HP545" s="130"/>
    </row>
    <row r="546" spans="216:224" x14ac:dyDescent="0.3">
      <c r="HH546" s="130"/>
      <c r="HI546" s="130"/>
      <c r="HN546" s="130"/>
      <c r="HO546" s="130"/>
      <c r="HP546" s="130"/>
    </row>
    <row r="547" spans="216:224" x14ac:dyDescent="0.3">
      <c r="HH547" s="130"/>
      <c r="HI547" s="130"/>
      <c r="HN547" s="130"/>
      <c r="HO547" s="130"/>
      <c r="HP547" s="130"/>
    </row>
    <row r="548" spans="216:224" x14ac:dyDescent="0.3">
      <c r="HH548" s="130"/>
      <c r="HI548" s="130"/>
      <c r="HN548" s="130"/>
      <c r="HO548" s="130"/>
      <c r="HP548" s="130"/>
    </row>
    <row r="549" spans="216:224" x14ac:dyDescent="0.3">
      <c r="HH549" s="130"/>
      <c r="HI549" s="130"/>
      <c r="HN549" s="130"/>
      <c r="HO549" s="130"/>
      <c r="HP549" s="130"/>
    </row>
    <row r="550" spans="216:224" x14ac:dyDescent="0.3">
      <c r="HH550" s="130"/>
      <c r="HI550" s="130"/>
      <c r="HN550" s="130"/>
      <c r="HO550" s="130"/>
      <c r="HP550" s="130"/>
    </row>
    <row r="551" spans="216:224" x14ac:dyDescent="0.3">
      <c r="HH551" s="130"/>
      <c r="HI551" s="130"/>
      <c r="HN551" s="130"/>
      <c r="HO551" s="130"/>
      <c r="HP551" s="130"/>
    </row>
    <row r="552" spans="216:224" x14ac:dyDescent="0.3">
      <c r="HH552" s="130"/>
      <c r="HI552" s="130"/>
      <c r="HN552" s="130"/>
      <c r="HO552" s="130"/>
      <c r="HP552" s="130"/>
    </row>
    <row r="553" spans="216:224" x14ac:dyDescent="0.3">
      <c r="HH553" s="130"/>
      <c r="HI553" s="130"/>
      <c r="HN553" s="130"/>
      <c r="HO553" s="130"/>
      <c r="HP553" s="130"/>
    </row>
    <row r="554" spans="216:224" x14ac:dyDescent="0.3">
      <c r="HH554" s="130"/>
      <c r="HI554" s="130"/>
      <c r="HN554" s="130"/>
      <c r="HO554" s="130"/>
      <c r="HP554" s="130"/>
    </row>
    <row r="555" spans="216:224" x14ac:dyDescent="0.3">
      <c r="HH555" s="130"/>
      <c r="HI555" s="130"/>
      <c r="HN555" s="130"/>
      <c r="HO555" s="130"/>
      <c r="HP555" s="130"/>
    </row>
    <row r="556" spans="216:224" x14ac:dyDescent="0.3">
      <c r="HH556" s="130"/>
      <c r="HI556" s="130"/>
      <c r="HN556" s="130"/>
      <c r="HO556" s="130"/>
      <c r="HP556" s="130"/>
    </row>
    <row r="557" spans="216:224" x14ac:dyDescent="0.3">
      <c r="HH557" s="130"/>
      <c r="HI557" s="130"/>
      <c r="HN557" s="130"/>
      <c r="HO557" s="130"/>
      <c r="HP557" s="130"/>
    </row>
    <row r="558" spans="216:224" x14ac:dyDescent="0.3">
      <c r="HH558" s="130"/>
      <c r="HI558" s="130"/>
      <c r="HN558" s="130"/>
      <c r="HO558" s="130"/>
      <c r="HP558" s="130"/>
    </row>
    <row r="559" spans="216:224" x14ac:dyDescent="0.3">
      <c r="HH559" s="130"/>
      <c r="HI559" s="130"/>
      <c r="HN559" s="130"/>
      <c r="HO559" s="130"/>
      <c r="HP559" s="130"/>
    </row>
    <row r="560" spans="216:224" x14ac:dyDescent="0.3">
      <c r="HH560" s="130"/>
      <c r="HI560" s="130"/>
      <c r="HN560" s="130"/>
      <c r="HO560" s="130"/>
      <c r="HP560" s="130"/>
    </row>
    <row r="561" spans="216:224" x14ac:dyDescent="0.3">
      <c r="HH561" s="130"/>
      <c r="HI561" s="130"/>
      <c r="HN561" s="130"/>
      <c r="HO561" s="130"/>
      <c r="HP561" s="130"/>
    </row>
    <row r="562" spans="216:224" x14ac:dyDescent="0.3">
      <c r="HH562" s="130"/>
      <c r="HI562" s="130"/>
      <c r="HN562" s="130"/>
      <c r="HO562" s="130"/>
      <c r="HP562" s="130"/>
    </row>
    <row r="563" spans="216:224" x14ac:dyDescent="0.3">
      <c r="HH563" s="130"/>
      <c r="HI563" s="130"/>
      <c r="HN563" s="130"/>
      <c r="HO563" s="130"/>
      <c r="HP563" s="130"/>
    </row>
    <row r="564" spans="216:224" x14ac:dyDescent="0.3">
      <c r="HH564" s="130"/>
      <c r="HI564" s="130"/>
      <c r="HN564" s="130"/>
      <c r="HO564" s="130"/>
      <c r="HP564" s="130"/>
    </row>
    <row r="565" spans="216:224" x14ac:dyDescent="0.3">
      <c r="HH565" s="130"/>
      <c r="HI565" s="130"/>
      <c r="HN565" s="130"/>
      <c r="HO565" s="130"/>
      <c r="HP565" s="130"/>
    </row>
    <row r="566" spans="216:224" x14ac:dyDescent="0.3">
      <c r="HH566" s="130"/>
      <c r="HI566" s="130"/>
      <c r="HN566" s="130"/>
      <c r="HO566" s="130"/>
      <c r="HP566" s="130"/>
    </row>
    <row r="567" spans="216:224" x14ac:dyDescent="0.3">
      <c r="HH567" s="130"/>
      <c r="HI567" s="130"/>
      <c r="HN567" s="130"/>
      <c r="HO567" s="130"/>
      <c r="HP567" s="130"/>
    </row>
    <row r="568" spans="216:224" x14ac:dyDescent="0.3">
      <c r="HH568" s="130"/>
      <c r="HI568" s="130"/>
      <c r="HN568" s="130"/>
      <c r="HO568" s="130"/>
      <c r="HP568" s="130"/>
    </row>
    <row r="569" spans="216:224" x14ac:dyDescent="0.3">
      <c r="HH569" s="130"/>
      <c r="HI569" s="130"/>
      <c r="HN569" s="130"/>
      <c r="HO569" s="130"/>
      <c r="HP569" s="130"/>
    </row>
    <row r="570" spans="216:224" x14ac:dyDescent="0.3">
      <c r="HH570" s="130"/>
      <c r="HI570" s="130"/>
      <c r="HN570" s="130"/>
      <c r="HO570" s="130"/>
      <c r="HP570" s="130"/>
    </row>
    <row r="571" spans="216:224" x14ac:dyDescent="0.3">
      <c r="HH571" s="130"/>
      <c r="HI571" s="130"/>
      <c r="HN571" s="130"/>
      <c r="HO571" s="130"/>
      <c r="HP571" s="130"/>
    </row>
    <row r="572" spans="216:224" x14ac:dyDescent="0.3">
      <c r="HH572" s="130"/>
      <c r="HI572" s="130"/>
      <c r="HN572" s="130"/>
      <c r="HO572" s="130"/>
      <c r="HP572" s="130"/>
    </row>
    <row r="573" spans="216:224" x14ac:dyDescent="0.3">
      <c r="HH573" s="130"/>
      <c r="HI573" s="130"/>
      <c r="HN573" s="130"/>
      <c r="HO573" s="130"/>
      <c r="HP573" s="130"/>
    </row>
    <row r="574" spans="216:224" x14ac:dyDescent="0.3">
      <c r="HH574" s="130"/>
      <c r="HI574" s="130"/>
      <c r="HN574" s="130"/>
      <c r="HO574" s="130"/>
      <c r="HP574" s="130"/>
    </row>
    <row r="575" spans="216:224" x14ac:dyDescent="0.3">
      <c r="HH575" s="130"/>
      <c r="HI575" s="130"/>
      <c r="HN575" s="130"/>
      <c r="HO575" s="130"/>
      <c r="HP575" s="130"/>
    </row>
    <row r="576" spans="216:224" x14ac:dyDescent="0.3">
      <c r="HH576" s="130"/>
      <c r="HI576" s="130"/>
      <c r="HN576" s="130"/>
      <c r="HO576" s="130"/>
      <c r="HP576" s="130"/>
    </row>
    <row r="577" spans="216:224" x14ac:dyDescent="0.3">
      <c r="HH577" s="130"/>
      <c r="HI577" s="130"/>
      <c r="HN577" s="130"/>
      <c r="HO577" s="130"/>
      <c r="HP577" s="130"/>
    </row>
    <row r="578" spans="216:224" x14ac:dyDescent="0.3">
      <c r="HH578" s="130"/>
      <c r="HI578" s="130"/>
      <c r="HN578" s="130"/>
      <c r="HO578" s="130"/>
      <c r="HP578" s="130"/>
    </row>
    <row r="579" spans="216:224" x14ac:dyDescent="0.3">
      <c r="HH579" s="130"/>
      <c r="HI579" s="130"/>
      <c r="HN579" s="130"/>
      <c r="HO579" s="130"/>
      <c r="HP579" s="130"/>
    </row>
    <row r="580" spans="216:224" x14ac:dyDescent="0.3">
      <c r="HH580" s="130"/>
      <c r="HI580" s="130"/>
      <c r="HN580" s="130"/>
      <c r="HO580" s="130"/>
      <c r="HP580" s="130"/>
    </row>
    <row r="581" spans="216:224" x14ac:dyDescent="0.3">
      <c r="HH581" s="130"/>
      <c r="HI581" s="130"/>
      <c r="HN581" s="130"/>
      <c r="HO581" s="130"/>
      <c r="HP581" s="130"/>
    </row>
    <row r="582" spans="216:224" x14ac:dyDescent="0.3">
      <c r="HH582" s="130"/>
      <c r="HI582" s="130"/>
      <c r="HN582" s="130"/>
      <c r="HO582" s="130"/>
      <c r="HP582" s="130"/>
    </row>
    <row r="583" spans="216:224" x14ac:dyDescent="0.3">
      <c r="HH583" s="130"/>
      <c r="HI583" s="130"/>
      <c r="HN583" s="130"/>
      <c r="HO583" s="130"/>
      <c r="HP583" s="130"/>
    </row>
    <row r="584" spans="216:224" x14ac:dyDescent="0.3">
      <c r="HH584" s="130"/>
      <c r="HI584" s="130"/>
      <c r="HN584" s="130"/>
      <c r="HO584" s="130"/>
      <c r="HP584" s="130"/>
    </row>
    <row r="585" spans="216:224" x14ac:dyDescent="0.3">
      <c r="HH585" s="130"/>
      <c r="HI585" s="130"/>
      <c r="HN585" s="130"/>
      <c r="HO585" s="130"/>
      <c r="HP585" s="130"/>
    </row>
    <row r="586" spans="216:224" x14ac:dyDescent="0.3">
      <c r="HH586" s="130"/>
      <c r="HI586" s="130"/>
      <c r="HN586" s="130"/>
      <c r="HO586" s="130"/>
      <c r="HP586" s="130"/>
    </row>
    <row r="587" spans="216:224" x14ac:dyDescent="0.3">
      <c r="HH587" s="130"/>
      <c r="HI587" s="130"/>
      <c r="HN587" s="130"/>
      <c r="HO587" s="130"/>
      <c r="HP587" s="130"/>
    </row>
    <row r="588" spans="216:224" x14ac:dyDescent="0.3">
      <c r="HH588" s="130"/>
      <c r="HI588" s="130"/>
      <c r="HN588" s="130"/>
      <c r="HO588" s="130"/>
      <c r="HP588" s="130"/>
    </row>
    <row r="589" spans="216:224" x14ac:dyDescent="0.3">
      <c r="HH589" s="130"/>
      <c r="HI589" s="130"/>
      <c r="HN589" s="130"/>
      <c r="HO589" s="130"/>
      <c r="HP589" s="130"/>
    </row>
    <row r="590" spans="216:224" x14ac:dyDescent="0.3">
      <c r="HH590" s="130"/>
      <c r="HI590" s="130"/>
      <c r="HN590" s="130"/>
      <c r="HO590" s="130"/>
      <c r="HP590" s="130"/>
    </row>
    <row r="591" spans="216:224" x14ac:dyDescent="0.3">
      <c r="HH591" s="130"/>
      <c r="HI591" s="130"/>
      <c r="HN591" s="130"/>
      <c r="HO591" s="130"/>
      <c r="HP591" s="130"/>
    </row>
    <row r="592" spans="216:224" x14ac:dyDescent="0.3">
      <c r="HH592" s="130"/>
      <c r="HI592" s="130"/>
      <c r="HN592" s="130"/>
      <c r="HO592" s="130"/>
      <c r="HP592" s="130"/>
    </row>
    <row r="593" spans="216:224" x14ac:dyDescent="0.3">
      <c r="HH593" s="130"/>
      <c r="HI593" s="130"/>
      <c r="HN593" s="130"/>
      <c r="HO593" s="130"/>
      <c r="HP593" s="130"/>
    </row>
    <row r="594" spans="216:224" x14ac:dyDescent="0.3">
      <c r="HH594" s="130"/>
      <c r="HI594" s="130"/>
      <c r="HN594" s="130"/>
      <c r="HO594" s="130"/>
      <c r="HP594" s="130"/>
    </row>
    <row r="595" spans="216:224" x14ac:dyDescent="0.3">
      <c r="HH595" s="130"/>
      <c r="HI595" s="130"/>
      <c r="HN595" s="130"/>
      <c r="HO595" s="130"/>
      <c r="HP595" s="130"/>
    </row>
    <row r="596" spans="216:224" x14ac:dyDescent="0.3">
      <c r="HH596" s="130"/>
      <c r="HI596" s="130"/>
      <c r="HN596" s="130"/>
      <c r="HO596" s="130"/>
      <c r="HP596" s="130"/>
    </row>
    <row r="597" spans="216:224" x14ac:dyDescent="0.3">
      <c r="HH597" s="130"/>
      <c r="HI597" s="130"/>
      <c r="HN597" s="130"/>
      <c r="HO597" s="130"/>
      <c r="HP597" s="130"/>
    </row>
    <row r="598" spans="216:224" x14ac:dyDescent="0.3">
      <c r="HH598" s="130"/>
      <c r="HI598" s="130"/>
      <c r="HN598" s="130"/>
      <c r="HO598" s="130"/>
      <c r="HP598" s="130"/>
    </row>
    <row r="599" spans="216:224" x14ac:dyDescent="0.3">
      <c r="HH599" s="130"/>
      <c r="HI599" s="130"/>
      <c r="HN599" s="130"/>
      <c r="HO599" s="130"/>
      <c r="HP599" s="130"/>
    </row>
    <row r="600" spans="216:224" x14ac:dyDescent="0.3">
      <c r="HH600" s="130"/>
      <c r="HI600" s="130"/>
      <c r="HN600" s="130"/>
      <c r="HO600" s="130"/>
      <c r="HP600" s="130"/>
    </row>
    <row r="601" spans="216:224" x14ac:dyDescent="0.3">
      <c r="HH601" s="130"/>
      <c r="HI601" s="130"/>
      <c r="HN601" s="130"/>
      <c r="HO601" s="130"/>
      <c r="HP601" s="130"/>
    </row>
    <row r="602" spans="216:224" x14ac:dyDescent="0.3">
      <c r="HH602" s="130"/>
      <c r="HI602" s="130"/>
      <c r="HN602" s="130"/>
      <c r="HO602" s="130"/>
      <c r="HP602" s="130"/>
    </row>
    <row r="603" spans="216:224" x14ac:dyDescent="0.3">
      <c r="HH603" s="130"/>
      <c r="HI603" s="130"/>
      <c r="HN603" s="130"/>
      <c r="HO603" s="130"/>
      <c r="HP603" s="130"/>
    </row>
    <row r="604" spans="216:224" x14ac:dyDescent="0.3">
      <c r="HH604" s="130"/>
      <c r="HI604" s="130"/>
      <c r="HN604" s="130"/>
      <c r="HO604" s="130"/>
      <c r="HP604" s="130"/>
    </row>
    <row r="605" spans="216:224" x14ac:dyDescent="0.3">
      <c r="HH605" s="130"/>
      <c r="HI605" s="130"/>
      <c r="HN605" s="130"/>
      <c r="HO605" s="130"/>
      <c r="HP605" s="130"/>
    </row>
    <row r="606" spans="216:224" x14ac:dyDescent="0.3">
      <c r="HH606" s="130"/>
      <c r="HI606" s="130"/>
      <c r="HN606" s="130"/>
      <c r="HO606" s="130"/>
      <c r="HP606" s="130"/>
    </row>
    <row r="607" spans="216:224" x14ac:dyDescent="0.3">
      <c r="HH607" s="130"/>
      <c r="HI607" s="130"/>
      <c r="HN607" s="130"/>
      <c r="HO607" s="130"/>
      <c r="HP607" s="130"/>
    </row>
    <row r="608" spans="216:224" x14ac:dyDescent="0.3">
      <c r="HH608" s="130"/>
      <c r="HI608" s="130"/>
      <c r="HN608" s="130"/>
      <c r="HO608" s="130"/>
      <c r="HP608" s="130"/>
    </row>
    <row r="609" spans="216:224" x14ac:dyDescent="0.3">
      <c r="HH609" s="130"/>
      <c r="HI609" s="130"/>
      <c r="HN609" s="130"/>
      <c r="HO609" s="130"/>
      <c r="HP609" s="130"/>
    </row>
    <row r="610" spans="216:224" x14ac:dyDescent="0.3">
      <c r="HH610" s="130"/>
      <c r="HI610" s="130"/>
      <c r="HN610" s="130"/>
      <c r="HO610" s="130"/>
      <c r="HP610" s="130"/>
    </row>
    <row r="611" spans="216:224" x14ac:dyDescent="0.3">
      <c r="HH611" s="130"/>
      <c r="HI611" s="130"/>
      <c r="HN611" s="130"/>
      <c r="HO611" s="130"/>
      <c r="HP611" s="130"/>
    </row>
    <row r="612" spans="216:224" x14ac:dyDescent="0.3">
      <c r="HH612" s="130"/>
      <c r="HI612" s="130"/>
      <c r="HN612" s="130"/>
      <c r="HO612" s="130"/>
      <c r="HP612" s="130"/>
    </row>
    <row r="613" spans="216:224" x14ac:dyDescent="0.3">
      <c r="HH613" s="130"/>
      <c r="HI613" s="130"/>
      <c r="HN613" s="130"/>
      <c r="HO613" s="130"/>
      <c r="HP613" s="130"/>
    </row>
    <row r="614" spans="216:224" x14ac:dyDescent="0.3">
      <c r="HH614" s="130"/>
      <c r="HI614" s="130"/>
      <c r="HN614" s="130"/>
      <c r="HO614" s="130"/>
      <c r="HP614" s="130"/>
    </row>
    <row r="615" spans="216:224" x14ac:dyDescent="0.3">
      <c r="HH615" s="130"/>
      <c r="HI615" s="130"/>
      <c r="HN615" s="130"/>
      <c r="HO615" s="130"/>
      <c r="HP615" s="130"/>
    </row>
    <row r="616" spans="216:224" x14ac:dyDescent="0.3">
      <c r="HH616" s="130"/>
      <c r="HI616" s="130"/>
      <c r="HN616" s="130"/>
      <c r="HO616" s="130"/>
      <c r="HP616" s="130"/>
    </row>
    <row r="617" spans="216:224" x14ac:dyDescent="0.3">
      <c r="HH617" s="130"/>
      <c r="HI617" s="130"/>
      <c r="HN617" s="130"/>
      <c r="HO617" s="130"/>
      <c r="HP617" s="130"/>
    </row>
    <row r="618" spans="216:224" x14ac:dyDescent="0.3">
      <c r="HH618" s="130"/>
      <c r="HI618" s="130"/>
      <c r="HN618" s="130"/>
      <c r="HO618" s="130"/>
      <c r="HP618" s="130"/>
    </row>
    <row r="619" spans="216:224" x14ac:dyDescent="0.3">
      <c r="HH619" s="130"/>
      <c r="HI619" s="130"/>
      <c r="HN619" s="130"/>
      <c r="HO619" s="130"/>
      <c r="HP619" s="130"/>
    </row>
    <row r="620" spans="216:224" x14ac:dyDescent="0.3">
      <c r="HH620" s="130"/>
      <c r="HI620" s="130"/>
      <c r="HN620" s="130"/>
      <c r="HO620" s="130"/>
      <c r="HP620" s="130"/>
    </row>
    <row r="621" spans="216:224" x14ac:dyDescent="0.3">
      <c r="HH621" s="130"/>
      <c r="HI621" s="130"/>
      <c r="HN621" s="130"/>
      <c r="HO621" s="130"/>
      <c r="HP621" s="130"/>
    </row>
    <row r="622" spans="216:224" x14ac:dyDescent="0.3">
      <c r="HH622" s="130"/>
      <c r="HI622" s="130"/>
      <c r="HN622" s="130"/>
      <c r="HO622" s="130"/>
      <c r="HP622" s="130"/>
    </row>
    <row r="623" spans="216:224" x14ac:dyDescent="0.3">
      <c r="HH623" s="130"/>
      <c r="HI623" s="130"/>
      <c r="HN623" s="130"/>
      <c r="HO623" s="130"/>
      <c r="HP623" s="130"/>
    </row>
    <row r="624" spans="216:224" x14ac:dyDescent="0.3">
      <c r="HH624" s="130"/>
      <c r="HI624" s="130"/>
      <c r="HN624" s="130"/>
      <c r="HO624" s="130"/>
      <c r="HP624" s="130"/>
    </row>
    <row r="625" spans="216:224" x14ac:dyDescent="0.3">
      <c r="HH625" s="130"/>
      <c r="HI625" s="130"/>
      <c r="HN625" s="130"/>
      <c r="HO625" s="130"/>
      <c r="HP625" s="130"/>
    </row>
    <row r="626" spans="216:224" x14ac:dyDescent="0.3">
      <c r="HH626" s="130"/>
      <c r="HI626" s="130"/>
      <c r="HN626" s="130"/>
      <c r="HO626" s="130"/>
      <c r="HP626" s="130"/>
    </row>
    <row r="627" spans="216:224" x14ac:dyDescent="0.3">
      <c r="HH627" s="130"/>
      <c r="HI627" s="130"/>
      <c r="HN627" s="130"/>
      <c r="HO627" s="130"/>
      <c r="HP627" s="130"/>
    </row>
    <row r="628" spans="216:224" x14ac:dyDescent="0.3">
      <c r="HH628" s="130"/>
      <c r="HI628" s="130"/>
      <c r="HN628" s="130"/>
      <c r="HO628" s="130"/>
      <c r="HP628" s="130"/>
    </row>
    <row r="629" spans="216:224" x14ac:dyDescent="0.3">
      <c r="HH629" s="130"/>
      <c r="HI629" s="130"/>
      <c r="HN629" s="130"/>
      <c r="HO629" s="130"/>
      <c r="HP629" s="130"/>
    </row>
    <row r="630" spans="216:224" x14ac:dyDescent="0.3">
      <c r="HH630" s="130"/>
      <c r="HI630" s="130"/>
      <c r="HN630" s="130"/>
      <c r="HO630" s="130"/>
      <c r="HP630" s="130"/>
    </row>
    <row r="631" spans="216:224" x14ac:dyDescent="0.3">
      <c r="HH631" s="130"/>
      <c r="HI631" s="130"/>
      <c r="HN631" s="130"/>
      <c r="HO631" s="130"/>
      <c r="HP631" s="130"/>
    </row>
    <row r="632" spans="216:224" x14ac:dyDescent="0.3">
      <c r="HH632" s="130"/>
      <c r="HI632" s="130"/>
      <c r="HN632" s="130"/>
      <c r="HO632" s="130"/>
      <c r="HP632" s="130"/>
    </row>
    <row r="633" spans="216:224" x14ac:dyDescent="0.3">
      <c r="HH633" s="130"/>
      <c r="HI633" s="130"/>
      <c r="HN633" s="130"/>
      <c r="HO633" s="130"/>
      <c r="HP633" s="130"/>
    </row>
    <row r="634" spans="216:224" x14ac:dyDescent="0.3">
      <c r="HH634" s="130"/>
      <c r="HI634" s="130"/>
      <c r="HN634" s="130"/>
      <c r="HO634" s="130"/>
      <c r="HP634" s="130"/>
    </row>
    <row r="635" spans="216:224" x14ac:dyDescent="0.3">
      <c r="HH635" s="130"/>
      <c r="HI635" s="130"/>
      <c r="HN635" s="130"/>
      <c r="HO635" s="130"/>
      <c r="HP635" s="130"/>
    </row>
    <row r="636" spans="216:224" x14ac:dyDescent="0.3">
      <c r="HH636" s="130"/>
      <c r="HI636" s="130"/>
      <c r="HN636" s="130"/>
      <c r="HO636" s="130"/>
      <c r="HP636" s="130"/>
    </row>
    <row r="637" spans="216:224" x14ac:dyDescent="0.3">
      <c r="HH637" s="130"/>
      <c r="HI637" s="130"/>
      <c r="HN637" s="130"/>
      <c r="HO637" s="130"/>
      <c r="HP637" s="130"/>
    </row>
    <row r="638" spans="216:224" x14ac:dyDescent="0.3">
      <c r="HH638" s="130"/>
      <c r="HI638" s="130"/>
      <c r="HN638" s="130"/>
      <c r="HO638" s="130"/>
      <c r="HP638" s="130"/>
    </row>
    <row r="639" spans="216:224" x14ac:dyDescent="0.3">
      <c r="HH639" s="130"/>
      <c r="HI639" s="130"/>
      <c r="HN639" s="130"/>
      <c r="HO639" s="130"/>
      <c r="HP639" s="130"/>
    </row>
    <row r="640" spans="216:224" x14ac:dyDescent="0.3">
      <c r="HH640" s="130"/>
      <c r="HI640" s="130"/>
      <c r="HN640" s="130"/>
      <c r="HO640" s="130"/>
      <c r="HP640" s="130"/>
    </row>
    <row r="641" spans="216:224" x14ac:dyDescent="0.3">
      <c r="HH641" s="130"/>
      <c r="HI641" s="130"/>
      <c r="HN641" s="130"/>
      <c r="HO641" s="130"/>
      <c r="HP641" s="130"/>
    </row>
    <row r="642" spans="216:224" x14ac:dyDescent="0.3">
      <c r="HH642" s="130"/>
      <c r="HI642" s="130"/>
      <c r="HN642" s="130"/>
      <c r="HO642" s="130"/>
      <c r="HP642" s="130"/>
    </row>
    <row r="643" spans="216:224" x14ac:dyDescent="0.3">
      <c r="HH643" s="130"/>
      <c r="HI643" s="130"/>
      <c r="HN643" s="130"/>
      <c r="HO643" s="130"/>
      <c r="HP643" s="130"/>
    </row>
    <row r="644" spans="216:224" x14ac:dyDescent="0.3">
      <c r="HH644" s="130"/>
      <c r="HI644" s="130"/>
      <c r="HN644" s="130"/>
      <c r="HO644" s="130"/>
      <c r="HP644" s="130"/>
    </row>
    <row r="645" spans="216:224" x14ac:dyDescent="0.3">
      <c r="HH645" s="130"/>
      <c r="HI645" s="130"/>
      <c r="HN645" s="130"/>
      <c r="HO645" s="130"/>
      <c r="HP645" s="130"/>
    </row>
    <row r="646" spans="216:224" x14ac:dyDescent="0.3">
      <c r="HH646" s="130"/>
      <c r="HI646" s="130"/>
      <c r="HN646" s="130"/>
      <c r="HO646" s="130"/>
      <c r="HP646" s="130"/>
    </row>
    <row r="647" spans="216:224" x14ac:dyDescent="0.3">
      <c r="HH647" s="130"/>
      <c r="HI647" s="130"/>
      <c r="HN647" s="130"/>
      <c r="HO647" s="130"/>
      <c r="HP647" s="130"/>
    </row>
    <row r="648" spans="216:224" x14ac:dyDescent="0.3">
      <c r="HH648" s="130"/>
      <c r="HI648" s="130"/>
      <c r="HN648" s="130"/>
      <c r="HO648" s="130"/>
      <c r="HP648" s="130"/>
    </row>
    <row r="649" spans="216:224" x14ac:dyDescent="0.3">
      <c r="HH649" s="130"/>
      <c r="HI649" s="130"/>
      <c r="HN649" s="130"/>
      <c r="HO649" s="130"/>
      <c r="HP649" s="130"/>
    </row>
    <row r="650" spans="216:224" x14ac:dyDescent="0.3">
      <c r="HH650" s="130"/>
      <c r="HI650" s="130"/>
      <c r="HN650" s="130"/>
      <c r="HO650" s="130"/>
      <c r="HP650" s="130"/>
    </row>
    <row r="651" spans="216:224" x14ac:dyDescent="0.3">
      <c r="HH651" s="130"/>
      <c r="HI651" s="130"/>
      <c r="HN651" s="130"/>
      <c r="HO651" s="130"/>
      <c r="HP651" s="130"/>
    </row>
    <row r="652" spans="216:224" x14ac:dyDescent="0.3">
      <c r="HH652" s="130"/>
      <c r="HI652" s="130"/>
      <c r="HN652" s="130"/>
      <c r="HO652" s="130"/>
      <c r="HP652" s="130"/>
    </row>
    <row r="653" spans="216:224" x14ac:dyDescent="0.3">
      <c r="HH653" s="130"/>
      <c r="HI653" s="130"/>
      <c r="HN653" s="130"/>
      <c r="HO653" s="130"/>
      <c r="HP653" s="130"/>
    </row>
    <row r="654" spans="216:224" x14ac:dyDescent="0.3">
      <c r="HH654" s="130"/>
      <c r="HI654" s="130"/>
      <c r="HN654" s="130"/>
      <c r="HO654" s="130"/>
      <c r="HP654" s="130"/>
    </row>
    <row r="655" spans="216:224" x14ac:dyDescent="0.3">
      <c r="HH655" s="130"/>
      <c r="HI655" s="130"/>
      <c r="HN655" s="130"/>
      <c r="HO655" s="130"/>
      <c r="HP655" s="130"/>
    </row>
    <row r="656" spans="216:224" x14ac:dyDescent="0.3">
      <c r="HH656" s="130"/>
      <c r="HI656" s="130"/>
      <c r="HN656" s="130"/>
      <c r="HO656" s="130"/>
      <c r="HP656" s="130"/>
    </row>
    <row r="657" spans="216:224" x14ac:dyDescent="0.3">
      <c r="HH657" s="130"/>
      <c r="HI657" s="130"/>
      <c r="HN657" s="130"/>
      <c r="HO657" s="130"/>
      <c r="HP657" s="130"/>
    </row>
    <row r="658" spans="216:224" x14ac:dyDescent="0.3">
      <c r="HH658" s="130"/>
      <c r="HI658" s="130"/>
      <c r="HN658" s="130"/>
      <c r="HO658" s="130"/>
      <c r="HP658" s="130"/>
    </row>
    <row r="659" spans="216:224" x14ac:dyDescent="0.3">
      <c r="HH659" s="130"/>
      <c r="HI659" s="130"/>
      <c r="HN659" s="130"/>
      <c r="HO659" s="130"/>
      <c r="HP659" s="130"/>
    </row>
    <row r="660" spans="216:224" x14ac:dyDescent="0.3">
      <c r="HH660" s="130"/>
      <c r="HI660" s="130"/>
      <c r="HN660" s="130"/>
      <c r="HO660" s="130"/>
      <c r="HP660" s="130"/>
    </row>
    <row r="661" spans="216:224" x14ac:dyDescent="0.3">
      <c r="HH661" s="130"/>
      <c r="HI661" s="130"/>
      <c r="HN661" s="130"/>
      <c r="HO661" s="130"/>
      <c r="HP661" s="130"/>
    </row>
    <row r="662" spans="216:224" x14ac:dyDescent="0.3">
      <c r="HH662" s="130"/>
      <c r="HI662" s="130"/>
      <c r="HN662" s="130"/>
      <c r="HO662" s="130"/>
      <c r="HP662" s="130"/>
    </row>
    <row r="663" spans="216:224" x14ac:dyDescent="0.3">
      <c r="HH663" s="130"/>
      <c r="HI663" s="130"/>
      <c r="HN663" s="130"/>
      <c r="HO663" s="130"/>
      <c r="HP663" s="130"/>
    </row>
    <row r="664" spans="216:224" x14ac:dyDescent="0.3">
      <c r="HH664" s="130"/>
      <c r="HI664" s="130"/>
      <c r="HN664" s="130"/>
      <c r="HO664" s="130"/>
      <c r="HP664" s="130"/>
    </row>
    <row r="665" spans="216:224" x14ac:dyDescent="0.3">
      <c r="HH665" s="130"/>
      <c r="HI665" s="130"/>
      <c r="HN665" s="130"/>
      <c r="HO665" s="130"/>
      <c r="HP665" s="130"/>
    </row>
    <row r="666" spans="216:224" x14ac:dyDescent="0.3">
      <c r="HH666" s="130"/>
      <c r="HI666" s="130"/>
      <c r="HN666" s="130"/>
      <c r="HO666" s="130"/>
      <c r="HP666" s="130"/>
    </row>
    <row r="667" spans="216:224" x14ac:dyDescent="0.3">
      <c r="HH667" s="130"/>
      <c r="HI667" s="130"/>
      <c r="HN667" s="130"/>
      <c r="HO667" s="130"/>
      <c r="HP667" s="130"/>
    </row>
    <row r="668" spans="216:224" x14ac:dyDescent="0.3">
      <c r="HH668" s="130"/>
      <c r="HI668" s="130"/>
      <c r="HN668" s="130"/>
      <c r="HO668" s="130"/>
      <c r="HP668" s="130"/>
    </row>
    <row r="669" spans="216:224" x14ac:dyDescent="0.3">
      <c r="HH669" s="130"/>
      <c r="HI669" s="130"/>
      <c r="HN669" s="130"/>
      <c r="HO669" s="130"/>
      <c r="HP669" s="130"/>
    </row>
    <row r="670" spans="216:224" x14ac:dyDescent="0.3">
      <c r="HH670" s="130"/>
      <c r="HI670" s="130"/>
      <c r="HN670" s="130"/>
      <c r="HO670" s="130"/>
      <c r="HP670" s="130"/>
    </row>
    <row r="671" spans="216:224" x14ac:dyDescent="0.3">
      <c r="HH671" s="130"/>
      <c r="HI671" s="130"/>
      <c r="HN671" s="130"/>
      <c r="HO671" s="130"/>
      <c r="HP671" s="130"/>
    </row>
    <row r="672" spans="216:224" x14ac:dyDescent="0.3">
      <c r="HH672" s="130"/>
      <c r="HI672" s="130"/>
      <c r="HN672" s="130"/>
      <c r="HO672" s="130"/>
      <c r="HP672" s="130"/>
    </row>
    <row r="673" spans="216:224" x14ac:dyDescent="0.3">
      <c r="HH673" s="130"/>
      <c r="HI673" s="130"/>
      <c r="HN673" s="130"/>
      <c r="HO673" s="130"/>
      <c r="HP673" s="130"/>
    </row>
    <row r="674" spans="216:224" x14ac:dyDescent="0.3">
      <c r="HH674" s="130"/>
      <c r="HI674" s="130"/>
      <c r="HN674" s="130"/>
      <c r="HO674" s="130"/>
      <c r="HP674" s="130"/>
    </row>
    <row r="675" spans="216:224" x14ac:dyDescent="0.3">
      <c r="HH675" s="130"/>
      <c r="HI675" s="130"/>
      <c r="HN675" s="130"/>
      <c r="HO675" s="130"/>
      <c r="HP675" s="130"/>
    </row>
    <row r="676" spans="216:224" x14ac:dyDescent="0.3">
      <c r="HH676" s="130"/>
      <c r="HI676" s="130"/>
      <c r="HN676" s="130"/>
      <c r="HO676" s="130"/>
      <c r="HP676" s="130"/>
    </row>
    <row r="677" spans="216:224" x14ac:dyDescent="0.3">
      <c r="HH677" s="130"/>
      <c r="HI677" s="130"/>
      <c r="HN677" s="130"/>
      <c r="HO677" s="130"/>
      <c r="HP677" s="130"/>
    </row>
    <row r="678" spans="216:224" x14ac:dyDescent="0.3">
      <c r="HH678" s="130"/>
      <c r="HI678" s="130"/>
      <c r="HN678" s="130"/>
      <c r="HO678" s="130"/>
      <c r="HP678" s="130"/>
    </row>
    <row r="679" spans="216:224" x14ac:dyDescent="0.3">
      <c r="HH679" s="130"/>
      <c r="HI679" s="130"/>
      <c r="HN679" s="130"/>
      <c r="HO679" s="130"/>
      <c r="HP679" s="130"/>
    </row>
    <row r="680" spans="216:224" x14ac:dyDescent="0.3">
      <c r="HH680" s="130"/>
      <c r="HI680" s="130"/>
      <c r="HN680" s="130"/>
      <c r="HO680" s="130"/>
      <c r="HP680" s="130"/>
    </row>
    <row r="681" spans="216:224" x14ac:dyDescent="0.3">
      <c r="HH681" s="130"/>
      <c r="HI681" s="130"/>
      <c r="HN681" s="130"/>
      <c r="HO681" s="130"/>
      <c r="HP681" s="130"/>
    </row>
    <row r="682" spans="216:224" x14ac:dyDescent="0.3">
      <c r="HH682" s="130"/>
      <c r="HI682" s="130"/>
      <c r="HN682" s="130"/>
      <c r="HO682" s="130"/>
      <c r="HP682" s="130"/>
    </row>
    <row r="683" spans="216:224" x14ac:dyDescent="0.3">
      <c r="HH683" s="130"/>
      <c r="HI683" s="130"/>
      <c r="HN683" s="130"/>
      <c r="HO683" s="130"/>
      <c r="HP683" s="130"/>
    </row>
    <row r="684" spans="216:224" x14ac:dyDescent="0.3">
      <c r="HH684" s="130"/>
      <c r="HI684" s="130"/>
      <c r="HN684" s="130"/>
      <c r="HO684" s="130"/>
      <c r="HP684" s="130"/>
    </row>
    <row r="685" spans="216:224" x14ac:dyDescent="0.3">
      <c r="HH685" s="130"/>
      <c r="HI685" s="130"/>
      <c r="HN685" s="130"/>
      <c r="HO685" s="130"/>
      <c r="HP685" s="130"/>
    </row>
    <row r="686" spans="216:224" x14ac:dyDescent="0.3">
      <c r="HH686" s="130"/>
      <c r="HI686" s="130"/>
      <c r="HN686" s="130"/>
      <c r="HO686" s="130"/>
      <c r="HP686" s="130"/>
    </row>
    <row r="687" spans="216:224" x14ac:dyDescent="0.3">
      <c r="HH687" s="130"/>
      <c r="HI687" s="130"/>
      <c r="HN687" s="130"/>
      <c r="HO687" s="130"/>
      <c r="HP687" s="130"/>
    </row>
    <row r="688" spans="216:224" x14ac:dyDescent="0.3">
      <c r="HH688" s="130"/>
      <c r="HI688" s="130"/>
      <c r="HN688" s="130"/>
      <c r="HO688" s="130"/>
      <c r="HP688" s="130"/>
    </row>
    <row r="689" spans="216:224" x14ac:dyDescent="0.3">
      <c r="HH689" s="130"/>
      <c r="HI689" s="130"/>
      <c r="HN689" s="130"/>
      <c r="HO689" s="130"/>
      <c r="HP689" s="130"/>
    </row>
    <row r="690" spans="216:224" x14ac:dyDescent="0.3">
      <c r="HH690" s="130"/>
      <c r="HI690" s="130"/>
      <c r="HN690" s="130"/>
      <c r="HO690" s="130"/>
      <c r="HP690" s="130"/>
    </row>
    <row r="691" spans="216:224" x14ac:dyDescent="0.3">
      <c r="HH691" s="130"/>
      <c r="HI691" s="130"/>
      <c r="HN691" s="130"/>
      <c r="HO691" s="130"/>
      <c r="HP691" s="130"/>
    </row>
    <row r="692" spans="216:224" x14ac:dyDescent="0.3">
      <c r="HH692" s="130"/>
      <c r="HI692" s="130"/>
      <c r="HN692" s="130"/>
      <c r="HO692" s="130"/>
      <c r="HP692" s="130"/>
    </row>
    <row r="693" spans="216:224" x14ac:dyDescent="0.3">
      <c r="HH693" s="130"/>
      <c r="HI693" s="130"/>
      <c r="HN693" s="130"/>
      <c r="HO693" s="130"/>
      <c r="HP693" s="130"/>
    </row>
    <row r="694" spans="216:224" x14ac:dyDescent="0.3">
      <c r="HH694" s="130"/>
      <c r="HI694" s="130"/>
      <c r="HN694" s="130"/>
      <c r="HO694" s="130"/>
      <c r="HP694" s="130"/>
    </row>
    <row r="695" spans="216:224" x14ac:dyDescent="0.3">
      <c r="HH695" s="130"/>
      <c r="HI695" s="130"/>
      <c r="HN695" s="130"/>
      <c r="HO695" s="130"/>
      <c r="HP695" s="130"/>
    </row>
    <row r="696" spans="216:224" x14ac:dyDescent="0.3">
      <c r="HH696" s="130"/>
      <c r="HI696" s="130"/>
      <c r="HN696" s="130"/>
      <c r="HO696" s="130"/>
      <c r="HP696" s="130"/>
    </row>
    <row r="697" spans="216:224" x14ac:dyDescent="0.3">
      <c r="HH697" s="130"/>
      <c r="HI697" s="130"/>
      <c r="HN697" s="130"/>
      <c r="HO697" s="130"/>
      <c r="HP697" s="130"/>
    </row>
    <row r="698" spans="216:224" x14ac:dyDescent="0.3">
      <c r="HH698" s="130"/>
      <c r="HI698" s="130"/>
      <c r="HN698" s="130"/>
      <c r="HO698" s="130"/>
      <c r="HP698" s="130"/>
    </row>
    <row r="699" spans="216:224" x14ac:dyDescent="0.3">
      <c r="HH699" s="130"/>
      <c r="HI699" s="130"/>
      <c r="HN699" s="130"/>
      <c r="HO699" s="130"/>
      <c r="HP699" s="130"/>
    </row>
    <row r="700" spans="216:224" x14ac:dyDescent="0.3">
      <c r="HH700" s="130"/>
      <c r="HI700" s="130"/>
      <c r="HN700" s="130"/>
      <c r="HO700" s="130"/>
      <c r="HP700" s="130"/>
    </row>
    <row r="701" spans="216:224" x14ac:dyDescent="0.3">
      <c r="HH701" s="130"/>
      <c r="HI701" s="130"/>
      <c r="HN701" s="130"/>
      <c r="HO701" s="130"/>
      <c r="HP701" s="130"/>
    </row>
    <row r="702" spans="216:224" x14ac:dyDescent="0.3">
      <c r="HH702" s="130"/>
      <c r="HI702" s="130"/>
      <c r="HN702" s="130"/>
      <c r="HO702" s="130"/>
      <c r="HP702" s="130"/>
    </row>
    <row r="703" spans="216:224" x14ac:dyDescent="0.3">
      <c r="HH703" s="130"/>
      <c r="HI703" s="130"/>
      <c r="HN703" s="130"/>
      <c r="HO703" s="130"/>
      <c r="HP703" s="130"/>
    </row>
    <row r="704" spans="216:224" x14ac:dyDescent="0.3">
      <c r="HH704" s="130"/>
      <c r="HI704" s="130"/>
      <c r="HN704" s="130"/>
      <c r="HO704" s="130"/>
      <c r="HP704" s="130"/>
    </row>
    <row r="705" spans="216:224" x14ac:dyDescent="0.3">
      <c r="HH705" s="130"/>
      <c r="HI705" s="130"/>
      <c r="HN705" s="130"/>
      <c r="HO705" s="130"/>
      <c r="HP705" s="130"/>
    </row>
    <row r="706" spans="216:224" x14ac:dyDescent="0.3">
      <c r="HH706" s="130"/>
      <c r="HI706" s="130"/>
      <c r="HN706" s="130"/>
      <c r="HO706" s="130"/>
      <c r="HP706" s="130"/>
    </row>
    <row r="707" spans="216:224" x14ac:dyDescent="0.3">
      <c r="HH707" s="130"/>
      <c r="HI707" s="130"/>
      <c r="HN707" s="130"/>
      <c r="HO707" s="130"/>
      <c r="HP707" s="130"/>
    </row>
    <row r="708" spans="216:224" x14ac:dyDescent="0.3">
      <c r="HH708" s="130"/>
      <c r="HI708" s="130"/>
      <c r="HN708" s="130"/>
      <c r="HO708" s="130"/>
      <c r="HP708" s="130"/>
    </row>
    <row r="709" spans="216:224" x14ac:dyDescent="0.3">
      <c r="HH709" s="130"/>
      <c r="HI709" s="130"/>
      <c r="HN709" s="130"/>
      <c r="HO709" s="130"/>
      <c r="HP709" s="130"/>
    </row>
    <row r="710" spans="216:224" x14ac:dyDescent="0.3">
      <c r="HH710" s="130"/>
      <c r="HI710" s="130"/>
      <c r="HN710" s="130"/>
      <c r="HO710" s="130"/>
      <c r="HP710" s="130"/>
    </row>
    <row r="711" spans="216:224" x14ac:dyDescent="0.3">
      <c r="HH711" s="130"/>
      <c r="HI711" s="130"/>
      <c r="HN711" s="130"/>
      <c r="HO711" s="130"/>
      <c r="HP711" s="130"/>
    </row>
    <row r="712" spans="216:224" x14ac:dyDescent="0.3">
      <c r="HH712" s="130"/>
      <c r="HI712" s="130"/>
      <c r="HN712" s="130"/>
      <c r="HO712" s="130"/>
      <c r="HP712" s="130"/>
    </row>
    <row r="713" spans="216:224" x14ac:dyDescent="0.3">
      <c r="HH713" s="130"/>
      <c r="HI713" s="130"/>
      <c r="HN713" s="130"/>
      <c r="HO713" s="130"/>
      <c r="HP713" s="130"/>
    </row>
    <row r="714" spans="216:224" x14ac:dyDescent="0.3">
      <c r="HH714" s="130"/>
      <c r="HI714" s="130"/>
      <c r="HN714" s="130"/>
      <c r="HO714" s="130"/>
      <c r="HP714" s="130"/>
    </row>
    <row r="715" spans="216:224" x14ac:dyDescent="0.3">
      <c r="HH715" s="130"/>
      <c r="HI715" s="130"/>
      <c r="HN715" s="130"/>
      <c r="HO715" s="130"/>
      <c r="HP715" s="130"/>
    </row>
    <row r="716" spans="216:224" x14ac:dyDescent="0.3">
      <c r="HH716" s="130"/>
      <c r="HI716" s="130"/>
      <c r="HN716" s="130"/>
      <c r="HO716" s="130"/>
      <c r="HP716" s="130"/>
    </row>
    <row r="717" spans="216:224" x14ac:dyDescent="0.3">
      <c r="HH717" s="130"/>
      <c r="HI717" s="130"/>
      <c r="HN717" s="130"/>
      <c r="HO717" s="130"/>
      <c r="HP717" s="130"/>
    </row>
    <row r="718" spans="216:224" x14ac:dyDescent="0.3">
      <c r="HH718" s="130"/>
      <c r="HI718" s="130"/>
      <c r="HN718" s="130"/>
      <c r="HO718" s="130"/>
      <c r="HP718" s="130"/>
    </row>
    <row r="719" spans="216:224" x14ac:dyDescent="0.3">
      <c r="HH719" s="130"/>
      <c r="HI719" s="130"/>
      <c r="HN719" s="130"/>
      <c r="HO719" s="130"/>
      <c r="HP719" s="130"/>
    </row>
    <row r="720" spans="216:224" x14ac:dyDescent="0.3">
      <c r="HH720" s="130"/>
      <c r="HI720" s="130"/>
      <c r="HN720" s="130"/>
      <c r="HO720" s="130"/>
      <c r="HP720" s="130"/>
    </row>
    <row r="721" spans="216:224" x14ac:dyDescent="0.3">
      <c r="HH721" s="130"/>
      <c r="HI721" s="130"/>
      <c r="HN721" s="130"/>
      <c r="HO721" s="130"/>
      <c r="HP721" s="130"/>
    </row>
    <row r="722" spans="216:224" x14ac:dyDescent="0.3">
      <c r="HH722" s="130"/>
      <c r="HI722" s="130"/>
      <c r="HN722" s="130"/>
      <c r="HO722" s="130"/>
      <c r="HP722" s="130"/>
    </row>
    <row r="723" spans="216:224" x14ac:dyDescent="0.3">
      <c r="HH723" s="130"/>
      <c r="HI723" s="130"/>
      <c r="HN723" s="130"/>
      <c r="HO723" s="130"/>
      <c r="HP723" s="130"/>
    </row>
    <row r="724" spans="216:224" x14ac:dyDescent="0.3">
      <c r="HH724" s="130"/>
      <c r="HI724" s="130"/>
      <c r="HN724" s="130"/>
      <c r="HO724" s="130"/>
      <c r="HP724" s="130"/>
    </row>
    <row r="725" spans="216:224" x14ac:dyDescent="0.3">
      <c r="HH725" s="130"/>
      <c r="HI725" s="130"/>
      <c r="HN725" s="130"/>
      <c r="HO725" s="130"/>
      <c r="HP725" s="130"/>
    </row>
    <row r="726" spans="216:224" x14ac:dyDescent="0.3">
      <c r="HH726" s="130"/>
      <c r="HI726" s="130"/>
      <c r="HN726" s="130"/>
      <c r="HO726" s="130"/>
      <c r="HP726" s="130"/>
    </row>
    <row r="727" spans="216:224" x14ac:dyDescent="0.3">
      <c r="HH727" s="130"/>
      <c r="HI727" s="130"/>
      <c r="HN727" s="130"/>
      <c r="HO727" s="130"/>
      <c r="HP727" s="130"/>
    </row>
    <row r="728" spans="216:224" x14ac:dyDescent="0.3">
      <c r="HH728" s="130"/>
      <c r="HI728" s="130"/>
      <c r="HN728" s="130"/>
      <c r="HO728" s="130"/>
      <c r="HP728" s="130"/>
    </row>
    <row r="729" spans="216:224" x14ac:dyDescent="0.3">
      <c r="HH729" s="130"/>
      <c r="HI729" s="130"/>
      <c r="HN729" s="130"/>
      <c r="HO729" s="130"/>
      <c r="HP729" s="130"/>
    </row>
    <row r="730" spans="216:224" x14ac:dyDescent="0.3">
      <c r="HH730" s="130"/>
      <c r="HI730" s="130"/>
      <c r="HN730" s="130"/>
      <c r="HO730" s="130"/>
      <c r="HP730" s="130"/>
    </row>
    <row r="731" spans="216:224" x14ac:dyDescent="0.3">
      <c r="HH731" s="130"/>
      <c r="HI731" s="130"/>
      <c r="HN731" s="130"/>
      <c r="HO731" s="130"/>
      <c r="HP731" s="130"/>
    </row>
    <row r="732" spans="216:224" x14ac:dyDescent="0.3">
      <c r="HH732" s="130"/>
      <c r="HI732" s="130"/>
      <c r="HN732" s="130"/>
      <c r="HO732" s="130"/>
      <c r="HP732" s="130"/>
    </row>
    <row r="733" spans="216:224" x14ac:dyDescent="0.3">
      <c r="HH733" s="130"/>
      <c r="HI733" s="130"/>
      <c r="HN733" s="130"/>
      <c r="HO733" s="130"/>
      <c r="HP733" s="130"/>
    </row>
    <row r="734" spans="216:224" x14ac:dyDescent="0.3">
      <c r="HH734" s="130"/>
      <c r="HI734" s="130"/>
      <c r="HN734" s="130"/>
      <c r="HO734" s="130"/>
      <c r="HP734" s="130"/>
    </row>
    <row r="735" spans="216:224" x14ac:dyDescent="0.3">
      <c r="HH735" s="130"/>
      <c r="HI735" s="130"/>
      <c r="HN735" s="130"/>
      <c r="HO735" s="130"/>
      <c r="HP735" s="130"/>
    </row>
    <row r="736" spans="216:224" x14ac:dyDescent="0.3">
      <c r="HH736" s="130"/>
      <c r="HI736" s="130"/>
      <c r="HN736" s="130"/>
      <c r="HO736" s="130"/>
      <c r="HP736" s="130"/>
    </row>
    <row r="737" spans="216:224" x14ac:dyDescent="0.3">
      <c r="HH737" s="130"/>
      <c r="HI737" s="130"/>
      <c r="HN737" s="130"/>
      <c r="HO737" s="130"/>
      <c r="HP737" s="130"/>
    </row>
    <row r="738" spans="216:224" x14ac:dyDescent="0.3">
      <c r="HH738" s="130"/>
      <c r="HI738" s="130"/>
      <c r="HN738" s="130"/>
      <c r="HO738" s="130"/>
      <c r="HP738" s="130"/>
    </row>
    <row r="739" spans="216:224" x14ac:dyDescent="0.3">
      <c r="HH739" s="130"/>
      <c r="HI739" s="130"/>
      <c r="HN739" s="130"/>
      <c r="HO739" s="130"/>
      <c r="HP739" s="130"/>
    </row>
    <row r="740" spans="216:224" x14ac:dyDescent="0.3">
      <c r="HH740" s="130"/>
      <c r="HI740" s="130"/>
      <c r="HN740" s="130"/>
      <c r="HO740" s="130"/>
      <c r="HP740" s="130"/>
    </row>
    <row r="741" spans="216:224" x14ac:dyDescent="0.3">
      <c r="HH741" s="130"/>
      <c r="HI741" s="130"/>
      <c r="HN741" s="130"/>
      <c r="HO741" s="130"/>
      <c r="HP741" s="130"/>
    </row>
    <row r="742" spans="216:224" x14ac:dyDescent="0.3">
      <c r="HH742" s="130"/>
      <c r="HI742" s="130"/>
      <c r="HN742" s="130"/>
      <c r="HO742" s="130"/>
      <c r="HP742" s="130"/>
    </row>
    <row r="743" spans="216:224" x14ac:dyDescent="0.3">
      <c r="HH743" s="130"/>
      <c r="HI743" s="130"/>
      <c r="HN743" s="130"/>
      <c r="HO743" s="130"/>
      <c r="HP743" s="130"/>
    </row>
    <row r="744" spans="216:224" x14ac:dyDescent="0.3">
      <c r="HH744" s="130"/>
      <c r="HI744" s="130"/>
      <c r="HN744" s="130"/>
      <c r="HO744" s="130"/>
      <c r="HP744" s="130"/>
    </row>
    <row r="745" spans="216:224" x14ac:dyDescent="0.3">
      <c r="HH745" s="130"/>
      <c r="HI745" s="130"/>
      <c r="HN745" s="130"/>
      <c r="HO745" s="130"/>
      <c r="HP745" s="130"/>
    </row>
    <row r="746" spans="216:224" x14ac:dyDescent="0.3">
      <c r="HH746" s="130"/>
      <c r="HI746" s="130"/>
      <c r="HN746" s="130"/>
      <c r="HO746" s="130"/>
      <c r="HP746" s="130"/>
    </row>
    <row r="747" spans="216:224" x14ac:dyDescent="0.3">
      <c r="HH747" s="130"/>
      <c r="HI747" s="130"/>
      <c r="HN747" s="130"/>
      <c r="HO747" s="130"/>
      <c r="HP747" s="130"/>
    </row>
    <row r="748" spans="216:224" x14ac:dyDescent="0.3">
      <c r="HH748" s="130"/>
      <c r="HI748" s="130"/>
      <c r="HN748" s="130"/>
      <c r="HO748" s="130"/>
      <c r="HP748" s="130"/>
    </row>
    <row r="749" spans="216:224" x14ac:dyDescent="0.3">
      <c r="HH749" s="130"/>
      <c r="HI749" s="130"/>
      <c r="HN749" s="130"/>
      <c r="HO749" s="130"/>
      <c r="HP749" s="130"/>
    </row>
    <row r="750" spans="216:224" x14ac:dyDescent="0.3">
      <c r="HH750" s="130"/>
      <c r="HI750" s="130"/>
      <c r="HN750" s="130"/>
      <c r="HO750" s="130"/>
      <c r="HP750" s="130"/>
    </row>
    <row r="751" spans="216:224" x14ac:dyDescent="0.3">
      <c r="HH751" s="130"/>
      <c r="HI751" s="130"/>
      <c r="HN751" s="130"/>
      <c r="HO751" s="130"/>
      <c r="HP751" s="130"/>
    </row>
    <row r="752" spans="216:224" x14ac:dyDescent="0.3">
      <c r="HH752" s="130"/>
      <c r="HI752" s="130"/>
      <c r="HN752" s="130"/>
      <c r="HO752" s="130"/>
      <c r="HP752" s="130"/>
    </row>
    <row r="753" spans="216:224" x14ac:dyDescent="0.3">
      <c r="HH753" s="130"/>
      <c r="HI753" s="130"/>
      <c r="HN753" s="130"/>
      <c r="HO753" s="130"/>
      <c r="HP753" s="130"/>
    </row>
    <row r="754" spans="216:224" x14ac:dyDescent="0.3">
      <c r="HH754" s="130"/>
      <c r="HI754" s="130"/>
      <c r="HN754" s="130"/>
      <c r="HO754" s="130"/>
      <c r="HP754" s="130"/>
    </row>
    <row r="755" spans="216:224" x14ac:dyDescent="0.3">
      <c r="HH755" s="130"/>
      <c r="HI755" s="130"/>
      <c r="HN755" s="130"/>
      <c r="HO755" s="130"/>
      <c r="HP755" s="130"/>
    </row>
    <row r="756" spans="216:224" x14ac:dyDescent="0.3">
      <c r="HH756" s="130"/>
      <c r="HI756" s="130"/>
      <c r="HN756" s="130"/>
      <c r="HO756" s="130"/>
      <c r="HP756" s="130"/>
    </row>
    <row r="757" spans="216:224" x14ac:dyDescent="0.3">
      <c r="HH757" s="130"/>
      <c r="HI757" s="130"/>
      <c r="HN757" s="130"/>
      <c r="HO757" s="130"/>
      <c r="HP757" s="130"/>
    </row>
    <row r="758" spans="216:224" x14ac:dyDescent="0.3">
      <c r="HH758" s="130"/>
      <c r="HI758" s="130"/>
      <c r="HN758" s="130"/>
      <c r="HO758" s="130"/>
      <c r="HP758" s="130"/>
    </row>
    <row r="759" spans="216:224" x14ac:dyDescent="0.3">
      <c r="HH759" s="130"/>
      <c r="HI759" s="130"/>
      <c r="HN759" s="130"/>
      <c r="HO759" s="130"/>
      <c r="HP759" s="130"/>
    </row>
    <row r="760" spans="216:224" x14ac:dyDescent="0.3">
      <c r="HH760" s="130"/>
      <c r="HI760" s="130"/>
      <c r="HN760" s="130"/>
      <c r="HO760" s="130"/>
      <c r="HP760" s="130"/>
    </row>
    <row r="761" spans="216:224" x14ac:dyDescent="0.3">
      <c r="HH761" s="130"/>
      <c r="HI761" s="130"/>
      <c r="HN761" s="130"/>
      <c r="HO761" s="130"/>
      <c r="HP761" s="130"/>
    </row>
    <row r="762" spans="216:224" x14ac:dyDescent="0.3">
      <c r="HH762" s="130"/>
      <c r="HI762" s="130"/>
      <c r="HN762" s="130"/>
      <c r="HO762" s="130"/>
      <c r="HP762" s="130"/>
    </row>
    <row r="763" spans="216:224" x14ac:dyDescent="0.3">
      <c r="HH763" s="130"/>
      <c r="HI763" s="130"/>
      <c r="HN763" s="130"/>
      <c r="HO763" s="130"/>
      <c r="HP763" s="130"/>
    </row>
    <row r="764" spans="216:224" x14ac:dyDescent="0.3">
      <c r="HH764" s="130"/>
      <c r="HI764" s="130"/>
      <c r="HN764" s="130"/>
      <c r="HO764" s="130"/>
      <c r="HP764" s="130"/>
    </row>
    <row r="765" spans="216:224" x14ac:dyDescent="0.3">
      <c r="HH765" s="130"/>
      <c r="HI765" s="130"/>
      <c r="HN765" s="130"/>
      <c r="HO765" s="130"/>
      <c r="HP765" s="130"/>
    </row>
    <row r="766" spans="216:224" x14ac:dyDescent="0.3">
      <c r="HH766" s="130"/>
      <c r="HI766" s="130"/>
      <c r="HN766" s="130"/>
      <c r="HO766" s="130"/>
      <c r="HP766" s="130"/>
    </row>
    <row r="767" spans="216:224" x14ac:dyDescent="0.3">
      <c r="HH767" s="130"/>
      <c r="HI767" s="130"/>
      <c r="HN767" s="130"/>
      <c r="HO767" s="130"/>
      <c r="HP767" s="130"/>
    </row>
    <row r="768" spans="216:224" x14ac:dyDescent="0.3">
      <c r="HH768" s="130"/>
      <c r="HI768" s="130"/>
      <c r="HN768" s="130"/>
      <c r="HO768" s="130"/>
      <c r="HP768" s="130"/>
    </row>
    <row r="769" spans="216:224" x14ac:dyDescent="0.3">
      <c r="HH769" s="130"/>
      <c r="HI769" s="130"/>
      <c r="HN769" s="130"/>
      <c r="HO769" s="130"/>
      <c r="HP769" s="130"/>
    </row>
    <row r="770" spans="216:224" x14ac:dyDescent="0.3">
      <c r="HH770" s="130"/>
      <c r="HI770" s="130"/>
      <c r="HN770" s="130"/>
      <c r="HO770" s="130"/>
      <c r="HP770" s="130"/>
    </row>
    <row r="771" spans="216:224" x14ac:dyDescent="0.3">
      <c r="HH771" s="130"/>
      <c r="HI771" s="130"/>
      <c r="HN771" s="130"/>
      <c r="HO771" s="130"/>
      <c r="HP771" s="130"/>
    </row>
    <row r="772" spans="216:224" x14ac:dyDescent="0.3">
      <c r="HH772" s="130"/>
      <c r="HI772" s="130"/>
      <c r="HN772" s="130"/>
      <c r="HO772" s="130"/>
      <c r="HP772" s="130"/>
    </row>
    <row r="773" spans="216:224" x14ac:dyDescent="0.3">
      <c r="HH773" s="130"/>
      <c r="HI773" s="130"/>
      <c r="HN773" s="130"/>
      <c r="HO773" s="130"/>
      <c r="HP773" s="130"/>
    </row>
    <row r="774" spans="216:224" x14ac:dyDescent="0.3">
      <c r="HH774" s="130"/>
      <c r="HI774" s="130"/>
      <c r="HN774" s="130"/>
      <c r="HO774" s="130"/>
      <c r="HP774" s="130"/>
    </row>
    <row r="775" spans="216:224" x14ac:dyDescent="0.3">
      <c r="HH775" s="130"/>
      <c r="HI775" s="130"/>
      <c r="HN775" s="130"/>
      <c r="HO775" s="130"/>
      <c r="HP775" s="130"/>
    </row>
    <row r="776" spans="216:224" x14ac:dyDescent="0.3">
      <c r="HH776" s="130"/>
      <c r="HI776" s="130"/>
      <c r="HN776" s="130"/>
      <c r="HO776" s="130"/>
      <c r="HP776" s="130"/>
    </row>
    <row r="777" spans="216:224" x14ac:dyDescent="0.3">
      <c r="HH777" s="130"/>
      <c r="HI777" s="130"/>
      <c r="HN777" s="130"/>
      <c r="HO777" s="130"/>
      <c r="HP777" s="130"/>
    </row>
    <row r="778" spans="216:224" x14ac:dyDescent="0.3">
      <c r="HH778" s="130"/>
      <c r="HI778" s="130"/>
      <c r="HN778" s="130"/>
      <c r="HO778" s="130"/>
      <c r="HP778" s="130"/>
    </row>
    <row r="779" spans="216:224" x14ac:dyDescent="0.3">
      <c r="HH779" s="130"/>
      <c r="HI779" s="130"/>
      <c r="HN779" s="130"/>
      <c r="HO779" s="130"/>
      <c r="HP779" s="130"/>
    </row>
    <row r="780" spans="216:224" x14ac:dyDescent="0.3">
      <c r="HH780" s="130"/>
      <c r="HI780" s="130"/>
      <c r="HN780" s="130"/>
      <c r="HO780" s="130"/>
      <c r="HP780" s="130"/>
    </row>
    <row r="781" spans="216:224" x14ac:dyDescent="0.3">
      <c r="HH781" s="130"/>
      <c r="HI781" s="130"/>
      <c r="HN781" s="130"/>
      <c r="HO781" s="130"/>
      <c r="HP781" s="130"/>
    </row>
    <row r="782" spans="216:224" x14ac:dyDescent="0.3">
      <c r="HH782" s="130"/>
      <c r="HI782" s="130"/>
      <c r="HN782" s="130"/>
      <c r="HO782" s="130"/>
      <c r="HP782" s="130"/>
    </row>
    <row r="783" spans="216:224" x14ac:dyDescent="0.3">
      <c r="HH783" s="130"/>
      <c r="HI783" s="130"/>
      <c r="HN783" s="130"/>
      <c r="HO783" s="130"/>
      <c r="HP783" s="130"/>
    </row>
    <row r="784" spans="216:224" x14ac:dyDescent="0.3">
      <c r="HH784" s="130"/>
      <c r="HI784" s="130"/>
      <c r="HN784" s="130"/>
      <c r="HO784" s="130"/>
      <c r="HP784" s="130"/>
    </row>
    <row r="785" spans="216:224" x14ac:dyDescent="0.3">
      <c r="HH785" s="130"/>
      <c r="HI785" s="130"/>
      <c r="HN785" s="130"/>
      <c r="HO785" s="130"/>
      <c r="HP785" s="130"/>
    </row>
    <row r="786" spans="216:224" x14ac:dyDescent="0.3">
      <c r="HH786" s="130"/>
      <c r="HI786" s="130"/>
      <c r="HN786" s="130"/>
      <c r="HO786" s="130"/>
      <c r="HP786" s="130"/>
    </row>
    <row r="787" spans="216:224" x14ac:dyDescent="0.3">
      <c r="HH787" s="130"/>
      <c r="HI787" s="130"/>
      <c r="HN787" s="130"/>
      <c r="HO787" s="130"/>
      <c r="HP787" s="130"/>
    </row>
    <row r="788" spans="216:224" x14ac:dyDescent="0.3">
      <c r="HH788" s="130"/>
      <c r="HI788" s="130"/>
      <c r="HN788" s="130"/>
      <c r="HO788" s="130"/>
      <c r="HP788" s="130"/>
    </row>
    <row r="789" spans="216:224" x14ac:dyDescent="0.3">
      <c r="HH789" s="130"/>
      <c r="HI789" s="130"/>
      <c r="HN789" s="130"/>
      <c r="HO789" s="130"/>
      <c r="HP789" s="130"/>
    </row>
    <row r="790" spans="216:224" x14ac:dyDescent="0.3">
      <c r="HH790" s="130"/>
      <c r="HI790" s="130"/>
      <c r="HN790" s="130"/>
      <c r="HO790" s="130"/>
      <c r="HP790" s="130"/>
    </row>
    <row r="791" spans="216:224" x14ac:dyDescent="0.3">
      <c r="HH791" s="130"/>
      <c r="HI791" s="130"/>
      <c r="HN791" s="130"/>
      <c r="HO791" s="130"/>
      <c r="HP791" s="130"/>
    </row>
    <row r="792" spans="216:224" x14ac:dyDescent="0.3">
      <c r="HH792" s="130"/>
      <c r="HI792" s="130"/>
      <c r="HN792" s="130"/>
      <c r="HO792" s="130"/>
      <c r="HP792" s="130"/>
    </row>
    <row r="793" spans="216:224" x14ac:dyDescent="0.3">
      <c r="HH793" s="130"/>
      <c r="HI793" s="130"/>
      <c r="HN793" s="130"/>
      <c r="HO793" s="130"/>
      <c r="HP793" s="130"/>
    </row>
    <row r="794" spans="216:224" x14ac:dyDescent="0.3">
      <c r="HH794" s="130"/>
      <c r="HI794" s="130"/>
      <c r="HN794" s="130"/>
      <c r="HO794" s="130"/>
      <c r="HP794" s="130"/>
    </row>
    <row r="795" spans="216:224" x14ac:dyDescent="0.3">
      <c r="HH795" s="130"/>
      <c r="HI795" s="130"/>
      <c r="HN795" s="130"/>
      <c r="HO795" s="130"/>
      <c r="HP795" s="130"/>
    </row>
    <row r="796" spans="216:224" x14ac:dyDescent="0.3">
      <c r="HH796" s="130"/>
      <c r="HI796" s="130"/>
      <c r="HN796" s="130"/>
      <c r="HO796" s="130"/>
      <c r="HP796" s="130"/>
    </row>
    <row r="797" spans="216:224" x14ac:dyDescent="0.3">
      <c r="HH797" s="130"/>
      <c r="HI797" s="130"/>
      <c r="HN797" s="130"/>
      <c r="HO797" s="130"/>
      <c r="HP797" s="130"/>
    </row>
    <row r="798" spans="216:224" x14ac:dyDescent="0.3">
      <c r="HH798" s="130"/>
      <c r="HI798" s="130"/>
      <c r="HN798" s="130"/>
      <c r="HO798" s="130"/>
      <c r="HP798" s="130"/>
    </row>
    <row r="799" spans="216:224" x14ac:dyDescent="0.3">
      <c r="HH799" s="130"/>
      <c r="HI799" s="130"/>
      <c r="HN799" s="130"/>
      <c r="HO799" s="130"/>
      <c r="HP799" s="130"/>
    </row>
    <row r="800" spans="216:224" x14ac:dyDescent="0.3">
      <c r="HH800" s="130"/>
      <c r="HI800" s="130"/>
      <c r="HN800" s="130"/>
      <c r="HO800" s="130"/>
      <c r="HP800" s="130"/>
    </row>
    <row r="801" spans="216:224" x14ac:dyDescent="0.3">
      <c r="HH801" s="130"/>
      <c r="HI801" s="130"/>
      <c r="HN801" s="130"/>
      <c r="HO801" s="130"/>
      <c r="HP801" s="130"/>
    </row>
    <row r="802" spans="216:224" x14ac:dyDescent="0.3">
      <c r="HH802" s="130"/>
      <c r="HI802" s="130"/>
      <c r="HN802" s="130"/>
      <c r="HO802" s="130"/>
      <c r="HP802" s="130"/>
    </row>
    <row r="803" spans="216:224" x14ac:dyDescent="0.3">
      <c r="HH803" s="130"/>
      <c r="HI803" s="130"/>
      <c r="HN803" s="130"/>
      <c r="HO803" s="130"/>
      <c r="HP803" s="130"/>
    </row>
    <row r="804" spans="216:224" x14ac:dyDescent="0.3">
      <c r="HH804" s="130"/>
      <c r="HI804" s="130"/>
      <c r="HN804" s="130"/>
      <c r="HO804" s="130"/>
      <c r="HP804" s="130"/>
    </row>
    <row r="805" spans="216:224" x14ac:dyDescent="0.3">
      <c r="HH805" s="130"/>
      <c r="HI805" s="130"/>
      <c r="HN805" s="130"/>
      <c r="HO805" s="130"/>
      <c r="HP805" s="130"/>
    </row>
    <row r="806" spans="216:224" x14ac:dyDescent="0.3">
      <c r="HH806" s="130"/>
      <c r="HI806" s="130"/>
      <c r="HN806" s="130"/>
      <c r="HO806" s="130"/>
      <c r="HP806" s="130"/>
    </row>
    <row r="807" spans="216:224" x14ac:dyDescent="0.3">
      <c r="HH807" s="130"/>
      <c r="HI807" s="130"/>
      <c r="HN807" s="130"/>
      <c r="HO807" s="130"/>
      <c r="HP807" s="130"/>
    </row>
    <row r="808" spans="216:224" x14ac:dyDescent="0.3">
      <c r="HH808" s="130"/>
      <c r="HI808" s="130"/>
      <c r="HN808" s="130"/>
      <c r="HO808" s="130"/>
      <c r="HP808" s="130"/>
    </row>
    <row r="809" spans="216:224" x14ac:dyDescent="0.3">
      <c r="HH809" s="130"/>
      <c r="HI809" s="130"/>
      <c r="HN809" s="130"/>
      <c r="HO809" s="130"/>
      <c r="HP809" s="130"/>
    </row>
    <row r="810" spans="216:224" x14ac:dyDescent="0.3">
      <c r="HH810" s="130"/>
      <c r="HI810" s="130"/>
      <c r="HN810" s="130"/>
      <c r="HO810" s="130"/>
      <c r="HP810" s="130"/>
    </row>
    <row r="811" spans="216:224" x14ac:dyDescent="0.3">
      <c r="HH811" s="130"/>
      <c r="HI811" s="130"/>
      <c r="HN811" s="130"/>
      <c r="HO811" s="130"/>
      <c r="HP811" s="130"/>
    </row>
    <row r="812" spans="216:224" x14ac:dyDescent="0.3">
      <c r="HH812" s="130"/>
      <c r="HI812" s="130"/>
      <c r="HN812" s="130"/>
      <c r="HO812" s="130"/>
      <c r="HP812" s="130"/>
    </row>
    <row r="813" spans="216:224" x14ac:dyDescent="0.3">
      <c r="HH813" s="130"/>
      <c r="HI813" s="130"/>
      <c r="HN813" s="130"/>
      <c r="HO813" s="130"/>
      <c r="HP813" s="130"/>
    </row>
    <row r="814" spans="216:224" x14ac:dyDescent="0.3">
      <c r="HH814" s="130"/>
      <c r="HI814" s="130"/>
      <c r="HN814" s="130"/>
      <c r="HO814" s="130"/>
      <c r="HP814" s="130"/>
    </row>
    <row r="815" spans="216:224" x14ac:dyDescent="0.3">
      <c r="HH815" s="130"/>
      <c r="HI815" s="130"/>
      <c r="HN815" s="130"/>
      <c r="HO815" s="130"/>
      <c r="HP815" s="130"/>
    </row>
    <row r="816" spans="216:224" x14ac:dyDescent="0.3">
      <c r="HH816" s="130"/>
      <c r="HI816" s="130"/>
      <c r="HN816" s="130"/>
      <c r="HO816" s="130"/>
      <c r="HP816" s="130"/>
    </row>
    <row r="817" spans="216:224" x14ac:dyDescent="0.3">
      <c r="HH817" s="130"/>
      <c r="HI817" s="130"/>
      <c r="HN817" s="130"/>
      <c r="HO817" s="130"/>
      <c r="HP817" s="130"/>
    </row>
    <row r="818" spans="216:224" x14ac:dyDescent="0.3">
      <c r="HH818" s="130"/>
      <c r="HI818" s="130"/>
      <c r="HN818" s="130"/>
      <c r="HO818" s="130"/>
      <c r="HP818" s="130"/>
    </row>
    <row r="819" spans="216:224" x14ac:dyDescent="0.3">
      <c r="HH819" s="130"/>
      <c r="HI819" s="130"/>
      <c r="HN819" s="130"/>
      <c r="HO819" s="130"/>
      <c r="HP819" s="130"/>
    </row>
    <row r="820" spans="216:224" x14ac:dyDescent="0.3">
      <c r="HH820" s="130"/>
      <c r="HI820" s="130"/>
      <c r="HN820" s="130"/>
      <c r="HO820" s="130"/>
      <c r="HP820" s="130"/>
    </row>
    <row r="821" spans="216:224" x14ac:dyDescent="0.3">
      <c r="HH821" s="130"/>
      <c r="HI821" s="130"/>
      <c r="HN821" s="130"/>
      <c r="HO821" s="130"/>
      <c r="HP821" s="130"/>
    </row>
    <row r="822" spans="216:224" x14ac:dyDescent="0.3">
      <c r="HH822" s="130"/>
      <c r="HI822" s="130"/>
      <c r="HN822" s="130"/>
      <c r="HO822" s="130"/>
      <c r="HP822" s="130"/>
    </row>
    <row r="823" spans="216:224" x14ac:dyDescent="0.3">
      <c r="HH823" s="130"/>
      <c r="HI823" s="130"/>
      <c r="HN823" s="130"/>
      <c r="HO823" s="130"/>
      <c r="HP823" s="130"/>
    </row>
    <row r="824" spans="216:224" x14ac:dyDescent="0.3">
      <c r="HH824" s="130"/>
      <c r="HI824" s="130"/>
      <c r="HN824" s="130"/>
      <c r="HO824" s="130"/>
      <c r="HP824" s="130"/>
    </row>
    <row r="825" spans="216:224" x14ac:dyDescent="0.3">
      <c r="HH825" s="130"/>
      <c r="HI825" s="130"/>
      <c r="HN825" s="130"/>
      <c r="HO825" s="130"/>
      <c r="HP825" s="130"/>
    </row>
    <row r="826" spans="216:224" x14ac:dyDescent="0.3">
      <c r="HH826" s="130"/>
      <c r="HI826" s="130"/>
      <c r="HN826" s="130"/>
      <c r="HO826" s="130"/>
      <c r="HP826" s="130"/>
    </row>
    <row r="827" spans="216:224" x14ac:dyDescent="0.3">
      <c r="HH827" s="130"/>
      <c r="HI827" s="130"/>
      <c r="HN827" s="130"/>
      <c r="HO827" s="130"/>
      <c r="HP827" s="130"/>
    </row>
    <row r="828" spans="216:224" x14ac:dyDescent="0.3">
      <c r="HH828" s="130"/>
      <c r="HI828" s="130"/>
      <c r="HN828" s="130"/>
      <c r="HO828" s="130"/>
      <c r="HP828" s="130"/>
    </row>
    <row r="829" spans="216:224" x14ac:dyDescent="0.3">
      <c r="HH829" s="130"/>
      <c r="HI829" s="130"/>
      <c r="HN829" s="130"/>
      <c r="HO829" s="130"/>
      <c r="HP829" s="130"/>
    </row>
    <row r="830" spans="216:224" x14ac:dyDescent="0.3">
      <c r="HH830" s="130"/>
      <c r="HI830" s="130"/>
      <c r="HN830" s="130"/>
      <c r="HO830" s="130"/>
      <c r="HP830" s="130"/>
    </row>
    <row r="831" spans="216:224" x14ac:dyDescent="0.3">
      <c r="HH831" s="130"/>
      <c r="HI831" s="130"/>
      <c r="HN831" s="130"/>
      <c r="HO831" s="130"/>
      <c r="HP831" s="130"/>
    </row>
    <row r="832" spans="216:224" x14ac:dyDescent="0.3">
      <c r="HH832" s="130"/>
      <c r="HI832" s="130"/>
      <c r="HN832" s="130"/>
      <c r="HO832" s="130"/>
      <c r="HP832" s="130"/>
    </row>
    <row r="833" spans="216:224" x14ac:dyDescent="0.3">
      <c r="HH833" s="130"/>
      <c r="HI833" s="130"/>
      <c r="HN833" s="130"/>
      <c r="HO833" s="130"/>
      <c r="HP833" s="130"/>
    </row>
    <row r="834" spans="216:224" x14ac:dyDescent="0.3">
      <c r="HH834" s="130"/>
      <c r="HI834" s="130"/>
      <c r="HN834" s="130"/>
      <c r="HO834" s="130"/>
      <c r="HP834" s="130"/>
    </row>
    <row r="835" spans="216:224" x14ac:dyDescent="0.3">
      <c r="HH835" s="130"/>
      <c r="HI835" s="130"/>
      <c r="HN835" s="130"/>
      <c r="HO835" s="130"/>
      <c r="HP835" s="130"/>
    </row>
    <row r="836" spans="216:224" x14ac:dyDescent="0.3">
      <c r="HH836" s="130"/>
      <c r="HI836" s="130"/>
      <c r="HN836" s="130"/>
      <c r="HO836" s="130"/>
      <c r="HP836" s="130"/>
    </row>
    <row r="837" spans="216:224" x14ac:dyDescent="0.3">
      <c r="HH837" s="130"/>
      <c r="HI837" s="130"/>
      <c r="HN837" s="130"/>
      <c r="HO837" s="130"/>
      <c r="HP837" s="130"/>
    </row>
    <row r="838" spans="216:224" x14ac:dyDescent="0.3">
      <c r="HH838" s="130"/>
      <c r="HI838" s="130"/>
      <c r="HN838" s="130"/>
      <c r="HO838" s="130"/>
      <c r="HP838" s="130"/>
    </row>
    <row r="839" spans="216:224" x14ac:dyDescent="0.3">
      <c r="HH839" s="130"/>
      <c r="HI839" s="130"/>
      <c r="HN839" s="130"/>
      <c r="HO839" s="130"/>
      <c r="HP839" s="130"/>
    </row>
    <row r="840" spans="216:224" x14ac:dyDescent="0.3">
      <c r="HH840" s="130"/>
      <c r="HI840" s="130"/>
      <c r="HN840" s="130"/>
      <c r="HO840" s="130"/>
      <c r="HP840" s="130"/>
    </row>
    <row r="841" spans="216:224" x14ac:dyDescent="0.3">
      <c r="HH841" s="130"/>
      <c r="HI841" s="130"/>
      <c r="HN841" s="130"/>
      <c r="HO841" s="130"/>
      <c r="HP841" s="130"/>
    </row>
    <row r="842" spans="216:224" x14ac:dyDescent="0.3">
      <c r="HH842" s="130"/>
      <c r="HI842" s="130"/>
      <c r="HN842" s="130"/>
      <c r="HO842" s="130"/>
      <c r="HP842" s="130"/>
    </row>
    <row r="843" spans="216:224" x14ac:dyDescent="0.3">
      <c r="HH843" s="130"/>
      <c r="HI843" s="130"/>
      <c r="HN843" s="130"/>
      <c r="HO843" s="130"/>
      <c r="HP843" s="130"/>
    </row>
    <row r="844" spans="216:224" x14ac:dyDescent="0.3">
      <c r="HH844" s="130"/>
      <c r="HI844" s="130"/>
      <c r="HN844" s="130"/>
      <c r="HO844" s="130"/>
      <c r="HP844" s="130"/>
    </row>
    <row r="845" spans="216:224" x14ac:dyDescent="0.3">
      <c r="HH845" s="130"/>
      <c r="HI845" s="130"/>
      <c r="HN845" s="130"/>
      <c r="HO845" s="130"/>
      <c r="HP845" s="130"/>
    </row>
    <row r="846" spans="216:224" x14ac:dyDescent="0.3">
      <c r="HH846" s="130"/>
      <c r="HI846" s="130"/>
      <c r="HN846" s="130"/>
      <c r="HO846" s="130"/>
      <c r="HP846" s="130"/>
    </row>
    <row r="847" spans="216:224" x14ac:dyDescent="0.3">
      <c r="HH847" s="130"/>
      <c r="HI847" s="130"/>
      <c r="HN847" s="130"/>
      <c r="HO847" s="130"/>
      <c r="HP847" s="130"/>
    </row>
    <row r="848" spans="216:224" x14ac:dyDescent="0.3">
      <c r="HH848" s="130"/>
      <c r="HI848" s="130"/>
      <c r="HN848" s="130"/>
      <c r="HO848" s="130"/>
      <c r="HP848" s="130"/>
    </row>
    <row r="849" spans="216:224" x14ac:dyDescent="0.3">
      <c r="HH849" s="130"/>
      <c r="HI849" s="130"/>
      <c r="HN849" s="130"/>
      <c r="HO849" s="130"/>
      <c r="HP849" s="130"/>
    </row>
    <row r="850" spans="216:224" x14ac:dyDescent="0.3">
      <c r="HH850" s="130"/>
      <c r="HI850" s="130"/>
      <c r="HN850" s="130"/>
      <c r="HO850" s="130"/>
      <c r="HP850" s="130"/>
    </row>
    <row r="851" spans="216:224" x14ac:dyDescent="0.3">
      <c r="HH851" s="130"/>
      <c r="HI851" s="130"/>
      <c r="HN851" s="130"/>
      <c r="HO851" s="130"/>
      <c r="HP851" s="130"/>
    </row>
    <row r="852" spans="216:224" x14ac:dyDescent="0.3">
      <c r="HH852" s="130"/>
      <c r="HI852" s="130"/>
      <c r="HN852" s="130"/>
      <c r="HO852" s="130"/>
      <c r="HP852" s="130"/>
    </row>
    <row r="853" spans="216:224" x14ac:dyDescent="0.3">
      <c r="HH853" s="130"/>
      <c r="HI853" s="130"/>
      <c r="HN853" s="130"/>
      <c r="HO853" s="130"/>
      <c r="HP853" s="130"/>
    </row>
    <row r="854" spans="216:224" x14ac:dyDescent="0.3">
      <c r="HH854" s="130"/>
      <c r="HI854" s="130"/>
      <c r="HN854" s="130"/>
      <c r="HO854" s="130"/>
      <c r="HP854" s="130"/>
    </row>
    <row r="855" spans="216:224" x14ac:dyDescent="0.3">
      <c r="HH855" s="130"/>
      <c r="HI855" s="130"/>
      <c r="HN855" s="130"/>
      <c r="HO855" s="130"/>
      <c r="HP855" s="130"/>
    </row>
    <row r="856" spans="216:224" x14ac:dyDescent="0.3">
      <c r="HH856" s="130"/>
      <c r="HI856" s="130"/>
      <c r="HN856" s="130"/>
      <c r="HO856" s="130"/>
      <c r="HP856" s="130"/>
    </row>
    <row r="857" spans="216:224" x14ac:dyDescent="0.3">
      <c r="HH857" s="130"/>
      <c r="HI857" s="130"/>
      <c r="HN857" s="130"/>
      <c r="HO857" s="130"/>
      <c r="HP857" s="130"/>
    </row>
    <row r="858" spans="216:224" x14ac:dyDescent="0.3">
      <c r="HH858" s="130"/>
      <c r="HI858" s="130"/>
      <c r="HN858" s="130"/>
      <c r="HO858" s="130"/>
      <c r="HP858" s="130"/>
    </row>
    <row r="859" spans="216:224" x14ac:dyDescent="0.3">
      <c r="HH859" s="130"/>
      <c r="HI859" s="130"/>
      <c r="HN859" s="130"/>
      <c r="HO859" s="130"/>
      <c r="HP859" s="130"/>
    </row>
    <row r="860" spans="216:224" x14ac:dyDescent="0.3">
      <c r="HH860" s="130"/>
      <c r="HI860" s="130"/>
      <c r="HN860" s="130"/>
      <c r="HO860" s="130"/>
      <c r="HP860" s="130"/>
    </row>
    <row r="861" spans="216:224" x14ac:dyDescent="0.3">
      <c r="HH861" s="130"/>
      <c r="HI861" s="130"/>
      <c r="HN861" s="130"/>
      <c r="HO861" s="130"/>
      <c r="HP861" s="130"/>
    </row>
    <row r="862" spans="216:224" x14ac:dyDescent="0.3">
      <c r="HH862" s="130"/>
      <c r="HI862" s="130"/>
      <c r="HN862" s="130"/>
      <c r="HO862" s="130"/>
      <c r="HP862" s="130"/>
    </row>
    <row r="863" spans="216:224" x14ac:dyDescent="0.3">
      <c r="HH863" s="130"/>
      <c r="HI863" s="130"/>
      <c r="HN863" s="130"/>
      <c r="HO863" s="130"/>
      <c r="HP863" s="130"/>
    </row>
    <row r="864" spans="216:224" x14ac:dyDescent="0.3">
      <c r="HH864" s="130"/>
      <c r="HI864" s="130"/>
      <c r="HN864" s="130"/>
      <c r="HO864" s="130"/>
      <c r="HP864" s="130"/>
    </row>
    <row r="865" spans="216:224" x14ac:dyDescent="0.3">
      <c r="HH865" s="130"/>
      <c r="HI865" s="130"/>
      <c r="HN865" s="130"/>
      <c r="HO865" s="130"/>
      <c r="HP865" s="130"/>
    </row>
    <row r="866" spans="216:224" x14ac:dyDescent="0.3">
      <c r="HH866" s="130"/>
      <c r="HI866" s="130"/>
      <c r="HN866" s="130"/>
      <c r="HO866" s="130"/>
      <c r="HP866" s="130"/>
    </row>
    <row r="867" spans="216:224" x14ac:dyDescent="0.3">
      <c r="HH867" s="130"/>
      <c r="HI867" s="130"/>
      <c r="HN867" s="130"/>
      <c r="HO867" s="130"/>
      <c r="HP867" s="130"/>
    </row>
    <row r="868" spans="216:224" x14ac:dyDescent="0.3">
      <c r="HH868" s="130"/>
      <c r="HI868" s="130"/>
      <c r="HN868" s="130"/>
      <c r="HO868" s="130"/>
      <c r="HP868" s="130"/>
    </row>
    <row r="869" spans="216:224" x14ac:dyDescent="0.3">
      <c r="HH869" s="130"/>
      <c r="HI869" s="130"/>
      <c r="HN869" s="130"/>
      <c r="HO869" s="130"/>
      <c r="HP869" s="130"/>
    </row>
    <row r="870" spans="216:224" x14ac:dyDescent="0.3">
      <c r="HH870" s="130"/>
      <c r="HI870" s="130"/>
      <c r="HN870" s="130"/>
      <c r="HO870" s="130"/>
      <c r="HP870" s="130"/>
    </row>
    <row r="871" spans="216:224" x14ac:dyDescent="0.3">
      <c r="HH871" s="130"/>
      <c r="HI871" s="130"/>
      <c r="HN871" s="130"/>
      <c r="HO871" s="130"/>
      <c r="HP871" s="130"/>
    </row>
    <row r="872" spans="216:224" x14ac:dyDescent="0.3">
      <c r="HH872" s="130"/>
      <c r="HI872" s="130"/>
      <c r="HN872" s="130"/>
      <c r="HO872" s="130"/>
      <c r="HP872" s="130"/>
    </row>
    <row r="873" spans="216:224" x14ac:dyDescent="0.3">
      <c r="HH873" s="130"/>
      <c r="HI873" s="130"/>
      <c r="HN873" s="130"/>
      <c r="HO873" s="130"/>
      <c r="HP873" s="130"/>
    </row>
    <row r="874" spans="216:224" x14ac:dyDescent="0.3">
      <c r="HH874" s="130"/>
      <c r="HI874" s="130"/>
      <c r="HN874" s="130"/>
      <c r="HO874" s="130"/>
      <c r="HP874" s="130"/>
    </row>
    <row r="875" spans="216:224" x14ac:dyDescent="0.3">
      <c r="HH875" s="130"/>
      <c r="HI875" s="130"/>
      <c r="HN875" s="130"/>
      <c r="HO875" s="130"/>
      <c r="HP875" s="130"/>
    </row>
    <row r="876" spans="216:224" x14ac:dyDescent="0.3">
      <c r="HH876" s="130"/>
      <c r="HI876" s="130"/>
      <c r="HN876" s="130"/>
      <c r="HO876" s="130"/>
      <c r="HP876" s="130"/>
    </row>
    <row r="877" spans="216:224" x14ac:dyDescent="0.3">
      <c r="HH877" s="130"/>
      <c r="HI877" s="130"/>
      <c r="HN877" s="130"/>
      <c r="HO877" s="130"/>
      <c r="HP877" s="130"/>
    </row>
    <row r="878" spans="216:224" x14ac:dyDescent="0.3">
      <c r="HH878" s="130"/>
      <c r="HI878" s="130"/>
      <c r="HN878" s="130"/>
      <c r="HO878" s="130"/>
      <c r="HP878" s="130"/>
    </row>
    <row r="879" spans="216:224" x14ac:dyDescent="0.3">
      <c r="HH879" s="130"/>
      <c r="HI879" s="130"/>
      <c r="HN879" s="130"/>
      <c r="HO879" s="130"/>
      <c r="HP879" s="130"/>
    </row>
    <row r="880" spans="216:224" x14ac:dyDescent="0.3">
      <c r="HH880" s="130"/>
      <c r="HI880" s="130"/>
      <c r="HN880" s="130"/>
      <c r="HO880" s="130"/>
      <c r="HP880" s="130"/>
    </row>
    <row r="881" spans="216:224" x14ac:dyDescent="0.3">
      <c r="HH881" s="130"/>
      <c r="HI881" s="130"/>
      <c r="HN881" s="130"/>
      <c r="HO881" s="130"/>
      <c r="HP881" s="130"/>
    </row>
    <row r="882" spans="216:224" x14ac:dyDescent="0.3">
      <c r="HH882" s="130"/>
      <c r="HI882" s="130"/>
      <c r="HN882" s="130"/>
      <c r="HO882" s="130"/>
      <c r="HP882" s="130"/>
    </row>
    <row r="883" spans="216:224" x14ac:dyDescent="0.3">
      <c r="HH883" s="130"/>
      <c r="HI883" s="130"/>
      <c r="HN883" s="130"/>
      <c r="HO883" s="130"/>
      <c r="HP883" s="130"/>
    </row>
    <row r="884" spans="216:224" x14ac:dyDescent="0.3">
      <c r="HH884" s="130"/>
      <c r="HI884" s="130"/>
      <c r="HN884" s="130"/>
      <c r="HO884" s="130"/>
      <c r="HP884" s="130"/>
    </row>
    <row r="885" spans="216:224" x14ac:dyDescent="0.3">
      <c r="HH885" s="130"/>
      <c r="HI885" s="130"/>
      <c r="HN885" s="130"/>
      <c r="HO885" s="130"/>
      <c r="HP885" s="130"/>
    </row>
    <row r="886" spans="216:224" x14ac:dyDescent="0.3">
      <c r="HH886" s="130"/>
      <c r="HI886" s="130"/>
      <c r="HN886" s="130"/>
      <c r="HO886" s="130"/>
      <c r="HP886" s="130"/>
    </row>
    <row r="887" spans="216:224" x14ac:dyDescent="0.3">
      <c r="HH887" s="130"/>
      <c r="HI887" s="130"/>
      <c r="HN887" s="130"/>
      <c r="HO887" s="130"/>
      <c r="HP887" s="130"/>
    </row>
    <row r="888" spans="216:224" x14ac:dyDescent="0.3">
      <c r="HH888" s="130"/>
      <c r="HI888" s="130"/>
      <c r="HN888" s="130"/>
      <c r="HO888" s="130"/>
      <c r="HP888" s="130"/>
    </row>
    <row r="889" spans="216:224" x14ac:dyDescent="0.3">
      <c r="HH889" s="130"/>
      <c r="HI889" s="130"/>
      <c r="HN889" s="130"/>
      <c r="HO889" s="130"/>
      <c r="HP889" s="130"/>
    </row>
    <row r="890" spans="216:224" x14ac:dyDescent="0.3">
      <c r="HH890" s="130"/>
      <c r="HI890" s="130"/>
      <c r="HN890" s="130"/>
      <c r="HO890" s="130"/>
      <c r="HP890" s="130"/>
    </row>
    <row r="891" spans="216:224" x14ac:dyDescent="0.3">
      <c r="HH891" s="130"/>
      <c r="HI891" s="130"/>
      <c r="HN891" s="130"/>
      <c r="HO891" s="130"/>
      <c r="HP891" s="130"/>
    </row>
    <row r="892" spans="216:224" x14ac:dyDescent="0.3">
      <c r="HH892" s="130"/>
      <c r="HI892" s="130"/>
      <c r="HN892" s="130"/>
      <c r="HO892" s="130"/>
      <c r="HP892" s="130"/>
    </row>
    <row r="893" spans="216:224" x14ac:dyDescent="0.3">
      <c r="HH893" s="130"/>
      <c r="HI893" s="130"/>
      <c r="HN893" s="130"/>
      <c r="HO893" s="130"/>
      <c r="HP893" s="130"/>
    </row>
    <row r="894" spans="216:224" x14ac:dyDescent="0.3">
      <c r="HH894" s="130"/>
      <c r="HI894" s="130"/>
      <c r="HN894" s="130"/>
      <c r="HO894" s="130"/>
      <c r="HP894" s="130"/>
    </row>
    <row r="895" spans="216:224" x14ac:dyDescent="0.3">
      <c r="HH895" s="130"/>
      <c r="HI895" s="130"/>
      <c r="HN895" s="130"/>
      <c r="HO895" s="130"/>
      <c r="HP895" s="130"/>
    </row>
    <row r="896" spans="216:224" x14ac:dyDescent="0.3">
      <c r="HH896" s="130"/>
      <c r="HI896" s="130"/>
      <c r="HN896" s="130"/>
      <c r="HO896" s="130"/>
      <c r="HP896" s="130"/>
    </row>
    <row r="897" spans="216:224" x14ac:dyDescent="0.3">
      <c r="HH897" s="130"/>
      <c r="HI897" s="130"/>
      <c r="HN897" s="130"/>
      <c r="HO897" s="130"/>
      <c r="HP897" s="130"/>
    </row>
    <row r="898" spans="216:224" x14ac:dyDescent="0.3">
      <c r="HH898" s="130"/>
      <c r="HI898" s="130"/>
      <c r="HN898" s="130"/>
      <c r="HO898" s="130"/>
      <c r="HP898" s="130"/>
    </row>
    <row r="899" spans="216:224" x14ac:dyDescent="0.3">
      <c r="HH899" s="130"/>
      <c r="HI899" s="130"/>
      <c r="HN899" s="130"/>
      <c r="HO899" s="130"/>
      <c r="HP899" s="130"/>
    </row>
    <row r="900" spans="216:224" x14ac:dyDescent="0.3">
      <c r="HH900" s="130"/>
      <c r="HI900" s="130"/>
      <c r="HN900" s="130"/>
      <c r="HO900" s="130"/>
      <c r="HP900" s="130"/>
    </row>
    <row r="901" spans="216:224" x14ac:dyDescent="0.3">
      <c r="HH901" s="130"/>
      <c r="HI901" s="130"/>
      <c r="HN901" s="130"/>
      <c r="HO901" s="130"/>
      <c r="HP901" s="130"/>
    </row>
    <row r="902" spans="216:224" x14ac:dyDescent="0.3">
      <c r="HH902" s="130"/>
      <c r="HI902" s="130"/>
      <c r="HN902" s="130"/>
      <c r="HO902" s="130"/>
      <c r="HP902" s="130"/>
    </row>
    <row r="903" spans="216:224" x14ac:dyDescent="0.3">
      <c r="HH903" s="130"/>
      <c r="HI903" s="130"/>
      <c r="HN903" s="130"/>
      <c r="HO903" s="130"/>
      <c r="HP903" s="130"/>
    </row>
    <row r="904" spans="216:224" x14ac:dyDescent="0.3">
      <c r="HH904" s="130"/>
      <c r="HI904" s="130"/>
      <c r="HN904" s="130"/>
      <c r="HO904" s="130"/>
      <c r="HP904" s="130"/>
    </row>
    <row r="905" spans="216:224" x14ac:dyDescent="0.3">
      <c r="HH905" s="130"/>
      <c r="HI905" s="130"/>
      <c r="HN905" s="130"/>
      <c r="HO905" s="130"/>
      <c r="HP905" s="130"/>
    </row>
    <row r="906" spans="216:224" x14ac:dyDescent="0.3">
      <c r="HH906" s="130"/>
      <c r="HI906" s="130"/>
      <c r="HN906" s="130"/>
      <c r="HO906" s="130"/>
      <c r="HP906" s="130"/>
    </row>
    <row r="907" spans="216:224" x14ac:dyDescent="0.3">
      <c r="HH907" s="130"/>
      <c r="HI907" s="130"/>
      <c r="HN907" s="130"/>
      <c r="HO907" s="130"/>
      <c r="HP907" s="130"/>
    </row>
    <row r="908" spans="216:224" x14ac:dyDescent="0.3">
      <c r="HH908" s="130"/>
      <c r="HI908" s="130"/>
      <c r="HN908" s="130"/>
      <c r="HO908" s="130"/>
      <c r="HP908" s="130"/>
    </row>
    <row r="909" spans="216:224" x14ac:dyDescent="0.3">
      <c r="HH909" s="130"/>
      <c r="HI909" s="130"/>
      <c r="HN909" s="130"/>
      <c r="HO909" s="130"/>
      <c r="HP909" s="130"/>
    </row>
    <row r="910" spans="216:224" x14ac:dyDescent="0.3">
      <c r="HH910" s="130"/>
      <c r="HI910" s="130"/>
      <c r="HN910" s="130"/>
      <c r="HO910" s="130"/>
      <c r="HP910" s="130"/>
    </row>
    <row r="911" spans="216:224" x14ac:dyDescent="0.3">
      <c r="HH911" s="130"/>
      <c r="HI911" s="130"/>
      <c r="HN911" s="130"/>
      <c r="HO911" s="130"/>
      <c r="HP911" s="130"/>
    </row>
    <row r="912" spans="216:224" x14ac:dyDescent="0.3">
      <c r="HH912" s="130"/>
      <c r="HI912" s="130"/>
      <c r="HN912" s="130"/>
      <c r="HO912" s="130"/>
      <c r="HP912" s="130"/>
    </row>
    <row r="913" spans="216:224" x14ac:dyDescent="0.3">
      <c r="HH913" s="130"/>
      <c r="HI913" s="130"/>
      <c r="HN913" s="130"/>
      <c r="HO913" s="130"/>
      <c r="HP913" s="130"/>
    </row>
    <row r="914" spans="216:224" x14ac:dyDescent="0.3">
      <c r="HH914" s="130"/>
      <c r="HI914" s="130"/>
      <c r="HN914" s="130"/>
      <c r="HO914" s="130"/>
      <c r="HP914" s="130"/>
    </row>
    <row r="915" spans="216:224" x14ac:dyDescent="0.3">
      <c r="HH915" s="130"/>
      <c r="HI915" s="130"/>
      <c r="HN915" s="130"/>
      <c r="HO915" s="130"/>
      <c r="HP915" s="130"/>
    </row>
    <row r="916" spans="216:224" x14ac:dyDescent="0.3">
      <c r="HH916" s="130"/>
      <c r="HI916" s="130"/>
      <c r="HN916" s="130"/>
      <c r="HO916" s="130"/>
      <c r="HP916" s="130"/>
    </row>
    <row r="917" spans="216:224" x14ac:dyDescent="0.3">
      <c r="HH917" s="130"/>
      <c r="HI917" s="130"/>
      <c r="HN917" s="130"/>
      <c r="HO917" s="130"/>
      <c r="HP917" s="130"/>
    </row>
    <row r="918" spans="216:224" x14ac:dyDescent="0.3">
      <c r="HH918" s="130"/>
      <c r="HI918" s="130"/>
      <c r="HN918" s="130"/>
      <c r="HO918" s="130"/>
      <c r="HP918" s="130"/>
    </row>
    <row r="919" spans="216:224" x14ac:dyDescent="0.3">
      <c r="HH919" s="130"/>
      <c r="HI919" s="130"/>
      <c r="HN919" s="130"/>
      <c r="HO919" s="130"/>
      <c r="HP919" s="130"/>
    </row>
    <row r="920" spans="216:224" x14ac:dyDescent="0.3">
      <c r="HH920" s="130"/>
      <c r="HI920" s="130"/>
      <c r="HN920" s="130"/>
      <c r="HO920" s="130"/>
      <c r="HP920" s="130"/>
    </row>
    <row r="921" spans="216:224" x14ac:dyDescent="0.3">
      <c r="HH921" s="130"/>
      <c r="HI921" s="130"/>
      <c r="HN921" s="130"/>
      <c r="HO921" s="130"/>
      <c r="HP921" s="130"/>
    </row>
    <row r="922" spans="216:224" x14ac:dyDescent="0.3">
      <c r="HH922" s="130"/>
      <c r="HI922" s="130"/>
      <c r="HN922" s="130"/>
      <c r="HO922" s="130"/>
      <c r="HP922" s="130"/>
    </row>
    <row r="923" spans="216:224" x14ac:dyDescent="0.3">
      <c r="HH923" s="130"/>
      <c r="HI923" s="130"/>
      <c r="HN923" s="130"/>
      <c r="HO923" s="130"/>
      <c r="HP923" s="130"/>
    </row>
    <row r="924" spans="216:224" x14ac:dyDescent="0.3">
      <c r="HH924" s="130"/>
      <c r="HI924" s="130"/>
      <c r="HN924" s="130"/>
      <c r="HO924" s="130"/>
      <c r="HP924" s="130"/>
    </row>
    <row r="925" spans="216:224" x14ac:dyDescent="0.3">
      <c r="HH925" s="130"/>
      <c r="HI925" s="130"/>
      <c r="HN925" s="130"/>
      <c r="HO925" s="130"/>
      <c r="HP925" s="130"/>
    </row>
    <row r="926" spans="216:224" x14ac:dyDescent="0.3">
      <c r="HH926" s="130"/>
      <c r="HI926" s="130"/>
      <c r="HN926" s="130"/>
      <c r="HO926" s="130"/>
      <c r="HP926" s="130"/>
    </row>
    <row r="927" spans="216:224" x14ac:dyDescent="0.3">
      <c r="HH927" s="130"/>
      <c r="HI927" s="130"/>
      <c r="HN927" s="130"/>
      <c r="HO927" s="130"/>
      <c r="HP927" s="130"/>
    </row>
    <row r="928" spans="216:224" x14ac:dyDescent="0.3">
      <c r="HH928" s="130"/>
      <c r="HI928" s="130"/>
      <c r="HN928" s="130"/>
      <c r="HO928" s="130"/>
      <c r="HP928" s="130"/>
    </row>
    <row r="929" spans="216:224" x14ac:dyDescent="0.3">
      <c r="HH929" s="130"/>
      <c r="HI929" s="130"/>
      <c r="HN929" s="130"/>
      <c r="HO929" s="130"/>
      <c r="HP929" s="130"/>
    </row>
    <row r="930" spans="216:224" x14ac:dyDescent="0.3">
      <c r="HH930" s="130"/>
      <c r="HI930" s="130"/>
      <c r="HN930" s="130"/>
      <c r="HO930" s="130"/>
      <c r="HP930" s="130"/>
    </row>
    <row r="931" spans="216:224" x14ac:dyDescent="0.3">
      <c r="HH931" s="130"/>
      <c r="HI931" s="130"/>
      <c r="HN931" s="130"/>
      <c r="HO931" s="130"/>
      <c r="HP931" s="130"/>
    </row>
    <row r="932" spans="216:224" x14ac:dyDescent="0.3">
      <c r="HH932" s="130"/>
      <c r="HI932" s="130"/>
      <c r="HN932" s="130"/>
      <c r="HO932" s="130"/>
      <c r="HP932" s="130"/>
    </row>
    <row r="933" spans="216:224" x14ac:dyDescent="0.3">
      <c r="HH933" s="130"/>
      <c r="HI933" s="130"/>
      <c r="HN933" s="130"/>
      <c r="HO933" s="130"/>
      <c r="HP933" s="130"/>
    </row>
    <row r="934" spans="216:224" x14ac:dyDescent="0.3">
      <c r="HH934" s="130"/>
      <c r="HI934" s="130"/>
      <c r="HN934" s="130"/>
      <c r="HO934" s="130"/>
      <c r="HP934" s="130"/>
    </row>
    <row r="935" spans="216:224" x14ac:dyDescent="0.3">
      <c r="HH935" s="130"/>
      <c r="HI935" s="130"/>
      <c r="HN935" s="130"/>
      <c r="HO935" s="130"/>
      <c r="HP935" s="130"/>
    </row>
    <row r="936" spans="216:224" x14ac:dyDescent="0.3">
      <c r="HH936" s="130"/>
      <c r="HI936" s="130"/>
      <c r="HN936" s="130"/>
      <c r="HO936" s="130"/>
      <c r="HP936" s="130"/>
    </row>
    <row r="937" spans="216:224" x14ac:dyDescent="0.3">
      <c r="HH937" s="130"/>
      <c r="HI937" s="130"/>
      <c r="HN937" s="130"/>
      <c r="HO937" s="130"/>
      <c r="HP937" s="130"/>
    </row>
    <row r="938" spans="216:224" x14ac:dyDescent="0.3">
      <c r="HH938" s="130"/>
      <c r="HI938" s="130"/>
      <c r="HN938" s="130"/>
      <c r="HO938" s="130"/>
      <c r="HP938" s="130"/>
    </row>
    <row r="939" spans="216:224" x14ac:dyDescent="0.3">
      <c r="HH939" s="130"/>
      <c r="HI939" s="130"/>
      <c r="HN939" s="130"/>
      <c r="HO939" s="130"/>
      <c r="HP939" s="130"/>
    </row>
    <row r="940" spans="216:224" x14ac:dyDescent="0.3">
      <c r="HH940" s="130"/>
      <c r="HI940" s="130"/>
      <c r="HN940" s="130"/>
      <c r="HO940" s="130"/>
      <c r="HP940" s="130"/>
    </row>
    <row r="941" spans="216:224" x14ac:dyDescent="0.3">
      <c r="HH941" s="130"/>
      <c r="HI941" s="130"/>
      <c r="HN941" s="130"/>
      <c r="HO941" s="130"/>
      <c r="HP941" s="130"/>
    </row>
    <row r="942" spans="216:224" x14ac:dyDescent="0.3">
      <c r="HH942" s="130"/>
      <c r="HI942" s="130"/>
      <c r="HN942" s="130"/>
      <c r="HO942" s="130"/>
      <c r="HP942" s="130"/>
    </row>
    <row r="943" spans="216:224" x14ac:dyDescent="0.3">
      <c r="HH943" s="130"/>
      <c r="HI943" s="130"/>
      <c r="HN943" s="130"/>
      <c r="HO943" s="130"/>
      <c r="HP943" s="130"/>
    </row>
    <row r="944" spans="216:224" x14ac:dyDescent="0.3">
      <c r="HH944" s="130"/>
      <c r="HI944" s="130"/>
      <c r="HN944" s="130"/>
      <c r="HO944" s="130"/>
      <c r="HP944" s="130"/>
    </row>
    <row r="945" spans="216:224" x14ac:dyDescent="0.3">
      <c r="HH945" s="130"/>
      <c r="HI945" s="130"/>
      <c r="HN945" s="130"/>
      <c r="HO945" s="130"/>
      <c r="HP945" s="130"/>
    </row>
    <row r="946" spans="216:224" x14ac:dyDescent="0.3">
      <c r="HH946" s="130"/>
      <c r="HI946" s="130"/>
      <c r="HN946" s="130"/>
      <c r="HO946" s="130"/>
      <c r="HP946" s="130"/>
    </row>
    <row r="947" spans="216:224" x14ac:dyDescent="0.3">
      <c r="HH947" s="130"/>
      <c r="HI947" s="130"/>
      <c r="HN947" s="130"/>
      <c r="HO947" s="130"/>
      <c r="HP947" s="130"/>
    </row>
    <row r="948" spans="216:224" x14ac:dyDescent="0.3">
      <c r="HH948" s="130"/>
      <c r="HI948" s="130"/>
      <c r="HN948" s="130"/>
      <c r="HO948" s="130"/>
      <c r="HP948" s="130"/>
    </row>
    <row r="949" spans="216:224" x14ac:dyDescent="0.3">
      <c r="HH949" s="130"/>
      <c r="HI949" s="130"/>
      <c r="HN949" s="130"/>
      <c r="HO949" s="130"/>
      <c r="HP949" s="130"/>
    </row>
    <row r="950" spans="216:224" x14ac:dyDescent="0.3">
      <c r="HH950" s="130"/>
      <c r="HI950" s="130"/>
      <c r="HN950" s="130"/>
      <c r="HO950" s="130"/>
      <c r="HP950" s="130"/>
    </row>
    <row r="951" spans="216:224" x14ac:dyDescent="0.3">
      <c r="HH951" s="130"/>
      <c r="HI951" s="130"/>
      <c r="HN951" s="130"/>
      <c r="HO951" s="130"/>
      <c r="HP951" s="130"/>
    </row>
    <row r="952" spans="216:224" x14ac:dyDescent="0.3">
      <c r="HH952" s="130"/>
      <c r="HI952" s="130"/>
      <c r="HN952" s="130"/>
      <c r="HO952" s="130"/>
      <c r="HP952" s="130"/>
    </row>
    <row r="953" spans="216:224" x14ac:dyDescent="0.3">
      <c r="HH953" s="130"/>
      <c r="HI953" s="130"/>
      <c r="HN953" s="130"/>
      <c r="HO953" s="130"/>
      <c r="HP953" s="130"/>
    </row>
    <row r="954" spans="216:224" x14ac:dyDescent="0.3">
      <c r="HH954" s="130"/>
      <c r="HI954" s="130"/>
      <c r="HN954" s="130"/>
      <c r="HO954" s="130"/>
      <c r="HP954" s="130"/>
    </row>
    <row r="955" spans="216:224" x14ac:dyDescent="0.3">
      <c r="HH955" s="130"/>
      <c r="HI955" s="130"/>
      <c r="HN955" s="130"/>
      <c r="HO955" s="130"/>
      <c r="HP955" s="130"/>
    </row>
    <row r="956" spans="216:224" x14ac:dyDescent="0.3">
      <c r="HH956" s="130"/>
      <c r="HI956" s="130"/>
      <c r="HN956" s="130"/>
      <c r="HO956" s="130"/>
      <c r="HP956" s="130"/>
    </row>
    <row r="957" spans="216:224" x14ac:dyDescent="0.3">
      <c r="HH957" s="130"/>
      <c r="HI957" s="130"/>
      <c r="HN957" s="130"/>
      <c r="HO957" s="130"/>
      <c r="HP957" s="130"/>
    </row>
    <row r="958" spans="216:224" x14ac:dyDescent="0.3">
      <c r="HH958" s="130"/>
      <c r="HI958" s="130"/>
      <c r="HN958" s="130"/>
      <c r="HO958" s="130"/>
      <c r="HP958" s="130"/>
    </row>
    <row r="959" spans="216:224" x14ac:dyDescent="0.3">
      <c r="HH959" s="130"/>
      <c r="HI959" s="130"/>
      <c r="HN959" s="130"/>
      <c r="HO959" s="130"/>
      <c r="HP959" s="130"/>
    </row>
    <row r="960" spans="216:224" x14ac:dyDescent="0.3">
      <c r="HH960" s="130"/>
      <c r="HI960" s="130"/>
      <c r="HN960" s="130"/>
      <c r="HO960" s="130"/>
      <c r="HP960" s="130"/>
    </row>
    <row r="961" spans="216:224" x14ac:dyDescent="0.3">
      <c r="HH961" s="130"/>
      <c r="HI961" s="130"/>
      <c r="HN961" s="130"/>
      <c r="HO961" s="130"/>
      <c r="HP961" s="130"/>
    </row>
    <row r="962" spans="216:224" x14ac:dyDescent="0.3">
      <c r="HH962" s="130"/>
      <c r="HI962" s="130"/>
      <c r="HN962" s="130"/>
      <c r="HO962" s="130"/>
      <c r="HP962" s="130"/>
    </row>
    <row r="963" spans="216:224" x14ac:dyDescent="0.3">
      <c r="HH963" s="130"/>
      <c r="HI963" s="130"/>
      <c r="HN963" s="130"/>
      <c r="HO963" s="130"/>
      <c r="HP963" s="130"/>
    </row>
    <row r="964" spans="216:224" x14ac:dyDescent="0.3">
      <c r="HH964" s="130"/>
      <c r="HI964" s="130"/>
      <c r="HN964" s="130"/>
      <c r="HO964" s="130"/>
      <c r="HP964" s="130"/>
    </row>
    <row r="965" spans="216:224" x14ac:dyDescent="0.3">
      <c r="HH965" s="130"/>
      <c r="HI965" s="130"/>
      <c r="HN965" s="130"/>
      <c r="HO965" s="130"/>
      <c r="HP965" s="130"/>
    </row>
    <row r="966" spans="216:224" x14ac:dyDescent="0.3">
      <c r="HH966" s="130"/>
      <c r="HI966" s="130"/>
      <c r="HN966" s="130"/>
      <c r="HO966" s="130"/>
      <c r="HP966" s="130"/>
    </row>
    <row r="967" spans="216:224" x14ac:dyDescent="0.3">
      <c r="HH967" s="130"/>
      <c r="HI967" s="130"/>
      <c r="HN967" s="130"/>
      <c r="HO967" s="130"/>
      <c r="HP967" s="130"/>
    </row>
    <row r="968" spans="216:224" x14ac:dyDescent="0.3">
      <c r="HH968" s="130"/>
      <c r="HI968" s="130"/>
      <c r="HN968" s="130"/>
      <c r="HO968" s="130"/>
      <c r="HP968" s="130"/>
    </row>
    <row r="969" spans="216:224" x14ac:dyDescent="0.3">
      <c r="HH969" s="130"/>
      <c r="HI969" s="130"/>
      <c r="HN969" s="130"/>
      <c r="HO969" s="130"/>
      <c r="HP969" s="130"/>
    </row>
    <row r="970" spans="216:224" x14ac:dyDescent="0.3">
      <c r="HH970" s="130"/>
      <c r="HI970" s="130"/>
      <c r="HN970" s="130"/>
      <c r="HO970" s="130"/>
      <c r="HP970" s="130"/>
    </row>
    <row r="971" spans="216:224" x14ac:dyDescent="0.3">
      <c r="HH971" s="130"/>
      <c r="HI971" s="130"/>
      <c r="HN971" s="130"/>
      <c r="HO971" s="130"/>
      <c r="HP971" s="130"/>
    </row>
    <row r="972" spans="216:224" x14ac:dyDescent="0.3">
      <c r="HH972" s="130"/>
      <c r="HI972" s="130"/>
      <c r="HN972" s="130"/>
      <c r="HO972" s="130"/>
      <c r="HP972" s="130"/>
    </row>
    <row r="973" spans="216:224" x14ac:dyDescent="0.3">
      <c r="HH973" s="130"/>
      <c r="HI973" s="130"/>
      <c r="HN973" s="130"/>
      <c r="HO973" s="130"/>
      <c r="HP973" s="130"/>
    </row>
    <row r="974" spans="216:224" x14ac:dyDescent="0.3">
      <c r="HH974" s="130"/>
      <c r="HI974" s="130"/>
      <c r="HN974" s="130"/>
      <c r="HO974" s="130"/>
      <c r="HP974" s="130"/>
    </row>
    <row r="975" spans="216:224" x14ac:dyDescent="0.3">
      <c r="HH975" s="130"/>
      <c r="HI975" s="130"/>
      <c r="HN975" s="130"/>
      <c r="HO975" s="130"/>
      <c r="HP975" s="130"/>
    </row>
    <row r="976" spans="216:224" x14ac:dyDescent="0.3">
      <c r="HH976" s="130"/>
      <c r="HI976" s="130"/>
      <c r="HN976" s="130"/>
      <c r="HO976" s="130"/>
      <c r="HP976" s="130"/>
    </row>
    <row r="977" spans="216:224" x14ac:dyDescent="0.3">
      <c r="HH977" s="130"/>
      <c r="HI977" s="130"/>
      <c r="HN977" s="130"/>
      <c r="HO977" s="130"/>
      <c r="HP977" s="130"/>
    </row>
    <row r="978" spans="216:224" x14ac:dyDescent="0.3">
      <c r="HH978" s="130"/>
      <c r="HI978" s="130"/>
      <c r="HN978" s="130"/>
      <c r="HO978" s="130"/>
      <c r="HP978" s="130"/>
    </row>
    <row r="979" spans="216:224" x14ac:dyDescent="0.3">
      <c r="HH979" s="130"/>
      <c r="HI979" s="130"/>
      <c r="HN979" s="130"/>
      <c r="HO979" s="130"/>
      <c r="HP979" s="130"/>
    </row>
    <row r="980" spans="216:224" x14ac:dyDescent="0.3">
      <c r="HH980" s="130"/>
      <c r="HI980" s="130"/>
      <c r="HN980" s="130"/>
      <c r="HO980" s="130"/>
      <c r="HP980" s="130"/>
    </row>
    <row r="981" spans="216:224" x14ac:dyDescent="0.3">
      <c r="HH981" s="130"/>
      <c r="HI981" s="130"/>
      <c r="HN981" s="130"/>
      <c r="HO981" s="130"/>
      <c r="HP981" s="130"/>
    </row>
    <row r="982" spans="216:224" x14ac:dyDescent="0.3">
      <c r="HH982" s="130"/>
      <c r="HI982" s="130"/>
      <c r="HN982" s="130"/>
      <c r="HO982" s="130"/>
      <c r="HP982" s="130"/>
    </row>
    <row r="983" spans="216:224" x14ac:dyDescent="0.3">
      <c r="HH983" s="130"/>
      <c r="HI983" s="130"/>
      <c r="HN983" s="130"/>
      <c r="HO983" s="130"/>
      <c r="HP983" s="130"/>
    </row>
    <row r="984" spans="216:224" x14ac:dyDescent="0.3">
      <c r="HH984" s="130"/>
      <c r="HI984" s="130"/>
      <c r="HN984" s="130"/>
      <c r="HO984" s="130"/>
      <c r="HP984" s="130"/>
    </row>
    <row r="985" spans="216:224" x14ac:dyDescent="0.3">
      <c r="HH985" s="130"/>
      <c r="HI985" s="130"/>
      <c r="HN985" s="130"/>
      <c r="HO985" s="130"/>
      <c r="HP985" s="130"/>
    </row>
    <row r="986" spans="216:224" x14ac:dyDescent="0.3">
      <c r="HH986" s="130"/>
      <c r="HI986" s="130"/>
      <c r="HN986" s="130"/>
      <c r="HO986" s="130"/>
      <c r="HP986" s="130"/>
    </row>
    <row r="987" spans="216:224" x14ac:dyDescent="0.3">
      <c r="HH987" s="130"/>
      <c r="HI987" s="130"/>
      <c r="HN987" s="130"/>
      <c r="HO987" s="130"/>
      <c r="HP987" s="130"/>
    </row>
    <row r="988" spans="216:224" x14ac:dyDescent="0.3">
      <c r="HH988" s="130"/>
      <c r="HI988" s="130"/>
      <c r="HN988" s="130"/>
      <c r="HO988" s="130"/>
      <c r="HP988" s="130"/>
    </row>
    <row r="989" spans="216:224" x14ac:dyDescent="0.3">
      <c r="HH989" s="130"/>
      <c r="HI989" s="130"/>
      <c r="HN989" s="130"/>
      <c r="HO989" s="130"/>
      <c r="HP989" s="130"/>
    </row>
    <row r="990" spans="216:224" x14ac:dyDescent="0.3">
      <c r="HH990" s="130"/>
      <c r="HI990" s="130"/>
      <c r="HN990" s="130"/>
      <c r="HO990" s="130"/>
      <c r="HP990" s="130"/>
    </row>
    <row r="991" spans="216:224" x14ac:dyDescent="0.3">
      <c r="HH991" s="130"/>
      <c r="HI991" s="130"/>
      <c r="HN991" s="130"/>
      <c r="HO991" s="130"/>
      <c r="HP991" s="130"/>
    </row>
    <row r="992" spans="216:224" x14ac:dyDescent="0.3">
      <c r="HH992" s="130"/>
      <c r="HI992" s="130"/>
      <c r="HN992" s="130"/>
      <c r="HO992" s="130"/>
      <c r="HP992" s="130"/>
    </row>
    <row r="993" spans="216:224" x14ac:dyDescent="0.3">
      <c r="HH993" s="130"/>
      <c r="HI993" s="130"/>
      <c r="HN993" s="130"/>
      <c r="HO993" s="130"/>
      <c r="HP993" s="130"/>
    </row>
    <row r="994" spans="216:224" x14ac:dyDescent="0.3">
      <c r="HH994" s="130"/>
      <c r="HI994" s="130"/>
      <c r="HN994" s="130"/>
      <c r="HO994" s="130"/>
      <c r="HP994" s="130"/>
    </row>
    <row r="995" spans="216:224" x14ac:dyDescent="0.3">
      <c r="HH995" s="130"/>
      <c r="HI995" s="130"/>
      <c r="HN995" s="130"/>
      <c r="HO995" s="130"/>
      <c r="HP995" s="130"/>
    </row>
    <row r="996" spans="216:224" x14ac:dyDescent="0.3">
      <c r="HH996" s="130"/>
      <c r="HI996" s="130"/>
      <c r="HN996" s="130"/>
      <c r="HO996" s="130"/>
      <c r="HP996" s="130"/>
    </row>
    <row r="997" spans="216:224" x14ac:dyDescent="0.3">
      <c r="HH997" s="130"/>
      <c r="HI997" s="130"/>
      <c r="HN997" s="130"/>
      <c r="HO997" s="130"/>
      <c r="HP997" s="130"/>
    </row>
    <row r="998" spans="216:224" x14ac:dyDescent="0.3">
      <c r="HH998" s="130"/>
      <c r="HI998" s="130"/>
      <c r="HN998" s="130"/>
      <c r="HO998" s="130"/>
      <c r="HP998" s="130"/>
    </row>
    <row r="999" spans="216:224" x14ac:dyDescent="0.3">
      <c r="HH999" s="130"/>
      <c r="HI999" s="130"/>
      <c r="HN999" s="130"/>
      <c r="HO999" s="130"/>
      <c r="HP999" s="130"/>
    </row>
    <row r="1000" spans="216:224" x14ac:dyDescent="0.3">
      <c r="HH1000" s="130"/>
      <c r="HI1000" s="130"/>
      <c r="HN1000" s="130"/>
      <c r="HO1000" s="130"/>
      <c r="HP1000" s="130"/>
    </row>
    <row r="1001" spans="216:224" x14ac:dyDescent="0.3">
      <c r="HH1001" s="130"/>
      <c r="HI1001" s="130"/>
      <c r="HN1001" s="130"/>
      <c r="HO1001" s="130"/>
      <c r="HP1001" s="130"/>
    </row>
    <row r="1002" spans="216:224" x14ac:dyDescent="0.3">
      <c r="HH1002" s="130"/>
      <c r="HI1002" s="130"/>
      <c r="HN1002" s="130"/>
      <c r="HO1002" s="130"/>
      <c r="HP1002" s="130"/>
    </row>
    <row r="1003" spans="216:224" x14ac:dyDescent="0.3">
      <c r="HH1003" s="130"/>
      <c r="HI1003" s="130"/>
      <c r="HN1003" s="130"/>
      <c r="HO1003" s="130"/>
      <c r="HP1003" s="130"/>
    </row>
    <row r="1004" spans="216:224" x14ac:dyDescent="0.3">
      <c r="HH1004" s="130"/>
      <c r="HI1004" s="130"/>
      <c r="HN1004" s="130"/>
      <c r="HO1004" s="130"/>
      <c r="HP1004" s="130"/>
    </row>
    <row r="1005" spans="216:224" x14ac:dyDescent="0.3">
      <c r="HH1005" s="130"/>
      <c r="HI1005" s="130"/>
      <c r="HN1005" s="130"/>
      <c r="HO1005" s="130"/>
      <c r="HP1005" s="130"/>
    </row>
    <row r="1006" spans="216:224" x14ac:dyDescent="0.3">
      <c r="HH1006" s="130"/>
      <c r="HI1006" s="130"/>
      <c r="HN1006" s="130"/>
      <c r="HO1006" s="130"/>
      <c r="HP1006" s="130"/>
    </row>
    <row r="1007" spans="216:224" x14ac:dyDescent="0.3">
      <c r="HH1007" s="130"/>
      <c r="HI1007" s="130"/>
      <c r="HN1007" s="130"/>
      <c r="HO1007" s="130"/>
      <c r="HP1007" s="130"/>
    </row>
    <row r="1008" spans="216:224" x14ac:dyDescent="0.3">
      <c r="HH1008" s="130"/>
      <c r="HI1008" s="130"/>
      <c r="HN1008" s="130"/>
      <c r="HO1008" s="130"/>
      <c r="HP1008" s="130"/>
    </row>
    <row r="1009" spans="216:224" x14ac:dyDescent="0.3">
      <c r="HH1009" s="130"/>
      <c r="HI1009" s="130"/>
      <c r="HN1009" s="130"/>
      <c r="HO1009" s="130"/>
      <c r="HP1009" s="130"/>
    </row>
    <row r="1010" spans="216:224" x14ac:dyDescent="0.3">
      <c r="HH1010" s="130"/>
      <c r="HI1010" s="130"/>
      <c r="HN1010" s="130"/>
      <c r="HO1010" s="130"/>
      <c r="HP1010" s="130"/>
    </row>
    <row r="1011" spans="216:224" x14ac:dyDescent="0.3">
      <c r="HH1011" s="130"/>
      <c r="HI1011" s="130"/>
      <c r="HN1011" s="130"/>
      <c r="HO1011" s="130"/>
      <c r="HP1011" s="130"/>
    </row>
    <row r="1012" spans="216:224" x14ac:dyDescent="0.3">
      <c r="HH1012" s="130"/>
      <c r="HI1012" s="130"/>
      <c r="HN1012" s="130"/>
      <c r="HO1012" s="130"/>
      <c r="HP1012" s="130"/>
    </row>
    <row r="1013" spans="216:224" x14ac:dyDescent="0.3">
      <c r="HH1013" s="130"/>
      <c r="HI1013" s="130"/>
      <c r="HN1013" s="130"/>
      <c r="HO1013" s="130"/>
      <c r="HP1013" s="130"/>
    </row>
    <row r="1014" spans="216:224" x14ac:dyDescent="0.3">
      <c r="HH1014" s="130"/>
      <c r="HI1014" s="130"/>
      <c r="HN1014" s="130"/>
      <c r="HO1014" s="130"/>
      <c r="HP1014" s="130"/>
    </row>
    <row r="1015" spans="216:224" x14ac:dyDescent="0.3">
      <c r="HH1015" s="130"/>
      <c r="HI1015" s="130"/>
      <c r="HN1015" s="130"/>
      <c r="HO1015" s="130"/>
      <c r="HP1015" s="130"/>
    </row>
    <row r="1016" spans="216:224" x14ac:dyDescent="0.3">
      <c r="HH1016" s="130"/>
      <c r="HI1016" s="130"/>
      <c r="HN1016" s="130"/>
      <c r="HO1016" s="130"/>
      <c r="HP1016" s="130"/>
    </row>
    <row r="1017" spans="216:224" x14ac:dyDescent="0.3">
      <c r="HH1017" s="130"/>
      <c r="HI1017" s="130"/>
      <c r="HN1017" s="130"/>
      <c r="HO1017" s="130"/>
      <c r="HP1017" s="130"/>
    </row>
    <row r="1018" spans="216:224" x14ac:dyDescent="0.3">
      <c r="HH1018" s="130"/>
      <c r="HI1018" s="130"/>
      <c r="HN1018" s="130"/>
      <c r="HO1018" s="130"/>
      <c r="HP1018" s="130"/>
    </row>
    <row r="1019" spans="216:224" x14ac:dyDescent="0.3">
      <c r="HH1019" s="130"/>
      <c r="HI1019" s="130"/>
      <c r="HN1019" s="130"/>
      <c r="HO1019" s="130"/>
      <c r="HP1019" s="130"/>
    </row>
    <row r="1020" spans="216:224" x14ac:dyDescent="0.3">
      <c r="HH1020" s="130"/>
      <c r="HI1020" s="130"/>
      <c r="HN1020" s="130"/>
      <c r="HO1020" s="130"/>
      <c r="HP1020" s="130"/>
    </row>
    <row r="1021" spans="216:224" x14ac:dyDescent="0.3">
      <c r="HH1021" s="130"/>
      <c r="HI1021" s="130"/>
      <c r="HN1021" s="130"/>
      <c r="HO1021" s="130"/>
      <c r="HP1021" s="130"/>
    </row>
    <row r="1022" spans="216:224" x14ac:dyDescent="0.3">
      <c r="HH1022" s="130"/>
      <c r="HI1022" s="130"/>
      <c r="HN1022" s="130"/>
      <c r="HO1022" s="130"/>
      <c r="HP1022" s="130"/>
    </row>
    <row r="1023" spans="216:224" x14ac:dyDescent="0.3">
      <c r="HH1023" s="130"/>
      <c r="HI1023" s="130"/>
      <c r="HN1023" s="130"/>
      <c r="HO1023" s="130"/>
      <c r="HP1023" s="130"/>
    </row>
    <row r="1024" spans="216:224" x14ac:dyDescent="0.3">
      <c r="HH1024" s="130"/>
      <c r="HI1024" s="130"/>
      <c r="HN1024" s="130"/>
      <c r="HO1024" s="130"/>
      <c r="HP1024" s="130"/>
    </row>
    <row r="1025" spans="216:224" x14ac:dyDescent="0.3">
      <c r="HH1025" s="130"/>
      <c r="HI1025" s="130"/>
      <c r="HN1025" s="130"/>
      <c r="HO1025" s="130"/>
      <c r="HP1025" s="130"/>
    </row>
    <row r="1026" spans="216:224" x14ac:dyDescent="0.3">
      <c r="HH1026" s="130"/>
      <c r="HI1026" s="130"/>
      <c r="HN1026" s="130"/>
      <c r="HO1026" s="130"/>
      <c r="HP1026" s="130"/>
    </row>
    <row r="1027" spans="216:224" x14ac:dyDescent="0.3">
      <c r="HH1027" s="130"/>
      <c r="HI1027" s="130"/>
      <c r="HN1027" s="130"/>
      <c r="HO1027" s="130"/>
      <c r="HP1027" s="130"/>
    </row>
    <row r="1028" spans="216:224" x14ac:dyDescent="0.3">
      <c r="HH1028" s="130"/>
      <c r="HI1028" s="130"/>
      <c r="HN1028" s="130"/>
      <c r="HO1028" s="130"/>
      <c r="HP1028" s="130"/>
    </row>
    <row r="1029" spans="216:224" x14ac:dyDescent="0.3">
      <c r="HH1029" s="130"/>
      <c r="HI1029" s="130"/>
      <c r="HN1029" s="130"/>
      <c r="HO1029" s="130"/>
      <c r="HP1029" s="130"/>
    </row>
    <row r="1030" spans="216:224" x14ac:dyDescent="0.3">
      <c r="HH1030" s="130"/>
      <c r="HI1030" s="130"/>
      <c r="HN1030" s="130"/>
      <c r="HO1030" s="130"/>
      <c r="HP1030" s="130"/>
    </row>
    <row r="1031" spans="216:224" x14ac:dyDescent="0.3">
      <c r="HH1031" s="130"/>
      <c r="HI1031" s="130"/>
      <c r="HN1031" s="130"/>
      <c r="HO1031" s="130"/>
      <c r="HP1031" s="130"/>
    </row>
    <row r="1032" spans="216:224" x14ac:dyDescent="0.3">
      <c r="HH1032" s="130"/>
      <c r="HI1032" s="130"/>
      <c r="HN1032" s="130"/>
      <c r="HO1032" s="130"/>
      <c r="HP1032" s="130"/>
    </row>
    <row r="1033" spans="216:224" x14ac:dyDescent="0.3">
      <c r="HH1033" s="130"/>
      <c r="HI1033" s="130"/>
      <c r="HN1033" s="130"/>
      <c r="HO1033" s="130"/>
      <c r="HP1033" s="130"/>
    </row>
    <row r="1034" spans="216:224" x14ac:dyDescent="0.3">
      <c r="HH1034" s="130"/>
      <c r="HI1034" s="130"/>
      <c r="HN1034" s="130"/>
      <c r="HO1034" s="130"/>
      <c r="HP1034" s="130"/>
    </row>
    <row r="1035" spans="216:224" x14ac:dyDescent="0.3">
      <c r="HH1035" s="130"/>
      <c r="HI1035" s="130"/>
      <c r="HN1035" s="130"/>
      <c r="HO1035" s="130"/>
      <c r="HP1035" s="130"/>
    </row>
    <row r="1036" spans="216:224" x14ac:dyDescent="0.3">
      <c r="HH1036" s="130"/>
      <c r="HI1036" s="130"/>
      <c r="HN1036" s="130"/>
      <c r="HO1036" s="130"/>
      <c r="HP1036" s="130"/>
    </row>
    <row r="1037" spans="216:224" x14ac:dyDescent="0.3">
      <c r="HH1037" s="130"/>
      <c r="HI1037" s="130"/>
      <c r="HN1037" s="130"/>
      <c r="HO1037" s="130"/>
      <c r="HP1037" s="130"/>
    </row>
    <row r="1038" spans="216:224" x14ac:dyDescent="0.3">
      <c r="HH1038" s="130"/>
      <c r="HI1038" s="130"/>
      <c r="HN1038" s="130"/>
      <c r="HO1038" s="130"/>
      <c r="HP1038" s="130"/>
    </row>
    <row r="1039" spans="216:224" x14ac:dyDescent="0.3">
      <c r="HH1039" s="130"/>
      <c r="HI1039" s="130"/>
      <c r="HN1039" s="130"/>
      <c r="HO1039" s="130"/>
      <c r="HP1039" s="130"/>
    </row>
    <row r="1040" spans="216:224" x14ac:dyDescent="0.3">
      <c r="HH1040" s="130"/>
      <c r="HI1040" s="130"/>
      <c r="HN1040" s="130"/>
      <c r="HO1040" s="130"/>
      <c r="HP1040" s="130"/>
    </row>
    <row r="1041" spans="216:224" x14ac:dyDescent="0.3">
      <c r="HH1041" s="130"/>
      <c r="HI1041" s="130"/>
      <c r="HN1041" s="130"/>
      <c r="HO1041" s="130"/>
      <c r="HP1041" s="130"/>
    </row>
    <row r="1042" spans="216:224" x14ac:dyDescent="0.3">
      <c r="HH1042" s="130"/>
      <c r="HI1042" s="130"/>
      <c r="HN1042" s="130"/>
      <c r="HO1042" s="130"/>
      <c r="HP1042" s="130"/>
    </row>
    <row r="1043" spans="216:224" x14ac:dyDescent="0.3">
      <c r="HH1043" s="130"/>
      <c r="HI1043" s="130"/>
      <c r="HN1043" s="130"/>
      <c r="HO1043" s="130"/>
      <c r="HP1043" s="130"/>
    </row>
    <row r="1044" spans="216:224" x14ac:dyDescent="0.3">
      <c r="HH1044" s="130"/>
      <c r="HI1044" s="130"/>
      <c r="HN1044" s="130"/>
      <c r="HO1044" s="130"/>
      <c r="HP1044" s="130"/>
    </row>
    <row r="1045" spans="216:224" x14ac:dyDescent="0.3">
      <c r="HH1045" s="130"/>
      <c r="HI1045" s="130"/>
      <c r="HN1045" s="130"/>
      <c r="HO1045" s="130"/>
      <c r="HP1045" s="130"/>
    </row>
    <row r="1046" spans="216:224" x14ac:dyDescent="0.3">
      <c r="HH1046" s="130"/>
      <c r="HI1046" s="130"/>
      <c r="HN1046" s="130"/>
      <c r="HO1046" s="130"/>
      <c r="HP1046" s="130"/>
    </row>
    <row r="1047" spans="216:224" x14ac:dyDescent="0.3">
      <c r="HH1047" s="130"/>
      <c r="HI1047" s="130"/>
      <c r="HN1047" s="130"/>
      <c r="HO1047" s="130"/>
      <c r="HP1047" s="130"/>
    </row>
    <row r="1048" spans="216:224" x14ac:dyDescent="0.3">
      <c r="HH1048" s="130"/>
      <c r="HI1048" s="130"/>
      <c r="HN1048" s="130"/>
      <c r="HO1048" s="130"/>
      <c r="HP1048" s="130"/>
    </row>
    <row r="1049" spans="216:224" x14ac:dyDescent="0.3">
      <c r="HH1049" s="130"/>
      <c r="HI1049" s="130"/>
      <c r="HN1049" s="130"/>
      <c r="HO1049" s="130"/>
      <c r="HP1049" s="130"/>
    </row>
    <row r="1050" spans="216:224" x14ac:dyDescent="0.3">
      <c r="HH1050" s="130"/>
      <c r="HI1050" s="130"/>
      <c r="HN1050" s="130"/>
      <c r="HO1050" s="130"/>
      <c r="HP1050" s="130"/>
    </row>
    <row r="1051" spans="216:224" x14ac:dyDescent="0.3">
      <c r="HH1051" s="130"/>
      <c r="HI1051" s="130"/>
      <c r="HN1051" s="130"/>
      <c r="HO1051" s="130"/>
      <c r="HP1051" s="130"/>
    </row>
    <row r="1052" spans="216:224" x14ac:dyDescent="0.3">
      <c r="HH1052" s="130"/>
      <c r="HI1052" s="130"/>
      <c r="HN1052" s="130"/>
      <c r="HO1052" s="130"/>
      <c r="HP1052" s="130"/>
    </row>
    <row r="1053" spans="216:224" x14ac:dyDescent="0.3">
      <c r="HH1053" s="130"/>
      <c r="HI1053" s="130"/>
      <c r="HN1053" s="130"/>
      <c r="HO1053" s="130"/>
      <c r="HP1053" s="130"/>
    </row>
    <row r="1054" spans="216:224" x14ac:dyDescent="0.3">
      <c r="HH1054" s="130"/>
      <c r="HI1054" s="130"/>
      <c r="HN1054" s="130"/>
      <c r="HO1054" s="130"/>
      <c r="HP1054" s="130"/>
    </row>
    <row r="1055" spans="216:224" x14ac:dyDescent="0.3">
      <c r="HH1055" s="130"/>
      <c r="HI1055" s="130"/>
      <c r="HN1055" s="130"/>
      <c r="HO1055" s="130"/>
      <c r="HP1055" s="130"/>
    </row>
    <row r="1056" spans="216:224" x14ac:dyDescent="0.3">
      <c r="HH1056" s="130"/>
      <c r="HI1056" s="130"/>
      <c r="HN1056" s="130"/>
      <c r="HO1056" s="130"/>
      <c r="HP1056" s="130"/>
    </row>
    <row r="1057" spans="216:224" x14ac:dyDescent="0.3">
      <c r="HH1057" s="130"/>
      <c r="HI1057" s="130"/>
      <c r="HN1057" s="130"/>
      <c r="HO1057" s="130"/>
      <c r="HP1057" s="130"/>
    </row>
    <row r="1058" spans="216:224" x14ac:dyDescent="0.3">
      <c r="HH1058" s="130"/>
      <c r="HI1058" s="130"/>
      <c r="HN1058" s="130"/>
      <c r="HO1058" s="130"/>
      <c r="HP1058" s="130"/>
    </row>
    <row r="1059" spans="216:224" x14ac:dyDescent="0.3">
      <c r="HH1059" s="130"/>
      <c r="HI1059" s="130"/>
      <c r="HN1059" s="130"/>
      <c r="HO1059" s="130"/>
      <c r="HP1059" s="130"/>
    </row>
    <row r="1060" spans="216:224" x14ac:dyDescent="0.3">
      <c r="HH1060" s="130"/>
      <c r="HI1060" s="130"/>
      <c r="HN1060" s="130"/>
      <c r="HO1060" s="130"/>
      <c r="HP1060" s="130"/>
    </row>
    <row r="1061" spans="216:224" x14ac:dyDescent="0.3">
      <c r="HH1061" s="130"/>
      <c r="HI1061" s="130"/>
      <c r="HN1061" s="130"/>
      <c r="HO1061" s="130"/>
      <c r="HP1061" s="130"/>
    </row>
    <row r="1062" spans="216:224" x14ac:dyDescent="0.3">
      <c r="HH1062" s="130"/>
      <c r="HI1062" s="130"/>
      <c r="HN1062" s="130"/>
      <c r="HO1062" s="130"/>
      <c r="HP1062" s="130"/>
    </row>
    <row r="1063" spans="216:224" x14ac:dyDescent="0.3">
      <c r="HH1063" s="130"/>
      <c r="HI1063" s="130"/>
      <c r="HN1063" s="130"/>
      <c r="HO1063" s="130"/>
      <c r="HP1063" s="130"/>
    </row>
    <row r="1064" spans="216:224" x14ac:dyDescent="0.3">
      <c r="HH1064" s="130"/>
      <c r="HI1064" s="130"/>
      <c r="HN1064" s="130"/>
      <c r="HO1064" s="130"/>
      <c r="HP1064" s="130"/>
    </row>
    <row r="1065" spans="216:224" x14ac:dyDescent="0.3">
      <c r="HH1065" s="130"/>
      <c r="HI1065" s="130"/>
      <c r="HN1065" s="130"/>
      <c r="HO1065" s="130"/>
      <c r="HP1065" s="130"/>
    </row>
    <row r="1066" spans="216:224" x14ac:dyDescent="0.3">
      <c r="HH1066" s="130"/>
      <c r="HI1066" s="130"/>
      <c r="HN1066" s="130"/>
      <c r="HO1066" s="130"/>
      <c r="HP1066" s="130"/>
    </row>
    <row r="1067" spans="216:224" x14ac:dyDescent="0.3">
      <c r="HH1067" s="130"/>
      <c r="HI1067" s="130"/>
      <c r="HN1067" s="130"/>
      <c r="HO1067" s="130"/>
      <c r="HP1067" s="130"/>
    </row>
    <row r="1068" spans="216:224" x14ac:dyDescent="0.3">
      <c r="HH1068" s="130"/>
      <c r="HI1068" s="130"/>
      <c r="HN1068" s="130"/>
      <c r="HO1068" s="130"/>
      <c r="HP1068" s="130"/>
    </row>
    <row r="1069" spans="216:224" x14ac:dyDescent="0.3">
      <c r="HH1069" s="130"/>
      <c r="HI1069" s="130"/>
      <c r="HN1069" s="130"/>
      <c r="HO1069" s="130"/>
      <c r="HP1069" s="130"/>
    </row>
    <row r="1070" spans="216:224" x14ac:dyDescent="0.3">
      <c r="HH1070" s="130"/>
      <c r="HI1070" s="130"/>
      <c r="HN1070" s="130"/>
      <c r="HO1070" s="130"/>
      <c r="HP1070" s="130"/>
    </row>
    <row r="1071" spans="216:224" x14ac:dyDescent="0.3">
      <c r="HH1071" s="130"/>
      <c r="HI1071" s="130"/>
      <c r="HN1071" s="130"/>
      <c r="HO1071" s="130"/>
      <c r="HP1071" s="130"/>
    </row>
    <row r="1072" spans="216:224" x14ac:dyDescent="0.3">
      <c r="HH1072" s="130"/>
      <c r="HI1072" s="130"/>
      <c r="HN1072" s="130"/>
      <c r="HO1072" s="130"/>
      <c r="HP1072" s="130"/>
    </row>
    <row r="1073" spans="216:224" x14ac:dyDescent="0.3">
      <c r="HH1073" s="130"/>
      <c r="HI1073" s="130"/>
      <c r="HN1073" s="130"/>
      <c r="HO1073" s="130"/>
      <c r="HP1073" s="130"/>
    </row>
    <row r="1074" spans="216:224" x14ac:dyDescent="0.3">
      <c r="HH1074" s="130"/>
      <c r="HI1074" s="130"/>
      <c r="HN1074" s="130"/>
      <c r="HO1074" s="130"/>
      <c r="HP1074" s="130"/>
    </row>
    <row r="1075" spans="216:224" x14ac:dyDescent="0.3">
      <c r="HH1075" s="130"/>
      <c r="HI1075" s="130"/>
      <c r="HN1075" s="130"/>
      <c r="HO1075" s="130"/>
      <c r="HP1075" s="130"/>
    </row>
    <row r="1076" spans="216:224" x14ac:dyDescent="0.3">
      <c r="HH1076" s="130"/>
      <c r="HI1076" s="130"/>
      <c r="HN1076" s="130"/>
      <c r="HO1076" s="130"/>
      <c r="HP1076" s="130"/>
    </row>
    <row r="1077" spans="216:224" x14ac:dyDescent="0.3">
      <c r="HH1077" s="130"/>
      <c r="HI1077" s="130"/>
      <c r="HN1077" s="130"/>
      <c r="HO1077" s="130"/>
      <c r="HP1077" s="130"/>
    </row>
    <row r="1078" spans="216:224" x14ac:dyDescent="0.3">
      <c r="HH1078" s="130"/>
      <c r="HI1078" s="130"/>
      <c r="HN1078" s="130"/>
      <c r="HO1078" s="130"/>
      <c r="HP1078" s="130"/>
    </row>
    <row r="1079" spans="216:224" x14ac:dyDescent="0.3">
      <c r="HH1079" s="130"/>
      <c r="HI1079" s="130"/>
      <c r="HN1079" s="130"/>
      <c r="HO1079" s="130"/>
      <c r="HP1079" s="130"/>
    </row>
    <row r="1080" spans="216:224" x14ac:dyDescent="0.3">
      <c r="HH1080" s="130"/>
      <c r="HI1080" s="130"/>
      <c r="HN1080" s="130"/>
      <c r="HO1080" s="130"/>
      <c r="HP1080" s="130"/>
    </row>
    <row r="1081" spans="216:224" x14ac:dyDescent="0.3">
      <c r="HH1081" s="130"/>
      <c r="HI1081" s="130"/>
      <c r="HN1081" s="130"/>
      <c r="HO1081" s="130"/>
      <c r="HP1081" s="130"/>
    </row>
    <row r="1082" spans="216:224" x14ac:dyDescent="0.3">
      <c r="HH1082" s="130"/>
      <c r="HI1082" s="130"/>
      <c r="HN1082" s="130"/>
      <c r="HO1082" s="130"/>
      <c r="HP1082" s="130"/>
    </row>
    <row r="1083" spans="216:224" x14ac:dyDescent="0.3">
      <c r="HH1083" s="130"/>
      <c r="HI1083" s="130"/>
      <c r="HN1083" s="130"/>
      <c r="HO1083" s="130"/>
      <c r="HP1083" s="130"/>
    </row>
    <row r="1084" spans="216:224" x14ac:dyDescent="0.3">
      <c r="HH1084" s="130"/>
      <c r="HI1084" s="130"/>
      <c r="HN1084" s="130"/>
      <c r="HO1084" s="130"/>
      <c r="HP1084" s="130"/>
    </row>
    <row r="1085" spans="216:224" x14ac:dyDescent="0.3">
      <c r="HH1085" s="130"/>
      <c r="HI1085" s="130"/>
      <c r="HN1085" s="130"/>
      <c r="HO1085" s="130"/>
      <c r="HP1085" s="130"/>
    </row>
    <row r="1086" spans="216:224" x14ac:dyDescent="0.3">
      <c r="HH1086" s="130"/>
      <c r="HI1086" s="130"/>
      <c r="HN1086" s="130"/>
      <c r="HO1086" s="130"/>
      <c r="HP1086" s="130"/>
    </row>
    <row r="1087" spans="216:224" x14ac:dyDescent="0.3">
      <c r="HH1087" s="130"/>
      <c r="HI1087" s="130"/>
      <c r="HN1087" s="130"/>
      <c r="HO1087" s="130"/>
      <c r="HP1087" s="130"/>
    </row>
    <row r="1088" spans="216:224" x14ac:dyDescent="0.3">
      <c r="HH1088" s="130"/>
      <c r="HI1088" s="130"/>
      <c r="HN1088" s="130"/>
      <c r="HO1088" s="130"/>
      <c r="HP1088" s="130"/>
    </row>
    <row r="1089" spans="216:224" x14ac:dyDescent="0.3">
      <c r="HH1089" s="130"/>
      <c r="HI1089" s="130"/>
      <c r="HN1089" s="130"/>
      <c r="HO1089" s="130"/>
      <c r="HP1089" s="130"/>
    </row>
    <row r="1090" spans="216:224" x14ac:dyDescent="0.3">
      <c r="HH1090" s="130"/>
      <c r="HI1090" s="130"/>
      <c r="HN1090" s="130"/>
      <c r="HO1090" s="130"/>
      <c r="HP1090" s="130"/>
    </row>
    <row r="1091" spans="216:224" x14ac:dyDescent="0.3">
      <c r="HH1091" s="130"/>
      <c r="HI1091" s="130"/>
      <c r="HN1091" s="130"/>
      <c r="HO1091" s="130"/>
      <c r="HP1091" s="130"/>
    </row>
    <row r="1092" spans="216:224" x14ac:dyDescent="0.3">
      <c r="HH1092" s="130"/>
      <c r="HI1092" s="130"/>
      <c r="HN1092" s="130"/>
      <c r="HO1092" s="130"/>
      <c r="HP1092" s="130"/>
    </row>
    <row r="1093" spans="216:224" x14ac:dyDescent="0.3">
      <c r="HH1093" s="130"/>
      <c r="HI1093" s="130"/>
      <c r="HN1093" s="130"/>
      <c r="HO1093" s="130"/>
      <c r="HP1093" s="130"/>
    </row>
    <row r="1094" spans="216:224" x14ac:dyDescent="0.3">
      <c r="HH1094" s="130"/>
      <c r="HI1094" s="130"/>
      <c r="HN1094" s="130"/>
      <c r="HO1094" s="130"/>
      <c r="HP1094" s="130"/>
    </row>
    <row r="1095" spans="216:224" x14ac:dyDescent="0.3">
      <c r="HH1095" s="130"/>
      <c r="HI1095" s="130"/>
      <c r="HN1095" s="130"/>
      <c r="HO1095" s="130"/>
      <c r="HP1095" s="130"/>
    </row>
    <row r="1096" spans="216:224" x14ac:dyDescent="0.3">
      <c r="HH1096" s="130"/>
      <c r="HI1096" s="130"/>
      <c r="HN1096" s="130"/>
      <c r="HO1096" s="130"/>
      <c r="HP1096" s="130"/>
    </row>
    <row r="1097" spans="216:224" x14ac:dyDescent="0.3">
      <c r="HH1097" s="130"/>
      <c r="HI1097" s="130"/>
      <c r="HN1097" s="130"/>
      <c r="HO1097" s="130"/>
      <c r="HP1097" s="130"/>
    </row>
    <row r="1098" spans="216:224" x14ac:dyDescent="0.3">
      <c r="HH1098" s="130"/>
      <c r="HI1098" s="130"/>
      <c r="HN1098" s="130"/>
      <c r="HO1098" s="130"/>
      <c r="HP1098" s="130"/>
    </row>
    <row r="1099" spans="216:224" x14ac:dyDescent="0.3">
      <c r="HH1099" s="130"/>
      <c r="HI1099" s="130"/>
      <c r="HN1099" s="130"/>
      <c r="HO1099" s="130"/>
      <c r="HP1099" s="130"/>
    </row>
    <row r="1100" spans="216:224" x14ac:dyDescent="0.3">
      <c r="HH1100" s="130"/>
      <c r="HI1100" s="130"/>
      <c r="HN1100" s="130"/>
      <c r="HO1100" s="130"/>
      <c r="HP1100" s="130"/>
    </row>
    <row r="1101" spans="216:224" x14ac:dyDescent="0.3">
      <c r="HH1101" s="130"/>
      <c r="HI1101" s="130"/>
      <c r="HN1101" s="130"/>
      <c r="HO1101" s="130"/>
      <c r="HP1101" s="130"/>
    </row>
    <row r="1102" spans="216:224" x14ac:dyDescent="0.3">
      <c r="HH1102" s="130"/>
      <c r="HI1102" s="130"/>
      <c r="HN1102" s="130"/>
      <c r="HO1102" s="130"/>
      <c r="HP1102" s="130"/>
    </row>
    <row r="1103" spans="216:224" x14ac:dyDescent="0.3">
      <c r="HH1103" s="130"/>
      <c r="HI1103" s="130"/>
      <c r="HN1103" s="130"/>
      <c r="HO1103" s="130"/>
      <c r="HP1103" s="130"/>
    </row>
    <row r="1104" spans="216:224" x14ac:dyDescent="0.3">
      <c r="HH1104" s="130"/>
      <c r="HI1104" s="130"/>
      <c r="HN1104" s="130"/>
      <c r="HO1104" s="130"/>
      <c r="HP1104" s="130"/>
    </row>
    <row r="1105" spans="216:224" x14ac:dyDescent="0.3">
      <c r="HH1105" s="130"/>
      <c r="HI1105" s="130"/>
      <c r="HN1105" s="130"/>
      <c r="HO1105" s="130"/>
      <c r="HP1105" s="130"/>
    </row>
    <row r="1106" spans="216:224" x14ac:dyDescent="0.3">
      <c r="HH1106" s="130"/>
      <c r="HI1106" s="130"/>
      <c r="HN1106" s="130"/>
      <c r="HO1106" s="130"/>
      <c r="HP1106" s="130"/>
    </row>
    <row r="1107" spans="216:224" x14ac:dyDescent="0.3">
      <c r="HH1107" s="130"/>
      <c r="HI1107" s="130"/>
      <c r="HN1107" s="130"/>
      <c r="HO1107" s="130"/>
      <c r="HP1107" s="130"/>
    </row>
    <row r="1108" spans="216:224" x14ac:dyDescent="0.3">
      <c r="HH1108" s="130"/>
      <c r="HI1108" s="130"/>
      <c r="HN1108" s="130"/>
      <c r="HO1108" s="130"/>
      <c r="HP1108" s="130"/>
    </row>
    <row r="1109" spans="216:224" x14ac:dyDescent="0.3">
      <c r="HH1109" s="130"/>
      <c r="HI1109" s="130"/>
      <c r="HN1109" s="130"/>
      <c r="HO1109" s="130"/>
      <c r="HP1109" s="130"/>
    </row>
    <row r="1110" spans="216:224" x14ac:dyDescent="0.3">
      <c r="HH1110" s="130"/>
      <c r="HI1110" s="130"/>
      <c r="HN1110" s="130"/>
      <c r="HO1110" s="130"/>
      <c r="HP1110" s="130"/>
    </row>
    <row r="1111" spans="216:224" x14ac:dyDescent="0.3">
      <c r="HH1111" s="130"/>
      <c r="HI1111" s="130"/>
      <c r="HN1111" s="130"/>
      <c r="HO1111" s="130"/>
      <c r="HP1111" s="130"/>
    </row>
    <row r="1112" spans="216:224" x14ac:dyDescent="0.3">
      <c r="HH1112" s="130"/>
      <c r="HI1112" s="130"/>
      <c r="HN1112" s="130"/>
      <c r="HO1112" s="130"/>
      <c r="HP1112" s="130"/>
    </row>
    <row r="1113" spans="216:224" x14ac:dyDescent="0.3">
      <c r="HH1113" s="130"/>
      <c r="HI1113" s="130"/>
      <c r="HN1113" s="130"/>
      <c r="HO1113" s="130"/>
      <c r="HP1113" s="130"/>
    </row>
    <row r="1114" spans="216:224" x14ac:dyDescent="0.3">
      <c r="HH1114" s="130"/>
      <c r="HI1114" s="130"/>
      <c r="HN1114" s="130"/>
      <c r="HO1114" s="130"/>
      <c r="HP1114" s="130"/>
    </row>
    <row r="1115" spans="216:224" x14ac:dyDescent="0.3">
      <c r="HH1115" s="130"/>
      <c r="HI1115" s="130"/>
      <c r="HN1115" s="130"/>
      <c r="HO1115" s="130"/>
      <c r="HP1115" s="130"/>
    </row>
    <row r="1116" spans="216:224" x14ac:dyDescent="0.3">
      <c r="HH1116" s="130"/>
      <c r="HI1116" s="130"/>
      <c r="HN1116" s="130"/>
      <c r="HO1116" s="130"/>
      <c r="HP1116" s="130"/>
    </row>
    <row r="1117" spans="216:224" x14ac:dyDescent="0.3">
      <c r="HH1117" s="130"/>
      <c r="HI1117" s="130"/>
      <c r="HN1117" s="130"/>
      <c r="HO1117" s="130"/>
      <c r="HP1117" s="130"/>
    </row>
    <row r="1118" spans="216:224" x14ac:dyDescent="0.3">
      <c r="HH1118" s="130"/>
      <c r="HI1118" s="130"/>
      <c r="HN1118" s="130"/>
      <c r="HO1118" s="130"/>
      <c r="HP1118" s="130"/>
    </row>
    <row r="1119" spans="216:224" x14ac:dyDescent="0.3">
      <c r="HH1119" s="130"/>
      <c r="HI1119" s="130"/>
      <c r="HN1119" s="130"/>
      <c r="HO1119" s="130"/>
      <c r="HP1119" s="130"/>
    </row>
    <row r="1120" spans="216:224" x14ac:dyDescent="0.3">
      <c r="HH1120" s="130"/>
      <c r="HI1120" s="130"/>
      <c r="HN1120" s="130"/>
      <c r="HO1120" s="130"/>
      <c r="HP1120" s="130"/>
    </row>
    <row r="1121" spans="216:224" x14ac:dyDescent="0.3">
      <c r="HH1121" s="130"/>
      <c r="HI1121" s="130"/>
      <c r="HN1121" s="130"/>
      <c r="HO1121" s="130"/>
      <c r="HP1121" s="130"/>
    </row>
    <row r="1122" spans="216:224" x14ac:dyDescent="0.3">
      <c r="HH1122" s="130"/>
      <c r="HI1122" s="130"/>
      <c r="HN1122" s="130"/>
      <c r="HO1122" s="130"/>
      <c r="HP1122" s="130"/>
    </row>
    <row r="1123" spans="216:224" x14ac:dyDescent="0.3">
      <c r="HH1123" s="130"/>
      <c r="HI1123" s="130"/>
      <c r="HN1123" s="130"/>
      <c r="HO1123" s="130"/>
      <c r="HP1123" s="130"/>
    </row>
    <row r="1124" spans="216:224" x14ac:dyDescent="0.3">
      <c r="HH1124" s="130"/>
      <c r="HI1124" s="130"/>
      <c r="HN1124" s="130"/>
      <c r="HO1124" s="130"/>
      <c r="HP1124" s="130"/>
    </row>
    <row r="1125" spans="216:224" x14ac:dyDescent="0.3">
      <c r="HH1125" s="130"/>
      <c r="HI1125" s="130"/>
      <c r="HN1125" s="130"/>
      <c r="HO1125" s="130"/>
      <c r="HP1125" s="130"/>
    </row>
    <row r="1126" spans="216:224" x14ac:dyDescent="0.3">
      <c r="HH1126" s="130"/>
      <c r="HI1126" s="130"/>
      <c r="HN1126" s="130"/>
      <c r="HO1126" s="130"/>
      <c r="HP1126" s="130"/>
    </row>
    <row r="1127" spans="216:224" x14ac:dyDescent="0.3">
      <c r="HH1127" s="130"/>
      <c r="HI1127" s="130"/>
      <c r="HN1127" s="130"/>
      <c r="HO1127" s="130"/>
      <c r="HP1127" s="130"/>
    </row>
    <row r="1128" spans="216:224" x14ac:dyDescent="0.3">
      <c r="HH1128" s="130"/>
      <c r="HI1128" s="130"/>
      <c r="HN1128" s="130"/>
      <c r="HO1128" s="130"/>
      <c r="HP1128" s="130"/>
    </row>
    <row r="1129" spans="216:224" x14ac:dyDescent="0.3">
      <c r="HH1129" s="130"/>
      <c r="HI1129" s="130"/>
      <c r="HN1129" s="130"/>
      <c r="HO1129" s="130"/>
      <c r="HP1129" s="130"/>
    </row>
    <row r="1130" spans="216:224" x14ac:dyDescent="0.3">
      <c r="HH1130" s="130"/>
      <c r="HI1130" s="130"/>
      <c r="HN1130" s="130"/>
      <c r="HO1130" s="130"/>
      <c r="HP1130" s="130"/>
    </row>
    <row r="1131" spans="216:224" x14ac:dyDescent="0.3">
      <c r="HH1131" s="130"/>
      <c r="HI1131" s="130"/>
      <c r="HN1131" s="130"/>
      <c r="HO1131" s="130"/>
      <c r="HP1131" s="130"/>
    </row>
    <row r="1132" spans="216:224" x14ac:dyDescent="0.3">
      <c r="HH1132" s="130"/>
      <c r="HI1132" s="130"/>
      <c r="HN1132" s="130"/>
      <c r="HO1132" s="130"/>
      <c r="HP1132" s="130"/>
    </row>
    <row r="1133" spans="216:224" x14ac:dyDescent="0.3">
      <c r="HH1133" s="130"/>
      <c r="HI1133" s="130"/>
      <c r="HN1133" s="130"/>
      <c r="HO1133" s="130"/>
      <c r="HP1133" s="130"/>
    </row>
    <row r="1134" spans="216:224" x14ac:dyDescent="0.3">
      <c r="HH1134" s="130"/>
      <c r="HI1134" s="130"/>
      <c r="HN1134" s="130"/>
      <c r="HO1134" s="130"/>
      <c r="HP1134" s="130"/>
    </row>
    <row r="1135" spans="216:224" x14ac:dyDescent="0.3">
      <c r="HH1135" s="130"/>
      <c r="HI1135" s="130"/>
      <c r="HN1135" s="130"/>
      <c r="HO1135" s="130"/>
      <c r="HP1135" s="130"/>
    </row>
    <row r="1136" spans="216:224" x14ac:dyDescent="0.3">
      <c r="HH1136" s="130"/>
      <c r="HI1136" s="130"/>
      <c r="HN1136" s="130"/>
      <c r="HO1136" s="130"/>
      <c r="HP1136" s="130"/>
    </row>
    <row r="1137" spans="216:224" x14ac:dyDescent="0.3">
      <c r="HH1137" s="130"/>
      <c r="HI1137" s="130"/>
      <c r="HN1137" s="130"/>
      <c r="HO1137" s="130"/>
      <c r="HP1137" s="130"/>
    </row>
    <row r="1138" spans="216:224" x14ac:dyDescent="0.3">
      <c r="HH1138" s="130"/>
      <c r="HI1138" s="130"/>
      <c r="HN1138" s="130"/>
      <c r="HO1138" s="130"/>
      <c r="HP1138" s="130"/>
    </row>
    <row r="1139" spans="216:224" x14ac:dyDescent="0.3">
      <c r="HH1139" s="130"/>
      <c r="HI1139" s="130"/>
      <c r="HN1139" s="130"/>
      <c r="HO1139" s="130"/>
      <c r="HP1139" s="130"/>
    </row>
    <row r="1140" spans="216:224" x14ac:dyDescent="0.3">
      <c r="HH1140" s="130"/>
      <c r="HI1140" s="130"/>
      <c r="HN1140" s="130"/>
      <c r="HO1140" s="130"/>
      <c r="HP1140" s="130"/>
    </row>
    <row r="1141" spans="216:224" x14ac:dyDescent="0.3">
      <c r="HH1141" s="130"/>
      <c r="HI1141" s="130"/>
      <c r="HN1141" s="130"/>
      <c r="HO1141" s="130"/>
      <c r="HP1141" s="130"/>
    </row>
    <row r="1142" spans="216:224" x14ac:dyDescent="0.3">
      <c r="HH1142" s="130"/>
      <c r="HI1142" s="130"/>
      <c r="HN1142" s="130"/>
      <c r="HO1142" s="130"/>
      <c r="HP1142" s="130"/>
    </row>
    <row r="1143" spans="216:224" x14ac:dyDescent="0.3">
      <c r="HH1143" s="130"/>
      <c r="HI1143" s="130"/>
      <c r="HN1143" s="130"/>
      <c r="HO1143" s="130"/>
      <c r="HP1143" s="130"/>
    </row>
    <row r="1144" spans="216:224" x14ac:dyDescent="0.3">
      <c r="HH1144" s="130"/>
      <c r="HI1144" s="130"/>
      <c r="HN1144" s="130"/>
      <c r="HO1144" s="130"/>
      <c r="HP1144" s="130"/>
    </row>
    <row r="1145" spans="216:224" x14ac:dyDescent="0.3">
      <c r="HH1145" s="130"/>
      <c r="HI1145" s="130"/>
      <c r="HN1145" s="130"/>
      <c r="HO1145" s="130"/>
      <c r="HP1145" s="130"/>
    </row>
    <row r="1146" spans="216:224" x14ac:dyDescent="0.3">
      <c r="HH1146" s="130"/>
      <c r="HI1146" s="130"/>
      <c r="HN1146" s="130"/>
      <c r="HO1146" s="130"/>
      <c r="HP1146" s="130"/>
    </row>
    <row r="1147" spans="216:224" x14ac:dyDescent="0.3">
      <c r="HH1147" s="130"/>
      <c r="HI1147" s="130"/>
      <c r="HN1147" s="130"/>
      <c r="HO1147" s="130"/>
      <c r="HP1147" s="130"/>
    </row>
    <row r="1148" spans="216:224" x14ac:dyDescent="0.3">
      <c r="HH1148" s="130"/>
      <c r="HI1148" s="130"/>
      <c r="HN1148" s="130"/>
      <c r="HO1148" s="130"/>
      <c r="HP1148" s="130"/>
    </row>
    <row r="1149" spans="216:224" x14ac:dyDescent="0.3">
      <c r="HH1149" s="130"/>
      <c r="HI1149" s="130"/>
      <c r="HN1149" s="130"/>
      <c r="HO1149" s="130"/>
      <c r="HP1149" s="130"/>
    </row>
    <row r="1150" spans="216:224" x14ac:dyDescent="0.3">
      <c r="HH1150" s="130"/>
      <c r="HI1150" s="130"/>
      <c r="HN1150" s="130"/>
      <c r="HO1150" s="130"/>
      <c r="HP1150" s="130"/>
    </row>
    <row r="1151" spans="216:224" x14ac:dyDescent="0.3">
      <c r="HH1151" s="130"/>
      <c r="HI1151" s="130"/>
      <c r="HN1151" s="130"/>
      <c r="HO1151" s="130"/>
      <c r="HP1151" s="130"/>
    </row>
    <row r="1152" spans="216:224" x14ac:dyDescent="0.3">
      <c r="HH1152" s="130"/>
      <c r="HI1152" s="130"/>
      <c r="HN1152" s="130"/>
      <c r="HO1152" s="130"/>
      <c r="HP1152" s="130"/>
    </row>
    <row r="1153" spans="216:224" x14ac:dyDescent="0.3">
      <c r="HH1153" s="130"/>
      <c r="HI1153" s="130"/>
      <c r="HN1153" s="130"/>
      <c r="HO1153" s="130"/>
      <c r="HP1153" s="130"/>
    </row>
    <row r="1154" spans="216:224" x14ac:dyDescent="0.3">
      <c r="HH1154" s="130"/>
      <c r="HI1154" s="130"/>
      <c r="HN1154" s="130"/>
      <c r="HO1154" s="130"/>
      <c r="HP1154" s="130"/>
    </row>
    <row r="1155" spans="216:224" x14ac:dyDescent="0.3">
      <c r="HH1155" s="130"/>
      <c r="HI1155" s="130"/>
      <c r="HN1155" s="130"/>
      <c r="HO1155" s="130"/>
      <c r="HP1155" s="130"/>
    </row>
    <row r="1156" spans="216:224" x14ac:dyDescent="0.3">
      <c r="HH1156" s="130"/>
      <c r="HI1156" s="130"/>
      <c r="HN1156" s="130"/>
      <c r="HO1156" s="130"/>
      <c r="HP1156" s="130"/>
    </row>
    <row r="1157" spans="216:224" x14ac:dyDescent="0.3">
      <c r="HH1157" s="130"/>
      <c r="HI1157" s="130"/>
      <c r="HN1157" s="130"/>
      <c r="HO1157" s="130"/>
      <c r="HP1157" s="130"/>
    </row>
    <row r="1158" spans="216:224" x14ac:dyDescent="0.3">
      <c r="HH1158" s="130"/>
      <c r="HI1158" s="130"/>
      <c r="HN1158" s="130"/>
      <c r="HO1158" s="130"/>
      <c r="HP1158" s="130"/>
    </row>
    <row r="1159" spans="216:224" x14ac:dyDescent="0.3">
      <c r="HH1159" s="130"/>
      <c r="HI1159" s="130"/>
      <c r="HN1159" s="130"/>
      <c r="HO1159" s="130"/>
      <c r="HP1159" s="130"/>
    </row>
    <row r="1160" spans="216:224" x14ac:dyDescent="0.3">
      <c r="HH1160" s="130"/>
      <c r="HI1160" s="130"/>
      <c r="HN1160" s="130"/>
      <c r="HO1160" s="130"/>
      <c r="HP1160" s="130"/>
    </row>
    <row r="1161" spans="216:224" x14ac:dyDescent="0.3">
      <c r="HH1161" s="130"/>
      <c r="HI1161" s="130"/>
      <c r="HN1161" s="130"/>
      <c r="HO1161" s="130"/>
      <c r="HP1161" s="130"/>
    </row>
    <row r="1162" spans="216:224" x14ac:dyDescent="0.3">
      <c r="HH1162" s="130"/>
      <c r="HI1162" s="130"/>
      <c r="HN1162" s="130"/>
      <c r="HO1162" s="130"/>
      <c r="HP1162" s="130"/>
    </row>
    <row r="1163" spans="216:224" x14ac:dyDescent="0.3">
      <c r="HH1163" s="130"/>
      <c r="HI1163" s="130"/>
      <c r="HN1163" s="130"/>
      <c r="HO1163" s="130"/>
      <c r="HP1163" s="130"/>
    </row>
    <row r="1164" spans="216:224" x14ac:dyDescent="0.3">
      <c r="HH1164" s="130"/>
      <c r="HI1164" s="130"/>
      <c r="HN1164" s="130"/>
      <c r="HO1164" s="130"/>
      <c r="HP1164" s="130"/>
    </row>
    <row r="1165" spans="216:224" x14ac:dyDescent="0.3">
      <c r="HH1165" s="130"/>
      <c r="HI1165" s="130"/>
      <c r="HN1165" s="130"/>
      <c r="HO1165" s="130"/>
      <c r="HP1165" s="130"/>
    </row>
    <row r="1166" spans="216:224" x14ac:dyDescent="0.3">
      <c r="HH1166" s="130"/>
      <c r="HI1166" s="130"/>
      <c r="HN1166" s="130"/>
      <c r="HO1166" s="130"/>
      <c r="HP1166" s="130"/>
    </row>
    <row r="1167" spans="216:224" x14ac:dyDescent="0.3">
      <c r="HH1167" s="130"/>
      <c r="HI1167" s="130"/>
      <c r="HN1167" s="130"/>
      <c r="HO1167" s="130"/>
      <c r="HP1167" s="130"/>
    </row>
    <row r="1168" spans="216:224" x14ac:dyDescent="0.3">
      <c r="HH1168" s="130"/>
      <c r="HI1168" s="130"/>
      <c r="HN1168" s="130"/>
      <c r="HO1168" s="130"/>
      <c r="HP1168" s="130"/>
    </row>
    <row r="1169" spans="216:224" x14ac:dyDescent="0.3">
      <c r="HH1169" s="130"/>
      <c r="HI1169" s="130"/>
      <c r="HN1169" s="130"/>
      <c r="HO1169" s="130"/>
      <c r="HP1169" s="130"/>
    </row>
    <row r="1170" spans="216:224" x14ac:dyDescent="0.3">
      <c r="HH1170" s="130"/>
      <c r="HI1170" s="130"/>
      <c r="HN1170" s="130"/>
      <c r="HO1170" s="130"/>
      <c r="HP1170" s="130"/>
    </row>
    <row r="1171" spans="216:224" x14ac:dyDescent="0.3">
      <c r="HH1171" s="130"/>
      <c r="HI1171" s="130"/>
      <c r="HN1171" s="130"/>
      <c r="HO1171" s="130"/>
      <c r="HP1171" s="130"/>
    </row>
    <row r="1172" spans="216:224" x14ac:dyDescent="0.3">
      <c r="HH1172" s="130"/>
      <c r="HI1172" s="130"/>
      <c r="HN1172" s="130"/>
      <c r="HO1172" s="130"/>
      <c r="HP1172" s="130"/>
    </row>
    <row r="1173" spans="216:224" x14ac:dyDescent="0.3">
      <c r="HH1173" s="130"/>
      <c r="HI1173" s="130"/>
      <c r="HN1173" s="130"/>
      <c r="HO1173" s="130"/>
      <c r="HP1173" s="130"/>
    </row>
    <row r="1174" spans="216:224" x14ac:dyDescent="0.3">
      <c r="HH1174" s="130"/>
      <c r="HI1174" s="130"/>
      <c r="HN1174" s="130"/>
      <c r="HO1174" s="130"/>
      <c r="HP1174" s="130"/>
    </row>
    <row r="1175" spans="216:224" x14ac:dyDescent="0.3">
      <c r="HH1175" s="130"/>
      <c r="HI1175" s="130"/>
      <c r="HN1175" s="130"/>
      <c r="HO1175" s="130"/>
      <c r="HP1175" s="130"/>
    </row>
    <row r="1176" spans="216:224" x14ac:dyDescent="0.3">
      <c r="HH1176" s="130"/>
      <c r="HI1176" s="130"/>
      <c r="HN1176" s="130"/>
      <c r="HO1176" s="130"/>
      <c r="HP1176" s="130"/>
    </row>
    <row r="1177" spans="216:224" x14ac:dyDescent="0.3">
      <c r="HH1177" s="130"/>
      <c r="HI1177" s="130"/>
      <c r="HN1177" s="130"/>
      <c r="HO1177" s="130"/>
      <c r="HP1177" s="130"/>
    </row>
    <row r="1178" spans="216:224" x14ac:dyDescent="0.3">
      <c r="HH1178" s="130"/>
      <c r="HI1178" s="130"/>
      <c r="HN1178" s="130"/>
      <c r="HO1178" s="130"/>
      <c r="HP1178" s="130"/>
    </row>
    <row r="1179" spans="216:224" x14ac:dyDescent="0.3">
      <c r="HH1179" s="130"/>
      <c r="HI1179" s="130"/>
      <c r="HN1179" s="130"/>
      <c r="HO1179" s="130"/>
      <c r="HP1179" s="130"/>
    </row>
    <row r="1180" spans="216:224" x14ac:dyDescent="0.3">
      <c r="HH1180" s="130"/>
      <c r="HI1180" s="130"/>
      <c r="HN1180" s="130"/>
      <c r="HO1180" s="130"/>
      <c r="HP1180" s="130"/>
    </row>
    <row r="1181" spans="216:224" x14ac:dyDescent="0.3">
      <c r="HH1181" s="130"/>
      <c r="HI1181" s="130"/>
      <c r="HN1181" s="130"/>
      <c r="HO1181" s="130"/>
      <c r="HP1181" s="130"/>
    </row>
    <row r="1182" spans="216:224" x14ac:dyDescent="0.3">
      <c r="HH1182" s="130"/>
      <c r="HI1182" s="130"/>
      <c r="HN1182" s="130"/>
      <c r="HO1182" s="130"/>
      <c r="HP1182" s="130"/>
    </row>
    <row r="1183" spans="216:224" x14ac:dyDescent="0.3">
      <c r="HH1183" s="130"/>
      <c r="HI1183" s="130"/>
      <c r="HN1183" s="130"/>
      <c r="HO1183" s="130"/>
      <c r="HP1183" s="130"/>
    </row>
    <row r="1184" spans="216:224" x14ac:dyDescent="0.3">
      <c r="HH1184" s="130"/>
      <c r="HI1184" s="130"/>
      <c r="HN1184" s="130"/>
      <c r="HO1184" s="130"/>
      <c r="HP1184" s="130"/>
    </row>
    <row r="1185" spans="216:224" x14ac:dyDescent="0.3">
      <c r="HH1185" s="130"/>
      <c r="HI1185" s="130"/>
      <c r="HN1185" s="130"/>
      <c r="HO1185" s="130"/>
      <c r="HP1185" s="130"/>
    </row>
    <row r="1186" spans="216:224" x14ac:dyDescent="0.3">
      <c r="HH1186" s="130"/>
      <c r="HI1186" s="130"/>
      <c r="HN1186" s="130"/>
      <c r="HO1186" s="130"/>
      <c r="HP1186" s="130"/>
    </row>
    <row r="1187" spans="216:224" x14ac:dyDescent="0.3">
      <c r="HH1187" s="130"/>
      <c r="HI1187" s="130"/>
      <c r="HN1187" s="130"/>
      <c r="HO1187" s="130"/>
      <c r="HP1187" s="130"/>
    </row>
    <row r="1188" spans="216:224" x14ac:dyDescent="0.3">
      <c r="HH1188" s="130"/>
      <c r="HI1188" s="130"/>
      <c r="HN1188" s="130"/>
      <c r="HO1188" s="130"/>
      <c r="HP1188" s="130"/>
    </row>
    <row r="1189" spans="216:224" x14ac:dyDescent="0.3">
      <c r="HH1189" s="130"/>
      <c r="HI1189" s="130"/>
      <c r="HN1189" s="130"/>
      <c r="HO1189" s="130"/>
      <c r="HP1189" s="130"/>
    </row>
    <row r="1190" spans="216:224" x14ac:dyDescent="0.3">
      <c r="HH1190" s="130"/>
      <c r="HI1190" s="130"/>
      <c r="HN1190" s="130"/>
      <c r="HO1190" s="130"/>
      <c r="HP1190" s="130"/>
    </row>
    <row r="1191" spans="216:224" x14ac:dyDescent="0.3">
      <c r="HH1191" s="130"/>
      <c r="HI1191" s="130"/>
      <c r="HN1191" s="130"/>
      <c r="HO1191" s="130"/>
      <c r="HP1191" s="130"/>
    </row>
    <row r="1192" spans="216:224" x14ac:dyDescent="0.3">
      <c r="HH1192" s="130"/>
      <c r="HI1192" s="130"/>
      <c r="HN1192" s="130"/>
      <c r="HO1192" s="130"/>
      <c r="HP1192" s="130"/>
    </row>
    <row r="1193" spans="216:224" x14ac:dyDescent="0.3">
      <c r="HH1193" s="130"/>
      <c r="HI1193" s="130"/>
      <c r="HN1193" s="130"/>
      <c r="HO1193" s="130"/>
      <c r="HP1193" s="130"/>
    </row>
    <row r="1194" spans="216:224" x14ac:dyDescent="0.3">
      <c r="HH1194" s="130"/>
      <c r="HI1194" s="130"/>
      <c r="HN1194" s="130"/>
      <c r="HO1194" s="130"/>
      <c r="HP1194" s="130"/>
    </row>
    <row r="1195" spans="216:224" x14ac:dyDescent="0.3">
      <c r="HH1195" s="130"/>
      <c r="HI1195" s="130"/>
      <c r="HN1195" s="130"/>
      <c r="HO1195" s="130"/>
      <c r="HP1195" s="130"/>
    </row>
    <row r="1196" spans="216:224" x14ac:dyDescent="0.3">
      <c r="HH1196" s="130"/>
      <c r="HI1196" s="130"/>
      <c r="HN1196" s="130"/>
      <c r="HO1196" s="130"/>
      <c r="HP1196" s="130"/>
    </row>
    <row r="1197" spans="216:224" x14ac:dyDescent="0.3">
      <c r="HH1197" s="130"/>
      <c r="HI1197" s="130"/>
      <c r="HN1197" s="130"/>
      <c r="HO1197" s="130"/>
      <c r="HP1197" s="130"/>
    </row>
    <row r="1198" spans="216:224" x14ac:dyDescent="0.3">
      <c r="HH1198" s="130"/>
      <c r="HI1198" s="130"/>
      <c r="HN1198" s="130"/>
      <c r="HO1198" s="130"/>
      <c r="HP1198" s="130"/>
    </row>
    <row r="1199" spans="216:224" x14ac:dyDescent="0.3">
      <c r="HH1199" s="130"/>
      <c r="HI1199" s="130"/>
      <c r="HN1199" s="130"/>
      <c r="HO1199" s="130"/>
      <c r="HP1199" s="130"/>
    </row>
    <row r="1200" spans="216:224" x14ac:dyDescent="0.3">
      <c r="HH1200" s="130"/>
      <c r="HI1200" s="130"/>
      <c r="HN1200" s="130"/>
      <c r="HO1200" s="130"/>
      <c r="HP1200" s="130"/>
    </row>
    <row r="1201" spans="216:224" x14ac:dyDescent="0.3">
      <c r="HH1201" s="130"/>
      <c r="HI1201" s="130"/>
      <c r="HN1201" s="130"/>
      <c r="HO1201" s="130"/>
      <c r="HP1201" s="130"/>
    </row>
    <row r="1202" spans="216:224" x14ac:dyDescent="0.3">
      <c r="HH1202" s="130"/>
      <c r="HI1202" s="130"/>
      <c r="HN1202" s="130"/>
      <c r="HO1202" s="130"/>
      <c r="HP1202" s="130"/>
    </row>
    <row r="1203" spans="216:224" x14ac:dyDescent="0.3">
      <c r="HH1203" s="130"/>
      <c r="HI1203" s="130"/>
      <c r="HN1203" s="130"/>
      <c r="HO1203" s="130"/>
      <c r="HP1203" s="130"/>
    </row>
    <row r="1204" spans="216:224" x14ac:dyDescent="0.3">
      <c r="HH1204" s="130"/>
      <c r="HI1204" s="130"/>
      <c r="HN1204" s="130"/>
      <c r="HO1204" s="130"/>
      <c r="HP1204" s="130"/>
    </row>
    <row r="1205" spans="216:224" x14ac:dyDescent="0.3">
      <c r="HH1205" s="130"/>
      <c r="HI1205" s="130"/>
      <c r="HN1205" s="130"/>
      <c r="HO1205" s="130"/>
      <c r="HP1205" s="130"/>
    </row>
    <row r="1206" spans="216:224" x14ac:dyDescent="0.3">
      <c r="HH1206" s="130"/>
      <c r="HI1206" s="130"/>
      <c r="HN1206" s="130"/>
      <c r="HO1206" s="130"/>
      <c r="HP1206" s="130"/>
    </row>
    <row r="1207" spans="216:224" x14ac:dyDescent="0.3">
      <c r="HH1207" s="130"/>
      <c r="HI1207" s="130"/>
      <c r="HN1207" s="130"/>
      <c r="HO1207" s="130"/>
      <c r="HP1207" s="130"/>
    </row>
    <row r="1208" spans="216:224" x14ac:dyDescent="0.3">
      <c r="HH1208" s="130"/>
      <c r="HI1208" s="130"/>
      <c r="HN1208" s="130"/>
      <c r="HO1208" s="130"/>
      <c r="HP1208" s="130"/>
    </row>
    <row r="1209" spans="216:224" x14ac:dyDescent="0.3">
      <c r="HH1209" s="130"/>
      <c r="HI1209" s="130"/>
      <c r="HN1209" s="130"/>
      <c r="HO1209" s="130"/>
      <c r="HP1209" s="130"/>
    </row>
    <row r="1210" spans="216:224" x14ac:dyDescent="0.3">
      <c r="HH1210" s="130"/>
      <c r="HI1210" s="130"/>
      <c r="HN1210" s="130"/>
      <c r="HO1210" s="130"/>
      <c r="HP1210" s="130"/>
    </row>
    <row r="1211" spans="216:224" x14ac:dyDescent="0.3">
      <c r="HH1211" s="130"/>
      <c r="HI1211" s="130"/>
      <c r="HN1211" s="130"/>
      <c r="HO1211" s="130"/>
      <c r="HP1211" s="130"/>
    </row>
    <row r="1212" spans="216:224" x14ac:dyDescent="0.3">
      <c r="HH1212" s="130"/>
      <c r="HI1212" s="130"/>
      <c r="HN1212" s="130"/>
      <c r="HO1212" s="130"/>
      <c r="HP1212" s="130"/>
    </row>
    <row r="1213" spans="216:224" x14ac:dyDescent="0.3">
      <c r="HH1213" s="130"/>
      <c r="HI1213" s="130"/>
      <c r="HN1213" s="130"/>
      <c r="HO1213" s="130"/>
      <c r="HP1213" s="130"/>
    </row>
    <row r="1214" spans="216:224" x14ac:dyDescent="0.3">
      <c r="HH1214" s="130"/>
      <c r="HI1214" s="130"/>
      <c r="HN1214" s="130"/>
      <c r="HO1214" s="130"/>
      <c r="HP1214" s="130"/>
    </row>
    <row r="1215" spans="216:224" x14ac:dyDescent="0.3">
      <c r="HH1215" s="130"/>
      <c r="HI1215" s="130"/>
      <c r="HN1215" s="130"/>
      <c r="HO1215" s="130"/>
      <c r="HP1215" s="130"/>
    </row>
    <row r="1216" spans="216:224" x14ac:dyDescent="0.3">
      <c r="HH1216" s="130"/>
      <c r="HI1216" s="130"/>
      <c r="HN1216" s="130"/>
      <c r="HO1216" s="130"/>
      <c r="HP1216" s="130"/>
    </row>
    <row r="1217" spans="216:224" x14ac:dyDescent="0.3">
      <c r="HH1217" s="130"/>
      <c r="HI1217" s="130"/>
      <c r="HN1217" s="130"/>
      <c r="HO1217" s="130"/>
      <c r="HP1217" s="130"/>
    </row>
    <row r="1218" spans="216:224" x14ac:dyDescent="0.3">
      <c r="HH1218" s="130"/>
      <c r="HI1218" s="130"/>
      <c r="HN1218" s="130"/>
      <c r="HO1218" s="130"/>
      <c r="HP1218" s="130"/>
    </row>
    <row r="1219" spans="216:224" x14ac:dyDescent="0.3">
      <c r="HH1219" s="130"/>
      <c r="HI1219" s="130"/>
      <c r="HN1219" s="130"/>
      <c r="HO1219" s="130"/>
      <c r="HP1219" s="130"/>
    </row>
    <row r="1220" spans="216:224" x14ac:dyDescent="0.3">
      <c r="HH1220" s="130"/>
      <c r="HI1220" s="130"/>
      <c r="HN1220" s="130"/>
      <c r="HO1220" s="130"/>
      <c r="HP1220" s="130"/>
    </row>
    <row r="1221" spans="216:224" x14ac:dyDescent="0.3">
      <c r="HH1221" s="130"/>
      <c r="HI1221" s="130"/>
      <c r="HN1221" s="130"/>
      <c r="HO1221" s="130"/>
      <c r="HP1221" s="130"/>
    </row>
    <row r="1222" spans="216:224" x14ac:dyDescent="0.3">
      <c r="HH1222" s="130"/>
      <c r="HI1222" s="130"/>
      <c r="HN1222" s="130"/>
      <c r="HO1222" s="130"/>
      <c r="HP1222" s="130"/>
    </row>
    <row r="1223" spans="216:224" x14ac:dyDescent="0.3">
      <c r="HH1223" s="130"/>
      <c r="HI1223" s="130"/>
      <c r="HN1223" s="130"/>
      <c r="HO1223" s="130"/>
      <c r="HP1223" s="130"/>
    </row>
    <row r="1224" spans="216:224" x14ac:dyDescent="0.3">
      <c r="HH1224" s="130"/>
      <c r="HI1224" s="130"/>
      <c r="HN1224" s="130"/>
      <c r="HO1224" s="130"/>
      <c r="HP1224" s="130"/>
    </row>
    <row r="1225" spans="216:224" x14ac:dyDescent="0.3">
      <c r="HH1225" s="130"/>
      <c r="HI1225" s="130"/>
      <c r="HN1225" s="130"/>
      <c r="HO1225" s="130"/>
      <c r="HP1225" s="130"/>
    </row>
    <row r="1226" spans="216:224" x14ac:dyDescent="0.3">
      <c r="HH1226" s="130"/>
      <c r="HI1226" s="130"/>
      <c r="HN1226" s="130"/>
      <c r="HO1226" s="130"/>
      <c r="HP1226" s="130"/>
    </row>
    <row r="1227" spans="216:224" x14ac:dyDescent="0.3">
      <c r="HH1227" s="130"/>
      <c r="HI1227" s="130"/>
      <c r="HN1227" s="130"/>
      <c r="HO1227" s="130"/>
      <c r="HP1227" s="130"/>
    </row>
    <row r="1228" spans="216:224" x14ac:dyDescent="0.3">
      <c r="HH1228" s="130"/>
      <c r="HI1228" s="130"/>
      <c r="HN1228" s="130"/>
      <c r="HO1228" s="130"/>
      <c r="HP1228" s="130"/>
    </row>
    <row r="1229" spans="216:224" x14ac:dyDescent="0.3">
      <c r="HH1229" s="130"/>
      <c r="HI1229" s="130"/>
      <c r="HN1229" s="130"/>
      <c r="HO1229" s="130"/>
      <c r="HP1229" s="130"/>
    </row>
    <row r="1230" spans="216:224" x14ac:dyDescent="0.3">
      <c r="HH1230" s="130"/>
      <c r="HI1230" s="130"/>
      <c r="HN1230" s="130"/>
      <c r="HO1230" s="130"/>
      <c r="HP1230" s="130"/>
    </row>
    <row r="1231" spans="216:224" x14ac:dyDescent="0.3">
      <c r="HH1231" s="130"/>
      <c r="HI1231" s="130"/>
      <c r="HN1231" s="130"/>
      <c r="HO1231" s="130"/>
      <c r="HP1231" s="130"/>
    </row>
    <row r="1232" spans="216:224" x14ac:dyDescent="0.3">
      <c r="HH1232" s="130"/>
      <c r="HI1232" s="130"/>
      <c r="HN1232" s="130"/>
      <c r="HO1232" s="130"/>
      <c r="HP1232" s="130"/>
    </row>
    <row r="1233" spans="216:224" x14ac:dyDescent="0.3">
      <c r="HH1233" s="130"/>
      <c r="HI1233" s="130"/>
      <c r="HN1233" s="130"/>
      <c r="HO1233" s="130"/>
      <c r="HP1233" s="130"/>
    </row>
    <row r="1234" spans="216:224" x14ac:dyDescent="0.3">
      <c r="HH1234" s="130"/>
      <c r="HI1234" s="130"/>
      <c r="HN1234" s="130"/>
      <c r="HO1234" s="130"/>
      <c r="HP1234" s="130"/>
    </row>
    <row r="1235" spans="216:224" x14ac:dyDescent="0.3">
      <c r="HH1235" s="130"/>
      <c r="HI1235" s="130"/>
      <c r="HN1235" s="130"/>
      <c r="HO1235" s="130"/>
      <c r="HP1235" s="130"/>
    </row>
    <row r="1236" spans="216:224" x14ac:dyDescent="0.3">
      <c r="HH1236" s="130"/>
      <c r="HI1236" s="130"/>
      <c r="HN1236" s="130"/>
      <c r="HO1236" s="130"/>
      <c r="HP1236" s="130"/>
    </row>
    <row r="1237" spans="216:224" x14ac:dyDescent="0.3">
      <c r="HH1237" s="130"/>
      <c r="HI1237" s="130"/>
      <c r="HN1237" s="130"/>
      <c r="HO1237" s="130"/>
      <c r="HP1237" s="130"/>
    </row>
    <row r="1238" spans="216:224" x14ac:dyDescent="0.3">
      <c r="HH1238" s="130"/>
      <c r="HI1238" s="130"/>
      <c r="HN1238" s="130"/>
      <c r="HO1238" s="130"/>
      <c r="HP1238" s="130"/>
    </row>
    <row r="1239" spans="216:224" x14ac:dyDescent="0.3">
      <c r="HH1239" s="130"/>
      <c r="HI1239" s="130"/>
      <c r="HN1239" s="130"/>
      <c r="HO1239" s="130"/>
      <c r="HP1239" s="130"/>
    </row>
    <row r="1240" spans="216:224" x14ac:dyDescent="0.3">
      <c r="HH1240" s="130"/>
      <c r="HI1240" s="130"/>
      <c r="HN1240" s="130"/>
      <c r="HO1240" s="130"/>
      <c r="HP1240" s="130"/>
    </row>
    <row r="1241" spans="216:224" x14ac:dyDescent="0.3">
      <c r="HH1241" s="130"/>
      <c r="HI1241" s="130"/>
      <c r="HN1241" s="130"/>
      <c r="HO1241" s="130"/>
      <c r="HP1241" s="130"/>
    </row>
    <row r="1242" spans="216:224" x14ac:dyDescent="0.3">
      <c r="HH1242" s="130"/>
      <c r="HI1242" s="130"/>
      <c r="HN1242" s="130"/>
      <c r="HO1242" s="130"/>
      <c r="HP1242" s="130"/>
    </row>
    <row r="1243" spans="216:224" x14ac:dyDescent="0.3">
      <c r="HH1243" s="130"/>
      <c r="HI1243" s="130"/>
      <c r="HN1243" s="130"/>
      <c r="HO1243" s="130"/>
      <c r="HP1243" s="130"/>
    </row>
    <row r="1244" spans="216:224" x14ac:dyDescent="0.3">
      <c r="HH1244" s="130"/>
      <c r="HI1244" s="130"/>
      <c r="HN1244" s="130"/>
      <c r="HO1244" s="130"/>
      <c r="HP1244" s="130"/>
    </row>
    <row r="1245" spans="216:224" x14ac:dyDescent="0.3">
      <c r="HH1245" s="130"/>
      <c r="HI1245" s="130"/>
      <c r="HN1245" s="130"/>
      <c r="HO1245" s="130"/>
      <c r="HP1245" s="130"/>
    </row>
    <row r="1246" spans="216:224" x14ac:dyDescent="0.3">
      <c r="HH1246" s="130"/>
      <c r="HI1246" s="130"/>
      <c r="HN1246" s="130"/>
      <c r="HO1246" s="130"/>
      <c r="HP1246" s="130"/>
    </row>
    <row r="1247" spans="216:224" x14ac:dyDescent="0.3">
      <c r="HH1247" s="130"/>
      <c r="HI1247" s="130"/>
      <c r="HN1247" s="130"/>
      <c r="HO1247" s="130"/>
      <c r="HP1247" s="130"/>
    </row>
    <row r="1248" spans="216:224" x14ac:dyDescent="0.3">
      <c r="HH1248" s="130"/>
      <c r="HI1248" s="130"/>
      <c r="HN1248" s="130"/>
      <c r="HO1248" s="130"/>
      <c r="HP1248" s="130"/>
    </row>
    <row r="1249" spans="216:224" x14ac:dyDescent="0.3">
      <c r="HH1249" s="130"/>
      <c r="HI1249" s="130"/>
      <c r="HN1249" s="130"/>
      <c r="HO1249" s="130"/>
      <c r="HP1249" s="130"/>
    </row>
    <row r="1250" spans="216:224" x14ac:dyDescent="0.3">
      <c r="HH1250" s="130"/>
      <c r="HI1250" s="130"/>
      <c r="HN1250" s="130"/>
      <c r="HO1250" s="130"/>
      <c r="HP1250" s="130"/>
    </row>
    <row r="1251" spans="216:224" x14ac:dyDescent="0.3">
      <c r="HH1251" s="130"/>
      <c r="HI1251" s="130"/>
      <c r="HN1251" s="130"/>
      <c r="HO1251" s="130"/>
      <c r="HP1251" s="130"/>
    </row>
    <row r="1252" spans="216:224" x14ac:dyDescent="0.3">
      <c r="HH1252" s="130"/>
      <c r="HI1252" s="130"/>
      <c r="HN1252" s="130"/>
      <c r="HO1252" s="130"/>
      <c r="HP1252" s="130"/>
    </row>
    <row r="1253" spans="216:224" x14ac:dyDescent="0.3">
      <c r="HH1253" s="130"/>
      <c r="HI1253" s="130"/>
      <c r="HN1253" s="130"/>
      <c r="HO1253" s="130"/>
      <c r="HP1253" s="130"/>
    </row>
    <row r="1254" spans="216:224" x14ac:dyDescent="0.3">
      <c r="HH1254" s="130"/>
      <c r="HI1254" s="130"/>
      <c r="HN1254" s="130"/>
      <c r="HO1254" s="130"/>
      <c r="HP1254" s="130"/>
    </row>
    <row r="1255" spans="216:224" x14ac:dyDescent="0.3">
      <c r="HH1255" s="130"/>
      <c r="HI1255" s="130"/>
      <c r="HN1255" s="130"/>
      <c r="HO1255" s="130"/>
      <c r="HP1255" s="130"/>
    </row>
    <row r="1256" spans="216:224" x14ac:dyDescent="0.3">
      <c r="HH1256" s="130"/>
      <c r="HI1256" s="130"/>
      <c r="HN1256" s="130"/>
      <c r="HO1256" s="130"/>
      <c r="HP1256" s="130"/>
    </row>
    <row r="1257" spans="216:224" x14ac:dyDescent="0.3">
      <c r="HH1257" s="130"/>
      <c r="HI1257" s="130"/>
      <c r="HN1257" s="130"/>
      <c r="HO1257" s="130"/>
      <c r="HP1257" s="130"/>
    </row>
    <row r="1258" spans="216:224" x14ac:dyDescent="0.3">
      <c r="HH1258" s="130"/>
      <c r="HI1258" s="130"/>
      <c r="HN1258" s="130"/>
      <c r="HO1258" s="130"/>
      <c r="HP1258" s="130"/>
    </row>
    <row r="1259" spans="216:224" x14ac:dyDescent="0.3">
      <c r="HH1259" s="130"/>
      <c r="HI1259" s="130"/>
      <c r="HN1259" s="130"/>
      <c r="HO1259" s="130"/>
      <c r="HP1259" s="130"/>
    </row>
    <row r="1260" spans="216:224" x14ac:dyDescent="0.3">
      <c r="HH1260" s="130"/>
      <c r="HI1260" s="130"/>
      <c r="HN1260" s="130"/>
      <c r="HO1260" s="130"/>
      <c r="HP1260" s="130"/>
    </row>
    <row r="1261" spans="216:224" x14ac:dyDescent="0.3">
      <c r="HH1261" s="130"/>
      <c r="HI1261" s="130"/>
      <c r="HN1261" s="130"/>
      <c r="HO1261" s="130"/>
      <c r="HP1261" s="130"/>
    </row>
    <row r="1262" spans="216:224" x14ac:dyDescent="0.3">
      <c r="HH1262" s="130"/>
      <c r="HI1262" s="130"/>
      <c r="HN1262" s="130"/>
      <c r="HO1262" s="130"/>
      <c r="HP1262" s="130"/>
    </row>
    <row r="1263" spans="216:224" x14ac:dyDescent="0.3">
      <c r="HH1263" s="130"/>
      <c r="HI1263" s="130"/>
      <c r="HN1263" s="130"/>
      <c r="HO1263" s="130"/>
      <c r="HP1263" s="130"/>
    </row>
    <row r="1264" spans="216:224" x14ac:dyDescent="0.3">
      <c r="HH1264" s="130"/>
      <c r="HI1264" s="130"/>
      <c r="HN1264" s="130"/>
      <c r="HO1264" s="130"/>
      <c r="HP1264" s="130"/>
    </row>
    <row r="1265" spans="216:224" x14ac:dyDescent="0.3">
      <c r="HH1265" s="130"/>
      <c r="HI1265" s="130"/>
      <c r="HN1265" s="130"/>
      <c r="HO1265" s="130"/>
      <c r="HP1265" s="130"/>
    </row>
    <row r="1266" spans="216:224" x14ac:dyDescent="0.3">
      <c r="HH1266" s="130"/>
      <c r="HI1266" s="130"/>
      <c r="HN1266" s="130"/>
      <c r="HO1266" s="130"/>
      <c r="HP1266" s="130"/>
    </row>
    <row r="1267" spans="216:224" x14ac:dyDescent="0.3">
      <c r="HH1267" s="130"/>
      <c r="HI1267" s="130"/>
      <c r="HN1267" s="130"/>
      <c r="HO1267" s="130"/>
      <c r="HP1267" s="130"/>
    </row>
    <row r="1268" spans="216:224" x14ac:dyDescent="0.3">
      <c r="HH1268" s="130"/>
      <c r="HI1268" s="130"/>
      <c r="HN1268" s="130"/>
      <c r="HO1268" s="130"/>
      <c r="HP1268" s="130"/>
    </row>
    <row r="1269" spans="216:224" x14ac:dyDescent="0.3">
      <c r="HH1269" s="130"/>
      <c r="HI1269" s="130"/>
      <c r="HN1269" s="130"/>
      <c r="HO1269" s="130"/>
      <c r="HP1269" s="130"/>
    </row>
    <row r="1270" spans="216:224" x14ac:dyDescent="0.3">
      <c r="HH1270" s="130"/>
      <c r="HI1270" s="130"/>
      <c r="HN1270" s="130"/>
      <c r="HO1270" s="130"/>
      <c r="HP1270" s="130"/>
    </row>
    <row r="1271" spans="216:224" x14ac:dyDescent="0.3">
      <c r="HH1271" s="130"/>
      <c r="HI1271" s="130"/>
      <c r="HN1271" s="130"/>
      <c r="HO1271" s="130"/>
      <c r="HP1271" s="130"/>
    </row>
    <row r="1272" spans="216:224" x14ac:dyDescent="0.3">
      <c r="HH1272" s="130"/>
      <c r="HI1272" s="130"/>
      <c r="HN1272" s="130"/>
      <c r="HO1272" s="130"/>
      <c r="HP1272" s="130"/>
    </row>
    <row r="1273" spans="216:224" x14ac:dyDescent="0.3">
      <c r="HH1273" s="130"/>
      <c r="HI1273" s="130"/>
      <c r="HN1273" s="130"/>
      <c r="HO1273" s="130"/>
      <c r="HP1273" s="130"/>
    </row>
    <row r="1274" spans="216:224" x14ac:dyDescent="0.3">
      <c r="HH1274" s="130"/>
      <c r="HI1274" s="130"/>
      <c r="HN1274" s="130"/>
      <c r="HO1274" s="130"/>
      <c r="HP1274" s="130"/>
    </row>
    <row r="1275" spans="216:224" x14ac:dyDescent="0.3">
      <c r="HH1275" s="130"/>
      <c r="HI1275" s="130"/>
      <c r="HN1275" s="130"/>
      <c r="HO1275" s="130"/>
      <c r="HP1275" s="130"/>
    </row>
    <row r="1276" spans="216:224" x14ac:dyDescent="0.3">
      <c r="HH1276" s="130"/>
      <c r="HI1276" s="130"/>
      <c r="HN1276" s="130"/>
      <c r="HO1276" s="130"/>
      <c r="HP1276" s="130"/>
    </row>
    <row r="1277" spans="216:224" x14ac:dyDescent="0.3">
      <c r="HH1277" s="130"/>
      <c r="HI1277" s="130"/>
      <c r="HN1277" s="130"/>
      <c r="HO1277" s="130"/>
      <c r="HP1277" s="130"/>
    </row>
    <row r="1278" spans="216:224" x14ac:dyDescent="0.3">
      <c r="HH1278" s="130"/>
      <c r="HI1278" s="130"/>
      <c r="HN1278" s="130"/>
      <c r="HO1278" s="130"/>
      <c r="HP1278" s="130"/>
    </row>
    <row r="1279" spans="216:224" x14ac:dyDescent="0.3">
      <c r="HH1279" s="130"/>
      <c r="HI1279" s="130"/>
      <c r="HN1279" s="130"/>
      <c r="HO1279" s="130"/>
      <c r="HP1279" s="130"/>
    </row>
    <row r="1280" spans="216:224" x14ac:dyDescent="0.3">
      <c r="HH1280" s="130"/>
      <c r="HI1280" s="130"/>
      <c r="HN1280" s="130"/>
      <c r="HO1280" s="130"/>
      <c r="HP1280" s="130"/>
    </row>
    <row r="1281" spans="216:224" x14ac:dyDescent="0.3">
      <c r="HH1281" s="130"/>
      <c r="HI1281" s="130"/>
      <c r="HN1281" s="130"/>
      <c r="HO1281" s="130"/>
      <c r="HP1281" s="130"/>
    </row>
    <row r="1282" spans="216:224" x14ac:dyDescent="0.3">
      <c r="HH1282" s="130"/>
      <c r="HI1282" s="130"/>
      <c r="HN1282" s="130"/>
      <c r="HO1282" s="130"/>
      <c r="HP1282" s="130"/>
    </row>
    <row r="1283" spans="216:224" x14ac:dyDescent="0.3">
      <c r="HH1283" s="130"/>
      <c r="HI1283" s="130"/>
      <c r="HN1283" s="130"/>
      <c r="HO1283" s="130"/>
      <c r="HP1283" s="130"/>
    </row>
    <row r="1284" spans="216:224" x14ac:dyDescent="0.3">
      <c r="HH1284" s="130"/>
      <c r="HI1284" s="130"/>
      <c r="HN1284" s="130"/>
      <c r="HO1284" s="130"/>
      <c r="HP1284" s="130"/>
    </row>
    <row r="1285" spans="216:224" x14ac:dyDescent="0.3">
      <c r="HH1285" s="130"/>
      <c r="HI1285" s="130"/>
      <c r="HN1285" s="130"/>
      <c r="HO1285" s="130"/>
      <c r="HP1285" s="130"/>
    </row>
    <row r="1286" spans="216:224" x14ac:dyDescent="0.3">
      <c r="HH1286" s="130"/>
      <c r="HI1286" s="130"/>
      <c r="HN1286" s="130"/>
      <c r="HO1286" s="130"/>
      <c r="HP1286" s="130"/>
    </row>
    <row r="1287" spans="216:224" x14ac:dyDescent="0.3">
      <c r="HH1287" s="130"/>
      <c r="HI1287" s="130"/>
      <c r="HN1287" s="130"/>
      <c r="HO1287" s="130"/>
      <c r="HP1287" s="130"/>
    </row>
    <row r="1288" spans="216:224" x14ac:dyDescent="0.3">
      <c r="HH1288" s="130"/>
      <c r="HI1288" s="130"/>
      <c r="HN1288" s="130"/>
      <c r="HO1288" s="130"/>
      <c r="HP1288" s="130"/>
    </row>
    <row r="1289" spans="216:224" x14ac:dyDescent="0.3">
      <c r="HH1289" s="130"/>
      <c r="HI1289" s="130"/>
      <c r="HN1289" s="130"/>
      <c r="HO1289" s="130"/>
      <c r="HP1289" s="130"/>
    </row>
    <row r="1290" spans="216:224" x14ac:dyDescent="0.3">
      <c r="HH1290" s="130"/>
      <c r="HI1290" s="130"/>
      <c r="HN1290" s="130"/>
      <c r="HO1290" s="130"/>
      <c r="HP1290" s="130"/>
    </row>
    <row r="1291" spans="216:224" x14ac:dyDescent="0.3">
      <c r="HH1291" s="130"/>
      <c r="HI1291" s="130"/>
      <c r="HN1291" s="130"/>
      <c r="HO1291" s="130"/>
      <c r="HP1291" s="130"/>
    </row>
    <row r="1292" spans="216:224" x14ac:dyDescent="0.3">
      <c r="HH1292" s="130"/>
      <c r="HI1292" s="130"/>
      <c r="HN1292" s="130"/>
      <c r="HO1292" s="130"/>
      <c r="HP1292" s="130"/>
    </row>
    <row r="1293" spans="216:224" x14ac:dyDescent="0.3">
      <c r="HH1293" s="130"/>
      <c r="HI1293" s="130"/>
      <c r="HN1293" s="130"/>
      <c r="HO1293" s="130"/>
      <c r="HP1293" s="130"/>
    </row>
    <row r="1294" spans="216:224" x14ac:dyDescent="0.3">
      <c r="HH1294" s="130"/>
      <c r="HI1294" s="130"/>
      <c r="HN1294" s="130"/>
      <c r="HO1294" s="130"/>
      <c r="HP1294" s="130"/>
    </row>
    <row r="1295" spans="216:224" x14ac:dyDescent="0.3">
      <c r="HH1295" s="130"/>
      <c r="HI1295" s="130"/>
      <c r="HN1295" s="130"/>
      <c r="HO1295" s="130"/>
      <c r="HP1295" s="130"/>
    </row>
    <row r="1296" spans="216:224" x14ac:dyDescent="0.3">
      <c r="HH1296" s="130"/>
      <c r="HI1296" s="130"/>
      <c r="HN1296" s="130"/>
      <c r="HO1296" s="130"/>
      <c r="HP1296" s="130"/>
    </row>
    <row r="1297" spans="216:224" x14ac:dyDescent="0.3">
      <c r="HH1297" s="130"/>
      <c r="HI1297" s="130"/>
      <c r="HN1297" s="130"/>
      <c r="HO1297" s="130"/>
      <c r="HP1297" s="130"/>
    </row>
    <row r="1298" spans="216:224" x14ac:dyDescent="0.3">
      <c r="HH1298" s="130"/>
      <c r="HI1298" s="130"/>
      <c r="HN1298" s="130"/>
      <c r="HO1298" s="130"/>
      <c r="HP1298" s="130"/>
    </row>
    <row r="1299" spans="216:224" x14ac:dyDescent="0.3">
      <c r="HH1299" s="130"/>
      <c r="HI1299" s="130"/>
      <c r="HN1299" s="130"/>
      <c r="HO1299" s="130"/>
      <c r="HP1299" s="130"/>
    </row>
    <row r="1300" spans="216:224" x14ac:dyDescent="0.3">
      <c r="HH1300" s="130"/>
      <c r="HI1300" s="130"/>
      <c r="HN1300" s="130"/>
      <c r="HO1300" s="130"/>
      <c r="HP1300" s="130"/>
    </row>
    <row r="1301" spans="216:224" x14ac:dyDescent="0.3">
      <c r="HH1301" s="130"/>
      <c r="HI1301" s="130"/>
      <c r="HN1301" s="130"/>
      <c r="HO1301" s="130"/>
      <c r="HP1301" s="130"/>
    </row>
    <row r="1302" spans="216:224" x14ac:dyDescent="0.3">
      <c r="HH1302" s="130"/>
      <c r="HI1302" s="130"/>
      <c r="HN1302" s="130"/>
      <c r="HO1302" s="130"/>
      <c r="HP1302" s="130"/>
    </row>
    <row r="1303" spans="216:224" x14ac:dyDescent="0.3">
      <c r="HH1303" s="130"/>
      <c r="HI1303" s="130"/>
      <c r="HN1303" s="130"/>
      <c r="HO1303" s="130"/>
      <c r="HP1303" s="130"/>
    </row>
    <row r="1304" spans="216:224" x14ac:dyDescent="0.3">
      <c r="HH1304" s="130"/>
      <c r="HI1304" s="130"/>
      <c r="HN1304" s="130"/>
      <c r="HO1304" s="130"/>
      <c r="HP1304" s="130"/>
    </row>
    <row r="1305" spans="216:224" x14ac:dyDescent="0.3">
      <c r="HH1305" s="130"/>
      <c r="HI1305" s="130"/>
      <c r="HN1305" s="130"/>
      <c r="HO1305" s="130"/>
      <c r="HP1305" s="130"/>
    </row>
    <row r="1306" spans="216:224" x14ac:dyDescent="0.3">
      <c r="HH1306" s="130"/>
      <c r="HI1306" s="130"/>
      <c r="HN1306" s="130"/>
      <c r="HO1306" s="130"/>
      <c r="HP1306" s="130"/>
    </row>
    <row r="1307" spans="216:224" x14ac:dyDescent="0.3">
      <c r="HH1307" s="130"/>
      <c r="HI1307" s="130"/>
      <c r="HN1307" s="130"/>
      <c r="HO1307" s="130"/>
      <c r="HP1307" s="130"/>
    </row>
    <row r="1308" spans="216:224" x14ac:dyDescent="0.3">
      <c r="HH1308" s="130"/>
      <c r="HI1308" s="130"/>
      <c r="HN1308" s="130"/>
      <c r="HO1308" s="130"/>
      <c r="HP1308" s="130"/>
    </row>
    <row r="1309" spans="216:224" x14ac:dyDescent="0.3">
      <c r="HH1309" s="130"/>
      <c r="HI1309" s="130"/>
      <c r="HN1309" s="130"/>
      <c r="HO1309" s="130"/>
      <c r="HP1309" s="130"/>
    </row>
    <row r="1310" spans="216:224" x14ac:dyDescent="0.3">
      <c r="HH1310" s="130"/>
      <c r="HI1310" s="130"/>
      <c r="HN1310" s="130"/>
      <c r="HO1310" s="130"/>
      <c r="HP1310" s="130"/>
    </row>
    <row r="1311" spans="216:224" x14ac:dyDescent="0.3">
      <c r="HH1311" s="130"/>
      <c r="HI1311" s="130"/>
      <c r="HN1311" s="130"/>
      <c r="HO1311" s="130"/>
      <c r="HP1311" s="130"/>
    </row>
    <row r="1312" spans="216:224" x14ac:dyDescent="0.3">
      <c r="HH1312" s="130"/>
      <c r="HI1312" s="130"/>
      <c r="HN1312" s="130"/>
      <c r="HO1312" s="130"/>
      <c r="HP1312" s="130"/>
    </row>
    <row r="1313" spans="216:224" x14ac:dyDescent="0.3">
      <c r="HH1313" s="130"/>
      <c r="HI1313" s="130"/>
      <c r="HN1313" s="130"/>
      <c r="HO1313" s="130"/>
      <c r="HP1313" s="130"/>
    </row>
    <row r="1314" spans="216:224" x14ac:dyDescent="0.3">
      <c r="HH1314" s="130"/>
      <c r="HI1314" s="130"/>
      <c r="HN1314" s="130"/>
      <c r="HO1314" s="130"/>
      <c r="HP1314" s="130"/>
    </row>
    <row r="1315" spans="216:224" x14ac:dyDescent="0.3">
      <c r="HH1315" s="130"/>
      <c r="HI1315" s="130"/>
      <c r="HN1315" s="130"/>
      <c r="HO1315" s="130"/>
      <c r="HP1315" s="130"/>
    </row>
    <row r="1316" spans="216:224" x14ac:dyDescent="0.3">
      <c r="HH1316" s="130"/>
      <c r="HI1316" s="130"/>
      <c r="HN1316" s="130"/>
      <c r="HO1316" s="130"/>
      <c r="HP1316" s="130"/>
    </row>
    <row r="1317" spans="216:224" x14ac:dyDescent="0.3">
      <c r="HH1317" s="130"/>
      <c r="HI1317" s="130"/>
      <c r="HN1317" s="130"/>
      <c r="HO1317" s="130"/>
      <c r="HP1317" s="130"/>
    </row>
    <row r="1318" spans="216:224" x14ac:dyDescent="0.3">
      <c r="HH1318" s="130"/>
      <c r="HI1318" s="130"/>
      <c r="HN1318" s="130"/>
      <c r="HO1318" s="130"/>
      <c r="HP1318" s="130"/>
    </row>
    <row r="1319" spans="216:224" x14ac:dyDescent="0.3">
      <c r="HH1319" s="130"/>
      <c r="HI1319" s="130"/>
      <c r="HN1319" s="130"/>
      <c r="HO1319" s="130"/>
      <c r="HP1319" s="130"/>
    </row>
    <row r="1320" spans="216:224" x14ac:dyDescent="0.3">
      <c r="HH1320" s="130"/>
      <c r="HI1320" s="130"/>
      <c r="HN1320" s="130"/>
      <c r="HO1320" s="130"/>
      <c r="HP1320" s="130"/>
    </row>
    <row r="1321" spans="216:224" x14ac:dyDescent="0.3">
      <c r="HH1321" s="130"/>
      <c r="HI1321" s="130"/>
      <c r="HN1321" s="130"/>
      <c r="HO1321" s="130"/>
      <c r="HP1321" s="130"/>
    </row>
    <row r="1322" spans="216:224" x14ac:dyDescent="0.3">
      <c r="HH1322" s="130"/>
      <c r="HI1322" s="130"/>
      <c r="HN1322" s="130"/>
      <c r="HO1322" s="130"/>
      <c r="HP1322" s="130"/>
    </row>
    <row r="1323" spans="216:224" x14ac:dyDescent="0.3">
      <c r="HH1323" s="130"/>
      <c r="HI1323" s="130"/>
      <c r="HN1323" s="130"/>
      <c r="HO1323" s="130"/>
      <c r="HP1323" s="130"/>
    </row>
    <row r="1324" spans="216:224" x14ac:dyDescent="0.3">
      <c r="HH1324" s="130"/>
      <c r="HI1324" s="130"/>
      <c r="HN1324" s="130"/>
      <c r="HO1324" s="130"/>
      <c r="HP1324" s="130"/>
    </row>
    <row r="1325" spans="216:224" x14ac:dyDescent="0.3">
      <c r="HH1325" s="130"/>
      <c r="HI1325" s="130"/>
      <c r="HN1325" s="130"/>
      <c r="HO1325" s="130"/>
      <c r="HP1325" s="130"/>
    </row>
    <row r="1326" spans="216:224" x14ac:dyDescent="0.3">
      <c r="HH1326" s="130"/>
      <c r="HI1326" s="130"/>
      <c r="HN1326" s="130"/>
      <c r="HO1326" s="130"/>
      <c r="HP1326" s="130"/>
    </row>
    <row r="1327" spans="216:224" x14ac:dyDescent="0.3">
      <c r="HH1327" s="130"/>
      <c r="HI1327" s="130"/>
      <c r="HN1327" s="130"/>
      <c r="HO1327" s="130"/>
      <c r="HP1327" s="130"/>
    </row>
    <row r="1328" spans="216:224" x14ac:dyDescent="0.3">
      <c r="HH1328" s="130"/>
      <c r="HI1328" s="130"/>
      <c r="HN1328" s="130"/>
      <c r="HO1328" s="130"/>
      <c r="HP1328" s="130"/>
    </row>
    <row r="1329" spans="216:224" x14ac:dyDescent="0.3">
      <c r="HH1329" s="130"/>
      <c r="HI1329" s="130"/>
      <c r="HN1329" s="130"/>
      <c r="HO1329" s="130"/>
      <c r="HP1329" s="130"/>
    </row>
    <row r="1330" spans="216:224" x14ac:dyDescent="0.3">
      <c r="HH1330" s="130"/>
      <c r="HI1330" s="130"/>
      <c r="HN1330" s="130"/>
      <c r="HO1330" s="130"/>
      <c r="HP1330" s="130"/>
    </row>
    <row r="1331" spans="216:224" x14ac:dyDescent="0.3">
      <c r="HH1331" s="130"/>
      <c r="HI1331" s="130"/>
      <c r="HN1331" s="130"/>
      <c r="HO1331" s="130"/>
      <c r="HP1331" s="130"/>
    </row>
    <row r="1332" spans="216:224" x14ac:dyDescent="0.3">
      <c r="HH1332" s="130"/>
      <c r="HI1332" s="130"/>
      <c r="HN1332" s="130"/>
      <c r="HO1332" s="130"/>
      <c r="HP1332" s="130"/>
    </row>
    <row r="1333" spans="216:224" x14ac:dyDescent="0.3">
      <c r="HH1333" s="130"/>
      <c r="HI1333" s="130"/>
      <c r="HN1333" s="130"/>
      <c r="HO1333" s="130"/>
      <c r="HP1333" s="130"/>
    </row>
    <row r="1334" spans="216:224" x14ac:dyDescent="0.3">
      <c r="HH1334" s="130"/>
      <c r="HI1334" s="130"/>
      <c r="HN1334" s="130"/>
      <c r="HO1334" s="130"/>
      <c r="HP1334" s="130"/>
    </row>
    <row r="1335" spans="216:224" x14ac:dyDescent="0.3">
      <c r="HH1335" s="130"/>
      <c r="HI1335" s="130"/>
      <c r="HN1335" s="130"/>
      <c r="HO1335" s="130"/>
      <c r="HP1335" s="130"/>
    </row>
    <row r="1336" spans="216:224" x14ac:dyDescent="0.3">
      <c r="HH1336" s="130"/>
      <c r="HI1336" s="130"/>
      <c r="HN1336" s="130"/>
      <c r="HO1336" s="130"/>
      <c r="HP1336" s="130"/>
    </row>
    <row r="1337" spans="216:224" x14ac:dyDescent="0.3">
      <c r="HH1337" s="130"/>
      <c r="HI1337" s="130"/>
      <c r="HN1337" s="130"/>
      <c r="HO1337" s="130"/>
      <c r="HP1337" s="130"/>
    </row>
    <row r="1338" spans="216:224" x14ac:dyDescent="0.3">
      <c r="HH1338" s="130"/>
      <c r="HI1338" s="130"/>
      <c r="HN1338" s="130"/>
      <c r="HO1338" s="130"/>
      <c r="HP1338" s="130"/>
    </row>
    <row r="1339" spans="216:224" x14ac:dyDescent="0.3">
      <c r="HH1339" s="130"/>
      <c r="HI1339" s="130"/>
      <c r="HN1339" s="130"/>
      <c r="HO1339" s="130"/>
      <c r="HP1339" s="130"/>
    </row>
    <row r="1340" spans="216:224" x14ac:dyDescent="0.3">
      <c r="HH1340" s="130"/>
      <c r="HI1340" s="130"/>
      <c r="HN1340" s="130"/>
      <c r="HO1340" s="130"/>
      <c r="HP1340" s="130"/>
    </row>
    <row r="1341" spans="216:224" x14ac:dyDescent="0.3">
      <c r="HH1341" s="130"/>
      <c r="HI1341" s="130"/>
      <c r="HN1341" s="130"/>
      <c r="HO1341" s="130"/>
      <c r="HP1341" s="130"/>
    </row>
    <row r="1342" spans="216:224" x14ac:dyDescent="0.3">
      <c r="HH1342" s="130"/>
      <c r="HI1342" s="130"/>
      <c r="HN1342" s="130"/>
      <c r="HO1342" s="130"/>
      <c r="HP1342" s="130"/>
    </row>
    <row r="1343" spans="216:224" x14ac:dyDescent="0.3">
      <c r="HH1343" s="130"/>
      <c r="HI1343" s="130"/>
      <c r="HN1343" s="130"/>
      <c r="HO1343" s="130"/>
      <c r="HP1343" s="130"/>
    </row>
    <row r="1344" spans="216:224" x14ac:dyDescent="0.3">
      <c r="HH1344" s="130"/>
      <c r="HI1344" s="130"/>
      <c r="HN1344" s="130"/>
      <c r="HO1344" s="130"/>
      <c r="HP1344" s="130"/>
    </row>
    <row r="1345" spans="216:224" x14ac:dyDescent="0.3">
      <c r="HH1345" s="130"/>
      <c r="HI1345" s="130"/>
      <c r="HN1345" s="130"/>
      <c r="HO1345" s="130"/>
      <c r="HP1345" s="130"/>
    </row>
    <row r="1346" spans="216:224" x14ac:dyDescent="0.3">
      <c r="HH1346" s="130"/>
      <c r="HI1346" s="130"/>
      <c r="HN1346" s="130"/>
      <c r="HO1346" s="130"/>
      <c r="HP1346" s="130"/>
    </row>
    <row r="1347" spans="216:224" x14ac:dyDescent="0.3">
      <c r="HH1347" s="130"/>
      <c r="HI1347" s="130"/>
      <c r="HN1347" s="130"/>
      <c r="HO1347" s="130"/>
      <c r="HP1347" s="130"/>
    </row>
    <row r="1348" spans="216:224" x14ac:dyDescent="0.3">
      <c r="HH1348" s="130"/>
      <c r="HI1348" s="130"/>
      <c r="HN1348" s="130"/>
      <c r="HO1348" s="130"/>
      <c r="HP1348" s="130"/>
    </row>
    <row r="1349" spans="216:224" x14ac:dyDescent="0.3">
      <c r="HH1349" s="130"/>
      <c r="HI1349" s="130"/>
      <c r="HN1349" s="130"/>
      <c r="HO1349" s="130"/>
      <c r="HP1349" s="130"/>
    </row>
    <row r="1350" spans="216:224" x14ac:dyDescent="0.3">
      <c r="HH1350" s="130"/>
      <c r="HI1350" s="130"/>
      <c r="HN1350" s="130"/>
      <c r="HO1350" s="130"/>
      <c r="HP1350" s="130"/>
    </row>
    <row r="1351" spans="216:224" x14ac:dyDescent="0.3">
      <c r="HH1351" s="130"/>
      <c r="HI1351" s="130"/>
      <c r="HN1351" s="130"/>
      <c r="HO1351" s="130"/>
      <c r="HP1351" s="130"/>
    </row>
    <row r="1352" spans="216:224" x14ac:dyDescent="0.3">
      <c r="HH1352" s="130"/>
      <c r="HI1352" s="130"/>
      <c r="HN1352" s="130"/>
      <c r="HO1352" s="130"/>
      <c r="HP1352" s="130"/>
    </row>
    <row r="1353" spans="216:224" x14ac:dyDescent="0.3">
      <c r="HH1353" s="130"/>
      <c r="HI1353" s="130"/>
      <c r="HN1353" s="130"/>
      <c r="HO1353" s="130"/>
      <c r="HP1353" s="130"/>
    </row>
    <row r="1354" spans="216:224" x14ac:dyDescent="0.3">
      <c r="HH1354" s="130"/>
      <c r="HI1354" s="130"/>
      <c r="HN1354" s="130"/>
      <c r="HO1354" s="130"/>
      <c r="HP1354" s="130"/>
    </row>
    <row r="1355" spans="216:224" x14ac:dyDescent="0.3">
      <c r="HH1355" s="130"/>
      <c r="HI1355" s="130"/>
      <c r="HN1355" s="130"/>
      <c r="HO1355" s="130"/>
      <c r="HP1355" s="130"/>
    </row>
    <row r="1356" spans="216:224" x14ac:dyDescent="0.3">
      <c r="HH1356" s="130"/>
      <c r="HI1356" s="130"/>
      <c r="HN1356" s="130"/>
      <c r="HO1356" s="130"/>
      <c r="HP1356" s="130"/>
    </row>
    <row r="1357" spans="216:224" x14ac:dyDescent="0.3">
      <c r="HH1357" s="130"/>
      <c r="HI1357" s="130"/>
      <c r="HN1357" s="130"/>
      <c r="HO1357" s="130"/>
      <c r="HP1357" s="130"/>
    </row>
    <row r="1358" spans="216:224" x14ac:dyDescent="0.3">
      <c r="HH1358" s="130"/>
      <c r="HI1358" s="130"/>
      <c r="HN1358" s="130"/>
      <c r="HO1358" s="130"/>
      <c r="HP1358" s="130"/>
    </row>
    <row r="1359" spans="216:224" x14ac:dyDescent="0.3">
      <c r="HH1359" s="130"/>
      <c r="HI1359" s="130"/>
      <c r="HN1359" s="130"/>
      <c r="HO1359" s="130"/>
      <c r="HP1359" s="130"/>
    </row>
    <row r="1360" spans="216:224" x14ac:dyDescent="0.3">
      <c r="HH1360" s="130"/>
      <c r="HI1360" s="130"/>
      <c r="HN1360" s="130"/>
      <c r="HO1360" s="130"/>
      <c r="HP1360" s="130"/>
    </row>
    <row r="1361" spans="216:224" x14ac:dyDescent="0.3">
      <c r="HH1361" s="130"/>
      <c r="HI1361" s="130"/>
      <c r="HN1361" s="130"/>
      <c r="HO1361" s="130"/>
      <c r="HP1361" s="130"/>
    </row>
    <row r="1362" spans="216:224" x14ac:dyDescent="0.3">
      <c r="HH1362" s="130"/>
      <c r="HI1362" s="130"/>
      <c r="HN1362" s="130"/>
      <c r="HO1362" s="130"/>
      <c r="HP1362" s="130"/>
    </row>
    <row r="1363" spans="216:224" x14ac:dyDescent="0.3">
      <c r="HH1363" s="130"/>
      <c r="HI1363" s="130"/>
      <c r="HN1363" s="130"/>
      <c r="HO1363" s="130"/>
      <c r="HP1363" s="130"/>
    </row>
    <row r="1364" spans="216:224" x14ac:dyDescent="0.3">
      <c r="HH1364" s="130"/>
      <c r="HI1364" s="130"/>
      <c r="HN1364" s="130"/>
      <c r="HO1364" s="130"/>
      <c r="HP1364" s="130"/>
    </row>
    <row r="1365" spans="216:224" x14ac:dyDescent="0.3">
      <c r="HH1365" s="130"/>
      <c r="HI1365" s="130"/>
      <c r="HN1365" s="130"/>
      <c r="HO1365" s="130"/>
      <c r="HP1365" s="130"/>
    </row>
    <row r="1366" spans="216:224" x14ac:dyDescent="0.3">
      <c r="HH1366" s="130"/>
      <c r="HI1366" s="130"/>
      <c r="HN1366" s="130"/>
      <c r="HO1366" s="130"/>
      <c r="HP1366" s="130"/>
    </row>
    <row r="1367" spans="216:224" x14ac:dyDescent="0.3">
      <c r="HH1367" s="130"/>
      <c r="HI1367" s="130"/>
      <c r="HN1367" s="130"/>
      <c r="HO1367" s="130"/>
      <c r="HP1367" s="130"/>
    </row>
    <row r="1368" spans="216:224" x14ac:dyDescent="0.3">
      <c r="HH1368" s="130"/>
      <c r="HI1368" s="130"/>
      <c r="HN1368" s="130"/>
      <c r="HO1368" s="130"/>
      <c r="HP1368" s="130"/>
    </row>
    <row r="1369" spans="216:224" x14ac:dyDescent="0.3">
      <c r="HH1369" s="130"/>
      <c r="HI1369" s="130"/>
      <c r="HN1369" s="130"/>
      <c r="HO1369" s="130"/>
      <c r="HP1369" s="130"/>
    </row>
    <row r="1370" spans="216:224" x14ac:dyDescent="0.3">
      <c r="HH1370" s="130"/>
      <c r="HI1370" s="130"/>
      <c r="HN1370" s="130"/>
      <c r="HO1370" s="130"/>
      <c r="HP1370" s="130"/>
    </row>
    <row r="1371" spans="216:224" x14ac:dyDescent="0.3">
      <c r="HH1371" s="130"/>
      <c r="HI1371" s="130"/>
      <c r="HN1371" s="130"/>
      <c r="HO1371" s="130"/>
      <c r="HP1371" s="130"/>
    </row>
    <row r="1372" spans="216:224" x14ac:dyDescent="0.3">
      <c r="HH1372" s="130"/>
      <c r="HI1372" s="130"/>
      <c r="HN1372" s="130"/>
      <c r="HO1372" s="130"/>
      <c r="HP1372" s="130"/>
    </row>
    <row r="1373" spans="216:224" x14ac:dyDescent="0.3">
      <c r="HH1373" s="130"/>
      <c r="HI1373" s="130"/>
      <c r="HN1373" s="130"/>
      <c r="HO1373" s="130"/>
      <c r="HP1373" s="130"/>
    </row>
    <row r="1374" spans="216:224" x14ac:dyDescent="0.3">
      <c r="HH1374" s="130"/>
      <c r="HI1374" s="130"/>
      <c r="HN1374" s="130"/>
      <c r="HO1374" s="130"/>
      <c r="HP1374" s="130"/>
    </row>
    <row r="1375" spans="216:224" x14ac:dyDescent="0.3">
      <c r="HH1375" s="130"/>
      <c r="HI1375" s="130"/>
      <c r="HN1375" s="130"/>
      <c r="HO1375" s="130"/>
      <c r="HP1375" s="130"/>
    </row>
    <row r="1376" spans="216:224" x14ac:dyDescent="0.3">
      <c r="HH1376" s="130"/>
      <c r="HI1376" s="130"/>
      <c r="HN1376" s="130"/>
      <c r="HO1376" s="130"/>
      <c r="HP1376" s="130"/>
    </row>
    <row r="1377" spans="216:224" x14ac:dyDescent="0.3">
      <c r="HH1377" s="130"/>
      <c r="HI1377" s="130"/>
      <c r="HN1377" s="130"/>
      <c r="HO1377" s="130"/>
      <c r="HP1377" s="130"/>
    </row>
    <row r="1378" spans="216:224" x14ac:dyDescent="0.3">
      <c r="HH1378" s="130"/>
      <c r="HI1378" s="130"/>
      <c r="HN1378" s="130"/>
      <c r="HO1378" s="130"/>
      <c r="HP1378" s="130"/>
    </row>
    <row r="1379" spans="216:224" x14ac:dyDescent="0.3">
      <c r="HH1379" s="130"/>
      <c r="HI1379" s="130"/>
      <c r="HN1379" s="130"/>
      <c r="HO1379" s="130"/>
      <c r="HP1379" s="130"/>
    </row>
    <row r="1380" spans="216:224" x14ac:dyDescent="0.3">
      <c r="HH1380" s="130"/>
      <c r="HI1380" s="130"/>
      <c r="HN1380" s="130"/>
      <c r="HO1380" s="130"/>
      <c r="HP1380" s="130"/>
    </row>
    <row r="1381" spans="216:224" x14ac:dyDescent="0.3">
      <c r="HH1381" s="130"/>
      <c r="HI1381" s="130"/>
      <c r="HN1381" s="130"/>
      <c r="HO1381" s="130"/>
      <c r="HP1381" s="130"/>
    </row>
    <row r="1382" spans="216:224" x14ac:dyDescent="0.3">
      <c r="HH1382" s="130"/>
      <c r="HI1382" s="130"/>
      <c r="HN1382" s="130"/>
      <c r="HO1382" s="130"/>
      <c r="HP1382" s="130"/>
    </row>
    <row r="1383" spans="216:224" x14ac:dyDescent="0.3">
      <c r="HH1383" s="130"/>
      <c r="HI1383" s="130"/>
      <c r="HN1383" s="130"/>
      <c r="HO1383" s="130"/>
      <c r="HP1383" s="130"/>
    </row>
    <row r="1384" spans="216:224" x14ac:dyDescent="0.3">
      <c r="HH1384" s="130"/>
      <c r="HI1384" s="130"/>
      <c r="HN1384" s="130"/>
      <c r="HO1384" s="130"/>
      <c r="HP1384" s="130"/>
    </row>
    <row r="1385" spans="216:224" x14ac:dyDescent="0.3">
      <c r="HH1385" s="130"/>
      <c r="HI1385" s="130"/>
      <c r="HN1385" s="130"/>
      <c r="HO1385" s="130"/>
      <c r="HP1385" s="130"/>
    </row>
    <row r="1386" spans="216:224" x14ac:dyDescent="0.3">
      <c r="HH1386" s="130"/>
      <c r="HI1386" s="130"/>
      <c r="HN1386" s="130"/>
      <c r="HO1386" s="130"/>
      <c r="HP1386" s="130"/>
    </row>
    <row r="1387" spans="216:224" x14ac:dyDescent="0.3">
      <c r="HH1387" s="130"/>
      <c r="HI1387" s="130"/>
      <c r="HN1387" s="130"/>
      <c r="HO1387" s="130"/>
      <c r="HP1387" s="130"/>
    </row>
    <row r="1388" spans="216:224" x14ac:dyDescent="0.3">
      <c r="HH1388" s="130"/>
      <c r="HI1388" s="130"/>
      <c r="HN1388" s="130"/>
      <c r="HO1388" s="130"/>
      <c r="HP1388" s="130"/>
    </row>
    <row r="1389" spans="216:224" x14ac:dyDescent="0.3">
      <c r="HH1389" s="130"/>
      <c r="HI1389" s="130"/>
      <c r="HN1389" s="130"/>
      <c r="HO1389" s="130"/>
      <c r="HP1389" s="130"/>
    </row>
    <row r="1390" spans="216:224" x14ac:dyDescent="0.3">
      <c r="HH1390" s="130"/>
      <c r="HI1390" s="130"/>
      <c r="HN1390" s="130"/>
      <c r="HO1390" s="130"/>
      <c r="HP1390" s="130"/>
    </row>
    <row r="1391" spans="216:224" x14ac:dyDescent="0.3">
      <c r="HH1391" s="130"/>
      <c r="HI1391" s="130"/>
      <c r="HN1391" s="130"/>
      <c r="HO1391" s="130"/>
      <c r="HP1391" s="130"/>
    </row>
    <row r="1392" spans="216:224" x14ac:dyDescent="0.3">
      <c r="HH1392" s="130"/>
      <c r="HI1392" s="130"/>
      <c r="HN1392" s="130"/>
      <c r="HO1392" s="130"/>
      <c r="HP1392" s="130"/>
    </row>
    <row r="1393" spans="216:224" x14ac:dyDescent="0.3">
      <c r="HH1393" s="130"/>
      <c r="HI1393" s="130"/>
      <c r="HN1393" s="130"/>
      <c r="HO1393" s="130"/>
      <c r="HP1393" s="130"/>
    </row>
    <row r="1394" spans="216:224" x14ac:dyDescent="0.3">
      <c r="HH1394" s="130"/>
      <c r="HI1394" s="130"/>
      <c r="HN1394" s="130"/>
      <c r="HO1394" s="130"/>
      <c r="HP1394" s="130"/>
    </row>
    <row r="1395" spans="216:224" x14ac:dyDescent="0.3">
      <c r="HH1395" s="130"/>
      <c r="HI1395" s="130"/>
      <c r="HN1395" s="130"/>
      <c r="HO1395" s="130"/>
      <c r="HP1395" s="130"/>
    </row>
    <row r="1396" spans="216:224" x14ac:dyDescent="0.3">
      <c r="HH1396" s="130"/>
      <c r="HI1396" s="130"/>
      <c r="HN1396" s="130"/>
      <c r="HO1396" s="130"/>
      <c r="HP1396" s="130"/>
    </row>
    <row r="1397" spans="216:224" x14ac:dyDescent="0.3">
      <c r="HH1397" s="130"/>
      <c r="HI1397" s="130"/>
      <c r="HN1397" s="130"/>
      <c r="HO1397" s="130"/>
      <c r="HP1397" s="130"/>
    </row>
    <row r="1398" spans="216:224" x14ac:dyDescent="0.3">
      <c r="HH1398" s="130"/>
      <c r="HI1398" s="130"/>
      <c r="HN1398" s="130"/>
      <c r="HO1398" s="130"/>
      <c r="HP1398" s="130"/>
    </row>
    <row r="1399" spans="216:224" x14ac:dyDescent="0.3">
      <c r="HH1399" s="130"/>
      <c r="HI1399" s="130"/>
      <c r="HN1399" s="130"/>
      <c r="HO1399" s="130"/>
      <c r="HP1399" s="130"/>
    </row>
    <row r="1400" spans="216:224" x14ac:dyDescent="0.3">
      <c r="HH1400" s="130"/>
      <c r="HI1400" s="130"/>
      <c r="HN1400" s="130"/>
      <c r="HO1400" s="130"/>
      <c r="HP1400" s="130"/>
    </row>
    <row r="1401" spans="216:224" x14ac:dyDescent="0.3">
      <c r="HH1401" s="130"/>
      <c r="HI1401" s="130"/>
      <c r="HN1401" s="130"/>
      <c r="HO1401" s="130"/>
      <c r="HP1401" s="130"/>
    </row>
    <row r="1402" spans="216:224" x14ac:dyDescent="0.3">
      <c r="HH1402" s="130"/>
      <c r="HI1402" s="130"/>
      <c r="HN1402" s="130"/>
      <c r="HO1402" s="130"/>
      <c r="HP1402" s="130"/>
    </row>
    <row r="1403" spans="216:224" x14ac:dyDescent="0.3">
      <c r="HH1403" s="130"/>
      <c r="HI1403" s="130"/>
      <c r="HN1403" s="130"/>
      <c r="HO1403" s="130"/>
      <c r="HP1403" s="130"/>
    </row>
    <row r="1404" spans="216:224" x14ac:dyDescent="0.3">
      <c r="HH1404" s="130"/>
      <c r="HI1404" s="130"/>
      <c r="HN1404" s="130"/>
      <c r="HO1404" s="130"/>
      <c r="HP1404" s="130"/>
    </row>
    <row r="1405" spans="216:224" x14ac:dyDescent="0.3">
      <c r="HH1405" s="130"/>
      <c r="HI1405" s="130"/>
      <c r="HN1405" s="130"/>
      <c r="HO1405" s="130"/>
      <c r="HP1405" s="130"/>
    </row>
    <row r="1406" spans="216:224" x14ac:dyDescent="0.3">
      <c r="HH1406" s="130"/>
      <c r="HI1406" s="130"/>
      <c r="HN1406" s="130"/>
      <c r="HO1406" s="130"/>
      <c r="HP1406" s="130"/>
    </row>
    <row r="1407" spans="216:224" x14ac:dyDescent="0.3">
      <c r="HH1407" s="130"/>
      <c r="HI1407" s="130"/>
      <c r="HN1407" s="130"/>
      <c r="HO1407" s="130"/>
      <c r="HP1407" s="130"/>
    </row>
    <row r="1408" spans="216:224" x14ac:dyDescent="0.3">
      <c r="HH1408" s="130"/>
      <c r="HI1408" s="130"/>
      <c r="HN1408" s="130"/>
      <c r="HO1408" s="130"/>
      <c r="HP1408" s="130"/>
    </row>
    <row r="1409" spans="216:224" x14ac:dyDescent="0.3">
      <c r="HH1409" s="130"/>
      <c r="HI1409" s="130"/>
      <c r="HN1409" s="130"/>
      <c r="HO1409" s="130"/>
      <c r="HP1409" s="130"/>
    </row>
    <row r="1410" spans="216:224" x14ac:dyDescent="0.3">
      <c r="HH1410" s="130"/>
      <c r="HI1410" s="130"/>
      <c r="HN1410" s="130"/>
      <c r="HO1410" s="130"/>
      <c r="HP1410" s="130"/>
    </row>
    <row r="1411" spans="216:224" x14ac:dyDescent="0.3">
      <c r="HH1411" s="130"/>
      <c r="HI1411" s="130"/>
      <c r="HN1411" s="130"/>
      <c r="HO1411" s="130"/>
      <c r="HP1411" s="130"/>
    </row>
    <row r="1412" spans="216:224" x14ac:dyDescent="0.3">
      <c r="HH1412" s="130"/>
      <c r="HI1412" s="130"/>
      <c r="HN1412" s="130"/>
      <c r="HO1412" s="130"/>
      <c r="HP1412" s="130"/>
    </row>
    <row r="1413" spans="216:224" x14ac:dyDescent="0.3">
      <c r="HH1413" s="130"/>
      <c r="HI1413" s="130"/>
      <c r="HN1413" s="130"/>
      <c r="HO1413" s="130"/>
      <c r="HP1413" s="130"/>
    </row>
    <row r="1414" spans="216:224" x14ac:dyDescent="0.3">
      <c r="HH1414" s="130"/>
      <c r="HI1414" s="130"/>
      <c r="HN1414" s="130"/>
      <c r="HO1414" s="130"/>
      <c r="HP1414" s="130"/>
    </row>
    <row r="1415" spans="216:224" x14ac:dyDescent="0.3">
      <c r="HH1415" s="130"/>
      <c r="HI1415" s="130"/>
      <c r="HN1415" s="130"/>
      <c r="HO1415" s="130"/>
      <c r="HP1415" s="130"/>
    </row>
    <row r="1416" spans="216:224" x14ac:dyDescent="0.3">
      <c r="HH1416" s="130"/>
      <c r="HI1416" s="130"/>
      <c r="HN1416" s="130"/>
      <c r="HO1416" s="130"/>
      <c r="HP1416" s="130"/>
    </row>
    <row r="1417" spans="216:224" x14ac:dyDescent="0.3">
      <c r="HH1417" s="130"/>
      <c r="HI1417" s="130"/>
      <c r="HN1417" s="130"/>
      <c r="HO1417" s="130"/>
      <c r="HP1417" s="130"/>
    </row>
    <row r="1418" spans="216:224" x14ac:dyDescent="0.3">
      <c r="HH1418" s="130"/>
      <c r="HI1418" s="130"/>
      <c r="HN1418" s="130"/>
      <c r="HO1418" s="130"/>
      <c r="HP1418" s="130"/>
    </row>
    <row r="1419" spans="216:224" x14ac:dyDescent="0.3">
      <c r="HH1419" s="130"/>
      <c r="HI1419" s="130"/>
      <c r="HN1419" s="130"/>
      <c r="HO1419" s="130"/>
      <c r="HP1419" s="130"/>
    </row>
    <row r="1420" spans="216:224" x14ac:dyDescent="0.3">
      <c r="HH1420" s="130"/>
      <c r="HI1420" s="130"/>
      <c r="HN1420" s="130"/>
      <c r="HO1420" s="130"/>
      <c r="HP1420" s="130"/>
    </row>
    <row r="1421" spans="216:224" x14ac:dyDescent="0.3">
      <c r="HH1421" s="130"/>
      <c r="HI1421" s="130"/>
      <c r="HN1421" s="130"/>
      <c r="HO1421" s="130"/>
      <c r="HP1421" s="130"/>
    </row>
    <row r="1422" spans="216:224" x14ac:dyDescent="0.3">
      <c r="HH1422" s="130"/>
      <c r="HI1422" s="130"/>
      <c r="HN1422" s="130"/>
      <c r="HO1422" s="130"/>
      <c r="HP1422" s="130"/>
    </row>
    <row r="1423" spans="216:224" x14ac:dyDescent="0.3">
      <c r="HH1423" s="130"/>
      <c r="HI1423" s="130"/>
      <c r="HN1423" s="130"/>
      <c r="HO1423" s="130"/>
      <c r="HP1423" s="130"/>
    </row>
    <row r="1424" spans="216:224" x14ac:dyDescent="0.3">
      <c r="HH1424" s="130"/>
      <c r="HI1424" s="130"/>
      <c r="HN1424" s="130"/>
      <c r="HO1424" s="130"/>
      <c r="HP1424" s="130"/>
    </row>
    <row r="1425" spans="216:224" x14ac:dyDescent="0.3">
      <c r="HH1425" s="130"/>
      <c r="HI1425" s="130"/>
      <c r="HN1425" s="130"/>
      <c r="HO1425" s="130"/>
      <c r="HP1425" s="130"/>
    </row>
    <row r="1426" spans="216:224" x14ac:dyDescent="0.3">
      <c r="HH1426" s="130"/>
      <c r="HI1426" s="130"/>
      <c r="HN1426" s="130"/>
      <c r="HO1426" s="130"/>
      <c r="HP1426" s="130"/>
    </row>
    <row r="1427" spans="216:224" x14ac:dyDescent="0.3">
      <c r="HH1427" s="130"/>
      <c r="HI1427" s="130"/>
      <c r="HN1427" s="130"/>
      <c r="HO1427" s="130"/>
      <c r="HP1427" s="130"/>
    </row>
    <row r="1428" spans="216:224" x14ac:dyDescent="0.3">
      <c r="HH1428" s="130"/>
      <c r="HI1428" s="130"/>
      <c r="HN1428" s="130"/>
      <c r="HO1428" s="130"/>
      <c r="HP1428" s="130"/>
    </row>
    <row r="1429" spans="216:224" x14ac:dyDescent="0.3">
      <c r="HH1429" s="130"/>
      <c r="HI1429" s="130"/>
      <c r="HN1429" s="130"/>
      <c r="HO1429" s="130"/>
      <c r="HP1429" s="130"/>
    </row>
    <row r="1430" spans="216:224" x14ac:dyDescent="0.3">
      <c r="HH1430" s="130"/>
      <c r="HI1430" s="130"/>
      <c r="HN1430" s="130"/>
      <c r="HO1430" s="130"/>
      <c r="HP1430" s="130"/>
    </row>
    <row r="1431" spans="216:224" x14ac:dyDescent="0.3">
      <c r="HH1431" s="130"/>
      <c r="HI1431" s="130"/>
      <c r="HN1431" s="130"/>
      <c r="HO1431" s="130"/>
      <c r="HP1431" s="130"/>
    </row>
    <row r="1432" spans="216:224" x14ac:dyDescent="0.3">
      <c r="HH1432" s="130"/>
      <c r="HI1432" s="130"/>
      <c r="HN1432" s="130"/>
      <c r="HO1432" s="130"/>
      <c r="HP1432" s="130"/>
    </row>
    <row r="1433" spans="216:224" x14ac:dyDescent="0.3">
      <c r="HH1433" s="130"/>
      <c r="HI1433" s="130"/>
      <c r="HN1433" s="130"/>
      <c r="HO1433" s="130"/>
      <c r="HP1433" s="130"/>
    </row>
    <row r="1434" spans="216:224" x14ac:dyDescent="0.3">
      <c r="HH1434" s="130"/>
      <c r="HI1434" s="130"/>
      <c r="HN1434" s="130"/>
      <c r="HO1434" s="130"/>
      <c r="HP1434" s="130"/>
    </row>
    <row r="1435" spans="216:224" x14ac:dyDescent="0.3">
      <c r="HH1435" s="130"/>
      <c r="HI1435" s="130"/>
      <c r="HN1435" s="130"/>
      <c r="HO1435" s="130"/>
      <c r="HP1435" s="130"/>
    </row>
    <row r="1436" spans="216:224" x14ac:dyDescent="0.3">
      <c r="HH1436" s="130"/>
      <c r="HI1436" s="130"/>
      <c r="HN1436" s="130"/>
      <c r="HO1436" s="130"/>
      <c r="HP1436" s="130"/>
    </row>
    <row r="1437" spans="216:224" x14ac:dyDescent="0.3">
      <c r="HH1437" s="130"/>
      <c r="HI1437" s="130"/>
      <c r="HN1437" s="130"/>
      <c r="HO1437" s="130"/>
      <c r="HP1437" s="130"/>
    </row>
    <row r="1438" spans="216:224" x14ac:dyDescent="0.3">
      <c r="HH1438" s="130"/>
      <c r="HI1438" s="130"/>
      <c r="HN1438" s="130"/>
      <c r="HO1438" s="130"/>
      <c r="HP1438" s="130"/>
    </row>
    <row r="1439" spans="216:224" x14ac:dyDescent="0.3">
      <c r="HH1439" s="130"/>
      <c r="HI1439" s="130"/>
      <c r="HN1439" s="130"/>
      <c r="HO1439" s="130"/>
      <c r="HP1439" s="130"/>
    </row>
    <row r="1440" spans="216:224" x14ac:dyDescent="0.3">
      <c r="HH1440" s="130"/>
      <c r="HI1440" s="130"/>
      <c r="HN1440" s="130"/>
      <c r="HO1440" s="130"/>
      <c r="HP1440" s="130"/>
    </row>
    <row r="1441" spans="216:224" x14ac:dyDescent="0.3">
      <c r="HH1441" s="130"/>
      <c r="HI1441" s="130"/>
      <c r="HN1441" s="130"/>
      <c r="HO1441" s="130"/>
      <c r="HP1441" s="130"/>
    </row>
    <row r="1442" spans="216:224" x14ac:dyDescent="0.3">
      <c r="HH1442" s="130"/>
      <c r="HI1442" s="130"/>
      <c r="HN1442" s="130"/>
      <c r="HO1442" s="130"/>
      <c r="HP1442" s="130"/>
    </row>
    <row r="1443" spans="216:224" x14ac:dyDescent="0.3">
      <c r="HH1443" s="130"/>
      <c r="HI1443" s="130"/>
      <c r="HN1443" s="130"/>
      <c r="HO1443" s="130"/>
      <c r="HP1443" s="130"/>
    </row>
    <row r="1444" spans="216:224" x14ac:dyDescent="0.3">
      <c r="HH1444" s="130"/>
      <c r="HI1444" s="130"/>
      <c r="HN1444" s="130"/>
      <c r="HO1444" s="130"/>
      <c r="HP1444" s="130"/>
    </row>
    <row r="1445" spans="216:224" x14ac:dyDescent="0.3">
      <c r="HH1445" s="130"/>
      <c r="HI1445" s="130"/>
      <c r="HN1445" s="130"/>
      <c r="HO1445" s="130"/>
      <c r="HP1445" s="130"/>
    </row>
    <row r="1446" spans="216:224" x14ac:dyDescent="0.3">
      <c r="HH1446" s="130"/>
      <c r="HI1446" s="130"/>
      <c r="HN1446" s="130"/>
      <c r="HO1446" s="130"/>
      <c r="HP1446" s="130"/>
    </row>
    <row r="1447" spans="216:224" x14ac:dyDescent="0.3">
      <c r="HH1447" s="130"/>
      <c r="HI1447" s="130"/>
      <c r="HN1447" s="130"/>
      <c r="HO1447" s="130"/>
      <c r="HP1447" s="130"/>
    </row>
    <row r="1448" spans="216:224" x14ac:dyDescent="0.3">
      <c r="HH1448" s="130"/>
      <c r="HI1448" s="130"/>
      <c r="HN1448" s="130"/>
      <c r="HO1448" s="130"/>
      <c r="HP1448" s="130"/>
    </row>
    <row r="1449" spans="216:224" x14ac:dyDescent="0.3">
      <c r="HH1449" s="130"/>
      <c r="HI1449" s="130"/>
      <c r="HN1449" s="130"/>
      <c r="HO1449" s="130"/>
      <c r="HP1449" s="130"/>
    </row>
    <row r="1450" spans="216:224" x14ac:dyDescent="0.3">
      <c r="HH1450" s="130"/>
      <c r="HI1450" s="130"/>
      <c r="HN1450" s="130"/>
      <c r="HO1450" s="130"/>
      <c r="HP1450" s="130"/>
    </row>
    <row r="1451" spans="216:224" x14ac:dyDescent="0.3">
      <c r="HH1451" s="130"/>
      <c r="HI1451" s="130"/>
      <c r="HN1451" s="130"/>
      <c r="HO1451" s="130"/>
      <c r="HP1451" s="130"/>
    </row>
    <row r="1452" spans="216:224" x14ac:dyDescent="0.3">
      <c r="HH1452" s="130"/>
      <c r="HI1452" s="130"/>
      <c r="HN1452" s="130"/>
      <c r="HO1452" s="130"/>
      <c r="HP1452" s="130"/>
    </row>
    <row r="1453" spans="216:224" x14ac:dyDescent="0.3">
      <c r="HH1453" s="130"/>
      <c r="HI1453" s="130"/>
      <c r="HN1453" s="130"/>
      <c r="HO1453" s="130"/>
      <c r="HP1453" s="130"/>
    </row>
    <row r="1454" spans="216:224" x14ac:dyDescent="0.3">
      <c r="HH1454" s="130"/>
      <c r="HI1454" s="130"/>
      <c r="HN1454" s="130"/>
      <c r="HO1454" s="130"/>
      <c r="HP1454" s="130"/>
    </row>
    <row r="1455" spans="216:224" x14ac:dyDescent="0.3">
      <c r="HH1455" s="130"/>
      <c r="HI1455" s="130"/>
      <c r="HN1455" s="130"/>
      <c r="HO1455" s="130"/>
      <c r="HP1455" s="130"/>
    </row>
    <row r="1456" spans="216:224" x14ac:dyDescent="0.3">
      <c r="HH1456" s="130"/>
      <c r="HI1456" s="130"/>
      <c r="HN1456" s="130"/>
      <c r="HO1456" s="130"/>
      <c r="HP1456" s="130"/>
    </row>
    <row r="1457" spans="216:224" x14ac:dyDescent="0.3">
      <c r="HH1457" s="130"/>
      <c r="HI1457" s="130"/>
      <c r="HN1457" s="130"/>
      <c r="HO1457" s="130"/>
      <c r="HP1457" s="130"/>
    </row>
    <row r="1458" spans="216:224" x14ac:dyDescent="0.3">
      <c r="HH1458" s="130"/>
      <c r="HI1458" s="130"/>
      <c r="HN1458" s="130"/>
      <c r="HO1458" s="130"/>
      <c r="HP1458" s="130"/>
    </row>
    <row r="1459" spans="216:224" x14ac:dyDescent="0.3">
      <c r="HH1459" s="130"/>
      <c r="HI1459" s="130"/>
      <c r="HN1459" s="130"/>
      <c r="HO1459" s="130"/>
      <c r="HP1459" s="130"/>
    </row>
    <row r="1460" spans="216:224" x14ac:dyDescent="0.3">
      <c r="HH1460" s="130"/>
      <c r="HI1460" s="130"/>
      <c r="HN1460" s="130"/>
      <c r="HO1460" s="130"/>
      <c r="HP1460" s="130"/>
    </row>
    <row r="1461" spans="216:224" x14ac:dyDescent="0.3">
      <c r="HH1461" s="130"/>
      <c r="HI1461" s="130"/>
      <c r="HN1461" s="130"/>
      <c r="HO1461" s="130"/>
      <c r="HP1461" s="130"/>
    </row>
    <row r="1462" spans="216:224" x14ac:dyDescent="0.3">
      <c r="HH1462" s="130"/>
      <c r="HI1462" s="130"/>
      <c r="HN1462" s="130"/>
      <c r="HO1462" s="130"/>
      <c r="HP1462" s="130"/>
    </row>
    <row r="1463" spans="216:224" x14ac:dyDescent="0.3">
      <c r="HH1463" s="130"/>
      <c r="HI1463" s="130"/>
      <c r="HN1463" s="130"/>
      <c r="HO1463" s="130"/>
      <c r="HP1463" s="130"/>
    </row>
    <row r="1464" spans="216:224" x14ac:dyDescent="0.3">
      <c r="HH1464" s="130"/>
      <c r="HI1464" s="130"/>
      <c r="HN1464" s="130"/>
      <c r="HO1464" s="130"/>
      <c r="HP1464" s="130"/>
    </row>
    <row r="1465" spans="216:224" x14ac:dyDescent="0.3">
      <c r="HH1465" s="130"/>
      <c r="HI1465" s="130"/>
      <c r="HN1465" s="130"/>
      <c r="HO1465" s="130"/>
      <c r="HP1465" s="130"/>
    </row>
    <row r="1466" spans="216:224" x14ac:dyDescent="0.3">
      <c r="HH1466" s="130"/>
      <c r="HI1466" s="130"/>
      <c r="HN1466" s="130"/>
      <c r="HO1466" s="130"/>
      <c r="HP1466" s="130"/>
    </row>
    <row r="1467" spans="216:224" x14ac:dyDescent="0.3">
      <c r="HH1467" s="130"/>
      <c r="HI1467" s="130"/>
      <c r="HN1467" s="130"/>
      <c r="HO1467" s="130"/>
      <c r="HP1467" s="130"/>
    </row>
    <row r="1468" spans="216:224" x14ac:dyDescent="0.3">
      <c r="HH1468" s="130"/>
      <c r="HI1468" s="130"/>
      <c r="HN1468" s="130"/>
      <c r="HO1468" s="130"/>
      <c r="HP1468" s="130"/>
    </row>
    <row r="1469" spans="216:224" x14ac:dyDescent="0.3">
      <c r="HH1469" s="130"/>
      <c r="HI1469" s="130"/>
      <c r="HN1469" s="130"/>
      <c r="HO1469" s="130"/>
      <c r="HP1469" s="130"/>
    </row>
    <row r="1470" spans="216:224" x14ac:dyDescent="0.3">
      <c r="HH1470" s="130"/>
      <c r="HI1470" s="130"/>
      <c r="HN1470" s="130"/>
      <c r="HO1470" s="130"/>
      <c r="HP1470" s="130"/>
    </row>
    <row r="1471" spans="216:224" x14ac:dyDescent="0.3">
      <c r="HH1471" s="130"/>
      <c r="HI1471" s="130"/>
      <c r="HN1471" s="130"/>
      <c r="HO1471" s="130"/>
      <c r="HP1471" s="130"/>
    </row>
    <row r="1472" spans="216:224" x14ac:dyDescent="0.3">
      <c r="HH1472" s="130"/>
      <c r="HI1472" s="130"/>
      <c r="HN1472" s="130"/>
      <c r="HO1472" s="130"/>
      <c r="HP1472" s="130"/>
    </row>
    <row r="1473" spans="216:224" x14ac:dyDescent="0.3">
      <c r="HH1473" s="130"/>
      <c r="HI1473" s="130"/>
      <c r="HN1473" s="130"/>
      <c r="HO1473" s="130"/>
      <c r="HP1473" s="130"/>
    </row>
    <row r="1474" spans="216:224" x14ac:dyDescent="0.3">
      <c r="HH1474" s="130"/>
      <c r="HI1474" s="130"/>
      <c r="HN1474" s="130"/>
      <c r="HO1474" s="130"/>
      <c r="HP1474" s="130"/>
    </row>
    <row r="1475" spans="216:224" x14ac:dyDescent="0.3">
      <c r="HH1475" s="130"/>
      <c r="HI1475" s="130"/>
      <c r="HN1475" s="130"/>
      <c r="HO1475" s="130"/>
      <c r="HP1475" s="130"/>
    </row>
    <row r="1476" spans="216:224" x14ac:dyDescent="0.3">
      <c r="HH1476" s="130"/>
      <c r="HI1476" s="130"/>
      <c r="HN1476" s="130"/>
      <c r="HO1476" s="130"/>
      <c r="HP1476" s="130"/>
    </row>
    <row r="1477" spans="216:224" x14ac:dyDescent="0.3">
      <c r="HH1477" s="130"/>
      <c r="HI1477" s="130"/>
      <c r="HN1477" s="130"/>
      <c r="HO1477" s="130"/>
      <c r="HP1477" s="130"/>
    </row>
    <row r="1478" spans="216:224" x14ac:dyDescent="0.3">
      <c r="HH1478" s="130"/>
      <c r="HI1478" s="130"/>
      <c r="HN1478" s="130"/>
      <c r="HO1478" s="130"/>
      <c r="HP1478" s="130"/>
    </row>
    <row r="1479" spans="216:224" x14ac:dyDescent="0.3">
      <c r="HH1479" s="130"/>
      <c r="HI1479" s="130"/>
      <c r="HN1479" s="130"/>
      <c r="HO1479" s="130"/>
      <c r="HP1479" s="130"/>
    </row>
    <row r="1480" spans="216:224" x14ac:dyDescent="0.3">
      <c r="HH1480" s="130"/>
      <c r="HI1480" s="130"/>
      <c r="HN1480" s="130"/>
      <c r="HO1480" s="130"/>
      <c r="HP1480" s="130"/>
    </row>
    <row r="1481" spans="216:224" x14ac:dyDescent="0.3">
      <c r="HH1481" s="130"/>
      <c r="HI1481" s="130"/>
      <c r="HN1481" s="130"/>
      <c r="HO1481" s="130"/>
      <c r="HP1481" s="130"/>
    </row>
    <row r="1482" spans="216:224" x14ac:dyDescent="0.3">
      <c r="HH1482" s="130"/>
      <c r="HI1482" s="130"/>
      <c r="HN1482" s="130"/>
      <c r="HO1482" s="130"/>
      <c r="HP1482" s="130"/>
    </row>
    <row r="1483" spans="216:224" x14ac:dyDescent="0.3">
      <c r="HH1483" s="130"/>
      <c r="HI1483" s="130"/>
      <c r="HN1483" s="130"/>
      <c r="HO1483" s="130"/>
      <c r="HP1483" s="130"/>
    </row>
    <row r="1484" spans="216:224" x14ac:dyDescent="0.3">
      <c r="HH1484" s="130"/>
      <c r="HI1484" s="130"/>
      <c r="HN1484" s="130"/>
      <c r="HO1484" s="130"/>
      <c r="HP1484" s="130"/>
    </row>
    <row r="1485" spans="216:224" x14ac:dyDescent="0.3">
      <c r="HH1485" s="130"/>
      <c r="HI1485" s="130"/>
      <c r="HN1485" s="130"/>
      <c r="HO1485" s="130"/>
      <c r="HP1485" s="130"/>
    </row>
    <row r="1486" spans="216:224" x14ac:dyDescent="0.3">
      <c r="HH1486" s="130"/>
      <c r="HI1486" s="130"/>
      <c r="HN1486" s="130"/>
      <c r="HO1486" s="130"/>
      <c r="HP1486" s="130"/>
    </row>
    <row r="1487" spans="216:224" x14ac:dyDescent="0.3">
      <c r="HH1487" s="130"/>
      <c r="HI1487" s="130"/>
      <c r="HN1487" s="130"/>
      <c r="HO1487" s="130"/>
      <c r="HP1487" s="130"/>
    </row>
    <row r="1488" spans="216:224" x14ac:dyDescent="0.3">
      <c r="HH1488" s="130"/>
      <c r="HI1488" s="130"/>
      <c r="HN1488" s="130"/>
      <c r="HO1488" s="130"/>
      <c r="HP1488" s="130"/>
    </row>
    <row r="1489" spans="216:224" x14ac:dyDescent="0.3">
      <c r="HH1489" s="130"/>
      <c r="HI1489" s="130"/>
      <c r="HN1489" s="130"/>
      <c r="HO1489" s="130"/>
      <c r="HP1489" s="130"/>
    </row>
    <row r="1490" spans="216:224" x14ac:dyDescent="0.3">
      <c r="HH1490" s="130"/>
      <c r="HI1490" s="130"/>
      <c r="HN1490" s="130"/>
      <c r="HO1490" s="130"/>
      <c r="HP1490" s="130"/>
    </row>
    <row r="1491" spans="216:224" x14ac:dyDescent="0.3">
      <c r="HH1491" s="130"/>
      <c r="HI1491" s="130"/>
      <c r="HN1491" s="130"/>
      <c r="HO1491" s="130"/>
      <c r="HP1491" s="130"/>
    </row>
    <row r="1492" spans="216:224" x14ac:dyDescent="0.3">
      <c r="HH1492" s="130"/>
      <c r="HI1492" s="130"/>
      <c r="HN1492" s="130"/>
      <c r="HO1492" s="130"/>
      <c r="HP1492" s="130"/>
    </row>
    <row r="1493" spans="216:224" x14ac:dyDescent="0.3">
      <c r="HH1493" s="130"/>
      <c r="HI1493" s="130"/>
      <c r="HN1493" s="130"/>
      <c r="HO1493" s="130"/>
      <c r="HP1493" s="130"/>
    </row>
    <row r="1494" spans="216:224" x14ac:dyDescent="0.3">
      <c r="HH1494" s="130"/>
      <c r="HI1494" s="130"/>
      <c r="HN1494" s="130"/>
      <c r="HO1494" s="130"/>
      <c r="HP1494" s="130"/>
    </row>
    <row r="1495" spans="216:224" x14ac:dyDescent="0.3">
      <c r="HH1495" s="130"/>
      <c r="HI1495" s="130"/>
      <c r="HN1495" s="130"/>
      <c r="HO1495" s="130"/>
      <c r="HP1495" s="130"/>
    </row>
    <row r="1496" spans="216:224" x14ac:dyDescent="0.3">
      <c r="HH1496" s="130"/>
      <c r="HI1496" s="130"/>
      <c r="HN1496" s="130"/>
      <c r="HO1496" s="130"/>
      <c r="HP1496" s="130"/>
    </row>
    <row r="1497" spans="216:224" x14ac:dyDescent="0.3">
      <c r="HH1497" s="130"/>
      <c r="HI1497" s="130"/>
      <c r="HN1497" s="130"/>
      <c r="HO1497" s="130"/>
      <c r="HP1497" s="130"/>
    </row>
    <row r="1498" spans="216:224" x14ac:dyDescent="0.3">
      <c r="HH1498" s="130"/>
      <c r="HI1498" s="130"/>
      <c r="HN1498" s="130"/>
      <c r="HO1498" s="130"/>
      <c r="HP1498" s="130"/>
    </row>
    <row r="1499" spans="216:224" x14ac:dyDescent="0.3">
      <c r="HH1499" s="130"/>
      <c r="HI1499" s="130"/>
      <c r="HN1499" s="130"/>
      <c r="HO1499" s="130"/>
      <c r="HP1499" s="130"/>
    </row>
    <row r="1500" spans="216:224" x14ac:dyDescent="0.3">
      <c r="HH1500" s="130"/>
      <c r="HI1500" s="130"/>
      <c r="HN1500" s="130"/>
      <c r="HO1500" s="130"/>
      <c r="HP1500" s="130"/>
    </row>
    <row r="1501" spans="216:224" x14ac:dyDescent="0.3">
      <c r="HH1501" s="130"/>
      <c r="HI1501" s="130"/>
      <c r="HN1501" s="130"/>
      <c r="HO1501" s="130"/>
      <c r="HP1501" s="130"/>
    </row>
    <row r="1502" spans="216:224" x14ac:dyDescent="0.3">
      <c r="HH1502" s="130"/>
      <c r="HI1502" s="130"/>
      <c r="HN1502" s="130"/>
      <c r="HO1502" s="130"/>
      <c r="HP1502" s="130"/>
    </row>
    <row r="1503" spans="216:224" x14ac:dyDescent="0.3">
      <c r="HH1503" s="130"/>
      <c r="HI1503" s="130"/>
      <c r="HN1503" s="130"/>
      <c r="HO1503" s="130"/>
      <c r="HP1503" s="130"/>
    </row>
    <row r="1504" spans="216:224" x14ac:dyDescent="0.3">
      <c r="HH1504" s="130"/>
      <c r="HI1504" s="130"/>
      <c r="HN1504" s="130"/>
      <c r="HO1504" s="130"/>
      <c r="HP1504" s="130"/>
    </row>
    <row r="1505" spans="216:224" x14ac:dyDescent="0.3">
      <c r="HH1505" s="130"/>
      <c r="HI1505" s="130"/>
      <c r="HN1505" s="130"/>
      <c r="HO1505" s="130"/>
      <c r="HP1505" s="130"/>
    </row>
    <row r="1506" spans="216:224" x14ac:dyDescent="0.3">
      <c r="HH1506" s="130"/>
      <c r="HI1506" s="130"/>
      <c r="HN1506" s="130"/>
      <c r="HO1506" s="130"/>
      <c r="HP1506" s="130"/>
    </row>
    <row r="1507" spans="216:224" x14ac:dyDescent="0.3">
      <c r="HH1507" s="130"/>
      <c r="HI1507" s="130"/>
      <c r="HN1507" s="130"/>
      <c r="HO1507" s="130"/>
      <c r="HP1507" s="130"/>
    </row>
    <row r="1508" spans="216:224" x14ac:dyDescent="0.3">
      <c r="HH1508" s="130"/>
      <c r="HI1508" s="130"/>
      <c r="HN1508" s="130"/>
      <c r="HO1508" s="130"/>
      <c r="HP1508" s="130"/>
    </row>
    <row r="1509" spans="216:224" x14ac:dyDescent="0.3">
      <c r="HH1509" s="130"/>
      <c r="HI1509" s="130"/>
      <c r="HN1509" s="130"/>
      <c r="HO1509" s="130"/>
      <c r="HP1509" s="130"/>
    </row>
    <row r="1510" spans="216:224" x14ac:dyDescent="0.3">
      <c r="HH1510" s="130"/>
      <c r="HI1510" s="130"/>
      <c r="HN1510" s="130"/>
      <c r="HO1510" s="130"/>
      <c r="HP1510" s="130"/>
    </row>
    <row r="1511" spans="216:224" x14ac:dyDescent="0.3">
      <c r="HH1511" s="130"/>
      <c r="HI1511" s="130"/>
      <c r="HN1511" s="130"/>
      <c r="HO1511" s="130"/>
      <c r="HP1511" s="130"/>
    </row>
    <row r="1512" spans="216:224" x14ac:dyDescent="0.3">
      <c r="HH1512" s="130"/>
      <c r="HI1512" s="130"/>
      <c r="HN1512" s="130"/>
      <c r="HO1512" s="130"/>
      <c r="HP1512" s="130"/>
    </row>
    <row r="1513" spans="216:224" x14ac:dyDescent="0.3">
      <c r="HH1513" s="130"/>
      <c r="HI1513" s="130"/>
      <c r="HN1513" s="130"/>
      <c r="HO1513" s="130"/>
      <c r="HP1513" s="130"/>
    </row>
    <row r="1514" spans="216:224" x14ac:dyDescent="0.3">
      <c r="HH1514" s="130"/>
      <c r="HI1514" s="130"/>
      <c r="HN1514" s="130"/>
      <c r="HO1514" s="130"/>
      <c r="HP1514" s="130"/>
    </row>
    <row r="1515" spans="216:224" x14ac:dyDescent="0.3">
      <c r="HH1515" s="130"/>
      <c r="HI1515" s="130"/>
      <c r="HN1515" s="130"/>
      <c r="HO1515" s="130"/>
      <c r="HP1515" s="130"/>
    </row>
    <row r="1516" spans="216:224" x14ac:dyDescent="0.3">
      <c r="HH1516" s="130"/>
      <c r="HI1516" s="130"/>
      <c r="HN1516" s="130"/>
      <c r="HO1516" s="130"/>
      <c r="HP1516" s="130"/>
    </row>
    <row r="1517" spans="216:224" x14ac:dyDescent="0.3">
      <c r="HH1517" s="130"/>
      <c r="HI1517" s="130"/>
      <c r="HN1517" s="130"/>
      <c r="HO1517" s="130"/>
      <c r="HP1517" s="130"/>
    </row>
    <row r="1518" spans="216:224" x14ac:dyDescent="0.3">
      <c r="HH1518" s="130"/>
      <c r="HI1518" s="130"/>
      <c r="HN1518" s="130"/>
      <c r="HO1518" s="130"/>
      <c r="HP1518" s="130"/>
    </row>
    <row r="1519" spans="216:224" x14ac:dyDescent="0.3">
      <c r="HH1519" s="130"/>
      <c r="HI1519" s="130"/>
      <c r="HN1519" s="130"/>
      <c r="HO1519" s="130"/>
      <c r="HP1519" s="130"/>
    </row>
    <row r="1520" spans="216:224" x14ac:dyDescent="0.3">
      <c r="HH1520" s="130"/>
      <c r="HI1520" s="130"/>
      <c r="HN1520" s="130"/>
      <c r="HO1520" s="130"/>
      <c r="HP1520" s="130"/>
    </row>
    <row r="1521" spans="216:224" x14ac:dyDescent="0.3">
      <c r="HH1521" s="130"/>
      <c r="HI1521" s="130"/>
      <c r="HN1521" s="130"/>
      <c r="HO1521" s="130"/>
      <c r="HP1521" s="130"/>
    </row>
    <row r="1522" spans="216:224" x14ac:dyDescent="0.3">
      <c r="HH1522" s="130"/>
      <c r="HI1522" s="130"/>
      <c r="HN1522" s="130"/>
      <c r="HO1522" s="130"/>
      <c r="HP1522" s="130"/>
    </row>
    <row r="1523" spans="216:224" x14ac:dyDescent="0.3">
      <c r="HH1523" s="130"/>
      <c r="HI1523" s="130"/>
      <c r="HN1523" s="130"/>
      <c r="HO1523" s="130"/>
      <c r="HP1523" s="130"/>
    </row>
    <row r="1524" spans="216:224" x14ac:dyDescent="0.3">
      <c r="HH1524" s="130"/>
      <c r="HI1524" s="130"/>
      <c r="HN1524" s="130"/>
      <c r="HO1524" s="130"/>
      <c r="HP1524" s="130"/>
    </row>
    <row r="1525" spans="216:224" x14ac:dyDescent="0.3">
      <c r="HH1525" s="130"/>
      <c r="HI1525" s="130"/>
      <c r="HN1525" s="130"/>
      <c r="HO1525" s="130"/>
      <c r="HP1525" s="130"/>
    </row>
    <row r="1526" spans="216:224" x14ac:dyDescent="0.3">
      <c r="HH1526" s="130"/>
      <c r="HI1526" s="130"/>
      <c r="HN1526" s="130"/>
      <c r="HO1526" s="130"/>
      <c r="HP1526" s="130"/>
    </row>
    <row r="1527" spans="216:224" x14ac:dyDescent="0.3">
      <c r="HH1527" s="130"/>
      <c r="HI1527" s="130"/>
      <c r="HN1527" s="130"/>
      <c r="HO1527" s="130"/>
      <c r="HP1527" s="130"/>
    </row>
    <row r="1528" spans="216:224" x14ac:dyDescent="0.3">
      <c r="HH1528" s="130"/>
      <c r="HI1528" s="130"/>
      <c r="HN1528" s="130"/>
      <c r="HO1528" s="130"/>
      <c r="HP1528" s="130"/>
    </row>
    <row r="1529" spans="216:224" x14ac:dyDescent="0.3">
      <c r="HH1529" s="130"/>
      <c r="HI1529" s="130"/>
      <c r="HN1529" s="130"/>
      <c r="HO1529" s="130"/>
      <c r="HP1529" s="130"/>
    </row>
    <row r="1530" spans="216:224" x14ac:dyDescent="0.3">
      <c r="HH1530" s="130"/>
      <c r="HI1530" s="130"/>
      <c r="HN1530" s="130"/>
      <c r="HO1530" s="130"/>
      <c r="HP1530" s="130"/>
    </row>
    <row r="1531" spans="216:224" x14ac:dyDescent="0.3">
      <c r="HH1531" s="130"/>
      <c r="HI1531" s="130"/>
      <c r="HN1531" s="130"/>
      <c r="HO1531" s="130"/>
      <c r="HP1531" s="130"/>
    </row>
    <row r="1532" spans="216:224" x14ac:dyDescent="0.3">
      <c r="HH1532" s="130"/>
      <c r="HI1532" s="130"/>
      <c r="HN1532" s="130"/>
      <c r="HO1532" s="130"/>
      <c r="HP1532" s="130"/>
    </row>
    <row r="1533" spans="216:224" x14ac:dyDescent="0.3">
      <c r="HH1533" s="130"/>
      <c r="HI1533" s="130"/>
      <c r="HN1533" s="130"/>
      <c r="HO1533" s="130"/>
      <c r="HP1533" s="130"/>
    </row>
    <row r="1534" spans="216:224" x14ac:dyDescent="0.3">
      <c r="HH1534" s="130"/>
      <c r="HI1534" s="130"/>
      <c r="HN1534" s="130"/>
      <c r="HO1534" s="130"/>
      <c r="HP1534" s="130"/>
    </row>
    <row r="1535" spans="216:224" x14ac:dyDescent="0.3">
      <c r="HH1535" s="130"/>
      <c r="HI1535" s="130"/>
      <c r="HN1535" s="130"/>
      <c r="HO1535" s="130"/>
      <c r="HP1535" s="130"/>
    </row>
    <row r="1536" spans="216:224" x14ac:dyDescent="0.3">
      <c r="HH1536" s="130"/>
      <c r="HI1536" s="130"/>
      <c r="HN1536" s="130"/>
      <c r="HO1536" s="130"/>
      <c r="HP1536" s="130"/>
    </row>
    <row r="1537" spans="216:224" x14ac:dyDescent="0.3">
      <c r="HH1537" s="130"/>
      <c r="HI1537" s="130"/>
      <c r="HN1537" s="130"/>
      <c r="HO1537" s="130"/>
      <c r="HP1537" s="130"/>
    </row>
    <row r="1538" spans="216:224" x14ac:dyDescent="0.3">
      <c r="HH1538" s="130"/>
      <c r="HI1538" s="130"/>
      <c r="HN1538" s="130"/>
      <c r="HO1538" s="130"/>
      <c r="HP1538" s="130"/>
    </row>
    <row r="1539" spans="216:224" x14ac:dyDescent="0.3">
      <c r="HH1539" s="130"/>
      <c r="HI1539" s="130"/>
      <c r="HN1539" s="130"/>
      <c r="HO1539" s="130"/>
      <c r="HP1539" s="130"/>
    </row>
    <row r="1540" spans="216:224" x14ac:dyDescent="0.3">
      <c r="HH1540" s="130"/>
      <c r="HI1540" s="130"/>
      <c r="HN1540" s="130"/>
      <c r="HO1540" s="130"/>
      <c r="HP1540" s="130"/>
    </row>
    <row r="1541" spans="216:224" x14ac:dyDescent="0.3">
      <c r="HH1541" s="130"/>
      <c r="HI1541" s="130"/>
      <c r="HN1541" s="130"/>
      <c r="HO1541" s="130"/>
      <c r="HP1541" s="130"/>
    </row>
    <row r="1542" spans="216:224" x14ac:dyDescent="0.3">
      <c r="HH1542" s="130"/>
      <c r="HI1542" s="130"/>
      <c r="HN1542" s="130"/>
      <c r="HO1542" s="130"/>
      <c r="HP1542" s="130"/>
    </row>
    <row r="1543" spans="216:224" x14ac:dyDescent="0.3">
      <c r="HH1543" s="130"/>
      <c r="HI1543" s="130"/>
      <c r="HN1543" s="130"/>
      <c r="HO1543" s="130"/>
      <c r="HP1543" s="130"/>
    </row>
    <row r="1544" spans="216:224" x14ac:dyDescent="0.3">
      <c r="HH1544" s="130"/>
      <c r="HI1544" s="130"/>
      <c r="HN1544" s="130"/>
      <c r="HO1544" s="130"/>
      <c r="HP1544" s="130"/>
    </row>
    <row r="1545" spans="216:224" x14ac:dyDescent="0.3">
      <c r="HH1545" s="130"/>
      <c r="HI1545" s="130"/>
      <c r="HN1545" s="130"/>
      <c r="HO1545" s="130"/>
      <c r="HP1545" s="130"/>
    </row>
    <row r="1546" spans="216:224" x14ac:dyDescent="0.3">
      <c r="HH1546" s="130"/>
      <c r="HI1546" s="130"/>
      <c r="HN1546" s="130"/>
      <c r="HO1546" s="130"/>
      <c r="HP1546" s="130"/>
    </row>
    <row r="1547" spans="216:224" x14ac:dyDescent="0.3">
      <c r="HH1547" s="130"/>
      <c r="HI1547" s="130"/>
      <c r="HN1547" s="130"/>
      <c r="HO1547" s="130"/>
      <c r="HP1547" s="130"/>
    </row>
    <row r="1548" spans="216:224" x14ac:dyDescent="0.3">
      <c r="HH1548" s="130"/>
      <c r="HI1548" s="130"/>
      <c r="HN1548" s="130"/>
      <c r="HO1548" s="130"/>
      <c r="HP1548" s="130"/>
    </row>
    <row r="1549" spans="216:224" x14ac:dyDescent="0.3">
      <c r="HH1549" s="130"/>
      <c r="HI1549" s="130"/>
      <c r="HN1549" s="130"/>
      <c r="HO1549" s="130"/>
      <c r="HP1549" s="130"/>
    </row>
    <row r="1550" spans="216:224" x14ac:dyDescent="0.3">
      <c r="HH1550" s="130"/>
      <c r="HI1550" s="130"/>
      <c r="HN1550" s="130"/>
      <c r="HO1550" s="130"/>
      <c r="HP1550" s="130"/>
    </row>
    <row r="1551" spans="216:224" x14ac:dyDescent="0.3">
      <c r="HH1551" s="130"/>
      <c r="HI1551" s="130"/>
      <c r="HN1551" s="130"/>
      <c r="HO1551" s="130"/>
      <c r="HP1551" s="130"/>
    </row>
    <row r="1552" spans="216:224" x14ac:dyDescent="0.3">
      <c r="HH1552" s="130"/>
      <c r="HI1552" s="130"/>
      <c r="HN1552" s="130"/>
      <c r="HO1552" s="130"/>
      <c r="HP1552" s="130"/>
    </row>
    <row r="1553" spans="216:224" x14ac:dyDescent="0.3">
      <c r="HH1553" s="130"/>
      <c r="HI1553" s="130"/>
      <c r="HN1553" s="130"/>
      <c r="HO1553" s="130"/>
      <c r="HP1553" s="130"/>
    </row>
    <row r="1554" spans="216:224" x14ac:dyDescent="0.3">
      <c r="HH1554" s="130"/>
      <c r="HI1554" s="130"/>
      <c r="HN1554" s="130"/>
      <c r="HO1554" s="130"/>
      <c r="HP1554" s="130"/>
    </row>
    <row r="1555" spans="216:224" x14ac:dyDescent="0.3">
      <c r="HH1555" s="130"/>
      <c r="HI1555" s="130"/>
      <c r="HN1555" s="130"/>
      <c r="HO1555" s="130"/>
      <c r="HP1555" s="130"/>
    </row>
    <row r="1556" spans="216:224" x14ac:dyDescent="0.3">
      <c r="HH1556" s="130"/>
      <c r="HI1556" s="130"/>
      <c r="HN1556" s="130"/>
      <c r="HO1556" s="130"/>
      <c r="HP1556" s="130"/>
    </row>
    <row r="1557" spans="216:224" x14ac:dyDescent="0.3">
      <c r="HH1557" s="130"/>
      <c r="HI1557" s="130"/>
      <c r="HN1557" s="130"/>
      <c r="HO1557" s="130"/>
      <c r="HP1557" s="130"/>
    </row>
    <row r="1558" spans="216:224" x14ac:dyDescent="0.3">
      <c r="HH1558" s="130"/>
      <c r="HI1558" s="130"/>
      <c r="HN1558" s="130"/>
      <c r="HO1558" s="130"/>
      <c r="HP1558" s="130"/>
    </row>
    <row r="1559" spans="216:224" x14ac:dyDescent="0.3">
      <c r="HH1559" s="130"/>
      <c r="HI1559" s="130"/>
      <c r="HN1559" s="130"/>
      <c r="HO1559" s="130"/>
      <c r="HP1559" s="130"/>
    </row>
    <row r="1560" spans="216:224" x14ac:dyDescent="0.3">
      <c r="HH1560" s="130"/>
      <c r="HI1560" s="130"/>
      <c r="HN1560" s="130"/>
      <c r="HO1560" s="130"/>
      <c r="HP1560" s="130"/>
    </row>
    <row r="1561" spans="216:224" x14ac:dyDescent="0.3">
      <c r="HH1561" s="130"/>
      <c r="HI1561" s="130"/>
      <c r="HN1561" s="130"/>
      <c r="HO1561" s="130"/>
      <c r="HP1561" s="130"/>
    </row>
    <row r="1562" spans="216:224" x14ac:dyDescent="0.3">
      <c r="HH1562" s="130"/>
      <c r="HI1562" s="130"/>
      <c r="HN1562" s="130"/>
      <c r="HO1562" s="130"/>
      <c r="HP1562" s="130"/>
    </row>
    <row r="1563" spans="216:224" x14ac:dyDescent="0.3">
      <c r="HH1563" s="130"/>
      <c r="HI1563" s="130"/>
      <c r="HN1563" s="130"/>
      <c r="HO1563" s="130"/>
      <c r="HP1563" s="130"/>
    </row>
    <row r="1564" spans="216:224" x14ac:dyDescent="0.3">
      <c r="HH1564" s="130"/>
      <c r="HI1564" s="130"/>
      <c r="HN1564" s="130"/>
      <c r="HO1564" s="130"/>
      <c r="HP1564" s="130"/>
    </row>
    <row r="1565" spans="216:224" x14ac:dyDescent="0.3">
      <c r="HH1565" s="130"/>
      <c r="HI1565" s="130"/>
      <c r="HN1565" s="130"/>
      <c r="HO1565" s="130"/>
      <c r="HP1565" s="130"/>
    </row>
    <row r="1566" spans="216:224" x14ac:dyDescent="0.3">
      <c r="HH1566" s="130"/>
      <c r="HI1566" s="130"/>
      <c r="HN1566" s="130"/>
      <c r="HO1566" s="130"/>
      <c r="HP1566" s="130"/>
    </row>
    <row r="1567" spans="216:224" x14ac:dyDescent="0.3">
      <c r="HH1567" s="130"/>
      <c r="HI1567" s="130"/>
      <c r="HN1567" s="130"/>
      <c r="HO1567" s="130"/>
      <c r="HP1567" s="130"/>
    </row>
    <row r="1568" spans="216:224" x14ac:dyDescent="0.3">
      <c r="HH1568" s="130"/>
      <c r="HI1568" s="130"/>
      <c r="HN1568" s="130"/>
      <c r="HO1568" s="130"/>
      <c r="HP1568" s="130"/>
    </row>
    <row r="1569" spans="216:224" x14ac:dyDescent="0.3">
      <c r="HH1569" s="130"/>
      <c r="HI1569" s="130"/>
      <c r="HN1569" s="130"/>
      <c r="HO1569" s="130"/>
      <c r="HP1569" s="130"/>
    </row>
    <row r="1570" spans="216:224" x14ac:dyDescent="0.3">
      <c r="HH1570" s="130"/>
      <c r="HI1570" s="130"/>
      <c r="HN1570" s="130"/>
      <c r="HO1570" s="130"/>
      <c r="HP1570" s="130"/>
    </row>
    <row r="1571" spans="216:224" x14ac:dyDescent="0.3">
      <c r="HH1571" s="130"/>
      <c r="HI1571" s="130"/>
      <c r="HN1571" s="130"/>
      <c r="HO1571" s="130"/>
      <c r="HP1571" s="130"/>
    </row>
    <row r="1572" spans="216:224" x14ac:dyDescent="0.3">
      <c r="HH1572" s="130"/>
      <c r="HI1572" s="130"/>
      <c r="HN1572" s="130"/>
      <c r="HO1572" s="130"/>
      <c r="HP1572" s="130"/>
    </row>
    <row r="1573" spans="216:224" x14ac:dyDescent="0.3">
      <c r="HH1573" s="130"/>
      <c r="HI1573" s="130"/>
      <c r="HN1573" s="130"/>
      <c r="HO1573" s="130"/>
      <c r="HP1573" s="130"/>
    </row>
    <row r="1574" spans="216:224" x14ac:dyDescent="0.3">
      <c r="HH1574" s="130"/>
      <c r="HI1574" s="130"/>
      <c r="HN1574" s="130"/>
      <c r="HO1574" s="130"/>
      <c r="HP1574" s="130"/>
    </row>
    <row r="1575" spans="216:224" x14ac:dyDescent="0.3">
      <c r="HH1575" s="130"/>
      <c r="HI1575" s="130"/>
      <c r="HN1575" s="130"/>
      <c r="HO1575" s="130"/>
      <c r="HP1575" s="130"/>
    </row>
    <row r="1576" spans="216:224" x14ac:dyDescent="0.3">
      <c r="HH1576" s="130"/>
      <c r="HI1576" s="130"/>
      <c r="HN1576" s="130"/>
      <c r="HO1576" s="130"/>
      <c r="HP1576" s="130"/>
    </row>
    <row r="1577" spans="216:224" x14ac:dyDescent="0.3">
      <c r="HH1577" s="130"/>
      <c r="HI1577" s="130"/>
      <c r="HN1577" s="130"/>
      <c r="HO1577" s="130"/>
      <c r="HP1577" s="130"/>
    </row>
    <row r="1578" spans="216:224" x14ac:dyDescent="0.3">
      <c r="HH1578" s="130"/>
      <c r="HI1578" s="130"/>
      <c r="HN1578" s="130"/>
      <c r="HO1578" s="130"/>
      <c r="HP1578" s="130"/>
    </row>
    <row r="1579" spans="216:224" x14ac:dyDescent="0.3">
      <c r="HH1579" s="130"/>
      <c r="HI1579" s="130"/>
      <c r="HN1579" s="130"/>
      <c r="HO1579" s="130"/>
      <c r="HP1579" s="130"/>
    </row>
    <row r="1580" spans="216:224" x14ac:dyDescent="0.3">
      <c r="HH1580" s="130"/>
      <c r="HI1580" s="130"/>
      <c r="HN1580" s="130"/>
      <c r="HO1580" s="130"/>
      <c r="HP1580" s="130"/>
    </row>
    <row r="1581" spans="216:224" x14ac:dyDescent="0.3">
      <c r="HH1581" s="130"/>
      <c r="HI1581" s="130"/>
      <c r="HN1581" s="130"/>
      <c r="HO1581" s="130"/>
      <c r="HP1581" s="130"/>
    </row>
    <row r="1582" spans="216:224" x14ac:dyDescent="0.3">
      <c r="HH1582" s="130"/>
      <c r="HI1582" s="130"/>
      <c r="HN1582" s="130"/>
      <c r="HO1582" s="130"/>
      <c r="HP1582" s="130"/>
    </row>
    <row r="1583" spans="216:224" x14ac:dyDescent="0.3">
      <c r="HH1583" s="130"/>
      <c r="HI1583" s="130"/>
      <c r="HN1583" s="130"/>
      <c r="HO1583" s="130"/>
      <c r="HP1583" s="130"/>
    </row>
    <row r="1584" spans="216:224" x14ac:dyDescent="0.3">
      <c r="HH1584" s="130"/>
      <c r="HI1584" s="130"/>
      <c r="HN1584" s="130"/>
      <c r="HO1584" s="130"/>
      <c r="HP1584" s="130"/>
    </row>
    <row r="1585" spans="216:224" x14ac:dyDescent="0.3">
      <c r="HH1585" s="130"/>
      <c r="HI1585" s="130"/>
      <c r="HN1585" s="130"/>
      <c r="HO1585" s="130"/>
      <c r="HP1585" s="130"/>
    </row>
    <row r="1586" spans="216:224" x14ac:dyDescent="0.3">
      <c r="HH1586" s="130"/>
      <c r="HI1586" s="130"/>
      <c r="HN1586" s="130"/>
      <c r="HO1586" s="130"/>
      <c r="HP1586" s="130"/>
    </row>
    <row r="1587" spans="216:224" x14ac:dyDescent="0.3">
      <c r="HH1587" s="130"/>
      <c r="HI1587" s="130"/>
      <c r="HN1587" s="130"/>
      <c r="HO1587" s="130"/>
      <c r="HP1587" s="130"/>
    </row>
    <row r="1588" spans="216:224" x14ac:dyDescent="0.3">
      <c r="HH1588" s="130"/>
      <c r="HI1588" s="130"/>
      <c r="HN1588" s="130"/>
      <c r="HO1588" s="130"/>
      <c r="HP1588" s="130"/>
    </row>
    <row r="1589" spans="216:224" x14ac:dyDescent="0.3">
      <c r="HH1589" s="130"/>
      <c r="HI1589" s="130"/>
      <c r="HN1589" s="130"/>
      <c r="HO1589" s="130"/>
      <c r="HP1589" s="130"/>
    </row>
    <row r="1590" spans="216:224" x14ac:dyDescent="0.3">
      <c r="HH1590" s="130"/>
      <c r="HI1590" s="130"/>
      <c r="HN1590" s="130"/>
      <c r="HO1590" s="130"/>
      <c r="HP1590" s="130"/>
    </row>
    <row r="1591" spans="216:224" x14ac:dyDescent="0.3">
      <c r="HH1591" s="130"/>
      <c r="HI1591" s="130"/>
      <c r="HN1591" s="130"/>
      <c r="HO1591" s="130"/>
      <c r="HP1591" s="130"/>
    </row>
    <row r="1592" spans="216:224" x14ac:dyDescent="0.3">
      <c r="HH1592" s="130"/>
      <c r="HI1592" s="130"/>
      <c r="HN1592" s="130"/>
      <c r="HO1592" s="130"/>
      <c r="HP1592" s="130"/>
    </row>
    <row r="1593" spans="216:224" x14ac:dyDescent="0.3">
      <c r="HH1593" s="130"/>
      <c r="HI1593" s="130"/>
      <c r="HN1593" s="130"/>
      <c r="HO1593" s="130"/>
      <c r="HP1593" s="130"/>
    </row>
    <row r="1594" spans="216:224" x14ac:dyDescent="0.3">
      <c r="HH1594" s="130"/>
      <c r="HI1594" s="130"/>
      <c r="HN1594" s="130"/>
      <c r="HO1594" s="130"/>
      <c r="HP1594" s="130"/>
    </row>
    <row r="1595" spans="216:224" x14ac:dyDescent="0.3">
      <c r="HH1595" s="130"/>
      <c r="HI1595" s="130"/>
      <c r="HN1595" s="130"/>
      <c r="HO1595" s="130"/>
      <c r="HP1595" s="130"/>
    </row>
    <row r="1596" spans="216:224" x14ac:dyDescent="0.3">
      <c r="HH1596" s="130"/>
      <c r="HI1596" s="130"/>
      <c r="HN1596" s="130"/>
      <c r="HO1596" s="130"/>
      <c r="HP1596" s="130"/>
    </row>
    <row r="1597" spans="216:224" x14ac:dyDescent="0.3">
      <c r="HH1597" s="130"/>
      <c r="HI1597" s="130"/>
      <c r="HN1597" s="130"/>
      <c r="HO1597" s="130"/>
      <c r="HP1597" s="130"/>
    </row>
    <row r="1598" spans="216:224" x14ac:dyDescent="0.3">
      <c r="HH1598" s="130"/>
      <c r="HI1598" s="130"/>
      <c r="HN1598" s="130"/>
      <c r="HO1598" s="130"/>
      <c r="HP1598" s="130"/>
    </row>
    <row r="1599" spans="216:224" x14ac:dyDescent="0.3">
      <c r="HH1599" s="130"/>
      <c r="HI1599" s="130"/>
      <c r="HN1599" s="130"/>
      <c r="HO1599" s="130"/>
      <c r="HP1599" s="130"/>
    </row>
    <row r="1600" spans="216:224" x14ac:dyDescent="0.3">
      <c r="HH1600" s="130"/>
      <c r="HI1600" s="130"/>
      <c r="HN1600" s="130"/>
      <c r="HO1600" s="130"/>
      <c r="HP1600" s="130"/>
    </row>
    <row r="1601" spans="216:224" x14ac:dyDescent="0.3">
      <c r="HH1601" s="130"/>
      <c r="HI1601" s="130"/>
      <c r="HN1601" s="130"/>
      <c r="HO1601" s="130"/>
      <c r="HP1601" s="130"/>
    </row>
    <row r="1602" spans="216:224" x14ac:dyDescent="0.3">
      <c r="HH1602" s="130"/>
      <c r="HI1602" s="130"/>
      <c r="HN1602" s="130"/>
      <c r="HO1602" s="130"/>
      <c r="HP1602" s="130"/>
    </row>
    <row r="1603" spans="216:224" x14ac:dyDescent="0.3">
      <c r="HH1603" s="130"/>
      <c r="HI1603" s="130"/>
      <c r="HN1603" s="130"/>
      <c r="HO1603" s="130"/>
      <c r="HP1603" s="130"/>
    </row>
    <row r="1604" spans="216:224" x14ac:dyDescent="0.3">
      <c r="HH1604" s="130"/>
      <c r="HI1604" s="130"/>
      <c r="HN1604" s="130"/>
      <c r="HO1604" s="130"/>
      <c r="HP1604" s="130"/>
    </row>
    <row r="1605" spans="216:224" x14ac:dyDescent="0.3">
      <c r="HH1605" s="130"/>
      <c r="HI1605" s="130"/>
      <c r="HN1605" s="130"/>
      <c r="HO1605" s="130"/>
      <c r="HP1605" s="130"/>
    </row>
    <row r="1606" spans="216:224" x14ac:dyDescent="0.3">
      <c r="HH1606" s="130"/>
      <c r="HI1606" s="130"/>
      <c r="HN1606" s="130"/>
      <c r="HO1606" s="130"/>
      <c r="HP1606" s="130"/>
    </row>
    <row r="1607" spans="216:224" x14ac:dyDescent="0.3">
      <c r="HH1607" s="130"/>
      <c r="HI1607" s="130"/>
      <c r="HN1607" s="130"/>
      <c r="HO1607" s="130"/>
      <c r="HP1607" s="130"/>
    </row>
    <row r="1608" spans="216:224" x14ac:dyDescent="0.3">
      <c r="HH1608" s="130"/>
      <c r="HI1608" s="130"/>
      <c r="HN1608" s="130"/>
      <c r="HO1608" s="130"/>
      <c r="HP1608" s="130"/>
    </row>
    <row r="1609" spans="216:224" x14ac:dyDescent="0.3">
      <c r="HH1609" s="130"/>
      <c r="HI1609" s="130"/>
      <c r="HN1609" s="130"/>
      <c r="HO1609" s="130"/>
      <c r="HP1609" s="130"/>
    </row>
    <row r="1610" spans="216:224" x14ac:dyDescent="0.3">
      <c r="HH1610" s="130"/>
      <c r="HI1610" s="130"/>
      <c r="HN1610" s="130"/>
      <c r="HO1610" s="130"/>
      <c r="HP1610" s="130"/>
    </row>
    <row r="1611" spans="216:224" x14ac:dyDescent="0.3">
      <c r="HH1611" s="130"/>
      <c r="HI1611" s="130"/>
      <c r="HN1611" s="130"/>
      <c r="HO1611" s="130"/>
      <c r="HP1611" s="130"/>
    </row>
    <row r="1612" spans="216:224" x14ac:dyDescent="0.3">
      <c r="HH1612" s="130"/>
      <c r="HI1612" s="130"/>
      <c r="HN1612" s="130"/>
      <c r="HO1612" s="130"/>
      <c r="HP1612" s="130"/>
    </row>
    <row r="1613" spans="216:224" x14ac:dyDescent="0.3">
      <c r="HH1613" s="130"/>
      <c r="HI1613" s="130"/>
      <c r="HN1613" s="130"/>
      <c r="HO1613" s="130"/>
      <c r="HP1613" s="130"/>
    </row>
    <row r="1614" spans="216:224" x14ac:dyDescent="0.3">
      <c r="HH1614" s="130"/>
      <c r="HI1614" s="130"/>
      <c r="HN1614" s="130"/>
      <c r="HO1614" s="130"/>
      <c r="HP1614" s="130"/>
    </row>
    <row r="1615" spans="216:224" x14ac:dyDescent="0.3">
      <c r="HH1615" s="130"/>
      <c r="HI1615" s="130"/>
      <c r="HN1615" s="130"/>
      <c r="HO1615" s="130"/>
      <c r="HP1615" s="130"/>
    </row>
    <row r="1616" spans="216:224" x14ac:dyDescent="0.3">
      <c r="HH1616" s="130"/>
      <c r="HI1616" s="130"/>
      <c r="HN1616" s="130"/>
      <c r="HO1616" s="130"/>
      <c r="HP1616" s="130"/>
    </row>
    <row r="1617" spans="216:224" x14ac:dyDescent="0.3">
      <c r="HH1617" s="130"/>
      <c r="HI1617" s="130"/>
      <c r="HN1617" s="130"/>
      <c r="HO1617" s="130"/>
      <c r="HP1617" s="130"/>
    </row>
    <row r="1618" spans="216:224" x14ac:dyDescent="0.3">
      <c r="HH1618" s="130"/>
      <c r="HI1618" s="130"/>
      <c r="HN1618" s="130"/>
      <c r="HO1618" s="130"/>
      <c r="HP1618" s="130"/>
    </row>
    <row r="1619" spans="216:224" x14ac:dyDescent="0.3">
      <c r="HH1619" s="130"/>
      <c r="HI1619" s="130"/>
      <c r="HN1619" s="130"/>
      <c r="HO1619" s="130"/>
      <c r="HP1619" s="130"/>
    </row>
    <row r="1620" spans="216:224" x14ac:dyDescent="0.3">
      <c r="HH1620" s="130"/>
      <c r="HI1620" s="130"/>
      <c r="HN1620" s="130"/>
      <c r="HO1620" s="130"/>
      <c r="HP1620" s="130"/>
    </row>
    <row r="1621" spans="216:224" x14ac:dyDescent="0.3">
      <c r="HH1621" s="130"/>
      <c r="HI1621" s="130"/>
      <c r="HN1621" s="130"/>
      <c r="HO1621" s="130"/>
      <c r="HP1621" s="130"/>
    </row>
    <row r="1622" spans="216:224" x14ac:dyDescent="0.3">
      <c r="HH1622" s="130"/>
      <c r="HI1622" s="130"/>
      <c r="HN1622" s="130"/>
      <c r="HO1622" s="130"/>
      <c r="HP1622" s="130"/>
    </row>
    <row r="1623" spans="216:224" x14ac:dyDescent="0.3">
      <c r="HH1623" s="130"/>
      <c r="HI1623" s="130"/>
      <c r="HN1623" s="130"/>
      <c r="HO1623" s="130"/>
      <c r="HP1623" s="130"/>
    </row>
    <row r="1624" spans="216:224" x14ac:dyDescent="0.3">
      <c r="HH1624" s="130"/>
      <c r="HI1624" s="130"/>
      <c r="HN1624" s="130"/>
      <c r="HO1624" s="130"/>
      <c r="HP1624" s="130"/>
    </row>
    <row r="1625" spans="216:224" x14ac:dyDescent="0.3">
      <c r="HH1625" s="130"/>
      <c r="HI1625" s="130"/>
      <c r="HN1625" s="130"/>
      <c r="HO1625" s="130"/>
      <c r="HP1625" s="130"/>
    </row>
    <row r="1626" spans="216:224" x14ac:dyDescent="0.3">
      <c r="HH1626" s="130"/>
      <c r="HI1626" s="130"/>
      <c r="HN1626" s="130"/>
      <c r="HO1626" s="130"/>
      <c r="HP1626" s="130"/>
    </row>
    <row r="1627" spans="216:224" x14ac:dyDescent="0.3">
      <c r="HH1627" s="130"/>
      <c r="HI1627" s="130"/>
      <c r="HN1627" s="130"/>
      <c r="HO1627" s="130"/>
      <c r="HP1627" s="130"/>
    </row>
    <row r="1628" spans="216:224" x14ac:dyDescent="0.3">
      <c r="HH1628" s="130"/>
      <c r="HI1628" s="130"/>
      <c r="HN1628" s="130"/>
      <c r="HO1628" s="130"/>
      <c r="HP1628" s="130"/>
    </row>
    <row r="1629" spans="216:224" x14ac:dyDescent="0.3">
      <c r="HH1629" s="130"/>
      <c r="HI1629" s="130"/>
      <c r="HN1629" s="130"/>
      <c r="HO1629" s="130"/>
      <c r="HP1629" s="130"/>
    </row>
    <row r="1630" spans="216:224" x14ac:dyDescent="0.3">
      <c r="HH1630" s="130"/>
      <c r="HI1630" s="130"/>
      <c r="HN1630" s="130"/>
      <c r="HO1630" s="130"/>
      <c r="HP1630" s="130"/>
    </row>
    <row r="1631" spans="216:224" x14ac:dyDescent="0.3">
      <c r="HH1631" s="130"/>
      <c r="HI1631" s="130"/>
      <c r="HN1631" s="130"/>
      <c r="HO1631" s="130"/>
      <c r="HP1631" s="130"/>
    </row>
    <row r="1632" spans="216:224" x14ac:dyDescent="0.3">
      <c r="HH1632" s="130"/>
      <c r="HI1632" s="130"/>
      <c r="HN1632" s="130"/>
      <c r="HO1632" s="130"/>
      <c r="HP1632" s="130"/>
    </row>
    <row r="1633" spans="216:224" x14ac:dyDescent="0.3">
      <c r="HH1633" s="130"/>
      <c r="HI1633" s="130"/>
      <c r="HN1633" s="130"/>
      <c r="HO1633" s="130"/>
      <c r="HP1633" s="130"/>
    </row>
    <row r="1634" spans="216:224" x14ac:dyDescent="0.3">
      <c r="HH1634" s="130"/>
      <c r="HI1634" s="130"/>
      <c r="HN1634" s="130"/>
      <c r="HO1634" s="130"/>
      <c r="HP1634" s="130"/>
    </row>
    <row r="1635" spans="216:224" x14ac:dyDescent="0.3">
      <c r="HH1635" s="130"/>
      <c r="HI1635" s="130"/>
      <c r="HN1635" s="130"/>
      <c r="HO1635" s="130"/>
      <c r="HP1635" s="130"/>
    </row>
    <row r="1636" spans="216:224" x14ac:dyDescent="0.3">
      <c r="HH1636" s="130"/>
      <c r="HI1636" s="130"/>
      <c r="HN1636" s="130"/>
      <c r="HO1636" s="130"/>
      <c r="HP1636" s="130"/>
    </row>
    <row r="1637" spans="216:224" x14ac:dyDescent="0.3">
      <c r="HH1637" s="130"/>
      <c r="HI1637" s="130"/>
      <c r="HN1637" s="130"/>
      <c r="HO1637" s="130"/>
      <c r="HP1637" s="130"/>
    </row>
    <row r="1638" spans="216:224" x14ac:dyDescent="0.3">
      <c r="HH1638" s="130"/>
      <c r="HI1638" s="130"/>
      <c r="HN1638" s="130"/>
      <c r="HO1638" s="130"/>
      <c r="HP1638" s="130"/>
    </row>
    <row r="1639" spans="216:224" x14ac:dyDescent="0.3">
      <c r="HH1639" s="130"/>
      <c r="HI1639" s="130"/>
      <c r="HN1639" s="130"/>
      <c r="HO1639" s="130"/>
      <c r="HP1639" s="130"/>
    </row>
    <row r="1640" spans="216:224" x14ac:dyDescent="0.3">
      <c r="HH1640" s="130"/>
      <c r="HI1640" s="130"/>
      <c r="HN1640" s="130"/>
      <c r="HO1640" s="130"/>
      <c r="HP1640" s="130"/>
    </row>
    <row r="1641" spans="216:224" x14ac:dyDescent="0.3">
      <c r="HH1641" s="130"/>
      <c r="HI1641" s="130"/>
      <c r="HN1641" s="130"/>
      <c r="HO1641" s="130"/>
      <c r="HP1641" s="130"/>
    </row>
    <row r="1642" spans="216:224" x14ac:dyDescent="0.3">
      <c r="HH1642" s="130"/>
      <c r="HI1642" s="130"/>
      <c r="HN1642" s="130"/>
      <c r="HO1642" s="130"/>
      <c r="HP1642" s="130"/>
    </row>
    <row r="1643" spans="216:224" x14ac:dyDescent="0.3">
      <c r="HH1643" s="130"/>
      <c r="HI1643" s="130"/>
      <c r="HN1643" s="130"/>
      <c r="HO1643" s="130"/>
      <c r="HP1643" s="130"/>
    </row>
    <row r="1644" spans="216:224" x14ac:dyDescent="0.3">
      <c r="HH1644" s="130"/>
      <c r="HI1644" s="130"/>
      <c r="HN1644" s="130"/>
      <c r="HO1644" s="130"/>
      <c r="HP1644" s="130"/>
    </row>
    <row r="1645" spans="216:224" x14ac:dyDescent="0.3">
      <c r="HH1645" s="130"/>
      <c r="HI1645" s="130"/>
      <c r="HN1645" s="130"/>
      <c r="HO1645" s="130"/>
      <c r="HP1645" s="130"/>
    </row>
    <row r="1646" spans="216:224" x14ac:dyDescent="0.3">
      <c r="HH1646" s="130"/>
      <c r="HI1646" s="130"/>
      <c r="HN1646" s="130"/>
      <c r="HO1646" s="130"/>
      <c r="HP1646" s="130"/>
    </row>
    <row r="1647" spans="216:224" x14ac:dyDescent="0.3">
      <c r="HH1647" s="130"/>
      <c r="HI1647" s="130"/>
      <c r="HN1647" s="130"/>
      <c r="HO1647" s="130"/>
      <c r="HP1647" s="130"/>
    </row>
    <row r="1648" spans="216:224" x14ac:dyDescent="0.3">
      <c r="HH1648" s="130"/>
      <c r="HI1648" s="130"/>
      <c r="HN1648" s="130"/>
      <c r="HO1648" s="130"/>
      <c r="HP1648" s="130"/>
    </row>
    <row r="1649" spans="216:224" x14ac:dyDescent="0.3">
      <c r="HH1649" s="130"/>
      <c r="HI1649" s="130"/>
      <c r="HN1649" s="130"/>
      <c r="HO1649" s="130"/>
      <c r="HP1649" s="130"/>
    </row>
    <row r="1650" spans="216:224" x14ac:dyDescent="0.3">
      <c r="HH1650" s="130"/>
      <c r="HI1650" s="130"/>
      <c r="HN1650" s="130"/>
      <c r="HO1650" s="130"/>
      <c r="HP1650" s="130"/>
    </row>
    <row r="1651" spans="216:224" x14ac:dyDescent="0.3">
      <c r="HH1651" s="130"/>
      <c r="HI1651" s="130"/>
      <c r="HN1651" s="130"/>
      <c r="HO1651" s="130"/>
      <c r="HP1651" s="130"/>
    </row>
    <row r="1652" spans="216:224" x14ac:dyDescent="0.3">
      <c r="HH1652" s="130"/>
      <c r="HI1652" s="130"/>
      <c r="HN1652" s="130"/>
      <c r="HO1652" s="130"/>
      <c r="HP1652" s="130"/>
    </row>
    <row r="1653" spans="216:224" x14ac:dyDescent="0.3">
      <c r="HH1653" s="130"/>
      <c r="HI1653" s="130"/>
      <c r="HN1653" s="130"/>
      <c r="HO1653" s="130"/>
      <c r="HP1653" s="130"/>
    </row>
    <row r="1654" spans="216:224" x14ac:dyDescent="0.3">
      <c r="HH1654" s="130"/>
      <c r="HI1654" s="130"/>
      <c r="HN1654" s="130"/>
      <c r="HO1654" s="130"/>
      <c r="HP1654" s="130"/>
    </row>
    <row r="1655" spans="216:224" x14ac:dyDescent="0.3">
      <c r="HH1655" s="130"/>
      <c r="HI1655" s="130"/>
      <c r="HN1655" s="130"/>
      <c r="HO1655" s="130"/>
      <c r="HP1655" s="130"/>
    </row>
    <row r="1656" spans="216:224" x14ac:dyDescent="0.3">
      <c r="HH1656" s="130"/>
      <c r="HI1656" s="130"/>
      <c r="HN1656" s="130"/>
      <c r="HO1656" s="130"/>
      <c r="HP1656" s="130"/>
    </row>
    <row r="1657" spans="216:224" x14ac:dyDescent="0.3">
      <c r="HH1657" s="130"/>
      <c r="HI1657" s="130"/>
      <c r="HN1657" s="130"/>
      <c r="HO1657" s="130"/>
      <c r="HP1657" s="130"/>
    </row>
    <row r="1658" spans="216:224" x14ac:dyDescent="0.3">
      <c r="HH1658" s="130"/>
      <c r="HI1658" s="130"/>
      <c r="HN1658" s="130"/>
      <c r="HO1658" s="130"/>
      <c r="HP1658" s="130"/>
    </row>
    <row r="1659" spans="216:224" x14ac:dyDescent="0.3">
      <c r="HH1659" s="130"/>
      <c r="HI1659" s="130"/>
      <c r="HN1659" s="130"/>
      <c r="HO1659" s="130"/>
      <c r="HP1659" s="130"/>
    </row>
    <row r="1660" spans="216:224" x14ac:dyDescent="0.3">
      <c r="HH1660" s="130"/>
      <c r="HI1660" s="130"/>
      <c r="HN1660" s="130"/>
      <c r="HO1660" s="130"/>
      <c r="HP1660" s="130"/>
    </row>
    <row r="1661" spans="216:224" x14ac:dyDescent="0.3">
      <c r="HH1661" s="130"/>
      <c r="HI1661" s="130"/>
      <c r="HN1661" s="130"/>
      <c r="HO1661" s="130"/>
      <c r="HP1661" s="130"/>
    </row>
    <row r="1662" spans="216:224" x14ac:dyDescent="0.3">
      <c r="HH1662" s="130"/>
      <c r="HI1662" s="130"/>
      <c r="HN1662" s="130"/>
      <c r="HO1662" s="130"/>
      <c r="HP1662" s="130"/>
    </row>
    <row r="1663" spans="216:224" x14ac:dyDescent="0.3">
      <c r="HH1663" s="130"/>
      <c r="HI1663" s="130"/>
      <c r="HN1663" s="130"/>
      <c r="HO1663" s="130"/>
      <c r="HP1663" s="130"/>
    </row>
    <row r="1664" spans="216:224" x14ac:dyDescent="0.3">
      <c r="HH1664" s="130"/>
      <c r="HI1664" s="130"/>
      <c r="HN1664" s="130"/>
      <c r="HO1664" s="130"/>
      <c r="HP1664" s="130"/>
    </row>
    <row r="1665" spans="216:224" x14ac:dyDescent="0.3">
      <c r="HH1665" s="130"/>
      <c r="HI1665" s="130"/>
      <c r="HN1665" s="130"/>
      <c r="HO1665" s="130"/>
      <c r="HP1665" s="130"/>
    </row>
    <row r="1666" spans="216:224" x14ac:dyDescent="0.3">
      <c r="HH1666" s="130"/>
      <c r="HI1666" s="130"/>
      <c r="HN1666" s="130"/>
      <c r="HO1666" s="130"/>
      <c r="HP1666" s="130"/>
    </row>
    <row r="1667" spans="216:224" x14ac:dyDescent="0.3">
      <c r="HH1667" s="130"/>
      <c r="HI1667" s="130"/>
      <c r="HN1667" s="130"/>
      <c r="HO1667" s="130"/>
      <c r="HP1667" s="130"/>
    </row>
    <row r="1668" spans="216:224" x14ac:dyDescent="0.3">
      <c r="HH1668" s="130"/>
      <c r="HI1668" s="130"/>
      <c r="HN1668" s="130"/>
      <c r="HO1668" s="130"/>
      <c r="HP1668" s="130"/>
    </row>
    <row r="1669" spans="216:224" x14ac:dyDescent="0.3">
      <c r="HH1669" s="130"/>
      <c r="HI1669" s="130"/>
      <c r="HN1669" s="130"/>
      <c r="HO1669" s="130"/>
      <c r="HP1669" s="130"/>
    </row>
    <row r="1670" spans="216:224" x14ac:dyDescent="0.3">
      <c r="HH1670" s="130"/>
      <c r="HI1670" s="130"/>
      <c r="HN1670" s="130"/>
      <c r="HO1670" s="130"/>
      <c r="HP1670" s="130"/>
    </row>
    <row r="1671" spans="216:224" x14ac:dyDescent="0.3">
      <c r="HH1671" s="130"/>
      <c r="HI1671" s="130"/>
      <c r="HN1671" s="130"/>
      <c r="HO1671" s="130"/>
      <c r="HP1671" s="130"/>
    </row>
    <row r="1672" spans="216:224" x14ac:dyDescent="0.3">
      <c r="HH1672" s="130"/>
      <c r="HI1672" s="130"/>
      <c r="HN1672" s="130"/>
      <c r="HO1672" s="130"/>
      <c r="HP1672" s="130"/>
    </row>
    <row r="1673" spans="216:224" x14ac:dyDescent="0.3">
      <c r="HH1673" s="130"/>
      <c r="HI1673" s="130"/>
      <c r="HN1673" s="130"/>
      <c r="HO1673" s="130"/>
      <c r="HP1673" s="130"/>
    </row>
    <row r="1674" spans="216:224" x14ac:dyDescent="0.3">
      <c r="HH1674" s="130"/>
      <c r="HI1674" s="130"/>
      <c r="HN1674" s="130"/>
      <c r="HO1674" s="130"/>
      <c r="HP1674" s="130"/>
    </row>
    <row r="1675" spans="216:224" x14ac:dyDescent="0.3">
      <c r="HH1675" s="130"/>
      <c r="HI1675" s="130"/>
      <c r="HN1675" s="130"/>
      <c r="HO1675" s="130"/>
      <c r="HP1675" s="130"/>
    </row>
    <row r="1676" spans="216:224" x14ac:dyDescent="0.3">
      <c r="HH1676" s="130"/>
      <c r="HI1676" s="130"/>
      <c r="HN1676" s="130"/>
      <c r="HO1676" s="130"/>
      <c r="HP1676" s="130"/>
    </row>
    <row r="1677" spans="216:224" x14ac:dyDescent="0.3">
      <c r="HH1677" s="130"/>
      <c r="HI1677" s="130"/>
      <c r="HN1677" s="130"/>
      <c r="HO1677" s="130"/>
      <c r="HP1677" s="130"/>
    </row>
    <row r="1678" spans="216:224" x14ac:dyDescent="0.3">
      <c r="HH1678" s="130"/>
      <c r="HI1678" s="130"/>
      <c r="HN1678" s="130"/>
      <c r="HO1678" s="130"/>
      <c r="HP1678" s="130"/>
    </row>
    <row r="1679" spans="216:224" x14ac:dyDescent="0.3">
      <c r="HH1679" s="130"/>
      <c r="HI1679" s="130"/>
      <c r="HN1679" s="130"/>
      <c r="HO1679" s="130"/>
      <c r="HP1679" s="130"/>
    </row>
    <row r="1680" spans="216:224" x14ac:dyDescent="0.3">
      <c r="HH1680" s="130"/>
      <c r="HI1680" s="130"/>
      <c r="HN1680" s="130"/>
      <c r="HO1680" s="130"/>
      <c r="HP1680" s="130"/>
    </row>
    <row r="1681" spans="216:224" x14ac:dyDescent="0.3">
      <c r="HH1681" s="130"/>
      <c r="HI1681" s="130"/>
      <c r="HN1681" s="130"/>
      <c r="HO1681" s="130"/>
      <c r="HP1681" s="130"/>
    </row>
    <row r="1682" spans="216:224" x14ac:dyDescent="0.3">
      <c r="HH1682" s="130"/>
      <c r="HI1682" s="130"/>
      <c r="HN1682" s="130"/>
      <c r="HO1682" s="130"/>
      <c r="HP1682" s="130"/>
    </row>
    <row r="1683" spans="216:224" x14ac:dyDescent="0.3">
      <c r="HH1683" s="130"/>
      <c r="HI1683" s="130"/>
      <c r="HN1683" s="130"/>
      <c r="HO1683" s="130"/>
      <c r="HP1683" s="130"/>
    </row>
    <row r="1684" spans="216:224" x14ac:dyDescent="0.3">
      <c r="HH1684" s="130"/>
      <c r="HI1684" s="130"/>
      <c r="HN1684" s="130"/>
      <c r="HO1684" s="130"/>
      <c r="HP1684" s="130"/>
    </row>
    <row r="1685" spans="216:224" x14ac:dyDescent="0.3">
      <c r="HH1685" s="130"/>
      <c r="HI1685" s="130"/>
      <c r="HN1685" s="130"/>
      <c r="HO1685" s="130"/>
      <c r="HP1685" s="130"/>
    </row>
    <row r="1686" spans="216:224" x14ac:dyDescent="0.3">
      <c r="HH1686" s="130"/>
      <c r="HI1686" s="130"/>
      <c r="HN1686" s="130"/>
      <c r="HO1686" s="130"/>
      <c r="HP1686" s="130"/>
    </row>
    <row r="1687" spans="216:224" x14ac:dyDescent="0.3">
      <c r="HH1687" s="130"/>
      <c r="HI1687" s="130"/>
      <c r="HN1687" s="130"/>
      <c r="HO1687" s="130"/>
      <c r="HP1687" s="130"/>
    </row>
    <row r="1688" spans="216:224" x14ac:dyDescent="0.3">
      <c r="HH1688" s="130"/>
      <c r="HI1688" s="130"/>
      <c r="HN1688" s="130"/>
      <c r="HO1688" s="130"/>
      <c r="HP1688" s="130"/>
    </row>
    <row r="1689" spans="216:224" x14ac:dyDescent="0.3">
      <c r="HH1689" s="130"/>
      <c r="HI1689" s="130"/>
      <c r="HN1689" s="130"/>
      <c r="HO1689" s="130"/>
      <c r="HP1689" s="130"/>
    </row>
    <row r="1690" spans="216:224" x14ac:dyDescent="0.3">
      <c r="HH1690" s="130"/>
      <c r="HI1690" s="130"/>
      <c r="HN1690" s="130"/>
      <c r="HO1690" s="130"/>
      <c r="HP1690" s="130"/>
    </row>
    <row r="1691" spans="216:224" x14ac:dyDescent="0.3">
      <c r="HH1691" s="130"/>
      <c r="HI1691" s="130"/>
      <c r="HN1691" s="130"/>
      <c r="HO1691" s="130"/>
      <c r="HP1691" s="130"/>
    </row>
    <row r="1692" spans="216:224" x14ac:dyDescent="0.3">
      <c r="HH1692" s="130"/>
      <c r="HI1692" s="130"/>
      <c r="HN1692" s="130"/>
      <c r="HO1692" s="130"/>
      <c r="HP1692" s="130"/>
    </row>
    <row r="1693" spans="216:224" x14ac:dyDescent="0.3">
      <c r="HH1693" s="130"/>
      <c r="HI1693" s="130"/>
      <c r="HN1693" s="130"/>
      <c r="HO1693" s="130"/>
      <c r="HP1693" s="130"/>
    </row>
    <row r="1694" spans="216:224" x14ac:dyDescent="0.3">
      <c r="HH1694" s="130"/>
      <c r="HI1694" s="130"/>
      <c r="HN1694" s="130"/>
      <c r="HO1694" s="130"/>
      <c r="HP1694" s="130"/>
    </row>
    <row r="1695" spans="216:224" x14ac:dyDescent="0.3">
      <c r="HH1695" s="130"/>
      <c r="HI1695" s="130"/>
      <c r="HN1695" s="130"/>
      <c r="HO1695" s="130"/>
      <c r="HP1695" s="130"/>
    </row>
    <row r="1696" spans="216:224" x14ac:dyDescent="0.3">
      <c r="HH1696" s="130"/>
      <c r="HI1696" s="130"/>
      <c r="HN1696" s="130"/>
      <c r="HO1696" s="130"/>
      <c r="HP1696" s="130"/>
    </row>
    <row r="1697" spans="216:224" x14ac:dyDescent="0.3">
      <c r="HH1697" s="130"/>
      <c r="HI1697" s="130"/>
      <c r="HN1697" s="130"/>
      <c r="HO1697" s="130"/>
      <c r="HP1697" s="130"/>
    </row>
    <row r="1698" spans="216:224" x14ac:dyDescent="0.3">
      <c r="HH1698" s="130"/>
      <c r="HI1698" s="130"/>
      <c r="HN1698" s="130"/>
      <c r="HO1698" s="130"/>
      <c r="HP1698" s="130"/>
    </row>
    <row r="1699" spans="216:224" x14ac:dyDescent="0.3">
      <c r="HH1699" s="130"/>
      <c r="HI1699" s="130"/>
      <c r="HN1699" s="130"/>
      <c r="HO1699" s="130"/>
      <c r="HP1699" s="130"/>
    </row>
    <row r="1700" spans="216:224" x14ac:dyDescent="0.3">
      <c r="HH1700" s="130"/>
      <c r="HI1700" s="130"/>
      <c r="HN1700" s="130"/>
      <c r="HO1700" s="130"/>
      <c r="HP1700" s="130"/>
    </row>
    <row r="1701" spans="216:224" x14ac:dyDescent="0.3">
      <c r="HH1701" s="130"/>
      <c r="HI1701" s="130"/>
      <c r="HN1701" s="130"/>
      <c r="HO1701" s="130"/>
      <c r="HP1701" s="130"/>
    </row>
    <row r="1702" spans="216:224" x14ac:dyDescent="0.3">
      <c r="HH1702" s="130"/>
      <c r="HI1702" s="130"/>
      <c r="HN1702" s="130"/>
      <c r="HO1702" s="130"/>
      <c r="HP1702" s="130"/>
    </row>
    <row r="1703" spans="216:224" x14ac:dyDescent="0.3">
      <c r="HH1703" s="130"/>
      <c r="HI1703" s="130"/>
      <c r="HN1703" s="130"/>
      <c r="HO1703" s="130"/>
      <c r="HP1703" s="130"/>
    </row>
    <row r="1704" spans="216:224" x14ac:dyDescent="0.3">
      <c r="HH1704" s="130"/>
      <c r="HI1704" s="130"/>
      <c r="HN1704" s="130"/>
      <c r="HO1704" s="130"/>
      <c r="HP1704" s="130"/>
    </row>
    <row r="1705" spans="216:224" x14ac:dyDescent="0.3">
      <c r="HH1705" s="130"/>
      <c r="HI1705" s="130"/>
      <c r="HN1705" s="130"/>
      <c r="HO1705" s="130"/>
      <c r="HP1705" s="130"/>
    </row>
    <row r="1706" spans="216:224" x14ac:dyDescent="0.3">
      <c r="HH1706" s="130"/>
      <c r="HI1706" s="130"/>
      <c r="HN1706" s="130"/>
      <c r="HO1706" s="130"/>
      <c r="HP1706" s="130"/>
    </row>
    <row r="1707" spans="216:224" x14ac:dyDescent="0.3">
      <c r="HH1707" s="130"/>
      <c r="HI1707" s="130"/>
      <c r="HN1707" s="130"/>
      <c r="HO1707" s="130"/>
      <c r="HP1707" s="130"/>
    </row>
    <row r="1708" spans="216:224" x14ac:dyDescent="0.3">
      <c r="HH1708" s="130"/>
      <c r="HI1708" s="130"/>
      <c r="HN1708" s="130"/>
      <c r="HO1708" s="130"/>
      <c r="HP1708" s="130"/>
    </row>
    <row r="1709" spans="216:224" x14ac:dyDescent="0.3">
      <c r="HH1709" s="130"/>
      <c r="HI1709" s="130"/>
      <c r="HN1709" s="130"/>
      <c r="HO1709" s="130"/>
      <c r="HP1709" s="130"/>
    </row>
    <row r="1710" spans="216:224" x14ac:dyDescent="0.3">
      <c r="HH1710" s="130"/>
      <c r="HI1710" s="130"/>
      <c r="HN1710" s="130"/>
      <c r="HO1710" s="130"/>
      <c r="HP1710" s="130"/>
    </row>
    <row r="1711" spans="216:224" x14ac:dyDescent="0.3">
      <c r="HH1711" s="130"/>
      <c r="HI1711" s="130"/>
      <c r="HN1711" s="130"/>
      <c r="HO1711" s="130"/>
      <c r="HP1711" s="130"/>
    </row>
    <row r="1712" spans="216:224" x14ac:dyDescent="0.3">
      <c r="HH1712" s="130"/>
      <c r="HI1712" s="130"/>
      <c r="HN1712" s="130"/>
      <c r="HO1712" s="130"/>
      <c r="HP1712" s="130"/>
    </row>
    <row r="1713" spans="216:224" x14ac:dyDescent="0.3">
      <c r="HH1713" s="130"/>
      <c r="HI1713" s="130"/>
      <c r="HN1713" s="130"/>
      <c r="HO1713" s="130"/>
      <c r="HP1713" s="130"/>
    </row>
    <row r="1714" spans="216:224" x14ac:dyDescent="0.3">
      <c r="HH1714" s="130"/>
      <c r="HI1714" s="130"/>
      <c r="HN1714" s="130"/>
      <c r="HO1714" s="130"/>
      <c r="HP1714" s="130"/>
    </row>
    <row r="1715" spans="216:224" x14ac:dyDescent="0.3">
      <c r="HH1715" s="130"/>
      <c r="HI1715" s="130"/>
      <c r="HN1715" s="130"/>
      <c r="HO1715" s="130"/>
      <c r="HP1715" s="130"/>
    </row>
    <row r="1716" spans="216:224" x14ac:dyDescent="0.3">
      <c r="HH1716" s="130"/>
      <c r="HI1716" s="130"/>
      <c r="HN1716" s="130"/>
      <c r="HO1716" s="130"/>
      <c r="HP1716" s="130"/>
    </row>
    <row r="1717" spans="216:224" x14ac:dyDescent="0.3">
      <c r="HH1717" s="130"/>
      <c r="HI1717" s="130"/>
      <c r="HN1717" s="130"/>
      <c r="HO1717" s="130"/>
      <c r="HP1717" s="130"/>
    </row>
    <row r="1718" spans="216:224" x14ac:dyDescent="0.3">
      <c r="HH1718" s="130"/>
      <c r="HI1718" s="130"/>
      <c r="HN1718" s="130"/>
      <c r="HO1718" s="130"/>
      <c r="HP1718" s="130"/>
    </row>
    <row r="1719" spans="216:224" x14ac:dyDescent="0.3">
      <c r="HH1719" s="130"/>
      <c r="HI1719" s="130"/>
      <c r="HN1719" s="130"/>
      <c r="HO1719" s="130"/>
      <c r="HP1719" s="130"/>
    </row>
    <row r="1720" spans="216:224" x14ac:dyDescent="0.3">
      <c r="HH1720" s="130"/>
      <c r="HI1720" s="130"/>
      <c r="HN1720" s="130"/>
      <c r="HO1720" s="130"/>
      <c r="HP1720" s="130"/>
    </row>
    <row r="1721" spans="216:224" x14ac:dyDescent="0.3">
      <c r="HH1721" s="130"/>
      <c r="HI1721" s="130"/>
      <c r="HN1721" s="130"/>
      <c r="HO1721" s="130"/>
      <c r="HP1721" s="130"/>
    </row>
    <row r="1722" spans="216:224" x14ac:dyDescent="0.3">
      <c r="HH1722" s="130"/>
      <c r="HI1722" s="130"/>
      <c r="HN1722" s="130"/>
      <c r="HO1722" s="130"/>
      <c r="HP1722" s="130"/>
    </row>
    <row r="1723" spans="216:224" x14ac:dyDescent="0.3">
      <c r="HH1723" s="130"/>
      <c r="HI1723" s="130"/>
      <c r="HN1723" s="130"/>
      <c r="HO1723" s="130"/>
      <c r="HP1723" s="130"/>
    </row>
    <row r="1724" spans="216:224" x14ac:dyDescent="0.3">
      <c r="HH1724" s="130"/>
      <c r="HI1724" s="130"/>
      <c r="HN1724" s="130"/>
      <c r="HO1724" s="130"/>
      <c r="HP1724" s="130"/>
    </row>
    <row r="1725" spans="216:224" x14ac:dyDescent="0.3">
      <c r="HH1725" s="130"/>
      <c r="HI1725" s="130"/>
      <c r="HN1725" s="130"/>
      <c r="HO1725" s="130"/>
      <c r="HP1725" s="130"/>
    </row>
    <row r="1726" spans="216:224" x14ac:dyDescent="0.3">
      <c r="HH1726" s="130"/>
      <c r="HI1726" s="130"/>
      <c r="HN1726" s="130"/>
      <c r="HO1726" s="130"/>
      <c r="HP1726" s="130"/>
    </row>
    <row r="1727" spans="216:224" x14ac:dyDescent="0.3">
      <c r="HH1727" s="130"/>
      <c r="HI1727" s="130"/>
      <c r="HN1727" s="130"/>
      <c r="HO1727" s="130"/>
      <c r="HP1727" s="130"/>
    </row>
    <row r="1728" spans="216:224" x14ac:dyDescent="0.3">
      <c r="HH1728" s="130"/>
      <c r="HI1728" s="130"/>
      <c r="HN1728" s="130"/>
      <c r="HO1728" s="130"/>
      <c r="HP1728" s="130"/>
    </row>
    <row r="1729" spans="216:224" x14ac:dyDescent="0.3">
      <c r="HH1729" s="130"/>
      <c r="HI1729" s="130"/>
      <c r="HN1729" s="130"/>
      <c r="HO1729" s="130"/>
      <c r="HP1729" s="130"/>
    </row>
    <row r="1730" spans="216:224" x14ac:dyDescent="0.3">
      <c r="HH1730" s="130"/>
      <c r="HI1730" s="130"/>
      <c r="HN1730" s="130"/>
      <c r="HO1730" s="130"/>
      <c r="HP1730" s="130"/>
    </row>
    <row r="1731" spans="216:224" x14ac:dyDescent="0.3">
      <c r="HH1731" s="130"/>
      <c r="HI1731" s="130"/>
      <c r="HN1731" s="130"/>
      <c r="HO1731" s="130"/>
      <c r="HP1731" s="130"/>
    </row>
    <row r="1732" spans="216:224" x14ac:dyDescent="0.3">
      <c r="HH1732" s="130"/>
      <c r="HI1732" s="130"/>
      <c r="HN1732" s="130"/>
      <c r="HO1732" s="130"/>
      <c r="HP1732" s="130"/>
    </row>
    <row r="1733" spans="216:224" x14ac:dyDescent="0.3">
      <c r="HH1733" s="130"/>
      <c r="HI1733" s="130"/>
      <c r="HN1733" s="130"/>
      <c r="HO1733" s="130"/>
      <c r="HP1733" s="130"/>
    </row>
    <row r="1734" spans="216:224" x14ac:dyDescent="0.3">
      <c r="HH1734" s="130"/>
      <c r="HI1734" s="130"/>
      <c r="HN1734" s="130"/>
      <c r="HO1734" s="130"/>
      <c r="HP1734" s="130"/>
    </row>
    <row r="1735" spans="216:224" x14ac:dyDescent="0.3">
      <c r="HH1735" s="130"/>
      <c r="HI1735" s="130"/>
      <c r="HN1735" s="130"/>
      <c r="HO1735" s="130"/>
      <c r="HP1735" s="130"/>
    </row>
    <row r="1736" spans="216:224" x14ac:dyDescent="0.3">
      <c r="HH1736" s="130"/>
      <c r="HI1736" s="130"/>
      <c r="HN1736" s="130"/>
      <c r="HO1736" s="130"/>
      <c r="HP1736" s="130"/>
    </row>
    <row r="1737" spans="216:224" x14ac:dyDescent="0.3">
      <c r="HH1737" s="130"/>
      <c r="HI1737" s="130"/>
      <c r="HN1737" s="130"/>
      <c r="HO1737" s="130"/>
      <c r="HP1737" s="130"/>
    </row>
    <row r="1738" spans="216:224" x14ac:dyDescent="0.3">
      <c r="HH1738" s="130"/>
      <c r="HI1738" s="130"/>
      <c r="HN1738" s="130"/>
      <c r="HO1738" s="130"/>
      <c r="HP1738" s="130"/>
    </row>
    <row r="1739" spans="216:224" x14ac:dyDescent="0.3">
      <c r="HH1739" s="130"/>
      <c r="HI1739" s="130"/>
      <c r="HN1739" s="130"/>
      <c r="HO1739" s="130"/>
      <c r="HP1739" s="130"/>
    </row>
    <row r="1740" spans="216:224" x14ac:dyDescent="0.3">
      <c r="HH1740" s="130"/>
      <c r="HI1740" s="130"/>
      <c r="HN1740" s="130"/>
      <c r="HO1740" s="130"/>
      <c r="HP1740" s="130"/>
    </row>
    <row r="1741" spans="216:224" x14ac:dyDescent="0.3">
      <c r="HH1741" s="130"/>
      <c r="HI1741" s="130"/>
      <c r="HN1741" s="130"/>
      <c r="HO1741" s="130"/>
      <c r="HP1741" s="130"/>
    </row>
    <row r="1742" spans="216:224" x14ac:dyDescent="0.3">
      <c r="HH1742" s="130"/>
      <c r="HI1742" s="130"/>
      <c r="HN1742" s="130"/>
      <c r="HO1742" s="130"/>
      <c r="HP1742" s="130"/>
    </row>
    <row r="1743" spans="216:224" x14ac:dyDescent="0.3">
      <c r="HH1743" s="130"/>
      <c r="HI1743" s="130"/>
      <c r="HN1743" s="130"/>
      <c r="HO1743" s="130"/>
      <c r="HP1743" s="130"/>
    </row>
    <row r="1744" spans="216:224" x14ac:dyDescent="0.3">
      <c r="HH1744" s="130"/>
      <c r="HI1744" s="130"/>
      <c r="HN1744" s="130"/>
      <c r="HO1744" s="130"/>
      <c r="HP1744" s="130"/>
    </row>
    <row r="1745" spans="216:224" x14ac:dyDescent="0.3">
      <c r="HH1745" s="130"/>
      <c r="HI1745" s="130"/>
      <c r="HN1745" s="130"/>
      <c r="HO1745" s="130"/>
      <c r="HP1745" s="130"/>
    </row>
    <row r="1746" spans="216:224" x14ac:dyDescent="0.3">
      <c r="HH1746" s="130"/>
      <c r="HI1746" s="130"/>
      <c r="HN1746" s="130"/>
      <c r="HO1746" s="130"/>
      <c r="HP1746" s="130"/>
    </row>
    <row r="1747" spans="216:224" x14ac:dyDescent="0.3">
      <c r="HH1747" s="130"/>
      <c r="HI1747" s="130"/>
      <c r="HN1747" s="130"/>
      <c r="HO1747" s="130"/>
      <c r="HP1747" s="130"/>
    </row>
    <row r="1748" spans="216:224" x14ac:dyDescent="0.3">
      <c r="HH1748" s="130"/>
      <c r="HI1748" s="130"/>
      <c r="HN1748" s="130"/>
      <c r="HO1748" s="130"/>
      <c r="HP1748" s="130"/>
    </row>
    <row r="1749" spans="216:224" x14ac:dyDescent="0.3">
      <c r="HH1749" s="130"/>
      <c r="HI1749" s="130"/>
      <c r="HN1749" s="130"/>
      <c r="HO1749" s="130"/>
      <c r="HP1749" s="130"/>
    </row>
    <row r="1750" spans="216:224" x14ac:dyDescent="0.3">
      <c r="HH1750" s="130"/>
      <c r="HI1750" s="130"/>
      <c r="HN1750" s="130"/>
      <c r="HO1750" s="130"/>
      <c r="HP1750" s="130"/>
    </row>
    <row r="1751" spans="216:224" x14ac:dyDescent="0.3">
      <c r="HH1751" s="130"/>
      <c r="HI1751" s="130"/>
      <c r="HN1751" s="130"/>
      <c r="HO1751" s="130"/>
      <c r="HP1751" s="130"/>
    </row>
    <row r="1752" spans="216:224" x14ac:dyDescent="0.3">
      <c r="HH1752" s="130"/>
      <c r="HI1752" s="130"/>
      <c r="HN1752" s="130"/>
      <c r="HO1752" s="130"/>
      <c r="HP1752" s="130"/>
    </row>
    <row r="1753" spans="216:224" x14ac:dyDescent="0.3">
      <c r="HH1753" s="130"/>
      <c r="HI1753" s="130"/>
      <c r="HN1753" s="130"/>
      <c r="HO1753" s="130"/>
      <c r="HP1753" s="130"/>
    </row>
    <row r="1754" spans="216:224" x14ac:dyDescent="0.3">
      <c r="HH1754" s="130"/>
      <c r="HI1754" s="130"/>
      <c r="HN1754" s="130"/>
      <c r="HO1754" s="130"/>
      <c r="HP1754" s="130"/>
    </row>
    <row r="1755" spans="216:224" x14ac:dyDescent="0.3">
      <c r="HH1755" s="130"/>
      <c r="HI1755" s="130"/>
      <c r="HN1755" s="130"/>
      <c r="HO1755" s="130"/>
      <c r="HP1755" s="130"/>
    </row>
    <row r="1756" spans="216:224" x14ac:dyDescent="0.3">
      <c r="HH1756" s="130"/>
      <c r="HI1756" s="130"/>
      <c r="HN1756" s="130"/>
      <c r="HO1756" s="130"/>
      <c r="HP1756" s="130"/>
    </row>
    <row r="1757" spans="216:224" x14ac:dyDescent="0.3">
      <c r="HH1757" s="130"/>
      <c r="HI1757" s="130"/>
      <c r="HN1757" s="130"/>
      <c r="HO1757" s="130"/>
      <c r="HP1757" s="130"/>
    </row>
    <row r="1758" spans="216:224" x14ac:dyDescent="0.3">
      <c r="HH1758" s="130"/>
      <c r="HI1758" s="130"/>
      <c r="HN1758" s="130"/>
      <c r="HO1758" s="130"/>
      <c r="HP1758" s="130"/>
    </row>
    <row r="1759" spans="216:224" x14ac:dyDescent="0.3">
      <c r="HH1759" s="130"/>
      <c r="HI1759" s="130"/>
      <c r="HN1759" s="130"/>
      <c r="HO1759" s="130"/>
      <c r="HP1759" s="130"/>
    </row>
    <row r="1760" spans="216:224" x14ac:dyDescent="0.3">
      <c r="HH1760" s="130"/>
      <c r="HI1760" s="130"/>
      <c r="HN1760" s="130"/>
      <c r="HO1760" s="130"/>
      <c r="HP1760" s="130"/>
    </row>
    <row r="1761" spans="216:224" x14ac:dyDescent="0.3">
      <c r="HH1761" s="130"/>
      <c r="HI1761" s="130"/>
      <c r="HN1761" s="130"/>
      <c r="HO1761" s="130"/>
      <c r="HP1761" s="130"/>
    </row>
    <row r="1762" spans="216:224" x14ac:dyDescent="0.3">
      <c r="HH1762" s="130"/>
      <c r="HI1762" s="130"/>
      <c r="HN1762" s="130"/>
      <c r="HO1762" s="130"/>
      <c r="HP1762" s="130"/>
    </row>
    <row r="1763" spans="216:224" x14ac:dyDescent="0.3">
      <c r="HH1763" s="130"/>
      <c r="HI1763" s="130"/>
      <c r="HN1763" s="130"/>
      <c r="HO1763" s="130"/>
      <c r="HP1763" s="130"/>
    </row>
    <row r="1764" spans="216:224" x14ac:dyDescent="0.3">
      <c r="HH1764" s="130"/>
      <c r="HI1764" s="130"/>
      <c r="HN1764" s="130"/>
      <c r="HO1764" s="130"/>
      <c r="HP1764" s="130"/>
    </row>
    <row r="1765" spans="216:224" x14ac:dyDescent="0.3">
      <c r="HH1765" s="130"/>
      <c r="HI1765" s="130"/>
      <c r="HN1765" s="130"/>
      <c r="HO1765" s="130"/>
      <c r="HP1765" s="130"/>
    </row>
    <row r="1766" spans="216:224" x14ac:dyDescent="0.3">
      <c r="HH1766" s="130"/>
      <c r="HI1766" s="130"/>
      <c r="HN1766" s="130"/>
      <c r="HO1766" s="130"/>
      <c r="HP1766" s="130"/>
    </row>
    <row r="1767" spans="216:224" x14ac:dyDescent="0.3">
      <c r="HH1767" s="130"/>
      <c r="HI1767" s="130"/>
      <c r="HN1767" s="130"/>
      <c r="HO1767" s="130"/>
      <c r="HP1767" s="130"/>
    </row>
    <row r="1768" spans="216:224" x14ac:dyDescent="0.3">
      <c r="HH1768" s="130"/>
      <c r="HI1768" s="130"/>
      <c r="HN1768" s="130"/>
      <c r="HO1768" s="130"/>
      <c r="HP1768" s="130"/>
    </row>
    <row r="1769" spans="216:224" x14ac:dyDescent="0.3">
      <c r="HH1769" s="130"/>
      <c r="HI1769" s="130"/>
      <c r="HN1769" s="130"/>
      <c r="HO1769" s="130"/>
      <c r="HP1769" s="130"/>
    </row>
    <row r="1770" spans="216:224" x14ac:dyDescent="0.3">
      <c r="HH1770" s="130"/>
      <c r="HI1770" s="130"/>
      <c r="HN1770" s="130"/>
      <c r="HO1770" s="130"/>
      <c r="HP1770" s="130"/>
    </row>
    <row r="1771" spans="216:224" x14ac:dyDescent="0.3">
      <c r="HH1771" s="130"/>
      <c r="HI1771" s="130"/>
      <c r="HN1771" s="130"/>
      <c r="HO1771" s="130"/>
      <c r="HP1771" s="130"/>
    </row>
    <row r="1772" spans="216:224" x14ac:dyDescent="0.3">
      <c r="HH1772" s="130"/>
      <c r="HI1772" s="130"/>
      <c r="HN1772" s="130"/>
      <c r="HO1772" s="130"/>
      <c r="HP1772" s="130"/>
    </row>
    <row r="1773" spans="216:224" x14ac:dyDescent="0.3">
      <c r="HH1773" s="130"/>
      <c r="HI1773" s="130"/>
      <c r="HN1773" s="130"/>
      <c r="HO1773" s="130"/>
      <c r="HP1773" s="130"/>
    </row>
    <row r="1774" spans="216:224" x14ac:dyDescent="0.3">
      <c r="HH1774" s="130"/>
      <c r="HI1774" s="130"/>
      <c r="HN1774" s="130"/>
      <c r="HO1774" s="130"/>
      <c r="HP1774" s="130"/>
    </row>
    <row r="1775" spans="216:224" x14ac:dyDescent="0.3">
      <c r="HH1775" s="130"/>
      <c r="HI1775" s="130"/>
      <c r="HN1775" s="130"/>
      <c r="HO1775" s="130"/>
      <c r="HP1775" s="130"/>
    </row>
    <row r="1776" spans="216:224" x14ac:dyDescent="0.3">
      <c r="HH1776" s="130"/>
      <c r="HI1776" s="130"/>
      <c r="HN1776" s="130"/>
      <c r="HO1776" s="130"/>
      <c r="HP1776" s="130"/>
    </row>
    <row r="1777" spans="216:224" x14ac:dyDescent="0.3">
      <c r="HH1777" s="130"/>
      <c r="HI1777" s="130"/>
      <c r="HN1777" s="130"/>
      <c r="HO1777" s="130"/>
      <c r="HP1777" s="130"/>
    </row>
    <row r="1778" spans="216:224" x14ac:dyDescent="0.3">
      <c r="HH1778" s="130"/>
      <c r="HI1778" s="130"/>
      <c r="HN1778" s="130"/>
      <c r="HO1778" s="130"/>
      <c r="HP1778" s="130"/>
    </row>
    <row r="1779" spans="216:224" x14ac:dyDescent="0.3">
      <c r="HH1779" s="130"/>
      <c r="HI1779" s="130"/>
      <c r="HN1779" s="130"/>
      <c r="HO1779" s="130"/>
      <c r="HP1779" s="130"/>
    </row>
    <row r="1780" spans="216:224" x14ac:dyDescent="0.3">
      <c r="HH1780" s="130"/>
      <c r="HI1780" s="130"/>
      <c r="HN1780" s="130"/>
      <c r="HO1780" s="130"/>
      <c r="HP1780" s="130"/>
    </row>
    <row r="1781" spans="216:224" x14ac:dyDescent="0.3">
      <c r="HH1781" s="130"/>
      <c r="HI1781" s="130"/>
      <c r="HN1781" s="130"/>
      <c r="HO1781" s="130"/>
      <c r="HP1781" s="130"/>
    </row>
    <row r="1782" spans="216:224" x14ac:dyDescent="0.3">
      <c r="HH1782" s="130"/>
      <c r="HI1782" s="130"/>
      <c r="HN1782" s="130"/>
      <c r="HO1782" s="130"/>
      <c r="HP1782" s="130"/>
    </row>
    <row r="1783" spans="216:224" x14ac:dyDescent="0.3">
      <c r="HH1783" s="130"/>
      <c r="HI1783" s="130"/>
      <c r="HN1783" s="130"/>
      <c r="HO1783" s="130"/>
      <c r="HP1783" s="130"/>
    </row>
    <row r="1784" spans="216:224" x14ac:dyDescent="0.3">
      <c r="HH1784" s="130"/>
      <c r="HI1784" s="130"/>
      <c r="HN1784" s="130"/>
      <c r="HO1784" s="130"/>
      <c r="HP1784" s="130"/>
    </row>
    <row r="1785" spans="216:224" x14ac:dyDescent="0.3">
      <c r="HH1785" s="130"/>
      <c r="HI1785" s="130"/>
      <c r="HN1785" s="130"/>
      <c r="HO1785" s="130"/>
      <c r="HP1785" s="130"/>
    </row>
    <row r="1786" spans="216:224" x14ac:dyDescent="0.3">
      <c r="HH1786" s="130"/>
      <c r="HI1786" s="130"/>
      <c r="HN1786" s="130"/>
      <c r="HO1786" s="130"/>
      <c r="HP1786" s="130"/>
    </row>
    <row r="1787" spans="216:224" x14ac:dyDescent="0.3">
      <c r="HH1787" s="130"/>
      <c r="HI1787" s="130"/>
      <c r="HN1787" s="130"/>
      <c r="HO1787" s="130"/>
      <c r="HP1787" s="130"/>
    </row>
    <row r="1788" spans="216:224" x14ac:dyDescent="0.3">
      <c r="HH1788" s="130"/>
      <c r="HI1788" s="130"/>
      <c r="HN1788" s="130"/>
      <c r="HO1788" s="130"/>
      <c r="HP1788" s="130"/>
    </row>
    <row r="1789" spans="216:224" x14ac:dyDescent="0.3">
      <c r="HH1789" s="130"/>
      <c r="HI1789" s="130"/>
      <c r="HN1789" s="130"/>
      <c r="HO1789" s="130"/>
      <c r="HP1789" s="130"/>
    </row>
    <row r="1790" spans="216:224" x14ac:dyDescent="0.3">
      <c r="HH1790" s="130"/>
      <c r="HI1790" s="130"/>
      <c r="HN1790" s="130"/>
      <c r="HO1790" s="130"/>
      <c r="HP1790" s="130"/>
    </row>
    <row r="1791" spans="216:224" x14ac:dyDescent="0.3">
      <c r="HH1791" s="130"/>
      <c r="HI1791" s="130"/>
      <c r="HN1791" s="130"/>
      <c r="HO1791" s="130"/>
      <c r="HP1791" s="130"/>
    </row>
    <row r="1792" spans="216:224" x14ac:dyDescent="0.3">
      <c r="HH1792" s="130"/>
      <c r="HI1792" s="130"/>
      <c r="HN1792" s="130"/>
      <c r="HO1792" s="130"/>
      <c r="HP1792" s="130"/>
    </row>
    <row r="1793" spans="216:224" x14ac:dyDescent="0.3">
      <c r="HH1793" s="130"/>
      <c r="HI1793" s="130"/>
      <c r="HN1793" s="130"/>
      <c r="HO1793" s="130"/>
      <c r="HP1793" s="130"/>
    </row>
    <row r="1794" spans="216:224" x14ac:dyDescent="0.3">
      <c r="HH1794" s="130"/>
      <c r="HI1794" s="130"/>
      <c r="HN1794" s="130"/>
      <c r="HO1794" s="130"/>
      <c r="HP1794" s="130"/>
    </row>
    <row r="1795" spans="216:224" x14ac:dyDescent="0.3">
      <c r="HH1795" s="130"/>
      <c r="HI1795" s="130"/>
      <c r="HN1795" s="130"/>
      <c r="HO1795" s="130"/>
      <c r="HP1795" s="130"/>
    </row>
    <row r="1796" spans="216:224" x14ac:dyDescent="0.3">
      <c r="HH1796" s="130"/>
      <c r="HI1796" s="130"/>
      <c r="HN1796" s="130"/>
      <c r="HO1796" s="130"/>
      <c r="HP1796" s="130"/>
    </row>
    <row r="1797" spans="216:224" x14ac:dyDescent="0.3">
      <c r="HH1797" s="130"/>
      <c r="HI1797" s="130"/>
      <c r="HN1797" s="130"/>
      <c r="HO1797" s="130"/>
      <c r="HP1797" s="130"/>
    </row>
    <row r="1798" spans="216:224" x14ac:dyDescent="0.3">
      <c r="HH1798" s="130"/>
      <c r="HI1798" s="130"/>
      <c r="HN1798" s="130"/>
      <c r="HO1798" s="130"/>
      <c r="HP1798" s="130"/>
    </row>
    <row r="1799" spans="216:224" x14ac:dyDescent="0.3">
      <c r="HH1799" s="130"/>
      <c r="HI1799" s="130"/>
      <c r="HN1799" s="130"/>
      <c r="HO1799" s="130"/>
      <c r="HP1799" s="130"/>
    </row>
    <row r="1800" spans="216:224" x14ac:dyDescent="0.3">
      <c r="HH1800" s="130"/>
      <c r="HI1800" s="130"/>
      <c r="HN1800" s="130"/>
      <c r="HO1800" s="130"/>
      <c r="HP1800" s="130"/>
    </row>
    <row r="1801" spans="216:224" x14ac:dyDescent="0.3">
      <c r="HH1801" s="130"/>
      <c r="HI1801" s="130"/>
      <c r="HN1801" s="130"/>
      <c r="HO1801" s="130"/>
      <c r="HP1801" s="130"/>
    </row>
    <row r="1802" spans="216:224" x14ac:dyDescent="0.3">
      <c r="HH1802" s="130"/>
      <c r="HI1802" s="130"/>
      <c r="HN1802" s="130"/>
      <c r="HO1802" s="130"/>
      <c r="HP1802" s="130"/>
    </row>
    <row r="1803" spans="216:224" x14ac:dyDescent="0.3">
      <c r="HH1803" s="130"/>
      <c r="HI1803" s="130"/>
      <c r="HN1803" s="130"/>
      <c r="HO1803" s="130"/>
      <c r="HP1803" s="130"/>
    </row>
    <row r="1804" spans="216:224" x14ac:dyDescent="0.3">
      <c r="HH1804" s="130"/>
      <c r="HI1804" s="130"/>
      <c r="HN1804" s="130"/>
      <c r="HO1804" s="130"/>
      <c r="HP1804" s="130"/>
    </row>
    <row r="1805" spans="216:224" x14ac:dyDescent="0.3">
      <c r="HH1805" s="130"/>
      <c r="HI1805" s="130"/>
      <c r="HN1805" s="130"/>
      <c r="HO1805" s="130"/>
      <c r="HP1805" s="130"/>
    </row>
    <row r="1806" spans="216:224" x14ac:dyDescent="0.3">
      <c r="HH1806" s="130"/>
      <c r="HI1806" s="130"/>
      <c r="HN1806" s="130"/>
      <c r="HO1806" s="130"/>
      <c r="HP1806" s="130"/>
    </row>
    <row r="1807" spans="216:224" x14ac:dyDescent="0.3">
      <c r="HH1807" s="130"/>
      <c r="HI1807" s="130"/>
      <c r="HN1807" s="130"/>
      <c r="HO1807" s="130"/>
      <c r="HP1807" s="130"/>
    </row>
    <row r="1808" spans="216:224" x14ac:dyDescent="0.3">
      <c r="HH1808" s="130"/>
      <c r="HI1808" s="130"/>
      <c r="HN1808" s="130"/>
      <c r="HO1808" s="130"/>
      <c r="HP1808" s="130"/>
    </row>
    <row r="1809" spans="216:224" x14ac:dyDescent="0.3">
      <c r="HH1809" s="130"/>
      <c r="HI1809" s="130"/>
      <c r="HN1809" s="130"/>
      <c r="HO1809" s="130"/>
      <c r="HP1809" s="130"/>
    </row>
    <row r="1810" spans="216:224" x14ac:dyDescent="0.3">
      <c r="HH1810" s="130"/>
      <c r="HI1810" s="130"/>
      <c r="HN1810" s="130"/>
      <c r="HO1810" s="130"/>
      <c r="HP1810" s="130"/>
    </row>
    <row r="1811" spans="216:224" x14ac:dyDescent="0.3">
      <c r="HH1811" s="130"/>
      <c r="HI1811" s="130"/>
      <c r="HN1811" s="130"/>
      <c r="HO1811" s="130"/>
      <c r="HP1811" s="130"/>
    </row>
    <row r="1812" spans="216:224" x14ac:dyDescent="0.3">
      <c r="HH1812" s="130"/>
      <c r="HI1812" s="130"/>
      <c r="HN1812" s="130"/>
      <c r="HO1812" s="130"/>
      <c r="HP1812" s="130"/>
    </row>
    <row r="1813" spans="216:224" x14ac:dyDescent="0.3">
      <c r="HH1813" s="130"/>
      <c r="HI1813" s="130"/>
      <c r="HN1813" s="130"/>
      <c r="HO1813" s="130"/>
      <c r="HP1813" s="130"/>
    </row>
    <row r="1814" spans="216:224" x14ac:dyDescent="0.3">
      <c r="HH1814" s="130"/>
      <c r="HI1814" s="130"/>
      <c r="HN1814" s="130"/>
      <c r="HO1814" s="130"/>
      <c r="HP1814" s="130"/>
    </row>
    <row r="1815" spans="216:224" x14ac:dyDescent="0.3">
      <c r="HH1815" s="130"/>
      <c r="HI1815" s="130"/>
      <c r="HN1815" s="130"/>
      <c r="HO1815" s="130"/>
      <c r="HP1815" s="130"/>
    </row>
    <row r="1816" spans="216:224" x14ac:dyDescent="0.3">
      <c r="HH1816" s="130"/>
      <c r="HI1816" s="130"/>
      <c r="HN1816" s="130"/>
      <c r="HO1816" s="130"/>
      <c r="HP1816" s="130"/>
    </row>
    <row r="1817" spans="216:224" x14ac:dyDescent="0.3">
      <c r="HH1817" s="130"/>
      <c r="HI1817" s="130"/>
      <c r="HN1817" s="130"/>
      <c r="HO1817" s="130"/>
      <c r="HP1817" s="130"/>
    </row>
    <row r="1818" spans="216:224" x14ac:dyDescent="0.3">
      <c r="HH1818" s="130"/>
      <c r="HI1818" s="130"/>
      <c r="HN1818" s="130"/>
      <c r="HO1818" s="130"/>
      <c r="HP1818" s="130"/>
    </row>
    <row r="1819" spans="216:224" x14ac:dyDescent="0.3">
      <c r="HH1819" s="130"/>
      <c r="HI1819" s="130"/>
      <c r="HN1819" s="130"/>
      <c r="HO1819" s="130"/>
      <c r="HP1819" s="130"/>
    </row>
    <row r="1820" spans="216:224" x14ac:dyDescent="0.3">
      <c r="HH1820" s="130"/>
      <c r="HI1820" s="130"/>
      <c r="HN1820" s="130"/>
      <c r="HO1820" s="130"/>
      <c r="HP1820" s="130"/>
    </row>
    <row r="1821" spans="216:224" x14ac:dyDescent="0.3">
      <c r="HH1821" s="130"/>
      <c r="HI1821" s="130"/>
      <c r="HN1821" s="130"/>
      <c r="HO1821" s="130"/>
      <c r="HP1821" s="130"/>
    </row>
    <row r="1822" spans="216:224" x14ac:dyDescent="0.3">
      <c r="HH1822" s="130"/>
      <c r="HI1822" s="130"/>
      <c r="HN1822" s="130"/>
      <c r="HO1822" s="130"/>
      <c r="HP1822" s="130"/>
    </row>
    <row r="1823" spans="216:224" x14ac:dyDescent="0.3">
      <c r="HH1823" s="130"/>
      <c r="HI1823" s="130"/>
      <c r="HN1823" s="130"/>
      <c r="HO1823" s="130"/>
      <c r="HP1823" s="130"/>
    </row>
    <row r="1824" spans="216:224" x14ac:dyDescent="0.3">
      <c r="HH1824" s="130"/>
      <c r="HI1824" s="130"/>
      <c r="HN1824" s="130"/>
      <c r="HO1824" s="130"/>
      <c r="HP1824" s="130"/>
    </row>
    <row r="1825" spans="216:224" x14ac:dyDescent="0.3">
      <c r="HH1825" s="130"/>
      <c r="HI1825" s="130"/>
      <c r="HN1825" s="130"/>
      <c r="HO1825" s="130"/>
      <c r="HP1825" s="130"/>
    </row>
    <row r="1826" spans="216:224" x14ac:dyDescent="0.3">
      <c r="HH1826" s="130"/>
      <c r="HI1826" s="130"/>
      <c r="HN1826" s="130"/>
      <c r="HO1826" s="130"/>
      <c r="HP1826" s="130"/>
    </row>
    <row r="1827" spans="216:224" x14ac:dyDescent="0.3">
      <c r="HH1827" s="130"/>
      <c r="HI1827" s="130"/>
      <c r="HN1827" s="130"/>
      <c r="HO1827" s="130"/>
      <c r="HP1827" s="130"/>
    </row>
    <row r="1828" spans="216:224" x14ac:dyDescent="0.3">
      <c r="HH1828" s="130"/>
      <c r="HI1828" s="130"/>
      <c r="HN1828" s="130"/>
      <c r="HO1828" s="130"/>
      <c r="HP1828" s="130"/>
    </row>
    <row r="1829" spans="216:224" x14ac:dyDescent="0.3">
      <c r="HH1829" s="130"/>
      <c r="HI1829" s="130"/>
      <c r="HN1829" s="130"/>
      <c r="HO1829" s="130"/>
      <c r="HP1829" s="130"/>
    </row>
    <row r="1830" spans="216:224" x14ac:dyDescent="0.3">
      <c r="HH1830" s="130"/>
      <c r="HI1830" s="130"/>
      <c r="HN1830" s="130"/>
      <c r="HO1830" s="130"/>
      <c r="HP1830" s="130"/>
    </row>
    <row r="1831" spans="216:224" x14ac:dyDescent="0.3">
      <c r="HH1831" s="130"/>
      <c r="HI1831" s="130"/>
      <c r="HN1831" s="130"/>
      <c r="HO1831" s="130"/>
      <c r="HP1831" s="130"/>
    </row>
    <row r="1832" spans="216:224" x14ac:dyDescent="0.3">
      <c r="HH1832" s="130"/>
      <c r="HI1832" s="130"/>
      <c r="HN1832" s="130"/>
      <c r="HO1832" s="130"/>
      <c r="HP1832" s="130"/>
    </row>
    <row r="1833" spans="216:224" x14ac:dyDescent="0.3">
      <c r="HH1833" s="130"/>
      <c r="HI1833" s="130"/>
      <c r="HN1833" s="130"/>
      <c r="HO1833" s="130"/>
      <c r="HP1833" s="130"/>
    </row>
    <row r="1834" spans="216:224" x14ac:dyDescent="0.3">
      <c r="HH1834" s="130"/>
      <c r="HI1834" s="130"/>
      <c r="HN1834" s="130"/>
      <c r="HO1834" s="130"/>
      <c r="HP1834" s="130"/>
    </row>
    <row r="1835" spans="216:224" x14ac:dyDescent="0.3">
      <c r="HH1835" s="130"/>
      <c r="HI1835" s="130"/>
      <c r="HN1835" s="130"/>
      <c r="HO1835" s="130"/>
      <c r="HP1835" s="130"/>
    </row>
    <row r="1836" spans="216:224" x14ac:dyDescent="0.3">
      <c r="HH1836" s="130"/>
      <c r="HI1836" s="130"/>
      <c r="HN1836" s="130"/>
      <c r="HO1836" s="130"/>
      <c r="HP1836" s="130"/>
    </row>
    <row r="1837" spans="216:224" x14ac:dyDescent="0.3">
      <c r="HH1837" s="130"/>
      <c r="HI1837" s="130"/>
      <c r="HN1837" s="130"/>
      <c r="HO1837" s="130"/>
      <c r="HP1837" s="130"/>
    </row>
    <row r="1838" spans="216:224" x14ac:dyDescent="0.3">
      <c r="HH1838" s="130"/>
      <c r="HI1838" s="130"/>
      <c r="HN1838" s="130"/>
      <c r="HO1838" s="130"/>
      <c r="HP1838" s="130"/>
    </row>
    <row r="1839" spans="216:224" x14ac:dyDescent="0.3">
      <c r="HH1839" s="130"/>
      <c r="HI1839" s="130"/>
      <c r="HN1839" s="130"/>
      <c r="HO1839" s="130"/>
      <c r="HP1839" s="130"/>
    </row>
    <row r="1840" spans="216:224" x14ac:dyDescent="0.3">
      <c r="HH1840" s="130"/>
      <c r="HI1840" s="130"/>
      <c r="HN1840" s="130"/>
      <c r="HO1840" s="130"/>
      <c r="HP1840" s="130"/>
    </row>
    <row r="1841" spans="216:224" x14ac:dyDescent="0.3">
      <c r="HH1841" s="130"/>
      <c r="HI1841" s="130"/>
      <c r="HN1841" s="130"/>
      <c r="HO1841" s="130"/>
      <c r="HP1841" s="130"/>
    </row>
    <row r="1842" spans="216:224" x14ac:dyDescent="0.3">
      <c r="HH1842" s="130"/>
      <c r="HI1842" s="130"/>
      <c r="HN1842" s="130"/>
      <c r="HO1842" s="130"/>
      <c r="HP1842" s="130"/>
    </row>
    <row r="1843" spans="216:224" x14ac:dyDescent="0.3">
      <c r="HH1843" s="130"/>
      <c r="HI1843" s="130"/>
      <c r="HN1843" s="130"/>
      <c r="HO1843" s="130"/>
      <c r="HP1843" s="130"/>
    </row>
    <row r="1844" spans="216:224" x14ac:dyDescent="0.3">
      <c r="HH1844" s="130"/>
      <c r="HI1844" s="130"/>
      <c r="HN1844" s="130"/>
      <c r="HO1844" s="130"/>
      <c r="HP1844" s="130"/>
    </row>
    <row r="1845" spans="216:224" x14ac:dyDescent="0.3">
      <c r="HH1845" s="130"/>
      <c r="HI1845" s="130"/>
      <c r="HN1845" s="130"/>
      <c r="HO1845" s="130"/>
      <c r="HP1845" s="130"/>
    </row>
    <row r="1846" spans="216:224" x14ac:dyDescent="0.3">
      <c r="HH1846" s="130"/>
      <c r="HI1846" s="130"/>
      <c r="HN1846" s="130"/>
      <c r="HO1846" s="130"/>
      <c r="HP1846" s="130"/>
    </row>
    <row r="1847" spans="216:224" x14ac:dyDescent="0.3">
      <c r="HH1847" s="130"/>
      <c r="HI1847" s="130"/>
      <c r="HN1847" s="130"/>
      <c r="HO1847" s="130"/>
      <c r="HP1847" s="130"/>
    </row>
    <row r="1848" spans="216:224" x14ac:dyDescent="0.3">
      <c r="HH1848" s="130"/>
      <c r="HI1848" s="130"/>
      <c r="HN1848" s="130"/>
      <c r="HO1848" s="130"/>
      <c r="HP1848" s="130"/>
    </row>
    <row r="1849" spans="216:224" x14ac:dyDescent="0.3">
      <c r="HH1849" s="130"/>
      <c r="HI1849" s="130"/>
      <c r="HN1849" s="130"/>
      <c r="HO1849" s="130"/>
      <c r="HP1849" s="130"/>
    </row>
    <row r="1850" spans="216:224" x14ac:dyDescent="0.3">
      <c r="HH1850" s="130"/>
      <c r="HI1850" s="130"/>
      <c r="HN1850" s="130"/>
      <c r="HO1850" s="130"/>
      <c r="HP1850" s="130"/>
    </row>
    <row r="1851" spans="216:224" x14ac:dyDescent="0.3">
      <c r="HH1851" s="130"/>
      <c r="HI1851" s="130"/>
      <c r="HN1851" s="130"/>
      <c r="HO1851" s="130"/>
      <c r="HP1851" s="130"/>
    </row>
    <row r="1852" spans="216:224" x14ac:dyDescent="0.3">
      <c r="HH1852" s="130"/>
      <c r="HI1852" s="130"/>
      <c r="HN1852" s="130"/>
      <c r="HO1852" s="130"/>
      <c r="HP1852" s="130"/>
    </row>
    <row r="1853" spans="216:224" x14ac:dyDescent="0.3">
      <c r="HH1853" s="130"/>
      <c r="HI1853" s="130"/>
      <c r="HN1853" s="130"/>
      <c r="HO1853" s="130"/>
      <c r="HP1853" s="130"/>
    </row>
    <row r="1854" spans="216:224" x14ac:dyDescent="0.3">
      <c r="HH1854" s="130"/>
      <c r="HI1854" s="130"/>
      <c r="HN1854" s="130"/>
      <c r="HO1854" s="130"/>
      <c r="HP1854" s="130"/>
    </row>
    <row r="1855" spans="216:224" x14ac:dyDescent="0.3">
      <c r="HH1855" s="130"/>
      <c r="HI1855" s="130"/>
      <c r="HN1855" s="130"/>
      <c r="HO1855" s="130"/>
      <c r="HP1855" s="130"/>
    </row>
    <row r="1856" spans="216:224" x14ac:dyDescent="0.3">
      <c r="HH1856" s="130"/>
      <c r="HI1856" s="130"/>
      <c r="HN1856" s="130"/>
      <c r="HO1856" s="130"/>
      <c r="HP1856" s="130"/>
    </row>
    <row r="1857" spans="216:224" x14ac:dyDescent="0.3">
      <c r="HH1857" s="130"/>
      <c r="HI1857" s="130"/>
      <c r="HN1857" s="130"/>
      <c r="HO1857" s="130"/>
      <c r="HP1857" s="130"/>
    </row>
    <row r="1858" spans="216:224" x14ac:dyDescent="0.3">
      <c r="HH1858" s="130"/>
      <c r="HI1858" s="130"/>
      <c r="HN1858" s="130"/>
      <c r="HO1858" s="130"/>
      <c r="HP1858" s="130"/>
    </row>
    <row r="1859" spans="216:224" x14ac:dyDescent="0.3">
      <c r="HH1859" s="130"/>
      <c r="HI1859" s="130"/>
      <c r="HN1859" s="130"/>
      <c r="HO1859" s="130"/>
      <c r="HP1859" s="130"/>
    </row>
    <row r="1860" spans="216:224" x14ac:dyDescent="0.3">
      <c r="HH1860" s="130"/>
      <c r="HI1860" s="130"/>
      <c r="HN1860" s="130"/>
      <c r="HO1860" s="130"/>
      <c r="HP1860" s="130"/>
    </row>
    <row r="1861" spans="216:224" x14ac:dyDescent="0.3">
      <c r="HH1861" s="130"/>
      <c r="HI1861" s="130"/>
      <c r="HN1861" s="130"/>
      <c r="HO1861" s="130"/>
      <c r="HP1861" s="130"/>
    </row>
    <row r="1862" spans="216:224" x14ac:dyDescent="0.3">
      <c r="HH1862" s="130"/>
      <c r="HI1862" s="130"/>
      <c r="HN1862" s="130"/>
      <c r="HO1862" s="130"/>
      <c r="HP1862" s="130"/>
    </row>
    <row r="1863" spans="216:224" x14ac:dyDescent="0.3">
      <c r="HH1863" s="130"/>
      <c r="HI1863" s="130"/>
      <c r="HN1863" s="130"/>
      <c r="HO1863" s="130"/>
      <c r="HP1863" s="130"/>
    </row>
    <row r="1864" spans="216:224" x14ac:dyDescent="0.3">
      <c r="HH1864" s="130"/>
      <c r="HI1864" s="130"/>
      <c r="HN1864" s="130"/>
      <c r="HO1864" s="130"/>
      <c r="HP1864" s="130"/>
    </row>
    <row r="1865" spans="216:224" x14ac:dyDescent="0.3">
      <c r="HH1865" s="130"/>
      <c r="HI1865" s="130"/>
      <c r="HN1865" s="130"/>
      <c r="HO1865" s="130"/>
      <c r="HP1865" s="130"/>
    </row>
    <row r="1866" spans="216:224" x14ac:dyDescent="0.3">
      <c r="HH1866" s="130"/>
      <c r="HI1866" s="130"/>
      <c r="HN1866" s="130"/>
      <c r="HO1866" s="130"/>
      <c r="HP1866" s="130"/>
    </row>
    <row r="1867" spans="216:224" x14ac:dyDescent="0.3">
      <c r="HH1867" s="130"/>
      <c r="HI1867" s="130"/>
      <c r="HN1867" s="130"/>
      <c r="HO1867" s="130"/>
      <c r="HP1867" s="130"/>
    </row>
    <row r="1868" spans="216:224" x14ac:dyDescent="0.3">
      <c r="HH1868" s="130"/>
      <c r="HI1868" s="130"/>
      <c r="HN1868" s="130"/>
      <c r="HO1868" s="130"/>
      <c r="HP1868" s="130"/>
    </row>
    <row r="1869" spans="216:224" x14ac:dyDescent="0.3">
      <c r="HH1869" s="130"/>
      <c r="HI1869" s="130"/>
      <c r="HN1869" s="130"/>
      <c r="HO1869" s="130"/>
      <c r="HP1869" s="130"/>
    </row>
    <row r="1870" spans="216:224" x14ac:dyDescent="0.3">
      <c r="HH1870" s="130"/>
      <c r="HI1870" s="130"/>
      <c r="HN1870" s="130"/>
      <c r="HO1870" s="130"/>
      <c r="HP1870" s="130"/>
    </row>
    <row r="1871" spans="216:224" x14ac:dyDescent="0.3">
      <c r="HH1871" s="130"/>
      <c r="HI1871" s="130"/>
      <c r="HN1871" s="130"/>
      <c r="HO1871" s="130"/>
      <c r="HP1871" s="130"/>
    </row>
    <row r="1872" spans="216:224" x14ac:dyDescent="0.3">
      <c r="HH1872" s="130"/>
      <c r="HI1872" s="130"/>
      <c r="HN1872" s="130"/>
      <c r="HO1872" s="130"/>
      <c r="HP1872" s="130"/>
    </row>
    <row r="1873" spans="216:224" x14ac:dyDescent="0.3">
      <c r="HH1873" s="130"/>
      <c r="HI1873" s="130"/>
      <c r="HN1873" s="130"/>
      <c r="HO1873" s="130"/>
      <c r="HP1873" s="130"/>
    </row>
    <row r="1874" spans="216:224" x14ac:dyDescent="0.3">
      <c r="HH1874" s="130"/>
      <c r="HI1874" s="130"/>
      <c r="HN1874" s="130"/>
      <c r="HO1874" s="130"/>
      <c r="HP1874" s="130"/>
    </row>
    <row r="1875" spans="216:224" x14ac:dyDescent="0.3">
      <c r="HH1875" s="130"/>
      <c r="HI1875" s="130"/>
      <c r="HN1875" s="130"/>
      <c r="HO1875" s="130"/>
      <c r="HP1875" s="130"/>
    </row>
    <row r="1876" spans="216:224" x14ac:dyDescent="0.3">
      <c r="HH1876" s="130"/>
      <c r="HI1876" s="130"/>
      <c r="HN1876" s="130"/>
      <c r="HO1876" s="130"/>
      <c r="HP1876" s="130"/>
    </row>
    <row r="1877" spans="216:224" x14ac:dyDescent="0.3">
      <c r="HH1877" s="130"/>
      <c r="HI1877" s="130"/>
      <c r="HN1877" s="130"/>
      <c r="HO1877" s="130"/>
      <c r="HP1877" s="130"/>
    </row>
    <row r="1878" spans="216:224" x14ac:dyDescent="0.3">
      <c r="HH1878" s="130"/>
      <c r="HI1878" s="130"/>
      <c r="HN1878" s="130"/>
      <c r="HO1878" s="130"/>
      <c r="HP1878" s="130"/>
    </row>
    <row r="1879" spans="216:224" x14ac:dyDescent="0.3">
      <c r="HH1879" s="130"/>
      <c r="HI1879" s="130"/>
      <c r="HN1879" s="130"/>
      <c r="HO1879" s="130"/>
      <c r="HP1879" s="130"/>
    </row>
    <row r="1880" spans="216:224" x14ac:dyDescent="0.3">
      <c r="HH1880" s="130"/>
      <c r="HI1880" s="130"/>
      <c r="HN1880" s="130"/>
      <c r="HO1880" s="130"/>
      <c r="HP1880" s="130"/>
    </row>
    <row r="1881" spans="216:224" x14ac:dyDescent="0.3">
      <c r="HH1881" s="130"/>
      <c r="HI1881" s="130"/>
      <c r="HN1881" s="130"/>
      <c r="HO1881" s="130"/>
      <c r="HP1881" s="130"/>
    </row>
    <row r="1882" spans="216:224" x14ac:dyDescent="0.3">
      <c r="HH1882" s="130"/>
      <c r="HI1882" s="130"/>
      <c r="HN1882" s="130"/>
      <c r="HO1882" s="130"/>
      <c r="HP1882" s="130"/>
    </row>
    <row r="1883" spans="216:224" x14ac:dyDescent="0.3">
      <c r="HH1883" s="130"/>
      <c r="HI1883" s="130"/>
      <c r="HN1883" s="130"/>
      <c r="HO1883" s="130"/>
      <c r="HP1883" s="130"/>
    </row>
    <row r="1884" spans="216:224" x14ac:dyDescent="0.3">
      <c r="HH1884" s="130"/>
      <c r="HI1884" s="130"/>
      <c r="HN1884" s="130"/>
      <c r="HO1884" s="130"/>
      <c r="HP1884" s="130"/>
    </row>
    <row r="1885" spans="216:224" x14ac:dyDescent="0.3">
      <c r="HH1885" s="130"/>
      <c r="HI1885" s="130"/>
      <c r="HN1885" s="130"/>
      <c r="HO1885" s="130"/>
      <c r="HP1885" s="130"/>
    </row>
    <row r="1886" spans="216:224" x14ac:dyDescent="0.3">
      <c r="HH1886" s="130"/>
      <c r="HI1886" s="130"/>
      <c r="HN1886" s="130"/>
      <c r="HO1886" s="130"/>
      <c r="HP1886" s="130"/>
    </row>
    <row r="1887" spans="216:224" x14ac:dyDescent="0.3">
      <c r="HH1887" s="130"/>
      <c r="HI1887" s="130"/>
      <c r="HN1887" s="130"/>
      <c r="HO1887" s="130"/>
      <c r="HP1887" s="130"/>
    </row>
    <row r="1888" spans="216:224" x14ac:dyDescent="0.3">
      <c r="HH1888" s="130"/>
      <c r="HI1888" s="130"/>
      <c r="HN1888" s="130"/>
      <c r="HO1888" s="130"/>
      <c r="HP1888" s="130"/>
    </row>
    <row r="1889" spans="216:224" x14ac:dyDescent="0.3">
      <c r="HH1889" s="130"/>
      <c r="HI1889" s="130"/>
      <c r="HN1889" s="130"/>
      <c r="HO1889" s="130"/>
      <c r="HP1889" s="130"/>
    </row>
    <row r="1890" spans="216:224" x14ac:dyDescent="0.3">
      <c r="HH1890" s="130"/>
      <c r="HI1890" s="130"/>
      <c r="HN1890" s="130"/>
      <c r="HO1890" s="130"/>
      <c r="HP1890" s="130"/>
    </row>
    <row r="1891" spans="216:224" x14ac:dyDescent="0.3">
      <c r="HH1891" s="130"/>
      <c r="HI1891" s="130"/>
      <c r="HN1891" s="130"/>
      <c r="HO1891" s="130"/>
      <c r="HP1891" s="130"/>
    </row>
    <row r="1892" spans="216:224" x14ac:dyDescent="0.3">
      <c r="HH1892" s="130"/>
      <c r="HI1892" s="130"/>
      <c r="HN1892" s="130"/>
      <c r="HO1892" s="130"/>
      <c r="HP1892" s="130"/>
    </row>
    <row r="1893" spans="216:224" x14ac:dyDescent="0.3">
      <c r="HH1893" s="130"/>
      <c r="HI1893" s="130"/>
      <c r="HN1893" s="130"/>
      <c r="HO1893" s="130"/>
      <c r="HP1893" s="130"/>
    </row>
    <row r="1894" spans="216:224" x14ac:dyDescent="0.3">
      <c r="HH1894" s="130"/>
      <c r="HI1894" s="130"/>
      <c r="HN1894" s="130"/>
      <c r="HO1894" s="130"/>
      <c r="HP1894" s="130"/>
    </row>
    <row r="1895" spans="216:224" x14ac:dyDescent="0.3">
      <c r="HH1895" s="130"/>
      <c r="HI1895" s="130"/>
      <c r="HN1895" s="130"/>
      <c r="HO1895" s="130"/>
      <c r="HP1895" s="130"/>
    </row>
    <row r="1896" spans="216:224" x14ac:dyDescent="0.3">
      <c r="HH1896" s="130"/>
      <c r="HI1896" s="130"/>
      <c r="HN1896" s="130"/>
      <c r="HO1896" s="130"/>
      <c r="HP1896" s="130"/>
    </row>
    <row r="1897" spans="216:224" x14ac:dyDescent="0.3">
      <c r="HH1897" s="130"/>
      <c r="HI1897" s="130"/>
      <c r="HN1897" s="130"/>
      <c r="HO1897" s="130"/>
      <c r="HP1897" s="130"/>
    </row>
    <row r="1898" spans="216:224" x14ac:dyDescent="0.3">
      <c r="HH1898" s="130"/>
      <c r="HI1898" s="130"/>
      <c r="HN1898" s="130"/>
      <c r="HO1898" s="130"/>
      <c r="HP1898" s="130"/>
    </row>
    <row r="1899" spans="216:224" x14ac:dyDescent="0.3">
      <c r="HH1899" s="130"/>
      <c r="HI1899" s="130"/>
      <c r="HN1899" s="130"/>
      <c r="HO1899" s="130"/>
      <c r="HP1899" s="130"/>
    </row>
    <row r="1900" spans="216:224" x14ac:dyDescent="0.3">
      <c r="HH1900" s="130"/>
      <c r="HI1900" s="130"/>
      <c r="HN1900" s="130"/>
      <c r="HO1900" s="130"/>
      <c r="HP1900" s="130"/>
    </row>
    <row r="1901" spans="216:224" x14ac:dyDescent="0.3">
      <c r="HH1901" s="130"/>
      <c r="HI1901" s="130"/>
      <c r="HN1901" s="130"/>
      <c r="HO1901" s="130"/>
      <c r="HP1901" s="130"/>
    </row>
    <row r="1902" spans="216:224" x14ac:dyDescent="0.3">
      <c r="HH1902" s="130"/>
      <c r="HI1902" s="130"/>
      <c r="HN1902" s="130"/>
      <c r="HO1902" s="130"/>
      <c r="HP1902" s="130"/>
    </row>
    <row r="1903" spans="216:224" x14ac:dyDescent="0.3">
      <c r="HH1903" s="130"/>
      <c r="HI1903" s="130"/>
      <c r="HN1903" s="130"/>
      <c r="HO1903" s="130"/>
      <c r="HP1903" s="130"/>
    </row>
    <row r="1904" spans="216:224" x14ac:dyDescent="0.3">
      <c r="HH1904" s="130"/>
      <c r="HI1904" s="130"/>
      <c r="HN1904" s="130"/>
      <c r="HO1904" s="130"/>
      <c r="HP1904" s="130"/>
    </row>
    <row r="1905" spans="216:224" x14ac:dyDescent="0.3">
      <c r="HH1905" s="130"/>
      <c r="HI1905" s="130"/>
      <c r="HN1905" s="130"/>
      <c r="HO1905" s="130"/>
      <c r="HP1905" s="130"/>
    </row>
    <row r="1906" spans="216:224" x14ac:dyDescent="0.3">
      <c r="HH1906" s="130"/>
      <c r="HI1906" s="130"/>
      <c r="HN1906" s="130"/>
      <c r="HO1906" s="130"/>
      <c r="HP1906" s="130"/>
    </row>
    <row r="1907" spans="216:224" x14ac:dyDescent="0.3">
      <c r="HH1907" s="130"/>
      <c r="HI1907" s="130"/>
      <c r="HN1907" s="130"/>
      <c r="HO1907" s="130"/>
      <c r="HP1907" s="130"/>
    </row>
    <row r="1908" spans="216:224" x14ac:dyDescent="0.3">
      <c r="HH1908" s="130"/>
      <c r="HI1908" s="130"/>
      <c r="HN1908" s="130"/>
      <c r="HO1908" s="130"/>
      <c r="HP1908" s="130"/>
    </row>
    <row r="1909" spans="216:224" x14ac:dyDescent="0.3">
      <c r="HH1909" s="130"/>
      <c r="HI1909" s="130"/>
      <c r="HN1909" s="130"/>
      <c r="HO1909" s="130"/>
      <c r="HP1909" s="130"/>
    </row>
    <row r="1910" spans="216:224" x14ac:dyDescent="0.3">
      <c r="HH1910" s="130"/>
      <c r="HI1910" s="130"/>
      <c r="HN1910" s="130"/>
      <c r="HO1910" s="130"/>
      <c r="HP1910" s="130"/>
    </row>
    <row r="1911" spans="216:224" x14ac:dyDescent="0.3">
      <c r="HH1911" s="130"/>
      <c r="HI1911" s="130"/>
      <c r="HN1911" s="130"/>
      <c r="HO1911" s="130"/>
      <c r="HP1911" s="130"/>
    </row>
    <row r="1912" spans="216:224" x14ac:dyDescent="0.3">
      <c r="HH1912" s="130"/>
      <c r="HI1912" s="130"/>
      <c r="HN1912" s="130"/>
      <c r="HO1912" s="130"/>
      <c r="HP1912" s="130"/>
    </row>
    <row r="1913" spans="216:224" x14ac:dyDescent="0.3">
      <c r="HH1913" s="130"/>
      <c r="HI1913" s="130"/>
      <c r="HN1913" s="130"/>
      <c r="HO1913" s="130"/>
      <c r="HP1913" s="130"/>
    </row>
    <row r="1914" spans="216:224" x14ac:dyDescent="0.3">
      <c r="HH1914" s="130"/>
      <c r="HI1914" s="130"/>
      <c r="HN1914" s="130"/>
      <c r="HO1914" s="130"/>
      <c r="HP1914" s="130"/>
    </row>
    <row r="1915" spans="216:224" x14ac:dyDescent="0.3">
      <c r="HH1915" s="130"/>
      <c r="HI1915" s="130"/>
      <c r="HN1915" s="130"/>
      <c r="HO1915" s="130"/>
      <c r="HP1915" s="130"/>
    </row>
    <row r="1916" spans="216:224" x14ac:dyDescent="0.3">
      <c r="HH1916" s="130"/>
      <c r="HI1916" s="130"/>
      <c r="HN1916" s="130"/>
      <c r="HO1916" s="130"/>
      <c r="HP1916" s="130"/>
    </row>
    <row r="1917" spans="216:224" x14ac:dyDescent="0.3">
      <c r="HH1917" s="130"/>
      <c r="HI1917" s="130"/>
      <c r="HN1917" s="130"/>
      <c r="HO1917" s="130"/>
      <c r="HP1917" s="130"/>
    </row>
    <row r="1918" spans="216:224" x14ac:dyDescent="0.3">
      <c r="HH1918" s="130"/>
      <c r="HI1918" s="130"/>
      <c r="HN1918" s="130"/>
      <c r="HO1918" s="130"/>
      <c r="HP1918" s="130"/>
    </row>
    <row r="1919" spans="216:224" x14ac:dyDescent="0.3">
      <c r="HH1919" s="130"/>
      <c r="HI1919" s="130"/>
      <c r="HN1919" s="130"/>
      <c r="HO1919" s="130"/>
      <c r="HP1919" s="130"/>
    </row>
    <row r="1920" spans="216:224" x14ac:dyDescent="0.3">
      <c r="HH1920" s="130"/>
      <c r="HI1920" s="130"/>
      <c r="HN1920" s="130"/>
      <c r="HO1920" s="130"/>
      <c r="HP1920" s="130"/>
    </row>
    <row r="1921" spans="216:224" x14ac:dyDescent="0.3">
      <c r="HH1921" s="130"/>
      <c r="HI1921" s="130"/>
      <c r="HN1921" s="130"/>
      <c r="HO1921" s="130"/>
      <c r="HP1921" s="130"/>
    </row>
    <row r="1922" spans="216:224" x14ac:dyDescent="0.3">
      <c r="HH1922" s="130"/>
      <c r="HI1922" s="130"/>
      <c r="HN1922" s="130"/>
      <c r="HO1922" s="130"/>
      <c r="HP1922" s="130"/>
    </row>
    <row r="1923" spans="216:224" x14ac:dyDescent="0.3">
      <c r="HH1923" s="130"/>
      <c r="HI1923" s="130"/>
      <c r="HN1923" s="130"/>
      <c r="HO1923" s="130"/>
      <c r="HP1923" s="130"/>
    </row>
    <row r="1924" spans="216:224" x14ac:dyDescent="0.3">
      <c r="HH1924" s="130"/>
      <c r="HI1924" s="130"/>
      <c r="HN1924" s="130"/>
      <c r="HO1924" s="130"/>
      <c r="HP1924" s="130"/>
    </row>
    <row r="1925" spans="216:224" x14ac:dyDescent="0.3">
      <c r="HH1925" s="130"/>
      <c r="HI1925" s="130"/>
      <c r="HN1925" s="130"/>
      <c r="HO1925" s="130"/>
      <c r="HP1925" s="130"/>
    </row>
    <row r="1926" spans="216:224" x14ac:dyDescent="0.3">
      <c r="HH1926" s="130"/>
      <c r="HI1926" s="130"/>
      <c r="HN1926" s="130"/>
      <c r="HO1926" s="130"/>
      <c r="HP1926" s="130"/>
    </row>
    <row r="1927" spans="216:224" x14ac:dyDescent="0.3">
      <c r="HH1927" s="130"/>
      <c r="HI1927" s="130"/>
      <c r="HN1927" s="130"/>
      <c r="HO1927" s="130"/>
      <c r="HP1927" s="130"/>
    </row>
    <row r="1928" spans="216:224" x14ac:dyDescent="0.3">
      <c r="HH1928" s="130"/>
      <c r="HI1928" s="130"/>
      <c r="HN1928" s="130"/>
      <c r="HO1928" s="130"/>
      <c r="HP1928" s="130"/>
    </row>
    <row r="1929" spans="216:224" x14ac:dyDescent="0.3">
      <c r="HH1929" s="130"/>
      <c r="HI1929" s="130"/>
      <c r="HN1929" s="130"/>
      <c r="HO1929" s="130"/>
      <c r="HP1929" s="130"/>
    </row>
    <row r="1930" spans="216:224" x14ac:dyDescent="0.3">
      <c r="HH1930" s="130"/>
      <c r="HI1930" s="130"/>
      <c r="HN1930" s="130"/>
      <c r="HO1930" s="130"/>
      <c r="HP1930" s="130"/>
    </row>
    <row r="1931" spans="216:224" x14ac:dyDescent="0.3">
      <c r="HH1931" s="130"/>
      <c r="HI1931" s="130"/>
      <c r="HN1931" s="130"/>
      <c r="HO1931" s="130"/>
      <c r="HP1931" s="130"/>
    </row>
    <row r="1932" spans="216:224" x14ac:dyDescent="0.3">
      <c r="HH1932" s="130"/>
      <c r="HI1932" s="130"/>
      <c r="HN1932" s="130"/>
      <c r="HO1932" s="130"/>
      <c r="HP1932" s="130"/>
    </row>
    <row r="1933" spans="216:224" x14ac:dyDescent="0.3">
      <c r="HH1933" s="130"/>
      <c r="HI1933" s="130"/>
      <c r="HN1933" s="130"/>
      <c r="HO1933" s="130"/>
      <c r="HP1933" s="130"/>
    </row>
    <row r="1934" spans="216:224" x14ac:dyDescent="0.3">
      <c r="HH1934" s="130"/>
      <c r="HI1934" s="130"/>
      <c r="HN1934" s="130"/>
      <c r="HO1934" s="130"/>
      <c r="HP1934" s="130"/>
    </row>
    <row r="1935" spans="216:224" x14ac:dyDescent="0.3">
      <c r="HH1935" s="130"/>
      <c r="HI1935" s="130"/>
      <c r="HN1935" s="130"/>
      <c r="HO1935" s="130"/>
      <c r="HP1935" s="130"/>
    </row>
    <row r="1936" spans="216:224" x14ac:dyDescent="0.3">
      <c r="HH1936" s="130"/>
      <c r="HI1936" s="130"/>
      <c r="HN1936" s="130"/>
      <c r="HO1936" s="130"/>
      <c r="HP1936" s="130"/>
    </row>
    <row r="1937" spans="216:224" x14ac:dyDescent="0.3">
      <c r="HH1937" s="130"/>
      <c r="HI1937" s="130"/>
      <c r="HN1937" s="130"/>
      <c r="HO1937" s="130"/>
      <c r="HP1937" s="130"/>
    </row>
    <row r="1938" spans="216:224" x14ac:dyDescent="0.3">
      <c r="HH1938" s="130"/>
      <c r="HI1938" s="130"/>
      <c r="HN1938" s="130"/>
      <c r="HO1938" s="130"/>
      <c r="HP1938" s="130"/>
    </row>
    <row r="1939" spans="216:224" x14ac:dyDescent="0.3">
      <c r="HH1939" s="130"/>
      <c r="HI1939" s="130"/>
      <c r="HN1939" s="130"/>
      <c r="HO1939" s="130"/>
      <c r="HP1939" s="130"/>
    </row>
    <row r="1940" spans="216:224" x14ac:dyDescent="0.3">
      <c r="HH1940" s="130"/>
      <c r="HI1940" s="130"/>
      <c r="HN1940" s="130"/>
      <c r="HO1940" s="130"/>
      <c r="HP1940" s="130"/>
    </row>
    <row r="1941" spans="216:224" x14ac:dyDescent="0.3">
      <c r="HH1941" s="130"/>
      <c r="HI1941" s="130"/>
      <c r="HN1941" s="130"/>
      <c r="HO1941" s="130"/>
      <c r="HP1941" s="130"/>
    </row>
    <row r="1942" spans="216:224" x14ac:dyDescent="0.3">
      <c r="HH1942" s="130"/>
      <c r="HI1942" s="130"/>
      <c r="HN1942" s="130"/>
      <c r="HO1942" s="130"/>
      <c r="HP1942" s="130"/>
    </row>
    <row r="1943" spans="216:224" x14ac:dyDescent="0.3">
      <c r="HH1943" s="130"/>
      <c r="HI1943" s="130"/>
      <c r="HN1943" s="130"/>
      <c r="HO1943" s="130"/>
      <c r="HP1943" s="130"/>
    </row>
    <row r="1944" spans="216:224" x14ac:dyDescent="0.3">
      <c r="HH1944" s="130"/>
      <c r="HI1944" s="130"/>
      <c r="HN1944" s="130"/>
      <c r="HO1944" s="130"/>
      <c r="HP1944" s="130"/>
    </row>
    <row r="1945" spans="216:224" x14ac:dyDescent="0.3">
      <c r="HH1945" s="130"/>
      <c r="HI1945" s="130"/>
      <c r="HN1945" s="130"/>
      <c r="HO1945" s="130"/>
      <c r="HP1945" s="130"/>
    </row>
    <row r="1946" spans="216:224" x14ac:dyDescent="0.3">
      <c r="HH1946" s="130"/>
      <c r="HI1946" s="130"/>
      <c r="HN1946" s="130"/>
      <c r="HO1946" s="130"/>
      <c r="HP1946" s="130"/>
    </row>
    <row r="1947" spans="216:224" x14ac:dyDescent="0.3">
      <c r="HH1947" s="130"/>
      <c r="HI1947" s="130"/>
      <c r="HN1947" s="130"/>
      <c r="HO1947" s="130"/>
      <c r="HP1947" s="130"/>
    </row>
    <row r="1948" spans="216:224" x14ac:dyDescent="0.3">
      <c r="HH1948" s="130"/>
      <c r="HI1948" s="130"/>
      <c r="HN1948" s="130"/>
      <c r="HO1948" s="130"/>
      <c r="HP1948" s="130"/>
    </row>
    <row r="1949" spans="216:224" x14ac:dyDescent="0.3">
      <c r="HH1949" s="130"/>
      <c r="HI1949" s="130"/>
      <c r="HN1949" s="130"/>
      <c r="HO1949" s="130"/>
      <c r="HP1949" s="130"/>
    </row>
    <row r="1950" spans="216:224" x14ac:dyDescent="0.3">
      <c r="HH1950" s="130"/>
      <c r="HI1950" s="130"/>
      <c r="HN1950" s="130"/>
      <c r="HO1950" s="130"/>
      <c r="HP1950" s="130"/>
    </row>
    <row r="1951" spans="216:224" x14ac:dyDescent="0.3">
      <c r="HH1951" s="130"/>
      <c r="HI1951" s="130"/>
      <c r="HN1951" s="130"/>
      <c r="HO1951" s="130"/>
      <c r="HP1951" s="130"/>
    </row>
    <row r="1952" spans="216:224" x14ac:dyDescent="0.3">
      <c r="HH1952" s="130"/>
      <c r="HI1952" s="130"/>
      <c r="HN1952" s="130"/>
      <c r="HO1952" s="130"/>
      <c r="HP1952" s="130"/>
    </row>
    <row r="1953" spans="216:224" x14ac:dyDescent="0.3">
      <c r="HH1953" s="130"/>
      <c r="HI1953" s="130"/>
      <c r="HN1953" s="130"/>
      <c r="HO1953" s="130"/>
      <c r="HP1953" s="130"/>
    </row>
    <row r="1954" spans="216:224" x14ac:dyDescent="0.3">
      <c r="HH1954" s="130"/>
      <c r="HI1954" s="130"/>
      <c r="HN1954" s="130"/>
      <c r="HO1954" s="130"/>
      <c r="HP1954" s="130"/>
    </row>
    <row r="1955" spans="216:224" x14ac:dyDescent="0.3">
      <c r="HH1955" s="130"/>
      <c r="HI1955" s="130"/>
      <c r="HN1955" s="130"/>
      <c r="HO1955" s="130"/>
      <c r="HP1955" s="130"/>
    </row>
    <row r="1956" spans="216:224" x14ac:dyDescent="0.3">
      <c r="HH1956" s="130"/>
      <c r="HI1956" s="130"/>
      <c r="HN1956" s="130"/>
      <c r="HO1956" s="130"/>
      <c r="HP1956" s="130"/>
    </row>
    <row r="1957" spans="216:224" x14ac:dyDescent="0.3">
      <c r="HH1957" s="130"/>
      <c r="HI1957" s="130"/>
      <c r="HN1957" s="130"/>
      <c r="HO1957" s="130"/>
      <c r="HP1957" s="130"/>
    </row>
    <row r="1958" spans="216:224" x14ac:dyDescent="0.3">
      <c r="HH1958" s="130"/>
      <c r="HI1958" s="130"/>
      <c r="HN1958" s="130"/>
      <c r="HO1958" s="130"/>
      <c r="HP1958" s="130"/>
    </row>
    <row r="1959" spans="216:224" x14ac:dyDescent="0.3">
      <c r="HH1959" s="130"/>
      <c r="HI1959" s="130"/>
      <c r="HN1959" s="130"/>
      <c r="HO1959" s="130"/>
      <c r="HP1959" s="130"/>
    </row>
    <row r="1960" spans="216:224" x14ac:dyDescent="0.3">
      <c r="HH1960" s="130"/>
      <c r="HI1960" s="130"/>
      <c r="HN1960" s="130"/>
      <c r="HO1960" s="130"/>
      <c r="HP1960" s="130"/>
    </row>
    <row r="1961" spans="216:224" x14ac:dyDescent="0.3">
      <c r="HH1961" s="130"/>
      <c r="HI1961" s="130"/>
      <c r="HN1961" s="130"/>
      <c r="HO1961" s="130"/>
      <c r="HP1961" s="130"/>
    </row>
    <row r="1962" spans="216:224" x14ac:dyDescent="0.3">
      <c r="HH1962" s="130"/>
      <c r="HI1962" s="130"/>
      <c r="HN1962" s="130"/>
      <c r="HO1962" s="130"/>
      <c r="HP1962" s="130"/>
    </row>
    <row r="1963" spans="216:224" x14ac:dyDescent="0.3">
      <c r="HH1963" s="130"/>
      <c r="HI1963" s="130"/>
      <c r="HN1963" s="130"/>
      <c r="HO1963" s="130"/>
      <c r="HP1963" s="130"/>
    </row>
    <row r="1964" spans="216:224" x14ac:dyDescent="0.3">
      <c r="HH1964" s="130"/>
      <c r="HI1964" s="130"/>
      <c r="HN1964" s="130"/>
      <c r="HO1964" s="130"/>
      <c r="HP1964" s="130"/>
    </row>
    <row r="1965" spans="216:224" x14ac:dyDescent="0.3">
      <c r="HH1965" s="130"/>
      <c r="HI1965" s="130"/>
      <c r="HN1965" s="130"/>
      <c r="HO1965" s="130"/>
      <c r="HP1965" s="130"/>
    </row>
    <row r="1966" spans="216:224" x14ac:dyDescent="0.3">
      <c r="HH1966" s="130"/>
      <c r="HI1966" s="130"/>
      <c r="HN1966" s="130"/>
      <c r="HO1966" s="130"/>
      <c r="HP1966" s="130"/>
    </row>
    <row r="1967" spans="216:224" x14ac:dyDescent="0.3">
      <c r="HH1967" s="130"/>
      <c r="HI1967" s="130"/>
      <c r="HN1967" s="130"/>
      <c r="HO1967" s="130"/>
      <c r="HP1967" s="130"/>
    </row>
    <row r="1968" spans="216:224" x14ac:dyDescent="0.3">
      <c r="HH1968" s="130"/>
      <c r="HI1968" s="130"/>
      <c r="HN1968" s="130"/>
      <c r="HO1968" s="130"/>
      <c r="HP1968" s="130"/>
    </row>
    <row r="1969" spans="216:224" x14ac:dyDescent="0.3">
      <c r="HH1969" s="130"/>
      <c r="HI1969" s="130"/>
      <c r="HN1969" s="130"/>
      <c r="HO1969" s="130"/>
      <c r="HP1969" s="130"/>
    </row>
    <row r="1970" spans="216:224" x14ac:dyDescent="0.3">
      <c r="HH1970" s="130"/>
      <c r="HI1970" s="130"/>
      <c r="HN1970" s="130"/>
      <c r="HO1970" s="130"/>
      <c r="HP1970" s="130"/>
    </row>
    <row r="1971" spans="216:224" x14ac:dyDescent="0.3">
      <c r="HH1971" s="130"/>
      <c r="HI1971" s="130"/>
      <c r="HN1971" s="130"/>
      <c r="HO1971" s="130"/>
      <c r="HP1971" s="130"/>
    </row>
    <row r="1972" spans="216:224" x14ac:dyDescent="0.3">
      <c r="HH1972" s="130"/>
      <c r="HI1972" s="130"/>
      <c r="HN1972" s="130"/>
      <c r="HO1972" s="130"/>
      <c r="HP1972" s="130"/>
    </row>
    <row r="1973" spans="216:224" x14ac:dyDescent="0.3">
      <c r="HH1973" s="130"/>
      <c r="HI1973" s="130"/>
      <c r="HN1973" s="130"/>
      <c r="HO1973" s="130"/>
      <c r="HP1973" s="130"/>
    </row>
    <row r="1974" spans="216:224" x14ac:dyDescent="0.3">
      <c r="HH1974" s="130"/>
      <c r="HI1974" s="130"/>
      <c r="HN1974" s="130"/>
      <c r="HO1974" s="130"/>
      <c r="HP1974" s="130"/>
    </row>
    <row r="1975" spans="216:224" x14ac:dyDescent="0.3">
      <c r="HH1975" s="130"/>
      <c r="HI1975" s="130"/>
      <c r="HN1975" s="130"/>
      <c r="HO1975" s="130"/>
      <c r="HP1975" s="130"/>
    </row>
    <row r="1976" spans="216:224" x14ac:dyDescent="0.3">
      <c r="HH1976" s="130"/>
      <c r="HI1976" s="130"/>
      <c r="HN1976" s="130"/>
      <c r="HO1976" s="130"/>
      <c r="HP1976" s="130"/>
    </row>
    <row r="1977" spans="216:224" x14ac:dyDescent="0.3">
      <c r="HH1977" s="130"/>
      <c r="HI1977" s="130"/>
      <c r="HN1977" s="130"/>
      <c r="HO1977" s="130"/>
      <c r="HP1977" s="130"/>
    </row>
    <row r="1978" spans="216:224" x14ac:dyDescent="0.3">
      <c r="HH1978" s="130"/>
      <c r="HI1978" s="130"/>
      <c r="HN1978" s="130"/>
      <c r="HO1978" s="130"/>
      <c r="HP1978" s="130"/>
    </row>
    <row r="1979" spans="216:224" x14ac:dyDescent="0.3">
      <c r="HH1979" s="130"/>
      <c r="HI1979" s="130"/>
      <c r="HN1979" s="130"/>
      <c r="HO1979" s="130"/>
      <c r="HP1979" s="130"/>
    </row>
    <row r="1980" spans="216:224" x14ac:dyDescent="0.3">
      <c r="HH1980" s="130"/>
      <c r="HI1980" s="130"/>
      <c r="HN1980" s="130"/>
      <c r="HO1980" s="130"/>
      <c r="HP1980" s="130"/>
    </row>
    <row r="1981" spans="216:224" x14ac:dyDescent="0.3">
      <c r="HH1981" s="130"/>
      <c r="HI1981" s="130"/>
      <c r="HN1981" s="130"/>
      <c r="HO1981" s="130"/>
      <c r="HP1981" s="130"/>
    </row>
    <row r="1982" spans="216:224" x14ac:dyDescent="0.3">
      <c r="HH1982" s="130"/>
      <c r="HI1982" s="130"/>
      <c r="HN1982" s="130"/>
      <c r="HO1982" s="130"/>
      <c r="HP1982" s="130"/>
    </row>
    <row r="1983" spans="216:224" x14ac:dyDescent="0.3">
      <c r="HH1983" s="130"/>
      <c r="HI1983" s="130"/>
      <c r="HN1983" s="130"/>
      <c r="HO1983" s="130"/>
      <c r="HP1983" s="130"/>
    </row>
    <row r="1984" spans="216:224" x14ac:dyDescent="0.3">
      <c r="HH1984" s="130"/>
      <c r="HI1984" s="130"/>
      <c r="HN1984" s="130"/>
      <c r="HO1984" s="130"/>
      <c r="HP1984" s="130"/>
    </row>
    <row r="1985" spans="216:224" x14ac:dyDescent="0.3">
      <c r="HH1985" s="130"/>
      <c r="HI1985" s="130"/>
      <c r="HN1985" s="130"/>
      <c r="HO1985" s="130"/>
      <c r="HP1985" s="130"/>
    </row>
    <row r="1986" spans="216:224" x14ac:dyDescent="0.3">
      <c r="HH1986" s="130"/>
      <c r="HI1986" s="130"/>
      <c r="HN1986" s="130"/>
      <c r="HO1986" s="130"/>
      <c r="HP1986" s="130"/>
    </row>
    <row r="1987" spans="216:224" x14ac:dyDescent="0.3">
      <c r="HH1987" s="130"/>
      <c r="HI1987" s="130"/>
      <c r="HN1987" s="130"/>
      <c r="HO1987" s="130"/>
      <c r="HP1987" s="130"/>
    </row>
    <row r="1988" spans="216:224" x14ac:dyDescent="0.3">
      <c r="HH1988" s="130"/>
      <c r="HI1988" s="130"/>
      <c r="HN1988" s="130"/>
      <c r="HO1988" s="130"/>
      <c r="HP1988" s="130"/>
    </row>
    <row r="1989" spans="216:224" x14ac:dyDescent="0.3">
      <c r="HH1989" s="130"/>
      <c r="HI1989" s="130"/>
      <c r="HN1989" s="130"/>
      <c r="HO1989" s="130"/>
      <c r="HP1989" s="130"/>
    </row>
    <row r="1990" spans="216:224" x14ac:dyDescent="0.3">
      <c r="HH1990" s="130"/>
      <c r="HI1990" s="130"/>
      <c r="HN1990" s="130"/>
      <c r="HO1990" s="130"/>
      <c r="HP1990" s="130"/>
    </row>
    <row r="1991" spans="216:224" x14ac:dyDescent="0.3">
      <c r="HH1991" s="130"/>
      <c r="HI1991" s="130"/>
      <c r="HN1991" s="130"/>
      <c r="HO1991" s="130"/>
      <c r="HP1991" s="130"/>
    </row>
    <row r="1992" spans="216:224" x14ac:dyDescent="0.3">
      <c r="HH1992" s="130"/>
      <c r="HI1992" s="130"/>
      <c r="HN1992" s="130"/>
      <c r="HO1992" s="130"/>
      <c r="HP1992" s="130"/>
    </row>
    <row r="1993" spans="216:224" x14ac:dyDescent="0.3">
      <c r="HH1993" s="130"/>
      <c r="HI1993" s="130"/>
      <c r="HN1993" s="130"/>
      <c r="HO1993" s="130"/>
      <c r="HP1993" s="130"/>
    </row>
    <row r="1994" spans="216:224" x14ac:dyDescent="0.3">
      <c r="HH1994" s="130"/>
      <c r="HI1994" s="130"/>
      <c r="HN1994" s="130"/>
      <c r="HO1994" s="130"/>
      <c r="HP1994" s="130"/>
    </row>
    <row r="1995" spans="216:224" x14ac:dyDescent="0.3">
      <c r="HH1995" s="130"/>
      <c r="HI1995" s="130"/>
      <c r="HN1995" s="130"/>
      <c r="HO1995" s="130"/>
      <c r="HP1995" s="130"/>
    </row>
    <row r="1996" spans="216:224" x14ac:dyDescent="0.3">
      <c r="HH1996" s="130"/>
      <c r="HI1996" s="130"/>
      <c r="HN1996" s="130"/>
      <c r="HO1996" s="130"/>
      <c r="HP1996" s="130"/>
    </row>
    <row r="1997" spans="216:224" x14ac:dyDescent="0.3">
      <c r="HH1997" s="130"/>
      <c r="HI1997" s="130"/>
      <c r="HN1997" s="130"/>
      <c r="HO1997" s="130"/>
      <c r="HP1997" s="130"/>
    </row>
    <row r="1998" spans="216:224" x14ac:dyDescent="0.3">
      <c r="HH1998" s="130"/>
      <c r="HI1998" s="130"/>
      <c r="HN1998" s="130"/>
      <c r="HO1998" s="130"/>
      <c r="HP1998" s="130"/>
    </row>
    <row r="1999" spans="216:224" x14ac:dyDescent="0.3">
      <c r="HH1999" s="130"/>
      <c r="HI1999" s="130"/>
      <c r="HN1999" s="130"/>
      <c r="HO1999" s="130"/>
      <c r="HP1999" s="130"/>
    </row>
    <row r="2000" spans="216:224" x14ac:dyDescent="0.3">
      <c r="HH2000" s="130"/>
      <c r="HI2000" s="130"/>
      <c r="HN2000" s="130"/>
      <c r="HO2000" s="130"/>
      <c r="HP2000" s="130"/>
    </row>
    <row r="2001" spans="216:224" x14ac:dyDescent="0.3">
      <c r="HH2001" s="130"/>
      <c r="HI2001" s="130"/>
      <c r="HN2001" s="130"/>
      <c r="HO2001" s="130"/>
      <c r="HP2001" s="130"/>
    </row>
    <row r="2002" spans="216:224" x14ac:dyDescent="0.3">
      <c r="HH2002" s="130"/>
      <c r="HI2002" s="130"/>
      <c r="HN2002" s="130"/>
      <c r="HO2002" s="130"/>
      <c r="HP2002" s="130"/>
    </row>
    <row r="2003" spans="216:224" x14ac:dyDescent="0.3">
      <c r="HH2003" s="130"/>
      <c r="HI2003" s="130"/>
      <c r="HN2003" s="130"/>
      <c r="HO2003" s="130"/>
      <c r="HP2003" s="130"/>
    </row>
    <row r="2004" spans="216:224" x14ac:dyDescent="0.3">
      <c r="HH2004" s="130"/>
      <c r="HI2004" s="130"/>
      <c r="HN2004" s="130"/>
      <c r="HO2004" s="130"/>
      <c r="HP2004" s="130"/>
    </row>
    <row r="2005" spans="216:224" x14ac:dyDescent="0.3">
      <c r="HH2005" s="130"/>
      <c r="HI2005" s="130"/>
      <c r="HN2005" s="130"/>
      <c r="HO2005" s="130"/>
      <c r="HP2005" s="130"/>
    </row>
    <row r="2006" spans="216:224" x14ac:dyDescent="0.3">
      <c r="HH2006" s="130"/>
      <c r="HI2006" s="130"/>
      <c r="HN2006" s="130"/>
      <c r="HO2006" s="130"/>
      <c r="HP2006" s="130"/>
    </row>
    <row r="2007" spans="216:224" x14ac:dyDescent="0.3">
      <c r="HH2007" s="130"/>
      <c r="HI2007" s="130"/>
      <c r="HN2007" s="130"/>
      <c r="HO2007" s="130"/>
      <c r="HP2007" s="130"/>
    </row>
    <row r="2008" spans="216:224" x14ac:dyDescent="0.3">
      <c r="HH2008" s="130"/>
      <c r="HI2008" s="130"/>
      <c r="HN2008" s="130"/>
      <c r="HO2008" s="130"/>
      <c r="HP2008" s="130"/>
    </row>
    <row r="2009" spans="216:224" x14ac:dyDescent="0.3">
      <c r="HH2009" s="130"/>
      <c r="HI2009" s="130"/>
      <c r="HN2009" s="130"/>
      <c r="HO2009" s="130"/>
      <c r="HP2009" s="130"/>
    </row>
    <row r="2010" spans="216:224" x14ac:dyDescent="0.3">
      <c r="HH2010" s="130"/>
      <c r="HI2010" s="130"/>
      <c r="HN2010" s="130"/>
      <c r="HO2010" s="130"/>
      <c r="HP2010" s="130"/>
    </row>
    <row r="2011" spans="216:224" x14ac:dyDescent="0.3">
      <c r="HH2011" s="130"/>
      <c r="HI2011" s="130"/>
      <c r="HN2011" s="130"/>
      <c r="HO2011" s="130"/>
      <c r="HP2011" s="130"/>
    </row>
    <row r="2012" spans="216:224" x14ac:dyDescent="0.3">
      <c r="HH2012" s="130"/>
      <c r="HI2012" s="130"/>
      <c r="HN2012" s="130"/>
      <c r="HO2012" s="130"/>
      <c r="HP2012" s="130"/>
    </row>
    <row r="2013" spans="216:224" x14ac:dyDescent="0.3">
      <c r="HH2013" s="130"/>
      <c r="HI2013" s="130"/>
      <c r="HN2013" s="130"/>
      <c r="HO2013" s="130"/>
      <c r="HP2013" s="130"/>
    </row>
    <row r="2014" spans="216:224" x14ac:dyDescent="0.3">
      <c r="HH2014" s="130"/>
      <c r="HI2014" s="130"/>
      <c r="HN2014" s="130"/>
      <c r="HO2014" s="130"/>
      <c r="HP2014" s="130"/>
    </row>
    <row r="2015" spans="216:224" x14ac:dyDescent="0.3">
      <c r="HH2015" s="130"/>
      <c r="HI2015" s="130"/>
      <c r="HN2015" s="130"/>
      <c r="HO2015" s="130"/>
      <c r="HP2015" s="130"/>
    </row>
    <row r="2016" spans="216:224" x14ac:dyDescent="0.3">
      <c r="HH2016" s="130"/>
      <c r="HI2016" s="130"/>
      <c r="HN2016" s="130"/>
      <c r="HO2016" s="130"/>
      <c r="HP2016" s="130"/>
    </row>
    <row r="2017" spans="216:224" x14ac:dyDescent="0.3">
      <c r="HH2017" s="130"/>
      <c r="HI2017" s="130"/>
      <c r="HN2017" s="130"/>
      <c r="HO2017" s="130"/>
      <c r="HP2017" s="130"/>
    </row>
    <row r="2018" spans="216:224" x14ac:dyDescent="0.3">
      <c r="HH2018" s="130"/>
      <c r="HI2018" s="130"/>
      <c r="HN2018" s="130"/>
      <c r="HO2018" s="130"/>
      <c r="HP2018" s="130"/>
    </row>
    <row r="2019" spans="216:224" x14ac:dyDescent="0.3">
      <c r="HH2019" s="130"/>
      <c r="HI2019" s="130"/>
      <c r="HN2019" s="130"/>
      <c r="HO2019" s="130"/>
      <c r="HP2019" s="130"/>
    </row>
    <row r="2020" spans="216:224" x14ac:dyDescent="0.3">
      <c r="HH2020" s="130"/>
      <c r="HI2020" s="130"/>
      <c r="HN2020" s="130"/>
      <c r="HO2020" s="130"/>
      <c r="HP2020" s="130"/>
    </row>
    <row r="2021" spans="216:224" x14ac:dyDescent="0.3">
      <c r="HH2021" s="130"/>
      <c r="HI2021" s="130"/>
      <c r="HN2021" s="130"/>
      <c r="HO2021" s="130"/>
      <c r="HP2021" s="130"/>
    </row>
    <row r="2022" spans="216:224" x14ac:dyDescent="0.3">
      <c r="HH2022" s="130"/>
      <c r="HI2022" s="130"/>
      <c r="HN2022" s="130"/>
      <c r="HO2022" s="130"/>
      <c r="HP2022" s="130"/>
    </row>
    <row r="2023" spans="216:224" x14ac:dyDescent="0.3">
      <c r="HH2023" s="130"/>
      <c r="HI2023" s="130"/>
      <c r="HN2023" s="130"/>
      <c r="HO2023" s="130"/>
      <c r="HP2023" s="130"/>
    </row>
    <row r="2024" spans="216:224" x14ac:dyDescent="0.3">
      <c r="HH2024" s="130"/>
      <c r="HI2024" s="130"/>
      <c r="HN2024" s="130"/>
      <c r="HO2024" s="130"/>
      <c r="HP2024" s="130"/>
    </row>
    <row r="2025" spans="216:224" x14ac:dyDescent="0.3">
      <c r="HH2025" s="130"/>
      <c r="HI2025" s="130"/>
      <c r="HN2025" s="130"/>
      <c r="HO2025" s="130"/>
      <c r="HP2025" s="130"/>
    </row>
    <row r="2026" spans="216:224" x14ac:dyDescent="0.3">
      <c r="HH2026" s="130"/>
      <c r="HI2026" s="130"/>
      <c r="HN2026" s="130"/>
      <c r="HO2026" s="130"/>
      <c r="HP2026" s="130"/>
    </row>
    <row r="2027" spans="216:224" x14ac:dyDescent="0.3">
      <c r="HH2027" s="130"/>
      <c r="HI2027" s="130"/>
      <c r="HN2027" s="130"/>
      <c r="HO2027" s="130"/>
      <c r="HP2027" s="130"/>
    </row>
    <row r="2028" spans="216:224" x14ac:dyDescent="0.3">
      <c r="HH2028" s="130"/>
      <c r="HI2028" s="130"/>
      <c r="HN2028" s="130"/>
      <c r="HO2028" s="130"/>
      <c r="HP2028" s="130"/>
    </row>
    <row r="2029" spans="216:224" x14ac:dyDescent="0.3">
      <c r="HH2029" s="130"/>
      <c r="HI2029" s="130"/>
      <c r="HN2029" s="130"/>
      <c r="HO2029" s="130"/>
      <c r="HP2029" s="130"/>
    </row>
    <row r="2030" spans="216:224" x14ac:dyDescent="0.3">
      <c r="HH2030" s="130"/>
      <c r="HI2030" s="130"/>
      <c r="HN2030" s="130"/>
      <c r="HO2030" s="130"/>
      <c r="HP2030" s="130"/>
    </row>
    <row r="2031" spans="216:224" x14ac:dyDescent="0.3">
      <c r="HH2031" s="130"/>
      <c r="HI2031" s="130"/>
      <c r="HN2031" s="130"/>
      <c r="HO2031" s="130"/>
      <c r="HP2031" s="130"/>
    </row>
    <row r="2032" spans="216:224" x14ac:dyDescent="0.3">
      <c r="HH2032" s="130"/>
      <c r="HI2032" s="130"/>
      <c r="HN2032" s="130"/>
      <c r="HO2032" s="130"/>
      <c r="HP2032" s="130"/>
    </row>
    <row r="2033" spans="216:224" x14ac:dyDescent="0.3">
      <c r="HH2033" s="130"/>
      <c r="HI2033" s="130"/>
      <c r="HN2033" s="130"/>
      <c r="HO2033" s="130"/>
      <c r="HP2033" s="130"/>
    </row>
    <row r="2034" spans="216:224" x14ac:dyDescent="0.3">
      <c r="HH2034" s="130"/>
      <c r="HI2034" s="130"/>
      <c r="HN2034" s="130"/>
      <c r="HO2034" s="130"/>
      <c r="HP2034" s="130"/>
    </row>
    <row r="2035" spans="216:224" x14ac:dyDescent="0.3">
      <c r="HH2035" s="130"/>
      <c r="HI2035" s="130"/>
      <c r="HN2035" s="130"/>
      <c r="HO2035" s="130"/>
      <c r="HP2035" s="130"/>
    </row>
    <row r="2036" spans="216:224" x14ac:dyDescent="0.3">
      <c r="HH2036" s="130"/>
      <c r="HI2036" s="130"/>
      <c r="HN2036" s="130"/>
      <c r="HO2036" s="130"/>
      <c r="HP2036" s="130"/>
    </row>
    <row r="2037" spans="216:224" x14ac:dyDescent="0.3">
      <c r="HH2037" s="130"/>
      <c r="HI2037" s="130"/>
      <c r="HN2037" s="130"/>
      <c r="HO2037" s="130"/>
      <c r="HP2037" s="130"/>
    </row>
    <row r="2038" spans="216:224" x14ac:dyDescent="0.3">
      <c r="HH2038" s="130"/>
      <c r="HI2038" s="130"/>
      <c r="HN2038" s="130"/>
      <c r="HO2038" s="130"/>
      <c r="HP2038" s="130"/>
    </row>
    <row r="2039" spans="216:224" x14ac:dyDescent="0.3">
      <c r="HH2039" s="130"/>
      <c r="HI2039" s="130"/>
      <c r="HN2039" s="130"/>
      <c r="HO2039" s="130"/>
      <c r="HP2039" s="130"/>
    </row>
    <row r="2040" spans="216:224" x14ac:dyDescent="0.3">
      <c r="HH2040" s="130"/>
      <c r="HI2040" s="130"/>
      <c r="HN2040" s="130"/>
      <c r="HO2040" s="130"/>
      <c r="HP2040" s="130"/>
    </row>
    <row r="2041" spans="216:224" x14ac:dyDescent="0.3">
      <c r="HH2041" s="130"/>
      <c r="HI2041" s="130"/>
      <c r="HN2041" s="130"/>
      <c r="HO2041" s="130"/>
      <c r="HP2041" s="130"/>
    </row>
    <row r="2042" spans="216:224" x14ac:dyDescent="0.3">
      <c r="HH2042" s="130"/>
      <c r="HI2042" s="130"/>
      <c r="HN2042" s="130"/>
      <c r="HO2042" s="130"/>
      <c r="HP2042" s="130"/>
    </row>
    <row r="2043" spans="216:224" x14ac:dyDescent="0.3">
      <c r="HH2043" s="130"/>
      <c r="HI2043" s="130"/>
      <c r="HN2043" s="130"/>
      <c r="HO2043" s="130"/>
      <c r="HP2043" s="130"/>
    </row>
    <row r="2044" spans="216:224" x14ac:dyDescent="0.3">
      <c r="HH2044" s="130"/>
      <c r="HI2044" s="130"/>
      <c r="HN2044" s="130"/>
      <c r="HO2044" s="130"/>
      <c r="HP2044" s="130"/>
    </row>
    <row r="2045" spans="216:224" x14ac:dyDescent="0.3">
      <c r="HH2045" s="130"/>
      <c r="HI2045" s="130"/>
      <c r="HN2045" s="130"/>
      <c r="HO2045" s="130"/>
      <c r="HP2045" s="130"/>
    </row>
    <row r="2046" spans="216:224" x14ac:dyDescent="0.3">
      <c r="HH2046" s="130"/>
      <c r="HI2046" s="130"/>
      <c r="HN2046" s="130"/>
      <c r="HO2046" s="130"/>
      <c r="HP2046" s="130"/>
    </row>
    <row r="2047" spans="216:224" x14ac:dyDescent="0.3">
      <c r="HH2047" s="130"/>
      <c r="HI2047" s="130"/>
      <c r="HN2047" s="130"/>
      <c r="HO2047" s="130"/>
      <c r="HP2047" s="130"/>
    </row>
    <row r="2048" spans="216:224" x14ac:dyDescent="0.3">
      <c r="HH2048" s="130"/>
      <c r="HI2048" s="130"/>
      <c r="HN2048" s="130"/>
      <c r="HO2048" s="130"/>
      <c r="HP2048" s="130"/>
    </row>
    <row r="2049" spans="216:224" x14ac:dyDescent="0.3">
      <c r="HH2049" s="130"/>
      <c r="HI2049" s="130"/>
      <c r="HN2049" s="130"/>
      <c r="HO2049" s="130"/>
      <c r="HP2049" s="130"/>
    </row>
    <row r="2050" spans="216:224" x14ac:dyDescent="0.3">
      <c r="HH2050" s="130"/>
      <c r="HI2050" s="130"/>
      <c r="HN2050" s="130"/>
      <c r="HO2050" s="130"/>
      <c r="HP2050" s="130"/>
    </row>
    <row r="2051" spans="216:224" x14ac:dyDescent="0.3">
      <c r="HH2051" s="130"/>
      <c r="HI2051" s="130"/>
      <c r="HN2051" s="130"/>
      <c r="HO2051" s="130"/>
      <c r="HP2051" s="130"/>
    </row>
    <row r="2052" spans="216:224" x14ac:dyDescent="0.3">
      <c r="HH2052" s="130"/>
      <c r="HI2052" s="130"/>
      <c r="HN2052" s="130"/>
      <c r="HO2052" s="130"/>
      <c r="HP2052" s="130"/>
    </row>
    <row r="2053" spans="216:224" x14ac:dyDescent="0.3">
      <c r="HH2053" s="130"/>
      <c r="HI2053" s="130"/>
      <c r="HN2053" s="130"/>
      <c r="HO2053" s="130"/>
      <c r="HP2053" s="130"/>
    </row>
    <row r="2054" spans="216:224" x14ac:dyDescent="0.3">
      <c r="HH2054" s="130"/>
      <c r="HI2054" s="130"/>
      <c r="HN2054" s="130"/>
      <c r="HO2054" s="130"/>
      <c r="HP2054" s="130"/>
    </row>
    <row r="2055" spans="216:224" x14ac:dyDescent="0.3">
      <c r="HH2055" s="130"/>
      <c r="HI2055" s="130"/>
      <c r="HN2055" s="130"/>
      <c r="HO2055" s="130"/>
      <c r="HP2055" s="130"/>
    </row>
    <row r="2056" spans="216:224" x14ac:dyDescent="0.3">
      <c r="HH2056" s="130"/>
      <c r="HI2056" s="130"/>
      <c r="HN2056" s="130"/>
      <c r="HO2056" s="130"/>
      <c r="HP2056" s="130"/>
    </row>
    <row r="2057" spans="216:224" x14ac:dyDescent="0.3">
      <c r="HH2057" s="130"/>
      <c r="HI2057" s="130"/>
      <c r="HN2057" s="130"/>
      <c r="HO2057" s="130"/>
      <c r="HP2057" s="130"/>
    </row>
    <row r="2058" spans="216:224" x14ac:dyDescent="0.3">
      <c r="HH2058" s="130"/>
      <c r="HI2058" s="130"/>
      <c r="HN2058" s="130"/>
      <c r="HO2058" s="130"/>
      <c r="HP2058" s="130"/>
    </row>
    <row r="2059" spans="216:224" x14ac:dyDescent="0.3">
      <c r="HH2059" s="130"/>
      <c r="HI2059" s="130"/>
      <c r="HN2059" s="130"/>
      <c r="HO2059" s="130"/>
      <c r="HP2059" s="130"/>
    </row>
    <row r="2060" spans="216:224" x14ac:dyDescent="0.3">
      <c r="HH2060" s="130"/>
      <c r="HI2060" s="130"/>
      <c r="HN2060" s="130"/>
      <c r="HO2060" s="130"/>
      <c r="HP2060" s="130"/>
    </row>
    <row r="2061" spans="216:224" x14ac:dyDescent="0.3">
      <c r="HH2061" s="130"/>
      <c r="HI2061" s="130"/>
      <c r="HN2061" s="130"/>
      <c r="HO2061" s="130"/>
      <c r="HP2061" s="130"/>
    </row>
    <row r="2062" spans="216:224" x14ac:dyDescent="0.3">
      <c r="HH2062" s="130"/>
      <c r="HI2062" s="130"/>
      <c r="HN2062" s="130"/>
      <c r="HO2062" s="130"/>
      <c r="HP2062" s="130"/>
    </row>
    <row r="2063" spans="216:224" x14ac:dyDescent="0.3">
      <c r="HH2063" s="130"/>
      <c r="HI2063" s="130"/>
      <c r="HN2063" s="130"/>
      <c r="HO2063" s="130"/>
      <c r="HP2063" s="130"/>
    </row>
    <row r="2064" spans="216:224" x14ac:dyDescent="0.3">
      <c r="HH2064" s="130"/>
      <c r="HI2064" s="130"/>
      <c r="HN2064" s="130"/>
      <c r="HO2064" s="130"/>
      <c r="HP2064" s="130"/>
    </row>
    <row r="2065" spans="216:224" x14ac:dyDescent="0.3">
      <c r="HH2065" s="130"/>
      <c r="HI2065" s="130"/>
      <c r="HN2065" s="130"/>
      <c r="HO2065" s="130"/>
      <c r="HP2065" s="130"/>
    </row>
    <row r="2066" spans="216:224" x14ac:dyDescent="0.3">
      <c r="HH2066" s="130"/>
      <c r="HI2066" s="130"/>
      <c r="HN2066" s="130"/>
      <c r="HO2066" s="130"/>
      <c r="HP2066" s="130"/>
    </row>
    <row r="2067" spans="216:224" x14ac:dyDescent="0.3">
      <c r="HH2067" s="130"/>
      <c r="HI2067" s="130"/>
      <c r="HN2067" s="130"/>
      <c r="HO2067" s="130"/>
      <c r="HP2067" s="130"/>
    </row>
    <row r="2068" spans="216:224" x14ac:dyDescent="0.3">
      <c r="HH2068" s="130"/>
      <c r="HI2068" s="130"/>
      <c r="HN2068" s="130"/>
      <c r="HO2068" s="130"/>
      <c r="HP2068" s="130"/>
    </row>
    <row r="2069" spans="216:224" x14ac:dyDescent="0.3">
      <c r="HH2069" s="130"/>
      <c r="HI2069" s="130"/>
      <c r="HN2069" s="130"/>
      <c r="HO2069" s="130"/>
      <c r="HP2069" s="130"/>
    </row>
    <row r="2070" spans="216:224" x14ac:dyDescent="0.3">
      <c r="HH2070" s="130"/>
      <c r="HI2070" s="130"/>
      <c r="HN2070" s="130"/>
      <c r="HO2070" s="130"/>
      <c r="HP2070" s="130"/>
    </row>
    <row r="2071" spans="216:224" x14ac:dyDescent="0.3">
      <c r="HH2071" s="130"/>
      <c r="HI2071" s="130"/>
      <c r="HN2071" s="130"/>
      <c r="HO2071" s="130"/>
      <c r="HP2071" s="130"/>
    </row>
    <row r="2072" spans="216:224" x14ac:dyDescent="0.3">
      <c r="HH2072" s="130"/>
      <c r="HI2072" s="130"/>
      <c r="HN2072" s="130"/>
      <c r="HO2072" s="130"/>
      <c r="HP2072" s="130"/>
    </row>
    <row r="2073" spans="216:224" x14ac:dyDescent="0.3">
      <c r="HH2073" s="130"/>
      <c r="HI2073" s="130"/>
      <c r="HN2073" s="130"/>
      <c r="HO2073" s="130"/>
      <c r="HP2073" s="130"/>
    </row>
    <row r="2074" spans="216:224" x14ac:dyDescent="0.3">
      <c r="HH2074" s="130"/>
      <c r="HI2074" s="130"/>
      <c r="HN2074" s="130"/>
      <c r="HO2074" s="130"/>
      <c r="HP2074" s="130"/>
    </row>
    <row r="2075" spans="216:224" x14ac:dyDescent="0.3">
      <c r="HH2075" s="130"/>
      <c r="HI2075" s="130"/>
      <c r="HN2075" s="130"/>
      <c r="HO2075" s="130"/>
      <c r="HP2075" s="130"/>
    </row>
    <row r="2076" spans="216:224" x14ac:dyDescent="0.3">
      <c r="HH2076" s="130"/>
      <c r="HI2076" s="130"/>
      <c r="HN2076" s="130"/>
      <c r="HO2076" s="130"/>
      <c r="HP2076" s="130"/>
    </row>
    <row r="2077" spans="216:224" x14ac:dyDescent="0.3">
      <c r="HH2077" s="130"/>
      <c r="HI2077" s="130"/>
      <c r="HN2077" s="130"/>
      <c r="HO2077" s="130"/>
      <c r="HP2077" s="130"/>
    </row>
    <row r="2078" spans="216:224" x14ac:dyDescent="0.3">
      <c r="HH2078" s="130"/>
      <c r="HI2078" s="130"/>
      <c r="HN2078" s="130"/>
      <c r="HO2078" s="130"/>
      <c r="HP2078" s="130"/>
    </row>
    <row r="2079" spans="216:224" x14ac:dyDescent="0.3">
      <c r="HH2079" s="130"/>
      <c r="HI2079" s="130"/>
      <c r="HN2079" s="130"/>
      <c r="HO2079" s="130"/>
      <c r="HP2079" s="130"/>
    </row>
    <row r="2080" spans="216:224" x14ac:dyDescent="0.3">
      <c r="HH2080" s="130"/>
      <c r="HI2080" s="130"/>
      <c r="HN2080" s="130"/>
      <c r="HO2080" s="130"/>
      <c r="HP2080" s="130"/>
    </row>
    <row r="2081" spans="216:224" x14ac:dyDescent="0.3">
      <c r="HH2081" s="130"/>
      <c r="HI2081" s="130"/>
      <c r="HN2081" s="130"/>
      <c r="HO2081" s="130"/>
      <c r="HP2081" s="130"/>
    </row>
    <row r="2082" spans="216:224" x14ac:dyDescent="0.3">
      <c r="HH2082" s="130"/>
      <c r="HI2082" s="130"/>
      <c r="HN2082" s="130"/>
      <c r="HO2082" s="130"/>
      <c r="HP2082" s="130"/>
    </row>
    <row r="2083" spans="216:224" x14ac:dyDescent="0.3">
      <c r="HH2083" s="130"/>
      <c r="HI2083" s="130"/>
      <c r="HN2083" s="130"/>
      <c r="HO2083" s="130"/>
      <c r="HP2083" s="130"/>
    </row>
    <row r="2084" spans="216:224" x14ac:dyDescent="0.3">
      <c r="HH2084" s="130"/>
      <c r="HI2084" s="130"/>
      <c r="HN2084" s="130"/>
      <c r="HO2084" s="130"/>
      <c r="HP2084" s="130"/>
    </row>
    <row r="2085" spans="216:224" x14ac:dyDescent="0.3">
      <c r="HH2085" s="130"/>
      <c r="HI2085" s="130"/>
      <c r="HN2085" s="130"/>
      <c r="HO2085" s="130"/>
      <c r="HP2085" s="130"/>
    </row>
    <row r="2086" spans="216:224" x14ac:dyDescent="0.3">
      <c r="HH2086" s="130"/>
      <c r="HI2086" s="130"/>
      <c r="HN2086" s="130"/>
      <c r="HO2086" s="130"/>
      <c r="HP2086" s="130"/>
    </row>
    <row r="2087" spans="216:224" x14ac:dyDescent="0.3">
      <c r="HH2087" s="130"/>
      <c r="HI2087" s="130"/>
      <c r="HN2087" s="130"/>
      <c r="HO2087" s="130"/>
      <c r="HP2087" s="130"/>
    </row>
    <row r="2088" spans="216:224" x14ac:dyDescent="0.3">
      <c r="HH2088" s="130"/>
      <c r="HI2088" s="130"/>
      <c r="HN2088" s="130"/>
      <c r="HO2088" s="130"/>
      <c r="HP2088" s="130"/>
    </row>
    <row r="2089" spans="216:224" x14ac:dyDescent="0.3">
      <c r="HH2089" s="130"/>
      <c r="HI2089" s="130"/>
      <c r="HN2089" s="130"/>
      <c r="HO2089" s="130"/>
      <c r="HP2089" s="130"/>
    </row>
    <row r="2090" spans="216:224" x14ac:dyDescent="0.3">
      <c r="HH2090" s="130"/>
      <c r="HI2090" s="130"/>
      <c r="HN2090" s="130"/>
      <c r="HO2090" s="130"/>
      <c r="HP2090" s="130"/>
    </row>
    <row r="2091" spans="216:224" x14ac:dyDescent="0.3">
      <c r="HH2091" s="130"/>
      <c r="HI2091" s="130"/>
      <c r="HN2091" s="130"/>
      <c r="HO2091" s="130"/>
      <c r="HP2091" s="130"/>
    </row>
    <row r="2092" spans="216:224" x14ac:dyDescent="0.3">
      <c r="HH2092" s="130"/>
      <c r="HI2092" s="130"/>
      <c r="HN2092" s="130"/>
      <c r="HO2092" s="130"/>
      <c r="HP2092" s="130"/>
    </row>
    <row r="2093" spans="216:224" x14ac:dyDescent="0.3">
      <c r="HH2093" s="130"/>
      <c r="HI2093" s="130"/>
      <c r="HN2093" s="130"/>
      <c r="HO2093" s="130"/>
      <c r="HP2093" s="130"/>
    </row>
    <row r="2094" spans="216:224" x14ac:dyDescent="0.3">
      <c r="HH2094" s="130"/>
      <c r="HI2094" s="130"/>
      <c r="HN2094" s="130"/>
      <c r="HO2094" s="130"/>
      <c r="HP2094" s="130"/>
    </row>
    <row r="2095" spans="216:224" x14ac:dyDescent="0.3">
      <c r="HH2095" s="130"/>
      <c r="HI2095" s="130"/>
      <c r="HN2095" s="130"/>
      <c r="HO2095" s="130"/>
      <c r="HP2095" s="130"/>
    </row>
    <row r="2096" spans="216:224" x14ac:dyDescent="0.3">
      <c r="HH2096" s="130"/>
      <c r="HI2096" s="130"/>
      <c r="HN2096" s="130"/>
      <c r="HO2096" s="130"/>
      <c r="HP2096" s="130"/>
    </row>
    <row r="2097" spans="216:224" x14ac:dyDescent="0.3">
      <c r="HH2097" s="130"/>
      <c r="HI2097" s="130"/>
      <c r="HN2097" s="130"/>
      <c r="HO2097" s="130"/>
      <c r="HP2097" s="130"/>
    </row>
    <row r="2098" spans="216:224" x14ac:dyDescent="0.3">
      <c r="HH2098" s="130"/>
      <c r="HI2098" s="130"/>
      <c r="HN2098" s="130"/>
      <c r="HO2098" s="130"/>
      <c r="HP2098" s="130"/>
    </row>
    <row r="2099" spans="216:224" x14ac:dyDescent="0.3">
      <c r="HH2099" s="130"/>
      <c r="HI2099" s="130"/>
      <c r="HN2099" s="130"/>
      <c r="HO2099" s="130"/>
      <c r="HP2099" s="130"/>
    </row>
    <row r="2100" spans="216:224" x14ac:dyDescent="0.3">
      <c r="HH2100" s="130"/>
      <c r="HI2100" s="130"/>
      <c r="HN2100" s="130"/>
      <c r="HO2100" s="130"/>
      <c r="HP2100" s="130"/>
    </row>
    <row r="2101" spans="216:224" x14ac:dyDescent="0.3">
      <c r="HH2101" s="130"/>
      <c r="HI2101" s="130"/>
      <c r="HN2101" s="130"/>
      <c r="HO2101" s="130"/>
      <c r="HP2101" s="130"/>
    </row>
    <row r="2102" spans="216:224" x14ac:dyDescent="0.3">
      <c r="HH2102" s="130"/>
      <c r="HI2102" s="130"/>
      <c r="HN2102" s="130"/>
      <c r="HO2102" s="130"/>
      <c r="HP2102" s="130"/>
    </row>
    <row r="2103" spans="216:224" x14ac:dyDescent="0.3">
      <c r="HH2103" s="130"/>
      <c r="HI2103" s="130"/>
      <c r="HN2103" s="130"/>
      <c r="HO2103" s="130"/>
      <c r="HP2103" s="130"/>
    </row>
    <row r="2104" spans="216:224" x14ac:dyDescent="0.3">
      <c r="HH2104" s="130"/>
      <c r="HI2104" s="130"/>
      <c r="HN2104" s="130"/>
      <c r="HO2104" s="130"/>
      <c r="HP2104" s="130"/>
    </row>
    <row r="2105" spans="216:224" x14ac:dyDescent="0.3">
      <c r="HH2105" s="130"/>
      <c r="HI2105" s="130"/>
      <c r="HN2105" s="130"/>
      <c r="HO2105" s="130"/>
      <c r="HP2105" s="130"/>
    </row>
    <row r="2106" spans="216:224" x14ac:dyDescent="0.3">
      <c r="HH2106" s="130"/>
      <c r="HI2106" s="130"/>
      <c r="HN2106" s="130"/>
      <c r="HO2106" s="130"/>
      <c r="HP2106" s="130"/>
    </row>
    <row r="2107" spans="216:224" x14ac:dyDescent="0.3">
      <c r="HH2107" s="130"/>
      <c r="HI2107" s="130"/>
      <c r="HN2107" s="130"/>
      <c r="HO2107" s="130"/>
      <c r="HP2107" s="130"/>
    </row>
    <row r="2108" spans="216:224" x14ac:dyDescent="0.3">
      <c r="HH2108" s="130"/>
      <c r="HI2108" s="130"/>
      <c r="HN2108" s="130"/>
      <c r="HO2108" s="130"/>
      <c r="HP2108" s="130"/>
    </row>
    <row r="2109" spans="216:224" x14ac:dyDescent="0.3">
      <c r="HH2109" s="130"/>
      <c r="HI2109" s="130"/>
      <c r="HN2109" s="130"/>
      <c r="HO2109" s="130"/>
      <c r="HP2109" s="130"/>
    </row>
    <row r="2110" spans="216:224" x14ac:dyDescent="0.3">
      <c r="HH2110" s="130"/>
      <c r="HI2110" s="130"/>
      <c r="HN2110" s="130"/>
      <c r="HO2110" s="130"/>
      <c r="HP2110" s="130"/>
    </row>
    <row r="2111" spans="216:224" x14ac:dyDescent="0.3">
      <c r="HH2111" s="130"/>
      <c r="HI2111" s="130"/>
      <c r="HN2111" s="130"/>
      <c r="HO2111" s="130"/>
      <c r="HP2111" s="130"/>
    </row>
    <row r="2112" spans="216:224" x14ac:dyDescent="0.3">
      <c r="HH2112" s="130"/>
      <c r="HI2112" s="130"/>
      <c r="HN2112" s="130"/>
      <c r="HO2112" s="130"/>
      <c r="HP2112" s="130"/>
    </row>
    <row r="2113" spans="216:224" x14ac:dyDescent="0.3">
      <c r="HH2113" s="130"/>
      <c r="HI2113" s="130"/>
      <c r="HN2113" s="130"/>
      <c r="HO2113" s="130"/>
      <c r="HP2113" s="130"/>
    </row>
    <row r="2114" spans="216:224" x14ac:dyDescent="0.3">
      <c r="HH2114" s="130"/>
      <c r="HI2114" s="130"/>
      <c r="HN2114" s="130"/>
      <c r="HO2114" s="130"/>
      <c r="HP2114" s="130"/>
    </row>
    <row r="2115" spans="216:224" x14ac:dyDescent="0.3">
      <c r="HH2115" s="130"/>
      <c r="HI2115" s="130"/>
      <c r="HN2115" s="130"/>
      <c r="HO2115" s="130"/>
      <c r="HP2115" s="130"/>
    </row>
    <row r="2116" spans="216:224" x14ac:dyDescent="0.3">
      <c r="HH2116" s="130"/>
      <c r="HI2116" s="130"/>
      <c r="HN2116" s="130"/>
      <c r="HO2116" s="130"/>
      <c r="HP2116" s="130"/>
    </row>
    <row r="2117" spans="216:224" x14ac:dyDescent="0.3">
      <c r="HH2117" s="130"/>
      <c r="HI2117" s="130"/>
      <c r="HN2117" s="130"/>
      <c r="HO2117" s="130"/>
      <c r="HP2117" s="130"/>
    </row>
    <row r="2118" spans="216:224" x14ac:dyDescent="0.3">
      <c r="HH2118" s="130"/>
      <c r="HI2118" s="130"/>
      <c r="HN2118" s="130"/>
      <c r="HO2118" s="130"/>
      <c r="HP2118" s="130"/>
    </row>
    <row r="2119" spans="216:224" x14ac:dyDescent="0.3">
      <c r="HH2119" s="130"/>
      <c r="HI2119" s="130"/>
      <c r="HN2119" s="130"/>
      <c r="HO2119" s="130"/>
      <c r="HP2119" s="130"/>
    </row>
    <row r="2120" spans="216:224" x14ac:dyDescent="0.3">
      <c r="HH2120" s="130"/>
      <c r="HI2120" s="130"/>
      <c r="HN2120" s="130"/>
      <c r="HO2120" s="130"/>
      <c r="HP2120" s="130"/>
    </row>
    <row r="2121" spans="216:224" x14ac:dyDescent="0.3">
      <c r="HH2121" s="130"/>
      <c r="HI2121" s="130"/>
      <c r="HN2121" s="130"/>
      <c r="HO2121" s="130"/>
      <c r="HP2121" s="130"/>
    </row>
    <row r="2122" spans="216:224" x14ac:dyDescent="0.3">
      <c r="HH2122" s="130"/>
      <c r="HI2122" s="130"/>
      <c r="HN2122" s="130"/>
      <c r="HO2122" s="130"/>
      <c r="HP2122" s="130"/>
    </row>
    <row r="2123" spans="216:224" x14ac:dyDescent="0.3">
      <c r="HH2123" s="130"/>
      <c r="HI2123" s="130"/>
      <c r="HN2123" s="130"/>
      <c r="HO2123" s="130"/>
      <c r="HP2123" s="130"/>
    </row>
    <row r="2124" spans="216:224" x14ac:dyDescent="0.3">
      <c r="HH2124" s="130"/>
      <c r="HI2124" s="130"/>
      <c r="HN2124" s="130"/>
      <c r="HO2124" s="130"/>
      <c r="HP2124" s="130"/>
    </row>
    <row r="2125" spans="216:224" x14ac:dyDescent="0.3">
      <c r="HH2125" s="130"/>
      <c r="HI2125" s="130"/>
      <c r="HN2125" s="130"/>
      <c r="HO2125" s="130"/>
      <c r="HP2125" s="130"/>
    </row>
    <row r="2126" spans="216:224" x14ac:dyDescent="0.3">
      <c r="HH2126" s="130"/>
      <c r="HI2126" s="130"/>
      <c r="HN2126" s="130"/>
      <c r="HO2126" s="130"/>
      <c r="HP2126" s="130"/>
    </row>
    <row r="2127" spans="216:224" x14ac:dyDescent="0.3">
      <c r="HH2127" s="130"/>
      <c r="HI2127" s="130"/>
      <c r="HN2127" s="130"/>
      <c r="HO2127" s="130"/>
      <c r="HP2127" s="130"/>
    </row>
    <row r="2128" spans="216:224" x14ac:dyDescent="0.3">
      <c r="HH2128" s="130"/>
      <c r="HI2128" s="130"/>
      <c r="HN2128" s="130"/>
      <c r="HO2128" s="130"/>
      <c r="HP2128" s="130"/>
    </row>
    <row r="2129" spans="216:224" x14ac:dyDescent="0.3">
      <c r="HH2129" s="130"/>
      <c r="HI2129" s="130"/>
      <c r="HN2129" s="130"/>
      <c r="HO2129" s="130"/>
      <c r="HP2129" s="130"/>
    </row>
    <row r="2130" spans="216:224" x14ac:dyDescent="0.3">
      <c r="HH2130" s="130"/>
      <c r="HI2130" s="130"/>
      <c r="HN2130" s="130"/>
      <c r="HO2130" s="130"/>
      <c r="HP2130" s="130"/>
    </row>
    <row r="2131" spans="216:224" x14ac:dyDescent="0.3">
      <c r="HH2131" s="130"/>
      <c r="HI2131" s="130"/>
      <c r="HN2131" s="130"/>
      <c r="HO2131" s="130"/>
      <c r="HP2131" s="130"/>
    </row>
    <row r="2132" spans="216:224" x14ac:dyDescent="0.3">
      <c r="HH2132" s="130"/>
      <c r="HI2132" s="130"/>
      <c r="HN2132" s="130"/>
      <c r="HO2132" s="130"/>
      <c r="HP2132" s="130"/>
    </row>
    <row r="2133" spans="216:224" x14ac:dyDescent="0.3">
      <c r="HH2133" s="130"/>
      <c r="HI2133" s="130"/>
      <c r="HN2133" s="130"/>
      <c r="HO2133" s="130"/>
      <c r="HP2133" s="130"/>
    </row>
    <row r="2134" spans="216:224" x14ac:dyDescent="0.3">
      <c r="HH2134" s="130"/>
      <c r="HI2134" s="130"/>
      <c r="HN2134" s="130"/>
      <c r="HO2134" s="130"/>
      <c r="HP2134" s="130"/>
    </row>
    <row r="2135" spans="216:224" x14ac:dyDescent="0.3">
      <c r="HH2135" s="130"/>
      <c r="HI2135" s="130"/>
      <c r="HN2135" s="130"/>
      <c r="HO2135" s="130"/>
      <c r="HP2135" s="130"/>
    </row>
    <row r="2136" spans="216:224" x14ac:dyDescent="0.3">
      <c r="HH2136" s="130"/>
      <c r="HI2136" s="130"/>
      <c r="HN2136" s="130"/>
      <c r="HO2136" s="130"/>
      <c r="HP2136" s="130"/>
    </row>
    <row r="2137" spans="216:224" x14ac:dyDescent="0.3">
      <c r="HH2137" s="130"/>
      <c r="HI2137" s="130"/>
      <c r="HN2137" s="130"/>
      <c r="HO2137" s="130"/>
      <c r="HP2137" s="130"/>
    </row>
    <row r="2138" spans="216:224" x14ac:dyDescent="0.3">
      <c r="HH2138" s="130"/>
      <c r="HI2138" s="130"/>
      <c r="HN2138" s="130"/>
      <c r="HO2138" s="130"/>
      <c r="HP2138" s="130"/>
    </row>
    <row r="2139" spans="216:224" x14ac:dyDescent="0.3">
      <c r="HH2139" s="130"/>
      <c r="HI2139" s="130"/>
      <c r="HN2139" s="130"/>
      <c r="HO2139" s="130"/>
      <c r="HP2139" s="130"/>
    </row>
    <row r="2140" spans="216:224" x14ac:dyDescent="0.3">
      <c r="HH2140" s="130"/>
      <c r="HI2140" s="130"/>
      <c r="HN2140" s="130"/>
      <c r="HO2140" s="130"/>
      <c r="HP2140" s="130"/>
    </row>
    <row r="2141" spans="216:224" x14ac:dyDescent="0.3">
      <c r="HH2141" s="130"/>
      <c r="HI2141" s="130"/>
      <c r="HN2141" s="130"/>
      <c r="HO2141" s="130"/>
      <c r="HP2141" s="130"/>
    </row>
    <row r="2142" spans="216:224" x14ac:dyDescent="0.3">
      <c r="HH2142" s="130"/>
      <c r="HI2142" s="130"/>
      <c r="HN2142" s="130"/>
      <c r="HO2142" s="130"/>
      <c r="HP2142" s="130"/>
    </row>
    <row r="2143" spans="216:224" x14ac:dyDescent="0.3">
      <c r="HH2143" s="130"/>
      <c r="HI2143" s="130"/>
      <c r="HN2143" s="130"/>
      <c r="HO2143" s="130"/>
      <c r="HP2143" s="130"/>
    </row>
    <row r="2144" spans="216:224" x14ac:dyDescent="0.3">
      <c r="HH2144" s="130"/>
      <c r="HI2144" s="130"/>
      <c r="HN2144" s="130"/>
      <c r="HO2144" s="130"/>
      <c r="HP2144" s="130"/>
    </row>
    <row r="2145" spans="216:224" x14ac:dyDescent="0.3">
      <c r="HH2145" s="130"/>
      <c r="HI2145" s="130"/>
      <c r="HN2145" s="130"/>
      <c r="HO2145" s="130"/>
      <c r="HP2145" s="130"/>
    </row>
    <row r="2146" spans="216:224" x14ac:dyDescent="0.3">
      <c r="HH2146" s="130"/>
      <c r="HI2146" s="130"/>
      <c r="HN2146" s="130"/>
      <c r="HO2146" s="130"/>
      <c r="HP2146" s="130"/>
    </row>
    <row r="2147" spans="216:224" x14ac:dyDescent="0.3">
      <c r="HH2147" s="130"/>
      <c r="HI2147" s="130"/>
      <c r="HN2147" s="130"/>
      <c r="HO2147" s="130"/>
      <c r="HP2147" s="130"/>
    </row>
    <row r="2148" spans="216:224" x14ac:dyDescent="0.3">
      <c r="HH2148" s="130"/>
      <c r="HI2148" s="130"/>
      <c r="HN2148" s="130"/>
      <c r="HO2148" s="130"/>
      <c r="HP2148" s="130"/>
    </row>
    <row r="2149" spans="216:224" x14ac:dyDescent="0.3">
      <c r="HH2149" s="130"/>
      <c r="HI2149" s="130"/>
      <c r="HN2149" s="130"/>
      <c r="HO2149" s="130"/>
      <c r="HP2149" s="130"/>
    </row>
    <row r="2150" spans="216:224" x14ac:dyDescent="0.3">
      <c r="HH2150" s="130"/>
      <c r="HI2150" s="130"/>
      <c r="HN2150" s="130"/>
      <c r="HO2150" s="130"/>
      <c r="HP2150" s="130"/>
    </row>
    <row r="2151" spans="216:224" x14ac:dyDescent="0.3">
      <c r="HH2151" s="130"/>
      <c r="HI2151" s="130"/>
      <c r="HN2151" s="130"/>
      <c r="HO2151" s="130"/>
      <c r="HP2151" s="130"/>
    </row>
    <row r="2152" spans="216:224" x14ac:dyDescent="0.3">
      <c r="HH2152" s="130"/>
      <c r="HI2152" s="130"/>
      <c r="HN2152" s="130"/>
      <c r="HO2152" s="130"/>
      <c r="HP2152" s="130"/>
    </row>
    <row r="2153" spans="216:224" x14ac:dyDescent="0.3">
      <c r="HH2153" s="130"/>
      <c r="HI2153" s="130"/>
      <c r="HN2153" s="130"/>
      <c r="HO2153" s="130"/>
      <c r="HP2153" s="130"/>
    </row>
    <row r="2154" spans="216:224" x14ac:dyDescent="0.3">
      <c r="HH2154" s="130"/>
      <c r="HI2154" s="130"/>
      <c r="HN2154" s="130"/>
      <c r="HO2154" s="130"/>
      <c r="HP2154" s="130"/>
    </row>
    <row r="2155" spans="216:224" x14ac:dyDescent="0.3">
      <c r="HH2155" s="130"/>
      <c r="HI2155" s="130"/>
      <c r="HN2155" s="130"/>
      <c r="HO2155" s="130"/>
      <c r="HP2155" s="130"/>
    </row>
    <row r="2156" spans="216:224" x14ac:dyDescent="0.3">
      <c r="HH2156" s="130"/>
      <c r="HI2156" s="130"/>
      <c r="HN2156" s="130"/>
      <c r="HO2156" s="130"/>
      <c r="HP2156" s="130"/>
    </row>
    <row r="2157" spans="216:224" x14ac:dyDescent="0.3">
      <c r="HH2157" s="130"/>
      <c r="HI2157" s="130"/>
      <c r="HN2157" s="130"/>
      <c r="HO2157" s="130"/>
      <c r="HP2157" s="130"/>
    </row>
    <row r="2158" spans="216:224" x14ac:dyDescent="0.3">
      <c r="HH2158" s="130"/>
      <c r="HI2158" s="130"/>
      <c r="HN2158" s="130"/>
      <c r="HO2158" s="130"/>
      <c r="HP2158" s="130"/>
    </row>
    <row r="2159" spans="216:224" x14ac:dyDescent="0.3">
      <c r="HH2159" s="130"/>
      <c r="HI2159" s="130"/>
      <c r="HN2159" s="130"/>
      <c r="HO2159" s="130"/>
      <c r="HP2159" s="130"/>
    </row>
    <row r="2160" spans="216:224" x14ac:dyDescent="0.3">
      <c r="HH2160" s="130"/>
      <c r="HI2160" s="130"/>
      <c r="HN2160" s="130"/>
      <c r="HO2160" s="130"/>
      <c r="HP2160" s="130"/>
    </row>
    <row r="2161" spans="216:224" x14ac:dyDescent="0.3">
      <c r="HH2161" s="130"/>
      <c r="HI2161" s="130"/>
      <c r="HN2161" s="130"/>
      <c r="HO2161" s="130"/>
      <c r="HP2161" s="130"/>
    </row>
    <row r="2162" spans="216:224" x14ac:dyDescent="0.3">
      <c r="HH2162" s="130"/>
      <c r="HI2162" s="130"/>
      <c r="HN2162" s="130"/>
      <c r="HO2162" s="130"/>
      <c r="HP2162" s="130"/>
    </row>
    <row r="2163" spans="216:224" x14ac:dyDescent="0.3">
      <c r="HH2163" s="130"/>
      <c r="HI2163" s="130"/>
      <c r="HN2163" s="130"/>
      <c r="HO2163" s="130"/>
      <c r="HP2163" s="130"/>
    </row>
    <row r="2164" spans="216:224" x14ac:dyDescent="0.3">
      <c r="HH2164" s="130"/>
      <c r="HI2164" s="130"/>
      <c r="HN2164" s="130"/>
      <c r="HO2164" s="130"/>
      <c r="HP2164" s="130"/>
    </row>
    <row r="2165" spans="216:224" x14ac:dyDescent="0.3">
      <c r="HH2165" s="130"/>
      <c r="HI2165" s="130"/>
      <c r="HN2165" s="130"/>
      <c r="HO2165" s="130"/>
      <c r="HP2165" s="130"/>
    </row>
    <row r="2166" spans="216:224" x14ac:dyDescent="0.3">
      <c r="HH2166" s="130"/>
      <c r="HI2166" s="130"/>
      <c r="HN2166" s="130"/>
      <c r="HO2166" s="130"/>
      <c r="HP2166" s="130"/>
    </row>
    <row r="2167" spans="216:224" x14ac:dyDescent="0.3">
      <c r="HH2167" s="130"/>
      <c r="HI2167" s="130"/>
      <c r="HN2167" s="130"/>
      <c r="HO2167" s="130"/>
      <c r="HP2167" s="130"/>
    </row>
    <row r="2168" spans="216:224" x14ac:dyDescent="0.3">
      <c r="HH2168" s="130"/>
      <c r="HI2168" s="130"/>
      <c r="HN2168" s="130"/>
      <c r="HO2168" s="130"/>
      <c r="HP2168" s="130"/>
    </row>
    <row r="2169" spans="216:224" x14ac:dyDescent="0.3">
      <c r="HH2169" s="130"/>
      <c r="HI2169" s="130"/>
      <c r="HN2169" s="130"/>
      <c r="HO2169" s="130"/>
      <c r="HP2169" s="130"/>
    </row>
    <row r="2170" spans="216:224" x14ac:dyDescent="0.3">
      <c r="HH2170" s="130"/>
      <c r="HI2170" s="130"/>
      <c r="HN2170" s="130"/>
      <c r="HO2170" s="130"/>
      <c r="HP2170" s="130"/>
    </row>
    <row r="2171" spans="216:224" x14ac:dyDescent="0.3">
      <c r="HH2171" s="130"/>
      <c r="HI2171" s="130"/>
      <c r="HN2171" s="130"/>
      <c r="HO2171" s="130"/>
      <c r="HP2171" s="130"/>
    </row>
    <row r="2172" spans="216:224" x14ac:dyDescent="0.3">
      <c r="HH2172" s="130"/>
      <c r="HI2172" s="130"/>
      <c r="HN2172" s="130"/>
      <c r="HO2172" s="130"/>
      <c r="HP2172" s="130"/>
    </row>
    <row r="2173" spans="216:224" x14ac:dyDescent="0.3">
      <c r="HH2173" s="130"/>
      <c r="HI2173" s="130"/>
      <c r="HN2173" s="130"/>
      <c r="HO2173" s="130"/>
      <c r="HP2173" s="130"/>
    </row>
    <row r="2174" spans="216:224" x14ac:dyDescent="0.3">
      <c r="HH2174" s="130"/>
      <c r="HI2174" s="130"/>
      <c r="HN2174" s="130"/>
      <c r="HO2174" s="130"/>
      <c r="HP2174" s="130"/>
    </row>
    <row r="2175" spans="216:224" x14ac:dyDescent="0.3">
      <c r="HH2175" s="130"/>
      <c r="HI2175" s="130"/>
      <c r="HN2175" s="130"/>
      <c r="HO2175" s="130"/>
      <c r="HP2175" s="130"/>
    </row>
    <row r="2176" spans="216:224" x14ac:dyDescent="0.3">
      <c r="HH2176" s="130"/>
      <c r="HI2176" s="130"/>
      <c r="HN2176" s="130"/>
      <c r="HO2176" s="130"/>
      <c r="HP2176" s="130"/>
    </row>
    <row r="2177" spans="216:224" x14ac:dyDescent="0.3">
      <c r="HH2177" s="130"/>
      <c r="HI2177" s="130"/>
      <c r="HN2177" s="130"/>
      <c r="HO2177" s="130"/>
      <c r="HP2177" s="130"/>
    </row>
    <row r="2178" spans="216:224" x14ac:dyDescent="0.3">
      <c r="HH2178" s="130"/>
      <c r="HI2178" s="130"/>
      <c r="HN2178" s="130"/>
      <c r="HO2178" s="130"/>
      <c r="HP2178" s="130"/>
    </row>
    <row r="2179" spans="216:224" x14ac:dyDescent="0.3">
      <c r="HH2179" s="130"/>
      <c r="HI2179" s="130"/>
      <c r="HN2179" s="130"/>
      <c r="HO2179" s="130"/>
      <c r="HP2179" s="130"/>
    </row>
    <row r="2180" spans="216:224" x14ac:dyDescent="0.3">
      <c r="HH2180" s="130"/>
      <c r="HI2180" s="130"/>
      <c r="HN2180" s="130"/>
      <c r="HO2180" s="130"/>
      <c r="HP2180" s="130"/>
    </row>
    <row r="2181" spans="216:224" x14ac:dyDescent="0.3">
      <c r="HH2181" s="130"/>
      <c r="HI2181" s="130"/>
      <c r="HN2181" s="130"/>
      <c r="HO2181" s="130"/>
      <c r="HP2181" s="130"/>
    </row>
    <row r="2182" spans="216:224" x14ac:dyDescent="0.3">
      <c r="HH2182" s="130"/>
      <c r="HI2182" s="130"/>
      <c r="HN2182" s="130"/>
      <c r="HO2182" s="130"/>
      <c r="HP2182" s="130"/>
    </row>
    <row r="2183" spans="216:224" x14ac:dyDescent="0.3">
      <c r="HH2183" s="130"/>
      <c r="HI2183" s="130"/>
      <c r="HN2183" s="130"/>
      <c r="HO2183" s="130"/>
      <c r="HP2183" s="130"/>
    </row>
    <row r="2184" spans="216:224" x14ac:dyDescent="0.3">
      <c r="HH2184" s="130"/>
      <c r="HI2184" s="130"/>
      <c r="HN2184" s="130"/>
      <c r="HO2184" s="130"/>
      <c r="HP2184" s="130"/>
    </row>
    <row r="2185" spans="216:224" x14ac:dyDescent="0.3">
      <c r="HH2185" s="130"/>
      <c r="HI2185" s="130"/>
      <c r="HN2185" s="130"/>
      <c r="HO2185" s="130"/>
      <c r="HP2185" s="130"/>
    </row>
    <row r="2186" spans="216:224" x14ac:dyDescent="0.3">
      <c r="HH2186" s="130"/>
      <c r="HI2186" s="130"/>
      <c r="HN2186" s="130"/>
      <c r="HO2186" s="130"/>
      <c r="HP2186" s="130"/>
    </row>
    <row r="2187" spans="216:224" x14ac:dyDescent="0.3">
      <c r="HH2187" s="130"/>
      <c r="HI2187" s="130"/>
      <c r="HN2187" s="130"/>
      <c r="HO2187" s="130"/>
      <c r="HP2187" s="130"/>
    </row>
    <row r="2188" spans="216:224" x14ac:dyDescent="0.3">
      <c r="HH2188" s="130"/>
      <c r="HI2188" s="130"/>
      <c r="HN2188" s="130"/>
      <c r="HO2188" s="130"/>
      <c r="HP2188" s="130"/>
    </row>
    <row r="2189" spans="216:224" x14ac:dyDescent="0.3">
      <c r="HH2189" s="130"/>
      <c r="HI2189" s="130"/>
      <c r="HN2189" s="130"/>
      <c r="HO2189" s="130"/>
      <c r="HP2189" s="130"/>
    </row>
    <row r="2190" spans="216:224" x14ac:dyDescent="0.3">
      <c r="HH2190" s="130"/>
      <c r="HI2190" s="130"/>
      <c r="HN2190" s="130"/>
      <c r="HO2190" s="130"/>
      <c r="HP2190" s="130"/>
    </row>
    <row r="2191" spans="216:224" x14ac:dyDescent="0.3">
      <c r="HH2191" s="130"/>
      <c r="HI2191" s="130"/>
      <c r="HN2191" s="130"/>
      <c r="HO2191" s="130"/>
      <c r="HP2191" s="130"/>
    </row>
    <row r="2192" spans="216:224" x14ac:dyDescent="0.3">
      <c r="HH2192" s="130"/>
      <c r="HI2192" s="130"/>
      <c r="HN2192" s="130"/>
      <c r="HO2192" s="130"/>
      <c r="HP2192" s="130"/>
    </row>
    <row r="2193" spans="216:224" x14ac:dyDescent="0.3">
      <c r="HH2193" s="130"/>
      <c r="HI2193" s="130"/>
      <c r="HN2193" s="130"/>
      <c r="HO2193" s="130"/>
      <c r="HP2193" s="130"/>
    </row>
    <row r="2194" spans="216:224" x14ac:dyDescent="0.3">
      <c r="HH2194" s="130"/>
      <c r="HI2194" s="130"/>
      <c r="HN2194" s="130"/>
      <c r="HO2194" s="130"/>
      <c r="HP2194" s="130"/>
    </row>
    <row r="2195" spans="216:224" x14ac:dyDescent="0.3">
      <c r="HH2195" s="130"/>
      <c r="HI2195" s="130"/>
      <c r="HN2195" s="130"/>
      <c r="HO2195" s="130"/>
      <c r="HP2195" s="130"/>
    </row>
    <row r="2196" spans="216:224" x14ac:dyDescent="0.3">
      <c r="HH2196" s="130"/>
      <c r="HI2196" s="130"/>
      <c r="HN2196" s="130"/>
      <c r="HO2196" s="130"/>
      <c r="HP2196" s="130"/>
    </row>
    <row r="2197" spans="216:224" x14ac:dyDescent="0.3">
      <c r="HH2197" s="130"/>
      <c r="HI2197" s="130"/>
      <c r="HN2197" s="130"/>
      <c r="HO2197" s="130"/>
      <c r="HP2197" s="130"/>
    </row>
    <row r="2198" spans="216:224" x14ac:dyDescent="0.3">
      <c r="HH2198" s="130"/>
      <c r="HI2198" s="130"/>
      <c r="HN2198" s="130"/>
      <c r="HO2198" s="130"/>
      <c r="HP2198" s="130"/>
    </row>
    <row r="2199" spans="216:224" x14ac:dyDescent="0.3">
      <c r="HH2199" s="130"/>
      <c r="HI2199" s="130"/>
      <c r="HN2199" s="130"/>
      <c r="HO2199" s="130"/>
      <c r="HP2199" s="130"/>
    </row>
    <row r="2200" spans="216:224" x14ac:dyDescent="0.3">
      <c r="HH2200" s="130"/>
      <c r="HI2200" s="130"/>
      <c r="HN2200" s="130"/>
      <c r="HO2200" s="130"/>
      <c r="HP2200" s="130"/>
    </row>
    <row r="2201" spans="216:224" x14ac:dyDescent="0.3">
      <c r="HH2201" s="130"/>
      <c r="HI2201" s="130"/>
      <c r="HN2201" s="130"/>
      <c r="HO2201" s="130"/>
      <c r="HP2201" s="130"/>
    </row>
    <row r="2202" spans="216:224" x14ac:dyDescent="0.3">
      <c r="HH2202" s="130"/>
      <c r="HI2202" s="130"/>
      <c r="HN2202" s="130"/>
      <c r="HO2202" s="130"/>
      <c r="HP2202" s="130"/>
    </row>
    <row r="2203" spans="216:224" x14ac:dyDescent="0.3">
      <c r="HH2203" s="130"/>
      <c r="HI2203" s="130"/>
      <c r="HN2203" s="130"/>
      <c r="HO2203" s="130"/>
      <c r="HP2203" s="130"/>
    </row>
    <row r="2204" spans="216:224" x14ac:dyDescent="0.3">
      <c r="HH2204" s="130"/>
      <c r="HI2204" s="130"/>
      <c r="HN2204" s="130"/>
      <c r="HO2204" s="130"/>
      <c r="HP2204" s="130"/>
    </row>
    <row r="2205" spans="216:224" x14ac:dyDescent="0.3">
      <c r="HH2205" s="130"/>
      <c r="HI2205" s="130"/>
      <c r="HN2205" s="130"/>
      <c r="HO2205" s="130"/>
      <c r="HP2205" s="130"/>
    </row>
    <row r="2206" spans="216:224" x14ac:dyDescent="0.3">
      <c r="HH2206" s="130"/>
      <c r="HI2206" s="130"/>
      <c r="HN2206" s="130"/>
      <c r="HO2206" s="130"/>
      <c r="HP2206" s="130"/>
    </row>
    <row r="2207" spans="216:224" x14ac:dyDescent="0.3">
      <c r="HH2207" s="130"/>
      <c r="HI2207" s="130"/>
      <c r="HN2207" s="130"/>
      <c r="HO2207" s="130"/>
      <c r="HP2207" s="130"/>
    </row>
    <row r="2208" spans="216:224" x14ac:dyDescent="0.3">
      <c r="HH2208" s="130"/>
      <c r="HI2208" s="130"/>
      <c r="HN2208" s="130"/>
      <c r="HO2208" s="130"/>
      <c r="HP2208" s="130"/>
    </row>
    <row r="2209" spans="216:224" x14ac:dyDescent="0.3">
      <c r="HH2209" s="130"/>
      <c r="HI2209" s="130"/>
      <c r="HN2209" s="130"/>
      <c r="HO2209" s="130"/>
      <c r="HP2209" s="130"/>
    </row>
    <row r="2210" spans="216:224" x14ac:dyDescent="0.3">
      <c r="HH2210" s="130"/>
      <c r="HI2210" s="130"/>
      <c r="HN2210" s="130"/>
      <c r="HO2210" s="130"/>
      <c r="HP2210" s="130"/>
    </row>
    <row r="2211" spans="216:224" x14ac:dyDescent="0.3">
      <c r="HH2211" s="130"/>
      <c r="HI2211" s="130"/>
      <c r="HN2211" s="130"/>
      <c r="HO2211" s="130"/>
      <c r="HP2211" s="130"/>
    </row>
    <row r="2212" spans="216:224" x14ac:dyDescent="0.3">
      <c r="HH2212" s="130"/>
      <c r="HI2212" s="130"/>
      <c r="HN2212" s="130"/>
      <c r="HO2212" s="130"/>
      <c r="HP2212" s="130"/>
    </row>
    <row r="2213" spans="216:224" x14ac:dyDescent="0.3">
      <c r="HH2213" s="130"/>
      <c r="HI2213" s="130"/>
      <c r="HN2213" s="130"/>
      <c r="HO2213" s="130"/>
      <c r="HP2213" s="130"/>
    </row>
    <row r="2214" spans="216:224" x14ac:dyDescent="0.3">
      <c r="HH2214" s="130"/>
      <c r="HI2214" s="130"/>
      <c r="HN2214" s="130"/>
      <c r="HO2214" s="130"/>
      <c r="HP2214" s="130"/>
    </row>
    <row r="2215" spans="216:224" x14ac:dyDescent="0.3">
      <c r="HH2215" s="130"/>
      <c r="HI2215" s="130"/>
      <c r="HN2215" s="130"/>
      <c r="HO2215" s="130"/>
      <c r="HP2215" s="130"/>
    </row>
    <row r="2216" spans="216:224" x14ac:dyDescent="0.3">
      <c r="HH2216" s="130"/>
      <c r="HI2216" s="130"/>
      <c r="HN2216" s="130"/>
      <c r="HO2216" s="130"/>
      <c r="HP2216" s="130"/>
    </row>
    <row r="2217" spans="216:224" x14ac:dyDescent="0.3">
      <c r="HH2217" s="130"/>
      <c r="HI2217" s="130"/>
      <c r="HN2217" s="130"/>
      <c r="HO2217" s="130"/>
      <c r="HP2217" s="130"/>
    </row>
    <row r="2218" spans="216:224" x14ac:dyDescent="0.3">
      <c r="HH2218" s="130"/>
      <c r="HI2218" s="130"/>
      <c r="HN2218" s="130"/>
      <c r="HO2218" s="130"/>
      <c r="HP2218" s="130"/>
    </row>
    <row r="2219" spans="216:224" x14ac:dyDescent="0.3">
      <c r="HH2219" s="130"/>
      <c r="HI2219" s="130"/>
      <c r="HN2219" s="130"/>
      <c r="HO2219" s="130"/>
      <c r="HP2219" s="130"/>
    </row>
    <row r="2220" spans="216:224" x14ac:dyDescent="0.3">
      <c r="HH2220" s="130"/>
      <c r="HI2220" s="130"/>
      <c r="HN2220" s="130"/>
      <c r="HO2220" s="130"/>
      <c r="HP2220" s="130"/>
    </row>
    <row r="2221" spans="216:224" x14ac:dyDescent="0.3">
      <c r="HH2221" s="130"/>
      <c r="HI2221" s="130"/>
      <c r="HN2221" s="130"/>
      <c r="HO2221" s="130"/>
      <c r="HP2221" s="130"/>
    </row>
    <row r="2222" spans="216:224" x14ac:dyDescent="0.3">
      <c r="HH2222" s="130"/>
      <c r="HI2222" s="130"/>
      <c r="HN2222" s="130"/>
      <c r="HO2222" s="130"/>
      <c r="HP2222" s="130"/>
    </row>
    <row r="2223" spans="216:224" x14ac:dyDescent="0.3">
      <c r="HH2223" s="130"/>
      <c r="HI2223" s="130"/>
      <c r="HN2223" s="130"/>
      <c r="HO2223" s="130"/>
      <c r="HP2223" s="130"/>
    </row>
    <row r="2224" spans="216:224" x14ac:dyDescent="0.3">
      <c r="HH2224" s="130"/>
      <c r="HI2224" s="130"/>
      <c r="HN2224" s="130"/>
      <c r="HO2224" s="130"/>
      <c r="HP2224" s="130"/>
    </row>
    <row r="2225" spans="216:224" x14ac:dyDescent="0.3">
      <c r="HH2225" s="130"/>
      <c r="HI2225" s="130"/>
      <c r="HN2225" s="130"/>
      <c r="HO2225" s="130"/>
      <c r="HP2225" s="130"/>
    </row>
    <row r="2226" spans="216:224" x14ac:dyDescent="0.3">
      <c r="HH2226" s="130"/>
      <c r="HI2226" s="130"/>
      <c r="HN2226" s="130"/>
      <c r="HO2226" s="130"/>
      <c r="HP2226" s="130"/>
    </row>
    <row r="2227" spans="216:224" x14ac:dyDescent="0.3">
      <c r="HH2227" s="130"/>
      <c r="HI2227" s="130"/>
      <c r="HN2227" s="130"/>
      <c r="HO2227" s="130"/>
      <c r="HP2227" s="130"/>
    </row>
    <row r="2228" spans="216:224" x14ac:dyDescent="0.3">
      <c r="HH2228" s="130"/>
      <c r="HI2228" s="130"/>
      <c r="HN2228" s="130"/>
      <c r="HO2228" s="130"/>
      <c r="HP2228" s="130"/>
    </row>
    <row r="2229" spans="216:224" x14ac:dyDescent="0.3">
      <c r="HH2229" s="130"/>
      <c r="HI2229" s="130"/>
      <c r="HN2229" s="130"/>
      <c r="HO2229" s="130"/>
      <c r="HP2229" s="130"/>
    </row>
    <row r="2230" spans="216:224" x14ac:dyDescent="0.3">
      <c r="HH2230" s="130"/>
      <c r="HI2230" s="130"/>
      <c r="HN2230" s="130"/>
      <c r="HO2230" s="130"/>
      <c r="HP2230" s="130"/>
    </row>
    <row r="2231" spans="216:224" x14ac:dyDescent="0.3">
      <c r="HH2231" s="130"/>
      <c r="HI2231" s="130"/>
      <c r="HN2231" s="130"/>
      <c r="HO2231" s="130"/>
      <c r="HP2231" s="130"/>
    </row>
    <row r="2232" spans="216:224" x14ac:dyDescent="0.3">
      <c r="HH2232" s="130"/>
      <c r="HI2232" s="130"/>
      <c r="HN2232" s="130"/>
      <c r="HO2232" s="130"/>
      <c r="HP2232" s="130"/>
    </row>
    <row r="2233" spans="216:224" x14ac:dyDescent="0.3">
      <c r="HH2233" s="130"/>
      <c r="HI2233" s="130"/>
      <c r="HN2233" s="130"/>
      <c r="HO2233" s="130"/>
      <c r="HP2233" s="130"/>
    </row>
    <row r="2234" spans="216:224" x14ac:dyDescent="0.3">
      <c r="HH2234" s="130"/>
      <c r="HI2234" s="130"/>
      <c r="HN2234" s="130"/>
      <c r="HO2234" s="130"/>
      <c r="HP2234" s="130"/>
    </row>
    <row r="2235" spans="216:224" x14ac:dyDescent="0.3">
      <c r="HH2235" s="130"/>
      <c r="HI2235" s="130"/>
      <c r="HN2235" s="130"/>
      <c r="HO2235" s="130"/>
      <c r="HP2235" s="130"/>
    </row>
    <row r="2236" spans="216:224" x14ac:dyDescent="0.3">
      <c r="HH2236" s="130"/>
      <c r="HI2236" s="130"/>
      <c r="HN2236" s="130"/>
      <c r="HO2236" s="130"/>
      <c r="HP2236" s="130"/>
    </row>
    <row r="2237" spans="216:224" x14ac:dyDescent="0.3">
      <c r="HH2237" s="130"/>
      <c r="HI2237" s="130"/>
      <c r="HN2237" s="130"/>
      <c r="HO2237" s="130"/>
      <c r="HP2237" s="130"/>
    </row>
    <row r="2238" spans="216:224" x14ac:dyDescent="0.3">
      <c r="HH2238" s="130"/>
      <c r="HI2238" s="130"/>
      <c r="HN2238" s="130"/>
      <c r="HO2238" s="130"/>
      <c r="HP2238" s="130"/>
    </row>
    <row r="2239" spans="216:224" x14ac:dyDescent="0.3">
      <c r="HH2239" s="130"/>
      <c r="HI2239" s="130"/>
      <c r="HN2239" s="130"/>
      <c r="HO2239" s="130"/>
      <c r="HP2239" s="130"/>
    </row>
    <row r="2240" spans="216:224" x14ac:dyDescent="0.3">
      <c r="HH2240" s="130"/>
      <c r="HI2240" s="130"/>
      <c r="HN2240" s="130"/>
      <c r="HO2240" s="130"/>
      <c r="HP2240" s="130"/>
    </row>
    <row r="2241" spans="216:224" x14ac:dyDescent="0.3">
      <c r="HH2241" s="130"/>
      <c r="HI2241" s="130"/>
      <c r="HN2241" s="130"/>
      <c r="HO2241" s="130"/>
      <c r="HP2241" s="130"/>
    </row>
    <row r="2242" spans="216:224" x14ac:dyDescent="0.3">
      <c r="HH2242" s="130"/>
      <c r="HI2242" s="130"/>
      <c r="HN2242" s="130"/>
      <c r="HO2242" s="130"/>
      <c r="HP2242" s="130"/>
    </row>
    <row r="2243" spans="216:224" x14ac:dyDescent="0.3">
      <c r="HH2243" s="130"/>
      <c r="HI2243" s="130"/>
      <c r="HN2243" s="130"/>
      <c r="HO2243" s="130"/>
      <c r="HP2243" s="130"/>
    </row>
    <row r="2244" spans="216:224" x14ac:dyDescent="0.3">
      <c r="HH2244" s="130"/>
      <c r="HI2244" s="130"/>
      <c r="HN2244" s="130"/>
      <c r="HO2244" s="130"/>
      <c r="HP2244" s="130"/>
    </row>
    <row r="2245" spans="216:224" x14ac:dyDescent="0.3">
      <c r="HH2245" s="130"/>
      <c r="HI2245" s="130"/>
      <c r="HN2245" s="130"/>
      <c r="HO2245" s="130"/>
      <c r="HP2245" s="130"/>
    </row>
    <row r="2246" spans="216:224" x14ac:dyDescent="0.3">
      <c r="HH2246" s="130"/>
      <c r="HI2246" s="130"/>
      <c r="HN2246" s="130"/>
      <c r="HO2246" s="130"/>
      <c r="HP2246" s="130"/>
    </row>
    <row r="2247" spans="216:224" x14ac:dyDescent="0.3">
      <c r="HH2247" s="130"/>
      <c r="HI2247" s="130"/>
      <c r="HN2247" s="130"/>
      <c r="HO2247" s="130"/>
      <c r="HP2247" s="130"/>
    </row>
    <row r="2248" spans="216:224" x14ac:dyDescent="0.3">
      <c r="HH2248" s="130"/>
      <c r="HI2248" s="130"/>
      <c r="HN2248" s="130"/>
      <c r="HO2248" s="130"/>
      <c r="HP2248" s="130"/>
    </row>
    <row r="2249" spans="216:224" x14ac:dyDescent="0.3">
      <c r="HH2249" s="130"/>
      <c r="HI2249" s="130"/>
      <c r="HN2249" s="130"/>
      <c r="HO2249" s="130"/>
      <c r="HP2249" s="130"/>
    </row>
    <row r="2250" spans="216:224" x14ac:dyDescent="0.3">
      <c r="HH2250" s="130"/>
      <c r="HI2250" s="130"/>
      <c r="HN2250" s="130"/>
      <c r="HO2250" s="130"/>
      <c r="HP2250" s="130"/>
    </row>
    <row r="2251" spans="216:224" x14ac:dyDescent="0.3">
      <c r="HH2251" s="130"/>
      <c r="HI2251" s="130"/>
      <c r="HN2251" s="130"/>
      <c r="HO2251" s="130"/>
      <c r="HP2251" s="130"/>
    </row>
    <row r="2252" spans="216:224" x14ac:dyDescent="0.3">
      <c r="HH2252" s="130"/>
      <c r="HI2252" s="130"/>
      <c r="HN2252" s="130"/>
      <c r="HO2252" s="130"/>
      <c r="HP2252" s="130"/>
    </row>
    <row r="2253" spans="216:224" x14ac:dyDescent="0.3">
      <c r="HH2253" s="130"/>
      <c r="HI2253" s="130"/>
      <c r="HN2253" s="130"/>
      <c r="HO2253" s="130"/>
      <c r="HP2253" s="130"/>
    </row>
    <row r="2254" spans="216:224" x14ac:dyDescent="0.3">
      <c r="HH2254" s="130"/>
      <c r="HI2254" s="130"/>
      <c r="HN2254" s="130"/>
      <c r="HO2254" s="130"/>
      <c r="HP2254" s="130"/>
    </row>
    <row r="2255" spans="216:224" x14ac:dyDescent="0.3">
      <c r="HH2255" s="130"/>
      <c r="HI2255" s="130"/>
      <c r="HN2255" s="130"/>
      <c r="HO2255" s="130"/>
      <c r="HP2255" s="130"/>
    </row>
    <row r="2256" spans="216:224" x14ac:dyDescent="0.3">
      <c r="HH2256" s="130"/>
      <c r="HI2256" s="130"/>
      <c r="HN2256" s="130"/>
      <c r="HO2256" s="130"/>
      <c r="HP2256" s="130"/>
    </row>
    <row r="2257" spans="216:224" x14ac:dyDescent="0.3">
      <c r="HH2257" s="130"/>
      <c r="HI2257" s="130"/>
      <c r="HN2257" s="130"/>
      <c r="HO2257" s="130"/>
      <c r="HP2257" s="130"/>
    </row>
    <row r="2258" spans="216:224" x14ac:dyDescent="0.3">
      <c r="HH2258" s="130"/>
      <c r="HI2258" s="130"/>
      <c r="HN2258" s="130"/>
      <c r="HO2258" s="130"/>
      <c r="HP2258" s="130"/>
    </row>
    <row r="2259" spans="216:224" x14ac:dyDescent="0.3">
      <c r="HH2259" s="130"/>
      <c r="HI2259" s="130"/>
      <c r="HN2259" s="130"/>
      <c r="HO2259" s="130"/>
      <c r="HP2259" s="130"/>
    </row>
    <row r="2260" spans="216:224" x14ac:dyDescent="0.3">
      <c r="HH2260" s="130"/>
      <c r="HI2260" s="130"/>
      <c r="HN2260" s="130"/>
      <c r="HO2260" s="130"/>
      <c r="HP2260" s="130"/>
    </row>
    <row r="2261" spans="216:224" x14ac:dyDescent="0.3">
      <c r="HH2261" s="130"/>
      <c r="HI2261" s="130"/>
      <c r="HN2261" s="130"/>
      <c r="HO2261" s="130"/>
      <c r="HP2261" s="130"/>
    </row>
    <row r="2262" spans="216:224" x14ac:dyDescent="0.3">
      <c r="HH2262" s="130"/>
      <c r="HI2262" s="130"/>
      <c r="HN2262" s="130"/>
      <c r="HO2262" s="130"/>
      <c r="HP2262" s="130"/>
    </row>
    <row r="2263" spans="216:224" x14ac:dyDescent="0.3">
      <c r="HH2263" s="130"/>
      <c r="HI2263" s="130"/>
      <c r="HN2263" s="130"/>
      <c r="HO2263" s="130"/>
      <c r="HP2263" s="130"/>
    </row>
    <row r="2264" spans="216:224" x14ac:dyDescent="0.3">
      <c r="HH2264" s="130"/>
      <c r="HI2264" s="130"/>
      <c r="HN2264" s="130"/>
      <c r="HO2264" s="130"/>
      <c r="HP2264" s="130"/>
    </row>
    <row r="2265" spans="216:224" x14ac:dyDescent="0.3">
      <c r="HH2265" s="130"/>
      <c r="HI2265" s="130"/>
      <c r="HN2265" s="130"/>
      <c r="HO2265" s="130"/>
      <c r="HP2265" s="130"/>
    </row>
    <row r="2266" spans="216:224" x14ac:dyDescent="0.3">
      <c r="HH2266" s="130"/>
      <c r="HI2266" s="130"/>
      <c r="HN2266" s="130"/>
      <c r="HO2266" s="130"/>
      <c r="HP2266" s="130"/>
    </row>
    <row r="2267" spans="216:224" x14ac:dyDescent="0.3">
      <c r="HH2267" s="130"/>
      <c r="HI2267" s="130"/>
      <c r="HN2267" s="130"/>
      <c r="HO2267" s="130"/>
      <c r="HP2267" s="130"/>
    </row>
    <row r="2268" spans="216:224" x14ac:dyDescent="0.3">
      <c r="HH2268" s="130"/>
      <c r="HI2268" s="130"/>
      <c r="HN2268" s="130"/>
      <c r="HO2268" s="130"/>
      <c r="HP2268" s="130"/>
    </row>
    <row r="2269" spans="216:224" x14ac:dyDescent="0.3">
      <c r="HH2269" s="130"/>
      <c r="HI2269" s="130"/>
      <c r="HN2269" s="130"/>
      <c r="HO2269" s="130"/>
      <c r="HP2269" s="130"/>
    </row>
    <row r="2270" spans="216:224" x14ac:dyDescent="0.3">
      <c r="HH2270" s="130"/>
      <c r="HI2270" s="130"/>
      <c r="HN2270" s="130"/>
      <c r="HO2270" s="130"/>
      <c r="HP2270" s="130"/>
    </row>
    <row r="2271" spans="216:224" x14ac:dyDescent="0.3">
      <c r="HH2271" s="130"/>
      <c r="HI2271" s="130"/>
      <c r="HN2271" s="130"/>
      <c r="HO2271" s="130"/>
      <c r="HP2271" s="130"/>
    </row>
    <row r="2272" spans="216:224" x14ac:dyDescent="0.3">
      <c r="HH2272" s="130"/>
      <c r="HI2272" s="130"/>
      <c r="HN2272" s="130"/>
      <c r="HO2272" s="130"/>
      <c r="HP2272" s="130"/>
    </row>
    <row r="2273" spans="216:224" x14ac:dyDescent="0.3">
      <c r="HH2273" s="130"/>
      <c r="HI2273" s="130"/>
      <c r="HN2273" s="130"/>
      <c r="HO2273" s="130"/>
      <c r="HP2273" s="130"/>
    </row>
    <row r="2274" spans="216:224" x14ac:dyDescent="0.3">
      <c r="HH2274" s="130"/>
      <c r="HI2274" s="130"/>
      <c r="HN2274" s="130"/>
      <c r="HO2274" s="130"/>
      <c r="HP2274" s="130"/>
    </row>
    <row r="2275" spans="216:224" x14ac:dyDescent="0.3">
      <c r="HH2275" s="130"/>
      <c r="HI2275" s="130"/>
      <c r="HN2275" s="130"/>
      <c r="HO2275" s="130"/>
      <c r="HP2275" s="130"/>
    </row>
    <row r="2276" spans="216:224" x14ac:dyDescent="0.3">
      <c r="HH2276" s="130"/>
      <c r="HI2276" s="130"/>
      <c r="HN2276" s="130"/>
      <c r="HO2276" s="130"/>
      <c r="HP2276" s="130"/>
    </row>
    <row r="2277" spans="216:224" x14ac:dyDescent="0.3">
      <c r="HH2277" s="130"/>
      <c r="HI2277" s="130"/>
      <c r="HN2277" s="130"/>
      <c r="HO2277" s="130"/>
      <c r="HP2277" s="130"/>
    </row>
    <row r="2278" spans="216:224" x14ac:dyDescent="0.3">
      <c r="HH2278" s="130"/>
      <c r="HI2278" s="130"/>
      <c r="HN2278" s="130"/>
      <c r="HO2278" s="130"/>
      <c r="HP2278" s="130"/>
    </row>
    <row r="2279" spans="216:224" x14ac:dyDescent="0.3">
      <c r="HH2279" s="130"/>
      <c r="HI2279" s="130"/>
      <c r="HN2279" s="130"/>
      <c r="HO2279" s="130"/>
      <c r="HP2279" s="130"/>
    </row>
    <row r="2280" spans="216:224" x14ac:dyDescent="0.3">
      <c r="HH2280" s="130"/>
      <c r="HI2280" s="130"/>
      <c r="HN2280" s="130"/>
      <c r="HO2280" s="130"/>
      <c r="HP2280" s="130"/>
    </row>
    <row r="2281" spans="216:224" x14ac:dyDescent="0.3">
      <c r="HH2281" s="130"/>
      <c r="HI2281" s="130"/>
      <c r="HN2281" s="130"/>
      <c r="HO2281" s="130"/>
      <c r="HP2281" s="130"/>
    </row>
    <row r="2282" spans="216:224" x14ac:dyDescent="0.3">
      <c r="HH2282" s="130"/>
      <c r="HI2282" s="130"/>
      <c r="HN2282" s="130"/>
      <c r="HO2282" s="130"/>
      <c r="HP2282" s="130"/>
    </row>
    <row r="2283" spans="216:224" x14ac:dyDescent="0.3">
      <c r="HH2283" s="130"/>
      <c r="HI2283" s="130"/>
      <c r="HN2283" s="130"/>
      <c r="HO2283" s="130"/>
      <c r="HP2283" s="130"/>
    </row>
    <row r="2284" spans="216:224" x14ac:dyDescent="0.3">
      <c r="HH2284" s="130"/>
      <c r="HI2284" s="130"/>
      <c r="HN2284" s="130"/>
      <c r="HO2284" s="130"/>
      <c r="HP2284" s="130"/>
    </row>
    <row r="2285" spans="216:224" x14ac:dyDescent="0.3">
      <c r="HH2285" s="130"/>
      <c r="HI2285" s="130"/>
      <c r="HN2285" s="130"/>
      <c r="HO2285" s="130"/>
      <c r="HP2285" s="130"/>
    </row>
    <row r="2286" spans="216:224" x14ac:dyDescent="0.3">
      <c r="HH2286" s="130"/>
      <c r="HI2286" s="130"/>
      <c r="HN2286" s="130"/>
      <c r="HO2286" s="130"/>
      <c r="HP2286" s="130"/>
    </row>
    <row r="2287" spans="216:224" x14ac:dyDescent="0.3">
      <c r="HH2287" s="130"/>
      <c r="HI2287" s="130"/>
      <c r="HN2287" s="130"/>
      <c r="HO2287" s="130"/>
      <c r="HP2287" s="130"/>
    </row>
    <row r="2288" spans="216:224" x14ac:dyDescent="0.3">
      <c r="HH2288" s="130"/>
      <c r="HI2288" s="130"/>
      <c r="HN2288" s="130"/>
      <c r="HO2288" s="130"/>
      <c r="HP2288" s="130"/>
    </row>
    <row r="2289" spans="216:224" x14ac:dyDescent="0.3">
      <c r="HH2289" s="130"/>
      <c r="HI2289" s="130"/>
      <c r="HN2289" s="130"/>
      <c r="HO2289" s="130"/>
      <c r="HP2289" s="130"/>
    </row>
    <row r="2290" spans="216:224" x14ac:dyDescent="0.3">
      <c r="HH2290" s="130"/>
      <c r="HI2290" s="130"/>
      <c r="HN2290" s="130"/>
      <c r="HO2290" s="130"/>
      <c r="HP2290" s="130"/>
    </row>
    <row r="2291" spans="216:224" x14ac:dyDescent="0.3">
      <c r="HH2291" s="130"/>
      <c r="HI2291" s="130"/>
      <c r="HN2291" s="130"/>
      <c r="HO2291" s="130"/>
      <c r="HP2291" s="130"/>
    </row>
    <row r="2292" spans="216:224" x14ac:dyDescent="0.3">
      <c r="HH2292" s="130"/>
      <c r="HI2292" s="130"/>
      <c r="HN2292" s="130"/>
      <c r="HO2292" s="130"/>
      <c r="HP2292" s="130"/>
    </row>
    <row r="2293" spans="216:224" x14ac:dyDescent="0.3">
      <c r="HH2293" s="130"/>
      <c r="HI2293" s="130"/>
      <c r="HN2293" s="130"/>
      <c r="HO2293" s="130"/>
      <c r="HP2293" s="130"/>
    </row>
    <row r="2294" spans="216:224" x14ac:dyDescent="0.3">
      <c r="HH2294" s="130"/>
      <c r="HI2294" s="130"/>
      <c r="HN2294" s="130"/>
      <c r="HO2294" s="130"/>
      <c r="HP2294" s="130"/>
    </row>
    <row r="2295" spans="216:224" x14ac:dyDescent="0.3">
      <c r="HH2295" s="130"/>
      <c r="HI2295" s="130"/>
      <c r="HN2295" s="130"/>
      <c r="HO2295" s="130"/>
      <c r="HP2295" s="130"/>
    </row>
    <row r="2296" spans="216:224" x14ac:dyDescent="0.3">
      <c r="HH2296" s="130"/>
      <c r="HI2296" s="130"/>
      <c r="HN2296" s="130"/>
      <c r="HO2296" s="130"/>
      <c r="HP2296" s="130"/>
    </row>
    <row r="2297" spans="216:224" x14ac:dyDescent="0.3">
      <c r="HH2297" s="130"/>
      <c r="HI2297" s="130"/>
      <c r="HN2297" s="130"/>
      <c r="HO2297" s="130"/>
      <c r="HP2297" s="130"/>
    </row>
    <row r="2298" spans="216:224" x14ac:dyDescent="0.3">
      <c r="HH2298" s="130"/>
      <c r="HI2298" s="130"/>
      <c r="HN2298" s="130"/>
      <c r="HO2298" s="130"/>
      <c r="HP2298" s="130"/>
    </row>
    <row r="2299" spans="216:224" x14ac:dyDescent="0.3">
      <c r="HH2299" s="130"/>
      <c r="HI2299" s="130"/>
      <c r="HN2299" s="130"/>
      <c r="HO2299" s="130"/>
      <c r="HP2299" s="130"/>
    </row>
    <row r="2300" spans="216:224" x14ac:dyDescent="0.3">
      <c r="HH2300" s="130"/>
      <c r="HI2300" s="130"/>
      <c r="HN2300" s="130"/>
      <c r="HO2300" s="130"/>
      <c r="HP2300" s="130"/>
    </row>
    <row r="2301" spans="216:224" x14ac:dyDescent="0.3">
      <c r="HH2301" s="130"/>
      <c r="HI2301" s="130"/>
      <c r="HN2301" s="130"/>
      <c r="HO2301" s="130"/>
      <c r="HP2301" s="130"/>
    </row>
    <row r="2302" spans="216:224" x14ac:dyDescent="0.3">
      <c r="HH2302" s="130"/>
      <c r="HI2302" s="130"/>
      <c r="HN2302" s="130"/>
      <c r="HO2302" s="130"/>
      <c r="HP2302" s="130"/>
    </row>
    <row r="2303" spans="216:224" x14ac:dyDescent="0.3">
      <c r="HH2303" s="130"/>
      <c r="HI2303" s="130"/>
      <c r="HN2303" s="130"/>
      <c r="HO2303" s="130"/>
      <c r="HP2303" s="130"/>
    </row>
    <row r="2304" spans="216:224" x14ac:dyDescent="0.3">
      <c r="HH2304" s="130"/>
      <c r="HI2304" s="130"/>
      <c r="HN2304" s="130"/>
      <c r="HO2304" s="130"/>
      <c r="HP2304" s="130"/>
    </row>
    <row r="2305" spans="216:224" x14ac:dyDescent="0.3">
      <c r="HH2305" s="130"/>
      <c r="HI2305" s="130"/>
      <c r="HN2305" s="130"/>
      <c r="HO2305" s="130"/>
      <c r="HP2305" s="130"/>
    </row>
    <row r="2306" spans="216:224" x14ac:dyDescent="0.3">
      <c r="HH2306" s="130"/>
      <c r="HI2306" s="130"/>
      <c r="HN2306" s="130"/>
      <c r="HO2306" s="130"/>
      <c r="HP2306" s="130"/>
    </row>
    <row r="2307" spans="216:224" x14ac:dyDescent="0.3">
      <c r="HH2307" s="130"/>
      <c r="HI2307" s="130"/>
      <c r="HN2307" s="130"/>
      <c r="HO2307" s="130"/>
      <c r="HP2307" s="130"/>
    </row>
    <row r="2308" spans="216:224" x14ac:dyDescent="0.3">
      <c r="HH2308" s="130"/>
      <c r="HI2308" s="130"/>
      <c r="HN2308" s="130"/>
      <c r="HO2308" s="130"/>
      <c r="HP2308" s="130"/>
    </row>
    <row r="2309" spans="216:224" x14ac:dyDescent="0.3">
      <c r="HH2309" s="130"/>
      <c r="HI2309" s="130"/>
      <c r="HN2309" s="130"/>
      <c r="HO2309" s="130"/>
      <c r="HP2309" s="130"/>
    </row>
    <row r="2310" spans="216:224" x14ac:dyDescent="0.3">
      <c r="HH2310" s="130"/>
      <c r="HI2310" s="130"/>
      <c r="HN2310" s="130"/>
      <c r="HO2310" s="130"/>
      <c r="HP2310" s="130"/>
    </row>
    <row r="2311" spans="216:224" x14ac:dyDescent="0.3">
      <c r="HH2311" s="130"/>
      <c r="HI2311" s="130"/>
      <c r="HN2311" s="130"/>
      <c r="HO2311" s="130"/>
      <c r="HP2311" s="130"/>
    </row>
    <row r="2312" spans="216:224" x14ac:dyDescent="0.3">
      <c r="HH2312" s="130"/>
      <c r="HI2312" s="130"/>
      <c r="HN2312" s="130"/>
      <c r="HO2312" s="130"/>
      <c r="HP2312" s="130"/>
    </row>
    <row r="2313" spans="216:224" x14ac:dyDescent="0.3">
      <c r="HH2313" s="130"/>
      <c r="HI2313" s="130"/>
      <c r="HN2313" s="130"/>
      <c r="HO2313" s="130"/>
      <c r="HP2313" s="130"/>
    </row>
    <row r="2314" spans="216:224" x14ac:dyDescent="0.3">
      <c r="HH2314" s="130"/>
      <c r="HI2314" s="130"/>
      <c r="HN2314" s="130"/>
      <c r="HO2314" s="130"/>
      <c r="HP2314" s="130"/>
    </row>
    <row r="2315" spans="216:224" x14ac:dyDescent="0.3">
      <c r="HH2315" s="130"/>
      <c r="HI2315" s="130"/>
      <c r="HN2315" s="130"/>
      <c r="HO2315" s="130"/>
      <c r="HP2315" s="130"/>
    </row>
    <row r="2316" spans="216:224" x14ac:dyDescent="0.3">
      <c r="HH2316" s="130"/>
      <c r="HI2316" s="130"/>
      <c r="HN2316" s="130"/>
      <c r="HO2316" s="130"/>
      <c r="HP2316" s="130"/>
    </row>
    <row r="2317" spans="216:224" x14ac:dyDescent="0.3">
      <c r="HH2317" s="130"/>
      <c r="HI2317" s="130"/>
      <c r="HN2317" s="130"/>
      <c r="HO2317" s="130"/>
      <c r="HP2317" s="130"/>
    </row>
    <row r="2318" spans="216:224" x14ac:dyDescent="0.3">
      <c r="HH2318" s="130"/>
      <c r="HI2318" s="130"/>
      <c r="HN2318" s="130"/>
      <c r="HO2318" s="130"/>
      <c r="HP2318" s="130"/>
    </row>
    <row r="2319" spans="216:224" x14ac:dyDescent="0.3">
      <c r="HH2319" s="130"/>
      <c r="HI2319" s="130"/>
      <c r="HN2319" s="130"/>
      <c r="HO2319" s="130"/>
      <c r="HP2319" s="130"/>
    </row>
    <row r="2320" spans="216:224" x14ac:dyDescent="0.3">
      <c r="HH2320" s="130"/>
      <c r="HI2320" s="130"/>
      <c r="HN2320" s="130"/>
      <c r="HO2320" s="130"/>
      <c r="HP2320" s="130"/>
    </row>
    <row r="2321" spans="216:224" x14ac:dyDescent="0.3">
      <c r="HH2321" s="130"/>
      <c r="HI2321" s="130"/>
      <c r="HN2321" s="130"/>
      <c r="HO2321" s="130"/>
      <c r="HP2321" s="130"/>
    </row>
    <row r="2322" spans="216:224" x14ac:dyDescent="0.3">
      <c r="HH2322" s="130"/>
      <c r="HI2322" s="130"/>
      <c r="HN2322" s="130"/>
      <c r="HO2322" s="130"/>
      <c r="HP2322" s="130"/>
    </row>
    <row r="2323" spans="216:224" x14ac:dyDescent="0.3">
      <c r="HH2323" s="130"/>
      <c r="HI2323" s="130"/>
      <c r="HN2323" s="130"/>
      <c r="HO2323" s="130"/>
      <c r="HP2323" s="130"/>
    </row>
    <row r="2324" spans="216:224" x14ac:dyDescent="0.3">
      <c r="HH2324" s="130"/>
      <c r="HI2324" s="130"/>
      <c r="HN2324" s="130"/>
      <c r="HO2324" s="130"/>
      <c r="HP2324" s="130"/>
    </row>
    <row r="2325" spans="216:224" x14ac:dyDescent="0.3">
      <c r="HH2325" s="130"/>
      <c r="HI2325" s="130"/>
      <c r="HN2325" s="130"/>
      <c r="HO2325" s="130"/>
      <c r="HP2325" s="130"/>
    </row>
    <row r="2326" spans="216:224" x14ac:dyDescent="0.3">
      <c r="HH2326" s="130"/>
      <c r="HI2326" s="130"/>
      <c r="HN2326" s="130"/>
      <c r="HO2326" s="130"/>
      <c r="HP2326" s="130"/>
    </row>
    <row r="2327" spans="216:224" x14ac:dyDescent="0.3">
      <c r="HH2327" s="130"/>
      <c r="HI2327" s="130"/>
      <c r="HN2327" s="130"/>
      <c r="HO2327" s="130"/>
      <c r="HP2327" s="130"/>
    </row>
    <row r="2328" spans="216:224" x14ac:dyDescent="0.3">
      <c r="HH2328" s="130"/>
      <c r="HI2328" s="130"/>
      <c r="HN2328" s="130"/>
      <c r="HO2328" s="130"/>
      <c r="HP2328" s="130"/>
    </row>
    <row r="2329" spans="216:224" x14ac:dyDescent="0.3">
      <c r="HH2329" s="130"/>
      <c r="HI2329" s="130"/>
      <c r="HN2329" s="130"/>
      <c r="HO2329" s="130"/>
      <c r="HP2329" s="130"/>
    </row>
    <row r="2330" spans="216:224" x14ac:dyDescent="0.3">
      <c r="HH2330" s="130"/>
      <c r="HI2330" s="130"/>
      <c r="HN2330" s="130"/>
      <c r="HO2330" s="130"/>
      <c r="HP2330" s="130"/>
    </row>
    <row r="2331" spans="216:224" x14ac:dyDescent="0.3">
      <c r="HH2331" s="130"/>
      <c r="HI2331" s="130"/>
      <c r="HN2331" s="130"/>
      <c r="HO2331" s="130"/>
      <c r="HP2331" s="130"/>
    </row>
    <row r="2332" spans="216:224" x14ac:dyDescent="0.3">
      <c r="HH2332" s="130"/>
      <c r="HI2332" s="130"/>
      <c r="HN2332" s="130"/>
      <c r="HO2332" s="130"/>
      <c r="HP2332" s="130"/>
    </row>
    <row r="2333" spans="216:224" x14ac:dyDescent="0.3">
      <c r="HH2333" s="130"/>
      <c r="HI2333" s="130"/>
      <c r="HN2333" s="130"/>
      <c r="HO2333" s="130"/>
      <c r="HP2333" s="130"/>
    </row>
    <row r="2334" spans="216:224" x14ac:dyDescent="0.3">
      <c r="HH2334" s="130"/>
      <c r="HI2334" s="130"/>
      <c r="HN2334" s="130"/>
      <c r="HO2334" s="130"/>
      <c r="HP2334" s="130"/>
    </row>
    <row r="2335" spans="216:224" x14ac:dyDescent="0.3">
      <c r="HH2335" s="130"/>
      <c r="HI2335" s="130"/>
      <c r="HN2335" s="130"/>
      <c r="HO2335" s="130"/>
      <c r="HP2335" s="130"/>
    </row>
    <row r="2336" spans="216:224" x14ac:dyDescent="0.3">
      <c r="HH2336" s="130"/>
      <c r="HI2336" s="130"/>
      <c r="HN2336" s="130"/>
      <c r="HO2336" s="130"/>
      <c r="HP2336" s="130"/>
    </row>
    <row r="2337" spans="216:224" x14ac:dyDescent="0.3">
      <c r="HH2337" s="130"/>
      <c r="HI2337" s="130"/>
      <c r="HN2337" s="130"/>
      <c r="HO2337" s="130"/>
      <c r="HP2337" s="130"/>
    </row>
    <row r="2338" spans="216:224" x14ac:dyDescent="0.3">
      <c r="HH2338" s="130"/>
      <c r="HI2338" s="130"/>
      <c r="HN2338" s="130"/>
      <c r="HO2338" s="130"/>
      <c r="HP2338" s="130"/>
    </row>
    <row r="2339" spans="216:224" x14ac:dyDescent="0.3">
      <c r="HH2339" s="130"/>
      <c r="HI2339" s="130"/>
      <c r="HN2339" s="130"/>
      <c r="HO2339" s="130"/>
      <c r="HP2339" s="130"/>
    </row>
    <row r="2340" spans="216:224" x14ac:dyDescent="0.3">
      <c r="HH2340" s="130"/>
      <c r="HI2340" s="130"/>
      <c r="HN2340" s="130"/>
      <c r="HO2340" s="130"/>
      <c r="HP2340" s="130"/>
    </row>
    <row r="2341" spans="216:224" x14ac:dyDescent="0.3">
      <c r="HH2341" s="130"/>
      <c r="HI2341" s="130"/>
      <c r="HN2341" s="130"/>
      <c r="HO2341" s="130"/>
      <c r="HP2341" s="130"/>
    </row>
  </sheetData>
  <phoneticPr fontId="4" type="noConversion"/>
  <pageMargins left="0.7" right="0.7" top="0.75" bottom="0.75" header="0.3" footer="0.3"/>
  <pageSetup paperSize="9" orientation="portrait" horizontalDpi="4294967294"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19"/>
  <sheetViews>
    <sheetView showGridLines="0" showRowColHeaders="0" tabSelected="1" topLeftCell="B1" zoomScale="90" zoomScaleNormal="90" workbookViewId="0">
      <selection activeCell="GP1" sqref="GP1:GS1"/>
    </sheetView>
  </sheetViews>
  <sheetFormatPr defaultRowHeight="14.4" x14ac:dyDescent="0.3"/>
  <cols>
    <col min="1" max="1" width="11.44140625" customWidth="1"/>
    <col min="2" max="2" width="21.44140625" customWidth="1"/>
    <col min="3" max="3" width="11.44140625" customWidth="1"/>
    <col min="4" max="4" width="21.44140625" customWidth="1"/>
    <col min="5" max="5" width="11.44140625" customWidth="1"/>
    <col min="6" max="6" width="21.44140625" customWidth="1"/>
    <col min="7" max="7" width="11.44140625" customWidth="1"/>
    <col min="8" max="8" width="21.44140625" customWidth="1"/>
    <col min="9" max="9" width="11.44140625" customWidth="1"/>
    <col min="10" max="10" width="21.44140625" customWidth="1"/>
    <col min="12" max="12" width="13" customWidth="1"/>
  </cols>
  <sheetData>
    <row r="1" spans="1:13" s="16" customFormat="1" ht="33.75" customHeight="1" x14ac:dyDescent="0.5">
      <c r="A1" s="355" t="s">
        <v>1069</v>
      </c>
      <c r="B1" s="355"/>
      <c r="C1" s="355"/>
      <c r="D1" s="355"/>
      <c r="E1" s="355"/>
      <c r="F1" s="355"/>
      <c r="G1" s="355"/>
      <c r="H1" s="355"/>
      <c r="I1" s="355"/>
      <c r="J1" s="355"/>
    </row>
    <row r="2" spans="1:13" ht="13.5" customHeight="1" x14ac:dyDescent="0.3"/>
    <row r="4" spans="1:13" ht="15" customHeight="1" x14ac:dyDescent="0.3"/>
    <row r="5" spans="1:13" ht="112.5" customHeight="1" x14ac:dyDescent="0.3">
      <c r="B5" s="90" t="s">
        <v>254</v>
      </c>
      <c r="D5" s="90" t="s">
        <v>255</v>
      </c>
      <c r="F5" s="309" t="s">
        <v>1642</v>
      </c>
      <c r="H5" s="309" t="s">
        <v>1643</v>
      </c>
      <c r="I5" s="354"/>
      <c r="J5" s="90" t="s">
        <v>256</v>
      </c>
      <c r="L5" s="20" t="s">
        <v>258</v>
      </c>
      <c r="M5" s="20" t="s">
        <v>259</v>
      </c>
    </row>
    <row r="6" spans="1:13" ht="37.5" customHeight="1" x14ac:dyDescent="0.3">
      <c r="I6" s="354"/>
      <c r="L6" s="146" t="s">
        <v>1078</v>
      </c>
    </row>
    <row r="7" spans="1:13" ht="37.5" customHeight="1" x14ac:dyDescent="0.3"/>
    <row r="8" spans="1:13" ht="112.5" customHeight="1" x14ac:dyDescent="0.3">
      <c r="B8" s="90" t="s">
        <v>257</v>
      </c>
      <c r="D8" s="90" t="s">
        <v>260</v>
      </c>
      <c r="F8" s="90" t="s">
        <v>261</v>
      </c>
      <c r="H8" s="90" t="s">
        <v>368</v>
      </c>
      <c r="J8" s="90" t="s">
        <v>262</v>
      </c>
    </row>
    <row r="9" spans="1:13" ht="37.5" customHeight="1" x14ac:dyDescent="0.3">
      <c r="B9" s="311"/>
      <c r="D9" s="35"/>
    </row>
    <row r="10" spans="1:13" ht="37.5" customHeight="1" x14ac:dyDescent="0.3">
      <c r="B10" s="310"/>
    </row>
    <row r="11" spans="1:13" ht="112.5" customHeight="1" x14ac:dyDescent="0.3">
      <c r="B11" s="90" t="s">
        <v>1067</v>
      </c>
      <c r="D11" s="309" t="s">
        <v>1486</v>
      </c>
      <c r="F11" s="309" t="s">
        <v>1644</v>
      </c>
      <c r="H11" s="309" t="s">
        <v>1645</v>
      </c>
    </row>
    <row r="12" spans="1:13" ht="15" customHeight="1" x14ac:dyDescent="0.3">
      <c r="B12" s="310"/>
    </row>
    <row r="13" spans="1:13" ht="15" customHeight="1" x14ac:dyDescent="0.3"/>
    <row r="14" spans="1:13" ht="15" customHeight="1" x14ac:dyDescent="0.3"/>
    <row r="15" spans="1:13" ht="15" customHeight="1" x14ac:dyDescent="0.3"/>
    <row r="16" spans="1:13" ht="15" customHeight="1" x14ac:dyDescent="0.3"/>
    <row r="17" ht="15" customHeight="1" x14ac:dyDescent="0.3"/>
    <row r="18" ht="15" customHeight="1" x14ac:dyDescent="0.3"/>
    <row r="19" ht="15" customHeight="1" x14ac:dyDescent="0.3"/>
  </sheetData>
  <mergeCells count="2">
    <mergeCell ref="I5:I6"/>
    <mergeCell ref="A1:J1"/>
  </mergeCells>
  <hyperlinks>
    <hyperlink ref="B5" location="Demographics!A1" display="Demographics" xr:uid="{00000000-0004-0000-0100-000000000000}"/>
    <hyperlink ref="D5" location="'PreCon Advice'!A1" display="Preconception Advice " xr:uid="{00000000-0004-0000-0100-000001000000}"/>
    <hyperlink ref="F5" location="'Old Treatment Targets'!A1" display="Old Treatment Targets" xr:uid="{00000000-0004-0000-0100-000002000000}"/>
    <hyperlink ref="J5" location="'Care Processes Recorded'!A1" display="Care Processes Recorded" xr:uid="{00000000-0004-0000-0100-000003000000}"/>
    <hyperlink ref="B8" location="'Foot Risk'!A1" display="Foot Risk" xr:uid="{00000000-0004-0000-0100-000004000000}"/>
    <hyperlink ref="D8" location="CYP!A1" display="Children &amp; Young People" xr:uid="{00000000-0004-0000-0100-000005000000}"/>
    <hyperlink ref="F8" location="MultiMorb!A1" display="Multimorbidity" xr:uid="{00000000-0004-0000-0100-000006000000}"/>
    <hyperlink ref="H8" location="'Gestational Dia'!A1" display="Gestatational Diabetes" xr:uid="{00000000-0004-0000-0100-000007000000}"/>
    <hyperlink ref="J8" location="'Pre-Diabetes'!A1" display="NDPP Pre-Diabetes" xr:uid="{00000000-0004-0000-0100-000008000000}"/>
    <hyperlink ref="B11" location="'Structure Education Programme'!A1" display="Structured Eductional Programme" xr:uid="{00000000-0004-0000-0100-000009000000}"/>
    <hyperlink ref="H5" location="'New Treatment Targets'!A1" display="New Treatment Targets" xr:uid="{4438BEDF-09D8-4F98-A77A-377E81BDF9E1}"/>
    <hyperlink ref="D11" location="'Type 2 Diabetes'!A1" display="Type 2 Diabetes" xr:uid="{9A92AEA2-A6A6-430A-859C-F26B05EB4396}"/>
    <hyperlink ref="F11" location="'Low Calorie Diet'!A1" display="Low Calorie Diet" xr:uid="{9C522459-EFEE-4B6D-9DBA-E46A04611D08}"/>
    <hyperlink ref="H11" location="DFWMP!A1" display="DFWMP" xr:uid="{6A0EF25E-FA42-4F08-8652-A33D65B0866E}"/>
  </hyperlinks>
  <pageMargins left="0.7" right="0.7" top="0.75" bottom="0.75" header="0.3" footer="0.3"/>
  <pageSetup paperSize="9" orientation="portrait" horizontalDpi="4294967294"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0000"/>
  </sheetPr>
  <dimension ref="A1:T305"/>
  <sheetViews>
    <sheetView workbookViewId="0">
      <selection activeCell="K26" sqref="K26"/>
    </sheetView>
  </sheetViews>
  <sheetFormatPr defaultRowHeight="14.4" x14ac:dyDescent="0.3"/>
  <cols>
    <col min="2" max="2" width="15.6640625" customWidth="1"/>
    <col min="3" max="3" width="16.33203125" style="22" bestFit="1" customWidth="1"/>
    <col min="4" max="4" width="12.44140625" style="22" bestFit="1" customWidth="1"/>
    <col min="5" max="5" width="16.33203125" style="22" bestFit="1" customWidth="1"/>
    <col min="6" max="6" width="19.44140625" style="23" bestFit="1" customWidth="1"/>
    <col min="7" max="7" width="10.6640625" style="23" bestFit="1" customWidth="1"/>
    <col min="8" max="8" width="13.88671875" style="23" bestFit="1" customWidth="1"/>
    <col min="9" max="9" width="12" style="23" bestFit="1" customWidth="1"/>
    <col min="10" max="10" width="15.109375" style="23" bestFit="1" customWidth="1"/>
    <col min="11" max="11" width="13.109375" style="15" bestFit="1" customWidth="1"/>
    <col min="12" max="12" width="16.33203125" style="15" bestFit="1" customWidth="1"/>
    <col min="13" max="13" width="14.44140625" bestFit="1" customWidth="1"/>
    <col min="14" max="14" width="8.88671875" bestFit="1" customWidth="1"/>
    <col min="15" max="15" width="9" bestFit="1" customWidth="1"/>
    <col min="16" max="16" width="10.109375" bestFit="1" customWidth="1"/>
    <col min="17" max="17" width="14.44140625" bestFit="1" customWidth="1"/>
    <col min="18" max="18" width="15.33203125" bestFit="1" customWidth="1"/>
    <col min="19" max="19" width="11.33203125" bestFit="1" customWidth="1"/>
  </cols>
  <sheetData>
    <row r="1" spans="1:20" x14ac:dyDescent="0.3">
      <c r="B1" s="1" t="s">
        <v>0</v>
      </c>
      <c r="C1" t="s">
        <v>1656</v>
      </c>
      <c r="K1"/>
      <c r="L1"/>
    </row>
    <row r="2" spans="1:20" x14ac:dyDescent="0.3">
      <c r="K2"/>
      <c r="L2"/>
    </row>
    <row r="3" spans="1:20" x14ac:dyDescent="0.3">
      <c r="C3" s="1" t="s">
        <v>263</v>
      </c>
      <c r="D3"/>
      <c r="E3"/>
      <c r="F3"/>
      <c r="G3"/>
      <c r="H3"/>
      <c r="I3"/>
      <c r="J3"/>
      <c r="K3"/>
      <c r="L3"/>
    </row>
    <row r="4" spans="1:20" x14ac:dyDescent="0.3">
      <c r="B4" s="1" t="s">
        <v>264</v>
      </c>
      <c r="C4" s="6">
        <v>44713</v>
      </c>
      <c r="D4" s="6" t="s">
        <v>265</v>
      </c>
      <c r="E4"/>
      <c r="F4"/>
      <c r="G4"/>
      <c r="H4"/>
      <c r="I4"/>
      <c r="J4"/>
      <c r="K4"/>
      <c r="L4"/>
    </row>
    <row r="5" spans="1:20" x14ac:dyDescent="0.3">
      <c r="A5" s="15"/>
      <c r="B5" s="2" t="s">
        <v>266</v>
      </c>
      <c r="C5" s="3">
        <v>4.4790055524273162E-2</v>
      </c>
      <c r="D5" s="61">
        <v>4.4790055524273162E-2</v>
      </c>
      <c r="E5"/>
      <c r="F5"/>
      <c r="G5"/>
      <c r="H5"/>
      <c r="I5"/>
      <c r="J5"/>
      <c r="K5"/>
      <c r="L5"/>
    </row>
    <row r="6" spans="1:20" x14ac:dyDescent="0.3">
      <c r="A6" s="15"/>
      <c r="B6" s="2" t="s">
        <v>267</v>
      </c>
      <c r="C6" s="3">
        <v>0.94285062616269544</v>
      </c>
      <c r="D6" s="61">
        <v>0.94285062616269544</v>
      </c>
      <c r="E6"/>
      <c r="F6"/>
      <c r="G6"/>
      <c r="H6"/>
      <c r="I6"/>
      <c r="J6"/>
      <c r="K6"/>
      <c r="L6"/>
    </row>
    <row r="7" spans="1:20" x14ac:dyDescent="0.3">
      <c r="A7" s="15"/>
      <c r="B7" s="2" t="s">
        <v>268</v>
      </c>
      <c r="C7" s="3">
        <v>1.2359318313031454E-2</v>
      </c>
      <c r="D7" s="61">
        <v>1.2359318313031454E-2</v>
      </c>
      <c r="E7"/>
      <c r="F7"/>
      <c r="G7"/>
      <c r="H7"/>
      <c r="I7"/>
      <c r="J7"/>
      <c r="K7"/>
      <c r="L7"/>
    </row>
    <row r="8" spans="1:20" x14ac:dyDescent="0.3">
      <c r="C8"/>
      <c r="D8"/>
      <c r="E8"/>
      <c r="F8"/>
      <c r="G8"/>
      <c r="H8"/>
      <c r="I8"/>
      <c r="J8"/>
      <c r="K8"/>
      <c r="L8"/>
    </row>
    <row r="9" spans="1:20" x14ac:dyDescent="0.3">
      <c r="C9"/>
      <c r="D9"/>
      <c r="E9"/>
      <c r="F9"/>
      <c r="G9"/>
      <c r="H9"/>
      <c r="K9"/>
      <c r="L9"/>
    </row>
    <row r="10" spans="1:20" x14ac:dyDescent="0.3">
      <c r="C10"/>
      <c r="D10"/>
      <c r="E10"/>
      <c r="F10"/>
      <c r="G10"/>
      <c r="H10"/>
      <c r="K10"/>
      <c r="L10"/>
    </row>
    <row r="11" spans="1:20" x14ac:dyDescent="0.3">
      <c r="C11"/>
      <c r="K11"/>
      <c r="L11"/>
    </row>
    <row r="12" spans="1:20" x14ac:dyDescent="0.3">
      <c r="B12" t="s">
        <v>264</v>
      </c>
      <c r="C12" s="22" t="s">
        <v>265</v>
      </c>
      <c r="D12" s="22" t="s">
        <v>118</v>
      </c>
      <c r="E12" s="22" t="s">
        <v>121</v>
      </c>
      <c r="F12" s="22" t="s">
        <v>122</v>
      </c>
      <c r="G12" s="23" t="s">
        <v>123</v>
      </c>
      <c r="H12" s="23" t="s">
        <v>120</v>
      </c>
      <c r="I12" s="23" t="s">
        <v>269</v>
      </c>
      <c r="J12" s="23" t="s">
        <v>270</v>
      </c>
      <c r="K12" s="23" t="s">
        <v>271</v>
      </c>
      <c r="L12" s="23" t="s">
        <v>272</v>
      </c>
      <c r="M12" s="23" t="s">
        <v>273</v>
      </c>
      <c r="N12" s="23" t="s">
        <v>274</v>
      </c>
      <c r="O12" s="23" t="s">
        <v>275</v>
      </c>
      <c r="T12" s="23"/>
    </row>
    <row r="13" spans="1:20" x14ac:dyDescent="0.3">
      <c r="B13" s="2" t="s">
        <v>266</v>
      </c>
      <c r="C13" s="15">
        <f t="shared" ref="C13:C15" si="0">HLOOKUP(C12,$B4:$I5,2,FALSE)</f>
        <v>4.4790055524273162E-2</v>
      </c>
      <c r="D13" s="22" t="e">
        <f t="shared" ref="D13:D15" si="1">HLOOKUP(D12,$B4:$J5,2,FALSE)</f>
        <v>#N/A</v>
      </c>
      <c r="E13" s="22" t="e">
        <f t="shared" ref="E13:E15" si="2">HLOOKUP(E12,$B4:$J5,2,FALSE)</f>
        <v>#N/A</v>
      </c>
      <c r="F13" s="22" t="e">
        <f t="shared" ref="F13:F15" si="3">HLOOKUP(F12,$B4:$J5,2,FALSE)</f>
        <v>#N/A</v>
      </c>
      <c r="G13" s="22" t="e">
        <f t="shared" ref="G13:G15" si="4">HLOOKUP(G12,$B4:$J5,2,FALSE)</f>
        <v>#N/A</v>
      </c>
      <c r="H13" s="22" t="e">
        <f t="shared" ref="H13:H15" si="5">HLOOKUP(H12,$B4:$J5,2,FALSE)</f>
        <v>#N/A</v>
      </c>
      <c r="I13" s="22" t="e">
        <f t="shared" ref="I13:I15" si="6">HLOOKUP(I12,$B4:$J5,2,FALSE)</f>
        <v>#N/A</v>
      </c>
      <c r="J13" s="22" t="e">
        <f t="shared" ref="J13:J15" si="7">HLOOKUP(J12,$B4:$J5,2,FALSE)</f>
        <v>#N/A</v>
      </c>
      <c r="K13" s="22" t="e">
        <f t="shared" ref="K13:K15" si="8">HLOOKUP(K12,$B4:$J5,2,FALSE)</f>
        <v>#N/A</v>
      </c>
      <c r="L13" s="22" t="e">
        <f t="shared" ref="L13:L15" si="9">HLOOKUP(L12,$B4:$J5,2,FALSE)</f>
        <v>#N/A</v>
      </c>
      <c r="M13" s="22" t="e">
        <f t="shared" ref="M13:M15" si="10">HLOOKUP(M12,$B4:$J5,2,FALSE)</f>
        <v>#N/A</v>
      </c>
      <c r="N13" s="22" t="e">
        <f t="shared" ref="N13:N15" si="11">HLOOKUP(N12,$B4:$J5,2,FALSE)</f>
        <v>#N/A</v>
      </c>
      <c r="O13" s="22" t="e">
        <f t="shared" ref="O13:O15" si="12">HLOOKUP(O12,$B4:$J5,2,FALSE)</f>
        <v>#N/A</v>
      </c>
    </row>
    <row r="14" spans="1:20" x14ac:dyDescent="0.3">
      <c r="B14" s="2" t="s">
        <v>267</v>
      </c>
      <c r="C14" s="15">
        <f t="shared" si="0"/>
        <v>0.94285062616269544</v>
      </c>
      <c r="D14" s="15" t="e">
        <f t="shared" si="1"/>
        <v>#N/A</v>
      </c>
      <c r="E14" s="15" t="e">
        <f t="shared" si="2"/>
        <v>#N/A</v>
      </c>
      <c r="F14" s="15" t="e">
        <f t="shared" si="3"/>
        <v>#N/A</v>
      </c>
      <c r="G14" s="15" t="e">
        <f t="shared" si="4"/>
        <v>#N/A</v>
      </c>
      <c r="H14" s="15" t="e">
        <f t="shared" si="5"/>
        <v>#N/A</v>
      </c>
      <c r="I14" s="15" t="e">
        <f t="shared" si="6"/>
        <v>#N/A</v>
      </c>
      <c r="J14" s="15" t="e">
        <f t="shared" si="7"/>
        <v>#N/A</v>
      </c>
      <c r="K14" s="15" t="e">
        <f t="shared" si="8"/>
        <v>#N/A</v>
      </c>
      <c r="L14" s="15" t="e">
        <f t="shared" si="9"/>
        <v>#N/A</v>
      </c>
      <c r="M14" s="15" t="e">
        <f t="shared" si="10"/>
        <v>#N/A</v>
      </c>
      <c r="N14" s="15" t="e">
        <f t="shared" si="11"/>
        <v>#N/A</v>
      </c>
      <c r="O14" s="15" t="e">
        <f t="shared" si="12"/>
        <v>#N/A</v>
      </c>
    </row>
    <row r="15" spans="1:20" x14ac:dyDescent="0.3">
      <c r="B15" s="2" t="s">
        <v>268</v>
      </c>
      <c r="C15" s="15">
        <f t="shared" si="0"/>
        <v>1.2359318313031454E-2</v>
      </c>
      <c r="D15" s="15" t="e">
        <f t="shared" si="1"/>
        <v>#N/A</v>
      </c>
      <c r="E15" s="15" t="e">
        <f t="shared" si="2"/>
        <v>#N/A</v>
      </c>
      <c r="F15" s="15" t="e">
        <f t="shared" si="3"/>
        <v>#N/A</v>
      </c>
      <c r="G15" s="15" t="e">
        <f t="shared" si="4"/>
        <v>#N/A</v>
      </c>
      <c r="H15" s="15" t="e">
        <f t="shared" si="5"/>
        <v>#N/A</v>
      </c>
      <c r="I15" s="15" t="e">
        <f t="shared" si="6"/>
        <v>#N/A</v>
      </c>
      <c r="J15" s="15" t="e">
        <f t="shared" si="7"/>
        <v>#N/A</v>
      </c>
      <c r="K15" s="15" t="e">
        <f t="shared" si="8"/>
        <v>#N/A</v>
      </c>
      <c r="L15" s="15" t="e">
        <f t="shared" si="9"/>
        <v>#N/A</v>
      </c>
      <c r="M15" s="15" t="e">
        <f t="shared" si="10"/>
        <v>#N/A</v>
      </c>
      <c r="N15" s="15" t="e">
        <f t="shared" si="11"/>
        <v>#N/A</v>
      </c>
      <c r="O15" s="15" t="e">
        <f t="shared" si="12"/>
        <v>#N/A</v>
      </c>
    </row>
    <row r="16" spans="1:20" x14ac:dyDescent="0.3">
      <c r="C16"/>
      <c r="D16"/>
      <c r="E16"/>
      <c r="F16"/>
      <c r="G16"/>
      <c r="H16"/>
      <c r="K16"/>
      <c r="L16"/>
    </row>
    <row r="17" spans="2:12" x14ac:dyDescent="0.3">
      <c r="C17"/>
      <c r="D17"/>
      <c r="E17"/>
      <c r="F17"/>
      <c r="G17"/>
      <c r="H17"/>
      <c r="K17"/>
      <c r="L17"/>
    </row>
    <row r="18" spans="2:12" x14ac:dyDescent="0.3">
      <c r="C18"/>
      <c r="D18"/>
      <c r="E18"/>
      <c r="F18"/>
      <c r="G18"/>
      <c r="H18"/>
      <c r="K18"/>
      <c r="L18"/>
    </row>
    <row r="19" spans="2:12" x14ac:dyDescent="0.3">
      <c r="C19"/>
      <c r="D19"/>
      <c r="E19"/>
      <c r="F19"/>
      <c r="G19"/>
      <c r="H19"/>
    </row>
    <row r="21" spans="2:12" x14ac:dyDescent="0.3">
      <c r="B21" s="26" t="s">
        <v>0</v>
      </c>
      <c r="C21" t="s">
        <v>1656</v>
      </c>
    </row>
    <row r="23" spans="2:12" x14ac:dyDescent="0.3">
      <c r="C23" s="1" t="s">
        <v>263</v>
      </c>
      <c r="D23" s="61"/>
      <c r="E23"/>
      <c r="F23"/>
      <c r="G23"/>
      <c r="H23"/>
      <c r="I23"/>
      <c r="J23"/>
      <c r="K23"/>
      <c r="L23"/>
    </row>
    <row r="24" spans="2:12" x14ac:dyDescent="0.3">
      <c r="B24" s="14" t="s">
        <v>276</v>
      </c>
      <c r="C24" s="6">
        <v>44713</v>
      </c>
      <c r="D24" s="61" t="s">
        <v>265</v>
      </c>
      <c r="E24"/>
      <c r="F24"/>
      <c r="G24"/>
      <c r="H24"/>
      <c r="I24"/>
      <c r="J24"/>
      <c r="K24"/>
      <c r="L24"/>
    </row>
    <row r="25" spans="2:12" x14ac:dyDescent="0.3">
      <c r="B25" s="2" t="s">
        <v>277</v>
      </c>
      <c r="C25" s="3">
        <v>0.28121369361150117</v>
      </c>
      <c r="D25" s="3">
        <v>0.28121369361150117</v>
      </c>
      <c r="E25"/>
      <c r="F25"/>
      <c r="G25"/>
      <c r="H25"/>
      <c r="I25"/>
      <c r="J25"/>
      <c r="K25"/>
      <c r="L25"/>
    </row>
    <row r="26" spans="2:12" x14ac:dyDescent="0.3">
      <c r="B26" s="2" t="s">
        <v>278</v>
      </c>
      <c r="C26" s="3">
        <v>0.42854902743426537</v>
      </c>
      <c r="D26" s="3">
        <v>0.42854902743426537</v>
      </c>
      <c r="E26"/>
      <c r="F26"/>
      <c r="G26"/>
      <c r="H26"/>
      <c r="I26"/>
      <c r="J26"/>
      <c r="K26"/>
      <c r="L26"/>
    </row>
    <row r="27" spans="2:12" x14ac:dyDescent="0.3">
      <c r="B27" s="2" t="s">
        <v>279</v>
      </c>
      <c r="C27" s="3">
        <v>0.16223209003627967</v>
      </c>
      <c r="D27" s="3">
        <v>0.16223209003627967</v>
      </c>
      <c r="E27"/>
      <c r="F27"/>
      <c r="G27"/>
      <c r="H27"/>
      <c r="I27"/>
      <c r="J27"/>
      <c r="K27"/>
      <c r="L27"/>
    </row>
    <row r="28" spans="2:12" x14ac:dyDescent="0.3">
      <c r="B28" s="2" t="s">
        <v>1442</v>
      </c>
      <c r="C28" s="3">
        <v>3.8909757018938125E-2</v>
      </c>
      <c r="D28" s="3">
        <v>3.8909757018938125E-2</v>
      </c>
      <c r="E28"/>
      <c r="F28"/>
      <c r="G28"/>
      <c r="H28"/>
      <c r="I28"/>
      <c r="J28"/>
      <c r="K28"/>
      <c r="L28"/>
    </row>
    <row r="29" spans="2:12" x14ac:dyDescent="0.3">
      <c r="B29" s="2" t="s">
        <v>280</v>
      </c>
      <c r="C29" s="3">
        <v>1.6771324100670712E-2</v>
      </c>
      <c r="D29" s="3">
        <v>1.6771324100670712E-2</v>
      </c>
      <c r="E29"/>
      <c r="F29"/>
      <c r="G29"/>
      <c r="H29"/>
      <c r="I29"/>
      <c r="J29"/>
      <c r="K29"/>
      <c r="L29"/>
    </row>
    <row r="30" spans="2:12" x14ac:dyDescent="0.3">
      <c r="B30" s="2" t="s">
        <v>282</v>
      </c>
      <c r="C30" s="3">
        <v>6.9216459133707303E-2</v>
      </c>
      <c r="D30" s="3">
        <v>6.9216459133707303E-2</v>
      </c>
      <c r="E30"/>
      <c r="F30"/>
      <c r="G30"/>
      <c r="H30"/>
      <c r="I30"/>
      <c r="J30"/>
      <c r="K30"/>
      <c r="L30"/>
    </row>
    <row r="31" spans="2:12" x14ac:dyDescent="0.3">
      <c r="B31" s="2" t="s">
        <v>281</v>
      </c>
      <c r="C31" s="3">
        <v>3.1076486646376667E-3</v>
      </c>
      <c r="D31" s="3">
        <v>3.1076486646376667E-3</v>
      </c>
      <c r="E31"/>
      <c r="F31"/>
      <c r="G31"/>
      <c r="H31"/>
      <c r="I31"/>
      <c r="J31"/>
      <c r="K31"/>
      <c r="L31"/>
    </row>
    <row r="32" spans="2:12" x14ac:dyDescent="0.3">
      <c r="C32"/>
      <c r="D32"/>
      <c r="E32"/>
      <c r="F32"/>
      <c r="G32"/>
      <c r="H32"/>
    </row>
    <row r="33" spans="2:15" x14ac:dyDescent="0.3">
      <c r="C33"/>
      <c r="D33"/>
      <c r="E33"/>
      <c r="F33"/>
      <c r="G33"/>
      <c r="H33"/>
    </row>
    <row r="34" spans="2:15" x14ac:dyDescent="0.3">
      <c r="C34"/>
      <c r="D34"/>
      <c r="E34"/>
      <c r="F34"/>
      <c r="G34"/>
      <c r="H34"/>
    </row>
    <row r="35" spans="2:15" x14ac:dyDescent="0.3">
      <c r="C35"/>
      <c r="D35"/>
      <c r="E35"/>
      <c r="F35"/>
      <c r="G35"/>
      <c r="H35"/>
    </row>
    <row r="36" spans="2:15" x14ac:dyDescent="0.3">
      <c r="B36" t="s">
        <v>276</v>
      </c>
      <c r="C36" t="s">
        <v>265</v>
      </c>
      <c r="D36" t="s">
        <v>118</v>
      </c>
      <c r="E36" t="s">
        <v>121</v>
      </c>
      <c r="F36" t="s">
        <v>122</v>
      </c>
      <c r="G36" t="s">
        <v>123</v>
      </c>
      <c r="H36" t="s">
        <v>120</v>
      </c>
      <c r="I36" s="23" t="s">
        <v>269</v>
      </c>
      <c r="J36" s="23" t="s">
        <v>270</v>
      </c>
      <c r="K36" s="15" t="s">
        <v>271</v>
      </c>
      <c r="L36" s="15" t="s">
        <v>272</v>
      </c>
      <c r="M36" t="s">
        <v>273</v>
      </c>
      <c r="N36" t="s">
        <v>274</v>
      </c>
      <c r="O36" t="s">
        <v>275</v>
      </c>
    </row>
    <row r="37" spans="2:15" x14ac:dyDescent="0.3">
      <c r="B37" t="s">
        <v>277</v>
      </c>
      <c r="C37" s="15">
        <f t="shared" ref="C37:C39" si="13">HLOOKUP(C36,$B24:$J25,2,FALSE)</f>
        <v>0.28121369361150117</v>
      </c>
      <c r="D37" s="15" t="e">
        <f t="shared" ref="D37:D39" si="14">HLOOKUP(D36,$B24:$J25,2,FALSE)</f>
        <v>#N/A</v>
      </c>
      <c r="E37" s="15" t="e">
        <f t="shared" ref="E37:E39" si="15">HLOOKUP(E36,$B24:$J25,2,FALSE)</f>
        <v>#N/A</v>
      </c>
      <c r="F37" s="15" t="e">
        <f t="shared" ref="F37:F39" si="16">HLOOKUP(F36,$B24:$J25,2,FALSE)</f>
        <v>#N/A</v>
      </c>
      <c r="G37" s="15" t="e">
        <f t="shared" ref="G37:G39" si="17">HLOOKUP(G36,$B24:$J25,2,FALSE)</f>
        <v>#N/A</v>
      </c>
      <c r="H37" s="15" t="e">
        <f t="shared" ref="H37:H39" si="18">HLOOKUP(H36,$B24:$J25,2,FALSE)</f>
        <v>#N/A</v>
      </c>
      <c r="I37" s="15" t="e">
        <f t="shared" ref="I37:I39" si="19">HLOOKUP(I36,$B24:$J25,2,FALSE)</f>
        <v>#N/A</v>
      </c>
      <c r="J37" s="15" t="e">
        <f t="shared" ref="J37:J39" si="20">HLOOKUP(J36,$B24:$J25,2,FALSE)</f>
        <v>#N/A</v>
      </c>
      <c r="K37" s="15" t="e">
        <f t="shared" ref="K37:K39" si="21">HLOOKUP(K36,$B24:$J25,2,FALSE)</f>
        <v>#N/A</v>
      </c>
      <c r="L37" s="15" t="e">
        <f t="shared" ref="L37:L39" si="22">HLOOKUP(L36,$B24:$J25,2,FALSE)</f>
        <v>#N/A</v>
      </c>
      <c r="M37" s="15" t="e">
        <f t="shared" ref="M37:M39" si="23">HLOOKUP(M36,$B24:$J25,2,FALSE)</f>
        <v>#N/A</v>
      </c>
      <c r="N37" s="15" t="e">
        <f t="shared" ref="N37:N39" si="24">HLOOKUP(N36,$B24:$J25,2,FALSE)</f>
        <v>#N/A</v>
      </c>
      <c r="O37" s="15" t="e">
        <f t="shared" ref="O37:O39" si="25">HLOOKUP(O36,$B24:$J25,2,FALSE)</f>
        <v>#N/A</v>
      </c>
    </row>
    <row r="38" spans="2:15" x14ac:dyDescent="0.3">
      <c r="B38" t="s">
        <v>278</v>
      </c>
      <c r="C38" s="15">
        <f t="shared" si="13"/>
        <v>0.42854902743426537</v>
      </c>
      <c r="D38" s="15" t="e">
        <f t="shared" si="14"/>
        <v>#N/A</v>
      </c>
      <c r="E38" s="15" t="e">
        <f t="shared" si="15"/>
        <v>#N/A</v>
      </c>
      <c r="F38" s="15" t="e">
        <f t="shared" si="16"/>
        <v>#N/A</v>
      </c>
      <c r="G38" s="15" t="e">
        <f t="shared" si="17"/>
        <v>#N/A</v>
      </c>
      <c r="H38" s="15" t="e">
        <f t="shared" si="18"/>
        <v>#N/A</v>
      </c>
      <c r="I38" s="15" t="e">
        <f t="shared" si="19"/>
        <v>#N/A</v>
      </c>
      <c r="J38" s="15" t="e">
        <f t="shared" si="20"/>
        <v>#N/A</v>
      </c>
      <c r="K38" s="15" t="e">
        <f t="shared" si="21"/>
        <v>#N/A</v>
      </c>
      <c r="L38" s="15" t="e">
        <f t="shared" si="22"/>
        <v>#N/A</v>
      </c>
      <c r="M38" s="15" t="e">
        <f t="shared" si="23"/>
        <v>#N/A</v>
      </c>
      <c r="N38" s="15" t="e">
        <f t="shared" si="24"/>
        <v>#N/A</v>
      </c>
      <c r="O38" s="15" t="e">
        <f t="shared" si="25"/>
        <v>#N/A</v>
      </c>
    </row>
    <row r="39" spans="2:15" x14ac:dyDescent="0.3">
      <c r="B39" s="25" t="s">
        <v>279</v>
      </c>
      <c r="C39" s="15">
        <f t="shared" si="13"/>
        <v>0.16223209003627967</v>
      </c>
      <c r="D39" s="15" t="e">
        <f t="shared" si="14"/>
        <v>#N/A</v>
      </c>
      <c r="E39" s="15" t="e">
        <f t="shared" si="15"/>
        <v>#N/A</v>
      </c>
      <c r="F39" s="15" t="e">
        <f t="shared" si="16"/>
        <v>#N/A</v>
      </c>
      <c r="G39" s="15" t="e">
        <f t="shared" si="17"/>
        <v>#N/A</v>
      </c>
      <c r="H39" s="15" t="e">
        <f t="shared" si="18"/>
        <v>#N/A</v>
      </c>
      <c r="I39" s="15" t="e">
        <f t="shared" si="19"/>
        <v>#N/A</v>
      </c>
      <c r="J39" s="15" t="e">
        <f t="shared" si="20"/>
        <v>#N/A</v>
      </c>
      <c r="K39" s="15" t="e">
        <f t="shared" si="21"/>
        <v>#N/A</v>
      </c>
      <c r="L39" s="15" t="e">
        <f t="shared" si="22"/>
        <v>#N/A</v>
      </c>
      <c r="M39" s="15" t="e">
        <f t="shared" si="23"/>
        <v>#N/A</v>
      </c>
      <c r="N39" s="15" t="e">
        <f t="shared" si="24"/>
        <v>#N/A</v>
      </c>
      <c r="O39" s="15" t="e">
        <f t="shared" si="25"/>
        <v>#N/A</v>
      </c>
    </row>
    <row r="40" spans="2:15" x14ac:dyDescent="0.3">
      <c r="B40" s="25" t="s">
        <v>1441</v>
      </c>
      <c r="C40" s="15">
        <f t="shared" ref="C40:O40" si="26">HLOOKUP(C39,$B27:$J28,2,FALSE)</f>
        <v>3.8909757018938125E-2</v>
      </c>
      <c r="D40" s="15" t="e">
        <f t="shared" si="26"/>
        <v>#N/A</v>
      </c>
      <c r="E40" s="15" t="e">
        <f t="shared" si="26"/>
        <v>#N/A</v>
      </c>
      <c r="F40" s="15" t="e">
        <f t="shared" si="26"/>
        <v>#N/A</v>
      </c>
      <c r="G40" s="15" t="e">
        <f t="shared" si="26"/>
        <v>#N/A</v>
      </c>
      <c r="H40" s="15" t="e">
        <f t="shared" si="26"/>
        <v>#N/A</v>
      </c>
      <c r="I40" s="15" t="e">
        <f t="shared" si="26"/>
        <v>#N/A</v>
      </c>
      <c r="J40" s="15" t="e">
        <f t="shared" si="26"/>
        <v>#N/A</v>
      </c>
      <c r="K40" s="15" t="e">
        <f t="shared" si="26"/>
        <v>#N/A</v>
      </c>
      <c r="L40" s="15" t="e">
        <f t="shared" si="26"/>
        <v>#N/A</v>
      </c>
      <c r="M40" s="15" t="e">
        <f t="shared" si="26"/>
        <v>#N/A</v>
      </c>
      <c r="N40" s="15" t="e">
        <f t="shared" si="26"/>
        <v>#N/A</v>
      </c>
      <c r="O40" s="15" t="e">
        <f t="shared" si="26"/>
        <v>#N/A</v>
      </c>
    </row>
    <row r="41" spans="2:15" x14ac:dyDescent="0.3">
      <c r="B41" s="25" t="s">
        <v>280</v>
      </c>
      <c r="C41" s="15">
        <f t="shared" ref="C41:O41" si="27">HLOOKUP(C39,$B27:$J28,2,FALSE)</f>
        <v>3.8909757018938125E-2</v>
      </c>
      <c r="D41" s="15" t="e">
        <f t="shared" si="27"/>
        <v>#N/A</v>
      </c>
      <c r="E41" s="15" t="e">
        <f t="shared" si="27"/>
        <v>#N/A</v>
      </c>
      <c r="F41" s="15" t="e">
        <f t="shared" si="27"/>
        <v>#N/A</v>
      </c>
      <c r="G41" s="15" t="e">
        <f t="shared" si="27"/>
        <v>#N/A</v>
      </c>
      <c r="H41" s="15" t="e">
        <f t="shared" si="27"/>
        <v>#N/A</v>
      </c>
      <c r="I41" s="15" t="e">
        <f t="shared" si="27"/>
        <v>#N/A</v>
      </c>
      <c r="J41" s="15" t="e">
        <f t="shared" si="27"/>
        <v>#N/A</v>
      </c>
      <c r="K41" s="15" t="e">
        <f t="shared" si="27"/>
        <v>#N/A</v>
      </c>
      <c r="L41" s="15" t="e">
        <f t="shared" si="27"/>
        <v>#N/A</v>
      </c>
      <c r="M41" s="15" t="e">
        <f t="shared" si="27"/>
        <v>#N/A</v>
      </c>
      <c r="N41" s="15" t="e">
        <f t="shared" si="27"/>
        <v>#N/A</v>
      </c>
      <c r="O41" s="15" t="e">
        <f t="shared" si="27"/>
        <v>#N/A</v>
      </c>
    </row>
    <row r="42" spans="2:15" x14ac:dyDescent="0.3">
      <c r="B42" t="s">
        <v>281</v>
      </c>
      <c r="C42" s="15">
        <f t="shared" ref="C42:O43" si="28">HLOOKUP(C41,$B28:$J29,2,FALSE)</f>
        <v>1.6771324100670712E-2</v>
      </c>
      <c r="D42" s="15" t="e">
        <f t="shared" si="28"/>
        <v>#N/A</v>
      </c>
      <c r="E42" s="15" t="e">
        <f t="shared" si="28"/>
        <v>#N/A</v>
      </c>
      <c r="F42" s="15" t="e">
        <f t="shared" si="28"/>
        <v>#N/A</v>
      </c>
      <c r="G42" s="15" t="e">
        <f t="shared" si="28"/>
        <v>#N/A</v>
      </c>
      <c r="H42" s="15" t="e">
        <f t="shared" si="28"/>
        <v>#N/A</v>
      </c>
      <c r="I42" s="15" t="e">
        <f t="shared" si="28"/>
        <v>#N/A</v>
      </c>
      <c r="J42" s="15" t="e">
        <f t="shared" si="28"/>
        <v>#N/A</v>
      </c>
      <c r="K42" s="15" t="e">
        <f t="shared" si="28"/>
        <v>#N/A</v>
      </c>
      <c r="L42" s="15" t="e">
        <f t="shared" si="28"/>
        <v>#N/A</v>
      </c>
      <c r="M42" s="15" t="e">
        <f t="shared" si="28"/>
        <v>#N/A</v>
      </c>
      <c r="N42" s="15" t="e">
        <f t="shared" si="28"/>
        <v>#N/A</v>
      </c>
      <c r="O42" s="15" t="e">
        <f t="shared" si="28"/>
        <v>#N/A</v>
      </c>
    </row>
    <row r="43" spans="2:15" x14ac:dyDescent="0.3">
      <c r="B43" t="s">
        <v>282</v>
      </c>
      <c r="C43" s="15">
        <f t="shared" si="28"/>
        <v>6.9216459133707303E-2</v>
      </c>
      <c r="D43" s="15" t="e">
        <f t="shared" si="28"/>
        <v>#N/A</v>
      </c>
      <c r="E43" s="15" t="e">
        <f t="shared" si="28"/>
        <v>#N/A</v>
      </c>
      <c r="F43" s="15" t="e">
        <f t="shared" si="28"/>
        <v>#N/A</v>
      </c>
      <c r="G43" s="15" t="e">
        <f t="shared" si="28"/>
        <v>#N/A</v>
      </c>
      <c r="H43" s="15" t="e">
        <f t="shared" si="28"/>
        <v>#N/A</v>
      </c>
      <c r="I43" s="15" t="e">
        <f t="shared" si="28"/>
        <v>#N/A</v>
      </c>
      <c r="J43" s="15" t="e">
        <f t="shared" si="28"/>
        <v>#N/A</v>
      </c>
      <c r="K43" s="15" t="e">
        <f t="shared" si="28"/>
        <v>#N/A</v>
      </c>
      <c r="L43" s="15" t="e">
        <f t="shared" si="28"/>
        <v>#N/A</v>
      </c>
      <c r="M43" s="15" t="e">
        <f t="shared" si="28"/>
        <v>#N/A</v>
      </c>
      <c r="N43" s="15" t="e">
        <f t="shared" si="28"/>
        <v>#N/A</v>
      </c>
      <c r="O43" s="15" t="e">
        <f t="shared" si="28"/>
        <v>#N/A</v>
      </c>
    </row>
    <row r="44" spans="2:15" x14ac:dyDescent="0.3">
      <c r="C44"/>
      <c r="D44"/>
      <c r="E44"/>
      <c r="F44"/>
      <c r="G44"/>
      <c r="H44"/>
      <c r="I44"/>
      <c r="J44"/>
      <c r="K44"/>
      <c r="L44"/>
    </row>
    <row r="45" spans="2:15" x14ac:dyDescent="0.3">
      <c r="C45"/>
      <c r="D45"/>
      <c r="E45"/>
      <c r="F45"/>
      <c r="G45"/>
      <c r="H45"/>
      <c r="I45"/>
      <c r="J45"/>
      <c r="K45"/>
      <c r="L45"/>
    </row>
    <row r="46" spans="2:15" x14ac:dyDescent="0.3">
      <c r="C46"/>
      <c r="D46"/>
      <c r="E46"/>
      <c r="F46"/>
      <c r="G46"/>
      <c r="H46"/>
      <c r="I46"/>
      <c r="J46"/>
      <c r="K46"/>
      <c r="L46"/>
    </row>
    <row r="47" spans="2:15" x14ac:dyDescent="0.3">
      <c r="C47"/>
      <c r="D47"/>
      <c r="E47"/>
      <c r="F47"/>
      <c r="G47"/>
      <c r="H47"/>
      <c r="I47"/>
      <c r="J47"/>
      <c r="K47"/>
      <c r="L47"/>
    </row>
    <row r="48" spans="2:15" x14ac:dyDescent="0.3">
      <c r="C48"/>
      <c r="D48"/>
      <c r="E48"/>
      <c r="F48"/>
      <c r="G48"/>
      <c r="H48"/>
      <c r="I48"/>
      <c r="J48"/>
      <c r="K48"/>
      <c r="L48"/>
    </row>
    <row r="49" spans="3:12" x14ac:dyDescent="0.3">
      <c r="C49"/>
      <c r="D49"/>
      <c r="E49"/>
      <c r="F49"/>
      <c r="G49"/>
      <c r="H49"/>
      <c r="I49"/>
      <c r="J49"/>
      <c r="K49"/>
      <c r="L49"/>
    </row>
    <row r="50" spans="3:12" x14ac:dyDescent="0.3">
      <c r="C50"/>
      <c r="D50"/>
      <c r="E50"/>
      <c r="F50"/>
      <c r="G50"/>
      <c r="H50"/>
      <c r="I50"/>
      <c r="J50"/>
      <c r="K50"/>
      <c r="L50"/>
    </row>
    <row r="51" spans="3:12" x14ac:dyDescent="0.3">
      <c r="C51"/>
      <c r="D51"/>
      <c r="E51"/>
      <c r="F51"/>
      <c r="G51"/>
      <c r="H51"/>
      <c r="I51"/>
      <c r="J51"/>
    </row>
    <row r="52" spans="3:12" x14ac:dyDescent="0.3">
      <c r="C52"/>
      <c r="D52"/>
      <c r="E52"/>
      <c r="F52"/>
      <c r="G52"/>
      <c r="H52"/>
      <c r="I52"/>
      <c r="J52"/>
    </row>
    <row r="53" spans="3:12" x14ac:dyDescent="0.3">
      <c r="C53"/>
      <c r="D53"/>
      <c r="E53"/>
      <c r="F53"/>
      <c r="G53"/>
      <c r="H53"/>
      <c r="I53"/>
      <c r="J53"/>
    </row>
    <row r="54" spans="3:12" x14ac:dyDescent="0.3">
      <c r="C54"/>
      <c r="D54"/>
      <c r="E54"/>
      <c r="F54"/>
      <c r="G54"/>
      <c r="H54"/>
      <c r="I54"/>
      <c r="J54"/>
    </row>
    <row r="55" spans="3:12" x14ac:dyDescent="0.3">
      <c r="C55"/>
      <c r="D55"/>
      <c r="E55"/>
      <c r="F55"/>
      <c r="G55"/>
      <c r="H55"/>
      <c r="I55"/>
      <c r="J55"/>
    </row>
    <row r="56" spans="3:12" x14ac:dyDescent="0.3">
      <c r="C56"/>
      <c r="D56"/>
      <c r="E56"/>
      <c r="F56"/>
      <c r="G56"/>
      <c r="H56"/>
      <c r="I56"/>
      <c r="J56"/>
    </row>
    <row r="57" spans="3:12" x14ac:dyDescent="0.3">
      <c r="C57"/>
      <c r="D57"/>
      <c r="E57"/>
      <c r="F57"/>
      <c r="G57"/>
      <c r="H57"/>
      <c r="I57"/>
      <c r="J57"/>
    </row>
    <row r="58" spans="3:12" x14ac:dyDescent="0.3">
      <c r="C58"/>
      <c r="D58"/>
      <c r="E58"/>
      <c r="F58"/>
      <c r="G58"/>
      <c r="H58"/>
      <c r="I58"/>
      <c r="J58"/>
    </row>
    <row r="59" spans="3:12" x14ac:dyDescent="0.3">
      <c r="C59"/>
      <c r="D59"/>
      <c r="E59"/>
      <c r="F59"/>
      <c r="G59"/>
      <c r="H59"/>
      <c r="I59"/>
      <c r="J59"/>
    </row>
    <row r="60" spans="3:12" x14ac:dyDescent="0.3">
      <c r="C60"/>
      <c r="D60"/>
      <c r="E60"/>
      <c r="F60"/>
      <c r="G60"/>
      <c r="H60"/>
      <c r="I60"/>
      <c r="J60"/>
    </row>
    <row r="61" spans="3:12" x14ac:dyDescent="0.3">
      <c r="C61"/>
      <c r="D61"/>
      <c r="E61"/>
      <c r="F61"/>
      <c r="G61"/>
      <c r="H61"/>
      <c r="I61"/>
      <c r="J61"/>
    </row>
    <row r="62" spans="3:12" x14ac:dyDescent="0.3">
      <c r="C62"/>
      <c r="D62"/>
      <c r="E62"/>
      <c r="F62"/>
      <c r="G62"/>
      <c r="H62"/>
      <c r="I62"/>
      <c r="J62"/>
    </row>
    <row r="63" spans="3:12" x14ac:dyDescent="0.3">
      <c r="C63"/>
      <c r="D63"/>
      <c r="E63"/>
      <c r="F63"/>
      <c r="G63"/>
      <c r="H63"/>
      <c r="I63"/>
      <c r="J63"/>
    </row>
    <row r="64" spans="3:12" x14ac:dyDescent="0.3">
      <c r="C64"/>
      <c r="D64"/>
      <c r="E64"/>
      <c r="F64"/>
      <c r="G64"/>
      <c r="H64"/>
      <c r="I64"/>
      <c r="J64"/>
    </row>
    <row r="65" spans="3:10" x14ac:dyDescent="0.3">
      <c r="C65"/>
      <c r="D65"/>
      <c r="E65"/>
      <c r="F65"/>
      <c r="G65"/>
      <c r="H65"/>
      <c r="I65"/>
      <c r="J65"/>
    </row>
    <row r="66" spans="3:10" x14ac:dyDescent="0.3">
      <c r="C66"/>
      <c r="D66"/>
      <c r="E66"/>
      <c r="F66"/>
      <c r="G66"/>
      <c r="H66"/>
      <c r="I66"/>
      <c r="J66"/>
    </row>
    <row r="67" spans="3:10" x14ac:dyDescent="0.3">
      <c r="C67"/>
      <c r="D67"/>
      <c r="E67"/>
      <c r="F67"/>
      <c r="G67"/>
      <c r="H67"/>
      <c r="I67"/>
      <c r="J67"/>
    </row>
    <row r="68" spans="3:10" x14ac:dyDescent="0.3">
      <c r="C68"/>
      <c r="D68"/>
      <c r="E68"/>
      <c r="F68"/>
      <c r="G68"/>
      <c r="H68"/>
      <c r="I68"/>
      <c r="J68"/>
    </row>
    <row r="69" spans="3:10" x14ac:dyDescent="0.3">
      <c r="C69"/>
      <c r="D69"/>
      <c r="E69"/>
      <c r="F69"/>
      <c r="G69"/>
      <c r="H69"/>
      <c r="I69"/>
      <c r="J69"/>
    </row>
    <row r="70" spans="3:10" x14ac:dyDescent="0.3">
      <c r="C70"/>
      <c r="D70"/>
      <c r="E70"/>
      <c r="F70"/>
      <c r="G70"/>
      <c r="H70"/>
      <c r="I70"/>
      <c r="J70"/>
    </row>
    <row r="71" spans="3:10" x14ac:dyDescent="0.3">
      <c r="C71"/>
      <c r="D71"/>
      <c r="E71"/>
      <c r="F71"/>
      <c r="G71"/>
      <c r="H71"/>
      <c r="I71"/>
      <c r="J71"/>
    </row>
    <row r="72" spans="3:10" x14ac:dyDescent="0.3">
      <c r="C72"/>
      <c r="D72"/>
      <c r="E72"/>
      <c r="F72"/>
      <c r="G72"/>
      <c r="H72"/>
      <c r="I72"/>
      <c r="J72"/>
    </row>
    <row r="73" spans="3:10" x14ac:dyDescent="0.3">
      <c r="C73"/>
      <c r="D73"/>
      <c r="E73"/>
      <c r="F73"/>
      <c r="G73"/>
      <c r="H73"/>
      <c r="I73"/>
      <c r="J73"/>
    </row>
    <row r="74" spans="3:10" x14ac:dyDescent="0.3">
      <c r="C74"/>
      <c r="D74"/>
      <c r="E74"/>
      <c r="F74"/>
      <c r="G74"/>
      <c r="H74"/>
      <c r="I74"/>
      <c r="J74"/>
    </row>
    <row r="75" spans="3:10" x14ac:dyDescent="0.3">
      <c r="C75"/>
      <c r="D75"/>
      <c r="E75"/>
      <c r="F75"/>
      <c r="G75"/>
      <c r="H75"/>
      <c r="I75"/>
      <c r="J75"/>
    </row>
    <row r="76" spans="3:10" x14ac:dyDescent="0.3">
      <c r="C76"/>
      <c r="D76"/>
      <c r="E76"/>
      <c r="F76"/>
      <c r="G76"/>
      <c r="H76"/>
      <c r="I76"/>
      <c r="J76"/>
    </row>
    <row r="77" spans="3:10" x14ac:dyDescent="0.3">
      <c r="C77"/>
      <c r="D77"/>
      <c r="E77"/>
      <c r="F77"/>
      <c r="G77"/>
      <c r="H77"/>
      <c r="I77"/>
      <c r="J77"/>
    </row>
    <row r="78" spans="3:10" x14ac:dyDescent="0.3">
      <c r="C78"/>
      <c r="D78"/>
      <c r="E78"/>
      <c r="F78"/>
      <c r="G78"/>
      <c r="H78"/>
      <c r="I78"/>
      <c r="J78"/>
    </row>
    <row r="79" spans="3:10" x14ac:dyDescent="0.3">
      <c r="C79"/>
      <c r="D79"/>
      <c r="E79"/>
      <c r="F79"/>
      <c r="G79"/>
      <c r="H79"/>
      <c r="I79"/>
      <c r="J79"/>
    </row>
    <row r="80" spans="3:10" x14ac:dyDescent="0.3">
      <c r="C80"/>
      <c r="D80"/>
      <c r="E80"/>
      <c r="F80"/>
      <c r="G80"/>
      <c r="H80"/>
      <c r="I80"/>
      <c r="J80"/>
    </row>
    <row r="81" spans="3:10" x14ac:dyDescent="0.3">
      <c r="C81"/>
      <c r="D81"/>
      <c r="E81"/>
      <c r="F81"/>
      <c r="G81"/>
      <c r="H81"/>
      <c r="I81"/>
      <c r="J81"/>
    </row>
    <row r="82" spans="3:10" x14ac:dyDescent="0.3">
      <c r="C82"/>
      <c r="D82"/>
      <c r="E82"/>
      <c r="F82"/>
      <c r="G82"/>
      <c r="H82"/>
      <c r="I82"/>
      <c r="J82"/>
    </row>
    <row r="83" spans="3:10" x14ac:dyDescent="0.3">
      <c r="C83"/>
      <c r="D83"/>
      <c r="E83"/>
      <c r="F83"/>
      <c r="G83"/>
      <c r="H83"/>
      <c r="I83"/>
      <c r="J83"/>
    </row>
    <row r="84" spans="3:10" x14ac:dyDescent="0.3">
      <c r="C84"/>
      <c r="D84"/>
      <c r="E84"/>
      <c r="F84"/>
      <c r="G84"/>
      <c r="H84"/>
      <c r="I84"/>
      <c r="J84"/>
    </row>
    <row r="85" spans="3:10" x14ac:dyDescent="0.3">
      <c r="C85"/>
      <c r="D85"/>
      <c r="E85"/>
      <c r="F85"/>
      <c r="G85"/>
      <c r="H85"/>
      <c r="I85"/>
      <c r="J85"/>
    </row>
    <row r="86" spans="3:10" x14ac:dyDescent="0.3">
      <c r="C86"/>
      <c r="D86"/>
      <c r="E86"/>
      <c r="F86"/>
      <c r="G86"/>
      <c r="H86"/>
      <c r="I86"/>
      <c r="J86"/>
    </row>
    <row r="87" spans="3:10" x14ac:dyDescent="0.3">
      <c r="C87"/>
      <c r="D87"/>
      <c r="E87"/>
      <c r="F87"/>
      <c r="G87"/>
      <c r="H87"/>
      <c r="I87"/>
      <c r="J87"/>
    </row>
    <row r="88" spans="3:10" x14ac:dyDescent="0.3">
      <c r="C88"/>
      <c r="D88"/>
      <c r="E88"/>
      <c r="F88"/>
      <c r="G88"/>
      <c r="H88"/>
      <c r="I88"/>
      <c r="J88"/>
    </row>
    <row r="89" spans="3:10" x14ac:dyDescent="0.3">
      <c r="C89"/>
      <c r="D89"/>
      <c r="E89"/>
      <c r="F89"/>
      <c r="G89"/>
      <c r="H89"/>
      <c r="I89"/>
      <c r="J89"/>
    </row>
    <row r="90" spans="3:10" x14ac:dyDescent="0.3">
      <c r="C90"/>
      <c r="D90"/>
      <c r="E90"/>
      <c r="F90"/>
      <c r="G90"/>
      <c r="H90"/>
      <c r="I90"/>
      <c r="J90"/>
    </row>
    <row r="91" spans="3:10" x14ac:dyDescent="0.3">
      <c r="C91"/>
      <c r="D91"/>
      <c r="E91"/>
      <c r="F91"/>
      <c r="G91"/>
      <c r="H91"/>
      <c r="I91"/>
      <c r="J91"/>
    </row>
    <row r="92" spans="3:10" x14ac:dyDescent="0.3">
      <c r="C92"/>
      <c r="D92"/>
      <c r="E92"/>
      <c r="F92"/>
      <c r="G92"/>
      <c r="H92"/>
      <c r="I92"/>
      <c r="J92"/>
    </row>
    <row r="93" spans="3:10" x14ac:dyDescent="0.3">
      <c r="C93"/>
      <c r="D93"/>
      <c r="E93"/>
      <c r="F93"/>
      <c r="G93"/>
      <c r="H93"/>
      <c r="I93"/>
      <c r="J93"/>
    </row>
    <row r="94" spans="3:10" x14ac:dyDescent="0.3">
      <c r="C94"/>
      <c r="D94"/>
      <c r="E94"/>
      <c r="F94"/>
      <c r="G94"/>
      <c r="H94"/>
      <c r="I94"/>
      <c r="J94"/>
    </row>
    <row r="95" spans="3:10" x14ac:dyDescent="0.3">
      <c r="C95"/>
      <c r="D95"/>
      <c r="E95"/>
      <c r="F95"/>
      <c r="G95"/>
      <c r="H95"/>
      <c r="I95"/>
      <c r="J95"/>
    </row>
    <row r="96" spans="3:10" x14ac:dyDescent="0.3">
      <c r="C96"/>
      <c r="D96"/>
      <c r="E96"/>
      <c r="F96"/>
      <c r="G96"/>
      <c r="H96"/>
      <c r="I96"/>
      <c r="J96"/>
    </row>
    <row r="97" spans="3:10" x14ac:dyDescent="0.3">
      <c r="C97"/>
      <c r="D97"/>
      <c r="E97"/>
      <c r="F97"/>
      <c r="G97"/>
      <c r="H97"/>
      <c r="I97"/>
      <c r="J97"/>
    </row>
    <row r="98" spans="3:10" x14ac:dyDescent="0.3">
      <c r="C98"/>
      <c r="D98"/>
      <c r="E98"/>
      <c r="F98"/>
      <c r="G98"/>
      <c r="H98"/>
      <c r="I98"/>
      <c r="J98"/>
    </row>
    <row r="99" spans="3:10" x14ac:dyDescent="0.3">
      <c r="C99"/>
      <c r="D99"/>
      <c r="E99"/>
      <c r="F99"/>
      <c r="G99"/>
      <c r="H99"/>
      <c r="I99"/>
      <c r="J99"/>
    </row>
    <row r="100" spans="3:10" x14ac:dyDescent="0.3">
      <c r="C100"/>
      <c r="D100"/>
      <c r="E100"/>
      <c r="F100"/>
      <c r="G100"/>
      <c r="H100"/>
      <c r="I100"/>
      <c r="J100"/>
    </row>
    <row r="101" spans="3:10" x14ac:dyDescent="0.3">
      <c r="C101"/>
      <c r="D101"/>
      <c r="E101"/>
      <c r="F101"/>
      <c r="G101"/>
      <c r="H101"/>
      <c r="I101"/>
      <c r="J101"/>
    </row>
    <row r="102" spans="3:10" x14ac:dyDescent="0.3">
      <c r="C102"/>
      <c r="D102"/>
      <c r="E102"/>
      <c r="F102"/>
      <c r="G102"/>
      <c r="H102"/>
      <c r="I102"/>
      <c r="J102"/>
    </row>
    <row r="103" spans="3:10" x14ac:dyDescent="0.3">
      <c r="C103"/>
      <c r="D103"/>
      <c r="E103"/>
      <c r="F103"/>
      <c r="G103"/>
      <c r="H103"/>
      <c r="I103"/>
      <c r="J103"/>
    </row>
    <row r="104" spans="3:10" x14ac:dyDescent="0.3">
      <c r="C104"/>
      <c r="D104"/>
      <c r="E104"/>
      <c r="F104"/>
      <c r="G104"/>
      <c r="H104"/>
      <c r="I104"/>
      <c r="J104"/>
    </row>
    <row r="105" spans="3:10" x14ac:dyDescent="0.3">
      <c r="C105"/>
      <c r="D105"/>
      <c r="E105"/>
      <c r="F105"/>
      <c r="G105"/>
      <c r="H105"/>
      <c r="I105"/>
      <c r="J105"/>
    </row>
    <row r="106" spans="3:10" x14ac:dyDescent="0.3">
      <c r="C106"/>
      <c r="D106"/>
      <c r="E106"/>
      <c r="F106"/>
      <c r="G106"/>
      <c r="H106"/>
      <c r="I106"/>
      <c r="J106"/>
    </row>
    <row r="107" spans="3:10" x14ac:dyDescent="0.3">
      <c r="C107"/>
      <c r="D107"/>
      <c r="E107"/>
      <c r="F107"/>
      <c r="G107"/>
      <c r="H107"/>
      <c r="I107"/>
      <c r="J107"/>
    </row>
    <row r="108" spans="3:10" x14ac:dyDescent="0.3">
      <c r="C108"/>
      <c r="D108"/>
      <c r="E108"/>
      <c r="F108"/>
      <c r="G108"/>
      <c r="H108"/>
      <c r="I108"/>
      <c r="J108"/>
    </row>
    <row r="109" spans="3:10" x14ac:dyDescent="0.3">
      <c r="C109"/>
      <c r="D109"/>
      <c r="E109"/>
      <c r="F109"/>
      <c r="G109"/>
      <c r="H109"/>
      <c r="I109"/>
      <c r="J109"/>
    </row>
    <row r="110" spans="3:10" x14ac:dyDescent="0.3">
      <c r="C110"/>
      <c r="D110"/>
      <c r="E110"/>
      <c r="F110"/>
      <c r="G110"/>
      <c r="H110"/>
      <c r="I110"/>
      <c r="J110"/>
    </row>
    <row r="111" spans="3:10" x14ac:dyDescent="0.3">
      <c r="C111"/>
      <c r="D111"/>
      <c r="E111"/>
      <c r="F111"/>
      <c r="G111"/>
      <c r="H111"/>
      <c r="I111"/>
      <c r="J111"/>
    </row>
    <row r="112" spans="3:10" x14ac:dyDescent="0.3">
      <c r="C112"/>
      <c r="D112"/>
      <c r="E112"/>
      <c r="F112"/>
      <c r="G112"/>
      <c r="H112"/>
      <c r="I112"/>
      <c r="J112"/>
    </row>
    <row r="113" spans="3:10" x14ac:dyDescent="0.3">
      <c r="C113"/>
      <c r="D113"/>
      <c r="E113"/>
      <c r="F113"/>
      <c r="G113"/>
      <c r="H113"/>
      <c r="I113"/>
      <c r="J113"/>
    </row>
    <row r="114" spans="3:10" x14ac:dyDescent="0.3">
      <c r="C114"/>
      <c r="D114"/>
      <c r="E114"/>
      <c r="F114"/>
      <c r="G114"/>
      <c r="H114"/>
      <c r="I114"/>
      <c r="J114"/>
    </row>
    <row r="115" spans="3:10" x14ac:dyDescent="0.3">
      <c r="C115"/>
      <c r="D115"/>
      <c r="E115"/>
      <c r="F115"/>
      <c r="G115"/>
      <c r="H115"/>
      <c r="I115"/>
      <c r="J115"/>
    </row>
    <row r="116" spans="3:10" x14ac:dyDescent="0.3">
      <c r="C116"/>
      <c r="D116"/>
      <c r="E116"/>
      <c r="F116"/>
      <c r="G116"/>
      <c r="H116"/>
      <c r="I116"/>
      <c r="J116"/>
    </row>
    <row r="117" spans="3:10" x14ac:dyDescent="0.3">
      <c r="C117"/>
      <c r="D117"/>
      <c r="E117"/>
      <c r="F117"/>
      <c r="G117"/>
      <c r="H117"/>
      <c r="I117"/>
      <c r="J117"/>
    </row>
    <row r="118" spans="3:10" x14ac:dyDescent="0.3">
      <c r="C118"/>
      <c r="D118"/>
      <c r="E118"/>
      <c r="F118"/>
      <c r="G118"/>
      <c r="H118"/>
      <c r="I118"/>
      <c r="J118"/>
    </row>
    <row r="119" spans="3:10" x14ac:dyDescent="0.3">
      <c r="C119"/>
      <c r="D119"/>
      <c r="E119"/>
      <c r="F119"/>
      <c r="G119"/>
      <c r="H119"/>
      <c r="I119"/>
      <c r="J119"/>
    </row>
    <row r="120" spans="3:10" x14ac:dyDescent="0.3">
      <c r="C120"/>
      <c r="D120"/>
      <c r="E120"/>
      <c r="F120"/>
      <c r="G120"/>
      <c r="H120"/>
      <c r="I120"/>
      <c r="J120"/>
    </row>
    <row r="121" spans="3:10" x14ac:dyDescent="0.3">
      <c r="C121"/>
      <c r="D121"/>
      <c r="E121"/>
      <c r="F121"/>
      <c r="G121"/>
      <c r="H121"/>
      <c r="I121"/>
      <c r="J121"/>
    </row>
    <row r="122" spans="3:10" x14ac:dyDescent="0.3">
      <c r="C122"/>
      <c r="D122"/>
      <c r="E122"/>
      <c r="F122"/>
      <c r="G122"/>
      <c r="H122"/>
      <c r="I122"/>
      <c r="J122"/>
    </row>
    <row r="123" spans="3:10" x14ac:dyDescent="0.3">
      <c r="C123"/>
      <c r="D123"/>
      <c r="E123"/>
      <c r="F123"/>
      <c r="G123"/>
      <c r="H123"/>
      <c r="I123"/>
      <c r="J123"/>
    </row>
    <row r="124" spans="3:10" x14ac:dyDescent="0.3">
      <c r="C124"/>
      <c r="D124"/>
      <c r="E124"/>
      <c r="F124"/>
      <c r="G124"/>
      <c r="H124"/>
      <c r="I124"/>
      <c r="J124"/>
    </row>
    <row r="125" spans="3:10" x14ac:dyDescent="0.3">
      <c r="C125"/>
      <c r="D125"/>
      <c r="E125"/>
      <c r="F125"/>
      <c r="G125"/>
      <c r="H125"/>
      <c r="I125"/>
      <c r="J125"/>
    </row>
    <row r="126" spans="3:10" x14ac:dyDescent="0.3">
      <c r="C126"/>
      <c r="D126"/>
      <c r="E126"/>
      <c r="F126"/>
      <c r="G126"/>
      <c r="H126"/>
      <c r="I126"/>
      <c r="J126"/>
    </row>
    <row r="127" spans="3:10" x14ac:dyDescent="0.3">
      <c r="C127"/>
      <c r="D127"/>
      <c r="E127"/>
      <c r="F127"/>
      <c r="G127"/>
      <c r="H127"/>
      <c r="I127"/>
      <c r="J127"/>
    </row>
    <row r="128" spans="3:10" x14ac:dyDescent="0.3">
      <c r="C128"/>
      <c r="D128"/>
      <c r="E128"/>
      <c r="F128"/>
      <c r="G128"/>
      <c r="H128"/>
      <c r="I128"/>
      <c r="J128"/>
    </row>
    <row r="129" spans="3:10" x14ac:dyDescent="0.3">
      <c r="C129"/>
      <c r="D129"/>
      <c r="E129"/>
      <c r="F129"/>
      <c r="G129"/>
      <c r="H129"/>
      <c r="I129"/>
      <c r="J129"/>
    </row>
    <row r="130" spans="3:10" x14ac:dyDescent="0.3">
      <c r="C130"/>
      <c r="D130"/>
      <c r="E130"/>
      <c r="F130"/>
      <c r="G130"/>
      <c r="H130"/>
      <c r="I130"/>
      <c r="J130"/>
    </row>
    <row r="131" spans="3:10" x14ac:dyDescent="0.3">
      <c r="C131"/>
      <c r="D131"/>
      <c r="E131"/>
      <c r="F131"/>
      <c r="G131"/>
      <c r="H131"/>
      <c r="I131"/>
      <c r="J131"/>
    </row>
    <row r="132" spans="3:10" x14ac:dyDescent="0.3">
      <c r="C132"/>
      <c r="D132"/>
      <c r="E132"/>
      <c r="F132"/>
      <c r="G132"/>
      <c r="H132"/>
      <c r="I132"/>
      <c r="J132"/>
    </row>
    <row r="133" spans="3:10" x14ac:dyDescent="0.3">
      <c r="C133"/>
      <c r="D133"/>
      <c r="E133"/>
      <c r="F133"/>
      <c r="G133"/>
      <c r="H133"/>
      <c r="I133"/>
      <c r="J133"/>
    </row>
    <row r="134" spans="3:10" x14ac:dyDescent="0.3">
      <c r="C134"/>
      <c r="D134"/>
      <c r="E134"/>
      <c r="F134"/>
      <c r="G134"/>
      <c r="H134"/>
      <c r="I134"/>
      <c r="J134"/>
    </row>
    <row r="135" spans="3:10" x14ac:dyDescent="0.3">
      <c r="C135"/>
      <c r="D135"/>
      <c r="E135"/>
      <c r="F135"/>
      <c r="G135"/>
      <c r="H135"/>
      <c r="I135"/>
      <c r="J135"/>
    </row>
    <row r="136" spans="3:10" x14ac:dyDescent="0.3">
      <c r="C136"/>
      <c r="D136"/>
      <c r="E136"/>
      <c r="F136"/>
      <c r="G136"/>
      <c r="H136"/>
      <c r="I136"/>
      <c r="J136"/>
    </row>
    <row r="137" spans="3:10" x14ac:dyDescent="0.3">
      <c r="C137"/>
      <c r="D137"/>
      <c r="E137"/>
      <c r="F137"/>
      <c r="G137"/>
      <c r="H137"/>
      <c r="I137"/>
      <c r="J137"/>
    </row>
    <row r="138" spans="3:10" x14ac:dyDescent="0.3">
      <c r="C138"/>
      <c r="D138"/>
      <c r="E138"/>
      <c r="F138"/>
      <c r="G138"/>
      <c r="H138"/>
      <c r="I138"/>
      <c r="J138"/>
    </row>
    <row r="139" spans="3:10" x14ac:dyDescent="0.3">
      <c r="C139"/>
      <c r="D139"/>
      <c r="E139"/>
      <c r="F139"/>
      <c r="G139"/>
      <c r="H139"/>
      <c r="I139"/>
      <c r="J139"/>
    </row>
    <row r="140" spans="3:10" x14ac:dyDescent="0.3">
      <c r="C140"/>
      <c r="D140"/>
      <c r="E140"/>
      <c r="F140"/>
      <c r="G140"/>
      <c r="H140"/>
      <c r="I140"/>
      <c r="J140"/>
    </row>
    <row r="141" spans="3:10" x14ac:dyDescent="0.3">
      <c r="C141"/>
      <c r="D141"/>
      <c r="E141"/>
      <c r="F141"/>
      <c r="G141"/>
      <c r="H141"/>
      <c r="I141"/>
      <c r="J141"/>
    </row>
    <row r="142" spans="3:10" x14ac:dyDescent="0.3">
      <c r="C142"/>
      <c r="D142"/>
      <c r="E142"/>
      <c r="F142"/>
      <c r="G142"/>
      <c r="H142"/>
      <c r="I142"/>
      <c r="J142"/>
    </row>
    <row r="143" spans="3:10" x14ac:dyDescent="0.3">
      <c r="C143"/>
      <c r="D143"/>
      <c r="E143"/>
      <c r="F143"/>
      <c r="G143"/>
      <c r="H143"/>
      <c r="I143"/>
      <c r="J143"/>
    </row>
    <row r="144" spans="3:10" x14ac:dyDescent="0.3">
      <c r="C144"/>
      <c r="D144"/>
      <c r="E144"/>
      <c r="F144"/>
      <c r="G144"/>
      <c r="H144"/>
      <c r="I144"/>
      <c r="J144"/>
    </row>
    <row r="145" spans="3:10" x14ac:dyDescent="0.3">
      <c r="C145"/>
      <c r="D145"/>
      <c r="E145"/>
      <c r="F145"/>
      <c r="G145"/>
      <c r="H145"/>
      <c r="I145"/>
      <c r="J145"/>
    </row>
    <row r="146" spans="3:10" x14ac:dyDescent="0.3">
      <c r="C146"/>
      <c r="D146"/>
      <c r="E146"/>
      <c r="F146"/>
      <c r="G146"/>
      <c r="H146"/>
      <c r="I146"/>
      <c r="J146"/>
    </row>
    <row r="147" spans="3:10" x14ac:dyDescent="0.3">
      <c r="C147"/>
      <c r="D147"/>
      <c r="E147"/>
      <c r="F147"/>
      <c r="G147"/>
      <c r="H147"/>
      <c r="I147"/>
      <c r="J147"/>
    </row>
    <row r="148" spans="3:10" x14ac:dyDescent="0.3">
      <c r="C148"/>
      <c r="D148"/>
      <c r="E148"/>
      <c r="F148"/>
      <c r="G148"/>
      <c r="H148"/>
      <c r="I148"/>
      <c r="J148"/>
    </row>
    <row r="149" spans="3:10" x14ac:dyDescent="0.3">
      <c r="C149"/>
      <c r="D149"/>
      <c r="E149"/>
      <c r="F149"/>
      <c r="G149"/>
      <c r="H149"/>
      <c r="I149"/>
      <c r="J149"/>
    </row>
    <row r="150" spans="3:10" x14ac:dyDescent="0.3">
      <c r="C150"/>
      <c r="D150"/>
      <c r="E150"/>
      <c r="F150"/>
      <c r="G150"/>
      <c r="H150"/>
      <c r="I150"/>
      <c r="J150"/>
    </row>
    <row r="151" spans="3:10" x14ac:dyDescent="0.3">
      <c r="C151"/>
      <c r="D151"/>
      <c r="E151"/>
      <c r="F151"/>
      <c r="G151"/>
      <c r="H151"/>
      <c r="I151"/>
      <c r="J151"/>
    </row>
    <row r="152" spans="3:10" x14ac:dyDescent="0.3">
      <c r="C152"/>
      <c r="D152"/>
      <c r="E152"/>
      <c r="F152"/>
      <c r="G152"/>
      <c r="H152"/>
      <c r="I152"/>
      <c r="J152"/>
    </row>
    <row r="153" spans="3:10" x14ac:dyDescent="0.3">
      <c r="C153"/>
      <c r="D153"/>
      <c r="E153"/>
      <c r="F153"/>
      <c r="G153"/>
      <c r="H153"/>
      <c r="I153"/>
      <c r="J153"/>
    </row>
    <row r="154" spans="3:10" x14ac:dyDescent="0.3">
      <c r="C154"/>
      <c r="D154"/>
      <c r="E154"/>
      <c r="F154"/>
      <c r="G154"/>
      <c r="H154"/>
      <c r="I154"/>
      <c r="J154"/>
    </row>
    <row r="155" spans="3:10" x14ac:dyDescent="0.3">
      <c r="C155"/>
      <c r="D155"/>
      <c r="E155"/>
      <c r="F155"/>
      <c r="G155"/>
      <c r="H155"/>
      <c r="I155"/>
      <c r="J155"/>
    </row>
    <row r="156" spans="3:10" x14ac:dyDescent="0.3">
      <c r="C156"/>
      <c r="D156"/>
      <c r="E156"/>
      <c r="F156"/>
      <c r="G156"/>
      <c r="H156"/>
      <c r="I156"/>
      <c r="J156"/>
    </row>
    <row r="157" spans="3:10" x14ac:dyDescent="0.3">
      <c r="C157"/>
      <c r="D157"/>
      <c r="E157"/>
      <c r="F157"/>
      <c r="G157"/>
      <c r="H157"/>
      <c r="I157"/>
      <c r="J157"/>
    </row>
    <row r="158" spans="3:10" x14ac:dyDescent="0.3">
      <c r="C158"/>
      <c r="D158"/>
      <c r="E158"/>
      <c r="F158"/>
      <c r="G158"/>
      <c r="H158"/>
      <c r="I158"/>
      <c r="J158"/>
    </row>
    <row r="159" spans="3:10" x14ac:dyDescent="0.3">
      <c r="C159"/>
      <c r="D159"/>
      <c r="E159"/>
      <c r="F159"/>
      <c r="G159"/>
      <c r="H159"/>
      <c r="I159"/>
      <c r="J159"/>
    </row>
    <row r="160" spans="3:10" x14ac:dyDescent="0.3">
      <c r="C160"/>
      <c r="D160"/>
      <c r="E160"/>
      <c r="F160"/>
      <c r="G160"/>
      <c r="H160"/>
      <c r="I160"/>
      <c r="J160"/>
    </row>
    <row r="161" spans="3:10" x14ac:dyDescent="0.3">
      <c r="C161"/>
      <c r="D161"/>
      <c r="E161"/>
      <c r="F161"/>
      <c r="G161"/>
      <c r="H161"/>
      <c r="I161"/>
      <c r="J161"/>
    </row>
    <row r="162" spans="3:10" x14ac:dyDescent="0.3">
      <c r="C162"/>
      <c r="D162"/>
      <c r="E162"/>
      <c r="F162"/>
      <c r="G162"/>
      <c r="H162"/>
      <c r="I162"/>
      <c r="J162"/>
    </row>
    <row r="163" spans="3:10" x14ac:dyDescent="0.3">
      <c r="C163"/>
      <c r="D163"/>
      <c r="E163"/>
      <c r="F163"/>
      <c r="G163"/>
      <c r="H163"/>
      <c r="I163"/>
      <c r="J163"/>
    </row>
    <row r="164" spans="3:10" x14ac:dyDescent="0.3">
      <c r="C164"/>
      <c r="D164"/>
      <c r="E164"/>
      <c r="F164"/>
      <c r="G164"/>
      <c r="H164"/>
      <c r="I164"/>
      <c r="J164"/>
    </row>
    <row r="165" spans="3:10" x14ac:dyDescent="0.3">
      <c r="C165"/>
      <c r="D165"/>
      <c r="E165"/>
      <c r="F165"/>
      <c r="G165"/>
      <c r="H165"/>
      <c r="I165"/>
      <c r="J165"/>
    </row>
    <row r="166" spans="3:10" x14ac:dyDescent="0.3">
      <c r="C166"/>
      <c r="D166"/>
      <c r="E166"/>
      <c r="F166"/>
      <c r="G166"/>
      <c r="H166"/>
      <c r="I166"/>
      <c r="J166"/>
    </row>
    <row r="167" spans="3:10" x14ac:dyDescent="0.3">
      <c r="C167"/>
      <c r="D167"/>
      <c r="E167"/>
      <c r="F167"/>
      <c r="G167"/>
      <c r="H167"/>
      <c r="I167"/>
      <c r="J167"/>
    </row>
    <row r="168" spans="3:10" x14ac:dyDescent="0.3">
      <c r="C168"/>
      <c r="D168"/>
      <c r="E168"/>
      <c r="F168"/>
      <c r="G168"/>
      <c r="H168"/>
      <c r="I168"/>
      <c r="J168"/>
    </row>
    <row r="169" spans="3:10" x14ac:dyDescent="0.3">
      <c r="C169"/>
      <c r="D169"/>
      <c r="E169"/>
      <c r="F169"/>
      <c r="G169"/>
      <c r="H169"/>
      <c r="I169"/>
      <c r="J169"/>
    </row>
    <row r="170" spans="3:10" x14ac:dyDescent="0.3">
      <c r="C170"/>
      <c r="D170"/>
      <c r="E170"/>
      <c r="F170"/>
      <c r="G170"/>
      <c r="H170"/>
      <c r="I170"/>
      <c r="J170"/>
    </row>
    <row r="171" spans="3:10" x14ac:dyDescent="0.3">
      <c r="C171"/>
      <c r="D171"/>
      <c r="E171"/>
      <c r="F171"/>
      <c r="G171"/>
      <c r="H171"/>
      <c r="I171"/>
      <c r="J171"/>
    </row>
    <row r="172" spans="3:10" x14ac:dyDescent="0.3">
      <c r="C172"/>
      <c r="D172"/>
      <c r="E172"/>
      <c r="F172"/>
      <c r="G172"/>
      <c r="H172"/>
      <c r="I172"/>
      <c r="J172"/>
    </row>
    <row r="173" spans="3:10" x14ac:dyDescent="0.3">
      <c r="C173"/>
      <c r="D173"/>
      <c r="E173"/>
      <c r="F173"/>
      <c r="G173"/>
      <c r="H173"/>
      <c r="I173"/>
      <c r="J173"/>
    </row>
    <row r="174" spans="3:10" x14ac:dyDescent="0.3">
      <c r="C174"/>
      <c r="D174"/>
      <c r="E174"/>
      <c r="F174"/>
      <c r="G174"/>
      <c r="H174"/>
      <c r="I174"/>
      <c r="J174"/>
    </row>
    <row r="175" spans="3:10" x14ac:dyDescent="0.3">
      <c r="C175"/>
      <c r="D175"/>
      <c r="E175"/>
      <c r="F175"/>
      <c r="G175"/>
      <c r="H175"/>
      <c r="I175"/>
      <c r="J175"/>
    </row>
    <row r="176" spans="3:10" x14ac:dyDescent="0.3">
      <c r="C176"/>
      <c r="D176"/>
      <c r="E176"/>
      <c r="F176"/>
      <c r="G176"/>
      <c r="H176"/>
      <c r="I176"/>
      <c r="J176"/>
    </row>
    <row r="177" spans="3:10" x14ac:dyDescent="0.3">
      <c r="C177"/>
      <c r="D177"/>
      <c r="E177"/>
      <c r="F177"/>
      <c r="G177"/>
      <c r="H177"/>
      <c r="I177"/>
      <c r="J177"/>
    </row>
    <row r="178" spans="3:10" x14ac:dyDescent="0.3">
      <c r="C178"/>
      <c r="D178"/>
      <c r="E178"/>
      <c r="F178"/>
      <c r="G178"/>
      <c r="H178"/>
      <c r="I178"/>
      <c r="J178"/>
    </row>
    <row r="179" spans="3:10" x14ac:dyDescent="0.3">
      <c r="C179"/>
      <c r="D179"/>
      <c r="E179"/>
      <c r="F179"/>
      <c r="G179"/>
      <c r="H179"/>
      <c r="I179"/>
      <c r="J179"/>
    </row>
    <row r="180" spans="3:10" x14ac:dyDescent="0.3">
      <c r="C180"/>
      <c r="D180"/>
      <c r="E180"/>
      <c r="F180"/>
      <c r="G180"/>
      <c r="H180"/>
      <c r="I180"/>
      <c r="J180"/>
    </row>
    <row r="181" spans="3:10" x14ac:dyDescent="0.3">
      <c r="C181"/>
      <c r="D181"/>
      <c r="E181"/>
      <c r="F181"/>
      <c r="G181"/>
      <c r="H181"/>
      <c r="I181"/>
      <c r="J181"/>
    </row>
    <row r="182" spans="3:10" x14ac:dyDescent="0.3">
      <c r="C182"/>
      <c r="D182"/>
      <c r="E182"/>
      <c r="F182"/>
      <c r="G182"/>
      <c r="H182"/>
      <c r="I182"/>
      <c r="J182"/>
    </row>
    <row r="183" spans="3:10" x14ac:dyDescent="0.3">
      <c r="C183"/>
      <c r="D183"/>
      <c r="E183"/>
      <c r="F183"/>
      <c r="G183"/>
      <c r="H183"/>
      <c r="I183"/>
      <c r="J183"/>
    </row>
    <row r="184" spans="3:10" x14ac:dyDescent="0.3">
      <c r="C184"/>
      <c r="D184"/>
      <c r="E184"/>
      <c r="F184"/>
      <c r="G184"/>
      <c r="H184"/>
      <c r="I184"/>
      <c r="J184"/>
    </row>
    <row r="185" spans="3:10" x14ac:dyDescent="0.3">
      <c r="C185"/>
      <c r="D185"/>
      <c r="E185"/>
      <c r="F185"/>
      <c r="G185"/>
      <c r="H185"/>
      <c r="I185"/>
      <c r="J185"/>
    </row>
    <row r="186" spans="3:10" x14ac:dyDescent="0.3">
      <c r="C186"/>
      <c r="D186"/>
      <c r="E186"/>
      <c r="F186"/>
      <c r="G186"/>
      <c r="H186"/>
      <c r="I186"/>
      <c r="J186"/>
    </row>
    <row r="187" spans="3:10" x14ac:dyDescent="0.3">
      <c r="C187"/>
      <c r="D187"/>
      <c r="E187"/>
      <c r="F187"/>
      <c r="G187"/>
      <c r="H187"/>
      <c r="I187"/>
      <c r="J187"/>
    </row>
    <row r="188" spans="3:10" x14ac:dyDescent="0.3">
      <c r="C188"/>
      <c r="D188"/>
      <c r="E188"/>
      <c r="F188"/>
      <c r="G188"/>
      <c r="H188"/>
      <c r="I188"/>
      <c r="J188"/>
    </row>
    <row r="189" spans="3:10" x14ac:dyDescent="0.3">
      <c r="C189"/>
      <c r="D189"/>
      <c r="E189"/>
      <c r="F189"/>
      <c r="G189"/>
      <c r="H189"/>
      <c r="I189"/>
      <c r="J189"/>
    </row>
    <row r="190" spans="3:10" x14ac:dyDescent="0.3">
      <c r="C190"/>
      <c r="D190"/>
      <c r="E190"/>
      <c r="F190"/>
      <c r="G190"/>
      <c r="H190"/>
      <c r="I190"/>
      <c r="J190"/>
    </row>
    <row r="191" spans="3:10" x14ac:dyDescent="0.3">
      <c r="C191"/>
      <c r="D191"/>
      <c r="E191"/>
      <c r="F191"/>
      <c r="G191"/>
      <c r="H191"/>
      <c r="I191"/>
      <c r="J191"/>
    </row>
    <row r="192" spans="3:10" x14ac:dyDescent="0.3">
      <c r="C192"/>
      <c r="D192"/>
      <c r="E192"/>
      <c r="F192"/>
      <c r="G192"/>
      <c r="H192"/>
      <c r="I192"/>
      <c r="J192"/>
    </row>
    <row r="193" spans="3:10" x14ac:dyDescent="0.3">
      <c r="C193"/>
      <c r="D193"/>
      <c r="E193"/>
      <c r="F193"/>
      <c r="G193"/>
      <c r="H193"/>
      <c r="I193"/>
      <c r="J193"/>
    </row>
    <row r="194" spans="3:10" x14ac:dyDescent="0.3">
      <c r="C194"/>
      <c r="D194"/>
      <c r="E194"/>
      <c r="F194"/>
      <c r="G194"/>
      <c r="H194"/>
      <c r="I194"/>
      <c r="J194"/>
    </row>
    <row r="195" spans="3:10" x14ac:dyDescent="0.3">
      <c r="C195"/>
      <c r="D195"/>
      <c r="E195"/>
      <c r="F195"/>
      <c r="G195"/>
      <c r="H195"/>
      <c r="I195"/>
      <c r="J195"/>
    </row>
    <row r="196" spans="3:10" x14ac:dyDescent="0.3">
      <c r="C196"/>
      <c r="D196"/>
      <c r="E196"/>
      <c r="F196"/>
      <c r="G196"/>
      <c r="H196"/>
      <c r="I196"/>
      <c r="J196"/>
    </row>
    <row r="197" spans="3:10" x14ac:dyDescent="0.3">
      <c r="C197"/>
      <c r="D197"/>
      <c r="E197"/>
      <c r="F197"/>
      <c r="G197"/>
      <c r="H197"/>
      <c r="I197"/>
      <c r="J197"/>
    </row>
    <row r="198" spans="3:10" x14ac:dyDescent="0.3">
      <c r="C198"/>
      <c r="D198"/>
      <c r="E198"/>
      <c r="F198"/>
      <c r="G198"/>
      <c r="H198"/>
      <c r="I198"/>
      <c r="J198"/>
    </row>
    <row r="199" spans="3:10" x14ac:dyDescent="0.3">
      <c r="C199"/>
      <c r="D199"/>
      <c r="E199"/>
      <c r="F199"/>
      <c r="G199"/>
      <c r="H199"/>
      <c r="I199"/>
      <c r="J199"/>
    </row>
    <row r="200" spans="3:10" x14ac:dyDescent="0.3">
      <c r="C200"/>
      <c r="D200"/>
      <c r="E200"/>
      <c r="F200"/>
      <c r="G200"/>
      <c r="H200"/>
      <c r="I200"/>
      <c r="J200"/>
    </row>
    <row r="201" spans="3:10" x14ac:dyDescent="0.3">
      <c r="C201"/>
      <c r="D201"/>
      <c r="E201"/>
      <c r="F201"/>
      <c r="G201"/>
      <c r="H201"/>
      <c r="I201"/>
      <c r="J201"/>
    </row>
    <row r="202" spans="3:10" x14ac:dyDescent="0.3">
      <c r="C202"/>
      <c r="D202"/>
      <c r="E202"/>
      <c r="F202"/>
      <c r="G202"/>
      <c r="H202"/>
      <c r="I202"/>
      <c r="J202"/>
    </row>
    <row r="203" spans="3:10" x14ac:dyDescent="0.3">
      <c r="C203"/>
      <c r="D203"/>
      <c r="E203"/>
      <c r="F203"/>
      <c r="G203"/>
      <c r="H203"/>
      <c r="I203"/>
      <c r="J203"/>
    </row>
    <row r="204" spans="3:10" x14ac:dyDescent="0.3">
      <c r="C204"/>
      <c r="D204"/>
      <c r="E204"/>
      <c r="F204"/>
      <c r="G204"/>
      <c r="H204"/>
      <c r="I204"/>
      <c r="J204"/>
    </row>
    <row r="205" spans="3:10" x14ac:dyDescent="0.3">
      <c r="C205"/>
      <c r="D205"/>
      <c r="E205"/>
      <c r="F205"/>
      <c r="G205"/>
      <c r="H205"/>
      <c r="I205"/>
      <c r="J205"/>
    </row>
    <row r="206" spans="3:10" x14ac:dyDescent="0.3">
      <c r="C206"/>
      <c r="D206"/>
      <c r="E206"/>
      <c r="F206"/>
      <c r="G206"/>
      <c r="H206"/>
      <c r="I206"/>
      <c r="J206"/>
    </row>
    <row r="207" spans="3:10" x14ac:dyDescent="0.3">
      <c r="C207"/>
      <c r="D207"/>
      <c r="E207"/>
      <c r="F207"/>
      <c r="G207"/>
      <c r="H207"/>
      <c r="I207"/>
      <c r="J207"/>
    </row>
    <row r="208" spans="3:10" x14ac:dyDescent="0.3">
      <c r="C208"/>
      <c r="D208"/>
      <c r="E208"/>
      <c r="F208"/>
      <c r="G208"/>
      <c r="H208"/>
      <c r="I208"/>
      <c r="J208"/>
    </row>
    <row r="209" spans="3:10" x14ac:dyDescent="0.3">
      <c r="C209"/>
      <c r="D209"/>
      <c r="E209"/>
      <c r="F209"/>
      <c r="G209"/>
      <c r="H209"/>
      <c r="I209"/>
      <c r="J209"/>
    </row>
    <row r="210" spans="3:10" x14ac:dyDescent="0.3">
      <c r="C210"/>
      <c r="D210"/>
      <c r="E210"/>
      <c r="F210"/>
      <c r="G210"/>
      <c r="H210"/>
      <c r="I210"/>
      <c r="J210"/>
    </row>
    <row r="211" spans="3:10" x14ac:dyDescent="0.3">
      <c r="C211"/>
      <c r="D211"/>
      <c r="E211"/>
      <c r="F211"/>
      <c r="G211"/>
      <c r="H211"/>
      <c r="I211"/>
      <c r="J211"/>
    </row>
    <row r="212" spans="3:10" x14ac:dyDescent="0.3">
      <c r="C212"/>
      <c r="D212"/>
      <c r="E212"/>
      <c r="F212"/>
      <c r="G212"/>
      <c r="H212"/>
      <c r="I212"/>
      <c r="J212"/>
    </row>
    <row r="213" spans="3:10" x14ac:dyDescent="0.3">
      <c r="C213"/>
      <c r="D213"/>
      <c r="E213"/>
      <c r="F213"/>
      <c r="G213"/>
      <c r="H213"/>
      <c r="I213"/>
      <c r="J213"/>
    </row>
    <row r="214" spans="3:10" x14ac:dyDescent="0.3">
      <c r="C214"/>
      <c r="D214"/>
      <c r="E214"/>
      <c r="F214"/>
      <c r="G214"/>
      <c r="H214"/>
      <c r="I214"/>
      <c r="J214"/>
    </row>
    <row r="215" spans="3:10" x14ac:dyDescent="0.3">
      <c r="C215"/>
      <c r="D215"/>
      <c r="E215"/>
      <c r="F215"/>
      <c r="G215"/>
      <c r="H215"/>
      <c r="I215"/>
      <c r="J215"/>
    </row>
    <row r="216" spans="3:10" x14ac:dyDescent="0.3">
      <c r="C216"/>
      <c r="D216"/>
      <c r="E216"/>
      <c r="F216"/>
      <c r="G216"/>
      <c r="H216"/>
      <c r="I216"/>
      <c r="J216"/>
    </row>
    <row r="217" spans="3:10" x14ac:dyDescent="0.3">
      <c r="C217"/>
      <c r="D217"/>
      <c r="E217"/>
      <c r="F217"/>
      <c r="G217"/>
      <c r="H217"/>
      <c r="I217"/>
      <c r="J217"/>
    </row>
    <row r="218" spans="3:10" x14ac:dyDescent="0.3">
      <c r="C218"/>
      <c r="D218"/>
      <c r="E218"/>
      <c r="F218"/>
      <c r="G218"/>
      <c r="H218"/>
      <c r="I218"/>
      <c r="J218"/>
    </row>
    <row r="219" spans="3:10" x14ac:dyDescent="0.3">
      <c r="C219"/>
      <c r="D219"/>
      <c r="E219"/>
      <c r="F219"/>
      <c r="G219"/>
      <c r="H219"/>
      <c r="I219"/>
      <c r="J219"/>
    </row>
    <row r="220" spans="3:10" x14ac:dyDescent="0.3">
      <c r="C220"/>
      <c r="D220"/>
      <c r="E220"/>
      <c r="F220"/>
      <c r="G220"/>
      <c r="H220"/>
      <c r="I220"/>
      <c r="J220"/>
    </row>
    <row r="221" spans="3:10" x14ac:dyDescent="0.3">
      <c r="C221"/>
      <c r="D221"/>
      <c r="E221"/>
      <c r="F221"/>
      <c r="G221"/>
      <c r="H221"/>
      <c r="I221"/>
      <c r="J221"/>
    </row>
    <row r="222" spans="3:10" x14ac:dyDescent="0.3">
      <c r="C222"/>
      <c r="D222"/>
      <c r="E222"/>
      <c r="F222"/>
      <c r="G222"/>
      <c r="H222"/>
      <c r="I222"/>
      <c r="J222"/>
    </row>
    <row r="223" spans="3:10" x14ac:dyDescent="0.3">
      <c r="C223"/>
      <c r="D223"/>
      <c r="E223"/>
      <c r="F223"/>
      <c r="G223"/>
      <c r="H223"/>
      <c r="I223"/>
      <c r="J223"/>
    </row>
    <row r="224" spans="3:10" x14ac:dyDescent="0.3">
      <c r="C224"/>
      <c r="D224"/>
      <c r="E224"/>
      <c r="F224"/>
      <c r="G224"/>
      <c r="H224"/>
      <c r="I224"/>
      <c r="J224"/>
    </row>
    <row r="225" spans="3:10" x14ac:dyDescent="0.3">
      <c r="C225"/>
      <c r="D225"/>
      <c r="E225"/>
      <c r="F225"/>
      <c r="G225"/>
      <c r="H225"/>
      <c r="I225"/>
      <c r="J225"/>
    </row>
    <row r="226" spans="3:10" x14ac:dyDescent="0.3">
      <c r="C226"/>
      <c r="D226"/>
      <c r="E226"/>
      <c r="F226"/>
      <c r="G226"/>
      <c r="H226"/>
      <c r="I226"/>
      <c r="J226"/>
    </row>
    <row r="227" spans="3:10" x14ac:dyDescent="0.3">
      <c r="C227"/>
      <c r="D227"/>
      <c r="E227"/>
      <c r="F227"/>
      <c r="G227"/>
      <c r="H227"/>
      <c r="I227"/>
      <c r="J227"/>
    </row>
    <row r="228" spans="3:10" x14ac:dyDescent="0.3">
      <c r="C228"/>
      <c r="D228"/>
      <c r="E228"/>
      <c r="F228"/>
      <c r="G228"/>
      <c r="H228"/>
      <c r="I228"/>
      <c r="J228"/>
    </row>
    <row r="229" spans="3:10" x14ac:dyDescent="0.3">
      <c r="C229"/>
      <c r="D229"/>
      <c r="E229"/>
      <c r="F229"/>
      <c r="G229"/>
      <c r="H229"/>
      <c r="I229"/>
      <c r="J229"/>
    </row>
    <row r="230" spans="3:10" x14ac:dyDescent="0.3">
      <c r="C230"/>
      <c r="D230"/>
      <c r="E230"/>
      <c r="F230"/>
      <c r="G230"/>
      <c r="H230"/>
      <c r="I230"/>
      <c r="J230"/>
    </row>
    <row r="231" spans="3:10" x14ac:dyDescent="0.3">
      <c r="C231"/>
      <c r="D231"/>
      <c r="E231"/>
      <c r="F231"/>
      <c r="G231"/>
      <c r="H231"/>
      <c r="I231"/>
      <c r="J231"/>
    </row>
    <row r="232" spans="3:10" x14ac:dyDescent="0.3">
      <c r="C232"/>
      <c r="D232"/>
      <c r="E232"/>
      <c r="F232"/>
      <c r="G232"/>
      <c r="H232"/>
      <c r="I232"/>
      <c r="J232"/>
    </row>
    <row r="233" spans="3:10" x14ac:dyDescent="0.3">
      <c r="C233"/>
      <c r="D233"/>
      <c r="E233"/>
      <c r="F233"/>
      <c r="G233"/>
      <c r="H233"/>
      <c r="I233"/>
      <c r="J233"/>
    </row>
    <row r="234" spans="3:10" x14ac:dyDescent="0.3">
      <c r="C234"/>
      <c r="D234"/>
      <c r="E234"/>
      <c r="F234"/>
      <c r="G234"/>
      <c r="H234"/>
      <c r="I234"/>
      <c r="J234"/>
    </row>
    <row r="235" spans="3:10" x14ac:dyDescent="0.3">
      <c r="C235"/>
      <c r="D235"/>
      <c r="E235"/>
      <c r="F235"/>
      <c r="G235"/>
      <c r="H235"/>
      <c r="I235"/>
      <c r="J235"/>
    </row>
    <row r="236" spans="3:10" x14ac:dyDescent="0.3">
      <c r="C236"/>
      <c r="D236"/>
      <c r="E236"/>
      <c r="F236"/>
      <c r="G236"/>
      <c r="H236"/>
      <c r="I236"/>
      <c r="J236"/>
    </row>
    <row r="237" spans="3:10" x14ac:dyDescent="0.3">
      <c r="C237"/>
      <c r="D237"/>
      <c r="E237"/>
      <c r="F237"/>
      <c r="G237"/>
      <c r="H237"/>
      <c r="I237"/>
      <c r="J237"/>
    </row>
    <row r="238" spans="3:10" x14ac:dyDescent="0.3">
      <c r="C238"/>
      <c r="D238"/>
      <c r="E238"/>
      <c r="F238"/>
      <c r="G238"/>
      <c r="H238"/>
      <c r="I238"/>
      <c r="J238"/>
    </row>
    <row r="239" spans="3:10" x14ac:dyDescent="0.3">
      <c r="C239"/>
      <c r="D239"/>
      <c r="E239"/>
      <c r="F239"/>
      <c r="G239"/>
      <c r="H239"/>
      <c r="I239"/>
      <c r="J239"/>
    </row>
    <row r="240" spans="3:10" x14ac:dyDescent="0.3">
      <c r="C240"/>
      <c r="D240"/>
      <c r="E240"/>
      <c r="F240"/>
      <c r="G240"/>
      <c r="H240"/>
      <c r="I240"/>
      <c r="J240"/>
    </row>
    <row r="241" spans="3:10" x14ac:dyDescent="0.3">
      <c r="C241"/>
      <c r="D241"/>
      <c r="E241"/>
      <c r="F241"/>
      <c r="G241"/>
      <c r="H241"/>
      <c r="I241"/>
      <c r="J241"/>
    </row>
    <row r="242" spans="3:10" x14ac:dyDescent="0.3">
      <c r="C242"/>
      <c r="D242"/>
      <c r="E242"/>
      <c r="F242"/>
      <c r="G242"/>
      <c r="H242"/>
      <c r="I242"/>
      <c r="J242"/>
    </row>
    <row r="243" spans="3:10" x14ac:dyDescent="0.3">
      <c r="C243"/>
      <c r="D243"/>
      <c r="E243"/>
      <c r="F243"/>
      <c r="G243"/>
      <c r="H243"/>
      <c r="I243"/>
      <c r="J243"/>
    </row>
    <row r="244" spans="3:10" x14ac:dyDescent="0.3">
      <c r="C244"/>
      <c r="D244"/>
      <c r="E244"/>
      <c r="F244"/>
      <c r="G244"/>
      <c r="H244"/>
      <c r="I244"/>
      <c r="J244"/>
    </row>
    <row r="245" spans="3:10" x14ac:dyDescent="0.3">
      <c r="C245"/>
      <c r="D245"/>
      <c r="E245"/>
      <c r="F245"/>
      <c r="G245"/>
      <c r="H245"/>
      <c r="I245"/>
      <c r="J245"/>
    </row>
    <row r="246" spans="3:10" x14ac:dyDescent="0.3">
      <c r="C246"/>
      <c r="D246"/>
      <c r="E246"/>
      <c r="F246"/>
      <c r="G246"/>
      <c r="H246"/>
      <c r="I246"/>
      <c r="J246"/>
    </row>
    <row r="247" spans="3:10" x14ac:dyDescent="0.3">
      <c r="C247"/>
      <c r="D247"/>
      <c r="E247"/>
      <c r="F247"/>
      <c r="G247"/>
      <c r="H247"/>
      <c r="I247"/>
      <c r="J247"/>
    </row>
    <row r="248" spans="3:10" x14ac:dyDescent="0.3">
      <c r="C248"/>
      <c r="D248"/>
      <c r="E248"/>
      <c r="F248"/>
      <c r="G248"/>
      <c r="H248"/>
      <c r="I248"/>
      <c r="J248"/>
    </row>
    <row r="249" spans="3:10" x14ac:dyDescent="0.3">
      <c r="C249"/>
      <c r="D249"/>
      <c r="E249"/>
      <c r="F249"/>
      <c r="G249"/>
      <c r="H249"/>
      <c r="I249"/>
      <c r="J249"/>
    </row>
    <row r="250" spans="3:10" x14ac:dyDescent="0.3">
      <c r="C250"/>
      <c r="D250"/>
      <c r="E250"/>
      <c r="F250"/>
      <c r="G250"/>
      <c r="H250"/>
      <c r="I250"/>
      <c r="J250"/>
    </row>
    <row r="251" spans="3:10" x14ac:dyDescent="0.3">
      <c r="C251"/>
      <c r="D251"/>
      <c r="E251"/>
      <c r="F251"/>
      <c r="G251"/>
      <c r="H251"/>
      <c r="I251"/>
      <c r="J251"/>
    </row>
    <row r="252" spans="3:10" x14ac:dyDescent="0.3">
      <c r="C252"/>
      <c r="D252"/>
      <c r="E252"/>
      <c r="F252"/>
      <c r="G252"/>
      <c r="H252"/>
      <c r="I252"/>
      <c r="J252"/>
    </row>
    <row r="253" spans="3:10" x14ac:dyDescent="0.3">
      <c r="C253"/>
      <c r="D253"/>
      <c r="E253"/>
      <c r="F253"/>
      <c r="G253"/>
      <c r="H253"/>
      <c r="I253"/>
      <c r="J253"/>
    </row>
    <row r="254" spans="3:10" x14ac:dyDescent="0.3">
      <c r="C254"/>
      <c r="D254"/>
      <c r="E254"/>
      <c r="F254"/>
      <c r="G254"/>
      <c r="H254"/>
      <c r="I254"/>
      <c r="J254"/>
    </row>
    <row r="255" spans="3:10" x14ac:dyDescent="0.3">
      <c r="C255"/>
      <c r="D255"/>
      <c r="E255"/>
      <c r="F255"/>
      <c r="G255"/>
      <c r="H255"/>
      <c r="I255"/>
      <c r="J255"/>
    </row>
    <row r="256" spans="3:10" x14ac:dyDescent="0.3">
      <c r="C256"/>
      <c r="D256"/>
      <c r="E256"/>
      <c r="F256"/>
      <c r="G256"/>
      <c r="H256"/>
      <c r="I256"/>
      <c r="J256"/>
    </row>
    <row r="257" spans="3:10" x14ac:dyDescent="0.3">
      <c r="C257"/>
      <c r="D257"/>
      <c r="E257"/>
      <c r="F257"/>
      <c r="G257"/>
      <c r="H257"/>
      <c r="I257"/>
      <c r="J257"/>
    </row>
    <row r="258" spans="3:10" x14ac:dyDescent="0.3">
      <c r="C258"/>
      <c r="D258"/>
      <c r="E258"/>
      <c r="F258"/>
      <c r="G258"/>
      <c r="H258"/>
      <c r="I258"/>
      <c r="J258"/>
    </row>
    <row r="259" spans="3:10" x14ac:dyDescent="0.3">
      <c r="C259"/>
      <c r="D259"/>
      <c r="E259"/>
      <c r="F259"/>
      <c r="G259"/>
      <c r="H259"/>
      <c r="I259"/>
      <c r="J259"/>
    </row>
    <row r="260" spans="3:10" x14ac:dyDescent="0.3">
      <c r="C260"/>
      <c r="D260"/>
      <c r="E260"/>
      <c r="F260"/>
      <c r="G260"/>
      <c r="H260"/>
      <c r="I260"/>
      <c r="J260"/>
    </row>
    <row r="261" spans="3:10" x14ac:dyDescent="0.3">
      <c r="C261"/>
      <c r="D261"/>
      <c r="E261"/>
      <c r="F261"/>
      <c r="G261"/>
      <c r="H261"/>
      <c r="I261"/>
      <c r="J261"/>
    </row>
    <row r="262" spans="3:10" x14ac:dyDescent="0.3">
      <c r="C262"/>
      <c r="D262"/>
      <c r="E262"/>
      <c r="F262"/>
      <c r="G262"/>
      <c r="H262"/>
      <c r="I262"/>
      <c r="J262"/>
    </row>
    <row r="263" spans="3:10" x14ac:dyDescent="0.3">
      <c r="C263"/>
      <c r="D263"/>
      <c r="E263"/>
      <c r="F263"/>
      <c r="G263"/>
      <c r="H263"/>
      <c r="I263"/>
      <c r="J263"/>
    </row>
    <row r="264" spans="3:10" x14ac:dyDescent="0.3">
      <c r="C264"/>
      <c r="D264"/>
      <c r="E264"/>
      <c r="F264"/>
      <c r="G264"/>
      <c r="H264"/>
      <c r="I264"/>
      <c r="J264"/>
    </row>
    <row r="265" spans="3:10" x14ac:dyDescent="0.3">
      <c r="C265"/>
      <c r="D265"/>
      <c r="E265"/>
      <c r="F265"/>
      <c r="G265"/>
      <c r="H265"/>
      <c r="I265"/>
      <c r="J265"/>
    </row>
    <row r="266" spans="3:10" x14ac:dyDescent="0.3">
      <c r="C266"/>
      <c r="D266"/>
      <c r="E266"/>
      <c r="F266"/>
      <c r="G266"/>
      <c r="H266"/>
      <c r="I266"/>
      <c r="J266"/>
    </row>
    <row r="267" spans="3:10" x14ac:dyDescent="0.3">
      <c r="C267"/>
      <c r="D267"/>
      <c r="E267"/>
      <c r="F267"/>
      <c r="G267"/>
      <c r="H267"/>
      <c r="I267"/>
      <c r="J267"/>
    </row>
    <row r="268" spans="3:10" x14ac:dyDescent="0.3">
      <c r="C268"/>
      <c r="D268"/>
      <c r="E268"/>
      <c r="F268"/>
      <c r="G268"/>
      <c r="H268"/>
      <c r="I268"/>
      <c r="J268"/>
    </row>
    <row r="269" spans="3:10" x14ac:dyDescent="0.3">
      <c r="C269"/>
      <c r="D269"/>
      <c r="E269"/>
      <c r="F269"/>
      <c r="G269"/>
      <c r="H269"/>
      <c r="I269"/>
      <c r="J269"/>
    </row>
    <row r="270" spans="3:10" x14ac:dyDescent="0.3">
      <c r="C270"/>
      <c r="D270"/>
      <c r="E270"/>
      <c r="F270"/>
      <c r="G270"/>
      <c r="H270"/>
      <c r="I270"/>
      <c r="J270"/>
    </row>
    <row r="271" spans="3:10" x14ac:dyDescent="0.3">
      <c r="C271"/>
      <c r="D271"/>
      <c r="E271"/>
      <c r="F271"/>
      <c r="G271"/>
      <c r="H271"/>
      <c r="I271"/>
      <c r="J271"/>
    </row>
    <row r="272" spans="3:10" x14ac:dyDescent="0.3">
      <c r="C272"/>
      <c r="D272"/>
      <c r="E272"/>
      <c r="F272"/>
      <c r="G272"/>
      <c r="H272"/>
      <c r="I272"/>
      <c r="J272"/>
    </row>
    <row r="273" spans="3:10" x14ac:dyDescent="0.3">
      <c r="C273"/>
      <c r="D273"/>
      <c r="E273"/>
      <c r="F273"/>
      <c r="G273"/>
      <c r="H273"/>
      <c r="I273"/>
      <c r="J273"/>
    </row>
    <row r="274" spans="3:10" x14ac:dyDescent="0.3">
      <c r="C274"/>
      <c r="D274"/>
      <c r="E274"/>
      <c r="F274"/>
      <c r="G274"/>
      <c r="H274"/>
      <c r="I274"/>
      <c r="J274"/>
    </row>
    <row r="275" spans="3:10" x14ac:dyDescent="0.3">
      <c r="C275"/>
      <c r="D275"/>
      <c r="E275"/>
      <c r="F275"/>
      <c r="G275"/>
      <c r="H275"/>
      <c r="I275"/>
      <c r="J275"/>
    </row>
    <row r="276" spans="3:10" x14ac:dyDescent="0.3">
      <c r="C276"/>
      <c r="D276"/>
      <c r="E276"/>
      <c r="F276"/>
      <c r="G276"/>
      <c r="H276"/>
      <c r="I276"/>
      <c r="J276"/>
    </row>
    <row r="277" spans="3:10" x14ac:dyDescent="0.3">
      <c r="C277"/>
      <c r="D277"/>
      <c r="E277"/>
      <c r="F277"/>
      <c r="G277"/>
      <c r="H277"/>
      <c r="I277"/>
      <c r="J277"/>
    </row>
    <row r="278" spans="3:10" x14ac:dyDescent="0.3">
      <c r="C278"/>
      <c r="D278"/>
      <c r="E278"/>
      <c r="F278"/>
      <c r="G278"/>
      <c r="H278"/>
      <c r="I278"/>
      <c r="J278"/>
    </row>
    <row r="279" spans="3:10" x14ac:dyDescent="0.3">
      <c r="C279"/>
      <c r="D279"/>
      <c r="E279"/>
      <c r="F279"/>
      <c r="G279"/>
      <c r="H279"/>
      <c r="I279"/>
      <c r="J279"/>
    </row>
    <row r="280" spans="3:10" x14ac:dyDescent="0.3">
      <c r="C280"/>
      <c r="D280"/>
      <c r="E280"/>
      <c r="F280"/>
      <c r="G280"/>
      <c r="H280"/>
      <c r="I280"/>
      <c r="J280"/>
    </row>
    <row r="281" spans="3:10" x14ac:dyDescent="0.3">
      <c r="C281"/>
      <c r="D281"/>
      <c r="E281"/>
      <c r="F281"/>
      <c r="G281"/>
      <c r="H281"/>
      <c r="I281"/>
      <c r="J281"/>
    </row>
    <row r="282" spans="3:10" x14ac:dyDescent="0.3">
      <c r="C282"/>
      <c r="D282"/>
      <c r="E282"/>
      <c r="F282"/>
      <c r="G282"/>
      <c r="H282"/>
      <c r="I282"/>
      <c r="J282"/>
    </row>
    <row r="283" spans="3:10" x14ac:dyDescent="0.3">
      <c r="C283"/>
      <c r="D283"/>
      <c r="E283"/>
      <c r="F283"/>
      <c r="G283"/>
      <c r="H283"/>
      <c r="I283"/>
      <c r="J283"/>
    </row>
    <row r="284" spans="3:10" x14ac:dyDescent="0.3">
      <c r="C284"/>
      <c r="D284"/>
      <c r="E284"/>
      <c r="F284"/>
      <c r="G284"/>
      <c r="H284"/>
      <c r="I284"/>
      <c r="J284"/>
    </row>
    <row r="285" spans="3:10" x14ac:dyDescent="0.3">
      <c r="C285"/>
      <c r="D285"/>
      <c r="E285"/>
      <c r="F285"/>
      <c r="G285"/>
      <c r="H285"/>
      <c r="I285"/>
      <c r="J285"/>
    </row>
    <row r="286" spans="3:10" x14ac:dyDescent="0.3">
      <c r="C286"/>
      <c r="D286"/>
      <c r="E286"/>
      <c r="F286"/>
      <c r="G286"/>
      <c r="H286"/>
      <c r="I286"/>
      <c r="J286"/>
    </row>
    <row r="287" spans="3:10" x14ac:dyDescent="0.3">
      <c r="C287"/>
      <c r="D287"/>
      <c r="E287"/>
      <c r="F287"/>
      <c r="G287"/>
      <c r="H287"/>
      <c r="I287"/>
      <c r="J287"/>
    </row>
    <row r="288" spans="3:10" x14ac:dyDescent="0.3">
      <c r="C288"/>
      <c r="D288"/>
      <c r="E288"/>
      <c r="F288"/>
      <c r="G288"/>
      <c r="H288"/>
      <c r="I288"/>
      <c r="J288"/>
    </row>
    <row r="289" spans="3:10" x14ac:dyDescent="0.3">
      <c r="C289"/>
      <c r="D289"/>
      <c r="E289"/>
      <c r="F289"/>
      <c r="G289"/>
      <c r="H289"/>
      <c r="I289"/>
      <c r="J289"/>
    </row>
    <row r="290" spans="3:10" x14ac:dyDescent="0.3">
      <c r="C290"/>
      <c r="D290"/>
      <c r="E290"/>
      <c r="F290"/>
      <c r="G290"/>
      <c r="H290"/>
      <c r="I290"/>
      <c r="J290"/>
    </row>
    <row r="291" spans="3:10" x14ac:dyDescent="0.3">
      <c r="C291"/>
      <c r="D291"/>
      <c r="E291"/>
      <c r="F291"/>
      <c r="G291"/>
      <c r="H291"/>
      <c r="I291"/>
      <c r="J291"/>
    </row>
    <row r="292" spans="3:10" x14ac:dyDescent="0.3">
      <c r="C292"/>
      <c r="D292"/>
      <c r="E292"/>
      <c r="F292"/>
      <c r="G292"/>
      <c r="H292"/>
      <c r="I292"/>
      <c r="J292"/>
    </row>
    <row r="293" spans="3:10" x14ac:dyDescent="0.3">
      <c r="C293"/>
      <c r="D293"/>
      <c r="E293"/>
      <c r="F293"/>
      <c r="G293"/>
      <c r="H293"/>
      <c r="I293"/>
      <c r="J293"/>
    </row>
    <row r="294" spans="3:10" x14ac:dyDescent="0.3">
      <c r="C294"/>
      <c r="D294"/>
      <c r="E294"/>
      <c r="F294"/>
      <c r="G294"/>
      <c r="H294"/>
      <c r="I294"/>
      <c r="J294"/>
    </row>
    <row r="295" spans="3:10" x14ac:dyDescent="0.3">
      <c r="C295"/>
      <c r="D295"/>
      <c r="E295"/>
      <c r="F295"/>
      <c r="G295"/>
      <c r="H295"/>
      <c r="I295"/>
      <c r="J295"/>
    </row>
    <row r="296" spans="3:10" x14ac:dyDescent="0.3">
      <c r="C296"/>
      <c r="D296"/>
      <c r="E296"/>
      <c r="F296"/>
      <c r="G296"/>
      <c r="H296"/>
      <c r="I296"/>
      <c r="J296"/>
    </row>
    <row r="297" spans="3:10" x14ac:dyDescent="0.3">
      <c r="C297"/>
      <c r="D297"/>
      <c r="E297"/>
      <c r="F297"/>
      <c r="G297"/>
      <c r="H297"/>
      <c r="I297"/>
      <c r="J297"/>
    </row>
    <row r="298" spans="3:10" x14ac:dyDescent="0.3">
      <c r="C298"/>
      <c r="D298"/>
      <c r="E298"/>
      <c r="F298"/>
      <c r="G298"/>
      <c r="H298"/>
      <c r="I298"/>
      <c r="J298"/>
    </row>
    <row r="299" spans="3:10" x14ac:dyDescent="0.3">
      <c r="C299"/>
      <c r="D299"/>
      <c r="E299"/>
      <c r="F299"/>
      <c r="G299"/>
      <c r="H299"/>
      <c r="I299"/>
      <c r="J299"/>
    </row>
    <row r="300" spans="3:10" x14ac:dyDescent="0.3">
      <c r="C300"/>
      <c r="D300"/>
      <c r="E300"/>
      <c r="F300"/>
      <c r="G300"/>
      <c r="H300"/>
      <c r="I300"/>
      <c r="J300"/>
    </row>
    <row r="301" spans="3:10" x14ac:dyDescent="0.3">
      <c r="C301"/>
      <c r="D301"/>
      <c r="E301"/>
      <c r="F301"/>
      <c r="G301"/>
      <c r="H301"/>
      <c r="I301"/>
      <c r="J301"/>
    </row>
    <row r="302" spans="3:10" x14ac:dyDescent="0.3">
      <c r="C302"/>
      <c r="D302"/>
      <c r="E302"/>
      <c r="F302"/>
      <c r="G302"/>
      <c r="H302"/>
      <c r="I302"/>
      <c r="J302"/>
    </row>
    <row r="303" spans="3:10" x14ac:dyDescent="0.3">
      <c r="C303"/>
      <c r="D303"/>
      <c r="E303"/>
      <c r="F303"/>
      <c r="G303"/>
      <c r="H303"/>
      <c r="I303"/>
      <c r="J303"/>
    </row>
    <row r="304" spans="3:10" x14ac:dyDescent="0.3">
      <c r="C304"/>
      <c r="D304"/>
      <c r="E304"/>
      <c r="F304"/>
      <c r="G304"/>
      <c r="H304"/>
      <c r="I304"/>
      <c r="J304"/>
    </row>
    <row r="305" spans="3:10" x14ac:dyDescent="0.3">
      <c r="C305"/>
      <c r="D305"/>
      <c r="E305"/>
      <c r="F305"/>
      <c r="G305"/>
      <c r="H305"/>
      <c r="I305"/>
      <c r="J305"/>
    </row>
  </sheetData>
  <pageMargins left="0.7" right="0.7" top="0.75" bottom="0.75" header="0.3" footer="0.3"/>
  <pageSetup paperSize="9" orientation="portrait" horizontalDpi="4294967294" r:id="rId3"/>
  <tableParts count="2">
    <tablePart r:id="rId4"/>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I343"/>
  <sheetViews>
    <sheetView showGridLines="0" showRowColHeaders="0" zoomScale="70" zoomScaleNormal="70" workbookViewId="0">
      <selection activeCell="J32" sqref="J32"/>
    </sheetView>
  </sheetViews>
  <sheetFormatPr defaultColWidth="9.44140625" defaultRowHeight="14.4" x14ac:dyDescent="0.3"/>
  <cols>
    <col min="1" max="1" width="7.109375" customWidth="1"/>
    <col min="2" max="2" width="28.5546875" style="24" customWidth="1"/>
    <col min="3" max="3" width="42.88671875" style="39" customWidth="1"/>
    <col min="4" max="5" width="14.33203125" style="39" customWidth="1"/>
    <col min="6" max="6" width="14.33203125" style="24" customWidth="1"/>
    <col min="7" max="7" width="14.33203125" style="39" customWidth="1"/>
    <col min="8" max="8" width="14.33203125" style="24" customWidth="1"/>
    <col min="9" max="9" width="14.33203125" style="39" customWidth="1"/>
    <col min="10" max="10" width="14.33203125" style="24" customWidth="1"/>
    <col min="11" max="11" width="14.33203125" style="39" customWidth="1"/>
    <col min="12" max="12" width="14.33203125" style="24" customWidth="1"/>
    <col min="13" max="13" width="14.33203125" style="39" customWidth="1"/>
    <col min="14" max="14" width="14.33203125" style="24" customWidth="1"/>
    <col min="15" max="15" width="14.33203125" style="21" customWidth="1"/>
    <col min="16" max="23" width="14.33203125" customWidth="1"/>
    <col min="24" max="24" width="14.33203125" style="130" customWidth="1"/>
    <col min="25" max="35" width="14.33203125" customWidth="1"/>
  </cols>
  <sheetData>
    <row r="1" spans="1:24" s="4" customFormat="1" ht="37.5" customHeight="1" x14ac:dyDescent="0.5">
      <c r="A1" s="358" t="s">
        <v>1070</v>
      </c>
      <c r="B1" s="358"/>
      <c r="C1" s="358"/>
      <c r="D1" s="308"/>
      <c r="E1" s="128"/>
      <c r="F1" s="128"/>
      <c r="G1" s="129"/>
      <c r="H1" s="128"/>
      <c r="I1" s="129"/>
      <c r="J1" s="128"/>
      <c r="K1" s="129"/>
      <c r="L1" s="128"/>
      <c r="M1" s="129"/>
      <c r="N1" s="129"/>
      <c r="O1" s="144"/>
      <c r="P1" s="308"/>
      <c r="Q1" s="308"/>
      <c r="R1" s="308"/>
      <c r="X1" s="156"/>
    </row>
    <row r="2" spans="1:24" ht="15" customHeight="1" x14ac:dyDescent="0.3"/>
    <row r="3" spans="1:24" s="20" customFormat="1" x14ac:dyDescent="0.3">
      <c r="E3" s="164"/>
      <c r="X3" s="164"/>
    </row>
    <row r="4" spans="1:24" s="20" customFormat="1" ht="19.5" customHeight="1" x14ac:dyDescent="0.3">
      <c r="E4" s="164"/>
      <c r="X4" s="164"/>
    </row>
    <row r="5" spans="1:24" hidden="1" x14ac:dyDescent="0.3"/>
    <row r="8" spans="1:24" x14ac:dyDescent="0.3">
      <c r="B8" s="21"/>
      <c r="C8" s="21"/>
      <c r="D8" s="21"/>
      <c r="E8" s="162"/>
      <c r="F8" s="21"/>
      <c r="G8" s="21"/>
      <c r="H8" s="21"/>
      <c r="I8" s="21"/>
      <c r="J8" s="21"/>
      <c r="K8" s="21"/>
      <c r="L8" s="21"/>
      <c r="M8" s="21"/>
      <c r="N8" s="21"/>
    </row>
    <row r="9" spans="1:24" x14ac:dyDescent="0.3">
      <c r="B9" s="21"/>
      <c r="C9" s="21"/>
      <c r="D9" s="21"/>
      <c r="E9" s="162"/>
      <c r="F9" s="21"/>
      <c r="G9" s="21"/>
      <c r="H9" s="21"/>
      <c r="I9" s="21"/>
      <c r="J9" s="21"/>
      <c r="K9" s="21"/>
      <c r="L9" s="21"/>
      <c r="M9" s="21"/>
      <c r="N9" s="21"/>
    </row>
    <row r="10" spans="1:24" x14ac:dyDescent="0.3">
      <c r="B10" s="21"/>
      <c r="C10" s="21"/>
      <c r="D10" s="21"/>
      <c r="E10" s="162"/>
      <c r="F10" s="21"/>
      <c r="G10" s="21"/>
      <c r="H10" s="21"/>
      <c r="I10" s="21"/>
      <c r="J10" s="21"/>
      <c r="K10" s="21"/>
      <c r="L10" s="21"/>
      <c r="M10" s="21"/>
      <c r="N10" s="21"/>
    </row>
    <row r="11" spans="1:24" x14ac:dyDescent="0.3">
      <c r="B11" s="21"/>
      <c r="C11" s="21"/>
      <c r="D11" s="21"/>
      <c r="E11" s="162"/>
      <c r="F11" s="21"/>
      <c r="G11" s="21"/>
      <c r="H11" s="21"/>
      <c r="I11" s="21"/>
      <c r="J11" s="21"/>
      <c r="K11" s="21"/>
      <c r="L11" s="21"/>
      <c r="M11" s="21"/>
      <c r="N11" s="21"/>
    </row>
    <row r="12" spans="1:24" x14ac:dyDescent="0.3">
      <c r="B12" s="21"/>
      <c r="C12" s="21"/>
      <c r="D12" s="21"/>
      <c r="E12" s="162"/>
      <c r="F12" s="21"/>
      <c r="G12" s="21"/>
      <c r="H12" s="21"/>
      <c r="I12" s="21"/>
      <c r="J12" s="21"/>
      <c r="K12" s="21"/>
      <c r="L12" s="21"/>
      <c r="M12" s="21"/>
      <c r="N12" s="21"/>
    </row>
    <row r="13" spans="1:24" x14ac:dyDescent="0.3">
      <c r="B13" s="145"/>
      <c r="C13" s="21"/>
      <c r="D13" s="21"/>
      <c r="E13" s="162"/>
      <c r="F13" s="21"/>
      <c r="G13" s="21"/>
      <c r="H13" s="21"/>
      <c r="I13" s="21"/>
      <c r="J13" s="21"/>
      <c r="K13" s="21"/>
      <c r="L13" s="21"/>
      <c r="M13" s="21"/>
      <c r="N13" s="21"/>
    </row>
    <row r="14" spans="1:24" x14ac:dyDescent="0.3">
      <c r="B14" s="21"/>
      <c r="C14" s="21"/>
      <c r="D14" s="21"/>
      <c r="E14" s="162"/>
      <c r="F14" s="21"/>
      <c r="G14" s="21"/>
      <c r="H14" s="21"/>
      <c r="I14" s="21"/>
      <c r="J14" s="21"/>
      <c r="K14" s="21"/>
      <c r="L14" s="21"/>
      <c r="M14" s="21"/>
      <c r="N14" s="21"/>
    </row>
    <row r="19" spans="2:35" ht="15" customHeight="1" x14ac:dyDescent="0.3"/>
    <row r="20" spans="2:35" ht="15" customHeight="1" x14ac:dyDescent="0.3"/>
    <row r="21" spans="2:35" ht="15" customHeight="1" x14ac:dyDescent="0.3"/>
    <row r="23" spans="2:35" ht="15" customHeight="1" x14ac:dyDescent="0.3">
      <c r="C23" s="359" t="s">
        <v>0</v>
      </c>
      <c r="D23" s="357" t="s">
        <v>264</v>
      </c>
      <c r="E23" s="357"/>
      <c r="F23" s="166"/>
      <c r="G23" s="167"/>
      <c r="H23" s="168"/>
      <c r="I23" s="168"/>
      <c r="J23" s="168"/>
      <c r="K23" s="168"/>
      <c r="L23" s="43" t="s">
        <v>276</v>
      </c>
      <c r="M23" s="43"/>
      <c r="N23" s="40"/>
      <c r="O23" s="43"/>
      <c r="P23" s="41"/>
      <c r="Q23" s="42"/>
      <c r="R23" s="41"/>
      <c r="S23" s="42"/>
      <c r="T23" s="41"/>
      <c r="U23" s="42"/>
      <c r="V23" s="52"/>
      <c r="W23" s="52"/>
      <c r="X23" s="174"/>
      <c r="Y23" s="52"/>
      <c r="Z23" s="360" t="s">
        <v>283</v>
      </c>
      <c r="AA23" s="360"/>
      <c r="AB23" s="48"/>
      <c r="AC23" s="48"/>
      <c r="AD23" s="48"/>
      <c r="AE23" s="356" t="s">
        <v>284</v>
      </c>
      <c r="AF23" s="356"/>
      <c r="AG23" s="165"/>
      <c r="AH23" s="165"/>
      <c r="AI23" s="165"/>
    </row>
    <row r="24" spans="2:35" ht="45" customHeight="1" x14ac:dyDescent="0.3">
      <c r="C24" s="359"/>
      <c r="D24" s="169" t="str">
        <f>LEFT(D25,16)</f>
        <v>Current Listsize</v>
      </c>
      <c r="E24" s="169" t="str">
        <f>RIGHT(E25,23)</f>
        <v>Total Diabetes Register</v>
      </c>
      <c r="F24" s="169" t="str">
        <f>RIGHT(F25,24)</f>
        <v>Type 1 Diabetes</v>
      </c>
      <c r="G24" s="169" t="str">
        <f>" % "&amp;F24</f>
        <v xml:space="preserve"> % Type 1 Diabetes</v>
      </c>
      <c r="H24" s="169" t="str">
        <f>LEFT(H25,15)</f>
        <v>Type 2 Diabetes</v>
      </c>
      <c r="I24" s="169" t="str">
        <f>" % "&amp;H24</f>
        <v xml:space="preserve"> % Type 2 Diabetes</v>
      </c>
      <c r="J24" s="169" t="str">
        <f>LEFT(J25,16)</f>
        <v>No Type Diabetes</v>
      </c>
      <c r="K24" s="169" t="str">
        <f>" % "&amp;J24</f>
        <v xml:space="preserve"> % No Type Diabetes</v>
      </c>
      <c r="L24" s="124" t="str">
        <f>LEFT(L25,6)</f>
        <v xml:space="preserve">White </v>
      </c>
      <c r="M24" s="47" t="str">
        <f xml:space="preserve"> "% "&amp;L24</f>
        <v xml:space="preserve">% White </v>
      </c>
      <c r="N24" s="124" t="str">
        <f>LEFT(N25,11)</f>
        <v>South Asian</v>
      </c>
      <c r="O24" s="47" t="str">
        <f xml:space="preserve"> "% "&amp;N24</f>
        <v>% South Asian</v>
      </c>
      <c r="P24" s="124" t="str">
        <f>LEFT(P25,5)</f>
        <v>Black</v>
      </c>
      <c r="Q24" s="47" t="str">
        <f xml:space="preserve"> "% "&amp;P24</f>
        <v>% Black</v>
      </c>
      <c r="R24" s="124" t="str">
        <f>RIGHT(R25,5)</f>
        <v>Mixed</v>
      </c>
      <c r="S24" s="47" t="str">
        <f xml:space="preserve"> "% "&amp;R24</f>
        <v>% Mixed</v>
      </c>
      <c r="T24" s="124" t="str">
        <f>RIGHT(T25,5)</f>
        <v>Other</v>
      </c>
      <c r="U24" s="47" t="str">
        <f xml:space="preserve"> "% "&amp;T24</f>
        <v>% Other</v>
      </c>
      <c r="V24" s="124" t="str">
        <f>LEFT(V25,22)</f>
        <v>Ethnicity Not Recorded</v>
      </c>
      <c r="W24" s="47" t="str">
        <f xml:space="preserve"> "% "&amp;V24</f>
        <v>% Ethnicity Not Recorded</v>
      </c>
      <c r="X24" s="47" t="str">
        <f>RIGHT(X25,20)</f>
        <v>Ethnicity Not Stated</v>
      </c>
      <c r="Y24" s="47" t="str">
        <f xml:space="preserve"> "% "&amp;X24</f>
        <v>% Ethnicity Not Stated</v>
      </c>
      <c r="Z24" s="51" t="str">
        <f>LEFT(Z25,20)</f>
        <v>Place of care record</v>
      </c>
      <c r="AA24" s="51" t="str">
        <f>LEFT(AA25,7)</f>
        <v>GP Care</v>
      </c>
      <c r="AB24" s="51" t="str">
        <f>"% "&amp;AA24</f>
        <v>% GP Care</v>
      </c>
      <c r="AC24" s="51" t="str">
        <f>LEFT(AC25,13)</f>
        <v>Hospital Care</v>
      </c>
      <c r="AD24" s="51" t="str">
        <f>"% "&amp;AC24</f>
        <v>% Hospital Care</v>
      </c>
      <c r="AE24" s="53" t="str">
        <f>LEFT(AE25,20)</f>
        <v>Place of care record</v>
      </c>
      <c r="AF24" s="53" t="str">
        <f>LEFT(AF25,14)</f>
        <v>GP Care (Ever)</v>
      </c>
      <c r="AG24" s="53" t="str">
        <f>"% "&amp;AF24</f>
        <v>% GP Care (Ever)</v>
      </c>
      <c r="AH24" s="53" t="str">
        <f>LEFT(AH25,14)</f>
        <v xml:space="preserve">Hospital Care </v>
      </c>
      <c r="AI24" s="53" t="str">
        <f>"% "&amp;AH24</f>
        <v xml:space="preserve">% Hospital Care </v>
      </c>
    </row>
    <row r="25" spans="2:35" ht="57.6" hidden="1" x14ac:dyDescent="0.3">
      <c r="C25" s="28" t="s">
        <v>285</v>
      </c>
      <c r="D25" s="170" t="s">
        <v>286</v>
      </c>
      <c r="E25" s="172" t="s">
        <v>1436</v>
      </c>
      <c r="F25" s="170" t="s">
        <v>287</v>
      </c>
      <c r="G25" s="171" t="s">
        <v>288</v>
      </c>
      <c r="H25" s="170" t="s">
        <v>289</v>
      </c>
      <c r="I25" s="171" t="s">
        <v>290</v>
      </c>
      <c r="J25" s="170" t="s">
        <v>291</v>
      </c>
      <c r="K25" s="171" t="s">
        <v>292</v>
      </c>
      <c r="L25" s="131" t="s">
        <v>293</v>
      </c>
      <c r="M25" s="132" t="s">
        <v>294</v>
      </c>
      <c r="N25" s="131" t="s">
        <v>295</v>
      </c>
      <c r="O25" s="132" t="s">
        <v>296</v>
      </c>
      <c r="P25" s="131" t="s">
        <v>297</v>
      </c>
      <c r="Q25" s="132" t="s">
        <v>298</v>
      </c>
      <c r="R25" s="163" t="s">
        <v>1437</v>
      </c>
      <c r="S25" s="132" t="s">
        <v>299</v>
      </c>
      <c r="T25" s="163" t="s">
        <v>1438</v>
      </c>
      <c r="U25" s="49" t="s">
        <v>1017</v>
      </c>
      <c r="V25" s="131" t="s">
        <v>300</v>
      </c>
      <c r="W25" s="132" t="s">
        <v>1018</v>
      </c>
      <c r="X25" s="163" t="s">
        <v>1439</v>
      </c>
      <c r="Y25" s="173" t="s">
        <v>1440</v>
      </c>
      <c r="Z25" s="133" t="s">
        <v>301</v>
      </c>
      <c r="AA25" s="133" t="s">
        <v>302</v>
      </c>
      <c r="AB25" s="50" t="s">
        <v>303</v>
      </c>
      <c r="AC25" s="133" t="s">
        <v>304</v>
      </c>
      <c r="AD25" s="29" t="s">
        <v>305</v>
      </c>
      <c r="AE25" s="134" t="s">
        <v>306</v>
      </c>
      <c r="AF25" s="134" t="s">
        <v>307</v>
      </c>
      <c r="AG25" s="30" t="s">
        <v>1016</v>
      </c>
      <c r="AH25" s="134" t="s">
        <v>309</v>
      </c>
      <c r="AI25" s="30" t="s">
        <v>308</v>
      </c>
    </row>
    <row r="26" spans="2:35" x14ac:dyDescent="0.3">
      <c r="C26" s="28" t="s">
        <v>116</v>
      </c>
      <c r="D26" s="170">
        <v>230828</v>
      </c>
      <c r="E26" s="172">
        <v>15515</v>
      </c>
      <c r="F26" s="170">
        <v>570</v>
      </c>
      <c r="G26" s="171">
        <v>3.6738640025781505E-2</v>
      </c>
      <c r="H26" s="170">
        <v>14637</v>
      </c>
      <c r="I26" s="171">
        <v>0.94340960360941029</v>
      </c>
      <c r="J26" s="170">
        <v>308</v>
      </c>
      <c r="K26" s="171">
        <v>1.9851756364808251E-2</v>
      </c>
      <c r="L26" s="131">
        <v>5284</v>
      </c>
      <c r="M26" s="132">
        <v>0.34057363841443766</v>
      </c>
      <c r="N26" s="131">
        <v>4995</v>
      </c>
      <c r="O26" s="132">
        <v>0.32194650338382208</v>
      </c>
      <c r="P26" s="131">
        <v>2899</v>
      </c>
      <c r="Q26" s="132">
        <v>0.18685143409603611</v>
      </c>
      <c r="R26" s="163">
        <v>305</v>
      </c>
      <c r="S26" s="132">
        <v>1.9658395101514663E-2</v>
      </c>
      <c r="T26" s="163">
        <v>425</v>
      </c>
      <c r="U26" s="49">
        <v>2.7392845633258136E-2</v>
      </c>
      <c r="V26" s="131">
        <v>1553</v>
      </c>
      <c r="W26" s="132">
        <v>0.1000966806316468</v>
      </c>
      <c r="X26" s="163">
        <v>54</v>
      </c>
      <c r="Y26" s="161">
        <v>3.4805027392845632E-3</v>
      </c>
      <c r="Z26" s="133">
        <v>4320</v>
      </c>
      <c r="AA26" s="133">
        <v>3877</v>
      </c>
      <c r="AB26" s="50">
        <v>0.8974537037037037</v>
      </c>
      <c r="AC26" s="133">
        <v>22</v>
      </c>
      <c r="AD26" s="29">
        <v>5.092592592592593E-3</v>
      </c>
      <c r="AE26" s="134">
        <v>8014</v>
      </c>
      <c r="AF26" s="134">
        <v>7438</v>
      </c>
      <c r="AG26" s="30">
        <v>0.92812577988520095</v>
      </c>
      <c r="AH26" s="134">
        <v>110</v>
      </c>
      <c r="AI26" s="30">
        <v>1.3725979535812328E-2</v>
      </c>
    </row>
    <row r="27" spans="2:35" x14ac:dyDescent="0.3">
      <c r="C27" s="25" t="s">
        <v>138</v>
      </c>
      <c r="D27" s="170">
        <v>336868</v>
      </c>
      <c r="E27" s="172">
        <v>16375</v>
      </c>
      <c r="F27" s="170">
        <v>1024</v>
      </c>
      <c r="G27" s="171">
        <v>6.2534351145038164E-2</v>
      </c>
      <c r="H27" s="170">
        <v>15263</v>
      </c>
      <c r="I27" s="171">
        <v>0.93209160305343508</v>
      </c>
      <c r="J27" s="170">
        <v>88</v>
      </c>
      <c r="K27" s="171">
        <v>5.3740458015267174E-3</v>
      </c>
      <c r="L27" s="131">
        <v>5630</v>
      </c>
      <c r="M27" s="132">
        <v>0.34381679389312975</v>
      </c>
      <c r="N27" s="131">
        <v>2362</v>
      </c>
      <c r="O27" s="132">
        <v>0.1442442748091603</v>
      </c>
      <c r="P27" s="131">
        <v>6041</v>
      </c>
      <c r="Q27" s="132">
        <v>0.36891603053435112</v>
      </c>
      <c r="R27" s="163">
        <v>510</v>
      </c>
      <c r="S27" s="132">
        <v>3.114503816793893E-2</v>
      </c>
      <c r="T27" s="163">
        <v>1464</v>
      </c>
      <c r="U27" s="132">
        <v>8.9404580152671762E-2</v>
      </c>
      <c r="V27" s="131">
        <v>269</v>
      </c>
      <c r="W27" s="132">
        <v>1.6427480916030534E-2</v>
      </c>
      <c r="X27" s="163">
        <v>99</v>
      </c>
      <c r="Y27" s="161">
        <v>6.0458015267175575E-3</v>
      </c>
      <c r="Z27" s="133">
        <v>11138</v>
      </c>
      <c r="AA27" s="133">
        <v>10702</v>
      </c>
      <c r="AB27" s="50">
        <v>0.96085473154964984</v>
      </c>
      <c r="AC27" s="133">
        <v>434</v>
      </c>
      <c r="AD27" s="29">
        <v>3.8965702998743044E-2</v>
      </c>
      <c r="AE27" s="134">
        <v>14933</v>
      </c>
      <c r="AF27" s="134">
        <v>14162</v>
      </c>
      <c r="AG27" s="30">
        <v>0.94836938324516173</v>
      </c>
      <c r="AH27" s="134">
        <v>758</v>
      </c>
      <c r="AI27" s="30">
        <v>5.0760061608518051E-2</v>
      </c>
    </row>
    <row r="28" spans="2:35" x14ac:dyDescent="0.3">
      <c r="C28" s="25" t="s">
        <v>232</v>
      </c>
      <c r="D28" s="170">
        <v>283251</v>
      </c>
      <c r="E28" s="172">
        <v>17710</v>
      </c>
      <c r="F28" s="170">
        <v>1126</v>
      </c>
      <c r="G28" s="171">
        <v>6.3579898362507062E-2</v>
      </c>
      <c r="H28" s="170">
        <v>16308</v>
      </c>
      <c r="I28" s="171">
        <v>0.92083568605307731</v>
      </c>
      <c r="J28" s="170">
        <v>276</v>
      </c>
      <c r="K28" s="171">
        <v>1.5584415584415584E-2</v>
      </c>
      <c r="L28" s="131">
        <v>9177</v>
      </c>
      <c r="M28" s="132">
        <v>0.51818181818181819</v>
      </c>
      <c r="N28" s="131">
        <v>2232</v>
      </c>
      <c r="O28" s="132">
        <v>0.12603049124788254</v>
      </c>
      <c r="P28" s="131">
        <v>1134</v>
      </c>
      <c r="Q28" s="132">
        <v>6.4031620553359689E-2</v>
      </c>
      <c r="R28" s="163">
        <v>253</v>
      </c>
      <c r="S28" s="132">
        <v>1.4285714285714285E-2</v>
      </c>
      <c r="T28" s="163">
        <v>292</v>
      </c>
      <c r="U28" s="132">
        <v>1.6487859966120837E-2</v>
      </c>
      <c r="V28" s="131">
        <v>4564</v>
      </c>
      <c r="W28" s="132">
        <v>0.25770750988142294</v>
      </c>
      <c r="X28" s="163">
        <v>58</v>
      </c>
      <c r="Y28" s="161">
        <v>3.2749858836815357E-3</v>
      </c>
      <c r="Z28" s="133">
        <v>2297</v>
      </c>
      <c r="AA28" s="133">
        <v>2044</v>
      </c>
      <c r="AB28" s="50">
        <v>0.88985633434915101</v>
      </c>
      <c r="AC28" s="133">
        <v>37</v>
      </c>
      <c r="AD28" s="29">
        <v>1.610796691336526E-2</v>
      </c>
      <c r="AE28" s="134">
        <v>3257</v>
      </c>
      <c r="AF28" s="134">
        <v>2922</v>
      </c>
      <c r="AG28" s="30">
        <v>0.89714461160577219</v>
      </c>
      <c r="AH28" s="134">
        <v>73</v>
      </c>
      <c r="AI28" s="30">
        <v>2.2413263739637704E-2</v>
      </c>
    </row>
    <row r="29" spans="2:35" x14ac:dyDescent="0.3">
      <c r="C29" s="25" t="s">
        <v>133</v>
      </c>
      <c r="D29" s="170">
        <v>446715</v>
      </c>
      <c r="E29" s="172">
        <v>31804</v>
      </c>
      <c r="F29" s="170">
        <v>1006</v>
      </c>
      <c r="G29" s="171">
        <v>3.1631241353288896E-2</v>
      </c>
      <c r="H29" s="170">
        <v>30417</v>
      </c>
      <c r="I29" s="171">
        <v>0.95638913344233434</v>
      </c>
      <c r="J29" s="170">
        <v>381</v>
      </c>
      <c r="K29" s="171">
        <v>1.1979625204376808E-2</v>
      </c>
      <c r="L29" s="131">
        <v>5208</v>
      </c>
      <c r="M29" s="132">
        <v>0.16375298704565464</v>
      </c>
      <c r="N29" s="131">
        <v>18535</v>
      </c>
      <c r="O29" s="132">
        <v>0.5827883285121368</v>
      </c>
      <c r="P29" s="131">
        <v>6024</v>
      </c>
      <c r="Q29" s="132">
        <v>0.18941013708967425</v>
      </c>
      <c r="R29" s="163">
        <v>407</v>
      </c>
      <c r="S29" s="132">
        <v>1.2797132436171551E-2</v>
      </c>
      <c r="T29" s="163">
        <v>1342</v>
      </c>
      <c r="U29" s="132">
        <v>4.2195950194944029E-2</v>
      </c>
      <c r="V29" s="131">
        <v>198</v>
      </c>
      <c r="W29" s="132">
        <v>6.2256319959753488E-3</v>
      </c>
      <c r="X29" s="163">
        <v>90</v>
      </c>
      <c r="Y29" s="161">
        <v>2.8298327254433404E-3</v>
      </c>
      <c r="Z29" s="133">
        <v>24146</v>
      </c>
      <c r="AA29" s="133">
        <v>162</v>
      </c>
      <c r="AB29" s="50">
        <v>6.7091857864656672E-3</v>
      </c>
      <c r="AC29" s="133">
        <v>442</v>
      </c>
      <c r="AD29" s="29">
        <v>1.8305309368011266E-2</v>
      </c>
      <c r="AE29" s="134">
        <v>28510</v>
      </c>
      <c r="AF29" s="134">
        <v>2351</v>
      </c>
      <c r="AG29" s="30">
        <v>8.2462293931953701E-2</v>
      </c>
      <c r="AH29" s="134">
        <v>1087</v>
      </c>
      <c r="AI29" s="30">
        <v>3.8126972991932656E-2</v>
      </c>
    </row>
    <row r="30" spans="2:35" x14ac:dyDescent="0.3">
      <c r="B30"/>
      <c r="C30" s="25" t="s">
        <v>126</v>
      </c>
      <c r="D30" s="170">
        <v>308891</v>
      </c>
      <c r="E30" s="172">
        <v>22256</v>
      </c>
      <c r="F30" s="170">
        <v>851</v>
      </c>
      <c r="G30" s="171">
        <v>3.8236879942487416E-2</v>
      </c>
      <c r="H30" s="170">
        <v>21089</v>
      </c>
      <c r="I30" s="171">
        <v>0.94756470165348672</v>
      </c>
      <c r="J30" s="170">
        <v>316</v>
      </c>
      <c r="K30" s="171">
        <v>1.4198418404025881E-2</v>
      </c>
      <c r="L30" s="131">
        <v>4787</v>
      </c>
      <c r="M30" s="132">
        <v>0.21508806613946801</v>
      </c>
      <c r="N30" s="131">
        <v>12888</v>
      </c>
      <c r="O30" s="132">
        <v>0.57907979870596693</v>
      </c>
      <c r="P30" s="131">
        <v>1597</v>
      </c>
      <c r="Q30" s="132">
        <v>7.1755930984902946E-2</v>
      </c>
      <c r="R30" s="163">
        <v>297</v>
      </c>
      <c r="S30" s="132">
        <v>1.3344716031631919E-2</v>
      </c>
      <c r="T30" s="163">
        <v>504</v>
      </c>
      <c r="U30" s="132">
        <v>2.2645578720345075E-2</v>
      </c>
      <c r="V30" s="131">
        <v>2143</v>
      </c>
      <c r="W30" s="132">
        <v>9.6288641265276781E-2</v>
      </c>
      <c r="X30" s="163">
        <v>40</v>
      </c>
      <c r="Y30" s="161">
        <v>1.7972681524083393E-3</v>
      </c>
      <c r="Z30" s="133">
        <v>5230</v>
      </c>
      <c r="AA30" s="133">
        <v>4613</v>
      </c>
      <c r="AB30" s="50">
        <v>0.88202676864244745</v>
      </c>
      <c r="AC30" s="133">
        <v>50</v>
      </c>
      <c r="AD30" s="29">
        <v>9.5602294455066923E-3</v>
      </c>
      <c r="AE30" s="134">
        <v>7675</v>
      </c>
      <c r="AF30" s="134">
        <v>6912</v>
      </c>
      <c r="AG30" s="30">
        <v>0.90058631921824106</v>
      </c>
      <c r="AH30" s="134">
        <v>112</v>
      </c>
      <c r="AI30" s="30">
        <v>1.4592833876221498E-2</v>
      </c>
    </row>
    <row r="31" spans="2:35" x14ac:dyDescent="0.3">
      <c r="B31"/>
      <c r="C31" s="25" t="s">
        <v>130</v>
      </c>
      <c r="D31" s="170">
        <v>378245</v>
      </c>
      <c r="E31" s="172">
        <v>21232</v>
      </c>
      <c r="F31" s="170">
        <v>885</v>
      </c>
      <c r="G31" s="171">
        <v>4.168236623963828E-2</v>
      </c>
      <c r="H31" s="170">
        <v>20173</v>
      </c>
      <c r="I31" s="171">
        <v>0.95012245666917861</v>
      </c>
      <c r="J31" s="170">
        <v>174</v>
      </c>
      <c r="K31" s="171">
        <v>8.1951770911831198E-3</v>
      </c>
      <c r="L31" s="131">
        <v>4234</v>
      </c>
      <c r="M31" s="132">
        <v>0.19941597588545593</v>
      </c>
      <c r="N31" s="131">
        <v>13800</v>
      </c>
      <c r="O31" s="132">
        <v>0.64996232102486817</v>
      </c>
      <c r="P31" s="131">
        <v>1819</v>
      </c>
      <c r="Q31" s="132">
        <v>8.5672569706103999E-2</v>
      </c>
      <c r="R31" s="163">
        <v>187</v>
      </c>
      <c r="S31" s="132">
        <v>8.807460437076111E-3</v>
      </c>
      <c r="T31" s="163">
        <v>752</v>
      </c>
      <c r="U31" s="132">
        <v>3.5418236623963831E-2</v>
      </c>
      <c r="V31" s="131">
        <v>390</v>
      </c>
      <c r="W31" s="132">
        <v>1.8368500376789752E-2</v>
      </c>
      <c r="X31" s="163">
        <v>50</v>
      </c>
      <c r="Y31" s="161">
        <v>2.354935945742276E-3</v>
      </c>
      <c r="Z31" s="133">
        <v>118</v>
      </c>
      <c r="AA31" s="133">
        <v>62</v>
      </c>
      <c r="AB31" s="50">
        <v>0.52542372881355937</v>
      </c>
      <c r="AC31" s="133">
        <v>6</v>
      </c>
      <c r="AD31" s="29">
        <v>5.0847457627118647E-2</v>
      </c>
      <c r="AE31" s="134">
        <v>11546</v>
      </c>
      <c r="AF31" s="134">
        <v>11183</v>
      </c>
      <c r="AG31" s="30">
        <v>0.96856054044690798</v>
      </c>
      <c r="AH31" s="134">
        <v>239</v>
      </c>
      <c r="AI31" s="30">
        <v>2.0699809457820892E-2</v>
      </c>
    </row>
    <row r="32" spans="2:35" x14ac:dyDescent="0.3">
      <c r="B32"/>
      <c r="C32" s="25" t="s">
        <v>147</v>
      </c>
      <c r="D32" s="170">
        <v>270441</v>
      </c>
      <c r="E32" s="172">
        <v>15407</v>
      </c>
      <c r="F32" s="170">
        <v>822</v>
      </c>
      <c r="G32" s="171">
        <v>5.3352372298305965E-2</v>
      </c>
      <c r="H32" s="170">
        <v>14394</v>
      </c>
      <c r="I32" s="171">
        <v>0.93425066528201461</v>
      </c>
      <c r="J32" s="170">
        <v>191</v>
      </c>
      <c r="K32" s="171">
        <v>1.2396962419679367E-2</v>
      </c>
      <c r="L32" s="131">
        <v>5134</v>
      </c>
      <c r="M32" s="132">
        <v>0.33322515739598885</v>
      </c>
      <c r="N32" s="131">
        <v>5313</v>
      </c>
      <c r="O32" s="132">
        <v>0.34484325306678781</v>
      </c>
      <c r="P32" s="131">
        <v>3247</v>
      </c>
      <c r="Q32" s="132">
        <v>0.21074836113454923</v>
      </c>
      <c r="R32" s="163">
        <v>394</v>
      </c>
      <c r="S32" s="132">
        <v>2.5572791588239111E-2</v>
      </c>
      <c r="T32" s="163">
        <v>680</v>
      </c>
      <c r="U32" s="132">
        <v>4.4135782436554812E-2</v>
      </c>
      <c r="V32" s="131">
        <v>594</v>
      </c>
      <c r="W32" s="132">
        <v>3.8553904069578766E-2</v>
      </c>
      <c r="X32" s="163">
        <v>45</v>
      </c>
      <c r="Y32" s="161">
        <v>2.9207503083014215E-3</v>
      </c>
      <c r="Z32" s="133">
        <v>4839</v>
      </c>
      <c r="AA32" s="133">
        <v>4698</v>
      </c>
      <c r="AB32" s="50">
        <v>0.9708617482951023</v>
      </c>
      <c r="AC32" s="133">
        <v>122</v>
      </c>
      <c r="AD32" s="29">
        <v>2.5211820624095889E-2</v>
      </c>
      <c r="AE32" s="134">
        <v>6235</v>
      </c>
      <c r="AF32" s="134">
        <v>5977</v>
      </c>
      <c r="AG32" s="30">
        <v>0.95862068965517244</v>
      </c>
      <c r="AH32" s="134">
        <v>214</v>
      </c>
      <c r="AI32" s="30">
        <v>3.4322373696872494E-2</v>
      </c>
    </row>
    <row r="33" spans="2:35" x14ac:dyDescent="0.3">
      <c r="B33"/>
      <c r="C33" s="28" t="s">
        <v>1027</v>
      </c>
      <c r="D33" s="170">
        <v>2255239</v>
      </c>
      <c r="E33" s="172">
        <v>140299</v>
      </c>
      <c r="F33" s="170">
        <v>6284</v>
      </c>
      <c r="G33" s="171">
        <v>4.4790055524273162E-2</v>
      </c>
      <c r="H33" s="170">
        <v>132281</v>
      </c>
      <c r="I33" s="171">
        <v>0.94285062616269544</v>
      </c>
      <c r="J33" s="170">
        <v>1734</v>
      </c>
      <c r="K33" s="171">
        <v>1.2359318313031454E-2</v>
      </c>
      <c r="L33" s="131">
        <v>39454</v>
      </c>
      <c r="M33" s="132">
        <v>0.28121369361150117</v>
      </c>
      <c r="N33" s="131">
        <v>60125</v>
      </c>
      <c r="O33" s="132">
        <v>0.42854902743426537</v>
      </c>
      <c r="P33" s="131">
        <v>22761</v>
      </c>
      <c r="Q33" s="132">
        <v>0.16223209003627967</v>
      </c>
      <c r="R33" s="163">
        <v>2353</v>
      </c>
      <c r="S33" s="132">
        <v>1.6771324100670712E-2</v>
      </c>
      <c r="T33" s="163">
        <v>5459</v>
      </c>
      <c r="U33" s="132">
        <v>3.8909757018938125E-2</v>
      </c>
      <c r="V33" s="131">
        <v>9711</v>
      </c>
      <c r="W33" s="132">
        <v>6.9216459133707303E-2</v>
      </c>
      <c r="X33" s="163">
        <v>436</v>
      </c>
      <c r="Y33" s="161">
        <v>3.1076486646376667E-3</v>
      </c>
      <c r="Z33" s="133">
        <v>52088</v>
      </c>
      <c r="AA33" s="133">
        <v>26158</v>
      </c>
      <c r="AB33" s="50">
        <v>0.50218860390109044</v>
      </c>
      <c r="AC33" s="133">
        <v>1113</v>
      </c>
      <c r="AD33" s="29">
        <v>2.1367685455383197E-2</v>
      </c>
      <c r="AE33" s="134">
        <v>80170</v>
      </c>
      <c r="AF33" s="134">
        <v>50945</v>
      </c>
      <c r="AG33" s="30">
        <v>0.63546214294623926</v>
      </c>
      <c r="AH33" s="134">
        <v>2593</v>
      </c>
      <c r="AI33" s="30">
        <v>3.2343769489834105E-2</v>
      </c>
    </row>
    <row r="34" spans="2:35" x14ac:dyDescent="0.3">
      <c r="B34"/>
      <c r="C34"/>
      <c r="D34"/>
      <c r="E34"/>
      <c r="F34"/>
      <c r="G34"/>
      <c r="H34"/>
      <c r="I34"/>
      <c r="J34"/>
      <c r="K34"/>
      <c r="L34"/>
      <c r="M34"/>
      <c r="N34"/>
      <c r="O34"/>
      <c r="X34"/>
    </row>
    <row r="35" spans="2:35" x14ac:dyDescent="0.3">
      <c r="B35"/>
      <c r="C35"/>
      <c r="D35"/>
      <c r="E35"/>
      <c r="F35"/>
      <c r="G35"/>
      <c r="H35"/>
      <c r="I35"/>
      <c r="J35"/>
      <c r="K35"/>
      <c r="L35"/>
      <c r="M35"/>
      <c r="N35"/>
      <c r="O35"/>
      <c r="X35"/>
    </row>
    <row r="36" spans="2:35" x14ac:dyDescent="0.3">
      <c r="B36"/>
      <c r="C36"/>
      <c r="D36"/>
      <c r="E36"/>
      <c r="F36"/>
      <c r="G36"/>
      <c r="H36"/>
      <c r="I36"/>
      <c r="J36"/>
      <c r="K36"/>
      <c r="L36"/>
      <c r="M36"/>
      <c r="N36"/>
      <c r="O36"/>
      <c r="X36"/>
    </row>
    <row r="37" spans="2:35" x14ac:dyDescent="0.3">
      <c r="B37"/>
      <c r="C37"/>
      <c r="D37"/>
      <c r="E37"/>
      <c r="F37"/>
      <c r="G37"/>
      <c r="H37"/>
      <c r="I37"/>
      <c r="J37"/>
      <c r="K37"/>
      <c r="L37"/>
      <c r="M37"/>
      <c r="N37"/>
      <c r="O37"/>
      <c r="X37"/>
    </row>
    <row r="38" spans="2:35" x14ac:dyDescent="0.3">
      <c r="B38"/>
      <c r="C38"/>
      <c r="D38"/>
      <c r="E38"/>
      <c r="F38"/>
      <c r="G38"/>
      <c r="H38"/>
      <c r="I38"/>
      <c r="J38"/>
      <c r="K38"/>
      <c r="L38"/>
      <c r="M38"/>
      <c r="N38"/>
      <c r="O38"/>
      <c r="X38"/>
    </row>
    <row r="39" spans="2:35" x14ac:dyDescent="0.3">
      <c r="B39"/>
      <c r="C39"/>
      <c r="D39"/>
      <c r="E39"/>
      <c r="F39"/>
      <c r="G39"/>
      <c r="H39"/>
      <c r="I39"/>
      <c r="J39"/>
      <c r="K39"/>
      <c r="L39"/>
      <c r="M39"/>
      <c r="N39"/>
      <c r="O39"/>
      <c r="X39"/>
    </row>
    <row r="40" spans="2:35" x14ac:dyDescent="0.3">
      <c r="B40"/>
      <c r="C40"/>
      <c r="D40"/>
      <c r="E40"/>
      <c r="F40"/>
      <c r="G40"/>
      <c r="H40"/>
      <c r="I40"/>
      <c r="J40"/>
      <c r="K40"/>
      <c r="L40"/>
      <c r="M40"/>
      <c r="N40"/>
      <c r="O40"/>
      <c r="X40"/>
    </row>
    <row r="41" spans="2:35" x14ac:dyDescent="0.3">
      <c r="B41"/>
      <c r="C41"/>
      <c r="D41"/>
      <c r="E41"/>
      <c r="F41"/>
      <c r="G41"/>
      <c r="H41"/>
      <c r="I41"/>
      <c r="J41"/>
      <c r="K41"/>
      <c r="L41"/>
      <c r="M41"/>
      <c r="N41"/>
      <c r="O41"/>
      <c r="X41"/>
    </row>
    <row r="42" spans="2:35" x14ac:dyDescent="0.3">
      <c r="B42"/>
      <c r="C42"/>
      <c r="D42"/>
      <c r="E42"/>
      <c r="F42"/>
      <c r="G42"/>
      <c r="H42"/>
      <c r="I42"/>
      <c r="J42"/>
      <c r="K42"/>
      <c r="L42"/>
      <c r="M42"/>
      <c r="N42"/>
      <c r="O42"/>
    </row>
    <row r="43" spans="2:35" x14ac:dyDescent="0.3">
      <c r="B43"/>
      <c r="C43"/>
      <c r="D43"/>
      <c r="E43"/>
      <c r="F43"/>
      <c r="G43"/>
      <c r="H43"/>
      <c r="I43"/>
      <c r="J43"/>
      <c r="K43"/>
      <c r="L43"/>
      <c r="M43"/>
      <c r="N43"/>
      <c r="O43"/>
    </row>
    <row r="44" spans="2:35" x14ac:dyDescent="0.3">
      <c r="B44"/>
      <c r="C44"/>
      <c r="D44"/>
      <c r="E44"/>
      <c r="F44"/>
      <c r="G44"/>
      <c r="H44"/>
      <c r="I44"/>
      <c r="J44"/>
      <c r="K44"/>
      <c r="L44"/>
      <c r="M44"/>
      <c r="N44"/>
      <c r="O44"/>
    </row>
    <row r="45" spans="2:35" x14ac:dyDescent="0.3">
      <c r="B45"/>
      <c r="C45"/>
      <c r="D45"/>
      <c r="E45"/>
      <c r="F45"/>
      <c r="G45"/>
      <c r="H45"/>
      <c r="I45"/>
      <c r="J45"/>
      <c r="K45"/>
      <c r="L45"/>
      <c r="M45"/>
      <c r="N45"/>
      <c r="O45"/>
    </row>
    <row r="46" spans="2:35" x14ac:dyDescent="0.3">
      <c r="B46"/>
      <c r="C46"/>
      <c r="D46"/>
      <c r="E46"/>
      <c r="F46"/>
      <c r="G46"/>
      <c r="H46"/>
      <c r="I46"/>
      <c r="J46"/>
      <c r="K46"/>
      <c r="L46"/>
      <c r="M46"/>
      <c r="N46"/>
      <c r="O46"/>
    </row>
    <row r="47" spans="2:35" x14ac:dyDescent="0.3">
      <c r="B47"/>
      <c r="C47"/>
      <c r="D47"/>
      <c r="E47"/>
      <c r="F47"/>
      <c r="G47"/>
      <c r="H47"/>
      <c r="I47"/>
      <c r="J47"/>
      <c r="K47"/>
      <c r="L47"/>
      <c r="M47"/>
      <c r="N47"/>
      <c r="O47"/>
    </row>
    <row r="48" spans="2:35" x14ac:dyDescent="0.3">
      <c r="B48"/>
      <c r="C48"/>
      <c r="D48"/>
      <c r="E48"/>
      <c r="F48"/>
      <c r="G48"/>
      <c r="H48"/>
      <c r="I48"/>
      <c r="J48"/>
      <c r="K48"/>
      <c r="L48"/>
      <c r="M48"/>
      <c r="N48"/>
      <c r="O48"/>
    </row>
    <row r="49" spans="24:24" customFormat="1" x14ac:dyDescent="0.3">
      <c r="X49" s="130"/>
    </row>
    <row r="50" spans="24:24" customFormat="1" x14ac:dyDescent="0.3">
      <c r="X50" s="130"/>
    </row>
    <row r="51" spans="24:24" customFormat="1" x14ac:dyDescent="0.3">
      <c r="X51" s="130"/>
    </row>
    <row r="52" spans="24:24" customFormat="1" x14ac:dyDescent="0.3">
      <c r="X52" s="130"/>
    </row>
    <row r="53" spans="24:24" customFormat="1" x14ac:dyDescent="0.3">
      <c r="X53" s="130"/>
    </row>
    <row r="54" spans="24:24" customFormat="1" x14ac:dyDescent="0.3">
      <c r="X54" s="130"/>
    </row>
    <row r="55" spans="24:24" customFormat="1" x14ac:dyDescent="0.3">
      <c r="X55" s="130"/>
    </row>
    <row r="56" spans="24:24" customFormat="1" x14ac:dyDescent="0.3">
      <c r="X56" s="130"/>
    </row>
    <row r="57" spans="24:24" customFormat="1" x14ac:dyDescent="0.3">
      <c r="X57" s="130"/>
    </row>
    <row r="58" spans="24:24" customFormat="1" x14ac:dyDescent="0.3">
      <c r="X58" s="130"/>
    </row>
    <row r="59" spans="24:24" customFormat="1" x14ac:dyDescent="0.3">
      <c r="X59" s="130"/>
    </row>
    <row r="60" spans="24:24" customFormat="1" x14ac:dyDescent="0.3">
      <c r="X60" s="130"/>
    </row>
    <row r="61" spans="24:24" customFormat="1" x14ac:dyDescent="0.3">
      <c r="X61" s="130"/>
    </row>
    <row r="62" spans="24:24" customFormat="1" x14ac:dyDescent="0.3">
      <c r="X62" s="130"/>
    </row>
    <row r="63" spans="24:24" customFormat="1" x14ac:dyDescent="0.3">
      <c r="X63" s="130"/>
    </row>
    <row r="64" spans="24:24" customFormat="1" x14ac:dyDescent="0.3">
      <c r="X64" s="130"/>
    </row>
    <row r="65" spans="24:24" customFormat="1" x14ac:dyDescent="0.3">
      <c r="X65" s="130"/>
    </row>
    <row r="66" spans="24:24" customFormat="1" x14ac:dyDescent="0.3">
      <c r="X66" s="130"/>
    </row>
    <row r="67" spans="24:24" customFormat="1" x14ac:dyDescent="0.3">
      <c r="X67" s="130"/>
    </row>
    <row r="68" spans="24:24" customFormat="1" x14ac:dyDescent="0.3">
      <c r="X68" s="130"/>
    </row>
    <row r="69" spans="24:24" customFormat="1" x14ac:dyDescent="0.3">
      <c r="X69" s="130"/>
    </row>
    <row r="70" spans="24:24" customFormat="1" x14ac:dyDescent="0.3">
      <c r="X70" s="130"/>
    </row>
    <row r="71" spans="24:24" customFormat="1" x14ac:dyDescent="0.3">
      <c r="X71" s="130"/>
    </row>
    <row r="72" spans="24:24" customFormat="1" x14ac:dyDescent="0.3">
      <c r="X72" s="130"/>
    </row>
    <row r="73" spans="24:24" customFormat="1" x14ac:dyDescent="0.3">
      <c r="X73" s="130"/>
    </row>
    <row r="74" spans="24:24" customFormat="1" x14ac:dyDescent="0.3">
      <c r="X74" s="130"/>
    </row>
    <row r="75" spans="24:24" customFormat="1" x14ac:dyDescent="0.3">
      <c r="X75" s="130"/>
    </row>
    <row r="76" spans="24:24" customFormat="1" x14ac:dyDescent="0.3">
      <c r="X76" s="130"/>
    </row>
    <row r="77" spans="24:24" customFormat="1" x14ac:dyDescent="0.3">
      <c r="X77" s="130"/>
    </row>
    <row r="78" spans="24:24" customFormat="1" x14ac:dyDescent="0.3">
      <c r="X78" s="130"/>
    </row>
    <row r="79" spans="24:24" customFormat="1" x14ac:dyDescent="0.3">
      <c r="X79" s="130"/>
    </row>
    <row r="80" spans="24:24" customFormat="1" x14ac:dyDescent="0.3">
      <c r="X80" s="130"/>
    </row>
    <row r="81" spans="24:24" customFormat="1" x14ac:dyDescent="0.3">
      <c r="X81" s="130"/>
    </row>
    <row r="82" spans="24:24" customFormat="1" x14ac:dyDescent="0.3">
      <c r="X82" s="130"/>
    </row>
    <row r="83" spans="24:24" customFormat="1" x14ac:dyDescent="0.3">
      <c r="X83" s="130"/>
    </row>
    <row r="84" spans="24:24" customFormat="1" x14ac:dyDescent="0.3">
      <c r="X84" s="130"/>
    </row>
    <row r="85" spans="24:24" customFormat="1" x14ac:dyDescent="0.3">
      <c r="X85" s="130"/>
    </row>
    <row r="86" spans="24:24" customFormat="1" x14ac:dyDescent="0.3">
      <c r="X86" s="130"/>
    </row>
    <row r="87" spans="24:24" customFormat="1" x14ac:dyDescent="0.3">
      <c r="X87" s="130"/>
    </row>
    <row r="88" spans="24:24" customFormat="1" x14ac:dyDescent="0.3">
      <c r="X88" s="130"/>
    </row>
    <row r="89" spans="24:24" customFormat="1" x14ac:dyDescent="0.3">
      <c r="X89" s="130"/>
    </row>
    <row r="90" spans="24:24" customFormat="1" x14ac:dyDescent="0.3">
      <c r="X90" s="130"/>
    </row>
    <row r="91" spans="24:24" customFormat="1" x14ac:dyDescent="0.3">
      <c r="X91" s="130"/>
    </row>
    <row r="92" spans="24:24" customFormat="1" x14ac:dyDescent="0.3">
      <c r="X92" s="130"/>
    </row>
    <row r="93" spans="24:24" customFormat="1" x14ac:dyDescent="0.3">
      <c r="X93" s="130"/>
    </row>
    <row r="94" spans="24:24" customFormat="1" x14ac:dyDescent="0.3">
      <c r="X94" s="130"/>
    </row>
    <row r="95" spans="24:24" customFormat="1" x14ac:dyDescent="0.3">
      <c r="X95" s="130"/>
    </row>
    <row r="96" spans="24:24" customFormat="1" x14ac:dyDescent="0.3">
      <c r="X96" s="130"/>
    </row>
    <row r="97" spans="24:24" customFormat="1" x14ac:dyDescent="0.3">
      <c r="X97" s="130"/>
    </row>
    <row r="98" spans="24:24" customFormat="1" x14ac:dyDescent="0.3">
      <c r="X98" s="130"/>
    </row>
    <row r="99" spans="24:24" customFormat="1" x14ac:dyDescent="0.3">
      <c r="X99" s="130"/>
    </row>
    <row r="100" spans="24:24" customFormat="1" x14ac:dyDescent="0.3">
      <c r="X100" s="130"/>
    </row>
    <row r="101" spans="24:24" customFormat="1" x14ac:dyDescent="0.3">
      <c r="X101" s="130"/>
    </row>
    <row r="102" spans="24:24" customFormat="1" x14ac:dyDescent="0.3">
      <c r="X102" s="130"/>
    </row>
    <row r="103" spans="24:24" customFormat="1" x14ac:dyDescent="0.3">
      <c r="X103" s="130"/>
    </row>
    <row r="104" spans="24:24" customFormat="1" x14ac:dyDescent="0.3">
      <c r="X104" s="130"/>
    </row>
    <row r="105" spans="24:24" customFormat="1" x14ac:dyDescent="0.3">
      <c r="X105" s="130"/>
    </row>
    <row r="106" spans="24:24" customFormat="1" x14ac:dyDescent="0.3">
      <c r="X106" s="130"/>
    </row>
    <row r="107" spans="24:24" customFormat="1" x14ac:dyDescent="0.3">
      <c r="X107" s="130"/>
    </row>
    <row r="108" spans="24:24" customFormat="1" x14ac:dyDescent="0.3">
      <c r="X108" s="130"/>
    </row>
    <row r="109" spans="24:24" customFormat="1" x14ac:dyDescent="0.3">
      <c r="X109" s="130"/>
    </row>
    <row r="110" spans="24:24" customFormat="1" x14ac:dyDescent="0.3">
      <c r="X110" s="130"/>
    </row>
    <row r="111" spans="24:24" customFormat="1" x14ac:dyDescent="0.3">
      <c r="X111" s="130"/>
    </row>
    <row r="112" spans="24:24" customFormat="1" x14ac:dyDescent="0.3">
      <c r="X112" s="130"/>
    </row>
    <row r="113" spans="24:24" customFormat="1" x14ac:dyDescent="0.3">
      <c r="X113" s="130"/>
    </row>
    <row r="114" spans="24:24" customFormat="1" x14ac:dyDescent="0.3">
      <c r="X114" s="130"/>
    </row>
    <row r="115" spans="24:24" customFormat="1" x14ac:dyDescent="0.3">
      <c r="X115" s="130"/>
    </row>
    <row r="116" spans="24:24" customFormat="1" x14ac:dyDescent="0.3">
      <c r="X116" s="130"/>
    </row>
    <row r="117" spans="24:24" customFormat="1" x14ac:dyDescent="0.3">
      <c r="X117" s="130"/>
    </row>
    <row r="118" spans="24:24" customFormat="1" x14ac:dyDescent="0.3">
      <c r="X118" s="130"/>
    </row>
    <row r="119" spans="24:24" customFormat="1" x14ac:dyDescent="0.3">
      <c r="X119" s="130"/>
    </row>
    <row r="120" spans="24:24" customFormat="1" x14ac:dyDescent="0.3">
      <c r="X120" s="130"/>
    </row>
    <row r="121" spans="24:24" customFormat="1" x14ac:dyDescent="0.3">
      <c r="X121" s="130"/>
    </row>
    <row r="122" spans="24:24" customFormat="1" x14ac:dyDescent="0.3">
      <c r="X122" s="130"/>
    </row>
    <row r="123" spans="24:24" customFormat="1" x14ac:dyDescent="0.3">
      <c r="X123" s="130"/>
    </row>
    <row r="124" spans="24:24" customFormat="1" x14ac:dyDescent="0.3">
      <c r="X124" s="130"/>
    </row>
    <row r="125" spans="24:24" customFormat="1" x14ac:dyDescent="0.3">
      <c r="X125" s="130"/>
    </row>
    <row r="126" spans="24:24" customFormat="1" x14ac:dyDescent="0.3">
      <c r="X126" s="130"/>
    </row>
    <row r="127" spans="24:24" customFormat="1" x14ac:dyDescent="0.3">
      <c r="X127" s="130"/>
    </row>
    <row r="128" spans="24:24" customFormat="1" x14ac:dyDescent="0.3">
      <c r="X128" s="130"/>
    </row>
    <row r="129" spans="24:24" customFormat="1" x14ac:dyDescent="0.3">
      <c r="X129" s="130"/>
    </row>
    <row r="130" spans="24:24" customFormat="1" x14ac:dyDescent="0.3">
      <c r="X130" s="130"/>
    </row>
    <row r="131" spans="24:24" customFormat="1" x14ac:dyDescent="0.3">
      <c r="X131" s="130"/>
    </row>
    <row r="132" spans="24:24" customFormat="1" x14ac:dyDescent="0.3">
      <c r="X132" s="130"/>
    </row>
    <row r="133" spans="24:24" customFormat="1" x14ac:dyDescent="0.3">
      <c r="X133" s="130"/>
    </row>
    <row r="134" spans="24:24" customFormat="1" x14ac:dyDescent="0.3">
      <c r="X134" s="130"/>
    </row>
    <row r="135" spans="24:24" customFormat="1" x14ac:dyDescent="0.3">
      <c r="X135" s="130"/>
    </row>
    <row r="136" spans="24:24" customFormat="1" x14ac:dyDescent="0.3">
      <c r="X136" s="130"/>
    </row>
    <row r="137" spans="24:24" customFormat="1" x14ac:dyDescent="0.3">
      <c r="X137" s="130"/>
    </row>
    <row r="138" spans="24:24" customFormat="1" x14ac:dyDescent="0.3">
      <c r="X138" s="130"/>
    </row>
    <row r="139" spans="24:24" customFormat="1" x14ac:dyDescent="0.3">
      <c r="X139" s="130"/>
    </row>
    <row r="140" spans="24:24" customFormat="1" x14ac:dyDescent="0.3">
      <c r="X140" s="130"/>
    </row>
    <row r="141" spans="24:24" customFormat="1" x14ac:dyDescent="0.3">
      <c r="X141" s="130"/>
    </row>
    <row r="142" spans="24:24" customFormat="1" x14ac:dyDescent="0.3">
      <c r="X142" s="130"/>
    </row>
    <row r="143" spans="24:24" customFormat="1" x14ac:dyDescent="0.3">
      <c r="X143" s="130"/>
    </row>
    <row r="144" spans="24:24" customFormat="1" x14ac:dyDescent="0.3">
      <c r="X144" s="130"/>
    </row>
    <row r="145" spans="24:24" customFormat="1" x14ac:dyDescent="0.3">
      <c r="X145" s="130"/>
    </row>
    <row r="146" spans="24:24" customFormat="1" x14ac:dyDescent="0.3">
      <c r="X146" s="130"/>
    </row>
    <row r="147" spans="24:24" customFormat="1" x14ac:dyDescent="0.3">
      <c r="X147" s="130"/>
    </row>
    <row r="148" spans="24:24" customFormat="1" x14ac:dyDescent="0.3">
      <c r="X148" s="130"/>
    </row>
    <row r="149" spans="24:24" customFormat="1" x14ac:dyDescent="0.3">
      <c r="X149" s="130"/>
    </row>
    <row r="150" spans="24:24" customFormat="1" x14ac:dyDescent="0.3">
      <c r="X150" s="130"/>
    </row>
    <row r="151" spans="24:24" customFormat="1" x14ac:dyDescent="0.3">
      <c r="X151" s="130"/>
    </row>
    <row r="152" spans="24:24" customFormat="1" x14ac:dyDescent="0.3">
      <c r="X152" s="130"/>
    </row>
    <row r="153" spans="24:24" customFormat="1" x14ac:dyDescent="0.3">
      <c r="X153" s="130"/>
    </row>
    <row r="154" spans="24:24" customFormat="1" x14ac:dyDescent="0.3">
      <c r="X154" s="130"/>
    </row>
    <row r="155" spans="24:24" customFormat="1" x14ac:dyDescent="0.3">
      <c r="X155" s="130"/>
    </row>
    <row r="156" spans="24:24" customFormat="1" x14ac:dyDescent="0.3">
      <c r="X156" s="130"/>
    </row>
    <row r="157" spans="24:24" customFormat="1" x14ac:dyDescent="0.3">
      <c r="X157" s="130"/>
    </row>
    <row r="158" spans="24:24" customFormat="1" x14ac:dyDescent="0.3">
      <c r="X158" s="130"/>
    </row>
    <row r="159" spans="24:24" customFormat="1" x14ac:dyDescent="0.3">
      <c r="X159" s="130"/>
    </row>
    <row r="160" spans="24:24" customFormat="1" x14ac:dyDescent="0.3">
      <c r="X160" s="130"/>
    </row>
    <row r="161" spans="24:24" customFormat="1" x14ac:dyDescent="0.3">
      <c r="X161" s="130"/>
    </row>
    <row r="162" spans="24:24" customFormat="1" x14ac:dyDescent="0.3">
      <c r="X162" s="130"/>
    </row>
    <row r="163" spans="24:24" customFormat="1" x14ac:dyDescent="0.3">
      <c r="X163" s="130"/>
    </row>
    <row r="164" spans="24:24" customFormat="1" x14ac:dyDescent="0.3">
      <c r="X164" s="130"/>
    </row>
    <row r="165" spans="24:24" customFormat="1" x14ac:dyDescent="0.3">
      <c r="X165" s="130"/>
    </row>
    <row r="166" spans="24:24" customFormat="1" x14ac:dyDescent="0.3">
      <c r="X166" s="130"/>
    </row>
    <row r="167" spans="24:24" customFormat="1" x14ac:dyDescent="0.3">
      <c r="X167" s="130"/>
    </row>
    <row r="168" spans="24:24" customFormat="1" x14ac:dyDescent="0.3">
      <c r="X168" s="130"/>
    </row>
    <row r="169" spans="24:24" customFormat="1" x14ac:dyDescent="0.3">
      <c r="X169" s="130"/>
    </row>
    <row r="170" spans="24:24" customFormat="1" x14ac:dyDescent="0.3">
      <c r="X170" s="130"/>
    </row>
    <row r="171" spans="24:24" customFormat="1" x14ac:dyDescent="0.3">
      <c r="X171" s="130"/>
    </row>
    <row r="172" spans="24:24" customFormat="1" x14ac:dyDescent="0.3">
      <c r="X172" s="130"/>
    </row>
    <row r="173" spans="24:24" customFormat="1" x14ac:dyDescent="0.3">
      <c r="X173" s="130"/>
    </row>
    <row r="174" spans="24:24" customFormat="1" x14ac:dyDescent="0.3">
      <c r="X174" s="130"/>
    </row>
    <row r="175" spans="24:24" customFormat="1" x14ac:dyDescent="0.3">
      <c r="X175" s="130"/>
    </row>
    <row r="176" spans="24:24" customFormat="1" x14ac:dyDescent="0.3">
      <c r="X176" s="130"/>
    </row>
    <row r="177" spans="24:24" customFormat="1" x14ac:dyDescent="0.3">
      <c r="X177" s="130"/>
    </row>
    <row r="178" spans="24:24" customFormat="1" x14ac:dyDescent="0.3">
      <c r="X178" s="130"/>
    </row>
    <row r="179" spans="24:24" customFormat="1" x14ac:dyDescent="0.3">
      <c r="X179" s="130"/>
    </row>
    <row r="180" spans="24:24" customFormat="1" x14ac:dyDescent="0.3">
      <c r="X180" s="130"/>
    </row>
    <row r="181" spans="24:24" customFormat="1" x14ac:dyDescent="0.3">
      <c r="X181" s="130"/>
    </row>
    <row r="182" spans="24:24" customFormat="1" x14ac:dyDescent="0.3">
      <c r="X182" s="130"/>
    </row>
    <row r="183" spans="24:24" customFormat="1" x14ac:dyDescent="0.3">
      <c r="X183" s="130"/>
    </row>
    <row r="184" spans="24:24" customFormat="1" x14ac:dyDescent="0.3">
      <c r="X184" s="130"/>
    </row>
    <row r="185" spans="24:24" customFormat="1" x14ac:dyDescent="0.3">
      <c r="X185" s="130"/>
    </row>
    <row r="186" spans="24:24" customFormat="1" x14ac:dyDescent="0.3">
      <c r="X186" s="130"/>
    </row>
    <row r="187" spans="24:24" customFormat="1" x14ac:dyDescent="0.3">
      <c r="X187" s="130"/>
    </row>
    <row r="188" spans="24:24" customFormat="1" x14ac:dyDescent="0.3">
      <c r="X188" s="130"/>
    </row>
    <row r="189" spans="24:24" customFormat="1" x14ac:dyDescent="0.3">
      <c r="X189" s="130"/>
    </row>
    <row r="190" spans="24:24" customFormat="1" x14ac:dyDescent="0.3">
      <c r="X190" s="130"/>
    </row>
    <row r="191" spans="24:24" customFormat="1" x14ac:dyDescent="0.3">
      <c r="X191" s="130"/>
    </row>
    <row r="192" spans="24:24" customFormat="1" x14ac:dyDescent="0.3">
      <c r="X192" s="130"/>
    </row>
    <row r="193" spans="24:24" customFormat="1" x14ac:dyDescent="0.3">
      <c r="X193" s="130"/>
    </row>
    <row r="194" spans="24:24" customFormat="1" x14ac:dyDescent="0.3">
      <c r="X194" s="130"/>
    </row>
    <row r="195" spans="24:24" customFormat="1" x14ac:dyDescent="0.3">
      <c r="X195" s="130"/>
    </row>
    <row r="196" spans="24:24" customFormat="1" x14ac:dyDescent="0.3">
      <c r="X196" s="130"/>
    </row>
    <row r="197" spans="24:24" customFormat="1" x14ac:dyDescent="0.3">
      <c r="X197" s="130"/>
    </row>
    <row r="198" spans="24:24" customFormat="1" x14ac:dyDescent="0.3">
      <c r="X198" s="130"/>
    </row>
    <row r="199" spans="24:24" customFormat="1" x14ac:dyDescent="0.3">
      <c r="X199" s="130"/>
    </row>
    <row r="200" spans="24:24" customFormat="1" x14ac:dyDescent="0.3">
      <c r="X200" s="130"/>
    </row>
    <row r="201" spans="24:24" customFormat="1" x14ac:dyDescent="0.3">
      <c r="X201" s="130"/>
    </row>
    <row r="202" spans="24:24" customFormat="1" x14ac:dyDescent="0.3">
      <c r="X202" s="130"/>
    </row>
    <row r="203" spans="24:24" customFormat="1" x14ac:dyDescent="0.3">
      <c r="X203" s="130"/>
    </row>
    <row r="204" spans="24:24" customFormat="1" x14ac:dyDescent="0.3">
      <c r="X204" s="130"/>
    </row>
    <row r="205" spans="24:24" customFormat="1" x14ac:dyDescent="0.3">
      <c r="X205" s="130"/>
    </row>
    <row r="206" spans="24:24" customFormat="1" x14ac:dyDescent="0.3">
      <c r="X206" s="130"/>
    </row>
    <row r="207" spans="24:24" customFormat="1" x14ac:dyDescent="0.3">
      <c r="X207" s="130"/>
    </row>
    <row r="208" spans="24:24" customFormat="1" x14ac:dyDescent="0.3">
      <c r="X208" s="130"/>
    </row>
    <row r="209" spans="24:24" customFormat="1" x14ac:dyDescent="0.3">
      <c r="X209" s="130"/>
    </row>
    <row r="210" spans="24:24" customFormat="1" x14ac:dyDescent="0.3">
      <c r="X210" s="130"/>
    </row>
    <row r="211" spans="24:24" customFormat="1" x14ac:dyDescent="0.3">
      <c r="X211" s="130"/>
    </row>
    <row r="212" spans="24:24" customFormat="1" x14ac:dyDescent="0.3">
      <c r="X212" s="130"/>
    </row>
    <row r="213" spans="24:24" customFormat="1" x14ac:dyDescent="0.3">
      <c r="X213" s="130"/>
    </row>
    <row r="214" spans="24:24" customFormat="1" x14ac:dyDescent="0.3">
      <c r="X214" s="130"/>
    </row>
    <row r="215" spans="24:24" customFormat="1" x14ac:dyDescent="0.3">
      <c r="X215" s="130"/>
    </row>
    <row r="216" spans="24:24" customFormat="1" x14ac:dyDescent="0.3">
      <c r="X216" s="130"/>
    </row>
    <row r="217" spans="24:24" customFormat="1" x14ac:dyDescent="0.3">
      <c r="X217" s="130"/>
    </row>
    <row r="218" spans="24:24" customFormat="1" x14ac:dyDescent="0.3">
      <c r="X218" s="130"/>
    </row>
    <row r="219" spans="24:24" customFormat="1" x14ac:dyDescent="0.3">
      <c r="X219" s="130"/>
    </row>
    <row r="220" spans="24:24" customFormat="1" x14ac:dyDescent="0.3">
      <c r="X220" s="130"/>
    </row>
    <row r="221" spans="24:24" customFormat="1" x14ac:dyDescent="0.3">
      <c r="X221" s="130"/>
    </row>
    <row r="222" spans="24:24" customFormat="1" x14ac:dyDescent="0.3">
      <c r="X222" s="130"/>
    </row>
    <row r="223" spans="24:24" customFormat="1" x14ac:dyDescent="0.3">
      <c r="X223" s="130"/>
    </row>
    <row r="224" spans="24:24" customFormat="1" x14ac:dyDescent="0.3">
      <c r="X224" s="130"/>
    </row>
    <row r="225" spans="24:24" customFormat="1" x14ac:dyDescent="0.3">
      <c r="X225" s="130"/>
    </row>
    <row r="226" spans="24:24" customFormat="1" x14ac:dyDescent="0.3">
      <c r="X226" s="130"/>
    </row>
    <row r="227" spans="24:24" customFormat="1" x14ac:dyDescent="0.3">
      <c r="X227" s="130"/>
    </row>
    <row r="228" spans="24:24" customFormat="1" x14ac:dyDescent="0.3">
      <c r="X228" s="130"/>
    </row>
    <row r="229" spans="24:24" customFormat="1" x14ac:dyDescent="0.3">
      <c r="X229" s="130"/>
    </row>
    <row r="230" spans="24:24" customFormat="1" x14ac:dyDescent="0.3">
      <c r="X230" s="130"/>
    </row>
    <row r="231" spans="24:24" customFormat="1" x14ac:dyDescent="0.3">
      <c r="X231" s="130"/>
    </row>
    <row r="232" spans="24:24" customFormat="1" x14ac:dyDescent="0.3">
      <c r="X232" s="130"/>
    </row>
    <row r="233" spans="24:24" customFormat="1" x14ac:dyDescent="0.3">
      <c r="X233" s="130"/>
    </row>
    <row r="234" spans="24:24" customFormat="1" x14ac:dyDescent="0.3">
      <c r="X234" s="130"/>
    </row>
    <row r="235" spans="24:24" customFormat="1" x14ac:dyDescent="0.3">
      <c r="X235" s="130"/>
    </row>
    <row r="236" spans="24:24" customFormat="1" x14ac:dyDescent="0.3">
      <c r="X236" s="130"/>
    </row>
    <row r="237" spans="24:24" customFormat="1" x14ac:dyDescent="0.3">
      <c r="X237" s="130"/>
    </row>
    <row r="238" spans="24:24" customFormat="1" x14ac:dyDescent="0.3">
      <c r="X238" s="130"/>
    </row>
    <row r="239" spans="24:24" customFormat="1" x14ac:dyDescent="0.3">
      <c r="X239" s="130"/>
    </row>
    <row r="240" spans="24:24" customFormat="1" x14ac:dyDescent="0.3">
      <c r="X240" s="130"/>
    </row>
    <row r="241" spans="24:24" customFormat="1" x14ac:dyDescent="0.3">
      <c r="X241" s="130"/>
    </row>
    <row r="242" spans="24:24" customFormat="1" x14ac:dyDescent="0.3">
      <c r="X242" s="130"/>
    </row>
    <row r="243" spans="24:24" customFormat="1" x14ac:dyDescent="0.3">
      <c r="X243" s="130"/>
    </row>
    <row r="244" spans="24:24" customFormat="1" x14ac:dyDescent="0.3">
      <c r="X244" s="130"/>
    </row>
    <row r="245" spans="24:24" customFormat="1" x14ac:dyDescent="0.3">
      <c r="X245" s="130"/>
    </row>
    <row r="246" spans="24:24" customFormat="1" x14ac:dyDescent="0.3">
      <c r="X246" s="130"/>
    </row>
    <row r="247" spans="24:24" customFormat="1" x14ac:dyDescent="0.3">
      <c r="X247" s="130"/>
    </row>
    <row r="248" spans="24:24" customFormat="1" x14ac:dyDescent="0.3">
      <c r="X248" s="130"/>
    </row>
    <row r="249" spans="24:24" customFormat="1" x14ac:dyDescent="0.3">
      <c r="X249" s="130"/>
    </row>
    <row r="250" spans="24:24" customFormat="1" x14ac:dyDescent="0.3">
      <c r="X250" s="130"/>
    </row>
    <row r="251" spans="24:24" customFormat="1" x14ac:dyDescent="0.3">
      <c r="X251" s="130"/>
    </row>
    <row r="252" spans="24:24" customFormat="1" x14ac:dyDescent="0.3">
      <c r="X252" s="130"/>
    </row>
    <row r="253" spans="24:24" customFormat="1" x14ac:dyDescent="0.3">
      <c r="X253" s="130"/>
    </row>
    <row r="254" spans="24:24" customFormat="1" x14ac:dyDescent="0.3">
      <c r="X254" s="130"/>
    </row>
    <row r="255" spans="24:24" customFormat="1" x14ac:dyDescent="0.3">
      <c r="X255" s="130"/>
    </row>
    <row r="256" spans="24:24" customFormat="1" x14ac:dyDescent="0.3">
      <c r="X256" s="130"/>
    </row>
    <row r="257" spans="24:24" customFormat="1" x14ac:dyDescent="0.3">
      <c r="X257" s="130"/>
    </row>
    <row r="258" spans="24:24" customFormat="1" x14ac:dyDescent="0.3">
      <c r="X258" s="130"/>
    </row>
    <row r="259" spans="24:24" customFormat="1" x14ac:dyDescent="0.3">
      <c r="X259" s="130"/>
    </row>
    <row r="260" spans="24:24" customFormat="1" x14ac:dyDescent="0.3">
      <c r="X260" s="130"/>
    </row>
    <row r="261" spans="24:24" customFormat="1" x14ac:dyDescent="0.3">
      <c r="X261" s="130"/>
    </row>
    <row r="262" spans="24:24" customFormat="1" x14ac:dyDescent="0.3">
      <c r="X262" s="130"/>
    </row>
    <row r="263" spans="24:24" customFormat="1" x14ac:dyDescent="0.3">
      <c r="X263" s="130"/>
    </row>
    <row r="264" spans="24:24" customFormat="1" x14ac:dyDescent="0.3">
      <c r="X264" s="130"/>
    </row>
    <row r="265" spans="24:24" customFormat="1" x14ac:dyDescent="0.3">
      <c r="X265" s="130"/>
    </row>
    <row r="266" spans="24:24" customFormat="1" x14ac:dyDescent="0.3">
      <c r="X266" s="130"/>
    </row>
    <row r="267" spans="24:24" customFormat="1" x14ac:dyDescent="0.3">
      <c r="X267" s="130"/>
    </row>
    <row r="268" spans="24:24" customFormat="1" x14ac:dyDescent="0.3">
      <c r="X268" s="130"/>
    </row>
    <row r="269" spans="24:24" customFormat="1" x14ac:dyDescent="0.3">
      <c r="X269" s="130"/>
    </row>
    <row r="270" spans="24:24" customFormat="1" x14ac:dyDescent="0.3">
      <c r="X270" s="130"/>
    </row>
    <row r="271" spans="24:24" customFormat="1" x14ac:dyDescent="0.3">
      <c r="X271" s="130"/>
    </row>
    <row r="272" spans="24:24" customFormat="1" x14ac:dyDescent="0.3">
      <c r="X272" s="130"/>
    </row>
    <row r="273" spans="24:24" customFormat="1" x14ac:dyDescent="0.3">
      <c r="X273" s="130"/>
    </row>
    <row r="274" spans="24:24" customFormat="1" x14ac:dyDescent="0.3">
      <c r="X274" s="130"/>
    </row>
    <row r="275" spans="24:24" customFormat="1" x14ac:dyDescent="0.3">
      <c r="X275" s="130"/>
    </row>
    <row r="276" spans="24:24" customFormat="1" x14ac:dyDescent="0.3">
      <c r="X276" s="130"/>
    </row>
    <row r="277" spans="24:24" customFormat="1" x14ac:dyDescent="0.3">
      <c r="X277" s="130"/>
    </row>
    <row r="278" spans="24:24" customFormat="1" x14ac:dyDescent="0.3">
      <c r="X278" s="130"/>
    </row>
    <row r="279" spans="24:24" customFormat="1" x14ac:dyDescent="0.3">
      <c r="X279" s="130"/>
    </row>
    <row r="280" spans="24:24" customFormat="1" x14ac:dyDescent="0.3">
      <c r="X280" s="130"/>
    </row>
    <row r="281" spans="24:24" customFormat="1" x14ac:dyDescent="0.3">
      <c r="X281" s="130"/>
    </row>
    <row r="282" spans="24:24" customFormat="1" x14ac:dyDescent="0.3">
      <c r="X282" s="130"/>
    </row>
    <row r="283" spans="24:24" customFormat="1" x14ac:dyDescent="0.3">
      <c r="X283" s="130"/>
    </row>
    <row r="284" spans="24:24" customFormat="1" x14ac:dyDescent="0.3">
      <c r="X284" s="130"/>
    </row>
    <row r="285" spans="24:24" customFormat="1" x14ac:dyDescent="0.3">
      <c r="X285" s="130"/>
    </row>
    <row r="286" spans="24:24" customFormat="1" x14ac:dyDescent="0.3">
      <c r="X286" s="130"/>
    </row>
    <row r="287" spans="24:24" customFormat="1" x14ac:dyDescent="0.3">
      <c r="X287" s="130"/>
    </row>
    <row r="288" spans="24:24" customFormat="1" x14ac:dyDescent="0.3">
      <c r="X288" s="130"/>
    </row>
    <row r="289" spans="24:24" customFormat="1" x14ac:dyDescent="0.3">
      <c r="X289" s="130"/>
    </row>
    <row r="290" spans="24:24" customFormat="1" x14ac:dyDescent="0.3">
      <c r="X290" s="130"/>
    </row>
    <row r="291" spans="24:24" customFormat="1" x14ac:dyDescent="0.3">
      <c r="X291" s="130"/>
    </row>
    <row r="292" spans="24:24" customFormat="1" x14ac:dyDescent="0.3">
      <c r="X292" s="130"/>
    </row>
    <row r="293" spans="24:24" customFormat="1" x14ac:dyDescent="0.3">
      <c r="X293" s="130"/>
    </row>
    <row r="294" spans="24:24" customFormat="1" x14ac:dyDescent="0.3">
      <c r="X294" s="130"/>
    </row>
    <row r="295" spans="24:24" customFormat="1" x14ac:dyDescent="0.3">
      <c r="X295" s="130"/>
    </row>
    <row r="296" spans="24:24" customFormat="1" x14ac:dyDescent="0.3">
      <c r="X296" s="130"/>
    </row>
    <row r="297" spans="24:24" customFormat="1" x14ac:dyDescent="0.3">
      <c r="X297" s="130"/>
    </row>
    <row r="298" spans="24:24" customFormat="1" x14ac:dyDescent="0.3">
      <c r="X298" s="130"/>
    </row>
    <row r="299" spans="24:24" customFormat="1" x14ac:dyDescent="0.3">
      <c r="X299" s="130"/>
    </row>
    <row r="300" spans="24:24" customFormat="1" x14ac:dyDescent="0.3">
      <c r="X300" s="130"/>
    </row>
    <row r="301" spans="24:24" customFormat="1" x14ac:dyDescent="0.3">
      <c r="X301" s="130"/>
    </row>
    <row r="302" spans="24:24" customFormat="1" x14ac:dyDescent="0.3">
      <c r="X302" s="130"/>
    </row>
    <row r="303" spans="24:24" customFormat="1" x14ac:dyDescent="0.3">
      <c r="X303" s="130"/>
    </row>
    <row r="304" spans="24:24" customFormat="1" x14ac:dyDescent="0.3">
      <c r="X304" s="130"/>
    </row>
    <row r="305" spans="24:24" customFormat="1" x14ac:dyDescent="0.3">
      <c r="X305" s="130"/>
    </row>
    <row r="306" spans="24:24" customFormat="1" x14ac:dyDescent="0.3">
      <c r="X306" s="130"/>
    </row>
    <row r="307" spans="24:24" customFormat="1" x14ac:dyDescent="0.3">
      <c r="X307" s="130"/>
    </row>
    <row r="308" spans="24:24" customFormat="1" x14ac:dyDescent="0.3">
      <c r="X308" s="130"/>
    </row>
    <row r="309" spans="24:24" customFormat="1" x14ac:dyDescent="0.3">
      <c r="X309" s="130"/>
    </row>
    <row r="310" spans="24:24" customFormat="1" x14ac:dyDescent="0.3">
      <c r="X310" s="130"/>
    </row>
    <row r="311" spans="24:24" customFormat="1" x14ac:dyDescent="0.3">
      <c r="X311" s="130"/>
    </row>
    <row r="312" spans="24:24" customFormat="1" x14ac:dyDescent="0.3">
      <c r="X312" s="130"/>
    </row>
    <row r="313" spans="24:24" customFormat="1" x14ac:dyDescent="0.3">
      <c r="X313" s="130"/>
    </row>
    <row r="314" spans="24:24" customFormat="1" x14ac:dyDescent="0.3">
      <c r="X314" s="130"/>
    </row>
    <row r="315" spans="24:24" customFormat="1" x14ac:dyDescent="0.3">
      <c r="X315" s="130"/>
    </row>
    <row r="316" spans="24:24" customFormat="1" x14ac:dyDescent="0.3">
      <c r="X316" s="130"/>
    </row>
    <row r="317" spans="24:24" customFormat="1" x14ac:dyDescent="0.3">
      <c r="X317" s="130"/>
    </row>
    <row r="318" spans="24:24" customFormat="1" x14ac:dyDescent="0.3">
      <c r="X318" s="130"/>
    </row>
    <row r="319" spans="24:24" customFormat="1" x14ac:dyDescent="0.3">
      <c r="X319" s="130"/>
    </row>
    <row r="320" spans="24:24" customFormat="1" x14ac:dyDescent="0.3">
      <c r="X320" s="130"/>
    </row>
    <row r="321" spans="24:24" customFormat="1" x14ac:dyDescent="0.3">
      <c r="X321" s="130"/>
    </row>
    <row r="322" spans="24:24" customFormat="1" x14ac:dyDescent="0.3">
      <c r="X322" s="130"/>
    </row>
    <row r="323" spans="24:24" customFormat="1" x14ac:dyDescent="0.3">
      <c r="X323" s="130"/>
    </row>
    <row r="324" spans="24:24" customFormat="1" x14ac:dyDescent="0.3">
      <c r="X324" s="130"/>
    </row>
    <row r="325" spans="24:24" customFormat="1" x14ac:dyDescent="0.3">
      <c r="X325" s="130"/>
    </row>
    <row r="326" spans="24:24" customFormat="1" x14ac:dyDescent="0.3">
      <c r="X326" s="130"/>
    </row>
    <row r="327" spans="24:24" customFormat="1" x14ac:dyDescent="0.3">
      <c r="X327" s="130"/>
    </row>
    <row r="328" spans="24:24" customFormat="1" x14ac:dyDescent="0.3">
      <c r="X328" s="130"/>
    </row>
    <row r="329" spans="24:24" customFormat="1" x14ac:dyDescent="0.3">
      <c r="X329" s="130"/>
    </row>
    <row r="330" spans="24:24" customFormat="1" x14ac:dyDescent="0.3">
      <c r="X330" s="130"/>
    </row>
    <row r="331" spans="24:24" customFormat="1" x14ac:dyDescent="0.3">
      <c r="X331" s="130"/>
    </row>
    <row r="332" spans="24:24" customFormat="1" x14ac:dyDescent="0.3">
      <c r="X332" s="130"/>
    </row>
    <row r="333" spans="24:24" customFormat="1" x14ac:dyDescent="0.3">
      <c r="X333" s="130"/>
    </row>
    <row r="334" spans="24:24" customFormat="1" x14ac:dyDescent="0.3">
      <c r="X334" s="130"/>
    </row>
    <row r="335" spans="24:24" customFormat="1" x14ac:dyDescent="0.3">
      <c r="X335" s="130"/>
    </row>
    <row r="336" spans="24:24" customFormat="1" x14ac:dyDescent="0.3">
      <c r="X336" s="130"/>
    </row>
    <row r="337" spans="3:24" customFormat="1" x14ac:dyDescent="0.3">
      <c r="X337" s="130"/>
    </row>
    <row r="338" spans="3:24" x14ac:dyDescent="0.3">
      <c r="C338"/>
      <c r="D338"/>
      <c r="E338"/>
      <c r="F338"/>
      <c r="G338"/>
      <c r="H338"/>
      <c r="I338"/>
      <c r="J338"/>
      <c r="K338"/>
      <c r="L338"/>
      <c r="M338"/>
      <c r="N338"/>
      <c r="O338"/>
    </row>
    <row r="339" spans="3:24" x14ac:dyDescent="0.3">
      <c r="C339"/>
      <c r="D339"/>
      <c r="E339"/>
      <c r="F339"/>
      <c r="G339"/>
      <c r="H339"/>
      <c r="I339"/>
      <c r="J339"/>
      <c r="K339"/>
      <c r="L339"/>
      <c r="M339"/>
      <c r="N339"/>
      <c r="O339"/>
    </row>
    <row r="340" spans="3:24" x14ac:dyDescent="0.3">
      <c r="C340"/>
      <c r="D340"/>
      <c r="E340" s="130"/>
      <c r="F340"/>
      <c r="G340"/>
      <c r="H340"/>
      <c r="I340"/>
      <c r="J340"/>
      <c r="K340"/>
      <c r="L340"/>
      <c r="M340"/>
      <c r="N340"/>
      <c r="O340"/>
    </row>
    <row r="341" spans="3:24" x14ac:dyDescent="0.3">
      <c r="C341"/>
      <c r="D341"/>
      <c r="E341" s="130"/>
      <c r="F341"/>
      <c r="G341"/>
      <c r="H341"/>
      <c r="I341"/>
      <c r="J341"/>
      <c r="K341"/>
      <c r="L341"/>
      <c r="M341"/>
      <c r="N341"/>
      <c r="O341"/>
    </row>
    <row r="342" spans="3:24" x14ac:dyDescent="0.3">
      <c r="C342"/>
      <c r="D342"/>
      <c r="E342" s="130"/>
      <c r="F342"/>
      <c r="G342"/>
      <c r="H342"/>
      <c r="I342"/>
      <c r="J342"/>
      <c r="K342"/>
      <c r="L342"/>
      <c r="M342"/>
      <c r="N342"/>
      <c r="O342"/>
    </row>
    <row r="343" spans="3:24" x14ac:dyDescent="0.3">
      <c r="C343"/>
      <c r="D343"/>
      <c r="E343" s="130"/>
      <c r="F343"/>
      <c r="G343"/>
      <c r="H343"/>
      <c r="I343"/>
      <c r="J343"/>
      <c r="K343"/>
      <c r="L343"/>
      <c r="M343"/>
      <c r="N343"/>
      <c r="O343"/>
    </row>
  </sheetData>
  <mergeCells count="5">
    <mergeCell ref="AE23:AF23"/>
    <mergeCell ref="D23:E23"/>
    <mergeCell ref="A1:C1"/>
    <mergeCell ref="C23:C24"/>
    <mergeCell ref="Z23:AA23"/>
  </mergeCells>
  <hyperlinks>
    <hyperlink ref="H1" location="Contents!A1" display="Back to Contents" xr:uid="{00000000-0004-0000-0300-000000000000}"/>
  </hyperlinks>
  <pageMargins left="0.7" right="0.7" top="0.75" bottom="0.75" header="0.3" footer="0.3"/>
  <pageSetup paperSize="9" orientation="portrait" horizontalDpi="4294967294"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B47"/>
  <sheetViews>
    <sheetView zoomScaleNormal="100" workbookViewId="0">
      <selection activeCell="A41" sqref="A41:A47"/>
    </sheetView>
  </sheetViews>
  <sheetFormatPr defaultRowHeight="14.4" x14ac:dyDescent="0.3"/>
  <cols>
    <col min="1" max="1" width="22.44140625" customWidth="1"/>
    <col min="2" max="2" width="19.44140625" customWidth="1"/>
  </cols>
  <sheetData>
    <row r="1" spans="1:2" x14ac:dyDescent="0.3">
      <c r="A1" t="s">
        <v>0</v>
      </c>
      <c r="B1" t="s">
        <v>310</v>
      </c>
    </row>
    <row r="2" spans="1:2" x14ac:dyDescent="0.3">
      <c r="A2" s="106" t="s">
        <v>311</v>
      </c>
      <c r="B2" s="104" t="s">
        <v>119</v>
      </c>
    </row>
    <row r="3" spans="1:2" x14ac:dyDescent="0.3">
      <c r="A3" s="106" t="s">
        <v>311</v>
      </c>
      <c r="B3" s="104" t="s">
        <v>128</v>
      </c>
    </row>
    <row r="4" spans="1:2" x14ac:dyDescent="0.3">
      <c r="A4" s="106" t="s">
        <v>311</v>
      </c>
      <c r="B4" s="105" t="s">
        <v>129</v>
      </c>
    </row>
    <row r="5" spans="1:2" x14ac:dyDescent="0.3">
      <c r="A5" s="106" t="s">
        <v>311</v>
      </c>
      <c r="B5" s="105" t="s">
        <v>136</v>
      </c>
    </row>
    <row r="6" spans="1:2" x14ac:dyDescent="0.3">
      <c r="A6" s="106" t="s">
        <v>311</v>
      </c>
      <c r="B6" s="105" t="s">
        <v>132</v>
      </c>
    </row>
    <row r="7" spans="1:2" x14ac:dyDescent="0.3">
      <c r="A7" s="106" t="s">
        <v>311</v>
      </c>
      <c r="B7" s="104" t="s">
        <v>117</v>
      </c>
    </row>
    <row r="8" spans="1:2" x14ac:dyDescent="0.3">
      <c r="A8" s="105" t="s">
        <v>138</v>
      </c>
      <c r="B8" s="105" t="s">
        <v>205</v>
      </c>
    </row>
    <row r="9" spans="1:2" x14ac:dyDescent="0.3">
      <c r="A9" s="105" t="s">
        <v>138</v>
      </c>
      <c r="B9" s="104" t="s">
        <v>151</v>
      </c>
    </row>
    <row r="10" spans="1:2" x14ac:dyDescent="0.3">
      <c r="A10" s="105" t="s">
        <v>138</v>
      </c>
      <c r="B10" s="105" t="s">
        <v>222</v>
      </c>
    </row>
    <row r="11" spans="1:2" x14ac:dyDescent="0.3">
      <c r="A11" s="105" t="s">
        <v>138</v>
      </c>
      <c r="B11" s="105" t="s">
        <v>139</v>
      </c>
    </row>
    <row r="12" spans="1:2" x14ac:dyDescent="0.3">
      <c r="A12" s="105" t="s">
        <v>138</v>
      </c>
      <c r="B12" s="105" t="s">
        <v>168</v>
      </c>
    </row>
    <row r="13" spans="1:2" x14ac:dyDescent="0.3">
      <c r="A13" s="105" t="s">
        <v>138</v>
      </c>
      <c r="B13" s="104" t="s">
        <v>212</v>
      </c>
    </row>
    <row r="14" spans="1:2" x14ac:dyDescent="0.3">
      <c r="A14" s="105" t="s">
        <v>138</v>
      </c>
      <c r="B14" s="105" t="s">
        <v>180</v>
      </c>
    </row>
    <row r="15" spans="1:2" x14ac:dyDescent="0.3">
      <c r="A15" s="105" t="s">
        <v>138</v>
      </c>
      <c r="B15" s="105" t="s">
        <v>194</v>
      </c>
    </row>
    <row r="16" spans="1:2" x14ac:dyDescent="0.3">
      <c r="A16" s="105" t="s">
        <v>232</v>
      </c>
      <c r="B16" s="105" t="s">
        <v>233</v>
      </c>
    </row>
    <row r="17" spans="1:2" x14ac:dyDescent="0.3">
      <c r="A17" s="105" t="s">
        <v>232</v>
      </c>
      <c r="B17" s="105" t="s">
        <v>236</v>
      </c>
    </row>
    <row r="18" spans="1:2" x14ac:dyDescent="0.3">
      <c r="A18" s="104" t="s">
        <v>232</v>
      </c>
      <c r="B18" s="104" t="s">
        <v>237</v>
      </c>
    </row>
    <row r="19" spans="1:2" x14ac:dyDescent="0.3">
      <c r="A19" s="104" t="s">
        <v>232</v>
      </c>
      <c r="B19" s="104" t="s">
        <v>239</v>
      </c>
    </row>
    <row r="20" spans="1:2" x14ac:dyDescent="0.3">
      <c r="A20" s="104" t="s">
        <v>133</v>
      </c>
      <c r="B20" s="104" t="s">
        <v>225</v>
      </c>
    </row>
    <row r="21" spans="1:2" x14ac:dyDescent="0.3">
      <c r="A21" s="104" t="s">
        <v>133</v>
      </c>
      <c r="B21" s="104" t="s">
        <v>134</v>
      </c>
    </row>
    <row r="22" spans="1:2" x14ac:dyDescent="0.3">
      <c r="A22" s="105" t="s">
        <v>133</v>
      </c>
      <c r="B22" s="105" t="s">
        <v>137</v>
      </c>
    </row>
    <row r="23" spans="1:2" x14ac:dyDescent="0.3">
      <c r="A23" s="104" t="s">
        <v>133</v>
      </c>
      <c r="B23" s="104" t="s">
        <v>164</v>
      </c>
    </row>
    <row r="24" spans="1:2" x14ac:dyDescent="0.3">
      <c r="A24" s="104" t="s">
        <v>133</v>
      </c>
      <c r="B24" s="104" t="s">
        <v>167</v>
      </c>
    </row>
    <row r="25" spans="1:2" x14ac:dyDescent="0.3">
      <c r="A25" s="105" t="s">
        <v>133</v>
      </c>
      <c r="B25" s="105" t="s">
        <v>241</v>
      </c>
    </row>
    <row r="26" spans="1:2" x14ac:dyDescent="0.3">
      <c r="A26" s="104" t="s">
        <v>133</v>
      </c>
      <c r="B26" s="104" t="s">
        <v>312</v>
      </c>
    </row>
    <row r="27" spans="1:2" x14ac:dyDescent="0.3">
      <c r="A27" s="105" t="s">
        <v>133</v>
      </c>
      <c r="B27" s="105" t="s">
        <v>175</v>
      </c>
    </row>
    <row r="28" spans="1:2" x14ac:dyDescent="0.3">
      <c r="A28" s="105" t="s">
        <v>133</v>
      </c>
      <c r="B28" s="105" t="s">
        <v>244</v>
      </c>
    </row>
    <row r="29" spans="1:2" x14ac:dyDescent="0.3">
      <c r="A29" s="104" t="s">
        <v>126</v>
      </c>
      <c r="B29" s="104" t="s">
        <v>246</v>
      </c>
    </row>
    <row r="30" spans="1:2" x14ac:dyDescent="0.3">
      <c r="A30" s="104" t="s">
        <v>126</v>
      </c>
      <c r="B30" s="104" t="s">
        <v>245</v>
      </c>
    </row>
    <row r="31" spans="1:2" x14ac:dyDescent="0.3">
      <c r="A31" s="105" t="s">
        <v>126</v>
      </c>
      <c r="B31" s="105" t="s">
        <v>185</v>
      </c>
    </row>
    <row r="32" spans="1:2" x14ac:dyDescent="0.3">
      <c r="A32" s="105" t="s">
        <v>126</v>
      </c>
      <c r="B32" s="105" t="s">
        <v>248</v>
      </c>
    </row>
    <row r="33" spans="1:2" x14ac:dyDescent="0.3">
      <c r="A33" s="104" t="s">
        <v>126</v>
      </c>
      <c r="B33" s="104" t="s">
        <v>127</v>
      </c>
    </row>
    <row r="34" spans="1:2" x14ac:dyDescent="0.3">
      <c r="A34" s="105" t="s">
        <v>126</v>
      </c>
      <c r="B34" s="105" t="s">
        <v>135</v>
      </c>
    </row>
    <row r="35" spans="1:2" x14ac:dyDescent="0.3">
      <c r="A35" s="104" t="s">
        <v>130</v>
      </c>
      <c r="B35" s="104" t="s">
        <v>249</v>
      </c>
    </row>
    <row r="36" spans="1:2" x14ac:dyDescent="0.3">
      <c r="A36" s="104" t="s">
        <v>130</v>
      </c>
      <c r="B36" s="104" t="s">
        <v>131</v>
      </c>
    </row>
    <row r="37" spans="1:2" x14ac:dyDescent="0.3">
      <c r="A37" s="104" t="s">
        <v>130</v>
      </c>
      <c r="B37" s="104" t="s">
        <v>313</v>
      </c>
    </row>
    <row r="38" spans="1:2" x14ac:dyDescent="0.3">
      <c r="A38" s="105" t="s">
        <v>130</v>
      </c>
      <c r="B38" s="105" t="s">
        <v>238</v>
      </c>
    </row>
    <row r="39" spans="1:2" x14ac:dyDescent="0.3">
      <c r="A39" s="104" t="s">
        <v>130</v>
      </c>
      <c r="B39" s="104" t="s">
        <v>144</v>
      </c>
    </row>
    <row r="40" spans="1:2" x14ac:dyDescent="0.3">
      <c r="A40" s="104" t="s">
        <v>130</v>
      </c>
      <c r="B40" s="104" t="s">
        <v>250</v>
      </c>
    </row>
    <row r="41" spans="1:2" x14ac:dyDescent="0.3">
      <c r="A41" s="104" t="s">
        <v>147</v>
      </c>
      <c r="B41" s="104" t="s">
        <v>253</v>
      </c>
    </row>
    <row r="42" spans="1:2" x14ac:dyDescent="0.3">
      <c r="A42" s="104" t="s">
        <v>147</v>
      </c>
      <c r="B42" s="104" t="s">
        <v>247</v>
      </c>
    </row>
    <row r="43" spans="1:2" x14ac:dyDescent="0.3">
      <c r="A43" s="105" t="s">
        <v>147</v>
      </c>
      <c r="B43" s="105" t="s">
        <v>148</v>
      </c>
    </row>
    <row r="44" spans="1:2" x14ac:dyDescent="0.3">
      <c r="A44" s="104" t="s">
        <v>147</v>
      </c>
      <c r="B44" s="104" t="s">
        <v>242</v>
      </c>
    </row>
    <row r="45" spans="1:2" x14ac:dyDescent="0.3">
      <c r="A45" s="105" t="s">
        <v>147</v>
      </c>
      <c r="B45" s="105" t="s">
        <v>252</v>
      </c>
    </row>
    <row r="46" spans="1:2" x14ac:dyDescent="0.3">
      <c r="A46" s="105" t="s">
        <v>147</v>
      </c>
      <c r="B46" s="105" t="s">
        <v>251</v>
      </c>
    </row>
    <row r="47" spans="1:2" x14ac:dyDescent="0.3">
      <c r="A47" s="104" t="s">
        <v>147</v>
      </c>
      <c r="B47" s="104" t="s">
        <v>243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A12"/>
  <sheetViews>
    <sheetView workbookViewId="0">
      <selection activeCell="A13" sqref="A13"/>
    </sheetView>
  </sheetViews>
  <sheetFormatPr defaultRowHeight="14.4" x14ac:dyDescent="0.3"/>
  <sheetData>
    <row r="1" spans="1:1" x14ac:dyDescent="0.3">
      <c r="A1" t="s">
        <v>118</v>
      </c>
    </row>
    <row r="2" spans="1:1" x14ac:dyDescent="0.3">
      <c r="A2" t="s">
        <v>121</v>
      </c>
    </row>
    <row r="3" spans="1:1" x14ac:dyDescent="0.3">
      <c r="A3" t="s">
        <v>122</v>
      </c>
    </row>
    <row r="4" spans="1:1" x14ac:dyDescent="0.3">
      <c r="A4" t="s">
        <v>123</v>
      </c>
    </row>
    <row r="5" spans="1:1" x14ac:dyDescent="0.3">
      <c r="A5" t="s">
        <v>120</v>
      </c>
    </row>
    <row r="6" spans="1:1" x14ac:dyDescent="0.3">
      <c r="A6" t="s">
        <v>124</v>
      </c>
    </row>
    <row r="7" spans="1:1" x14ac:dyDescent="0.3">
      <c r="A7" t="s">
        <v>125</v>
      </c>
    </row>
    <row r="8" spans="1:1" x14ac:dyDescent="0.3">
      <c r="A8" t="s">
        <v>380</v>
      </c>
    </row>
    <row r="9" spans="1:1" x14ac:dyDescent="0.3">
      <c r="A9" t="s">
        <v>381</v>
      </c>
    </row>
    <row r="10" spans="1:1" x14ac:dyDescent="0.3">
      <c r="A10" t="s">
        <v>382</v>
      </c>
    </row>
    <row r="11" spans="1:1" x14ac:dyDescent="0.3">
      <c r="A11" t="s">
        <v>383</v>
      </c>
    </row>
    <row r="12" spans="1:1" x14ac:dyDescent="0.3">
      <c r="A12" t="s">
        <v>275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E7246-2166-4E1C-8D33-B7117B4E3516}">
  <sheetPr>
    <tabColor rgb="FFFF0000"/>
  </sheetPr>
  <dimension ref="A1:T299"/>
  <sheetViews>
    <sheetView workbookViewId="0">
      <selection activeCell="G30" sqref="G30"/>
    </sheetView>
  </sheetViews>
  <sheetFormatPr defaultRowHeight="14.4" x14ac:dyDescent="0.3"/>
  <cols>
    <col min="2" max="2" width="15.6640625" customWidth="1"/>
    <col min="3" max="3" width="16.33203125" style="22" bestFit="1" customWidth="1"/>
    <col min="4" max="4" width="12.44140625" style="22" bestFit="1" customWidth="1"/>
    <col min="5" max="5" width="16.33203125" style="22" bestFit="1" customWidth="1"/>
    <col min="6" max="6" width="19.44140625" style="23" bestFit="1" customWidth="1"/>
    <col min="7" max="7" width="10.6640625" style="23" bestFit="1" customWidth="1"/>
    <col min="8" max="8" width="13.88671875" style="23" bestFit="1" customWidth="1"/>
    <col min="9" max="9" width="12" style="23" bestFit="1" customWidth="1"/>
    <col min="10" max="10" width="15.109375" style="23" bestFit="1" customWidth="1"/>
    <col min="11" max="11" width="13.109375" style="15" bestFit="1" customWidth="1"/>
    <col min="12" max="12" width="16.33203125" style="15" bestFit="1" customWidth="1"/>
    <col min="13" max="13" width="14.44140625" bestFit="1" customWidth="1"/>
    <col min="14" max="14" width="8.88671875" bestFit="1" customWidth="1"/>
    <col min="15" max="15" width="9" bestFit="1" customWidth="1"/>
    <col min="16" max="16" width="10.109375" bestFit="1" customWidth="1"/>
    <col min="17" max="17" width="14.44140625" bestFit="1" customWidth="1"/>
    <col min="18" max="18" width="15.33203125" bestFit="1" customWidth="1"/>
    <col min="19" max="19" width="11.33203125" bestFit="1" customWidth="1"/>
  </cols>
  <sheetData>
    <row r="1" spans="1:20" x14ac:dyDescent="0.3">
      <c r="B1" s="1" t="s">
        <v>0</v>
      </c>
      <c r="C1" t="s">
        <v>1656</v>
      </c>
      <c r="K1"/>
      <c r="L1"/>
    </row>
    <row r="2" spans="1:20" x14ac:dyDescent="0.3">
      <c r="K2"/>
      <c r="L2"/>
    </row>
    <row r="3" spans="1:20" x14ac:dyDescent="0.3">
      <c r="C3" s="1" t="s">
        <v>263</v>
      </c>
      <c r="D3"/>
      <c r="E3"/>
      <c r="F3"/>
      <c r="G3"/>
      <c r="H3"/>
      <c r="I3"/>
      <c r="J3"/>
      <c r="K3"/>
      <c r="L3"/>
    </row>
    <row r="4" spans="1:20" x14ac:dyDescent="0.3">
      <c r="B4" s="1" t="s">
        <v>1478</v>
      </c>
      <c r="C4" s="6">
        <v>44713</v>
      </c>
      <c r="D4" s="6" t="s">
        <v>265</v>
      </c>
      <c r="E4"/>
      <c r="F4"/>
      <c r="G4"/>
      <c r="H4"/>
      <c r="I4"/>
      <c r="J4"/>
      <c r="K4"/>
      <c r="L4"/>
    </row>
    <row r="5" spans="1:20" x14ac:dyDescent="0.3">
      <c r="A5" s="15"/>
      <c r="B5" s="2" t="s">
        <v>1479</v>
      </c>
      <c r="C5" s="3">
        <v>5.6664694687773966E-3</v>
      </c>
      <c r="D5" s="61">
        <v>5.6664694687773966E-3</v>
      </c>
      <c r="E5"/>
      <c r="F5"/>
      <c r="G5"/>
      <c r="H5"/>
      <c r="I5"/>
      <c r="J5"/>
      <c r="K5"/>
      <c r="L5"/>
    </row>
    <row r="6" spans="1:20" x14ac:dyDescent="0.3">
      <c r="A6" s="15"/>
      <c r="B6" s="2" t="s">
        <v>1480</v>
      </c>
      <c r="C6" s="3">
        <v>7.3414635884788915E-2</v>
      </c>
      <c r="D6" s="61">
        <v>7.3414635884788915E-2</v>
      </c>
      <c r="E6"/>
      <c r="F6"/>
      <c r="G6"/>
      <c r="H6"/>
      <c r="I6"/>
      <c r="J6"/>
      <c r="K6"/>
      <c r="L6"/>
    </row>
    <row r="7" spans="1:20" x14ac:dyDescent="0.3">
      <c r="A7" s="15"/>
      <c r="B7" s="2" t="s">
        <v>1481</v>
      </c>
      <c r="C7" s="3">
        <v>0.52833591116116296</v>
      </c>
      <c r="D7" s="61">
        <v>0.52833591116116296</v>
      </c>
      <c r="E7"/>
      <c r="F7"/>
      <c r="G7"/>
      <c r="H7"/>
      <c r="I7"/>
      <c r="J7"/>
      <c r="K7"/>
      <c r="L7"/>
    </row>
    <row r="8" spans="1:20" x14ac:dyDescent="0.3">
      <c r="B8" s="2" t="s">
        <v>1482</v>
      </c>
      <c r="C8" s="3">
        <v>0.39258298348527076</v>
      </c>
      <c r="D8" s="61">
        <v>0.39258298348527076</v>
      </c>
      <c r="E8"/>
      <c r="F8"/>
      <c r="G8"/>
      <c r="H8"/>
      <c r="I8"/>
      <c r="J8"/>
      <c r="K8"/>
      <c r="L8"/>
    </row>
    <row r="9" spans="1:20" x14ac:dyDescent="0.3">
      <c r="C9"/>
      <c r="D9"/>
      <c r="E9"/>
      <c r="F9"/>
      <c r="G9"/>
      <c r="H9"/>
      <c r="K9"/>
      <c r="L9"/>
    </row>
    <row r="10" spans="1:20" x14ac:dyDescent="0.3">
      <c r="C10"/>
      <c r="D10"/>
      <c r="E10"/>
      <c r="F10"/>
      <c r="G10"/>
      <c r="H10"/>
      <c r="K10"/>
      <c r="L10"/>
    </row>
    <row r="11" spans="1:20" x14ac:dyDescent="0.3">
      <c r="C11"/>
      <c r="K11"/>
      <c r="L11"/>
    </row>
    <row r="12" spans="1:20" x14ac:dyDescent="0.3">
      <c r="B12" t="s">
        <v>1478</v>
      </c>
      <c r="C12" s="22" t="s">
        <v>265</v>
      </c>
      <c r="D12" s="22" t="s">
        <v>118</v>
      </c>
      <c r="E12" s="22" t="s">
        <v>121</v>
      </c>
      <c r="F12" s="22" t="s">
        <v>122</v>
      </c>
      <c r="G12" s="23" t="s">
        <v>123</v>
      </c>
      <c r="H12" s="23" t="s">
        <v>120</v>
      </c>
      <c r="I12" s="23" t="s">
        <v>269</v>
      </c>
      <c r="J12" s="23" t="s">
        <v>270</v>
      </c>
      <c r="K12" s="23" t="s">
        <v>271</v>
      </c>
      <c r="L12" s="23" t="s">
        <v>272</v>
      </c>
      <c r="M12" s="23" t="s">
        <v>273</v>
      </c>
      <c r="N12" s="23" t="s">
        <v>274</v>
      </c>
      <c r="O12" s="23" t="s">
        <v>275</v>
      </c>
      <c r="T12" s="23"/>
    </row>
    <row r="13" spans="1:20" x14ac:dyDescent="0.3">
      <c r="B13" s="2" t="s">
        <v>1479</v>
      </c>
      <c r="C13" s="15">
        <f t="shared" ref="C13:C16" si="0">HLOOKUP(C12,$B4:$O5,2,FALSE)</f>
        <v>5.6664694687773966E-3</v>
      </c>
      <c r="D13" s="22" t="e">
        <f t="shared" ref="D13:O15" si="1">HLOOKUP(D12,$B4:$J5,2,FALSE)</f>
        <v>#N/A</v>
      </c>
      <c r="E13" s="22" t="e">
        <f t="shared" si="1"/>
        <v>#N/A</v>
      </c>
      <c r="F13" s="22" t="e">
        <f t="shared" si="1"/>
        <v>#N/A</v>
      </c>
      <c r="G13" s="22" t="e">
        <f t="shared" si="1"/>
        <v>#N/A</v>
      </c>
      <c r="H13" s="22" t="e">
        <f t="shared" si="1"/>
        <v>#N/A</v>
      </c>
      <c r="I13" s="22" t="e">
        <f t="shared" si="1"/>
        <v>#N/A</v>
      </c>
      <c r="J13" s="22" t="e">
        <f t="shared" si="1"/>
        <v>#N/A</v>
      </c>
      <c r="K13" s="22" t="e">
        <f t="shared" si="1"/>
        <v>#N/A</v>
      </c>
      <c r="L13" s="22" t="e">
        <f t="shared" si="1"/>
        <v>#N/A</v>
      </c>
      <c r="M13" s="22" t="e">
        <f t="shared" si="1"/>
        <v>#N/A</v>
      </c>
      <c r="N13" s="22" t="e">
        <f t="shared" si="1"/>
        <v>#N/A</v>
      </c>
      <c r="O13" s="22" t="e">
        <f t="shared" si="1"/>
        <v>#N/A</v>
      </c>
    </row>
    <row r="14" spans="1:20" x14ac:dyDescent="0.3">
      <c r="B14" s="2" t="s">
        <v>1480</v>
      </c>
      <c r="C14" s="15">
        <f t="shared" si="0"/>
        <v>7.3414635884788915E-2</v>
      </c>
      <c r="D14" s="15" t="e">
        <f t="shared" si="1"/>
        <v>#N/A</v>
      </c>
      <c r="E14" s="15" t="e">
        <f t="shared" si="1"/>
        <v>#N/A</v>
      </c>
      <c r="F14" s="15" t="e">
        <f t="shared" si="1"/>
        <v>#N/A</v>
      </c>
      <c r="G14" s="15" t="e">
        <f t="shared" si="1"/>
        <v>#N/A</v>
      </c>
      <c r="H14" s="15" t="e">
        <f t="shared" si="1"/>
        <v>#N/A</v>
      </c>
      <c r="I14" s="15" t="e">
        <f t="shared" si="1"/>
        <v>#N/A</v>
      </c>
      <c r="J14" s="15" t="e">
        <f t="shared" si="1"/>
        <v>#N/A</v>
      </c>
      <c r="K14" s="15" t="e">
        <f t="shared" si="1"/>
        <v>#N/A</v>
      </c>
      <c r="L14" s="15" t="e">
        <f t="shared" si="1"/>
        <v>#N/A</v>
      </c>
      <c r="M14" s="15" t="e">
        <f t="shared" si="1"/>
        <v>#N/A</v>
      </c>
      <c r="N14" s="15" t="e">
        <f t="shared" si="1"/>
        <v>#N/A</v>
      </c>
      <c r="O14" s="15" t="e">
        <f t="shared" si="1"/>
        <v>#N/A</v>
      </c>
    </row>
    <row r="15" spans="1:20" x14ac:dyDescent="0.3">
      <c r="B15" s="2" t="s">
        <v>1481</v>
      </c>
      <c r="C15" s="15">
        <f t="shared" si="0"/>
        <v>0.52833591116116296</v>
      </c>
      <c r="D15" s="15" t="e">
        <f t="shared" si="1"/>
        <v>#N/A</v>
      </c>
      <c r="E15" s="15" t="e">
        <f t="shared" si="1"/>
        <v>#N/A</v>
      </c>
      <c r="F15" s="15" t="e">
        <f t="shared" si="1"/>
        <v>#N/A</v>
      </c>
      <c r="G15" s="15" t="e">
        <f t="shared" si="1"/>
        <v>#N/A</v>
      </c>
      <c r="H15" s="15" t="e">
        <f t="shared" si="1"/>
        <v>#N/A</v>
      </c>
      <c r="I15" s="15" t="e">
        <f t="shared" si="1"/>
        <v>#N/A</v>
      </c>
      <c r="J15" s="15" t="e">
        <f t="shared" si="1"/>
        <v>#N/A</v>
      </c>
      <c r="K15" s="15" t="e">
        <f t="shared" si="1"/>
        <v>#N/A</v>
      </c>
      <c r="L15" s="15" t="e">
        <f t="shared" si="1"/>
        <v>#N/A</v>
      </c>
      <c r="M15" s="15" t="e">
        <f t="shared" si="1"/>
        <v>#N/A</v>
      </c>
      <c r="N15" s="15" t="e">
        <f t="shared" si="1"/>
        <v>#N/A</v>
      </c>
      <c r="O15" s="15" t="e">
        <f t="shared" si="1"/>
        <v>#N/A</v>
      </c>
    </row>
    <row r="16" spans="1:20" x14ac:dyDescent="0.3">
      <c r="B16" s="2" t="s">
        <v>1482</v>
      </c>
      <c r="C16" s="190">
        <f t="shared" si="0"/>
        <v>0.39258298348527076</v>
      </c>
      <c r="D16" s="191" t="e">
        <f t="shared" ref="D16:O16" si="2">HLOOKUP(D15,$B7:$J8,2,FALSE)</f>
        <v>#N/A</v>
      </c>
      <c r="E16" s="191" t="e">
        <f t="shared" si="2"/>
        <v>#N/A</v>
      </c>
      <c r="F16" s="191" t="e">
        <f t="shared" si="2"/>
        <v>#N/A</v>
      </c>
      <c r="G16" s="191" t="e">
        <f t="shared" si="2"/>
        <v>#N/A</v>
      </c>
      <c r="H16" s="191" t="e">
        <f t="shared" si="2"/>
        <v>#N/A</v>
      </c>
      <c r="I16" s="22" t="e">
        <f t="shared" si="2"/>
        <v>#N/A</v>
      </c>
      <c r="J16" s="22" t="e">
        <f t="shared" si="2"/>
        <v>#N/A</v>
      </c>
      <c r="K16" s="191" t="e">
        <f t="shared" si="2"/>
        <v>#N/A</v>
      </c>
      <c r="L16" s="191" t="e">
        <f t="shared" si="2"/>
        <v>#N/A</v>
      </c>
      <c r="M16" s="191" t="e">
        <f t="shared" si="2"/>
        <v>#N/A</v>
      </c>
      <c r="N16" s="191" t="e">
        <f t="shared" si="2"/>
        <v>#N/A</v>
      </c>
      <c r="O16" s="191" t="e">
        <f t="shared" si="2"/>
        <v>#N/A</v>
      </c>
    </row>
    <row r="17" spans="2:12" x14ac:dyDescent="0.3">
      <c r="C17"/>
      <c r="D17"/>
      <c r="E17"/>
      <c r="F17"/>
      <c r="G17"/>
      <c r="H17"/>
      <c r="K17"/>
      <c r="L17"/>
    </row>
    <row r="18" spans="2:12" x14ac:dyDescent="0.3">
      <c r="C18"/>
      <c r="D18"/>
      <c r="E18"/>
      <c r="F18"/>
      <c r="G18"/>
      <c r="H18"/>
      <c r="K18"/>
      <c r="L18"/>
    </row>
    <row r="19" spans="2:12" x14ac:dyDescent="0.3">
      <c r="C19"/>
      <c r="D19"/>
      <c r="E19"/>
      <c r="F19"/>
      <c r="G19"/>
      <c r="H19"/>
    </row>
    <row r="21" spans="2:12" x14ac:dyDescent="0.3">
      <c r="B21" s="26" t="s">
        <v>0</v>
      </c>
      <c r="C21" t="s">
        <v>1656</v>
      </c>
    </row>
    <row r="23" spans="2:12" x14ac:dyDescent="0.3">
      <c r="C23" s="1" t="s">
        <v>263</v>
      </c>
      <c r="D23" s="61"/>
      <c r="E23"/>
      <c r="F23"/>
      <c r="G23"/>
      <c r="H23"/>
      <c r="I23"/>
      <c r="J23"/>
      <c r="K23"/>
      <c r="L23"/>
    </row>
    <row r="24" spans="2:12" x14ac:dyDescent="0.3">
      <c r="B24" s="14" t="s">
        <v>487</v>
      </c>
      <c r="C24" s="6">
        <v>44713</v>
      </c>
      <c r="D24" s="61" t="s">
        <v>265</v>
      </c>
      <c r="E24"/>
      <c r="F24"/>
      <c r="G24"/>
      <c r="H24"/>
      <c r="I24"/>
      <c r="J24"/>
      <c r="K24"/>
      <c r="L24"/>
    </row>
    <row r="25" spans="2:12" x14ac:dyDescent="0.3">
      <c r="B25" s="2" t="s">
        <v>1479</v>
      </c>
      <c r="C25" s="3">
        <v>9.9618077657542964E-2</v>
      </c>
      <c r="D25" s="3">
        <v>9.9618077657542964E-2</v>
      </c>
      <c r="E25"/>
      <c r="F25"/>
      <c r="G25"/>
      <c r="H25"/>
      <c r="I25"/>
      <c r="J25"/>
      <c r="K25"/>
      <c r="L25"/>
    </row>
    <row r="26" spans="2:12" x14ac:dyDescent="0.3">
      <c r="B26" s="2" t="s">
        <v>1480</v>
      </c>
      <c r="C26" s="3">
        <v>0.4801082113303628</v>
      </c>
      <c r="D26" s="3">
        <v>0.4801082113303628</v>
      </c>
      <c r="E26"/>
      <c r="F26"/>
      <c r="G26"/>
      <c r="H26"/>
      <c r="I26"/>
      <c r="J26"/>
      <c r="K26"/>
      <c r="L26"/>
    </row>
    <row r="27" spans="2:12" x14ac:dyDescent="0.3">
      <c r="B27" s="2" t="s">
        <v>1483</v>
      </c>
      <c r="C27" s="3">
        <v>0.33306810948440485</v>
      </c>
      <c r="D27" s="3">
        <v>0.33306810948440485</v>
      </c>
      <c r="E27"/>
      <c r="F27"/>
      <c r="G27"/>
      <c r="H27"/>
      <c r="I27"/>
      <c r="J27"/>
      <c r="K27"/>
      <c r="L27"/>
    </row>
    <row r="28" spans="2:12" x14ac:dyDescent="0.3">
      <c r="B28" s="2" t="s">
        <v>1482</v>
      </c>
      <c r="C28" s="3">
        <v>8.1476766390833857E-2</v>
      </c>
      <c r="D28" s="3">
        <v>8.1476766390833857E-2</v>
      </c>
      <c r="E28"/>
      <c r="F28"/>
      <c r="G28"/>
      <c r="H28"/>
      <c r="I28"/>
      <c r="J28"/>
      <c r="K28"/>
      <c r="L28"/>
    </row>
    <row r="29" spans="2:12" x14ac:dyDescent="0.3">
      <c r="C29"/>
      <c r="D29"/>
      <c r="E29"/>
      <c r="F29"/>
      <c r="G29"/>
      <c r="H29"/>
      <c r="I29"/>
      <c r="J29"/>
      <c r="K29"/>
      <c r="L29"/>
    </row>
    <row r="30" spans="2:12" x14ac:dyDescent="0.3">
      <c r="C30"/>
      <c r="D30"/>
      <c r="E30"/>
      <c r="F30"/>
      <c r="G30"/>
      <c r="H30"/>
      <c r="I30"/>
      <c r="J30"/>
      <c r="K30"/>
      <c r="L30"/>
    </row>
    <row r="31" spans="2:12" x14ac:dyDescent="0.3">
      <c r="C31"/>
      <c r="D31"/>
      <c r="E31"/>
      <c r="F31"/>
      <c r="G31"/>
      <c r="H31"/>
    </row>
    <row r="32" spans="2:12" x14ac:dyDescent="0.3">
      <c r="C32"/>
      <c r="D32"/>
      <c r="E32"/>
      <c r="F32"/>
      <c r="G32"/>
      <c r="H32"/>
    </row>
    <row r="33" spans="2:15" x14ac:dyDescent="0.3">
      <c r="B33" t="s">
        <v>487</v>
      </c>
      <c r="C33" t="s">
        <v>265</v>
      </c>
      <c r="D33" t="s">
        <v>118</v>
      </c>
      <c r="E33" t="s">
        <v>121</v>
      </c>
      <c r="F33" t="s">
        <v>122</v>
      </c>
      <c r="G33" t="s">
        <v>123</v>
      </c>
      <c r="H33" t="s">
        <v>120</v>
      </c>
      <c r="I33" s="23" t="s">
        <v>269</v>
      </c>
      <c r="J33" s="23" t="s">
        <v>270</v>
      </c>
      <c r="K33" s="15" t="s">
        <v>271</v>
      </c>
      <c r="L33" s="15" t="s">
        <v>272</v>
      </c>
      <c r="M33" t="s">
        <v>273</v>
      </c>
      <c r="N33" t="s">
        <v>274</v>
      </c>
      <c r="O33" t="s">
        <v>275</v>
      </c>
    </row>
    <row r="34" spans="2:15" x14ac:dyDescent="0.3">
      <c r="B34" s="2" t="s">
        <v>1479</v>
      </c>
      <c r="C34" s="15">
        <f t="shared" ref="C34:C37" si="3">HLOOKUP(C33,$B24:$O25,2,FALSE)</f>
        <v>9.9618077657542964E-2</v>
      </c>
      <c r="D34" s="15" t="e">
        <f t="shared" ref="D34:O37" si="4">HLOOKUP(D33,$B24:$J25,2,FALSE)</f>
        <v>#N/A</v>
      </c>
      <c r="E34" s="15" t="e">
        <f t="shared" si="4"/>
        <v>#N/A</v>
      </c>
      <c r="F34" s="15" t="e">
        <f t="shared" si="4"/>
        <v>#N/A</v>
      </c>
      <c r="G34" s="15" t="e">
        <f t="shared" si="4"/>
        <v>#N/A</v>
      </c>
      <c r="H34" s="15" t="e">
        <f t="shared" si="4"/>
        <v>#N/A</v>
      </c>
      <c r="I34" s="15" t="e">
        <f t="shared" si="4"/>
        <v>#N/A</v>
      </c>
      <c r="J34" s="15" t="e">
        <f t="shared" si="4"/>
        <v>#N/A</v>
      </c>
      <c r="K34" s="15" t="e">
        <f t="shared" si="4"/>
        <v>#N/A</v>
      </c>
      <c r="L34" s="15" t="e">
        <f t="shared" si="4"/>
        <v>#N/A</v>
      </c>
      <c r="M34" s="15" t="e">
        <f t="shared" si="4"/>
        <v>#N/A</v>
      </c>
      <c r="N34" s="15" t="e">
        <f t="shared" si="4"/>
        <v>#N/A</v>
      </c>
      <c r="O34" s="15" t="e">
        <f t="shared" si="4"/>
        <v>#N/A</v>
      </c>
    </row>
    <row r="35" spans="2:15" x14ac:dyDescent="0.3">
      <c r="B35" s="2" t="s">
        <v>1480</v>
      </c>
      <c r="C35" s="15">
        <f t="shared" si="3"/>
        <v>0.4801082113303628</v>
      </c>
      <c r="D35" s="15" t="e">
        <f t="shared" si="4"/>
        <v>#N/A</v>
      </c>
      <c r="E35" s="15" t="e">
        <f t="shared" si="4"/>
        <v>#N/A</v>
      </c>
      <c r="F35" s="15" t="e">
        <f t="shared" si="4"/>
        <v>#N/A</v>
      </c>
      <c r="G35" s="15" t="e">
        <f t="shared" si="4"/>
        <v>#N/A</v>
      </c>
      <c r="H35" s="15" t="e">
        <f t="shared" si="4"/>
        <v>#N/A</v>
      </c>
      <c r="I35" s="15" t="e">
        <f t="shared" si="4"/>
        <v>#N/A</v>
      </c>
      <c r="J35" s="15" t="e">
        <f t="shared" si="4"/>
        <v>#N/A</v>
      </c>
      <c r="K35" s="15" t="e">
        <f t="shared" si="4"/>
        <v>#N/A</v>
      </c>
      <c r="L35" s="15" t="e">
        <f t="shared" si="4"/>
        <v>#N/A</v>
      </c>
      <c r="M35" s="15" t="e">
        <f t="shared" si="4"/>
        <v>#N/A</v>
      </c>
      <c r="N35" s="15" t="e">
        <f t="shared" si="4"/>
        <v>#N/A</v>
      </c>
      <c r="O35" s="15" t="e">
        <f t="shared" si="4"/>
        <v>#N/A</v>
      </c>
    </row>
    <row r="36" spans="2:15" x14ac:dyDescent="0.3">
      <c r="B36" s="2" t="s">
        <v>1483</v>
      </c>
      <c r="C36" s="15">
        <f t="shared" si="3"/>
        <v>0.33306810948440485</v>
      </c>
      <c r="D36" s="15" t="e">
        <f t="shared" si="4"/>
        <v>#N/A</v>
      </c>
      <c r="E36" s="15" t="e">
        <f t="shared" si="4"/>
        <v>#N/A</v>
      </c>
      <c r="F36" s="15" t="e">
        <f t="shared" si="4"/>
        <v>#N/A</v>
      </c>
      <c r="G36" s="15" t="e">
        <f t="shared" si="4"/>
        <v>#N/A</v>
      </c>
      <c r="H36" s="15" t="e">
        <f t="shared" si="4"/>
        <v>#N/A</v>
      </c>
      <c r="I36" s="15" t="e">
        <f t="shared" si="4"/>
        <v>#N/A</v>
      </c>
      <c r="J36" s="15" t="e">
        <f t="shared" si="4"/>
        <v>#N/A</v>
      </c>
      <c r="K36" s="15" t="e">
        <f t="shared" si="4"/>
        <v>#N/A</v>
      </c>
      <c r="L36" s="15" t="e">
        <f t="shared" si="4"/>
        <v>#N/A</v>
      </c>
      <c r="M36" s="15" t="e">
        <f t="shared" si="4"/>
        <v>#N/A</v>
      </c>
      <c r="N36" s="15" t="e">
        <f t="shared" si="4"/>
        <v>#N/A</v>
      </c>
      <c r="O36" s="15" t="e">
        <f t="shared" si="4"/>
        <v>#N/A</v>
      </c>
    </row>
    <row r="37" spans="2:15" x14ac:dyDescent="0.3">
      <c r="B37" s="2" t="s">
        <v>1482</v>
      </c>
      <c r="C37" s="15">
        <f t="shared" si="3"/>
        <v>8.1476766390833857E-2</v>
      </c>
      <c r="D37" s="15" t="e">
        <f t="shared" si="4"/>
        <v>#N/A</v>
      </c>
      <c r="E37" s="15" t="e">
        <f t="shared" si="4"/>
        <v>#N/A</v>
      </c>
      <c r="F37" s="15" t="e">
        <f t="shared" si="4"/>
        <v>#N/A</v>
      </c>
      <c r="G37" s="15" t="e">
        <f t="shared" si="4"/>
        <v>#N/A</v>
      </c>
      <c r="H37" s="15" t="e">
        <f t="shared" si="4"/>
        <v>#N/A</v>
      </c>
      <c r="I37" s="15" t="e">
        <f t="shared" si="4"/>
        <v>#N/A</v>
      </c>
      <c r="J37" s="15" t="e">
        <f t="shared" si="4"/>
        <v>#N/A</v>
      </c>
      <c r="K37" s="15" t="e">
        <f t="shared" si="4"/>
        <v>#N/A</v>
      </c>
      <c r="L37" s="15" t="e">
        <f t="shared" si="4"/>
        <v>#N/A</v>
      </c>
      <c r="M37" s="15" t="e">
        <f t="shared" si="4"/>
        <v>#N/A</v>
      </c>
      <c r="N37" s="15" t="e">
        <f t="shared" si="4"/>
        <v>#N/A</v>
      </c>
      <c r="O37" s="15" t="e">
        <f t="shared" si="4"/>
        <v>#N/A</v>
      </c>
    </row>
    <row r="38" spans="2:15" x14ac:dyDescent="0.3">
      <c r="C38"/>
      <c r="D38"/>
      <c r="E38"/>
      <c r="F38"/>
      <c r="G38"/>
      <c r="H38"/>
      <c r="I38"/>
      <c r="J38"/>
      <c r="K38"/>
      <c r="L38"/>
    </row>
    <row r="39" spans="2:15" x14ac:dyDescent="0.3">
      <c r="C39"/>
      <c r="D39"/>
      <c r="E39"/>
      <c r="F39"/>
      <c r="G39"/>
      <c r="H39"/>
      <c r="I39"/>
      <c r="J39"/>
      <c r="K39"/>
      <c r="L39"/>
    </row>
    <row r="40" spans="2:15" x14ac:dyDescent="0.3">
      <c r="C40"/>
      <c r="D40"/>
      <c r="E40"/>
      <c r="F40"/>
      <c r="G40"/>
      <c r="H40"/>
      <c r="I40"/>
      <c r="J40"/>
      <c r="K40"/>
      <c r="L40"/>
    </row>
    <row r="41" spans="2:15" x14ac:dyDescent="0.3">
      <c r="C41"/>
      <c r="D41"/>
      <c r="E41"/>
      <c r="F41"/>
      <c r="G41"/>
      <c r="H41"/>
      <c r="I41"/>
      <c r="J41"/>
      <c r="K41"/>
      <c r="L41"/>
    </row>
    <row r="42" spans="2:15" x14ac:dyDescent="0.3">
      <c r="B42" s="26" t="s">
        <v>0</v>
      </c>
      <c r="C42" t="s">
        <v>1656</v>
      </c>
    </row>
    <row r="44" spans="2:15" x14ac:dyDescent="0.3">
      <c r="C44" s="1" t="s">
        <v>263</v>
      </c>
      <c r="D44" s="61"/>
      <c r="E44"/>
      <c r="F44"/>
      <c r="G44"/>
      <c r="H44"/>
      <c r="I44"/>
      <c r="J44"/>
      <c r="K44"/>
      <c r="L44"/>
    </row>
    <row r="45" spans="2:15" x14ac:dyDescent="0.3">
      <c r="B45" s="14" t="s">
        <v>488</v>
      </c>
      <c r="C45" s="6">
        <v>44713</v>
      </c>
      <c r="D45" s="61" t="s">
        <v>265</v>
      </c>
      <c r="E45"/>
      <c r="F45"/>
      <c r="G45"/>
      <c r="H45"/>
      <c r="I45"/>
      <c r="J45"/>
      <c r="K45"/>
      <c r="L45"/>
    </row>
    <row r="46" spans="2:15" x14ac:dyDescent="0.3">
      <c r="B46" s="2" t="s">
        <v>1484</v>
      </c>
      <c r="C46" s="3">
        <v>3.0994625078431521E-4</v>
      </c>
      <c r="D46" s="3">
        <v>3.0994625078431521E-4</v>
      </c>
      <c r="E46"/>
      <c r="F46"/>
      <c r="G46"/>
      <c r="H46"/>
      <c r="I46"/>
      <c r="J46"/>
      <c r="K46"/>
      <c r="L46"/>
    </row>
    <row r="47" spans="2:15" x14ac:dyDescent="0.3">
      <c r="B47" s="2" t="s">
        <v>1480</v>
      </c>
      <c r="C47" s="3">
        <v>5.1224287690598044E-2</v>
      </c>
      <c r="D47" s="3">
        <v>5.1224287690598044E-2</v>
      </c>
      <c r="E47"/>
      <c r="F47"/>
      <c r="G47"/>
      <c r="H47"/>
      <c r="I47"/>
      <c r="J47"/>
      <c r="K47"/>
      <c r="L47"/>
    </row>
    <row r="48" spans="2:15" x14ac:dyDescent="0.3">
      <c r="B48" s="2" t="s">
        <v>1483</v>
      </c>
      <c r="C48" s="3">
        <v>0.53427929937027996</v>
      </c>
      <c r="D48" s="3">
        <v>0.53427929937027996</v>
      </c>
      <c r="E48"/>
      <c r="F48"/>
      <c r="G48"/>
      <c r="H48"/>
      <c r="I48"/>
      <c r="J48"/>
      <c r="K48"/>
      <c r="L48"/>
    </row>
    <row r="49" spans="1:20" x14ac:dyDescent="0.3">
      <c r="B49" s="2" t="s">
        <v>1485</v>
      </c>
      <c r="C49" s="3">
        <v>0.40745836514692207</v>
      </c>
      <c r="D49" s="3">
        <v>0.40745836514692207</v>
      </c>
      <c r="E49"/>
      <c r="F49"/>
      <c r="G49"/>
      <c r="H49"/>
      <c r="I49"/>
      <c r="J49"/>
      <c r="K49"/>
      <c r="L49"/>
    </row>
    <row r="50" spans="1:20" x14ac:dyDescent="0.3">
      <c r="C50"/>
      <c r="D50"/>
      <c r="E50"/>
      <c r="F50"/>
      <c r="G50"/>
      <c r="H50"/>
      <c r="I50"/>
      <c r="J50"/>
      <c r="K50"/>
      <c r="L50"/>
    </row>
    <row r="51" spans="1:20" x14ac:dyDescent="0.3">
      <c r="C51"/>
      <c r="D51"/>
      <c r="E51"/>
      <c r="F51"/>
      <c r="G51"/>
      <c r="H51"/>
      <c r="I51"/>
      <c r="J51"/>
      <c r="K51"/>
      <c r="L51"/>
    </row>
    <row r="52" spans="1:20" x14ac:dyDescent="0.3">
      <c r="C52"/>
      <c r="D52"/>
      <c r="E52"/>
      <c r="F52"/>
      <c r="G52"/>
      <c r="H52"/>
    </row>
    <row r="53" spans="1:20" x14ac:dyDescent="0.3">
      <c r="C53"/>
      <c r="D53"/>
      <c r="E53"/>
      <c r="F53"/>
      <c r="G53"/>
      <c r="H53"/>
    </row>
    <row r="54" spans="1:20" x14ac:dyDescent="0.3">
      <c r="B54" t="s">
        <v>488</v>
      </c>
      <c r="C54" t="s">
        <v>265</v>
      </c>
      <c r="D54" t="s">
        <v>118</v>
      </c>
      <c r="E54" t="s">
        <v>121</v>
      </c>
      <c r="F54" t="s">
        <v>122</v>
      </c>
      <c r="G54" t="s">
        <v>123</v>
      </c>
      <c r="H54" t="s">
        <v>120</v>
      </c>
      <c r="I54" s="23" t="s">
        <v>269</v>
      </c>
      <c r="J54" s="23" t="s">
        <v>270</v>
      </c>
      <c r="K54" s="15" t="s">
        <v>271</v>
      </c>
      <c r="L54" s="15" t="s">
        <v>272</v>
      </c>
      <c r="M54" t="s">
        <v>273</v>
      </c>
      <c r="N54" t="s">
        <v>274</v>
      </c>
      <c r="O54" t="s">
        <v>275</v>
      </c>
    </row>
    <row r="55" spans="1:20" x14ac:dyDescent="0.3">
      <c r="B55" s="2" t="s">
        <v>1479</v>
      </c>
      <c r="C55" s="15">
        <f t="shared" ref="C55:C58" si="5">HLOOKUP(C54,$B45:$O46,2,FALSE)</f>
        <v>3.0994625078431521E-4</v>
      </c>
      <c r="D55" s="15" t="e">
        <f t="shared" ref="D55:O58" si="6">HLOOKUP(D54,$B45:$J46,2,FALSE)</f>
        <v>#N/A</v>
      </c>
      <c r="E55" s="15" t="e">
        <f t="shared" si="6"/>
        <v>#N/A</v>
      </c>
      <c r="F55" s="15" t="e">
        <f t="shared" si="6"/>
        <v>#N/A</v>
      </c>
      <c r="G55" s="15" t="e">
        <f t="shared" si="6"/>
        <v>#N/A</v>
      </c>
      <c r="H55" s="15" t="e">
        <f t="shared" si="6"/>
        <v>#N/A</v>
      </c>
      <c r="I55" s="15" t="e">
        <f t="shared" si="6"/>
        <v>#N/A</v>
      </c>
      <c r="J55" s="15" t="e">
        <f t="shared" si="6"/>
        <v>#N/A</v>
      </c>
      <c r="K55" s="15" t="e">
        <f t="shared" si="6"/>
        <v>#N/A</v>
      </c>
      <c r="L55" s="15" t="e">
        <f t="shared" si="6"/>
        <v>#N/A</v>
      </c>
      <c r="M55" s="15" t="e">
        <f t="shared" si="6"/>
        <v>#N/A</v>
      </c>
      <c r="N55" s="15" t="e">
        <f t="shared" si="6"/>
        <v>#N/A</v>
      </c>
      <c r="O55" s="15" t="e">
        <f t="shared" si="6"/>
        <v>#N/A</v>
      </c>
    </row>
    <row r="56" spans="1:20" x14ac:dyDescent="0.3">
      <c r="B56" s="2" t="s">
        <v>1480</v>
      </c>
      <c r="C56" s="15">
        <f t="shared" si="5"/>
        <v>5.1224287690598044E-2</v>
      </c>
      <c r="D56" s="15" t="e">
        <f t="shared" si="6"/>
        <v>#N/A</v>
      </c>
      <c r="E56" s="15" t="e">
        <f t="shared" si="6"/>
        <v>#N/A</v>
      </c>
      <c r="F56" s="15" t="e">
        <f t="shared" si="6"/>
        <v>#N/A</v>
      </c>
      <c r="G56" s="15" t="e">
        <f t="shared" si="6"/>
        <v>#N/A</v>
      </c>
      <c r="H56" s="15" t="e">
        <f t="shared" si="6"/>
        <v>#N/A</v>
      </c>
      <c r="I56" s="15" t="e">
        <f t="shared" si="6"/>
        <v>#N/A</v>
      </c>
      <c r="J56" s="15" t="e">
        <f t="shared" si="6"/>
        <v>#N/A</v>
      </c>
      <c r="K56" s="15" t="e">
        <f t="shared" si="6"/>
        <v>#N/A</v>
      </c>
      <c r="L56" s="15" t="e">
        <f t="shared" si="6"/>
        <v>#N/A</v>
      </c>
      <c r="M56" s="15" t="e">
        <f t="shared" si="6"/>
        <v>#N/A</v>
      </c>
      <c r="N56" s="15" t="e">
        <f t="shared" si="6"/>
        <v>#N/A</v>
      </c>
      <c r="O56" s="15" t="e">
        <f t="shared" si="6"/>
        <v>#N/A</v>
      </c>
    </row>
    <row r="57" spans="1:20" x14ac:dyDescent="0.3">
      <c r="B57" s="2" t="s">
        <v>1483</v>
      </c>
      <c r="C57" s="15">
        <f t="shared" si="5"/>
        <v>0.53427929937027996</v>
      </c>
      <c r="D57" s="15" t="e">
        <f t="shared" si="6"/>
        <v>#N/A</v>
      </c>
      <c r="E57" s="15" t="e">
        <f t="shared" si="6"/>
        <v>#N/A</v>
      </c>
      <c r="F57" s="15" t="e">
        <f t="shared" si="6"/>
        <v>#N/A</v>
      </c>
      <c r="G57" s="15" t="e">
        <f t="shared" si="6"/>
        <v>#N/A</v>
      </c>
      <c r="H57" s="15" t="e">
        <f t="shared" si="6"/>
        <v>#N/A</v>
      </c>
      <c r="I57" s="15" t="e">
        <f t="shared" si="6"/>
        <v>#N/A</v>
      </c>
      <c r="J57" s="15" t="e">
        <f t="shared" si="6"/>
        <v>#N/A</v>
      </c>
      <c r="K57" s="15" t="e">
        <f t="shared" si="6"/>
        <v>#N/A</v>
      </c>
      <c r="L57" s="15" t="e">
        <f t="shared" si="6"/>
        <v>#N/A</v>
      </c>
      <c r="M57" s="15" t="e">
        <f t="shared" si="6"/>
        <v>#N/A</v>
      </c>
      <c r="N57" s="15" t="e">
        <f t="shared" si="6"/>
        <v>#N/A</v>
      </c>
      <c r="O57" s="15" t="e">
        <f t="shared" si="6"/>
        <v>#N/A</v>
      </c>
    </row>
    <row r="58" spans="1:20" x14ac:dyDescent="0.3">
      <c r="B58" s="2" t="s">
        <v>1482</v>
      </c>
      <c r="C58" s="15">
        <f t="shared" si="5"/>
        <v>0.40745836514692207</v>
      </c>
      <c r="D58" s="15" t="e">
        <f t="shared" si="6"/>
        <v>#N/A</v>
      </c>
      <c r="E58" s="15" t="e">
        <f t="shared" si="6"/>
        <v>#N/A</v>
      </c>
      <c r="F58" s="15" t="e">
        <f t="shared" si="6"/>
        <v>#N/A</v>
      </c>
      <c r="G58" s="15" t="e">
        <f t="shared" si="6"/>
        <v>#N/A</v>
      </c>
      <c r="H58" s="15" t="e">
        <f t="shared" si="6"/>
        <v>#N/A</v>
      </c>
      <c r="I58" s="15" t="e">
        <f t="shared" si="6"/>
        <v>#N/A</v>
      </c>
      <c r="J58" s="15" t="e">
        <f t="shared" si="6"/>
        <v>#N/A</v>
      </c>
      <c r="K58" s="15" t="e">
        <f t="shared" si="6"/>
        <v>#N/A</v>
      </c>
      <c r="L58" s="15" t="e">
        <f t="shared" si="6"/>
        <v>#N/A</v>
      </c>
      <c r="M58" s="15" t="e">
        <f t="shared" si="6"/>
        <v>#N/A</v>
      </c>
      <c r="N58" s="15" t="e">
        <f t="shared" si="6"/>
        <v>#N/A</v>
      </c>
      <c r="O58" s="15" t="e">
        <f t="shared" si="6"/>
        <v>#N/A</v>
      </c>
    </row>
    <row r="59" spans="1:20" s="15" customFormat="1" x14ac:dyDescent="0.3">
      <c r="A59"/>
      <c r="B59"/>
      <c r="C59"/>
      <c r="D59"/>
      <c r="E59"/>
      <c r="F59"/>
      <c r="G59"/>
      <c r="H59"/>
      <c r="I59"/>
      <c r="J59"/>
      <c r="M59"/>
      <c r="N59"/>
      <c r="O59"/>
      <c r="P59"/>
      <c r="Q59"/>
      <c r="R59"/>
      <c r="S59"/>
      <c r="T59"/>
    </row>
    <row r="60" spans="1:20" s="15" customFormat="1" x14ac:dyDescent="0.3">
      <c r="A60"/>
      <c r="B60"/>
      <c r="C60"/>
      <c r="D60"/>
      <c r="E60"/>
      <c r="F60"/>
      <c r="G60"/>
      <c r="H60"/>
      <c r="I60"/>
      <c r="J60"/>
      <c r="M60"/>
      <c r="N60"/>
      <c r="O60"/>
      <c r="P60"/>
      <c r="Q60"/>
      <c r="R60"/>
      <c r="S60"/>
      <c r="T60"/>
    </row>
    <row r="61" spans="1:20" s="15" customFormat="1" x14ac:dyDescent="0.3">
      <c r="A61"/>
      <c r="B61"/>
      <c r="C61"/>
      <c r="D61"/>
      <c r="E61"/>
      <c r="F61"/>
      <c r="G61"/>
      <c r="H61"/>
      <c r="I61"/>
      <c r="J61"/>
      <c r="M61"/>
      <c r="N61"/>
      <c r="O61"/>
      <c r="P61"/>
      <c r="Q61"/>
      <c r="R61"/>
      <c r="S61"/>
      <c r="T61"/>
    </row>
    <row r="62" spans="1:20" s="15" customFormat="1" x14ac:dyDescent="0.3">
      <c r="A62"/>
      <c r="B62"/>
      <c r="C62"/>
      <c r="D62"/>
      <c r="E62"/>
      <c r="F62"/>
      <c r="G62"/>
      <c r="H62"/>
      <c r="I62"/>
      <c r="J62"/>
      <c r="M62"/>
      <c r="N62"/>
      <c r="O62"/>
      <c r="P62"/>
      <c r="Q62"/>
      <c r="R62"/>
      <c r="S62"/>
      <c r="T62"/>
    </row>
    <row r="63" spans="1:20" s="15" customFormat="1" x14ac:dyDescent="0.3">
      <c r="A63"/>
      <c r="B63"/>
      <c r="C63"/>
      <c r="D63"/>
      <c r="E63"/>
      <c r="F63"/>
      <c r="G63"/>
      <c r="H63"/>
      <c r="I63"/>
      <c r="J63"/>
      <c r="M63"/>
      <c r="N63"/>
      <c r="O63"/>
      <c r="P63"/>
      <c r="Q63"/>
      <c r="R63"/>
      <c r="S63"/>
      <c r="T63"/>
    </row>
    <row r="64" spans="1:20" s="15" customFormat="1" x14ac:dyDescent="0.3">
      <c r="A64"/>
      <c r="B64"/>
      <c r="C64"/>
      <c r="D64"/>
      <c r="E64"/>
      <c r="F64"/>
      <c r="G64"/>
      <c r="H64"/>
      <c r="I64"/>
      <c r="J64"/>
      <c r="M64"/>
      <c r="N64"/>
      <c r="O64"/>
      <c r="P64"/>
      <c r="Q64"/>
      <c r="R64"/>
      <c r="S64"/>
      <c r="T64"/>
    </row>
    <row r="65" spans="1:20" s="15" customFormat="1" x14ac:dyDescent="0.3">
      <c r="A65"/>
      <c r="B65"/>
      <c r="C65"/>
      <c r="D65"/>
      <c r="E65"/>
      <c r="F65"/>
      <c r="G65"/>
      <c r="H65"/>
      <c r="I65"/>
      <c r="J65"/>
      <c r="M65"/>
      <c r="N65"/>
      <c r="O65"/>
      <c r="P65"/>
      <c r="Q65"/>
      <c r="R65"/>
      <c r="S65"/>
      <c r="T65"/>
    </row>
    <row r="66" spans="1:20" s="15" customFormat="1" x14ac:dyDescent="0.3">
      <c r="A66"/>
      <c r="B66"/>
      <c r="C66"/>
      <c r="D66"/>
      <c r="E66"/>
      <c r="F66"/>
      <c r="G66"/>
      <c r="H66"/>
      <c r="I66"/>
      <c r="J66"/>
      <c r="M66"/>
      <c r="N66"/>
      <c r="O66"/>
      <c r="P66"/>
      <c r="Q66"/>
      <c r="R66"/>
      <c r="S66"/>
      <c r="T66"/>
    </row>
    <row r="67" spans="1:20" s="15" customFormat="1" x14ac:dyDescent="0.3">
      <c r="A67"/>
      <c r="B67"/>
      <c r="C67"/>
      <c r="D67"/>
      <c r="E67"/>
      <c r="F67"/>
      <c r="G67"/>
      <c r="H67"/>
      <c r="I67"/>
      <c r="J67"/>
      <c r="M67"/>
      <c r="N67"/>
      <c r="O67"/>
      <c r="P67"/>
      <c r="Q67"/>
      <c r="R67"/>
      <c r="S67"/>
      <c r="T67"/>
    </row>
    <row r="68" spans="1:20" s="15" customFormat="1" x14ac:dyDescent="0.3">
      <c r="A68"/>
      <c r="B68"/>
      <c r="C68"/>
      <c r="D68"/>
      <c r="E68"/>
      <c r="F68"/>
      <c r="G68"/>
      <c r="H68"/>
      <c r="I68"/>
      <c r="J68"/>
      <c r="M68"/>
      <c r="N68"/>
      <c r="O68"/>
      <c r="P68"/>
      <c r="Q68"/>
      <c r="R68"/>
      <c r="S68"/>
      <c r="T68"/>
    </row>
    <row r="69" spans="1:20" s="15" customFormat="1" x14ac:dyDescent="0.3">
      <c r="A69"/>
      <c r="B69"/>
      <c r="C69"/>
      <c r="D69"/>
      <c r="E69"/>
      <c r="F69"/>
      <c r="G69"/>
      <c r="H69"/>
      <c r="I69"/>
      <c r="J69"/>
      <c r="M69"/>
      <c r="N69"/>
      <c r="O69"/>
      <c r="P69"/>
      <c r="Q69"/>
      <c r="R69"/>
      <c r="S69"/>
      <c r="T69"/>
    </row>
    <row r="70" spans="1:20" s="15" customFormat="1" x14ac:dyDescent="0.3">
      <c r="A70"/>
      <c r="B70"/>
      <c r="C70"/>
      <c r="D70"/>
      <c r="E70"/>
      <c r="F70"/>
      <c r="G70"/>
      <c r="H70"/>
      <c r="I70"/>
      <c r="J70"/>
      <c r="M70"/>
      <c r="N70"/>
      <c r="O70"/>
      <c r="P70"/>
      <c r="Q70"/>
      <c r="R70"/>
      <c r="S70"/>
      <c r="T70"/>
    </row>
    <row r="71" spans="1:20" s="15" customFormat="1" x14ac:dyDescent="0.3">
      <c r="A71"/>
      <c r="B71"/>
      <c r="C71"/>
      <c r="D71"/>
      <c r="E71"/>
      <c r="F71"/>
      <c r="G71"/>
      <c r="H71"/>
      <c r="I71"/>
      <c r="J71"/>
      <c r="M71"/>
      <c r="N71"/>
      <c r="O71"/>
      <c r="P71"/>
      <c r="Q71"/>
      <c r="R71"/>
      <c r="S71"/>
      <c r="T71"/>
    </row>
    <row r="72" spans="1:20" s="15" customFormat="1" x14ac:dyDescent="0.3">
      <c r="A72"/>
      <c r="B72"/>
      <c r="C72"/>
      <c r="D72"/>
      <c r="E72"/>
      <c r="F72"/>
      <c r="G72"/>
      <c r="H72"/>
      <c r="I72"/>
      <c r="J72"/>
      <c r="M72"/>
      <c r="N72"/>
      <c r="O72"/>
      <c r="P72"/>
      <c r="Q72"/>
      <c r="R72"/>
      <c r="S72"/>
      <c r="T72"/>
    </row>
    <row r="73" spans="1:20" s="15" customFormat="1" x14ac:dyDescent="0.3">
      <c r="A73"/>
      <c r="B73"/>
      <c r="C73"/>
      <c r="D73"/>
      <c r="E73"/>
      <c r="F73"/>
      <c r="G73"/>
      <c r="H73"/>
      <c r="I73"/>
      <c r="J73"/>
      <c r="M73"/>
      <c r="N73"/>
      <c r="O73"/>
      <c r="P73"/>
      <c r="Q73"/>
      <c r="R73"/>
      <c r="S73"/>
      <c r="T73"/>
    </row>
    <row r="74" spans="1:20" s="15" customFormat="1" x14ac:dyDescent="0.3">
      <c r="A74"/>
      <c r="B74"/>
      <c r="C74"/>
      <c r="D74"/>
      <c r="E74"/>
      <c r="F74"/>
      <c r="G74"/>
      <c r="H74"/>
      <c r="I74"/>
      <c r="J74"/>
      <c r="M74"/>
      <c r="N74"/>
      <c r="O74"/>
      <c r="P74"/>
      <c r="Q74"/>
      <c r="R74"/>
      <c r="S74"/>
      <c r="T74"/>
    </row>
    <row r="75" spans="1:20" s="15" customFormat="1" x14ac:dyDescent="0.3">
      <c r="A75"/>
      <c r="B75"/>
      <c r="C75"/>
      <c r="D75"/>
      <c r="E75"/>
      <c r="F75"/>
      <c r="G75"/>
      <c r="H75"/>
      <c r="I75"/>
      <c r="J75"/>
      <c r="M75"/>
      <c r="N75"/>
      <c r="O75"/>
      <c r="P75"/>
      <c r="Q75"/>
      <c r="R75"/>
      <c r="S75"/>
      <c r="T75"/>
    </row>
    <row r="76" spans="1:20" s="15" customFormat="1" x14ac:dyDescent="0.3">
      <c r="A76"/>
      <c r="B76"/>
      <c r="C76"/>
      <c r="D76"/>
      <c r="E76"/>
      <c r="F76"/>
      <c r="G76"/>
      <c r="H76"/>
      <c r="I76"/>
      <c r="J76"/>
      <c r="M76"/>
      <c r="N76"/>
      <c r="O76"/>
      <c r="P76"/>
      <c r="Q76"/>
      <c r="R76"/>
      <c r="S76"/>
      <c r="T76"/>
    </row>
    <row r="77" spans="1:20" s="15" customFormat="1" x14ac:dyDescent="0.3">
      <c r="A77"/>
      <c r="B77"/>
      <c r="C77"/>
      <c r="D77"/>
      <c r="E77"/>
      <c r="F77"/>
      <c r="G77"/>
      <c r="H77"/>
      <c r="I77"/>
      <c r="J77"/>
      <c r="M77"/>
      <c r="N77"/>
      <c r="O77"/>
      <c r="P77"/>
      <c r="Q77"/>
      <c r="R77"/>
      <c r="S77"/>
      <c r="T77"/>
    </row>
    <row r="78" spans="1:20" s="15" customFormat="1" x14ac:dyDescent="0.3">
      <c r="A78"/>
      <c r="B78"/>
      <c r="C78"/>
      <c r="D78"/>
      <c r="E78"/>
      <c r="F78"/>
      <c r="G78"/>
      <c r="H78"/>
      <c r="I78"/>
      <c r="J78"/>
      <c r="M78"/>
      <c r="N78"/>
      <c r="O78"/>
      <c r="P78"/>
      <c r="Q78"/>
      <c r="R78"/>
      <c r="S78"/>
      <c r="T78"/>
    </row>
    <row r="79" spans="1:20" s="15" customFormat="1" x14ac:dyDescent="0.3">
      <c r="A79"/>
      <c r="B79"/>
      <c r="C79"/>
      <c r="D79"/>
      <c r="E79"/>
      <c r="F79"/>
      <c r="G79"/>
      <c r="H79"/>
      <c r="I79"/>
      <c r="J79"/>
      <c r="M79"/>
      <c r="N79"/>
      <c r="O79"/>
      <c r="P79"/>
      <c r="Q79"/>
      <c r="R79"/>
      <c r="S79"/>
      <c r="T79"/>
    </row>
    <row r="80" spans="1:20" s="15" customFormat="1" x14ac:dyDescent="0.3">
      <c r="A80"/>
      <c r="B80"/>
      <c r="C80"/>
      <c r="D80"/>
      <c r="E80"/>
      <c r="F80"/>
      <c r="G80"/>
      <c r="H80"/>
      <c r="I80"/>
      <c r="J80"/>
      <c r="M80"/>
      <c r="N80"/>
      <c r="O80"/>
      <c r="P80"/>
      <c r="Q80"/>
      <c r="R80"/>
      <c r="S80"/>
      <c r="T80"/>
    </row>
    <row r="81" spans="1:20" s="15" customFormat="1" x14ac:dyDescent="0.3">
      <c r="A81"/>
      <c r="B81"/>
      <c r="C81"/>
      <c r="D81"/>
      <c r="E81"/>
      <c r="F81"/>
      <c r="G81"/>
      <c r="H81"/>
      <c r="I81"/>
      <c r="J81"/>
      <c r="M81"/>
      <c r="N81"/>
      <c r="O81"/>
      <c r="P81"/>
      <c r="Q81"/>
      <c r="R81"/>
      <c r="S81"/>
      <c r="T81"/>
    </row>
    <row r="82" spans="1:20" s="15" customFormat="1" x14ac:dyDescent="0.3">
      <c r="A82"/>
      <c r="B82"/>
      <c r="C82"/>
      <c r="D82"/>
      <c r="E82"/>
      <c r="F82"/>
      <c r="G82"/>
      <c r="H82"/>
      <c r="I82"/>
      <c r="J82"/>
      <c r="M82"/>
      <c r="N82"/>
      <c r="O82"/>
      <c r="P82"/>
      <c r="Q82"/>
      <c r="R82"/>
      <c r="S82"/>
      <c r="T82"/>
    </row>
    <row r="83" spans="1:20" s="15" customFormat="1" x14ac:dyDescent="0.3">
      <c r="A83"/>
      <c r="B83"/>
      <c r="C83"/>
      <c r="D83"/>
      <c r="E83"/>
      <c r="F83"/>
      <c r="G83"/>
      <c r="H83"/>
      <c r="I83"/>
      <c r="J83"/>
      <c r="M83"/>
      <c r="N83"/>
      <c r="O83"/>
      <c r="P83"/>
      <c r="Q83"/>
      <c r="R83"/>
      <c r="S83"/>
      <c r="T83"/>
    </row>
    <row r="84" spans="1:20" s="15" customFormat="1" x14ac:dyDescent="0.3">
      <c r="A84"/>
      <c r="B84"/>
      <c r="C84"/>
      <c r="D84"/>
      <c r="E84"/>
      <c r="F84"/>
      <c r="G84"/>
      <c r="H84"/>
      <c r="I84"/>
      <c r="J84"/>
      <c r="M84"/>
      <c r="N84"/>
      <c r="O84"/>
      <c r="P84"/>
      <c r="Q84"/>
      <c r="R84"/>
      <c r="S84"/>
      <c r="T84"/>
    </row>
    <row r="85" spans="1:20" s="15" customFormat="1" x14ac:dyDescent="0.3">
      <c r="A85"/>
      <c r="B85"/>
      <c r="C85"/>
      <c r="D85"/>
      <c r="E85"/>
      <c r="F85"/>
      <c r="G85"/>
      <c r="H85"/>
      <c r="I85"/>
      <c r="J85"/>
      <c r="M85"/>
      <c r="N85"/>
      <c r="O85"/>
      <c r="P85"/>
      <c r="Q85"/>
      <c r="R85"/>
      <c r="S85"/>
      <c r="T85"/>
    </row>
    <row r="86" spans="1:20" s="15" customFormat="1" x14ac:dyDescent="0.3">
      <c r="A86"/>
      <c r="B86"/>
      <c r="C86"/>
      <c r="D86"/>
      <c r="E86"/>
      <c r="F86"/>
      <c r="G86"/>
      <c r="H86"/>
      <c r="I86"/>
      <c r="J86"/>
      <c r="M86"/>
      <c r="N86"/>
      <c r="O86"/>
      <c r="P86"/>
      <c r="Q86"/>
      <c r="R86"/>
      <c r="S86"/>
      <c r="T86"/>
    </row>
    <row r="87" spans="1:20" s="15" customFormat="1" x14ac:dyDescent="0.3">
      <c r="A87"/>
      <c r="B87"/>
      <c r="C87"/>
      <c r="D87"/>
      <c r="E87"/>
      <c r="F87"/>
      <c r="G87"/>
      <c r="H87"/>
      <c r="I87"/>
      <c r="J87"/>
      <c r="M87"/>
      <c r="N87"/>
      <c r="O87"/>
      <c r="P87"/>
      <c r="Q87"/>
      <c r="R87"/>
      <c r="S87"/>
      <c r="T87"/>
    </row>
    <row r="88" spans="1:20" s="15" customFormat="1" x14ac:dyDescent="0.3">
      <c r="A88"/>
      <c r="B88"/>
      <c r="C88"/>
      <c r="D88"/>
      <c r="E88"/>
      <c r="F88"/>
      <c r="G88"/>
      <c r="H88"/>
      <c r="I88"/>
      <c r="J88"/>
      <c r="M88"/>
      <c r="N88"/>
      <c r="O88"/>
      <c r="P88"/>
      <c r="Q88"/>
      <c r="R88"/>
      <c r="S88"/>
      <c r="T88"/>
    </row>
    <row r="89" spans="1:20" s="15" customFormat="1" x14ac:dyDescent="0.3">
      <c r="A89"/>
      <c r="B89"/>
      <c r="C89"/>
      <c r="D89"/>
      <c r="E89"/>
      <c r="F89"/>
      <c r="G89"/>
      <c r="H89"/>
      <c r="I89"/>
      <c r="J89"/>
      <c r="M89"/>
      <c r="N89"/>
      <c r="O89"/>
      <c r="P89"/>
      <c r="Q89"/>
      <c r="R89"/>
      <c r="S89"/>
      <c r="T89"/>
    </row>
    <row r="90" spans="1:20" s="15" customFormat="1" x14ac:dyDescent="0.3">
      <c r="A90"/>
      <c r="B90"/>
      <c r="C90"/>
      <c r="D90"/>
      <c r="E90"/>
      <c r="F90"/>
      <c r="G90"/>
      <c r="H90"/>
      <c r="I90"/>
      <c r="J90"/>
      <c r="M90"/>
      <c r="N90"/>
      <c r="O90"/>
      <c r="P90"/>
      <c r="Q90"/>
      <c r="R90"/>
      <c r="S90"/>
      <c r="T90"/>
    </row>
    <row r="91" spans="1:20" s="15" customFormat="1" x14ac:dyDescent="0.3">
      <c r="A91"/>
      <c r="B91"/>
      <c r="C91"/>
      <c r="D91"/>
      <c r="E91"/>
      <c r="F91"/>
      <c r="G91"/>
      <c r="H91"/>
      <c r="I91"/>
      <c r="J91"/>
      <c r="M91"/>
      <c r="N91"/>
      <c r="O91"/>
      <c r="P91"/>
      <c r="Q91"/>
      <c r="R91"/>
      <c r="S91"/>
      <c r="T91"/>
    </row>
    <row r="92" spans="1:20" s="15" customFormat="1" x14ac:dyDescent="0.3">
      <c r="A92"/>
      <c r="B92"/>
      <c r="C92"/>
      <c r="D92"/>
      <c r="E92"/>
      <c r="F92"/>
      <c r="G92"/>
      <c r="H92"/>
      <c r="I92"/>
      <c r="J92"/>
      <c r="M92"/>
      <c r="N92"/>
      <c r="O92"/>
      <c r="P92"/>
      <c r="Q92"/>
      <c r="R92"/>
      <c r="S92"/>
      <c r="T92"/>
    </row>
    <row r="93" spans="1:20" s="15" customFormat="1" x14ac:dyDescent="0.3">
      <c r="A93"/>
      <c r="B93"/>
      <c r="C93"/>
      <c r="D93"/>
      <c r="E93"/>
      <c r="F93"/>
      <c r="G93"/>
      <c r="H93"/>
      <c r="I93"/>
      <c r="J93"/>
      <c r="M93"/>
      <c r="N93"/>
      <c r="O93"/>
      <c r="P93"/>
      <c r="Q93"/>
      <c r="R93"/>
      <c r="S93"/>
      <c r="T93"/>
    </row>
    <row r="94" spans="1:20" s="15" customFormat="1" x14ac:dyDescent="0.3">
      <c r="A94"/>
      <c r="B94"/>
      <c r="C94"/>
      <c r="D94"/>
      <c r="E94"/>
      <c r="F94"/>
      <c r="G94"/>
      <c r="H94"/>
      <c r="I94"/>
      <c r="J94"/>
      <c r="M94"/>
      <c r="N94"/>
      <c r="O94"/>
      <c r="P94"/>
      <c r="Q94"/>
      <c r="R94"/>
      <c r="S94"/>
      <c r="T94"/>
    </row>
    <row r="95" spans="1:20" s="15" customFormat="1" x14ac:dyDescent="0.3">
      <c r="A95"/>
      <c r="B95"/>
      <c r="C95"/>
      <c r="D95"/>
      <c r="E95"/>
      <c r="F95"/>
      <c r="G95"/>
      <c r="H95"/>
      <c r="I95"/>
      <c r="J95"/>
      <c r="M95"/>
      <c r="N95"/>
      <c r="O95"/>
      <c r="P95"/>
      <c r="Q95"/>
      <c r="R95"/>
      <c r="S95"/>
      <c r="T95"/>
    </row>
    <row r="96" spans="1:20" s="15" customFormat="1" x14ac:dyDescent="0.3">
      <c r="A96"/>
      <c r="B96"/>
      <c r="C96"/>
      <c r="D96"/>
      <c r="E96"/>
      <c r="F96"/>
      <c r="G96"/>
      <c r="H96"/>
      <c r="I96"/>
      <c r="J96"/>
      <c r="M96"/>
      <c r="N96"/>
      <c r="O96"/>
      <c r="P96"/>
      <c r="Q96"/>
      <c r="R96"/>
      <c r="S96"/>
      <c r="T96"/>
    </row>
    <row r="97" spans="1:20" s="15" customFormat="1" x14ac:dyDescent="0.3">
      <c r="A97"/>
      <c r="B97"/>
      <c r="C97"/>
      <c r="D97"/>
      <c r="E97"/>
      <c r="F97"/>
      <c r="G97"/>
      <c r="H97"/>
      <c r="I97"/>
      <c r="J97"/>
      <c r="M97"/>
      <c r="N97"/>
      <c r="O97"/>
      <c r="P97"/>
      <c r="Q97"/>
      <c r="R97"/>
      <c r="S97"/>
      <c r="T97"/>
    </row>
    <row r="98" spans="1:20" s="15" customFormat="1" x14ac:dyDescent="0.3">
      <c r="A98"/>
      <c r="B98"/>
      <c r="C98"/>
      <c r="D98"/>
      <c r="E98"/>
      <c r="F98"/>
      <c r="G98"/>
      <c r="H98"/>
      <c r="I98"/>
      <c r="J98"/>
      <c r="M98"/>
      <c r="N98"/>
      <c r="O98"/>
      <c r="P98"/>
      <c r="Q98"/>
      <c r="R98"/>
      <c r="S98"/>
      <c r="T98"/>
    </row>
    <row r="99" spans="1:20" s="15" customFormat="1" x14ac:dyDescent="0.3">
      <c r="A99"/>
      <c r="B99"/>
      <c r="C99"/>
      <c r="D99"/>
      <c r="E99"/>
      <c r="F99"/>
      <c r="G99"/>
      <c r="H99"/>
      <c r="I99"/>
      <c r="J99"/>
      <c r="M99"/>
      <c r="N99"/>
      <c r="O99"/>
      <c r="P99"/>
      <c r="Q99"/>
      <c r="R99"/>
      <c r="S99"/>
      <c r="T99"/>
    </row>
    <row r="100" spans="1:20" s="15" customFormat="1" x14ac:dyDescent="0.3">
      <c r="A100"/>
      <c r="B100"/>
      <c r="C100"/>
      <c r="D100"/>
      <c r="E100"/>
      <c r="F100"/>
      <c r="G100"/>
      <c r="H100"/>
      <c r="I100"/>
      <c r="J100"/>
      <c r="M100"/>
      <c r="N100"/>
      <c r="O100"/>
      <c r="P100"/>
      <c r="Q100"/>
      <c r="R100"/>
      <c r="S100"/>
      <c r="T100"/>
    </row>
    <row r="101" spans="1:20" s="15" customFormat="1" x14ac:dyDescent="0.3">
      <c r="A101"/>
      <c r="B101"/>
      <c r="C101"/>
      <c r="D101"/>
      <c r="E101"/>
      <c r="F101"/>
      <c r="G101"/>
      <c r="H101"/>
      <c r="I101"/>
      <c r="J101"/>
      <c r="M101"/>
      <c r="N101"/>
      <c r="O101"/>
      <c r="P101"/>
      <c r="Q101"/>
      <c r="R101"/>
      <c r="S101"/>
      <c r="T101"/>
    </row>
    <row r="102" spans="1:20" s="15" customFormat="1" x14ac:dyDescent="0.3">
      <c r="A102"/>
      <c r="B102"/>
      <c r="C102"/>
      <c r="D102"/>
      <c r="E102"/>
      <c r="F102"/>
      <c r="G102"/>
      <c r="H102"/>
      <c r="I102"/>
      <c r="J102"/>
      <c r="M102"/>
      <c r="N102"/>
      <c r="O102"/>
      <c r="P102"/>
      <c r="Q102"/>
      <c r="R102"/>
      <c r="S102"/>
      <c r="T102"/>
    </row>
    <row r="103" spans="1:20" s="15" customFormat="1" x14ac:dyDescent="0.3">
      <c r="A103"/>
      <c r="B103"/>
      <c r="C103"/>
      <c r="D103"/>
      <c r="E103"/>
      <c r="F103"/>
      <c r="G103"/>
      <c r="H103"/>
      <c r="I103"/>
      <c r="J103"/>
      <c r="M103"/>
      <c r="N103"/>
      <c r="O103"/>
      <c r="P103"/>
      <c r="Q103"/>
      <c r="R103"/>
      <c r="S103"/>
      <c r="T103"/>
    </row>
    <row r="104" spans="1:20" s="15" customFormat="1" x14ac:dyDescent="0.3">
      <c r="A104"/>
      <c r="B104"/>
      <c r="C104"/>
      <c r="D104"/>
      <c r="E104"/>
      <c r="F104"/>
      <c r="G104"/>
      <c r="H104"/>
      <c r="I104"/>
      <c r="J104"/>
      <c r="M104"/>
      <c r="N104"/>
      <c r="O104"/>
      <c r="P104"/>
      <c r="Q104"/>
      <c r="R104"/>
      <c r="S104"/>
      <c r="T104"/>
    </row>
    <row r="105" spans="1:20" s="15" customFormat="1" x14ac:dyDescent="0.3">
      <c r="A105"/>
      <c r="B105"/>
      <c r="C105"/>
      <c r="D105"/>
      <c r="E105"/>
      <c r="F105"/>
      <c r="G105"/>
      <c r="H105"/>
      <c r="I105"/>
      <c r="J105"/>
      <c r="M105"/>
      <c r="N105"/>
      <c r="O105"/>
      <c r="P105"/>
      <c r="Q105"/>
      <c r="R105"/>
      <c r="S105"/>
      <c r="T105"/>
    </row>
    <row r="106" spans="1:20" s="15" customFormat="1" x14ac:dyDescent="0.3">
      <c r="A106"/>
      <c r="B106"/>
      <c r="C106"/>
      <c r="D106"/>
      <c r="E106"/>
      <c r="F106"/>
      <c r="G106"/>
      <c r="H106"/>
      <c r="I106"/>
      <c r="J106"/>
      <c r="M106"/>
      <c r="N106"/>
      <c r="O106"/>
      <c r="P106"/>
      <c r="Q106"/>
      <c r="R106"/>
      <c r="S106"/>
      <c r="T106"/>
    </row>
    <row r="107" spans="1:20" s="15" customFormat="1" x14ac:dyDescent="0.3">
      <c r="A107"/>
      <c r="B107"/>
      <c r="C107"/>
      <c r="D107"/>
      <c r="E107"/>
      <c r="F107"/>
      <c r="G107"/>
      <c r="H107"/>
      <c r="I107"/>
      <c r="J107"/>
      <c r="M107"/>
      <c r="N107"/>
      <c r="O107"/>
      <c r="P107"/>
      <c r="Q107"/>
      <c r="R107"/>
      <c r="S107"/>
      <c r="T107"/>
    </row>
    <row r="108" spans="1:20" s="15" customFormat="1" x14ac:dyDescent="0.3">
      <c r="A108"/>
      <c r="B108"/>
      <c r="C108"/>
      <c r="D108"/>
      <c r="E108"/>
      <c r="F108"/>
      <c r="G108"/>
      <c r="H108"/>
      <c r="I108"/>
      <c r="J108"/>
      <c r="M108"/>
      <c r="N108"/>
      <c r="O108"/>
      <c r="P108"/>
      <c r="Q108"/>
      <c r="R108"/>
      <c r="S108"/>
      <c r="T108"/>
    </row>
    <row r="109" spans="1:20" s="15" customFormat="1" x14ac:dyDescent="0.3">
      <c r="A109"/>
      <c r="B109"/>
      <c r="C109"/>
      <c r="D109"/>
      <c r="E109"/>
      <c r="F109"/>
      <c r="G109"/>
      <c r="H109"/>
      <c r="I109"/>
      <c r="J109"/>
      <c r="M109"/>
      <c r="N109"/>
      <c r="O109"/>
      <c r="P109"/>
      <c r="Q109"/>
      <c r="R109"/>
      <c r="S109"/>
      <c r="T109"/>
    </row>
    <row r="110" spans="1:20" s="15" customFormat="1" x14ac:dyDescent="0.3">
      <c r="A110"/>
      <c r="B110"/>
      <c r="C110"/>
      <c r="D110"/>
      <c r="E110"/>
      <c r="F110"/>
      <c r="G110"/>
      <c r="H110"/>
      <c r="I110"/>
      <c r="J110"/>
      <c r="M110"/>
      <c r="N110"/>
      <c r="O110"/>
      <c r="P110"/>
      <c r="Q110"/>
      <c r="R110"/>
      <c r="S110"/>
      <c r="T110"/>
    </row>
    <row r="111" spans="1:20" s="15" customFormat="1" x14ac:dyDescent="0.3">
      <c r="A111"/>
      <c r="B111"/>
      <c r="C111"/>
      <c r="D111"/>
      <c r="E111"/>
      <c r="F111"/>
      <c r="G111"/>
      <c r="H111"/>
      <c r="I111"/>
      <c r="J111"/>
      <c r="M111"/>
      <c r="N111"/>
      <c r="O111"/>
      <c r="P111"/>
      <c r="Q111"/>
      <c r="R111"/>
      <c r="S111"/>
      <c r="T111"/>
    </row>
    <row r="112" spans="1:20" s="15" customFormat="1" x14ac:dyDescent="0.3">
      <c r="A112"/>
      <c r="B112"/>
      <c r="C112"/>
      <c r="D112"/>
      <c r="E112"/>
      <c r="F112"/>
      <c r="G112"/>
      <c r="H112"/>
      <c r="I112"/>
      <c r="J112"/>
      <c r="M112"/>
      <c r="N112"/>
      <c r="O112"/>
      <c r="P112"/>
      <c r="Q112"/>
      <c r="R112"/>
      <c r="S112"/>
      <c r="T112"/>
    </row>
    <row r="113" spans="1:20" s="15" customFormat="1" x14ac:dyDescent="0.3">
      <c r="A113"/>
      <c r="B113"/>
      <c r="C113"/>
      <c r="D113"/>
      <c r="E113"/>
      <c r="F113"/>
      <c r="G113"/>
      <c r="H113"/>
      <c r="I113"/>
      <c r="J113"/>
      <c r="M113"/>
      <c r="N113"/>
      <c r="O113"/>
      <c r="P113"/>
      <c r="Q113"/>
      <c r="R113"/>
      <c r="S113"/>
      <c r="T113"/>
    </row>
    <row r="114" spans="1:20" s="15" customFormat="1" x14ac:dyDescent="0.3">
      <c r="A114"/>
      <c r="B114"/>
      <c r="C114"/>
      <c r="D114"/>
      <c r="E114"/>
      <c r="F114"/>
      <c r="G114"/>
      <c r="H114"/>
      <c r="I114"/>
      <c r="J114"/>
      <c r="M114"/>
      <c r="N114"/>
      <c r="O114"/>
      <c r="P114"/>
      <c r="Q114"/>
      <c r="R114"/>
      <c r="S114"/>
      <c r="T114"/>
    </row>
    <row r="115" spans="1:20" s="15" customFormat="1" x14ac:dyDescent="0.3">
      <c r="A115"/>
      <c r="B115"/>
      <c r="C115"/>
      <c r="D115"/>
      <c r="E115"/>
      <c r="F115"/>
      <c r="G115"/>
      <c r="H115"/>
      <c r="I115"/>
      <c r="J115"/>
      <c r="M115"/>
      <c r="N115"/>
      <c r="O115"/>
      <c r="P115"/>
      <c r="Q115"/>
      <c r="R115"/>
      <c r="S115"/>
      <c r="T115"/>
    </row>
    <row r="116" spans="1:20" s="15" customFormat="1" x14ac:dyDescent="0.3">
      <c r="A116"/>
      <c r="B116"/>
      <c r="C116"/>
      <c r="D116"/>
      <c r="E116"/>
      <c r="F116"/>
      <c r="G116"/>
      <c r="H116"/>
      <c r="I116"/>
      <c r="J116"/>
      <c r="M116"/>
      <c r="N116"/>
      <c r="O116"/>
      <c r="P116"/>
      <c r="Q116"/>
      <c r="R116"/>
      <c r="S116"/>
      <c r="T116"/>
    </row>
    <row r="117" spans="1:20" s="15" customFormat="1" x14ac:dyDescent="0.3">
      <c r="A117"/>
      <c r="B117"/>
      <c r="C117"/>
      <c r="D117"/>
      <c r="E117"/>
      <c r="F117"/>
      <c r="G117"/>
      <c r="H117"/>
      <c r="I117"/>
      <c r="J117"/>
      <c r="M117"/>
      <c r="N117"/>
      <c r="O117"/>
      <c r="P117"/>
      <c r="Q117"/>
      <c r="R117"/>
      <c r="S117"/>
      <c r="T117"/>
    </row>
    <row r="118" spans="1:20" s="15" customFormat="1" x14ac:dyDescent="0.3">
      <c r="A118"/>
      <c r="B118"/>
      <c r="C118"/>
      <c r="D118"/>
      <c r="E118"/>
      <c r="F118"/>
      <c r="G118"/>
      <c r="H118"/>
      <c r="I118"/>
      <c r="J118"/>
      <c r="M118"/>
      <c r="N118"/>
      <c r="O118"/>
      <c r="P118"/>
      <c r="Q118"/>
      <c r="R118"/>
      <c r="S118"/>
      <c r="T118"/>
    </row>
    <row r="119" spans="1:20" s="15" customFormat="1" x14ac:dyDescent="0.3">
      <c r="A119"/>
      <c r="B119"/>
      <c r="C119"/>
      <c r="D119"/>
      <c r="E119"/>
      <c r="F119"/>
      <c r="G119"/>
      <c r="H119"/>
      <c r="I119"/>
      <c r="J119"/>
      <c r="M119"/>
      <c r="N119"/>
      <c r="O119"/>
      <c r="P119"/>
      <c r="Q119"/>
      <c r="R119"/>
      <c r="S119"/>
      <c r="T119"/>
    </row>
    <row r="120" spans="1:20" s="15" customFormat="1" x14ac:dyDescent="0.3">
      <c r="A120"/>
      <c r="B120"/>
      <c r="C120"/>
      <c r="D120"/>
      <c r="E120"/>
      <c r="F120"/>
      <c r="G120"/>
      <c r="H120"/>
      <c r="I120"/>
      <c r="J120"/>
      <c r="M120"/>
      <c r="N120"/>
      <c r="O120"/>
      <c r="P120"/>
      <c r="Q120"/>
      <c r="R120"/>
      <c r="S120"/>
      <c r="T120"/>
    </row>
    <row r="121" spans="1:20" s="15" customFormat="1" x14ac:dyDescent="0.3">
      <c r="A121"/>
      <c r="B121"/>
      <c r="C121"/>
      <c r="D121"/>
      <c r="E121"/>
      <c r="F121"/>
      <c r="G121"/>
      <c r="H121"/>
      <c r="I121"/>
      <c r="J121"/>
      <c r="M121"/>
      <c r="N121"/>
      <c r="O121"/>
      <c r="P121"/>
      <c r="Q121"/>
      <c r="R121"/>
      <c r="S121"/>
      <c r="T121"/>
    </row>
    <row r="122" spans="1:20" s="15" customFormat="1" x14ac:dyDescent="0.3">
      <c r="A122"/>
      <c r="B122"/>
      <c r="C122"/>
      <c r="D122"/>
      <c r="E122"/>
      <c r="F122"/>
      <c r="G122"/>
      <c r="H122"/>
      <c r="I122"/>
      <c r="J122"/>
      <c r="M122"/>
      <c r="N122"/>
      <c r="O122"/>
      <c r="P122"/>
      <c r="Q122"/>
      <c r="R122"/>
      <c r="S122"/>
      <c r="T122"/>
    </row>
    <row r="123" spans="1:20" s="15" customFormat="1" x14ac:dyDescent="0.3">
      <c r="A123"/>
      <c r="B123"/>
      <c r="C123"/>
      <c r="D123"/>
      <c r="E123"/>
      <c r="F123"/>
      <c r="G123"/>
      <c r="H123"/>
      <c r="I123"/>
      <c r="J123"/>
      <c r="M123"/>
      <c r="N123"/>
      <c r="O123"/>
      <c r="P123"/>
      <c r="Q123"/>
      <c r="R123"/>
      <c r="S123"/>
      <c r="T123"/>
    </row>
    <row r="124" spans="1:20" s="15" customFormat="1" x14ac:dyDescent="0.3">
      <c r="A124"/>
      <c r="B124"/>
      <c r="C124"/>
      <c r="D124"/>
      <c r="E124"/>
      <c r="F124"/>
      <c r="G124"/>
      <c r="H124"/>
      <c r="I124"/>
      <c r="J124"/>
      <c r="M124"/>
      <c r="N124"/>
      <c r="O124"/>
      <c r="P124"/>
      <c r="Q124"/>
      <c r="R124"/>
      <c r="S124"/>
      <c r="T124"/>
    </row>
    <row r="125" spans="1:20" s="15" customFormat="1" x14ac:dyDescent="0.3">
      <c r="A125"/>
      <c r="B125"/>
      <c r="C125"/>
      <c r="D125"/>
      <c r="E125"/>
      <c r="F125"/>
      <c r="G125"/>
      <c r="H125"/>
      <c r="I125"/>
      <c r="J125"/>
      <c r="M125"/>
      <c r="N125"/>
      <c r="O125"/>
      <c r="P125"/>
      <c r="Q125"/>
      <c r="R125"/>
      <c r="S125"/>
      <c r="T125"/>
    </row>
    <row r="126" spans="1:20" s="15" customFormat="1" x14ac:dyDescent="0.3">
      <c r="A126"/>
      <c r="B126"/>
      <c r="C126"/>
      <c r="D126"/>
      <c r="E126"/>
      <c r="F126"/>
      <c r="G126"/>
      <c r="H126"/>
      <c r="I126"/>
      <c r="J126"/>
      <c r="M126"/>
      <c r="N126"/>
      <c r="O126"/>
      <c r="P126"/>
      <c r="Q126"/>
      <c r="R126"/>
      <c r="S126"/>
      <c r="T126"/>
    </row>
    <row r="127" spans="1:20" s="15" customFormat="1" x14ac:dyDescent="0.3">
      <c r="A127"/>
      <c r="B127"/>
      <c r="C127"/>
      <c r="D127"/>
      <c r="E127"/>
      <c r="F127"/>
      <c r="G127"/>
      <c r="H127"/>
      <c r="I127"/>
      <c r="J127"/>
      <c r="M127"/>
      <c r="N127"/>
      <c r="O127"/>
      <c r="P127"/>
      <c r="Q127"/>
      <c r="R127"/>
      <c r="S127"/>
      <c r="T127"/>
    </row>
    <row r="128" spans="1:20" s="15" customFormat="1" x14ac:dyDescent="0.3">
      <c r="A128"/>
      <c r="B128"/>
      <c r="C128"/>
      <c r="D128"/>
      <c r="E128"/>
      <c r="F128"/>
      <c r="G128"/>
      <c r="H128"/>
      <c r="I128"/>
      <c r="J128"/>
      <c r="M128"/>
      <c r="N128"/>
      <c r="O128"/>
      <c r="P128"/>
      <c r="Q128"/>
      <c r="R128"/>
      <c r="S128"/>
      <c r="T128"/>
    </row>
    <row r="129" spans="1:20" s="15" customFormat="1" x14ac:dyDescent="0.3">
      <c r="A129"/>
      <c r="B129"/>
      <c r="C129"/>
      <c r="D129"/>
      <c r="E129"/>
      <c r="F129"/>
      <c r="G129"/>
      <c r="H129"/>
      <c r="I129"/>
      <c r="J129"/>
      <c r="M129"/>
      <c r="N129"/>
      <c r="O129"/>
      <c r="P129"/>
      <c r="Q129"/>
      <c r="R129"/>
      <c r="S129"/>
      <c r="T129"/>
    </row>
    <row r="130" spans="1:20" s="15" customFormat="1" x14ac:dyDescent="0.3">
      <c r="A130"/>
      <c r="B130"/>
      <c r="C130"/>
      <c r="D130"/>
      <c r="E130"/>
      <c r="F130"/>
      <c r="G130"/>
      <c r="H130"/>
      <c r="I130"/>
      <c r="J130"/>
      <c r="M130"/>
      <c r="N130"/>
      <c r="O130"/>
      <c r="P130"/>
      <c r="Q130"/>
      <c r="R130"/>
      <c r="S130"/>
      <c r="T130"/>
    </row>
    <row r="131" spans="1:20" s="15" customFormat="1" x14ac:dyDescent="0.3">
      <c r="A131"/>
      <c r="B131"/>
      <c r="C131"/>
      <c r="D131"/>
      <c r="E131"/>
      <c r="F131"/>
      <c r="G131"/>
      <c r="H131"/>
      <c r="I131"/>
      <c r="J131"/>
      <c r="M131"/>
      <c r="N131"/>
      <c r="O131"/>
      <c r="P131"/>
      <c r="Q131"/>
      <c r="R131"/>
      <c r="S131"/>
      <c r="T131"/>
    </row>
    <row r="132" spans="1:20" s="15" customFormat="1" x14ac:dyDescent="0.3">
      <c r="A132"/>
      <c r="B132"/>
      <c r="C132"/>
      <c r="D132"/>
      <c r="E132"/>
      <c r="F132"/>
      <c r="G132"/>
      <c r="H132"/>
      <c r="I132"/>
      <c r="J132"/>
      <c r="M132"/>
      <c r="N132"/>
      <c r="O132"/>
      <c r="P132"/>
      <c r="Q132"/>
      <c r="R132"/>
      <c r="S132"/>
      <c r="T132"/>
    </row>
    <row r="133" spans="1:20" s="15" customFormat="1" x14ac:dyDescent="0.3">
      <c r="A133"/>
      <c r="B133"/>
      <c r="C133"/>
      <c r="D133"/>
      <c r="E133"/>
      <c r="F133"/>
      <c r="G133"/>
      <c r="H133"/>
      <c r="I133"/>
      <c r="J133"/>
      <c r="M133"/>
      <c r="N133"/>
      <c r="O133"/>
      <c r="P133"/>
      <c r="Q133"/>
      <c r="R133"/>
      <c r="S133"/>
      <c r="T133"/>
    </row>
    <row r="134" spans="1:20" s="15" customFormat="1" x14ac:dyDescent="0.3">
      <c r="A134"/>
      <c r="B134"/>
      <c r="C134"/>
      <c r="D134"/>
      <c r="E134"/>
      <c r="F134"/>
      <c r="G134"/>
      <c r="H134"/>
      <c r="I134"/>
      <c r="J134"/>
      <c r="M134"/>
      <c r="N134"/>
      <c r="O134"/>
      <c r="P134"/>
      <c r="Q134"/>
      <c r="R134"/>
      <c r="S134"/>
      <c r="T134"/>
    </row>
    <row r="135" spans="1:20" s="15" customFormat="1" x14ac:dyDescent="0.3">
      <c r="A135"/>
      <c r="B135"/>
      <c r="C135"/>
      <c r="D135"/>
      <c r="E135"/>
      <c r="F135"/>
      <c r="G135"/>
      <c r="H135"/>
      <c r="I135"/>
      <c r="J135"/>
      <c r="M135"/>
      <c r="N135"/>
      <c r="O135"/>
      <c r="P135"/>
      <c r="Q135"/>
      <c r="R135"/>
      <c r="S135"/>
      <c r="T135"/>
    </row>
    <row r="136" spans="1:20" s="15" customFormat="1" x14ac:dyDescent="0.3">
      <c r="A136"/>
      <c r="B136"/>
      <c r="C136"/>
      <c r="D136"/>
      <c r="E136"/>
      <c r="F136"/>
      <c r="G136"/>
      <c r="H136"/>
      <c r="I136"/>
      <c r="J136"/>
      <c r="M136"/>
      <c r="N136"/>
      <c r="O136"/>
      <c r="P136"/>
      <c r="Q136"/>
      <c r="R136"/>
      <c r="S136"/>
      <c r="T136"/>
    </row>
    <row r="137" spans="1:20" s="15" customFormat="1" x14ac:dyDescent="0.3">
      <c r="A137"/>
      <c r="B137"/>
      <c r="C137"/>
      <c r="D137"/>
      <c r="E137"/>
      <c r="F137"/>
      <c r="G137"/>
      <c r="H137"/>
      <c r="I137"/>
      <c r="J137"/>
      <c r="M137"/>
      <c r="N137"/>
      <c r="O137"/>
      <c r="P137"/>
      <c r="Q137"/>
      <c r="R137"/>
      <c r="S137"/>
      <c r="T137"/>
    </row>
    <row r="138" spans="1:20" s="15" customFormat="1" x14ac:dyDescent="0.3">
      <c r="A138"/>
      <c r="B138"/>
      <c r="C138"/>
      <c r="D138"/>
      <c r="E138"/>
      <c r="F138"/>
      <c r="G138"/>
      <c r="H138"/>
      <c r="I138"/>
      <c r="J138"/>
      <c r="M138"/>
      <c r="N138"/>
      <c r="O138"/>
      <c r="P138"/>
      <c r="Q138"/>
      <c r="R138"/>
      <c r="S138"/>
      <c r="T138"/>
    </row>
    <row r="139" spans="1:20" s="15" customFormat="1" x14ac:dyDescent="0.3">
      <c r="A139"/>
      <c r="B139"/>
      <c r="C139"/>
      <c r="D139"/>
      <c r="E139"/>
      <c r="F139"/>
      <c r="G139"/>
      <c r="H139"/>
      <c r="I139"/>
      <c r="J139"/>
      <c r="M139"/>
      <c r="N139"/>
      <c r="O139"/>
      <c r="P139"/>
      <c r="Q139"/>
      <c r="R139"/>
      <c r="S139"/>
      <c r="T139"/>
    </row>
    <row r="140" spans="1:20" s="15" customFormat="1" x14ac:dyDescent="0.3">
      <c r="A140"/>
      <c r="B140"/>
      <c r="C140"/>
      <c r="D140"/>
      <c r="E140"/>
      <c r="F140"/>
      <c r="G140"/>
      <c r="H140"/>
      <c r="I140"/>
      <c r="J140"/>
      <c r="M140"/>
      <c r="N140"/>
      <c r="O140"/>
      <c r="P140"/>
      <c r="Q140"/>
      <c r="R140"/>
      <c r="S140"/>
      <c r="T140"/>
    </row>
    <row r="141" spans="1:20" s="15" customFormat="1" x14ac:dyDescent="0.3">
      <c r="A141"/>
      <c r="B141"/>
      <c r="C141"/>
      <c r="D141"/>
      <c r="E141"/>
      <c r="F141"/>
      <c r="G141"/>
      <c r="H141"/>
      <c r="I141"/>
      <c r="J141"/>
      <c r="M141"/>
      <c r="N141"/>
      <c r="O141"/>
      <c r="P141"/>
      <c r="Q141"/>
      <c r="R141"/>
      <c r="S141"/>
      <c r="T141"/>
    </row>
    <row r="142" spans="1:20" s="15" customFormat="1" x14ac:dyDescent="0.3">
      <c r="A142"/>
      <c r="B142"/>
      <c r="C142"/>
      <c r="D142"/>
      <c r="E142"/>
      <c r="F142"/>
      <c r="G142"/>
      <c r="H142"/>
      <c r="I142"/>
      <c r="J142"/>
      <c r="M142"/>
      <c r="N142"/>
      <c r="O142"/>
      <c r="P142"/>
      <c r="Q142"/>
      <c r="R142"/>
      <c r="S142"/>
      <c r="T142"/>
    </row>
    <row r="143" spans="1:20" s="15" customFormat="1" x14ac:dyDescent="0.3">
      <c r="A143"/>
      <c r="B143"/>
      <c r="C143"/>
      <c r="D143"/>
      <c r="E143"/>
      <c r="F143"/>
      <c r="G143"/>
      <c r="H143"/>
      <c r="I143"/>
      <c r="J143"/>
      <c r="M143"/>
      <c r="N143"/>
      <c r="O143"/>
      <c r="P143"/>
      <c r="Q143"/>
      <c r="R143"/>
      <c r="S143"/>
      <c r="T143"/>
    </row>
    <row r="144" spans="1:20" s="15" customFormat="1" x14ac:dyDescent="0.3">
      <c r="A144"/>
      <c r="B144"/>
      <c r="C144"/>
      <c r="D144"/>
      <c r="E144"/>
      <c r="F144"/>
      <c r="G144"/>
      <c r="H144"/>
      <c r="I144"/>
      <c r="J144"/>
      <c r="M144"/>
      <c r="N144"/>
      <c r="O144"/>
      <c r="P144"/>
      <c r="Q144"/>
      <c r="R144"/>
      <c r="S144"/>
      <c r="T144"/>
    </row>
    <row r="145" spans="1:20" s="15" customFormat="1" x14ac:dyDescent="0.3">
      <c r="A145"/>
      <c r="B145"/>
      <c r="C145"/>
      <c r="D145"/>
      <c r="E145"/>
      <c r="F145"/>
      <c r="G145"/>
      <c r="H145"/>
      <c r="I145"/>
      <c r="J145"/>
      <c r="M145"/>
      <c r="N145"/>
      <c r="O145"/>
      <c r="P145"/>
      <c r="Q145"/>
      <c r="R145"/>
      <c r="S145"/>
      <c r="T145"/>
    </row>
    <row r="146" spans="1:20" s="15" customFormat="1" x14ac:dyDescent="0.3">
      <c r="A146"/>
      <c r="B146"/>
      <c r="C146"/>
      <c r="D146"/>
      <c r="E146"/>
      <c r="F146"/>
      <c r="G146"/>
      <c r="H146"/>
      <c r="I146"/>
      <c r="J146"/>
      <c r="M146"/>
      <c r="N146"/>
      <c r="O146"/>
      <c r="P146"/>
      <c r="Q146"/>
      <c r="R146"/>
      <c r="S146"/>
      <c r="T146"/>
    </row>
    <row r="147" spans="1:20" s="15" customFormat="1" x14ac:dyDescent="0.3">
      <c r="A147"/>
      <c r="B147"/>
      <c r="C147"/>
      <c r="D147"/>
      <c r="E147"/>
      <c r="F147"/>
      <c r="G147"/>
      <c r="H147"/>
      <c r="I147"/>
      <c r="J147"/>
      <c r="M147"/>
      <c r="N147"/>
      <c r="O147"/>
      <c r="P147"/>
      <c r="Q147"/>
      <c r="R147"/>
      <c r="S147"/>
      <c r="T147"/>
    </row>
    <row r="148" spans="1:20" s="15" customFormat="1" x14ac:dyDescent="0.3">
      <c r="A148"/>
      <c r="B148"/>
      <c r="C148"/>
      <c r="D148"/>
      <c r="E148"/>
      <c r="F148"/>
      <c r="G148"/>
      <c r="H148"/>
      <c r="I148"/>
      <c r="J148"/>
      <c r="M148"/>
      <c r="N148"/>
      <c r="O148"/>
      <c r="P148"/>
      <c r="Q148"/>
      <c r="R148"/>
      <c r="S148"/>
      <c r="T148"/>
    </row>
    <row r="149" spans="1:20" s="15" customFormat="1" x14ac:dyDescent="0.3">
      <c r="A149"/>
      <c r="B149"/>
      <c r="C149"/>
      <c r="D149"/>
      <c r="E149"/>
      <c r="F149"/>
      <c r="G149"/>
      <c r="H149"/>
      <c r="I149"/>
      <c r="J149"/>
      <c r="M149"/>
      <c r="N149"/>
      <c r="O149"/>
      <c r="P149"/>
      <c r="Q149"/>
      <c r="R149"/>
      <c r="S149"/>
      <c r="T149"/>
    </row>
    <row r="150" spans="1:20" s="15" customFormat="1" x14ac:dyDescent="0.3">
      <c r="A150"/>
      <c r="B150"/>
      <c r="C150"/>
      <c r="D150"/>
      <c r="E150"/>
      <c r="F150"/>
      <c r="G150"/>
      <c r="H150"/>
      <c r="I150"/>
      <c r="J150"/>
      <c r="M150"/>
      <c r="N150"/>
      <c r="O150"/>
      <c r="P150"/>
      <c r="Q150"/>
      <c r="R150"/>
      <c r="S150"/>
      <c r="T150"/>
    </row>
    <row r="151" spans="1:20" s="15" customFormat="1" x14ac:dyDescent="0.3">
      <c r="A151"/>
      <c r="B151"/>
      <c r="C151"/>
      <c r="D151"/>
      <c r="E151"/>
      <c r="F151"/>
      <c r="G151"/>
      <c r="H151"/>
      <c r="I151"/>
      <c r="J151"/>
      <c r="M151"/>
      <c r="N151"/>
      <c r="O151"/>
      <c r="P151"/>
      <c r="Q151"/>
      <c r="R151"/>
      <c r="S151"/>
      <c r="T151"/>
    </row>
    <row r="152" spans="1:20" s="15" customFormat="1" x14ac:dyDescent="0.3">
      <c r="A152"/>
      <c r="B152"/>
      <c r="C152"/>
      <c r="D152"/>
      <c r="E152"/>
      <c r="F152"/>
      <c r="G152"/>
      <c r="H152"/>
      <c r="I152"/>
      <c r="J152"/>
      <c r="M152"/>
      <c r="N152"/>
      <c r="O152"/>
      <c r="P152"/>
      <c r="Q152"/>
      <c r="R152"/>
      <c r="S152"/>
      <c r="T152"/>
    </row>
    <row r="153" spans="1:20" s="15" customFormat="1" x14ac:dyDescent="0.3">
      <c r="A153"/>
      <c r="B153"/>
      <c r="C153"/>
      <c r="D153"/>
      <c r="E153"/>
      <c r="F153"/>
      <c r="G153"/>
      <c r="H153"/>
      <c r="I153"/>
      <c r="J153"/>
      <c r="M153"/>
      <c r="N153"/>
      <c r="O153"/>
      <c r="P153"/>
      <c r="Q153"/>
      <c r="R153"/>
      <c r="S153"/>
      <c r="T153"/>
    </row>
    <row r="154" spans="1:20" s="15" customFormat="1" x14ac:dyDescent="0.3">
      <c r="A154"/>
      <c r="B154"/>
      <c r="C154"/>
      <c r="D154"/>
      <c r="E154"/>
      <c r="F154"/>
      <c r="G154"/>
      <c r="H154"/>
      <c r="I154"/>
      <c r="J154"/>
      <c r="M154"/>
      <c r="N154"/>
      <c r="O154"/>
      <c r="P154"/>
      <c r="Q154"/>
      <c r="R154"/>
      <c r="S154"/>
      <c r="T154"/>
    </row>
    <row r="155" spans="1:20" s="15" customFormat="1" x14ac:dyDescent="0.3">
      <c r="A155"/>
      <c r="B155"/>
      <c r="C155"/>
      <c r="D155"/>
      <c r="E155"/>
      <c r="F155"/>
      <c r="G155"/>
      <c r="H155"/>
      <c r="I155"/>
      <c r="J155"/>
      <c r="M155"/>
      <c r="N155"/>
      <c r="O155"/>
      <c r="P155"/>
      <c r="Q155"/>
      <c r="R155"/>
      <c r="S155"/>
      <c r="T155"/>
    </row>
    <row r="156" spans="1:20" s="15" customFormat="1" x14ac:dyDescent="0.3">
      <c r="A156"/>
      <c r="B156"/>
      <c r="C156"/>
      <c r="D156"/>
      <c r="E156"/>
      <c r="F156"/>
      <c r="G156"/>
      <c r="H156"/>
      <c r="I156"/>
      <c r="J156"/>
      <c r="M156"/>
      <c r="N156"/>
      <c r="O156"/>
      <c r="P156"/>
      <c r="Q156"/>
      <c r="R156"/>
      <c r="S156"/>
      <c r="T156"/>
    </row>
    <row r="157" spans="1:20" s="15" customFormat="1" x14ac:dyDescent="0.3">
      <c r="A157"/>
      <c r="B157"/>
      <c r="C157"/>
      <c r="D157"/>
      <c r="E157"/>
      <c r="F157"/>
      <c r="G157"/>
      <c r="H157"/>
      <c r="I157"/>
      <c r="J157"/>
      <c r="M157"/>
      <c r="N157"/>
      <c r="O157"/>
      <c r="P157"/>
      <c r="Q157"/>
      <c r="R157"/>
      <c r="S157"/>
      <c r="T157"/>
    </row>
    <row r="158" spans="1:20" s="15" customFormat="1" x14ac:dyDescent="0.3">
      <c r="A158"/>
      <c r="B158"/>
      <c r="C158"/>
      <c r="D158"/>
      <c r="E158"/>
      <c r="F158"/>
      <c r="G158"/>
      <c r="H158"/>
      <c r="I158"/>
      <c r="J158"/>
      <c r="M158"/>
      <c r="N158"/>
      <c r="O158"/>
      <c r="P158"/>
      <c r="Q158"/>
      <c r="R158"/>
      <c r="S158"/>
      <c r="T158"/>
    </row>
    <row r="159" spans="1:20" s="15" customFormat="1" x14ac:dyDescent="0.3">
      <c r="A159"/>
      <c r="B159"/>
      <c r="C159"/>
      <c r="D159"/>
      <c r="E159"/>
      <c r="F159"/>
      <c r="G159"/>
      <c r="H159"/>
      <c r="I159"/>
      <c r="J159"/>
      <c r="M159"/>
      <c r="N159"/>
      <c r="O159"/>
      <c r="P159"/>
      <c r="Q159"/>
      <c r="R159"/>
      <c r="S159"/>
      <c r="T159"/>
    </row>
    <row r="160" spans="1:20" s="15" customFormat="1" x14ac:dyDescent="0.3">
      <c r="A160"/>
      <c r="B160"/>
      <c r="C160"/>
      <c r="D160"/>
      <c r="E160"/>
      <c r="F160"/>
      <c r="G160"/>
      <c r="H160"/>
      <c r="I160"/>
      <c r="J160"/>
      <c r="M160"/>
      <c r="N160"/>
      <c r="O160"/>
      <c r="P160"/>
      <c r="Q160"/>
      <c r="R160"/>
      <c r="S160"/>
      <c r="T160"/>
    </row>
    <row r="161" spans="1:20" s="15" customFormat="1" x14ac:dyDescent="0.3">
      <c r="A161"/>
      <c r="B161"/>
      <c r="C161"/>
      <c r="D161"/>
      <c r="E161"/>
      <c r="F161"/>
      <c r="G161"/>
      <c r="H161"/>
      <c r="I161"/>
      <c r="J161"/>
      <c r="M161"/>
      <c r="N161"/>
      <c r="O161"/>
      <c r="P161"/>
      <c r="Q161"/>
      <c r="R161"/>
      <c r="S161"/>
      <c r="T161"/>
    </row>
    <row r="162" spans="1:20" s="15" customFormat="1" x14ac:dyDescent="0.3">
      <c r="A162"/>
      <c r="B162"/>
      <c r="C162"/>
      <c r="D162"/>
      <c r="E162"/>
      <c r="F162"/>
      <c r="G162"/>
      <c r="H162"/>
      <c r="I162"/>
      <c r="J162"/>
      <c r="M162"/>
      <c r="N162"/>
      <c r="O162"/>
      <c r="P162"/>
      <c r="Q162"/>
      <c r="R162"/>
      <c r="S162"/>
      <c r="T162"/>
    </row>
    <row r="163" spans="1:20" s="15" customFormat="1" x14ac:dyDescent="0.3">
      <c r="A163"/>
      <c r="B163"/>
      <c r="C163"/>
      <c r="D163"/>
      <c r="E163"/>
      <c r="F163"/>
      <c r="G163"/>
      <c r="H163"/>
      <c r="I163"/>
      <c r="J163"/>
      <c r="M163"/>
      <c r="N163"/>
      <c r="O163"/>
      <c r="P163"/>
      <c r="Q163"/>
      <c r="R163"/>
      <c r="S163"/>
      <c r="T163"/>
    </row>
    <row r="164" spans="1:20" s="15" customFormat="1" x14ac:dyDescent="0.3">
      <c r="A164"/>
      <c r="B164"/>
      <c r="C164"/>
      <c r="D164"/>
      <c r="E164"/>
      <c r="F164"/>
      <c r="G164"/>
      <c r="H164"/>
      <c r="I164"/>
      <c r="J164"/>
      <c r="M164"/>
      <c r="N164"/>
      <c r="O164"/>
      <c r="P164"/>
      <c r="Q164"/>
      <c r="R164"/>
      <c r="S164"/>
      <c r="T164"/>
    </row>
    <row r="165" spans="1:20" s="15" customFormat="1" x14ac:dyDescent="0.3">
      <c r="A165"/>
      <c r="B165"/>
      <c r="C165"/>
      <c r="D165"/>
      <c r="E165"/>
      <c r="F165"/>
      <c r="G165"/>
      <c r="H165"/>
      <c r="I165"/>
      <c r="J165"/>
      <c r="M165"/>
      <c r="N165"/>
      <c r="O165"/>
      <c r="P165"/>
      <c r="Q165"/>
      <c r="R165"/>
      <c r="S165"/>
      <c r="T165"/>
    </row>
    <row r="166" spans="1:20" s="15" customFormat="1" x14ac:dyDescent="0.3">
      <c r="A166"/>
      <c r="B166"/>
      <c r="C166"/>
      <c r="D166"/>
      <c r="E166"/>
      <c r="F166"/>
      <c r="G166"/>
      <c r="H166"/>
      <c r="I166"/>
      <c r="J166"/>
      <c r="M166"/>
      <c r="N166"/>
      <c r="O166"/>
      <c r="P166"/>
      <c r="Q166"/>
      <c r="R166"/>
      <c r="S166"/>
      <c r="T166"/>
    </row>
    <row r="167" spans="1:20" s="15" customFormat="1" x14ac:dyDescent="0.3">
      <c r="A167"/>
      <c r="B167"/>
      <c r="C167"/>
      <c r="D167"/>
      <c r="E167"/>
      <c r="F167"/>
      <c r="G167"/>
      <c r="H167"/>
      <c r="I167"/>
      <c r="J167"/>
      <c r="M167"/>
      <c r="N167"/>
      <c r="O167"/>
      <c r="P167"/>
      <c r="Q167"/>
      <c r="R167"/>
      <c r="S167"/>
      <c r="T167"/>
    </row>
    <row r="168" spans="1:20" s="15" customFormat="1" x14ac:dyDescent="0.3">
      <c r="A168"/>
      <c r="B168"/>
      <c r="C168"/>
      <c r="D168"/>
      <c r="E168"/>
      <c r="F168"/>
      <c r="G168"/>
      <c r="H168"/>
      <c r="I168"/>
      <c r="J168"/>
      <c r="M168"/>
      <c r="N168"/>
      <c r="O168"/>
      <c r="P168"/>
      <c r="Q168"/>
      <c r="R168"/>
      <c r="S168"/>
      <c r="T168"/>
    </row>
    <row r="169" spans="1:20" s="15" customFormat="1" x14ac:dyDescent="0.3">
      <c r="A169"/>
      <c r="B169"/>
      <c r="C169"/>
      <c r="D169"/>
      <c r="E169"/>
      <c r="F169"/>
      <c r="G169"/>
      <c r="H169"/>
      <c r="I169"/>
      <c r="J169"/>
      <c r="M169"/>
      <c r="N169"/>
      <c r="O169"/>
      <c r="P169"/>
      <c r="Q169"/>
      <c r="R169"/>
      <c r="S169"/>
      <c r="T169"/>
    </row>
    <row r="170" spans="1:20" s="15" customFormat="1" x14ac:dyDescent="0.3">
      <c r="A170"/>
      <c r="B170"/>
      <c r="C170"/>
      <c r="D170"/>
      <c r="E170"/>
      <c r="F170"/>
      <c r="G170"/>
      <c r="H170"/>
      <c r="I170"/>
      <c r="J170"/>
      <c r="M170"/>
      <c r="N170"/>
      <c r="O170"/>
      <c r="P170"/>
      <c r="Q170"/>
      <c r="R170"/>
      <c r="S170"/>
      <c r="T170"/>
    </row>
    <row r="171" spans="1:20" s="15" customFormat="1" x14ac:dyDescent="0.3">
      <c r="A171"/>
      <c r="B171"/>
      <c r="C171"/>
      <c r="D171"/>
      <c r="E171"/>
      <c r="F171"/>
      <c r="G171"/>
      <c r="H171"/>
      <c r="I171"/>
      <c r="J171"/>
      <c r="M171"/>
      <c r="N171"/>
      <c r="O171"/>
      <c r="P171"/>
      <c r="Q171"/>
      <c r="R171"/>
      <c r="S171"/>
      <c r="T171"/>
    </row>
    <row r="172" spans="1:20" s="15" customFormat="1" x14ac:dyDescent="0.3">
      <c r="A172"/>
      <c r="B172"/>
      <c r="C172"/>
      <c r="D172"/>
      <c r="E172"/>
      <c r="F172"/>
      <c r="G172"/>
      <c r="H172"/>
      <c r="I172"/>
      <c r="J172"/>
      <c r="M172"/>
      <c r="N172"/>
      <c r="O172"/>
      <c r="P172"/>
      <c r="Q172"/>
      <c r="R172"/>
      <c r="S172"/>
      <c r="T172"/>
    </row>
    <row r="173" spans="1:20" s="15" customFormat="1" x14ac:dyDescent="0.3">
      <c r="A173"/>
      <c r="B173"/>
      <c r="C173"/>
      <c r="D173"/>
      <c r="E173"/>
      <c r="F173"/>
      <c r="G173"/>
      <c r="H173"/>
      <c r="I173"/>
      <c r="J173"/>
      <c r="M173"/>
      <c r="N173"/>
      <c r="O173"/>
      <c r="P173"/>
      <c r="Q173"/>
      <c r="R173"/>
      <c r="S173"/>
      <c r="T173"/>
    </row>
    <row r="174" spans="1:20" s="15" customFormat="1" x14ac:dyDescent="0.3">
      <c r="A174"/>
      <c r="B174"/>
      <c r="C174"/>
      <c r="D174"/>
      <c r="E174"/>
      <c r="F174"/>
      <c r="G174"/>
      <c r="H174"/>
      <c r="I174"/>
      <c r="J174"/>
      <c r="M174"/>
      <c r="N174"/>
      <c r="O174"/>
      <c r="P174"/>
      <c r="Q174"/>
      <c r="R174"/>
      <c r="S174"/>
      <c r="T174"/>
    </row>
    <row r="175" spans="1:20" s="15" customFormat="1" x14ac:dyDescent="0.3">
      <c r="A175"/>
      <c r="B175"/>
      <c r="C175"/>
      <c r="D175"/>
      <c r="E175"/>
      <c r="F175"/>
      <c r="G175"/>
      <c r="H175"/>
      <c r="I175"/>
      <c r="J175"/>
      <c r="M175"/>
      <c r="N175"/>
      <c r="O175"/>
      <c r="P175"/>
      <c r="Q175"/>
      <c r="R175"/>
      <c r="S175"/>
      <c r="T175"/>
    </row>
    <row r="176" spans="1:20" s="15" customFormat="1" x14ac:dyDescent="0.3">
      <c r="A176"/>
      <c r="B176"/>
      <c r="C176"/>
      <c r="D176"/>
      <c r="E176"/>
      <c r="F176"/>
      <c r="G176"/>
      <c r="H176"/>
      <c r="I176"/>
      <c r="J176"/>
      <c r="M176"/>
      <c r="N176"/>
      <c r="O176"/>
      <c r="P176"/>
      <c r="Q176"/>
      <c r="R176"/>
      <c r="S176"/>
      <c r="T176"/>
    </row>
    <row r="177" spans="1:20" s="15" customFormat="1" x14ac:dyDescent="0.3">
      <c r="A177"/>
      <c r="B177"/>
      <c r="C177"/>
      <c r="D177"/>
      <c r="E177"/>
      <c r="F177"/>
      <c r="G177"/>
      <c r="H177"/>
      <c r="I177"/>
      <c r="J177"/>
      <c r="M177"/>
      <c r="N177"/>
      <c r="O177"/>
      <c r="P177"/>
      <c r="Q177"/>
      <c r="R177"/>
      <c r="S177"/>
      <c r="T177"/>
    </row>
    <row r="178" spans="1:20" s="15" customFormat="1" x14ac:dyDescent="0.3">
      <c r="A178"/>
      <c r="B178"/>
      <c r="C178"/>
      <c r="D178"/>
      <c r="E178"/>
      <c r="F178"/>
      <c r="G178"/>
      <c r="H178"/>
      <c r="I178"/>
      <c r="J178"/>
      <c r="M178"/>
      <c r="N178"/>
      <c r="O178"/>
      <c r="P178"/>
      <c r="Q178"/>
      <c r="R178"/>
      <c r="S178"/>
      <c r="T178"/>
    </row>
    <row r="179" spans="1:20" s="15" customFormat="1" x14ac:dyDescent="0.3">
      <c r="A179"/>
      <c r="B179"/>
      <c r="C179"/>
      <c r="D179"/>
      <c r="E179"/>
      <c r="F179"/>
      <c r="G179"/>
      <c r="H179"/>
      <c r="I179"/>
      <c r="J179"/>
      <c r="M179"/>
      <c r="N179"/>
      <c r="O179"/>
      <c r="P179"/>
      <c r="Q179"/>
      <c r="R179"/>
      <c r="S179"/>
      <c r="T179"/>
    </row>
    <row r="180" spans="1:20" s="15" customFormat="1" x14ac:dyDescent="0.3">
      <c r="A180"/>
      <c r="B180"/>
      <c r="C180"/>
      <c r="D180"/>
      <c r="E180"/>
      <c r="F180"/>
      <c r="G180"/>
      <c r="H180"/>
      <c r="I180"/>
      <c r="J180"/>
      <c r="M180"/>
      <c r="N180"/>
      <c r="O180"/>
      <c r="P180"/>
      <c r="Q180"/>
      <c r="R180"/>
      <c r="S180"/>
      <c r="T180"/>
    </row>
    <row r="181" spans="1:20" s="15" customFormat="1" x14ac:dyDescent="0.3">
      <c r="A181"/>
      <c r="B181"/>
      <c r="C181"/>
      <c r="D181"/>
      <c r="E181"/>
      <c r="F181"/>
      <c r="G181"/>
      <c r="H181"/>
      <c r="I181"/>
      <c r="J181"/>
      <c r="M181"/>
      <c r="N181"/>
      <c r="O181"/>
      <c r="P181"/>
      <c r="Q181"/>
      <c r="R181"/>
      <c r="S181"/>
      <c r="T181"/>
    </row>
    <row r="182" spans="1:20" s="15" customFormat="1" x14ac:dyDescent="0.3">
      <c r="A182"/>
      <c r="B182"/>
      <c r="C182"/>
      <c r="D182"/>
      <c r="E182"/>
      <c r="F182"/>
      <c r="G182"/>
      <c r="H182"/>
      <c r="I182"/>
      <c r="J182"/>
      <c r="M182"/>
      <c r="N182"/>
      <c r="O182"/>
      <c r="P182"/>
      <c r="Q182"/>
      <c r="R182"/>
      <c r="S182"/>
      <c r="T182"/>
    </row>
    <row r="183" spans="1:20" s="15" customFormat="1" x14ac:dyDescent="0.3">
      <c r="A183"/>
      <c r="B183"/>
      <c r="C183"/>
      <c r="D183"/>
      <c r="E183"/>
      <c r="F183"/>
      <c r="G183"/>
      <c r="H183"/>
      <c r="I183"/>
      <c r="J183"/>
      <c r="M183"/>
      <c r="N183"/>
      <c r="O183"/>
      <c r="P183"/>
      <c r="Q183"/>
      <c r="R183"/>
      <c r="S183"/>
      <c r="T183"/>
    </row>
    <row r="184" spans="1:20" s="15" customFormat="1" x14ac:dyDescent="0.3">
      <c r="A184"/>
      <c r="B184"/>
      <c r="C184"/>
      <c r="D184"/>
      <c r="E184"/>
      <c r="F184"/>
      <c r="G184"/>
      <c r="H184"/>
      <c r="I184"/>
      <c r="J184"/>
      <c r="M184"/>
      <c r="N184"/>
      <c r="O184"/>
      <c r="P184"/>
      <c r="Q184"/>
      <c r="R184"/>
      <c r="S184"/>
      <c r="T184"/>
    </row>
    <row r="185" spans="1:20" s="15" customFormat="1" x14ac:dyDescent="0.3">
      <c r="A185"/>
      <c r="B185"/>
      <c r="C185"/>
      <c r="D185"/>
      <c r="E185"/>
      <c r="F185"/>
      <c r="G185"/>
      <c r="H185"/>
      <c r="I185"/>
      <c r="J185"/>
      <c r="M185"/>
      <c r="N185"/>
      <c r="O185"/>
      <c r="P185"/>
      <c r="Q185"/>
      <c r="R185"/>
      <c r="S185"/>
      <c r="T185"/>
    </row>
    <row r="186" spans="1:20" s="15" customFormat="1" x14ac:dyDescent="0.3">
      <c r="A186"/>
      <c r="B186"/>
      <c r="C186"/>
      <c r="D186"/>
      <c r="E186"/>
      <c r="F186"/>
      <c r="G186"/>
      <c r="H186"/>
      <c r="I186"/>
      <c r="J186"/>
      <c r="M186"/>
      <c r="N186"/>
      <c r="O186"/>
      <c r="P186"/>
      <c r="Q186"/>
      <c r="R186"/>
      <c r="S186"/>
      <c r="T186"/>
    </row>
    <row r="187" spans="1:20" s="15" customFormat="1" x14ac:dyDescent="0.3">
      <c r="A187"/>
      <c r="B187"/>
      <c r="C187"/>
      <c r="D187"/>
      <c r="E187"/>
      <c r="F187"/>
      <c r="G187"/>
      <c r="H187"/>
      <c r="I187"/>
      <c r="J187"/>
      <c r="M187"/>
      <c r="N187"/>
      <c r="O187"/>
      <c r="P187"/>
      <c r="Q187"/>
      <c r="R187"/>
      <c r="S187"/>
      <c r="T187"/>
    </row>
    <row r="188" spans="1:20" s="15" customFormat="1" x14ac:dyDescent="0.3">
      <c r="A188"/>
      <c r="B188"/>
      <c r="C188"/>
      <c r="D188"/>
      <c r="E188"/>
      <c r="F188"/>
      <c r="G188"/>
      <c r="H188"/>
      <c r="I188"/>
      <c r="J188"/>
      <c r="M188"/>
      <c r="N188"/>
      <c r="O188"/>
      <c r="P188"/>
      <c r="Q188"/>
      <c r="R188"/>
      <c r="S188"/>
      <c r="T188"/>
    </row>
    <row r="189" spans="1:20" s="15" customFormat="1" x14ac:dyDescent="0.3">
      <c r="A189"/>
      <c r="B189"/>
      <c r="C189"/>
      <c r="D189"/>
      <c r="E189"/>
      <c r="F189"/>
      <c r="G189"/>
      <c r="H189"/>
      <c r="I189"/>
      <c r="J189"/>
      <c r="M189"/>
      <c r="N189"/>
      <c r="O189"/>
      <c r="P189"/>
      <c r="Q189"/>
      <c r="R189"/>
      <c r="S189"/>
      <c r="T189"/>
    </row>
    <row r="190" spans="1:20" s="15" customFormat="1" x14ac:dyDescent="0.3">
      <c r="A190"/>
      <c r="B190"/>
      <c r="C190"/>
      <c r="D190"/>
      <c r="E190"/>
      <c r="F190"/>
      <c r="G190"/>
      <c r="H190"/>
      <c r="I190"/>
      <c r="J190"/>
      <c r="M190"/>
      <c r="N190"/>
      <c r="O190"/>
      <c r="P190"/>
      <c r="Q190"/>
      <c r="R190"/>
      <c r="S190"/>
      <c r="T190"/>
    </row>
    <row r="191" spans="1:20" s="15" customFormat="1" x14ac:dyDescent="0.3">
      <c r="A191"/>
      <c r="B191"/>
      <c r="C191"/>
      <c r="D191"/>
      <c r="E191"/>
      <c r="F191"/>
      <c r="G191"/>
      <c r="H191"/>
      <c r="I191"/>
      <c r="J191"/>
      <c r="M191"/>
      <c r="N191"/>
      <c r="O191"/>
      <c r="P191"/>
      <c r="Q191"/>
      <c r="R191"/>
      <c r="S191"/>
      <c r="T191"/>
    </row>
    <row r="192" spans="1:20" s="15" customFormat="1" x14ac:dyDescent="0.3">
      <c r="A192"/>
      <c r="B192"/>
      <c r="C192"/>
      <c r="D192"/>
      <c r="E192"/>
      <c r="F192"/>
      <c r="G192"/>
      <c r="H192"/>
      <c r="I192"/>
      <c r="J192"/>
      <c r="M192"/>
      <c r="N192"/>
      <c r="O192"/>
      <c r="P192"/>
      <c r="Q192"/>
      <c r="R192"/>
      <c r="S192"/>
      <c r="T192"/>
    </row>
    <row r="193" spans="1:20" s="15" customFormat="1" x14ac:dyDescent="0.3">
      <c r="A193"/>
      <c r="B193"/>
      <c r="C193"/>
      <c r="D193"/>
      <c r="E193"/>
      <c r="F193"/>
      <c r="G193"/>
      <c r="H193"/>
      <c r="I193"/>
      <c r="J193"/>
      <c r="M193"/>
      <c r="N193"/>
      <c r="O193"/>
      <c r="P193"/>
      <c r="Q193"/>
      <c r="R193"/>
      <c r="S193"/>
      <c r="T193"/>
    </row>
    <row r="194" spans="1:20" s="15" customFormat="1" x14ac:dyDescent="0.3">
      <c r="A194"/>
      <c r="B194"/>
      <c r="C194"/>
      <c r="D194"/>
      <c r="E194"/>
      <c r="F194"/>
      <c r="G194"/>
      <c r="H194"/>
      <c r="I194"/>
      <c r="J194"/>
      <c r="M194"/>
      <c r="N194"/>
      <c r="O194"/>
      <c r="P194"/>
      <c r="Q194"/>
      <c r="R194"/>
      <c r="S194"/>
      <c r="T194"/>
    </row>
    <row r="195" spans="1:20" s="15" customFormat="1" x14ac:dyDescent="0.3">
      <c r="A195"/>
      <c r="B195"/>
      <c r="C195"/>
      <c r="D195"/>
      <c r="E195"/>
      <c r="F195"/>
      <c r="G195"/>
      <c r="H195"/>
      <c r="I195"/>
      <c r="J195"/>
      <c r="M195"/>
      <c r="N195"/>
      <c r="O195"/>
      <c r="P195"/>
      <c r="Q195"/>
      <c r="R195"/>
      <c r="S195"/>
      <c r="T195"/>
    </row>
    <row r="196" spans="1:20" s="15" customFormat="1" x14ac:dyDescent="0.3">
      <c r="A196"/>
      <c r="B196"/>
      <c r="C196"/>
      <c r="D196"/>
      <c r="E196"/>
      <c r="F196"/>
      <c r="G196"/>
      <c r="H196"/>
      <c r="I196"/>
      <c r="J196"/>
      <c r="M196"/>
      <c r="N196"/>
      <c r="O196"/>
      <c r="P196"/>
      <c r="Q196"/>
      <c r="R196"/>
      <c r="S196"/>
      <c r="T196"/>
    </row>
    <row r="197" spans="1:20" s="15" customFormat="1" x14ac:dyDescent="0.3">
      <c r="A197"/>
      <c r="B197"/>
      <c r="C197"/>
      <c r="D197"/>
      <c r="E197"/>
      <c r="F197"/>
      <c r="G197"/>
      <c r="H197"/>
      <c r="I197"/>
      <c r="J197"/>
      <c r="M197"/>
      <c r="N197"/>
      <c r="O197"/>
      <c r="P197"/>
      <c r="Q197"/>
      <c r="R197"/>
      <c r="S197"/>
      <c r="T197"/>
    </row>
    <row r="198" spans="1:20" s="15" customFormat="1" x14ac:dyDescent="0.3">
      <c r="A198"/>
      <c r="B198"/>
      <c r="C198"/>
      <c r="D198"/>
      <c r="E198"/>
      <c r="F198"/>
      <c r="G198"/>
      <c r="H198"/>
      <c r="I198"/>
      <c r="J198"/>
      <c r="M198"/>
      <c r="N198"/>
      <c r="O198"/>
      <c r="P198"/>
      <c r="Q198"/>
      <c r="R198"/>
      <c r="S198"/>
      <c r="T198"/>
    </row>
    <row r="199" spans="1:20" s="15" customFormat="1" x14ac:dyDescent="0.3">
      <c r="A199"/>
      <c r="B199"/>
      <c r="C199"/>
      <c r="D199"/>
      <c r="E199"/>
      <c r="F199"/>
      <c r="G199"/>
      <c r="H199"/>
      <c r="I199"/>
      <c r="J199"/>
      <c r="M199"/>
      <c r="N199"/>
      <c r="O199"/>
      <c r="P199"/>
      <c r="Q199"/>
      <c r="R199"/>
      <c r="S199"/>
      <c r="T199"/>
    </row>
    <row r="200" spans="1:20" s="15" customFormat="1" x14ac:dyDescent="0.3">
      <c r="A200"/>
      <c r="B200"/>
      <c r="C200"/>
      <c r="D200"/>
      <c r="E200"/>
      <c r="F200"/>
      <c r="G200"/>
      <c r="H200"/>
      <c r="I200"/>
      <c r="J200"/>
      <c r="M200"/>
      <c r="N200"/>
      <c r="O200"/>
      <c r="P200"/>
      <c r="Q200"/>
      <c r="R200"/>
      <c r="S200"/>
      <c r="T200"/>
    </row>
    <row r="201" spans="1:20" s="15" customFormat="1" x14ac:dyDescent="0.3">
      <c r="A201"/>
      <c r="B201"/>
      <c r="C201"/>
      <c r="D201"/>
      <c r="E201"/>
      <c r="F201"/>
      <c r="G201"/>
      <c r="H201"/>
      <c r="I201"/>
      <c r="J201"/>
      <c r="M201"/>
      <c r="N201"/>
      <c r="O201"/>
      <c r="P201"/>
      <c r="Q201"/>
      <c r="R201"/>
      <c r="S201"/>
      <c r="T201"/>
    </row>
    <row r="202" spans="1:20" s="15" customFormat="1" x14ac:dyDescent="0.3">
      <c r="A202"/>
      <c r="B202"/>
      <c r="C202"/>
      <c r="D202"/>
      <c r="E202"/>
      <c r="F202"/>
      <c r="G202"/>
      <c r="H202"/>
      <c r="I202"/>
      <c r="J202"/>
      <c r="M202"/>
      <c r="N202"/>
      <c r="O202"/>
      <c r="P202"/>
      <c r="Q202"/>
      <c r="R202"/>
      <c r="S202"/>
      <c r="T202"/>
    </row>
    <row r="203" spans="1:20" s="15" customFormat="1" x14ac:dyDescent="0.3">
      <c r="A203"/>
      <c r="B203"/>
      <c r="C203"/>
      <c r="D203"/>
      <c r="E203"/>
      <c r="F203"/>
      <c r="G203"/>
      <c r="H203"/>
      <c r="I203"/>
      <c r="J203"/>
      <c r="M203"/>
      <c r="N203"/>
      <c r="O203"/>
      <c r="P203"/>
      <c r="Q203"/>
      <c r="R203"/>
      <c r="S203"/>
      <c r="T203"/>
    </row>
    <row r="204" spans="1:20" s="15" customFormat="1" x14ac:dyDescent="0.3">
      <c r="A204"/>
      <c r="B204"/>
      <c r="C204"/>
      <c r="D204"/>
      <c r="E204"/>
      <c r="F204"/>
      <c r="G204"/>
      <c r="H204"/>
      <c r="I204"/>
      <c r="J204"/>
      <c r="M204"/>
      <c r="N204"/>
      <c r="O204"/>
      <c r="P204"/>
      <c r="Q204"/>
      <c r="R204"/>
      <c r="S204"/>
      <c r="T204"/>
    </row>
    <row r="205" spans="1:20" s="15" customFormat="1" x14ac:dyDescent="0.3">
      <c r="A205"/>
      <c r="B205"/>
      <c r="C205"/>
      <c r="D205"/>
      <c r="E205"/>
      <c r="F205"/>
      <c r="G205"/>
      <c r="H205"/>
      <c r="I205"/>
      <c r="J205"/>
      <c r="M205"/>
      <c r="N205"/>
      <c r="O205"/>
      <c r="P205"/>
      <c r="Q205"/>
      <c r="R205"/>
      <c r="S205"/>
      <c r="T205"/>
    </row>
    <row r="206" spans="1:20" s="15" customFormat="1" x14ac:dyDescent="0.3">
      <c r="A206"/>
      <c r="B206"/>
      <c r="C206"/>
      <c r="D206"/>
      <c r="E206"/>
      <c r="F206"/>
      <c r="G206"/>
      <c r="H206"/>
      <c r="I206"/>
      <c r="J206"/>
      <c r="M206"/>
      <c r="N206"/>
      <c r="O206"/>
      <c r="P206"/>
      <c r="Q206"/>
      <c r="R206"/>
      <c r="S206"/>
      <c r="T206"/>
    </row>
    <row r="207" spans="1:20" s="15" customFormat="1" x14ac:dyDescent="0.3">
      <c r="A207"/>
      <c r="B207"/>
      <c r="C207"/>
      <c r="D207"/>
      <c r="E207"/>
      <c r="F207"/>
      <c r="G207"/>
      <c r="H207"/>
      <c r="I207"/>
      <c r="J207"/>
      <c r="M207"/>
      <c r="N207"/>
      <c r="O207"/>
      <c r="P207"/>
      <c r="Q207"/>
      <c r="R207"/>
      <c r="S207"/>
      <c r="T207"/>
    </row>
    <row r="208" spans="1:20" s="15" customFormat="1" x14ac:dyDescent="0.3">
      <c r="A208"/>
      <c r="B208"/>
      <c r="C208"/>
      <c r="D208"/>
      <c r="E208"/>
      <c r="F208"/>
      <c r="G208"/>
      <c r="H208"/>
      <c r="I208"/>
      <c r="J208"/>
      <c r="M208"/>
      <c r="N208"/>
      <c r="O208"/>
      <c r="P208"/>
      <c r="Q208"/>
      <c r="R208"/>
      <c r="S208"/>
      <c r="T208"/>
    </row>
    <row r="209" spans="1:20" s="15" customFormat="1" x14ac:dyDescent="0.3">
      <c r="A209"/>
      <c r="B209"/>
      <c r="C209"/>
      <c r="D209"/>
      <c r="E209"/>
      <c r="F209"/>
      <c r="G209"/>
      <c r="H209"/>
      <c r="I209"/>
      <c r="J209"/>
      <c r="M209"/>
      <c r="N209"/>
      <c r="O209"/>
      <c r="P209"/>
      <c r="Q209"/>
      <c r="R209"/>
      <c r="S209"/>
      <c r="T209"/>
    </row>
    <row r="210" spans="1:20" s="15" customFormat="1" x14ac:dyDescent="0.3">
      <c r="A210"/>
      <c r="B210"/>
      <c r="C210"/>
      <c r="D210"/>
      <c r="E210"/>
      <c r="F210"/>
      <c r="G210"/>
      <c r="H210"/>
      <c r="I210"/>
      <c r="J210"/>
      <c r="M210"/>
      <c r="N210"/>
      <c r="O210"/>
      <c r="P210"/>
      <c r="Q210"/>
      <c r="R210"/>
      <c r="S210"/>
      <c r="T210"/>
    </row>
    <row r="211" spans="1:20" s="15" customFormat="1" x14ac:dyDescent="0.3">
      <c r="A211"/>
      <c r="B211"/>
      <c r="C211"/>
      <c r="D211"/>
      <c r="E211"/>
      <c r="F211"/>
      <c r="G211"/>
      <c r="H211"/>
      <c r="I211"/>
      <c r="J211"/>
      <c r="M211"/>
      <c r="N211"/>
      <c r="O211"/>
      <c r="P211"/>
      <c r="Q211"/>
      <c r="R211"/>
      <c r="S211"/>
      <c r="T211"/>
    </row>
    <row r="212" spans="1:20" s="15" customFormat="1" x14ac:dyDescent="0.3">
      <c r="A212"/>
      <c r="B212"/>
      <c r="C212"/>
      <c r="D212"/>
      <c r="E212"/>
      <c r="F212"/>
      <c r="G212"/>
      <c r="H212"/>
      <c r="I212"/>
      <c r="J212"/>
      <c r="M212"/>
      <c r="N212"/>
      <c r="O212"/>
      <c r="P212"/>
      <c r="Q212"/>
      <c r="R212"/>
      <c r="S212"/>
      <c r="T212"/>
    </row>
    <row r="213" spans="1:20" s="15" customFormat="1" x14ac:dyDescent="0.3">
      <c r="A213"/>
      <c r="B213"/>
      <c r="C213"/>
      <c r="D213"/>
      <c r="E213"/>
      <c r="F213"/>
      <c r="G213"/>
      <c r="H213"/>
      <c r="I213"/>
      <c r="J213"/>
      <c r="M213"/>
      <c r="N213"/>
      <c r="O213"/>
      <c r="P213"/>
      <c r="Q213"/>
      <c r="R213"/>
      <c r="S213"/>
      <c r="T213"/>
    </row>
    <row r="214" spans="1:20" s="15" customFormat="1" x14ac:dyDescent="0.3">
      <c r="A214"/>
      <c r="B214"/>
      <c r="C214"/>
      <c r="D214"/>
      <c r="E214"/>
      <c r="F214"/>
      <c r="G214"/>
      <c r="H214"/>
      <c r="I214"/>
      <c r="J214"/>
      <c r="M214"/>
      <c r="N214"/>
      <c r="O214"/>
      <c r="P214"/>
      <c r="Q214"/>
      <c r="R214"/>
      <c r="S214"/>
      <c r="T214"/>
    </row>
    <row r="215" spans="1:20" s="15" customFormat="1" x14ac:dyDescent="0.3">
      <c r="A215"/>
      <c r="B215"/>
      <c r="C215"/>
      <c r="D215"/>
      <c r="E215"/>
      <c r="F215"/>
      <c r="G215"/>
      <c r="H215"/>
      <c r="I215"/>
      <c r="J215"/>
      <c r="M215"/>
      <c r="N215"/>
      <c r="O215"/>
      <c r="P215"/>
      <c r="Q215"/>
      <c r="R215"/>
      <c r="S215"/>
      <c r="T215"/>
    </row>
    <row r="216" spans="1:20" s="15" customFormat="1" x14ac:dyDescent="0.3">
      <c r="A216"/>
      <c r="B216"/>
      <c r="C216"/>
      <c r="D216"/>
      <c r="E216"/>
      <c r="F216"/>
      <c r="G216"/>
      <c r="H216"/>
      <c r="I216"/>
      <c r="J216"/>
      <c r="M216"/>
      <c r="N216"/>
      <c r="O216"/>
      <c r="P216"/>
      <c r="Q216"/>
      <c r="R216"/>
      <c r="S216"/>
      <c r="T216"/>
    </row>
    <row r="217" spans="1:20" s="15" customFormat="1" x14ac:dyDescent="0.3">
      <c r="A217"/>
      <c r="B217"/>
      <c r="C217"/>
      <c r="D217"/>
      <c r="E217"/>
      <c r="F217"/>
      <c r="G217"/>
      <c r="H217"/>
      <c r="I217"/>
      <c r="J217"/>
      <c r="M217"/>
      <c r="N217"/>
      <c r="O217"/>
      <c r="P217"/>
      <c r="Q217"/>
      <c r="R217"/>
      <c r="S217"/>
      <c r="T217"/>
    </row>
    <row r="218" spans="1:20" s="15" customFormat="1" x14ac:dyDescent="0.3">
      <c r="A218"/>
      <c r="B218"/>
      <c r="C218"/>
      <c r="D218"/>
      <c r="E218"/>
      <c r="F218"/>
      <c r="G218"/>
      <c r="H218"/>
      <c r="I218"/>
      <c r="J218"/>
      <c r="M218"/>
      <c r="N218"/>
      <c r="O218"/>
      <c r="P218"/>
      <c r="Q218"/>
      <c r="R218"/>
      <c r="S218"/>
      <c r="T218"/>
    </row>
    <row r="219" spans="1:20" s="15" customFormat="1" x14ac:dyDescent="0.3">
      <c r="A219"/>
      <c r="B219"/>
      <c r="C219"/>
      <c r="D219"/>
      <c r="E219"/>
      <c r="F219"/>
      <c r="G219"/>
      <c r="H219"/>
      <c r="I219"/>
      <c r="J219"/>
      <c r="M219"/>
      <c r="N219"/>
      <c r="O219"/>
      <c r="P219"/>
      <c r="Q219"/>
      <c r="R219"/>
      <c r="S219"/>
      <c r="T219"/>
    </row>
    <row r="220" spans="1:20" s="15" customFormat="1" x14ac:dyDescent="0.3">
      <c r="A220"/>
      <c r="B220"/>
      <c r="C220"/>
      <c r="D220"/>
      <c r="E220"/>
      <c r="F220"/>
      <c r="G220"/>
      <c r="H220"/>
      <c r="I220"/>
      <c r="J220"/>
      <c r="M220"/>
      <c r="N220"/>
      <c r="O220"/>
      <c r="P220"/>
      <c r="Q220"/>
      <c r="R220"/>
      <c r="S220"/>
      <c r="T220"/>
    </row>
    <row r="221" spans="1:20" s="15" customFormat="1" x14ac:dyDescent="0.3">
      <c r="A221"/>
      <c r="B221"/>
      <c r="C221"/>
      <c r="D221"/>
      <c r="E221"/>
      <c r="F221"/>
      <c r="G221"/>
      <c r="H221"/>
      <c r="I221"/>
      <c r="J221"/>
      <c r="M221"/>
      <c r="N221"/>
      <c r="O221"/>
      <c r="P221"/>
      <c r="Q221"/>
      <c r="R221"/>
      <c r="S221"/>
      <c r="T221"/>
    </row>
    <row r="222" spans="1:20" s="15" customFormat="1" x14ac:dyDescent="0.3">
      <c r="A222"/>
      <c r="B222"/>
      <c r="C222"/>
      <c r="D222"/>
      <c r="E222"/>
      <c r="F222"/>
      <c r="G222"/>
      <c r="H222"/>
      <c r="I222"/>
      <c r="J222"/>
      <c r="M222"/>
      <c r="N222"/>
      <c r="O222"/>
      <c r="P222"/>
      <c r="Q222"/>
      <c r="R222"/>
      <c r="S222"/>
      <c r="T222"/>
    </row>
    <row r="223" spans="1:20" s="15" customFormat="1" x14ac:dyDescent="0.3">
      <c r="A223"/>
      <c r="B223"/>
      <c r="C223"/>
      <c r="D223"/>
      <c r="E223"/>
      <c r="F223"/>
      <c r="G223"/>
      <c r="H223"/>
      <c r="I223"/>
      <c r="J223"/>
      <c r="M223"/>
      <c r="N223"/>
      <c r="O223"/>
      <c r="P223"/>
      <c r="Q223"/>
      <c r="R223"/>
      <c r="S223"/>
      <c r="T223"/>
    </row>
    <row r="224" spans="1:20" s="15" customFormat="1" x14ac:dyDescent="0.3">
      <c r="A224"/>
      <c r="B224"/>
      <c r="C224"/>
      <c r="D224"/>
      <c r="E224"/>
      <c r="F224"/>
      <c r="G224"/>
      <c r="H224"/>
      <c r="I224"/>
      <c r="J224"/>
      <c r="M224"/>
      <c r="N224"/>
      <c r="O224"/>
      <c r="P224"/>
      <c r="Q224"/>
      <c r="R224"/>
      <c r="S224"/>
      <c r="T224"/>
    </row>
    <row r="225" spans="1:20" s="15" customFormat="1" x14ac:dyDescent="0.3">
      <c r="A225"/>
      <c r="B225"/>
      <c r="C225"/>
      <c r="D225"/>
      <c r="E225"/>
      <c r="F225"/>
      <c r="G225"/>
      <c r="H225"/>
      <c r="I225"/>
      <c r="J225"/>
      <c r="M225"/>
      <c r="N225"/>
      <c r="O225"/>
      <c r="P225"/>
      <c r="Q225"/>
      <c r="R225"/>
      <c r="S225"/>
      <c r="T225"/>
    </row>
    <row r="226" spans="1:20" s="15" customFormat="1" x14ac:dyDescent="0.3">
      <c r="A226"/>
      <c r="B226"/>
      <c r="C226"/>
      <c r="D226"/>
      <c r="E226"/>
      <c r="F226"/>
      <c r="G226"/>
      <c r="H226"/>
      <c r="I226"/>
      <c r="J226"/>
      <c r="M226"/>
      <c r="N226"/>
      <c r="O226"/>
      <c r="P226"/>
      <c r="Q226"/>
      <c r="R226"/>
      <c r="S226"/>
      <c r="T226"/>
    </row>
    <row r="227" spans="1:20" s="15" customFormat="1" x14ac:dyDescent="0.3">
      <c r="A227"/>
      <c r="B227"/>
      <c r="C227"/>
      <c r="D227"/>
      <c r="E227"/>
      <c r="F227"/>
      <c r="G227"/>
      <c r="H227"/>
      <c r="I227"/>
      <c r="J227"/>
      <c r="M227"/>
      <c r="N227"/>
      <c r="O227"/>
      <c r="P227"/>
      <c r="Q227"/>
      <c r="R227"/>
      <c r="S227"/>
      <c r="T227"/>
    </row>
    <row r="228" spans="1:20" s="15" customFormat="1" x14ac:dyDescent="0.3">
      <c r="A228"/>
      <c r="B228"/>
      <c r="C228"/>
      <c r="D228"/>
      <c r="E228"/>
      <c r="F228"/>
      <c r="G228"/>
      <c r="H228"/>
      <c r="I228"/>
      <c r="J228"/>
      <c r="M228"/>
      <c r="N228"/>
      <c r="O228"/>
      <c r="P228"/>
      <c r="Q228"/>
      <c r="R228"/>
      <c r="S228"/>
      <c r="T228"/>
    </row>
    <row r="229" spans="1:20" s="15" customFormat="1" x14ac:dyDescent="0.3">
      <c r="A229"/>
      <c r="B229"/>
      <c r="C229"/>
      <c r="D229"/>
      <c r="E229"/>
      <c r="F229"/>
      <c r="G229"/>
      <c r="H229"/>
      <c r="I229"/>
      <c r="J229"/>
      <c r="M229"/>
      <c r="N229"/>
      <c r="O229"/>
      <c r="P229"/>
      <c r="Q229"/>
      <c r="R229"/>
      <c r="S229"/>
      <c r="T229"/>
    </row>
    <row r="230" spans="1:20" s="15" customFormat="1" x14ac:dyDescent="0.3">
      <c r="A230"/>
      <c r="B230"/>
      <c r="C230"/>
      <c r="D230"/>
      <c r="E230"/>
      <c r="F230"/>
      <c r="G230"/>
      <c r="H230"/>
      <c r="I230"/>
      <c r="J230"/>
      <c r="M230"/>
      <c r="N230"/>
      <c r="O230"/>
      <c r="P230"/>
      <c r="Q230"/>
      <c r="R230"/>
      <c r="S230"/>
      <c r="T230"/>
    </row>
    <row r="231" spans="1:20" s="15" customFormat="1" x14ac:dyDescent="0.3">
      <c r="A231"/>
      <c r="B231"/>
      <c r="C231"/>
      <c r="D231"/>
      <c r="E231"/>
      <c r="F231"/>
      <c r="G231"/>
      <c r="H231"/>
      <c r="I231"/>
      <c r="J231"/>
      <c r="M231"/>
      <c r="N231"/>
      <c r="O231"/>
      <c r="P231"/>
      <c r="Q231"/>
      <c r="R231"/>
      <c r="S231"/>
      <c r="T231"/>
    </row>
    <row r="232" spans="1:20" s="15" customFormat="1" x14ac:dyDescent="0.3">
      <c r="A232"/>
      <c r="B232"/>
      <c r="C232"/>
      <c r="D232"/>
      <c r="E232"/>
      <c r="F232"/>
      <c r="G232"/>
      <c r="H232"/>
      <c r="I232"/>
      <c r="J232"/>
      <c r="M232"/>
      <c r="N232"/>
      <c r="O232"/>
      <c r="P232"/>
      <c r="Q232"/>
      <c r="R232"/>
      <c r="S232"/>
      <c r="T232"/>
    </row>
    <row r="233" spans="1:20" s="15" customFormat="1" x14ac:dyDescent="0.3">
      <c r="A233"/>
      <c r="B233"/>
      <c r="C233"/>
      <c r="D233"/>
      <c r="E233"/>
      <c r="F233"/>
      <c r="G233"/>
      <c r="H233"/>
      <c r="I233"/>
      <c r="J233"/>
      <c r="M233"/>
      <c r="N233"/>
      <c r="O233"/>
      <c r="P233"/>
      <c r="Q233"/>
      <c r="R233"/>
      <c r="S233"/>
      <c r="T233"/>
    </row>
    <row r="234" spans="1:20" s="15" customFormat="1" x14ac:dyDescent="0.3">
      <c r="A234"/>
      <c r="B234"/>
      <c r="C234"/>
      <c r="D234"/>
      <c r="E234"/>
      <c r="F234"/>
      <c r="G234"/>
      <c r="H234"/>
      <c r="I234"/>
      <c r="J234"/>
      <c r="M234"/>
      <c r="N234"/>
      <c r="O234"/>
      <c r="P234"/>
      <c r="Q234"/>
      <c r="R234"/>
      <c r="S234"/>
      <c r="T234"/>
    </row>
    <row r="235" spans="1:20" s="15" customFormat="1" x14ac:dyDescent="0.3">
      <c r="A235"/>
      <c r="B235"/>
      <c r="C235"/>
      <c r="D235"/>
      <c r="E235"/>
      <c r="F235"/>
      <c r="G235"/>
      <c r="H235"/>
      <c r="I235"/>
      <c r="J235"/>
      <c r="M235"/>
      <c r="N235"/>
      <c r="O235"/>
      <c r="P235"/>
      <c r="Q235"/>
      <c r="R235"/>
      <c r="S235"/>
      <c r="T235"/>
    </row>
    <row r="236" spans="1:20" s="15" customFormat="1" x14ac:dyDescent="0.3">
      <c r="A236"/>
      <c r="B236"/>
      <c r="C236"/>
      <c r="D236"/>
      <c r="E236"/>
      <c r="F236"/>
      <c r="G236"/>
      <c r="H236"/>
      <c r="I236"/>
      <c r="J236"/>
      <c r="M236"/>
      <c r="N236"/>
      <c r="O236"/>
      <c r="P236"/>
      <c r="Q236"/>
      <c r="R236"/>
      <c r="S236"/>
      <c r="T236"/>
    </row>
    <row r="237" spans="1:20" s="15" customFormat="1" x14ac:dyDescent="0.3">
      <c r="A237"/>
      <c r="B237"/>
      <c r="C237"/>
      <c r="D237"/>
      <c r="E237"/>
      <c r="F237"/>
      <c r="G237"/>
      <c r="H237"/>
      <c r="I237"/>
      <c r="J237"/>
      <c r="M237"/>
      <c r="N237"/>
      <c r="O237"/>
      <c r="P237"/>
      <c r="Q237"/>
      <c r="R237"/>
      <c r="S237"/>
      <c r="T237"/>
    </row>
    <row r="238" spans="1:20" s="15" customFormat="1" x14ac:dyDescent="0.3">
      <c r="A238"/>
      <c r="B238"/>
      <c r="C238"/>
      <c r="D238"/>
      <c r="E238"/>
      <c r="F238"/>
      <c r="G238"/>
      <c r="H238"/>
      <c r="I238"/>
      <c r="J238"/>
      <c r="M238"/>
      <c r="N238"/>
      <c r="O238"/>
      <c r="P238"/>
      <c r="Q238"/>
      <c r="R238"/>
      <c r="S238"/>
      <c r="T238"/>
    </row>
    <row r="239" spans="1:20" s="15" customFormat="1" x14ac:dyDescent="0.3">
      <c r="A239"/>
      <c r="B239"/>
      <c r="C239"/>
      <c r="D239"/>
      <c r="E239"/>
      <c r="F239"/>
      <c r="G239"/>
      <c r="H239"/>
      <c r="I239"/>
      <c r="J239"/>
      <c r="M239"/>
      <c r="N239"/>
      <c r="O239"/>
      <c r="P239"/>
      <c r="Q239"/>
      <c r="R239"/>
      <c r="S239"/>
      <c r="T239"/>
    </row>
    <row r="240" spans="1:20" s="15" customFormat="1" x14ac:dyDescent="0.3">
      <c r="A240"/>
      <c r="B240"/>
      <c r="C240"/>
      <c r="D240"/>
      <c r="E240"/>
      <c r="F240"/>
      <c r="G240"/>
      <c r="H240"/>
      <c r="I240"/>
      <c r="J240"/>
      <c r="M240"/>
      <c r="N240"/>
      <c r="O240"/>
      <c r="P240"/>
      <c r="Q240"/>
      <c r="R240"/>
      <c r="S240"/>
      <c r="T240"/>
    </row>
    <row r="241" spans="1:20" s="15" customFormat="1" x14ac:dyDescent="0.3">
      <c r="A241"/>
      <c r="B241"/>
      <c r="C241"/>
      <c r="D241"/>
      <c r="E241"/>
      <c r="F241"/>
      <c r="G241"/>
      <c r="H241"/>
      <c r="I241"/>
      <c r="J241"/>
      <c r="M241"/>
      <c r="N241"/>
      <c r="O241"/>
      <c r="P241"/>
      <c r="Q241"/>
      <c r="R241"/>
      <c r="S241"/>
      <c r="T241"/>
    </row>
    <row r="242" spans="1:20" s="15" customFormat="1" x14ac:dyDescent="0.3">
      <c r="A242"/>
      <c r="B242"/>
      <c r="C242"/>
      <c r="D242"/>
      <c r="E242"/>
      <c r="F242"/>
      <c r="G242"/>
      <c r="H242"/>
      <c r="I242"/>
      <c r="J242"/>
      <c r="M242"/>
      <c r="N242"/>
      <c r="O242"/>
      <c r="P242"/>
      <c r="Q242"/>
      <c r="R242"/>
      <c r="S242"/>
      <c r="T242"/>
    </row>
    <row r="243" spans="1:20" s="15" customFormat="1" x14ac:dyDescent="0.3">
      <c r="A243"/>
      <c r="B243"/>
      <c r="C243"/>
      <c r="D243"/>
      <c r="E243"/>
      <c r="F243"/>
      <c r="G243"/>
      <c r="H243"/>
      <c r="I243"/>
      <c r="J243"/>
      <c r="M243"/>
      <c r="N243"/>
      <c r="O243"/>
      <c r="P243"/>
      <c r="Q243"/>
      <c r="R243"/>
      <c r="S243"/>
      <c r="T243"/>
    </row>
    <row r="244" spans="1:20" s="15" customFormat="1" x14ac:dyDescent="0.3">
      <c r="A244"/>
      <c r="B244"/>
      <c r="C244"/>
      <c r="D244"/>
      <c r="E244"/>
      <c r="F244"/>
      <c r="G244"/>
      <c r="H244"/>
      <c r="I244"/>
      <c r="J244"/>
      <c r="M244"/>
      <c r="N244"/>
      <c r="O244"/>
      <c r="P244"/>
      <c r="Q244"/>
      <c r="R244"/>
      <c r="S244"/>
      <c r="T244"/>
    </row>
    <row r="245" spans="1:20" s="15" customFormat="1" x14ac:dyDescent="0.3">
      <c r="A245"/>
      <c r="B245"/>
      <c r="C245"/>
      <c r="D245"/>
      <c r="E245"/>
      <c r="F245"/>
      <c r="G245"/>
      <c r="H245"/>
      <c r="I245"/>
      <c r="J245"/>
      <c r="M245"/>
      <c r="N245"/>
      <c r="O245"/>
      <c r="P245"/>
      <c r="Q245"/>
      <c r="R245"/>
      <c r="S245"/>
      <c r="T245"/>
    </row>
    <row r="246" spans="1:20" s="15" customFormat="1" x14ac:dyDescent="0.3">
      <c r="A246"/>
      <c r="B246"/>
      <c r="C246"/>
      <c r="D246"/>
      <c r="E246"/>
      <c r="F246"/>
      <c r="G246"/>
      <c r="H246"/>
      <c r="I246"/>
      <c r="J246"/>
      <c r="M246"/>
      <c r="N246"/>
      <c r="O246"/>
      <c r="P246"/>
      <c r="Q246"/>
      <c r="R246"/>
      <c r="S246"/>
      <c r="T246"/>
    </row>
    <row r="247" spans="1:20" s="15" customFormat="1" x14ac:dyDescent="0.3">
      <c r="A247"/>
      <c r="B247"/>
      <c r="C247"/>
      <c r="D247"/>
      <c r="E247"/>
      <c r="F247"/>
      <c r="G247"/>
      <c r="H247"/>
      <c r="I247"/>
      <c r="J247"/>
      <c r="M247"/>
      <c r="N247"/>
      <c r="O247"/>
      <c r="P247"/>
      <c r="Q247"/>
      <c r="R247"/>
      <c r="S247"/>
      <c r="T247"/>
    </row>
    <row r="248" spans="1:20" s="15" customFormat="1" x14ac:dyDescent="0.3">
      <c r="A248"/>
      <c r="B248"/>
      <c r="C248"/>
      <c r="D248"/>
      <c r="E248"/>
      <c r="F248"/>
      <c r="G248"/>
      <c r="H248"/>
      <c r="I248"/>
      <c r="J248"/>
      <c r="M248"/>
      <c r="N248"/>
      <c r="O248"/>
      <c r="P248"/>
      <c r="Q248"/>
      <c r="R248"/>
      <c r="S248"/>
      <c r="T248"/>
    </row>
    <row r="249" spans="1:20" s="15" customFormat="1" x14ac:dyDescent="0.3">
      <c r="A249"/>
      <c r="B249"/>
      <c r="C249"/>
      <c r="D249"/>
      <c r="E249"/>
      <c r="F249"/>
      <c r="G249"/>
      <c r="H249"/>
      <c r="I249"/>
      <c r="J249"/>
      <c r="M249"/>
      <c r="N249"/>
      <c r="O249"/>
      <c r="P249"/>
      <c r="Q249"/>
      <c r="R249"/>
      <c r="S249"/>
      <c r="T249"/>
    </row>
    <row r="250" spans="1:20" s="15" customFormat="1" x14ac:dyDescent="0.3">
      <c r="A250"/>
      <c r="B250"/>
      <c r="C250"/>
      <c r="D250"/>
      <c r="E250"/>
      <c r="F250"/>
      <c r="G250"/>
      <c r="H250"/>
      <c r="I250"/>
      <c r="J250"/>
      <c r="M250"/>
      <c r="N250"/>
      <c r="O250"/>
      <c r="P250"/>
      <c r="Q250"/>
      <c r="R250"/>
      <c r="S250"/>
      <c r="T250"/>
    </row>
    <row r="251" spans="1:20" s="15" customFormat="1" x14ac:dyDescent="0.3">
      <c r="A251"/>
      <c r="B251"/>
      <c r="C251"/>
      <c r="D251"/>
      <c r="E251"/>
      <c r="F251"/>
      <c r="G251"/>
      <c r="H251"/>
      <c r="I251"/>
      <c r="J251"/>
      <c r="M251"/>
      <c r="N251"/>
      <c r="O251"/>
      <c r="P251"/>
      <c r="Q251"/>
      <c r="R251"/>
      <c r="S251"/>
      <c r="T251"/>
    </row>
    <row r="252" spans="1:20" s="15" customFormat="1" x14ac:dyDescent="0.3">
      <c r="A252"/>
      <c r="B252"/>
      <c r="C252"/>
      <c r="D252"/>
      <c r="E252"/>
      <c r="F252"/>
      <c r="G252"/>
      <c r="H252"/>
      <c r="I252"/>
      <c r="J252"/>
      <c r="M252"/>
      <c r="N252"/>
      <c r="O252"/>
      <c r="P252"/>
      <c r="Q252"/>
      <c r="R252"/>
      <c r="S252"/>
      <c r="T252"/>
    </row>
    <row r="253" spans="1:20" s="15" customFormat="1" x14ac:dyDescent="0.3">
      <c r="A253"/>
      <c r="B253"/>
      <c r="C253"/>
      <c r="D253"/>
      <c r="E253"/>
      <c r="F253"/>
      <c r="G253"/>
      <c r="H253"/>
      <c r="I253"/>
      <c r="J253"/>
      <c r="M253"/>
      <c r="N253"/>
      <c r="O253"/>
      <c r="P253"/>
      <c r="Q253"/>
      <c r="R253"/>
      <c r="S253"/>
      <c r="T253"/>
    </row>
    <row r="254" spans="1:20" s="15" customFormat="1" x14ac:dyDescent="0.3">
      <c r="A254"/>
      <c r="B254"/>
      <c r="C254"/>
      <c r="D254"/>
      <c r="E254"/>
      <c r="F254"/>
      <c r="G254"/>
      <c r="H254"/>
      <c r="I254"/>
      <c r="J254"/>
      <c r="M254"/>
      <c r="N254"/>
      <c r="O254"/>
      <c r="P254"/>
      <c r="Q254"/>
      <c r="R254"/>
      <c r="S254"/>
      <c r="T254"/>
    </row>
    <row r="255" spans="1:20" s="15" customFormat="1" x14ac:dyDescent="0.3">
      <c r="A255"/>
      <c r="B255"/>
      <c r="C255"/>
      <c r="D255"/>
      <c r="E255"/>
      <c r="F255"/>
      <c r="G255"/>
      <c r="H255"/>
      <c r="I255"/>
      <c r="J255"/>
      <c r="M255"/>
      <c r="N255"/>
      <c r="O255"/>
      <c r="P255"/>
      <c r="Q255"/>
      <c r="R255"/>
      <c r="S255"/>
      <c r="T255"/>
    </row>
    <row r="256" spans="1:20" s="15" customFormat="1" x14ac:dyDescent="0.3">
      <c r="A256"/>
      <c r="B256"/>
      <c r="C256"/>
      <c r="D256"/>
      <c r="E256"/>
      <c r="F256"/>
      <c r="G256"/>
      <c r="H256"/>
      <c r="I256"/>
      <c r="J256"/>
      <c r="M256"/>
      <c r="N256"/>
      <c r="O256"/>
      <c r="P256"/>
      <c r="Q256"/>
      <c r="R256"/>
      <c r="S256"/>
      <c r="T256"/>
    </row>
    <row r="257" spans="1:20" s="15" customFormat="1" x14ac:dyDescent="0.3">
      <c r="A257"/>
      <c r="B257"/>
      <c r="C257"/>
      <c r="D257"/>
      <c r="E257"/>
      <c r="F257"/>
      <c r="G257"/>
      <c r="H257"/>
      <c r="I257"/>
      <c r="J257"/>
      <c r="M257"/>
      <c r="N257"/>
      <c r="O257"/>
      <c r="P257"/>
      <c r="Q257"/>
      <c r="R257"/>
      <c r="S257"/>
      <c r="T257"/>
    </row>
    <row r="258" spans="1:20" s="15" customFormat="1" x14ac:dyDescent="0.3">
      <c r="A258"/>
      <c r="B258"/>
      <c r="C258"/>
      <c r="D258"/>
      <c r="E258"/>
      <c r="F258"/>
      <c r="G258"/>
      <c r="H258"/>
      <c r="I258"/>
      <c r="J258"/>
      <c r="M258"/>
      <c r="N258"/>
      <c r="O258"/>
      <c r="P258"/>
      <c r="Q258"/>
      <c r="R258"/>
      <c r="S258"/>
      <c r="T258"/>
    </row>
    <row r="259" spans="1:20" s="15" customFormat="1" x14ac:dyDescent="0.3">
      <c r="A259"/>
      <c r="B259"/>
      <c r="C259"/>
      <c r="D259"/>
      <c r="E259"/>
      <c r="F259"/>
      <c r="G259"/>
      <c r="H259"/>
      <c r="I259"/>
      <c r="J259"/>
      <c r="M259"/>
      <c r="N259"/>
      <c r="O259"/>
      <c r="P259"/>
      <c r="Q259"/>
      <c r="R259"/>
      <c r="S259"/>
      <c r="T259"/>
    </row>
    <row r="260" spans="1:20" s="15" customFormat="1" x14ac:dyDescent="0.3">
      <c r="A260"/>
      <c r="B260"/>
      <c r="C260"/>
      <c r="D260"/>
      <c r="E260"/>
      <c r="F260"/>
      <c r="G260"/>
      <c r="H260"/>
      <c r="I260"/>
      <c r="J260"/>
      <c r="M260"/>
      <c r="N260"/>
      <c r="O260"/>
      <c r="P260"/>
      <c r="Q260"/>
      <c r="R260"/>
      <c r="S260"/>
      <c r="T260"/>
    </row>
    <row r="261" spans="1:20" s="15" customFormat="1" x14ac:dyDescent="0.3">
      <c r="A261"/>
      <c r="B261"/>
      <c r="C261"/>
      <c r="D261"/>
      <c r="E261"/>
      <c r="F261"/>
      <c r="G261"/>
      <c r="H261"/>
      <c r="I261"/>
      <c r="J261"/>
      <c r="M261"/>
      <c r="N261"/>
      <c r="O261"/>
      <c r="P261"/>
      <c r="Q261"/>
      <c r="R261"/>
      <c r="S261"/>
      <c r="T261"/>
    </row>
    <row r="262" spans="1:20" s="15" customFormat="1" x14ac:dyDescent="0.3">
      <c r="A262"/>
      <c r="B262"/>
      <c r="C262"/>
      <c r="D262"/>
      <c r="E262"/>
      <c r="F262"/>
      <c r="G262"/>
      <c r="H262"/>
      <c r="I262"/>
      <c r="J262"/>
      <c r="M262"/>
      <c r="N262"/>
      <c r="O262"/>
      <c r="P262"/>
      <c r="Q262"/>
      <c r="R262"/>
      <c r="S262"/>
      <c r="T262"/>
    </row>
    <row r="263" spans="1:20" s="15" customFormat="1" x14ac:dyDescent="0.3">
      <c r="A263"/>
      <c r="B263"/>
      <c r="C263"/>
      <c r="D263"/>
      <c r="E263"/>
      <c r="F263"/>
      <c r="G263"/>
      <c r="H263"/>
      <c r="I263"/>
      <c r="J263"/>
      <c r="M263"/>
      <c r="N263"/>
      <c r="O263"/>
      <c r="P263"/>
      <c r="Q263"/>
      <c r="R263"/>
      <c r="S263"/>
      <c r="T263"/>
    </row>
    <row r="264" spans="1:20" s="15" customFormat="1" x14ac:dyDescent="0.3">
      <c r="A264"/>
      <c r="B264"/>
      <c r="C264"/>
      <c r="D264"/>
      <c r="E264"/>
      <c r="F264"/>
      <c r="G264"/>
      <c r="H264"/>
      <c r="I264"/>
      <c r="J264"/>
      <c r="M264"/>
      <c r="N264"/>
      <c r="O264"/>
      <c r="P264"/>
      <c r="Q264"/>
      <c r="R264"/>
      <c r="S264"/>
      <c r="T264"/>
    </row>
    <row r="265" spans="1:20" s="15" customFormat="1" x14ac:dyDescent="0.3">
      <c r="A265"/>
      <c r="B265"/>
      <c r="C265"/>
      <c r="D265"/>
      <c r="E265"/>
      <c r="F265"/>
      <c r="G265"/>
      <c r="H265"/>
      <c r="I265"/>
      <c r="J265"/>
      <c r="M265"/>
      <c r="N265"/>
      <c r="O265"/>
      <c r="P265"/>
      <c r="Q265"/>
      <c r="R265"/>
      <c r="S265"/>
      <c r="T265"/>
    </row>
    <row r="266" spans="1:20" s="15" customFormat="1" x14ac:dyDescent="0.3">
      <c r="A266"/>
      <c r="B266"/>
      <c r="C266"/>
      <c r="D266"/>
      <c r="E266"/>
      <c r="F266"/>
      <c r="G266"/>
      <c r="H266"/>
      <c r="I266"/>
      <c r="J266"/>
      <c r="M266"/>
      <c r="N266"/>
      <c r="O266"/>
      <c r="P266"/>
      <c r="Q266"/>
      <c r="R266"/>
      <c r="S266"/>
      <c r="T266"/>
    </row>
    <row r="267" spans="1:20" s="15" customFormat="1" x14ac:dyDescent="0.3">
      <c r="A267"/>
      <c r="B267"/>
      <c r="C267"/>
      <c r="D267"/>
      <c r="E267"/>
      <c r="F267"/>
      <c r="G267"/>
      <c r="H267"/>
      <c r="I267"/>
      <c r="J267"/>
      <c r="M267"/>
      <c r="N267"/>
      <c r="O267"/>
      <c r="P267"/>
      <c r="Q267"/>
      <c r="R267"/>
      <c r="S267"/>
      <c r="T267"/>
    </row>
    <row r="268" spans="1:20" s="15" customFormat="1" x14ac:dyDescent="0.3">
      <c r="A268"/>
      <c r="B268"/>
      <c r="C268"/>
      <c r="D268"/>
      <c r="E268"/>
      <c r="F268"/>
      <c r="G268"/>
      <c r="H268"/>
      <c r="I268"/>
      <c r="J268"/>
      <c r="M268"/>
      <c r="N268"/>
      <c r="O268"/>
      <c r="P268"/>
      <c r="Q268"/>
      <c r="R268"/>
      <c r="S268"/>
      <c r="T268"/>
    </row>
    <row r="269" spans="1:20" s="15" customFormat="1" x14ac:dyDescent="0.3">
      <c r="A269"/>
      <c r="B269"/>
      <c r="C269"/>
      <c r="D269"/>
      <c r="E269"/>
      <c r="F269"/>
      <c r="G269"/>
      <c r="H269"/>
      <c r="I269"/>
      <c r="J269"/>
      <c r="M269"/>
      <c r="N269"/>
      <c r="O269"/>
      <c r="P269"/>
      <c r="Q269"/>
      <c r="R269"/>
      <c r="S269"/>
      <c r="T269"/>
    </row>
    <row r="270" spans="1:20" s="15" customFormat="1" x14ac:dyDescent="0.3">
      <c r="A270"/>
      <c r="B270"/>
      <c r="C270"/>
      <c r="D270"/>
      <c r="E270"/>
      <c r="F270"/>
      <c r="G270"/>
      <c r="H270"/>
      <c r="I270"/>
      <c r="J270"/>
      <c r="M270"/>
      <c r="N270"/>
      <c r="O270"/>
      <c r="P270"/>
      <c r="Q270"/>
      <c r="R270"/>
      <c r="S270"/>
      <c r="T270"/>
    </row>
    <row r="271" spans="1:20" s="15" customFormat="1" x14ac:dyDescent="0.3">
      <c r="A271"/>
      <c r="B271"/>
      <c r="C271"/>
      <c r="D271"/>
      <c r="E271"/>
      <c r="F271"/>
      <c r="G271"/>
      <c r="H271"/>
      <c r="I271"/>
      <c r="J271"/>
      <c r="M271"/>
      <c r="N271"/>
      <c r="O271"/>
      <c r="P271"/>
      <c r="Q271"/>
      <c r="R271"/>
      <c r="S271"/>
      <c r="T271"/>
    </row>
    <row r="272" spans="1:20" s="15" customFormat="1" x14ac:dyDescent="0.3">
      <c r="A272"/>
      <c r="B272"/>
      <c r="C272"/>
      <c r="D272"/>
      <c r="E272"/>
      <c r="F272"/>
      <c r="G272"/>
      <c r="H272"/>
      <c r="I272"/>
      <c r="J272"/>
      <c r="M272"/>
      <c r="N272"/>
      <c r="O272"/>
      <c r="P272"/>
      <c r="Q272"/>
      <c r="R272"/>
      <c r="S272"/>
      <c r="T272"/>
    </row>
    <row r="273" spans="1:20" s="15" customFormat="1" x14ac:dyDescent="0.3">
      <c r="A273"/>
      <c r="B273"/>
      <c r="C273"/>
      <c r="D273"/>
      <c r="E273"/>
      <c r="F273"/>
      <c r="G273"/>
      <c r="H273"/>
      <c r="I273"/>
      <c r="J273"/>
      <c r="M273"/>
      <c r="N273"/>
      <c r="O273"/>
      <c r="P273"/>
      <c r="Q273"/>
      <c r="R273"/>
      <c r="S273"/>
      <c r="T273"/>
    </row>
    <row r="274" spans="1:20" s="15" customFormat="1" x14ac:dyDescent="0.3">
      <c r="A274"/>
      <c r="B274"/>
      <c r="C274"/>
      <c r="D274"/>
      <c r="E274"/>
      <c r="F274"/>
      <c r="G274"/>
      <c r="H274"/>
      <c r="I274"/>
      <c r="J274"/>
      <c r="M274"/>
      <c r="N274"/>
      <c r="O274"/>
      <c r="P274"/>
      <c r="Q274"/>
      <c r="R274"/>
      <c r="S274"/>
      <c r="T274"/>
    </row>
    <row r="275" spans="1:20" s="15" customFormat="1" x14ac:dyDescent="0.3">
      <c r="A275"/>
      <c r="B275"/>
      <c r="C275"/>
      <c r="D275"/>
      <c r="E275"/>
      <c r="F275"/>
      <c r="G275"/>
      <c r="H275"/>
      <c r="I275"/>
      <c r="J275"/>
      <c r="M275"/>
      <c r="N275"/>
      <c r="O275"/>
      <c r="P275"/>
      <c r="Q275"/>
      <c r="R275"/>
      <c r="S275"/>
      <c r="T275"/>
    </row>
    <row r="276" spans="1:20" s="15" customFormat="1" x14ac:dyDescent="0.3">
      <c r="A276"/>
      <c r="B276"/>
      <c r="C276"/>
      <c r="D276"/>
      <c r="E276"/>
      <c r="F276"/>
      <c r="G276"/>
      <c r="H276"/>
      <c r="I276"/>
      <c r="J276"/>
      <c r="M276"/>
      <c r="N276"/>
      <c r="O276"/>
      <c r="P276"/>
      <c r="Q276"/>
      <c r="R276"/>
      <c r="S276"/>
      <c r="T276"/>
    </row>
    <row r="277" spans="1:20" s="15" customFormat="1" x14ac:dyDescent="0.3">
      <c r="A277"/>
      <c r="B277"/>
      <c r="C277"/>
      <c r="D277"/>
      <c r="E277"/>
      <c r="F277"/>
      <c r="G277"/>
      <c r="H277"/>
      <c r="I277"/>
      <c r="J277"/>
      <c r="M277"/>
      <c r="N277"/>
      <c r="O277"/>
      <c r="P277"/>
      <c r="Q277"/>
      <c r="R277"/>
      <c r="S277"/>
      <c r="T277"/>
    </row>
    <row r="278" spans="1:20" s="15" customFormat="1" x14ac:dyDescent="0.3">
      <c r="A278"/>
      <c r="B278"/>
      <c r="C278"/>
      <c r="D278"/>
      <c r="E278"/>
      <c r="F278"/>
      <c r="G278"/>
      <c r="H278"/>
      <c r="I278"/>
      <c r="J278"/>
      <c r="M278"/>
      <c r="N278"/>
      <c r="O278"/>
      <c r="P278"/>
      <c r="Q278"/>
      <c r="R278"/>
      <c r="S278"/>
      <c r="T278"/>
    </row>
    <row r="279" spans="1:20" s="15" customFormat="1" x14ac:dyDescent="0.3">
      <c r="A279"/>
      <c r="B279"/>
      <c r="C279"/>
      <c r="D279"/>
      <c r="E279"/>
      <c r="F279"/>
      <c r="G279"/>
      <c r="H279"/>
      <c r="I279"/>
      <c r="J279"/>
      <c r="M279"/>
      <c r="N279"/>
      <c r="O279"/>
      <c r="P279"/>
      <c r="Q279"/>
      <c r="R279"/>
      <c r="S279"/>
      <c r="T279"/>
    </row>
    <row r="280" spans="1:20" s="15" customFormat="1" x14ac:dyDescent="0.3">
      <c r="A280"/>
      <c r="B280"/>
      <c r="C280"/>
      <c r="D280"/>
      <c r="E280"/>
      <c r="F280"/>
      <c r="G280"/>
      <c r="H280"/>
      <c r="I280"/>
      <c r="J280"/>
      <c r="M280"/>
      <c r="N280"/>
      <c r="O280"/>
      <c r="P280"/>
      <c r="Q280"/>
      <c r="R280"/>
      <c r="S280"/>
      <c r="T280"/>
    </row>
    <row r="281" spans="1:20" s="15" customFormat="1" x14ac:dyDescent="0.3">
      <c r="A281"/>
      <c r="B281"/>
      <c r="C281"/>
      <c r="D281"/>
      <c r="E281"/>
      <c r="F281"/>
      <c r="G281"/>
      <c r="H281"/>
      <c r="I281"/>
      <c r="J281"/>
      <c r="M281"/>
      <c r="N281"/>
      <c r="O281"/>
      <c r="P281"/>
      <c r="Q281"/>
      <c r="R281"/>
      <c r="S281"/>
      <c r="T281"/>
    </row>
    <row r="282" spans="1:20" s="15" customFormat="1" x14ac:dyDescent="0.3">
      <c r="A282"/>
      <c r="B282"/>
      <c r="C282"/>
      <c r="D282"/>
      <c r="E282"/>
      <c r="F282"/>
      <c r="G282"/>
      <c r="H282"/>
      <c r="I282"/>
      <c r="J282"/>
      <c r="M282"/>
      <c r="N282"/>
      <c r="O282"/>
      <c r="P282"/>
      <c r="Q282"/>
      <c r="R282"/>
      <c r="S282"/>
      <c r="T282"/>
    </row>
    <row r="283" spans="1:20" s="15" customFormat="1" x14ac:dyDescent="0.3">
      <c r="A283"/>
      <c r="B283"/>
      <c r="C283"/>
      <c r="D283"/>
      <c r="E283"/>
      <c r="F283"/>
      <c r="G283"/>
      <c r="H283"/>
      <c r="I283"/>
      <c r="J283"/>
      <c r="M283"/>
      <c r="N283"/>
      <c r="O283"/>
      <c r="P283"/>
      <c r="Q283"/>
      <c r="R283"/>
      <c r="S283"/>
      <c r="T283"/>
    </row>
    <row r="284" spans="1:20" s="15" customFormat="1" x14ac:dyDescent="0.3">
      <c r="A284"/>
      <c r="B284"/>
      <c r="C284"/>
      <c r="D284"/>
      <c r="E284"/>
      <c r="F284"/>
      <c r="G284"/>
      <c r="H284"/>
      <c r="I284"/>
      <c r="J284"/>
      <c r="M284"/>
      <c r="N284"/>
      <c r="O284"/>
      <c r="P284"/>
      <c r="Q284"/>
      <c r="R284"/>
      <c r="S284"/>
      <c r="T284"/>
    </row>
    <row r="285" spans="1:20" s="15" customFormat="1" x14ac:dyDescent="0.3">
      <c r="A285"/>
      <c r="B285"/>
      <c r="C285"/>
      <c r="D285"/>
      <c r="E285"/>
      <c r="F285"/>
      <c r="G285"/>
      <c r="H285"/>
      <c r="I285"/>
      <c r="J285"/>
      <c r="M285"/>
      <c r="N285"/>
      <c r="O285"/>
      <c r="P285"/>
      <c r="Q285"/>
      <c r="R285"/>
      <c r="S285"/>
      <c r="T285"/>
    </row>
    <row r="286" spans="1:20" s="15" customFormat="1" x14ac:dyDescent="0.3">
      <c r="A286"/>
      <c r="B286"/>
      <c r="C286"/>
      <c r="D286"/>
      <c r="E286"/>
      <c r="F286"/>
      <c r="G286"/>
      <c r="H286"/>
      <c r="I286"/>
      <c r="J286"/>
      <c r="M286"/>
      <c r="N286"/>
      <c r="O286"/>
      <c r="P286"/>
      <c r="Q286"/>
      <c r="R286"/>
      <c r="S286"/>
      <c r="T286"/>
    </row>
    <row r="287" spans="1:20" s="15" customFormat="1" x14ac:dyDescent="0.3">
      <c r="A287"/>
      <c r="B287"/>
      <c r="C287"/>
      <c r="D287"/>
      <c r="E287"/>
      <c r="F287"/>
      <c r="G287"/>
      <c r="H287"/>
      <c r="I287"/>
      <c r="J287"/>
      <c r="M287"/>
      <c r="N287"/>
      <c r="O287"/>
      <c r="P287"/>
      <c r="Q287"/>
      <c r="R287"/>
      <c r="S287"/>
      <c r="T287"/>
    </row>
    <row r="288" spans="1:20" s="15" customFormat="1" x14ac:dyDescent="0.3">
      <c r="A288"/>
      <c r="B288"/>
      <c r="C288"/>
      <c r="D288"/>
      <c r="E288"/>
      <c r="F288"/>
      <c r="G288"/>
      <c r="H288"/>
      <c r="I288"/>
      <c r="J288"/>
      <c r="M288"/>
      <c r="N288"/>
      <c r="O288"/>
      <c r="P288"/>
      <c r="Q288"/>
      <c r="R288"/>
      <c r="S288"/>
      <c r="T288"/>
    </row>
    <row r="289" spans="1:20" s="15" customFormat="1" x14ac:dyDescent="0.3">
      <c r="A289"/>
      <c r="B289"/>
      <c r="C289"/>
      <c r="D289"/>
      <c r="E289"/>
      <c r="F289"/>
      <c r="G289"/>
      <c r="H289"/>
      <c r="I289"/>
      <c r="J289"/>
      <c r="M289"/>
      <c r="N289"/>
      <c r="O289"/>
      <c r="P289"/>
      <c r="Q289"/>
      <c r="R289"/>
      <c r="S289"/>
      <c r="T289"/>
    </row>
    <row r="290" spans="1:20" s="15" customFormat="1" x14ac:dyDescent="0.3">
      <c r="A290"/>
      <c r="B290"/>
      <c r="C290"/>
      <c r="D290"/>
      <c r="E290"/>
      <c r="F290"/>
      <c r="G290"/>
      <c r="H290"/>
      <c r="I290"/>
      <c r="J290"/>
      <c r="M290"/>
      <c r="N290"/>
      <c r="O290"/>
      <c r="P290"/>
      <c r="Q290"/>
      <c r="R290"/>
      <c r="S290"/>
      <c r="T290"/>
    </row>
    <row r="291" spans="1:20" s="15" customFormat="1" x14ac:dyDescent="0.3">
      <c r="A291"/>
      <c r="B291"/>
      <c r="C291"/>
      <c r="D291"/>
      <c r="E291"/>
      <c r="F291"/>
      <c r="G291"/>
      <c r="H291"/>
      <c r="I291"/>
      <c r="J291"/>
      <c r="M291"/>
      <c r="N291"/>
      <c r="O291"/>
      <c r="P291"/>
      <c r="Q291"/>
      <c r="R291"/>
      <c r="S291"/>
      <c r="T291"/>
    </row>
    <row r="292" spans="1:20" s="15" customFormat="1" x14ac:dyDescent="0.3">
      <c r="A292"/>
      <c r="B292"/>
      <c r="C292"/>
      <c r="D292"/>
      <c r="E292"/>
      <c r="F292"/>
      <c r="G292"/>
      <c r="H292"/>
      <c r="I292"/>
      <c r="J292"/>
      <c r="M292"/>
      <c r="N292"/>
      <c r="O292"/>
      <c r="P292"/>
      <c r="Q292"/>
      <c r="R292"/>
      <c r="S292"/>
      <c r="T292"/>
    </row>
    <row r="293" spans="1:20" s="15" customFormat="1" x14ac:dyDescent="0.3">
      <c r="A293"/>
      <c r="B293"/>
      <c r="C293"/>
      <c r="D293"/>
      <c r="E293"/>
      <c r="F293"/>
      <c r="G293"/>
      <c r="H293"/>
      <c r="I293"/>
      <c r="J293"/>
      <c r="M293"/>
      <c r="N293"/>
      <c r="O293"/>
      <c r="P293"/>
      <c r="Q293"/>
      <c r="R293"/>
      <c r="S293"/>
      <c r="T293"/>
    </row>
    <row r="294" spans="1:20" s="15" customFormat="1" x14ac:dyDescent="0.3">
      <c r="A294"/>
      <c r="B294"/>
      <c r="C294"/>
      <c r="D294"/>
      <c r="E294"/>
      <c r="F294"/>
      <c r="G294"/>
      <c r="H294"/>
      <c r="I294"/>
      <c r="J294"/>
      <c r="M294"/>
      <c r="N294"/>
      <c r="O294"/>
      <c r="P294"/>
      <c r="Q294"/>
      <c r="R294"/>
      <c r="S294"/>
      <c r="T294"/>
    </row>
    <row r="295" spans="1:20" s="15" customFormat="1" x14ac:dyDescent="0.3">
      <c r="A295"/>
      <c r="B295"/>
      <c r="C295"/>
      <c r="D295"/>
      <c r="E295"/>
      <c r="F295"/>
      <c r="G295"/>
      <c r="H295"/>
      <c r="I295"/>
      <c r="J295"/>
      <c r="M295"/>
      <c r="N295"/>
      <c r="O295"/>
      <c r="P295"/>
      <c r="Q295"/>
      <c r="R295"/>
      <c r="S295"/>
      <c r="T295"/>
    </row>
    <row r="296" spans="1:20" s="15" customFormat="1" x14ac:dyDescent="0.3">
      <c r="A296"/>
      <c r="B296"/>
      <c r="C296"/>
      <c r="D296"/>
      <c r="E296"/>
      <c r="F296"/>
      <c r="G296"/>
      <c r="H296"/>
      <c r="I296"/>
      <c r="J296"/>
      <c r="M296"/>
      <c r="N296"/>
      <c r="O296"/>
      <c r="P296"/>
      <c r="Q296"/>
      <c r="R296"/>
      <c r="S296"/>
      <c r="T296"/>
    </row>
    <row r="297" spans="1:20" s="15" customFormat="1" x14ac:dyDescent="0.3">
      <c r="A297"/>
      <c r="B297"/>
      <c r="C297"/>
      <c r="D297"/>
      <c r="E297"/>
      <c r="F297"/>
      <c r="G297"/>
      <c r="H297"/>
      <c r="I297"/>
      <c r="J297"/>
      <c r="M297"/>
      <c r="N297"/>
      <c r="O297"/>
      <c r="P297"/>
      <c r="Q297"/>
      <c r="R297"/>
      <c r="S297"/>
      <c r="T297"/>
    </row>
    <row r="298" spans="1:20" s="15" customFormat="1" x14ac:dyDescent="0.3">
      <c r="A298"/>
      <c r="B298"/>
      <c r="C298"/>
      <c r="D298"/>
      <c r="E298"/>
      <c r="F298"/>
      <c r="G298"/>
      <c r="H298"/>
      <c r="I298"/>
      <c r="J298"/>
      <c r="M298"/>
      <c r="N298"/>
      <c r="O298"/>
      <c r="P298"/>
      <c r="Q298"/>
      <c r="R298"/>
      <c r="S298"/>
      <c r="T298"/>
    </row>
    <row r="299" spans="1:20" s="15" customFormat="1" x14ac:dyDescent="0.3">
      <c r="A299"/>
      <c r="B299"/>
      <c r="C299"/>
      <c r="D299"/>
      <c r="E299"/>
      <c r="F299"/>
      <c r="G299"/>
      <c r="H299"/>
      <c r="I299"/>
      <c r="J299"/>
      <c r="M299"/>
      <c r="N299"/>
      <c r="O299"/>
      <c r="P299"/>
      <c r="Q299"/>
      <c r="R299"/>
      <c r="S299"/>
      <c r="T299"/>
    </row>
  </sheetData>
  <pageMargins left="0.7" right="0.7" top="0.75" bottom="0.75" header="0.3" footer="0.3"/>
  <pageSetup paperSize="9" orientation="portrait" horizontalDpi="4294967294" verticalDpi="0" r:id="rId4"/>
  <tableParts count="3">
    <tablePart r:id="rId5"/>
    <tablePart r:id="rId6"/>
    <tablePart r:id="rId7"/>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23332F-C8FF-4C62-9108-0226C6DD61FE}">
  <dimension ref="A1:AZ343"/>
  <sheetViews>
    <sheetView showGridLines="0" showRowColHeaders="0" zoomScale="70" zoomScaleNormal="70" workbookViewId="0">
      <selection activeCell="G32" sqref="G32"/>
    </sheetView>
  </sheetViews>
  <sheetFormatPr defaultColWidth="9.44140625" defaultRowHeight="14.4" x14ac:dyDescent="0.3"/>
  <cols>
    <col min="1" max="1" width="7.109375" customWidth="1"/>
    <col min="2" max="2" width="28.5546875" style="24" customWidth="1"/>
    <col min="3" max="3" width="42.88671875" style="39" customWidth="1"/>
    <col min="4" max="14" width="14.33203125" style="39" customWidth="1"/>
    <col min="15" max="15" width="14.33203125" style="162" customWidth="1"/>
    <col min="16" max="16" width="14.33203125" customWidth="1"/>
    <col min="17" max="17" width="14.33203125" style="130" customWidth="1"/>
    <col min="18" max="18" width="14.33203125" customWidth="1"/>
    <col min="19" max="19" width="14.33203125" style="130" customWidth="1"/>
    <col min="20" max="20" width="14.33203125" customWidth="1"/>
    <col min="21" max="21" width="14.33203125" style="130" customWidth="1"/>
    <col min="22" max="22" width="14.33203125" customWidth="1"/>
    <col min="23" max="24" width="14.33203125" style="130" customWidth="1"/>
    <col min="25" max="25" width="14.33203125" customWidth="1"/>
    <col min="26" max="26" width="14.33203125" style="130" customWidth="1"/>
    <col min="27" max="27" width="14.33203125" customWidth="1"/>
    <col min="28" max="28" width="14.33203125" style="130" customWidth="1"/>
    <col min="29" max="29" width="14.33203125" customWidth="1"/>
    <col min="30" max="30" width="14.33203125" style="130" customWidth="1"/>
    <col min="31" max="35" width="14.33203125" customWidth="1"/>
  </cols>
  <sheetData>
    <row r="1" spans="1:30" s="4" customFormat="1" ht="37.5" customHeight="1" x14ac:dyDescent="0.5">
      <c r="A1" s="358" t="s">
        <v>1451</v>
      </c>
      <c r="B1" s="358"/>
      <c r="C1" s="358"/>
      <c r="E1" s="128"/>
      <c r="F1" s="128"/>
      <c r="G1" s="129"/>
      <c r="H1" s="128"/>
      <c r="I1" s="129"/>
      <c r="J1" s="128"/>
      <c r="K1" s="129"/>
      <c r="L1" s="128"/>
      <c r="M1" s="129"/>
      <c r="N1" s="128"/>
      <c r="O1" s="187"/>
      <c r="Q1" s="156"/>
      <c r="S1" s="156"/>
      <c r="U1" s="156"/>
      <c r="W1" s="156"/>
      <c r="X1" s="156"/>
      <c r="Z1" s="156"/>
      <c r="AB1" s="156"/>
      <c r="AD1" s="156"/>
    </row>
    <row r="2" spans="1:30" ht="15" customHeight="1" x14ac:dyDescent="0.3"/>
    <row r="3" spans="1:30" s="20" customFormat="1" x14ac:dyDescent="0.3">
      <c r="E3" s="164"/>
      <c r="F3" s="164"/>
      <c r="H3" s="164"/>
      <c r="J3" s="164"/>
      <c r="L3" s="164"/>
      <c r="N3" s="164"/>
      <c r="O3" s="164"/>
      <c r="Q3" s="164"/>
      <c r="S3" s="164"/>
      <c r="U3" s="164"/>
      <c r="W3" s="164"/>
      <c r="X3" s="164"/>
      <c r="Z3" s="164"/>
      <c r="AB3" s="164"/>
      <c r="AD3" s="164"/>
    </row>
    <row r="4" spans="1:30" s="20" customFormat="1" ht="19.5" customHeight="1" x14ac:dyDescent="0.3">
      <c r="E4" s="164"/>
      <c r="F4" s="164"/>
      <c r="H4" s="164"/>
      <c r="J4" s="164"/>
      <c r="L4" s="164"/>
      <c r="N4" s="164"/>
      <c r="O4" s="164"/>
      <c r="Q4" s="164"/>
      <c r="S4" s="164"/>
      <c r="U4" s="164"/>
      <c r="W4" s="164"/>
      <c r="X4" s="164"/>
      <c r="Z4" s="164"/>
      <c r="AB4" s="164"/>
      <c r="AD4" s="164"/>
    </row>
    <row r="5" spans="1:30" hidden="1" x14ac:dyDescent="0.3"/>
    <row r="8" spans="1:30" x14ac:dyDescent="0.3">
      <c r="B8" s="21"/>
      <c r="C8" s="21"/>
      <c r="D8" s="21"/>
      <c r="E8" s="162"/>
      <c r="F8" s="162"/>
      <c r="G8" s="21"/>
      <c r="H8" s="162"/>
      <c r="I8" s="21"/>
      <c r="J8" s="162"/>
      <c r="K8" s="21"/>
      <c r="L8" s="162"/>
      <c r="M8" s="21"/>
      <c r="N8" s="162"/>
    </row>
    <row r="9" spans="1:30" x14ac:dyDescent="0.3">
      <c r="B9" s="21"/>
      <c r="C9" s="21"/>
      <c r="D9" s="21"/>
      <c r="E9" s="162"/>
      <c r="F9" s="162"/>
      <c r="G9" s="21"/>
      <c r="H9" s="162"/>
      <c r="I9" s="21"/>
      <c r="J9" s="162"/>
      <c r="K9" s="21"/>
      <c r="L9" s="162"/>
      <c r="M9" s="21"/>
      <c r="N9" s="162"/>
    </row>
    <row r="10" spans="1:30" x14ac:dyDescent="0.3">
      <c r="B10" s="21"/>
      <c r="C10" s="21"/>
      <c r="D10" s="21"/>
      <c r="E10" s="162"/>
      <c r="F10" s="162"/>
      <c r="G10" s="21"/>
      <c r="H10" s="162"/>
      <c r="I10" s="21"/>
      <c r="J10" s="162"/>
      <c r="K10" s="21"/>
      <c r="L10" s="162"/>
      <c r="M10" s="21"/>
      <c r="N10" s="162"/>
    </row>
    <row r="11" spans="1:30" x14ac:dyDescent="0.3">
      <c r="B11" s="21"/>
      <c r="C11" s="21"/>
      <c r="D11" s="21"/>
      <c r="E11" s="162"/>
      <c r="F11" s="162"/>
      <c r="G11" s="21"/>
      <c r="H11" s="162"/>
      <c r="I11" s="21"/>
      <c r="J11" s="162"/>
      <c r="K11" s="21"/>
      <c r="L11" s="162"/>
      <c r="M11" s="21"/>
      <c r="N11" s="162"/>
    </row>
    <row r="12" spans="1:30" x14ac:dyDescent="0.3">
      <c r="B12" s="21"/>
      <c r="C12" s="21"/>
      <c r="D12" s="21"/>
      <c r="E12" s="162"/>
      <c r="F12" s="162"/>
      <c r="G12" s="21"/>
      <c r="H12" s="162"/>
      <c r="I12" s="21"/>
      <c r="J12" s="162"/>
      <c r="K12" s="21"/>
      <c r="L12" s="162"/>
      <c r="M12" s="21"/>
      <c r="N12" s="162"/>
    </row>
    <row r="13" spans="1:30" x14ac:dyDescent="0.3">
      <c r="B13" s="145"/>
      <c r="C13" s="21"/>
      <c r="D13" s="21"/>
      <c r="E13" s="162"/>
      <c r="F13" s="162"/>
      <c r="G13" s="21"/>
      <c r="H13" s="162"/>
      <c r="I13" s="21"/>
      <c r="J13" s="162"/>
      <c r="K13" s="21"/>
      <c r="L13" s="162"/>
      <c r="M13" s="21"/>
      <c r="N13" s="162"/>
    </row>
    <row r="14" spans="1:30" x14ac:dyDescent="0.3">
      <c r="B14" s="21"/>
      <c r="C14" s="21"/>
      <c r="D14" s="21"/>
      <c r="E14" s="162"/>
      <c r="F14" s="162"/>
      <c r="G14" s="21"/>
      <c r="H14" s="162"/>
      <c r="I14" s="21"/>
      <c r="J14" s="162"/>
      <c r="K14" s="21"/>
      <c r="L14" s="162"/>
      <c r="M14" s="21"/>
      <c r="N14" s="162"/>
    </row>
    <row r="19" spans="2:52" ht="15" customHeight="1" x14ac:dyDescent="0.3"/>
    <row r="20" spans="2:52" ht="15" customHeight="1" x14ac:dyDescent="0.3"/>
    <row r="21" spans="2:52" ht="15" customHeight="1" x14ac:dyDescent="0.3">
      <c r="AF21" s="182"/>
      <c r="AG21" s="182"/>
      <c r="AH21" s="182"/>
      <c r="AI21" s="182"/>
      <c r="AJ21" s="182"/>
      <c r="AK21" s="182"/>
      <c r="AL21" s="182"/>
      <c r="AM21" s="182"/>
      <c r="AN21" s="182"/>
      <c r="AO21" s="182"/>
      <c r="AP21" s="182"/>
      <c r="AQ21" s="182"/>
      <c r="AR21" s="182"/>
      <c r="AS21" s="182"/>
      <c r="AT21" s="182"/>
      <c r="AU21" s="182"/>
      <c r="AV21" s="182"/>
      <c r="AW21" s="182"/>
      <c r="AX21" s="182"/>
      <c r="AY21" s="182"/>
      <c r="AZ21" s="182"/>
    </row>
    <row r="22" spans="2:52" x14ac:dyDescent="0.3">
      <c r="AF22" s="182"/>
      <c r="AG22" s="182"/>
      <c r="AH22" s="182"/>
      <c r="AI22" s="182"/>
      <c r="AJ22" s="182"/>
      <c r="AK22" s="182"/>
      <c r="AL22" s="182"/>
      <c r="AM22" s="182"/>
      <c r="AN22" s="182"/>
      <c r="AO22" s="182"/>
      <c r="AP22" s="182"/>
      <c r="AQ22" s="182"/>
      <c r="AR22" s="182"/>
      <c r="AS22" s="182"/>
      <c r="AT22" s="182"/>
      <c r="AU22" s="182"/>
      <c r="AV22" s="182"/>
      <c r="AW22" s="182"/>
      <c r="AX22" s="182"/>
      <c r="AY22" s="182"/>
      <c r="AZ22" s="182"/>
    </row>
    <row r="23" spans="2:52" ht="15" customHeight="1" x14ac:dyDescent="0.3">
      <c r="C23" s="359" t="s">
        <v>0</v>
      </c>
      <c r="D23" s="357" t="s">
        <v>1478</v>
      </c>
      <c r="E23" s="357"/>
      <c r="F23" s="166"/>
      <c r="G23" s="167"/>
      <c r="H23" s="166"/>
      <c r="I23" s="175"/>
      <c r="J23" s="166"/>
      <c r="K23" s="175"/>
      <c r="L23" s="166"/>
      <c r="M23" s="175"/>
      <c r="N23" s="362" t="s">
        <v>287</v>
      </c>
      <c r="O23" s="362"/>
      <c r="P23" s="41"/>
      <c r="Q23" s="188"/>
      <c r="R23" s="41"/>
      <c r="S23" s="188"/>
      <c r="T23" s="41"/>
      <c r="U23" s="188"/>
      <c r="V23" s="52"/>
      <c r="W23" s="356" t="s">
        <v>1486</v>
      </c>
      <c r="X23" s="356"/>
      <c r="Y23" s="181"/>
      <c r="Z23" s="361"/>
      <c r="AA23" s="361"/>
      <c r="AB23" s="189"/>
      <c r="AC23" s="165"/>
      <c r="AD23" s="189"/>
      <c r="AE23" s="165"/>
      <c r="AF23" s="183"/>
      <c r="AG23" s="183"/>
      <c r="AH23" s="183"/>
      <c r="AI23" s="183"/>
      <c r="AJ23" s="182"/>
      <c r="AK23" s="182"/>
      <c r="AL23" s="182"/>
      <c r="AM23" s="182"/>
      <c r="AN23" s="182"/>
      <c r="AO23" s="182"/>
      <c r="AP23" s="182"/>
      <c r="AQ23" s="182"/>
      <c r="AR23" s="182"/>
      <c r="AS23" s="182"/>
      <c r="AT23" s="182"/>
      <c r="AU23" s="182"/>
      <c r="AV23" s="182"/>
      <c r="AW23" s="182"/>
      <c r="AX23" s="182"/>
      <c r="AY23" s="182"/>
      <c r="AZ23" s="182"/>
    </row>
    <row r="24" spans="2:52" ht="45" customHeight="1" x14ac:dyDescent="0.3">
      <c r="C24" s="359"/>
      <c r="D24" s="169" t="str">
        <f>LEFT(D25,16)</f>
        <v>Current Listsize</v>
      </c>
      <c r="E24" s="169" t="str">
        <f>RIGHT(E25,23)</f>
        <v>Total Diabetes Register</v>
      </c>
      <c r="F24" s="169" t="str">
        <f>RIGHT(F25,8)</f>
        <v>0-15 Yrs</v>
      </c>
      <c r="G24" s="169" t="str">
        <f>"% "&amp;F24</f>
        <v>% 0-15 Yrs</v>
      </c>
      <c r="H24" s="169" t="str">
        <f>RIGHT(H25,9)</f>
        <v>16-39 Yrs</v>
      </c>
      <c r="I24" s="169" t="str">
        <f>"% "&amp;H24</f>
        <v>% 16-39 Yrs</v>
      </c>
      <c r="J24" s="169" t="str">
        <f>RIGHT(J25,9)</f>
        <v>40-64 Yrs</v>
      </c>
      <c r="K24" s="169" t="str">
        <f>"% "&amp;J24</f>
        <v>% 40-64 Yrs</v>
      </c>
      <c r="L24" s="169" t="str">
        <f>RIGHT(L25,7)</f>
        <v>65+ Yrs</v>
      </c>
      <c r="M24" s="169" t="str">
        <f>"% "&amp;L24</f>
        <v>% 65+ Yrs</v>
      </c>
      <c r="N24" s="180" t="str">
        <f>RIGHT(N25,15)</f>
        <v>Type 1 Diabetes</v>
      </c>
      <c r="O24" s="180" t="str">
        <f>RIGHT(O25,8)</f>
        <v>0-15 Yrs</v>
      </c>
      <c r="P24" s="180" t="str">
        <f>"% "&amp;O24</f>
        <v>% 0-15 Yrs</v>
      </c>
      <c r="Q24" s="180" t="str">
        <f>RIGHT(Q25,8)</f>
        <v>6-39 Yrs</v>
      </c>
      <c r="R24" s="180" t="str">
        <f>"% "&amp;Q24</f>
        <v>% 6-39 Yrs</v>
      </c>
      <c r="S24" s="180" t="str">
        <f>RIGHT(S25,8)</f>
        <v>0-64 Yrs</v>
      </c>
      <c r="T24" s="180" t="str">
        <f>"% "&amp;S24</f>
        <v>% 0-64 Yrs</v>
      </c>
      <c r="U24" s="180" t="str">
        <f>RIGHT(U25,8)</f>
        <v xml:space="preserve"> 65+ Yrs</v>
      </c>
      <c r="V24" s="180" t="str">
        <f>"% "&amp;U24</f>
        <v>%  65+ Yrs</v>
      </c>
      <c r="W24" s="53" t="str">
        <f>RIGHT(W25,15)</f>
        <v>Type 2 Diabetes</v>
      </c>
      <c r="X24" s="53" t="str">
        <f>RIGHT(X25,9)</f>
        <v xml:space="preserve"> 0-15 Yrs</v>
      </c>
      <c r="Y24" s="53" t="str">
        <f>"% "&amp;X24</f>
        <v>%  0-15 Yrs</v>
      </c>
      <c r="Z24" s="53" t="str">
        <f>RIGHT(Z25,9)</f>
        <v>16-39 Yrs</v>
      </c>
      <c r="AA24" s="53" t="str">
        <f>"% "&amp;Z24</f>
        <v>% 16-39 Yrs</v>
      </c>
      <c r="AB24" s="53" t="str">
        <f>RIGHT(AB25,10)</f>
        <v xml:space="preserve"> 40-64 Yrs</v>
      </c>
      <c r="AC24" s="53" t="str">
        <f>"% "&amp;AB24</f>
        <v>%  40-64 Yrs</v>
      </c>
      <c r="AD24" s="53" t="str">
        <f>RIGHT(AD25,8)</f>
        <v xml:space="preserve"> 65+ Yrs</v>
      </c>
      <c r="AE24" s="53" t="str">
        <f>"% "&amp;AD24</f>
        <v>%  65+ Yrs</v>
      </c>
      <c r="AF24" s="184"/>
      <c r="AG24" s="184"/>
      <c r="AH24" s="184" t="str">
        <f>LEFT(AH25,14)</f>
        <v/>
      </c>
      <c r="AI24" s="184"/>
      <c r="AJ24" s="182"/>
      <c r="AK24" s="182"/>
      <c r="AL24" s="182"/>
      <c r="AM24" s="182"/>
      <c r="AN24" s="182"/>
      <c r="AO24" s="182"/>
      <c r="AP24" s="182"/>
      <c r="AQ24" s="182"/>
      <c r="AR24" s="182"/>
      <c r="AS24" s="182"/>
      <c r="AT24" s="182"/>
      <c r="AU24" s="182"/>
      <c r="AV24" s="182"/>
      <c r="AW24" s="182"/>
      <c r="AX24" s="182"/>
      <c r="AY24" s="182"/>
      <c r="AZ24" s="182"/>
    </row>
    <row r="25" spans="2:52" s="38" customFormat="1" ht="57.6" hidden="1" x14ac:dyDescent="0.3">
      <c r="B25" s="24"/>
      <c r="C25" s="28" t="s">
        <v>285</v>
      </c>
      <c r="D25" s="170" t="s">
        <v>286</v>
      </c>
      <c r="E25" s="179" t="s">
        <v>1436</v>
      </c>
      <c r="F25" s="162" t="s">
        <v>1462</v>
      </c>
      <c r="G25" s="21" t="s">
        <v>1452</v>
      </c>
      <c r="H25" s="162" t="s">
        <v>1463</v>
      </c>
      <c r="I25" s="21" t="s">
        <v>1453</v>
      </c>
      <c r="J25" s="162" t="s">
        <v>1464</v>
      </c>
      <c r="K25" s="21" t="s">
        <v>1454</v>
      </c>
      <c r="L25" s="162" t="s">
        <v>1465</v>
      </c>
      <c r="M25" s="21" t="s">
        <v>1455</v>
      </c>
      <c r="N25" s="162" t="s">
        <v>1461</v>
      </c>
      <c r="O25" s="162" t="s">
        <v>1466</v>
      </c>
      <c r="P25" s="21" t="s">
        <v>1456</v>
      </c>
      <c r="Q25" s="162" t="s">
        <v>1467</v>
      </c>
      <c r="R25" s="21" t="s">
        <v>1457</v>
      </c>
      <c r="S25" s="162" t="s">
        <v>1468</v>
      </c>
      <c r="T25" s="21" t="s">
        <v>1458</v>
      </c>
      <c r="U25" s="162" t="s">
        <v>1469</v>
      </c>
      <c r="V25" s="21" t="s">
        <v>1459</v>
      </c>
      <c r="W25" s="162" t="s">
        <v>1460</v>
      </c>
      <c r="X25" s="162" t="s">
        <v>1470</v>
      </c>
      <c r="Y25" s="21" t="s">
        <v>1474</v>
      </c>
      <c r="Z25" s="162" t="s">
        <v>1471</v>
      </c>
      <c r="AA25" s="21" t="s">
        <v>1475</v>
      </c>
      <c r="AB25" s="162" t="s">
        <v>1472</v>
      </c>
      <c r="AC25" s="21" t="s">
        <v>1476</v>
      </c>
      <c r="AD25" s="162" t="s">
        <v>1473</v>
      </c>
      <c r="AE25" s="21" t="s">
        <v>1477</v>
      </c>
    </row>
    <row r="26" spans="2:52" x14ac:dyDescent="0.3">
      <c r="C26" s="28" t="s">
        <v>116</v>
      </c>
      <c r="D26" s="170">
        <v>230828</v>
      </c>
      <c r="E26" s="172">
        <v>15515</v>
      </c>
      <c r="F26" s="162">
        <v>90</v>
      </c>
      <c r="G26" s="178">
        <v>5.8008378988076053E-3</v>
      </c>
      <c r="H26" s="162">
        <v>1147</v>
      </c>
      <c r="I26" s="178">
        <v>7.3928456332581369E-2</v>
      </c>
      <c r="J26" s="162">
        <v>9072</v>
      </c>
      <c r="K26" s="178">
        <v>0.58472446019980662</v>
      </c>
      <c r="L26" s="162">
        <v>5206</v>
      </c>
      <c r="M26" s="178">
        <v>0.33554624556880436</v>
      </c>
      <c r="N26" s="162">
        <v>570</v>
      </c>
      <c r="O26" s="162">
        <v>74</v>
      </c>
      <c r="P26" s="178">
        <v>0.12982456140350876</v>
      </c>
      <c r="Q26" s="162">
        <v>240</v>
      </c>
      <c r="R26" s="178">
        <v>0.42105263157894735</v>
      </c>
      <c r="S26" s="162">
        <v>213</v>
      </c>
      <c r="T26" s="178">
        <v>0.37368421052631579</v>
      </c>
      <c r="U26" s="162">
        <v>43</v>
      </c>
      <c r="V26" s="178">
        <v>7.5438596491228069E-2</v>
      </c>
      <c r="W26" s="162">
        <v>14637</v>
      </c>
      <c r="X26" s="162">
        <v>3</v>
      </c>
      <c r="Y26" s="178">
        <v>2.0496003279360525E-4</v>
      </c>
      <c r="Z26" s="162">
        <v>854</v>
      </c>
      <c r="AA26" s="178">
        <v>5.8345289335246291E-2</v>
      </c>
      <c r="AB26" s="162">
        <v>8691</v>
      </c>
      <c r="AC26" s="178">
        <v>0.59376921500307445</v>
      </c>
      <c r="AD26" s="162">
        <v>5089</v>
      </c>
      <c r="AE26" s="178">
        <v>0.34768053562888568</v>
      </c>
    </row>
    <row r="27" spans="2:52" x14ac:dyDescent="0.3">
      <c r="C27" s="348" t="s">
        <v>117</v>
      </c>
      <c r="D27" s="170">
        <v>33380</v>
      </c>
      <c r="E27" s="172">
        <v>2552</v>
      </c>
      <c r="F27" s="162">
        <v>8</v>
      </c>
      <c r="G27" s="178">
        <v>3.134796238244514E-3</v>
      </c>
      <c r="H27" s="162">
        <v>185</v>
      </c>
      <c r="I27" s="178">
        <v>7.2492163009404392E-2</v>
      </c>
      <c r="J27" s="162">
        <v>1481</v>
      </c>
      <c r="K27" s="178">
        <v>0.58032915360501569</v>
      </c>
      <c r="L27" s="162">
        <v>878</v>
      </c>
      <c r="M27" s="178">
        <v>0.34404388714733541</v>
      </c>
      <c r="N27" s="162">
        <v>98</v>
      </c>
      <c r="O27" s="162">
        <v>7</v>
      </c>
      <c r="P27" s="178">
        <v>7.1428571428571425E-2</v>
      </c>
      <c r="Q27" s="162">
        <v>47</v>
      </c>
      <c r="R27" s="178">
        <v>0.47959183673469385</v>
      </c>
      <c r="S27" s="162">
        <v>38</v>
      </c>
      <c r="T27" s="178">
        <v>0.38775510204081631</v>
      </c>
      <c r="U27" s="162">
        <v>6</v>
      </c>
      <c r="V27" s="178">
        <v>6.1224489795918366E-2</v>
      </c>
      <c r="W27" s="162">
        <v>2441</v>
      </c>
      <c r="X27" s="162">
        <v>1</v>
      </c>
      <c r="Y27" s="178">
        <v>4.0966816878328555E-4</v>
      </c>
      <c r="Z27" s="162">
        <v>136</v>
      </c>
      <c r="AA27" s="178">
        <v>5.5714870954526832E-2</v>
      </c>
      <c r="AB27" s="162">
        <v>1436</v>
      </c>
      <c r="AC27" s="178">
        <v>0.58828349037279803</v>
      </c>
      <c r="AD27" s="162">
        <v>868</v>
      </c>
      <c r="AE27" s="178">
        <v>0.35559197050389185</v>
      </c>
    </row>
    <row r="28" spans="2:52" x14ac:dyDescent="0.3">
      <c r="C28" s="348" t="s">
        <v>119</v>
      </c>
      <c r="D28" s="170">
        <v>40830</v>
      </c>
      <c r="E28" s="172">
        <v>2139</v>
      </c>
      <c r="F28" s="162">
        <v>11</v>
      </c>
      <c r="G28" s="178">
        <v>5.1425899953249183E-3</v>
      </c>
      <c r="H28" s="162">
        <v>185</v>
      </c>
      <c r="I28" s="178">
        <v>8.6489013557737263E-2</v>
      </c>
      <c r="J28" s="162">
        <v>1313</v>
      </c>
      <c r="K28" s="178">
        <v>0.61383824216923799</v>
      </c>
      <c r="L28" s="162">
        <v>630</v>
      </c>
      <c r="M28" s="178">
        <v>0.29453015427769985</v>
      </c>
      <c r="N28" s="162">
        <v>80</v>
      </c>
      <c r="O28" s="162">
        <v>7</v>
      </c>
      <c r="P28" s="178">
        <v>8.7499999999999994E-2</v>
      </c>
      <c r="Q28" s="162">
        <v>33</v>
      </c>
      <c r="R28" s="178">
        <v>0.41249999999999998</v>
      </c>
      <c r="S28" s="162">
        <v>34</v>
      </c>
      <c r="T28" s="178">
        <v>0.42499999999999999</v>
      </c>
      <c r="U28" s="162">
        <v>6</v>
      </c>
      <c r="V28" s="178">
        <v>7.4999999999999997E-2</v>
      </c>
      <c r="W28" s="162">
        <v>2002</v>
      </c>
      <c r="X28" s="162">
        <v>0</v>
      </c>
      <c r="Y28" s="178">
        <v>0</v>
      </c>
      <c r="Z28" s="162">
        <v>144</v>
      </c>
      <c r="AA28" s="178">
        <v>7.1928071928071935E-2</v>
      </c>
      <c r="AB28" s="162">
        <v>1246</v>
      </c>
      <c r="AC28" s="178">
        <v>0.6223776223776224</v>
      </c>
      <c r="AD28" s="162">
        <v>612</v>
      </c>
      <c r="AE28" s="178">
        <v>0.30569430569430567</v>
      </c>
    </row>
    <row r="29" spans="2:52" x14ac:dyDescent="0.3">
      <c r="C29" s="348" t="s">
        <v>128</v>
      </c>
      <c r="D29" s="170">
        <v>40115</v>
      </c>
      <c r="E29" s="172">
        <v>2732</v>
      </c>
      <c r="F29" s="162">
        <v>21</v>
      </c>
      <c r="G29" s="178">
        <v>7.6866764275256225E-3</v>
      </c>
      <c r="H29" s="162">
        <v>165</v>
      </c>
      <c r="I29" s="178">
        <v>6.0395314787701319E-2</v>
      </c>
      <c r="J29" s="162">
        <v>1541</v>
      </c>
      <c r="K29" s="178">
        <v>0.56405563689604687</v>
      </c>
      <c r="L29" s="162">
        <v>1005</v>
      </c>
      <c r="M29" s="178">
        <v>0.36786237188872623</v>
      </c>
      <c r="N29" s="162">
        <v>110</v>
      </c>
      <c r="O29" s="162">
        <v>19</v>
      </c>
      <c r="P29" s="178">
        <v>0.17272727272727273</v>
      </c>
      <c r="Q29" s="162">
        <v>42</v>
      </c>
      <c r="R29" s="178">
        <v>0.38181818181818183</v>
      </c>
      <c r="S29" s="162">
        <v>34</v>
      </c>
      <c r="T29" s="178">
        <v>0.30909090909090908</v>
      </c>
      <c r="U29" s="162">
        <v>15</v>
      </c>
      <c r="V29" s="178">
        <v>0.13636363636363635</v>
      </c>
      <c r="W29" s="162">
        <v>2562</v>
      </c>
      <c r="X29" s="162">
        <v>1</v>
      </c>
      <c r="Y29" s="178">
        <v>3.9032006245120999E-4</v>
      </c>
      <c r="Z29" s="162">
        <v>117</v>
      </c>
      <c r="AA29" s="178">
        <v>4.5667447306791571E-2</v>
      </c>
      <c r="AB29" s="162">
        <v>1475</v>
      </c>
      <c r="AC29" s="178">
        <v>0.57572209211553471</v>
      </c>
      <c r="AD29" s="162">
        <v>969</v>
      </c>
      <c r="AE29" s="178">
        <v>0.37822014051522246</v>
      </c>
    </row>
    <row r="30" spans="2:52" x14ac:dyDescent="0.3">
      <c r="B30"/>
      <c r="C30" s="348" t="s">
        <v>132</v>
      </c>
      <c r="D30" s="170">
        <v>47556</v>
      </c>
      <c r="E30" s="172">
        <v>3183</v>
      </c>
      <c r="F30" s="162">
        <v>17</v>
      </c>
      <c r="G30" s="178">
        <v>5.3408733898837575E-3</v>
      </c>
      <c r="H30" s="162">
        <v>227</v>
      </c>
      <c r="I30" s="178">
        <v>7.1316368206094882E-2</v>
      </c>
      <c r="J30" s="162">
        <v>1774</v>
      </c>
      <c r="K30" s="178">
        <v>0.55733584668551683</v>
      </c>
      <c r="L30" s="162">
        <v>1165</v>
      </c>
      <c r="M30" s="178">
        <v>0.36600691171850458</v>
      </c>
      <c r="N30" s="162">
        <v>119</v>
      </c>
      <c r="O30" s="162">
        <v>14</v>
      </c>
      <c r="P30" s="178">
        <v>0.11764705882352941</v>
      </c>
      <c r="Q30" s="162">
        <v>56</v>
      </c>
      <c r="R30" s="178">
        <v>0.47058823529411764</v>
      </c>
      <c r="S30" s="162">
        <v>40</v>
      </c>
      <c r="T30" s="178">
        <v>0.33613445378151263</v>
      </c>
      <c r="U30" s="162">
        <v>9</v>
      </c>
      <c r="V30" s="178">
        <v>7.5630252100840331E-2</v>
      </c>
      <c r="W30" s="162">
        <v>2973</v>
      </c>
      <c r="X30" s="162">
        <v>1</v>
      </c>
      <c r="Y30" s="178">
        <v>3.3636057854019509E-4</v>
      </c>
      <c r="Z30" s="162">
        <v>161</v>
      </c>
      <c r="AA30" s="178">
        <v>5.415405314497141E-2</v>
      </c>
      <c r="AB30" s="162">
        <v>1681</v>
      </c>
      <c r="AC30" s="178">
        <v>0.56542213252606799</v>
      </c>
      <c r="AD30" s="162">
        <v>1130</v>
      </c>
      <c r="AE30" s="178">
        <v>0.38008745375042047</v>
      </c>
    </row>
    <row r="31" spans="2:52" x14ac:dyDescent="0.3">
      <c r="B31"/>
      <c r="C31" s="348" t="s">
        <v>129</v>
      </c>
      <c r="D31" s="170">
        <v>34305</v>
      </c>
      <c r="E31" s="172">
        <v>2152</v>
      </c>
      <c r="F31" s="162">
        <v>15</v>
      </c>
      <c r="G31" s="178">
        <v>6.970260223048327E-3</v>
      </c>
      <c r="H31" s="162">
        <v>188</v>
      </c>
      <c r="I31" s="178">
        <v>8.7360594795539037E-2</v>
      </c>
      <c r="J31" s="162">
        <v>1368</v>
      </c>
      <c r="K31" s="178">
        <v>0.63568773234200748</v>
      </c>
      <c r="L31" s="162">
        <v>581</v>
      </c>
      <c r="M31" s="178">
        <v>0.26998141263940523</v>
      </c>
      <c r="N31" s="162">
        <v>79</v>
      </c>
      <c r="O31" s="162">
        <v>13</v>
      </c>
      <c r="P31" s="178">
        <v>0.16455696202531644</v>
      </c>
      <c r="Q31" s="162">
        <v>36</v>
      </c>
      <c r="R31" s="178">
        <v>0.45569620253164556</v>
      </c>
      <c r="S31" s="162">
        <v>30</v>
      </c>
      <c r="T31" s="178">
        <v>0.379746835443038</v>
      </c>
      <c r="U31" s="162">
        <v>0</v>
      </c>
      <c r="V31" s="178">
        <v>0</v>
      </c>
      <c r="W31" s="162">
        <v>2028</v>
      </c>
      <c r="X31" s="162">
        <v>0</v>
      </c>
      <c r="Y31" s="178">
        <v>0</v>
      </c>
      <c r="Z31" s="162">
        <v>141</v>
      </c>
      <c r="AA31" s="178">
        <v>6.9526627218934905E-2</v>
      </c>
      <c r="AB31" s="162">
        <v>1311</v>
      </c>
      <c r="AC31" s="178">
        <v>0.64644970414201186</v>
      </c>
      <c r="AD31" s="162">
        <v>576</v>
      </c>
      <c r="AE31" s="178">
        <v>0.28402366863905326</v>
      </c>
    </row>
    <row r="32" spans="2:52" x14ac:dyDescent="0.3">
      <c r="B32"/>
      <c r="C32" s="348" t="s">
        <v>136</v>
      </c>
      <c r="D32" s="170">
        <v>34642</v>
      </c>
      <c r="E32" s="172">
        <v>2757</v>
      </c>
      <c r="F32" s="162">
        <v>18</v>
      </c>
      <c r="G32" s="178">
        <v>6.5288356909684441E-3</v>
      </c>
      <c r="H32" s="162">
        <v>197</v>
      </c>
      <c r="I32" s="178">
        <v>7.1454479506710189E-2</v>
      </c>
      <c r="J32" s="162">
        <v>1595</v>
      </c>
      <c r="K32" s="178">
        <v>0.57852738483859267</v>
      </c>
      <c r="L32" s="162">
        <v>947</v>
      </c>
      <c r="M32" s="178">
        <v>0.34348929996372868</v>
      </c>
      <c r="N32" s="162">
        <v>84</v>
      </c>
      <c r="O32" s="162">
        <v>14</v>
      </c>
      <c r="P32" s="178">
        <v>0.16666666666666666</v>
      </c>
      <c r="Q32" s="162">
        <v>26</v>
      </c>
      <c r="R32" s="178">
        <v>0.30952380952380953</v>
      </c>
      <c r="S32" s="162">
        <v>37</v>
      </c>
      <c r="T32" s="178">
        <v>0.44047619047619047</v>
      </c>
      <c r="U32" s="162">
        <v>7</v>
      </c>
      <c r="V32" s="178">
        <v>8.3333333333333329E-2</v>
      </c>
      <c r="W32" s="162">
        <v>2631</v>
      </c>
      <c r="X32" s="162">
        <v>0</v>
      </c>
      <c r="Y32" s="178">
        <v>0</v>
      </c>
      <c r="Z32" s="162">
        <v>155</v>
      </c>
      <c r="AA32" s="178">
        <v>5.8912960851387308E-2</v>
      </c>
      <c r="AB32" s="162">
        <v>1542</v>
      </c>
      <c r="AC32" s="178">
        <v>0.58608893956670471</v>
      </c>
      <c r="AD32" s="162">
        <v>934</v>
      </c>
      <c r="AE32" s="178">
        <v>0.35499809958190803</v>
      </c>
    </row>
    <row r="33" spans="2:31" x14ac:dyDescent="0.3">
      <c r="B33"/>
      <c r="C33" s="25" t="s">
        <v>138</v>
      </c>
      <c r="D33" s="170">
        <v>336868</v>
      </c>
      <c r="E33" s="172">
        <v>16375</v>
      </c>
      <c r="F33" s="162">
        <v>89</v>
      </c>
      <c r="G33" s="178">
        <v>5.4351145038167943E-3</v>
      </c>
      <c r="H33" s="162">
        <v>1142</v>
      </c>
      <c r="I33" s="178">
        <v>6.9740458015267182E-2</v>
      </c>
      <c r="J33" s="162">
        <v>8228</v>
      </c>
      <c r="K33" s="178">
        <v>0.50247328244274814</v>
      </c>
      <c r="L33" s="162">
        <v>6916</v>
      </c>
      <c r="M33" s="178">
        <v>0.42235114503816795</v>
      </c>
      <c r="N33" s="162">
        <v>1024</v>
      </c>
      <c r="O33" s="162">
        <v>79</v>
      </c>
      <c r="P33" s="178">
        <v>7.71484375E-2</v>
      </c>
      <c r="Q33" s="162">
        <v>548</v>
      </c>
      <c r="R33" s="178">
        <v>0.53515625</v>
      </c>
      <c r="S33" s="162">
        <v>336</v>
      </c>
      <c r="T33" s="178">
        <v>0.328125</v>
      </c>
      <c r="U33" s="162">
        <v>61</v>
      </c>
      <c r="V33" s="178">
        <v>5.95703125E-2</v>
      </c>
      <c r="W33" s="162">
        <v>15263</v>
      </c>
      <c r="X33" s="162">
        <v>4</v>
      </c>
      <c r="Y33" s="178">
        <v>2.6207167660355108E-4</v>
      </c>
      <c r="Z33" s="162">
        <v>578</v>
      </c>
      <c r="AA33" s="178">
        <v>3.786935726921313E-2</v>
      </c>
      <c r="AB33" s="162">
        <v>7846</v>
      </c>
      <c r="AC33" s="178">
        <v>0.5140535936578654</v>
      </c>
      <c r="AD33" s="162">
        <v>6835</v>
      </c>
      <c r="AE33" s="178">
        <v>0.44781497739631787</v>
      </c>
    </row>
    <row r="34" spans="2:31" x14ac:dyDescent="0.3">
      <c r="B34"/>
      <c r="C34" s="25" t="s">
        <v>232</v>
      </c>
      <c r="D34" s="170">
        <v>283251</v>
      </c>
      <c r="E34" s="172">
        <v>17710</v>
      </c>
      <c r="F34" s="162">
        <v>121</v>
      </c>
      <c r="G34" s="178">
        <v>6.8322981366459624E-3</v>
      </c>
      <c r="H34" s="162">
        <v>1017</v>
      </c>
      <c r="I34" s="178">
        <v>5.7425183512140036E-2</v>
      </c>
      <c r="J34" s="162">
        <v>7591</v>
      </c>
      <c r="K34" s="178">
        <v>0.42862789384528516</v>
      </c>
      <c r="L34" s="162">
        <v>8981</v>
      </c>
      <c r="M34" s="178">
        <v>0.50711462450592881</v>
      </c>
      <c r="N34" s="162">
        <v>1126</v>
      </c>
      <c r="O34" s="162">
        <v>106</v>
      </c>
      <c r="P34" s="178">
        <v>9.4138543516873896E-2</v>
      </c>
      <c r="Q34" s="162">
        <v>439</v>
      </c>
      <c r="R34" s="178">
        <v>0.38987566607460034</v>
      </c>
      <c r="S34" s="162">
        <v>437</v>
      </c>
      <c r="T34" s="178">
        <v>0.38809946714031973</v>
      </c>
      <c r="U34" s="162">
        <v>144</v>
      </c>
      <c r="V34" s="178">
        <v>0.12788632326820604</v>
      </c>
      <c r="W34" s="162">
        <v>16308</v>
      </c>
      <c r="X34" s="162">
        <v>3</v>
      </c>
      <c r="Y34" s="178">
        <v>1.8395879323031641E-4</v>
      </c>
      <c r="Z34" s="162">
        <v>532</v>
      </c>
      <c r="AA34" s="178">
        <v>3.2622025999509446E-2</v>
      </c>
      <c r="AB34" s="162">
        <v>7034</v>
      </c>
      <c r="AC34" s="178">
        <v>0.43132205052734857</v>
      </c>
      <c r="AD34" s="162">
        <v>8739</v>
      </c>
      <c r="AE34" s="178">
        <v>0.53587196467991172</v>
      </c>
    </row>
    <row r="35" spans="2:31" x14ac:dyDescent="0.3">
      <c r="B35"/>
      <c r="C35" s="25" t="s">
        <v>133</v>
      </c>
      <c r="D35" s="170">
        <v>446715</v>
      </c>
      <c r="E35" s="172">
        <v>31804</v>
      </c>
      <c r="F35" s="162">
        <v>199</v>
      </c>
      <c r="G35" s="178">
        <v>6.2570745818136082E-3</v>
      </c>
      <c r="H35" s="162">
        <v>2476</v>
      </c>
      <c r="I35" s="178">
        <v>7.7851842535530125E-2</v>
      </c>
      <c r="J35" s="162">
        <v>18457</v>
      </c>
      <c r="K35" s="178">
        <v>0.58033580681675256</v>
      </c>
      <c r="L35" s="162">
        <v>10672</v>
      </c>
      <c r="M35" s="178">
        <v>0.33555527606590368</v>
      </c>
      <c r="N35" s="162">
        <v>1006</v>
      </c>
      <c r="O35" s="162">
        <v>115</v>
      </c>
      <c r="P35" s="178">
        <v>0.1143141153081511</v>
      </c>
      <c r="Q35" s="162">
        <v>530</v>
      </c>
      <c r="R35" s="178">
        <v>0.52683896620278325</v>
      </c>
      <c r="S35" s="162">
        <v>291</v>
      </c>
      <c r="T35" s="178">
        <v>0.28926441351888665</v>
      </c>
      <c r="U35" s="162">
        <v>59</v>
      </c>
      <c r="V35" s="178">
        <v>5.8648111332007952E-2</v>
      </c>
      <c r="W35" s="162">
        <v>30417</v>
      </c>
      <c r="X35" s="162">
        <v>8</v>
      </c>
      <c r="Y35" s="178">
        <v>2.6301081631982114E-4</v>
      </c>
      <c r="Z35" s="162">
        <v>1788</v>
      </c>
      <c r="AA35" s="178">
        <v>5.8782917447480029E-2</v>
      </c>
      <c r="AB35" s="162">
        <v>17711</v>
      </c>
      <c r="AC35" s="178">
        <v>0.58227307098004411</v>
      </c>
      <c r="AD35" s="162">
        <v>10428</v>
      </c>
      <c r="AE35" s="178">
        <v>0.34283459907288688</v>
      </c>
    </row>
    <row r="36" spans="2:31" x14ac:dyDescent="0.3">
      <c r="B36"/>
      <c r="C36" s="25" t="s">
        <v>126</v>
      </c>
      <c r="D36" s="170">
        <v>308891</v>
      </c>
      <c r="E36" s="172">
        <v>22256</v>
      </c>
      <c r="F36" s="162">
        <v>126</v>
      </c>
      <c r="G36" s="178">
        <v>5.6613946800862687E-3</v>
      </c>
      <c r="H36" s="162">
        <v>1374</v>
      </c>
      <c r="I36" s="178">
        <v>6.1736161035226458E-2</v>
      </c>
      <c r="J36" s="162">
        <v>10881</v>
      </c>
      <c r="K36" s="178">
        <v>0.48890186915887851</v>
      </c>
      <c r="L36" s="162">
        <v>9875</v>
      </c>
      <c r="M36" s="178">
        <v>0.44370057512580879</v>
      </c>
      <c r="N36" s="162">
        <v>851</v>
      </c>
      <c r="O36" s="162">
        <v>109</v>
      </c>
      <c r="P36" s="178">
        <v>0.12808460634547592</v>
      </c>
      <c r="Q36" s="162">
        <v>344</v>
      </c>
      <c r="R36" s="178">
        <v>0.40423031727379555</v>
      </c>
      <c r="S36" s="162">
        <v>286</v>
      </c>
      <c r="T36" s="178">
        <v>0.33607520564042304</v>
      </c>
      <c r="U36" s="162">
        <v>112</v>
      </c>
      <c r="V36" s="178">
        <v>0.13160987074030553</v>
      </c>
      <c r="W36" s="162">
        <v>21089</v>
      </c>
      <c r="X36" s="162">
        <v>7</v>
      </c>
      <c r="Y36" s="178">
        <v>3.3192659680402104E-4</v>
      </c>
      <c r="Z36" s="162">
        <v>970</v>
      </c>
      <c r="AA36" s="178">
        <v>4.5995542699985771E-2</v>
      </c>
      <c r="AB36" s="162">
        <v>10466</v>
      </c>
      <c r="AC36" s="178">
        <v>0.49627768030726921</v>
      </c>
      <c r="AD36" s="162">
        <v>9646</v>
      </c>
      <c r="AE36" s="178">
        <v>0.45739485039594102</v>
      </c>
    </row>
    <row r="37" spans="2:31" x14ac:dyDescent="0.3">
      <c r="B37"/>
      <c r="C37" s="25" t="s">
        <v>130</v>
      </c>
      <c r="D37" s="170">
        <v>378245</v>
      </c>
      <c r="E37" s="172">
        <v>21232</v>
      </c>
      <c r="F37" s="162">
        <v>74</v>
      </c>
      <c r="G37" s="178">
        <v>3.4853051996985682E-3</v>
      </c>
      <c r="H37" s="162">
        <v>2182</v>
      </c>
      <c r="I37" s="178">
        <v>0.10276940467219292</v>
      </c>
      <c r="J37" s="162">
        <v>12240</v>
      </c>
      <c r="K37" s="178">
        <v>0.57648831951770907</v>
      </c>
      <c r="L37" s="162">
        <v>6736</v>
      </c>
      <c r="M37" s="178">
        <v>0.31725697061039942</v>
      </c>
      <c r="N37" s="162">
        <v>885</v>
      </c>
      <c r="O37" s="162">
        <v>54</v>
      </c>
      <c r="P37" s="178">
        <v>6.1016949152542375E-2</v>
      </c>
      <c r="Q37" s="162">
        <v>543</v>
      </c>
      <c r="R37" s="178">
        <v>0.61355932203389829</v>
      </c>
      <c r="S37" s="162">
        <v>242</v>
      </c>
      <c r="T37" s="178">
        <v>0.27344632768361582</v>
      </c>
      <c r="U37" s="162">
        <v>31</v>
      </c>
      <c r="V37" s="178">
        <v>3.5028248587570622E-2</v>
      </c>
      <c r="W37" s="162">
        <v>20173</v>
      </c>
      <c r="X37" s="162">
        <v>13</v>
      </c>
      <c r="Y37" s="178">
        <v>6.4442571754325085E-4</v>
      </c>
      <c r="Z37" s="162">
        <v>1535</v>
      </c>
      <c r="AA37" s="178">
        <v>7.6091805879145394E-2</v>
      </c>
      <c r="AB37" s="162">
        <v>11751</v>
      </c>
      <c r="AC37" s="178">
        <v>0.58251127745005704</v>
      </c>
      <c r="AD37" s="162">
        <v>6622</v>
      </c>
      <c r="AE37" s="178">
        <v>0.32826054627472362</v>
      </c>
    </row>
    <row r="38" spans="2:31" x14ac:dyDescent="0.3">
      <c r="B38"/>
      <c r="C38" s="25" t="s">
        <v>147</v>
      </c>
      <c r="D38" s="170">
        <v>270441</v>
      </c>
      <c r="E38" s="172">
        <v>15407</v>
      </c>
      <c r="F38" s="162">
        <v>96</v>
      </c>
      <c r="G38" s="178">
        <v>6.2309339910430325E-3</v>
      </c>
      <c r="H38" s="162">
        <v>962</v>
      </c>
      <c r="I38" s="178">
        <v>6.2439151035243723E-2</v>
      </c>
      <c r="J38" s="162">
        <v>7656</v>
      </c>
      <c r="K38" s="178">
        <v>0.49691698578568183</v>
      </c>
      <c r="L38" s="162">
        <v>6693</v>
      </c>
      <c r="M38" s="178">
        <v>0.43441292918803143</v>
      </c>
      <c r="N38" s="162">
        <v>822</v>
      </c>
      <c r="O38" s="162">
        <v>89</v>
      </c>
      <c r="P38" s="178">
        <v>0.10827250608272507</v>
      </c>
      <c r="Q38" s="162">
        <v>373</v>
      </c>
      <c r="R38" s="178">
        <v>0.4537712895377129</v>
      </c>
      <c r="S38" s="162">
        <v>288</v>
      </c>
      <c r="T38" s="178">
        <v>0.35036496350364965</v>
      </c>
      <c r="U38" s="162">
        <v>62</v>
      </c>
      <c r="V38" s="178">
        <v>7.5425790754257913E-2</v>
      </c>
      <c r="W38" s="162">
        <v>14394</v>
      </c>
      <c r="X38" s="162">
        <v>3</v>
      </c>
      <c r="Y38" s="178">
        <v>2.0842017507294707E-4</v>
      </c>
      <c r="Z38" s="162">
        <v>519</v>
      </c>
      <c r="AA38" s="178">
        <v>3.605669028761984E-2</v>
      </c>
      <c r="AB38" s="162">
        <v>7176</v>
      </c>
      <c r="AC38" s="178">
        <v>0.49854105877448934</v>
      </c>
      <c r="AD38" s="162">
        <v>6540</v>
      </c>
      <c r="AE38" s="178">
        <v>0.45435598165902458</v>
      </c>
    </row>
    <row r="39" spans="2:31" x14ac:dyDescent="0.3">
      <c r="B39"/>
      <c r="C39" s="28" t="s">
        <v>1027</v>
      </c>
      <c r="D39" s="170">
        <v>2255239</v>
      </c>
      <c r="E39" s="172">
        <v>140299</v>
      </c>
      <c r="F39" s="162">
        <v>795</v>
      </c>
      <c r="G39" s="178">
        <v>5.6664694687773966E-3</v>
      </c>
      <c r="H39" s="162">
        <v>10300</v>
      </c>
      <c r="I39" s="178">
        <v>7.3414635884788915E-2</v>
      </c>
      <c r="J39" s="162">
        <v>74125</v>
      </c>
      <c r="K39" s="178">
        <v>0.52833591116116296</v>
      </c>
      <c r="L39" s="162">
        <v>55079</v>
      </c>
      <c r="M39" s="178">
        <v>0.39258298348527076</v>
      </c>
      <c r="N39" s="162">
        <v>6284</v>
      </c>
      <c r="O39" s="162">
        <v>626</v>
      </c>
      <c r="P39" s="178">
        <v>9.9618077657542964E-2</v>
      </c>
      <c r="Q39" s="162">
        <v>3017</v>
      </c>
      <c r="R39" s="178">
        <v>0.4801082113303628</v>
      </c>
      <c r="S39" s="162">
        <v>2093</v>
      </c>
      <c r="T39" s="178">
        <v>0.33306810948440485</v>
      </c>
      <c r="U39" s="162">
        <v>512</v>
      </c>
      <c r="V39" s="178">
        <v>8.1476766390833857E-2</v>
      </c>
      <c r="W39" s="162">
        <v>132281</v>
      </c>
      <c r="X39" s="162">
        <v>41</v>
      </c>
      <c r="Y39" s="178">
        <v>3.0994625078431521E-4</v>
      </c>
      <c r="Z39" s="162">
        <v>6776</v>
      </c>
      <c r="AA39" s="178">
        <v>5.1224287690598044E-2</v>
      </c>
      <c r="AB39" s="162">
        <v>70675</v>
      </c>
      <c r="AC39" s="178">
        <v>0.53427929937027996</v>
      </c>
      <c r="AD39" s="162">
        <v>53899</v>
      </c>
      <c r="AE39" s="178">
        <v>0.40745836514692207</v>
      </c>
    </row>
    <row r="40" spans="2:31" x14ac:dyDescent="0.3">
      <c r="B40"/>
      <c r="C40"/>
      <c r="D40"/>
      <c r="E40"/>
      <c r="F40"/>
      <c r="G40"/>
      <c r="H40"/>
      <c r="I40"/>
      <c r="J40"/>
      <c r="K40"/>
      <c r="L40"/>
      <c r="M40"/>
      <c r="N40"/>
      <c r="O40"/>
      <c r="Q40"/>
      <c r="S40"/>
      <c r="U40"/>
      <c r="W40"/>
      <c r="X40"/>
      <c r="Z40"/>
      <c r="AB40"/>
      <c r="AD40"/>
    </row>
    <row r="41" spans="2:31" x14ac:dyDescent="0.3">
      <c r="B41"/>
      <c r="C41"/>
      <c r="D41"/>
      <c r="E41"/>
      <c r="F41"/>
      <c r="G41"/>
      <c r="H41"/>
      <c r="I41"/>
      <c r="J41"/>
      <c r="K41"/>
      <c r="L41"/>
      <c r="M41"/>
      <c r="N41"/>
      <c r="O41"/>
      <c r="Q41"/>
      <c r="S41"/>
      <c r="U41"/>
      <c r="W41"/>
      <c r="X41"/>
      <c r="Z41"/>
      <c r="AB41"/>
      <c r="AD41"/>
    </row>
    <row r="42" spans="2:31" x14ac:dyDescent="0.3">
      <c r="B42"/>
      <c r="C42"/>
      <c r="D42"/>
      <c r="E42"/>
      <c r="F42"/>
      <c r="G42"/>
      <c r="H42"/>
      <c r="I42"/>
      <c r="J42"/>
      <c r="K42"/>
      <c r="L42"/>
      <c r="M42"/>
      <c r="N42"/>
      <c r="O42"/>
      <c r="Q42"/>
      <c r="S42"/>
      <c r="U42"/>
      <c r="W42"/>
      <c r="X42"/>
      <c r="Z42"/>
      <c r="AB42"/>
      <c r="AD42"/>
    </row>
    <row r="43" spans="2:31" x14ac:dyDescent="0.3">
      <c r="B43"/>
      <c r="C43"/>
      <c r="D43"/>
      <c r="E43"/>
      <c r="F43"/>
      <c r="G43"/>
      <c r="H43"/>
      <c r="I43"/>
      <c r="J43"/>
      <c r="K43"/>
      <c r="L43"/>
      <c r="M43"/>
      <c r="N43"/>
      <c r="O43"/>
      <c r="Q43"/>
      <c r="S43"/>
      <c r="U43"/>
      <c r="W43"/>
      <c r="X43"/>
      <c r="Z43"/>
      <c r="AB43"/>
      <c r="AD43"/>
    </row>
    <row r="44" spans="2:31" x14ac:dyDescent="0.3">
      <c r="B44"/>
      <c r="C44"/>
      <c r="D44"/>
      <c r="E44"/>
      <c r="F44"/>
      <c r="G44"/>
      <c r="H44"/>
      <c r="I44"/>
      <c r="J44"/>
      <c r="K44"/>
      <c r="L44"/>
      <c r="M44"/>
      <c r="N44"/>
      <c r="O44"/>
      <c r="Q44"/>
      <c r="S44"/>
      <c r="U44"/>
      <c r="W44"/>
      <c r="X44"/>
      <c r="Z44"/>
      <c r="AB44"/>
      <c r="AD44"/>
    </row>
    <row r="45" spans="2:31" x14ac:dyDescent="0.3">
      <c r="B45"/>
      <c r="C45"/>
      <c r="D45"/>
      <c r="E45"/>
      <c r="F45"/>
      <c r="G45"/>
      <c r="H45"/>
      <c r="I45"/>
      <c r="J45"/>
      <c r="K45"/>
      <c r="L45"/>
      <c r="M45"/>
      <c r="N45"/>
      <c r="O45"/>
      <c r="Q45"/>
      <c r="S45"/>
      <c r="U45"/>
      <c r="W45"/>
      <c r="X45"/>
      <c r="Z45"/>
      <c r="AB45"/>
      <c r="AD45"/>
    </row>
    <row r="46" spans="2:31" x14ac:dyDescent="0.3">
      <c r="B46"/>
      <c r="C46"/>
      <c r="D46"/>
      <c r="E46"/>
      <c r="F46"/>
      <c r="G46"/>
      <c r="H46"/>
      <c r="I46"/>
      <c r="J46"/>
      <c r="K46"/>
      <c r="L46"/>
      <c r="M46"/>
      <c r="N46"/>
      <c r="O46"/>
      <c r="Q46"/>
      <c r="S46"/>
      <c r="U46"/>
      <c r="W46"/>
      <c r="X46"/>
      <c r="Z46"/>
      <c r="AB46"/>
      <c r="AD46"/>
    </row>
    <row r="47" spans="2:31" x14ac:dyDescent="0.3">
      <c r="B47"/>
      <c r="C47"/>
      <c r="D47"/>
      <c r="E47"/>
      <c r="F47"/>
      <c r="G47"/>
      <c r="H47"/>
      <c r="I47"/>
      <c r="J47"/>
      <c r="K47"/>
      <c r="L47"/>
      <c r="M47"/>
      <c r="N47"/>
      <c r="O47"/>
      <c r="Q47"/>
      <c r="S47"/>
      <c r="U47"/>
      <c r="W47"/>
      <c r="X47"/>
      <c r="Z47"/>
      <c r="AB47"/>
      <c r="AD47"/>
    </row>
    <row r="48" spans="2:31" x14ac:dyDescent="0.3">
      <c r="B48"/>
      <c r="C48"/>
      <c r="D48"/>
      <c r="E48"/>
      <c r="F48"/>
      <c r="G48"/>
      <c r="H48"/>
      <c r="I48"/>
      <c r="J48"/>
      <c r="K48"/>
      <c r="L48"/>
      <c r="M48"/>
      <c r="N48"/>
      <c r="O48"/>
      <c r="Q48"/>
      <c r="S48"/>
      <c r="U48"/>
      <c r="W48"/>
      <c r="X48"/>
      <c r="Z48"/>
      <c r="AB48"/>
      <c r="AD48"/>
    </row>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customFormat="1" x14ac:dyDescent="0.3"/>
    <row r="82" customFormat="1" x14ac:dyDescent="0.3"/>
    <row r="83" customFormat="1" x14ac:dyDescent="0.3"/>
    <row r="84" customFormat="1" x14ac:dyDescent="0.3"/>
    <row r="85" customFormat="1" x14ac:dyDescent="0.3"/>
    <row r="86" customFormat="1" x14ac:dyDescent="0.3"/>
    <row r="87" customFormat="1" x14ac:dyDescent="0.3"/>
    <row r="88" customFormat="1" x14ac:dyDescent="0.3"/>
    <row r="89" customFormat="1" x14ac:dyDescent="0.3"/>
    <row r="90" customFormat="1" x14ac:dyDescent="0.3"/>
    <row r="91" customFormat="1" x14ac:dyDescent="0.3"/>
    <row r="92" customFormat="1" x14ac:dyDescent="0.3"/>
    <row r="93" customFormat="1" x14ac:dyDescent="0.3"/>
    <row r="94" customFormat="1" x14ac:dyDescent="0.3"/>
    <row r="95" customFormat="1" x14ac:dyDescent="0.3"/>
    <row r="96" customFormat="1" x14ac:dyDescent="0.3"/>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customFormat="1" x14ac:dyDescent="0.3"/>
    <row r="130" customFormat="1" x14ac:dyDescent="0.3"/>
    <row r="131" customFormat="1" x14ac:dyDescent="0.3"/>
    <row r="132" customFormat="1" x14ac:dyDescent="0.3"/>
    <row r="133" customFormat="1" x14ac:dyDescent="0.3"/>
    <row r="134" customFormat="1" x14ac:dyDescent="0.3"/>
    <row r="135" customFormat="1" x14ac:dyDescent="0.3"/>
    <row r="136" customFormat="1" x14ac:dyDescent="0.3"/>
    <row r="137" customFormat="1" x14ac:dyDescent="0.3"/>
    <row r="138" customFormat="1" x14ac:dyDescent="0.3"/>
    <row r="139" customFormat="1" x14ac:dyDescent="0.3"/>
    <row r="140" customFormat="1" x14ac:dyDescent="0.3"/>
    <row r="141" customFormat="1" x14ac:dyDescent="0.3"/>
    <row r="142" customFormat="1" x14ac:dyDescent="0.3"/>
    <row r="143" customFormat="1" x14ac:dyDescent="0.3"/>
    <row r="144" customFormat="1" x14ac:dyDescent="0.3"/>
    <row r="145" customFormat="1" x14ac:dyDescent="0.3"/>
    <row r="146" customFormat="1" x14ac:dyDescent="0.3"/>
    <row r="147" customFormat="1" x14ac:dyDescent="0.3"/>
    <row r="148" customFormat="1" x14ac:dyDescent="0.3"/>
    <row r="149" customFormat="1" x14ac:dyDescent="0.3"/>
    <row r="150" customFormat="1" x14ac:dyDescent="0.3"/>
    <row r="151" customFormat="1" x14ac:dyDescent="0.3"/>
    <row r="152" customFormat="1" x14ac:dyDescent="0.3"/>
    <row r="153" customFormat="1" x14ac:dyDescent="0.3"/>
    <row r="154" customFormat="1" x14ac:dyDescent="0.3"/>
    <row r="155" customFormat="1" x14ac:dyDescent="0.3"/>
    <row r="156" customFormat="1" x14ac:dyDescent="0.3"/>
    <row r="157" customFormat="1" x14ac:dyDescent="0.3"/>
    <row r="158" customFormat="1" x14ac:dyDescent="0.3"/>
    <row r="159" customFormat="1" x14ac:dyDescent="0.3"/>
    <row r="160" customFormat="1" x14ac:dyDescent="0.3"/>
    <row r="161" customFormat="1" x14ac:dyDescent="0.3"/>
    <row r="162" customFormat="1" x14ac:dyDescent="0.3"/>
    <row r="163" customFormat="1" x14ac:dyDescent="0.3"/>
    <row r="164" customFormat="1" x14ac:dyDescent="0.3"/>
    <row r="165" customFormat="1" x14ac:dyDescent="0.3"/>
    <row r="166" customFormat="1" x14ac:dyDescent="0.3"/>
    <row r="167" customFormat="1" x14ac:dyDescent="0.3"/>
    <row r="168" customFormat="1" x14ac:dyDescent="0.3"/>
    <row r="169" customFormat="1" x14ac:dyDescent="0.3"/>
    <row r="170" customFormat="1" x14ac:dyDescent="0.3"/>
    <row r="171" customFormat="1" x14ac:dyDescent="0.3"/>
    <row r="172" customFormat="1" x14ac:dyDescent="0.3"/>
    <row r="173" customFormat="1" x14ac:dyDescent="0.3"/>
    <row r="174" customFormat="1" x14ac:dyDescent="0.3"/>
    <row r="175" customFormat="1" x14ac:dyDescent="0.3"/>
    <row r="176" customFormat="1" x14ac:dyDescent="0.3"/>
    <row r="177" customFormat="1" x14ac:dyDescent="0.3"/>
    <row r="178" customFormat="1" x14ac:dyDescent="0.3"/>
    <row r="179" customFormat="1" x14ac:dyDescent="0.3"/>
    <row r="180" customFormat="1" x14ac:dyDescent="0.3"/>
    <row r="181" customFormat="1" x14ac:dyDescent="0.3"/>
    <row r="182" customFormat="1" x14ac:dyDescent="0.3"/>
    <row r="183" customFormat="1" x14ac:dyDescent="0.3"/>
    <row r="184" customFormat="1" x14ac:dyDescent="0.3"/>
    <row r="185" customFormat="1" x14ac:dyDescent="0.3"/>
    <row r="186" customFormat="1" x14ac:dyDescent="0.3"/>
    <row r="187" customFormat="1" x14ac:dyDescent="0.3"/>
    <row r="188" customFormat="1" x14ac:dyDescent="0.3"/>
    <row r="189" customFormat="1" x14ac:dyDescent="0.3"/>
    <row r="190" customFormat="1" x14ac:dyDescent="0.3"/>
    <row r="191" customFormat="1" x14ac:dyDescent="0.3"/>
    <row r="192" customFormat="1" x14ac:dyDescent="0.3"/>
    <row r="193" customFormat="1" x14ac:dyDescent="0.3"/>
    <row r="194" customFormat="1" x14ac:dyDescent="0.3"/>
    <row r="195" customFormat="1" x14ac:dyDescent="0.3"/>
    <row r="196" customFormat="1" x14ac:dyDescent="0.3"/>
    <row r="197" customFormat="1" x14ac:dyDescent="0.3"/>
    <row r="198" customFormat="1" x14ac:dyDescent="0.3"/>
    <row r="199" customFormat="1" x14ac:dyDescent="0.3"/>
    <row r="200" customFormat="1" x14ac:dyDescent="0.3"/>
    <row r="201" customFormat="1" x14ac:dyDescent="0.3"/>
    <row r="202" customFormat="1" x14ac:dyDescent="0.3"/>
    <row r="203" customFormat="1" x14ac:dyDescent="0.3"/>
    <row r="204" customFormat="1" x14ac:dyDescent="0.3"/>
    <row r="205" customFormat="1" x14ac:dyDescent="0.3"/>
    <row r="206" customFormat="1" x14ac:dyDescent="0.3"/>
    <row r="207" customFormat="1" x14ac:dyDescent="0.3"/>
    <row r="208" customFormat="1" x14ac:dyDescent="0.3"/>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row r="228" customFormat="1" x14ac:dyDescent="0.3"/>
    <row r="229" customFormat="1" x14ac:dyDescent="0.3"/>
    <row r="230" customFormat="1" x14ac:dyDescent="0.3"/>
    <row r="231" customFormat="1" x14ac:dyDescent="0.3"/>
    <row r="232" customFormat="1" x14ac:dyDescent="0.3"/>
    <row r="233" customFormat="1" x14ac:dyDescent="0.3"/>
    <row r="234" customFormat="1" x14ac:dyDescent="0.3"/>
    <row r="235" customFormat="1" x14ac:dyDescent="0.3"/>
    <row r="236" customFormat="1" x14ac:dyDescent="0.3"/>
    <row r="237" customFormat="1" x14ac:dyDescent="0.3"/>
    <row r="238" customFormat="1" x14ac:dyDescent="0.3"/>
    <row r="239" customFormat="1" x14ac:dyDescent="0.3"/>
    <row r="240" customFormat="1" x14ac:dyDescent="0.3"/>
    <row r="241" customFormat="1" x14ac:dyDescent="0.3"/>
    <row r="242" customFormat="1" x14ac:dyDescent="0.3"/>
    <row r="243" customFormat="1" x14ac:dyDescent="0.3"/>
    <row r="244" customFormat="1" x14ac:dyDescent="0.3"/>
    <row r="245" customFormat="1" x14ac:dyDescent="0.3"/>
    <row r="246" customFormat="1" x14ac:dyDescent="0.3"/>
    <row r="247" customFormat="1" x14ac:dyDescent="0.3"/>
    <row r="248" customFormat="1" x14ac:dyDescent="0.3"/>
    <row r="249" customFormat="1" x14ac:dyDescent="0.3"/>
    <row r="250" customFormat="1" x14ac:dyDescent="0.3"/>
    <row r="251" customFormat="1" x14ac:dyDescent="0.3"/>
    <row r="252" customFormat="1" x14ac:dyDescent="0.3"/>
    <row r="253" customFormat="1" x14ac:dyDescent="0.3"/>
    <row r="254" customFormat="1" x14ac:dyDescent="0.3"/>
    <row r="255" customFormat="1" x14ac:dyDescent="0.3"/>
    <row r="256" customFormat="1" x14ac:dyDescent="0.3"/>
    <row r="257" customFormat="1" x14ac:dyDescent="0.3"/>
    <row r="258" customFormat="1" x14ac:dyDescent="0.3"/>
    <row r="259" customFormat="1" x14ac:dyDescent="0.3"/>
    <row r="260" customFormat="1" x14ac:dyDescent="0.3"/>
    <row r="261" customFormat="1" x14ac:dyDescent="0.3"/>
    <row r="262" customFormat="1" x14ac:dyDescent="0.3"/>
    <row r="263" customFormat="1" x14ac:dyDescent="0.3"/>
    <row r="264" customFormat="1" x14ac:dyDescent="0.3"/>
    <row r="265" customFormat="1" x14ac:dyDescent="0.3"/>
    <row r="266" customFormat="1" x14ac:dyDescent="0.3"/>
    <row r="267" customFormat="1" x14ac:dyDescent="0.3"/>
    <row r="268" customFormat="1" x14ac:dyDescent="0.3"/>
    <row r="269" customFormat="1" x14ac:dyDescent="0.3"/>
    <row r="270" customFormat="1" x14ac:dyDescent="0.3"/>
    <row r="271" customFormat="1" x14ac:dyDescent="0.3"/>
    <row r="272" customFormat="1" x14ac:dyDescent="0.3"/>
    <row r="273" customFormat="1" x14ac:dyDescent="0.3"/>
    <row r="274" customFormat="1" x14ac:dyDescent="0.3"/>
    <row r="275" customFormat="1" x14ac:dyDescent="0.3"/>
    <row r="276" customFormat="1" x14ac:dyDescent="0.3"/>
    <row r="277" customFormat="1" x14ac:dyDescent="0.3"/>
    <row r="278" customFormat="1" x14ac:dyDescent="0.3"/>
    <row r="279" customFormat="1" x14ac:dyDescent="0.3"/>
    <row r="280" customFormat="1" x14ac:dyDescent="0.3"/>
    <row r="281" customFormat="1" x14ac:dyDescent="0.3"/>
    <row r="282" customFormat="1" x14ac:dyDescent="0.3"/>
    <row r="283" customFormat="1" x14ac:dyDescent="0.3"/>
    <row r="284" customFormat="1" x14ac:dyDescent="0.3"/>
    <row r="285" customFormat="1" x14ac:dyDescent="0.3"/>
    <row r="286" customFormat="1" x14ac:dyDescent="0.3"/>
    <row r="287" customFormat="1" x14ac:dyDescent="0.3"/>
    <row r="288" customFormat="1" x14ac:dyDescent="0.3"/>
    <row r="289" customFormat="1" x14ac:dyDescent="0.3"/>
    <row r="290" customFormat="1" x14ac:dyDescent="0.3"/>
    <row r="291" customFormat="1" x14ac:dyDescent="0.3"/>
    <row r="292" customFormat="1" x14ac:dyDescent="0.3"/>
    <row r="293" customFormat="1" x14ac:dyDescent="0.3"/>
    <row r="294" customFormat="1" x14ac:dyDescent="0.3"/>
    <row r="295" customFormat="1" x14ac:dyDescent="0.3"/>
    <row r="296" customFormat="1" x14ac:dyDescent="0.3"/>
    <row r="297" customFormat="1" x14ac:dyDescent="0.3"/>
    <row r="298" customFormat="1" x14ac:dyDescent="0.3"/>
    <row r="299" customFormat="1" x14ac:dyDescent="0.3"/>
    <row r="300" customFormat="1" x14ac:dyDescent="0.3"/>
    <row r="301" customFormat="1" x14ac:dyDescent="0.3"/>
    <row r="302" customFormat="1" x14ac:dyDescent="0.3"/>
    <row r="303" customFormat="1" x14ac:dyDescent="0.3"/>
    <row r="304" customFormat="1" x14ac:dyDescent="0.3"/>
    <row r="305" customFormat="1" x14ac:dyDescent="0.3"/>
    <row r="306" customFormat="1" x14ac:dyDescent="0.3"/>
    <row r="307" customFormat="1" x14ac:dyDescent="0.3"/>
    <row r="308" customFormat="1" x14ac:dyDescent="0.3"/>
    <row r="309" customFormat="1" x14ac:dyDescent="0.3"/>
    <row r="310" customFormat="1" x14ac:dyDescent="0.3"/>
    <row r="311" customFormat="1" x14ac:dyDescent="0.3"/>
    <row r="312" customFormat="1" x14ac:dyDescent="0.3"/>
    <row r="313" customFormat="1" x14ac:dyDescent="0.3"/>
    <row r="314" customFormat="1" x14ac:dyDescent="0.3"/>
    <row r="315" customFormat="1" x14ac:dyDescent="0.3"/>
    <row r="316" customFormat="1" x14ac:dyDescent="0.3"/>
    <row r="317" customFormat="1" x14ac:dyDescent="0.3"/>
    <row r="318" customFormat="1" x14ac:dyDescent="0.3"/>
    <row r="319" customFormat="1" x14ac:dyDescent="0.3"/>
    <row r="320" customFormat="1" x14ac:dyDescent="0.3"/>
    <row r="321" customFormat="1" x14ac:dyDescent="0.3"/>
    <row r="322" customFormat="1" x14ac:dyDescent="0.3"/>
    <row r="323" customFormat="1" x14ac:dyDescent="0.3"/>
    <row r="324" customFormat="1" x14ac:dyDescent="0.3"/>
    <row r="325" customFormat="1" x14ac:dyDescent="0.3"/>
    <row r="326" customFormat="1" x14ac:dyDescent="0.3"/>
    <row r="327" customFormat="1" x14ac:dyDescent="0.3"/>
    <row r="328" customFormat="1" x14ac:dyDescent="0.3"/>
    <row r="329" customFormat="1" x14ac:dyDescent="0.3"/>
    <row r="330" customFormat="1" x14ac:dyDescent="0.3"/>
    <row r="331" customFormat="1" x14ac:dyDescent="0.3"/>
    <row r="332" customFormat="1" x14ac:dyDescent="0.3"/>
    <row r="333" customFormat="1" x14ac:dyDescent="0.3"/>
    <row r="334" customFormat="1" x14ac:dyDescent="0.3"/>
    <row r="335" customFormat="1" x14ac:dyDescent="0.3"/>
    <row r="336" customFormat="1" x14ac:dyDescent="0.3"/>
    <row r="337" spans="3:30" customFormat="1" x14ac:dyDescent="0.3"/>
    <row r="338" spans="3:30" x14ac:dyDescent="0.3">
      <c r="C338"/>
      <c r="D338"/>
      <c r="E338"/>
      <c r="F338"/>
      <c r="G338"/>
      <c r="H338"/>
      <c r="I338"/>
      <c r="J338"/>
      <c r="K338"/>
      <c r="L338"/>
      <c r="M338"/>
      <c r="N338"/>
      <c r="O338"/>
      <c r="Q338"/>
      <c r="S338"/>
      <c r="U338"/>
      <c r="W338"/>
      <c r="X338"/>
      <c r="Z338"/>
      <c r="AB338"/>
      <c r="AD338"/>
    </row>
    <row r="339" spans="3:30" x14ac:dyDescent="0.3">
      <c r="C339"/>
      <c r="D339"/>
      <c r="E339"/>
      <c r="F339"/>
      <c r="G339"/>
      <c r="H339"/>
      <c r="I339"/>
      <c r="J339"/>
      <c r="K339"/>
      <c r="L339"/>
      <c r="M339"/>
      <c r="N339"/>
      <c r="O339"/>
      <c r="Q339"/>
      <c r="S339"/>
      <c r="U339"/>
      <c r="W339"/>
      <c r="X339"/>
      <c r="Z339"/>
      <c r="AB339"/>
      <c r="AD339"/>
    </row>
    <row r="340" spans="3:30" x14ac:dyDescent="0.3">
      <c r="C340"/>
      <c r="D340"/>
      <c r="E340" s="130"/>
      <c r="F340" s="130"/>
      <c r="G340"/>
      <c r="H340" s="130"/>
      <c r="I340"/>
      <c r="J340" s="130"/>
      <c r="K340"/>
      <c r="L340" s="130"/>
      <c r="M340"/>
      <c r="N340" s="130"/>
      <c r="O340" s="130"/>
    </row>
    <row r="341" spans="3:30" x14ac:dyDescent="0.3">
      <c r="C341"/>
      <c r="D341"/>
      <c r="E341" s="130"/>
      <c r="F341" s="130"/>
      <c r="G341"/>
      <c r="H341" s="130"/>
      <c r="I341"/>
      <c r="J341" s="130"/>
      <c r="K341"/>
      <c r="L341" s="130"/>
      <c r="M341"/>
      <c r="N341" s="130"/>
      <c r="O341" s="130"/>
    </row>
    <row r="342" spans="3:30" x14ac:dyDescent="0.3">
      <c r="C342"/>
      <c r="D342"/>
      <c r="E342" s="130"/>
      <c r="F342" s="130"/>
      <c r="G342"/>
      <c r="H342" s="130"/>
      <c r="I342"/>
      <c r="J342" s="130"/>
      <c r="K342"/>
      <c r="L342" s="130"/>
      <c r="M342"/>
      <c r="N342" s="130"/>
      <c r="O342" s="130"/>
    </row>
    <row r="343" spans="3:30" x14ac:dyDescent="0.3">
      <c r="C343"/>
      <c r="D343"/>
      <c r="E343" s="130"/>
      <c r="F343" s="130"/>
      <c r="G343"/>
      <c r="H343" s="130"/>
      <c r="I343"/>
      <c r="J343" s="130"/>
      <c r="K343"/>
      <c r="L343" s="130"/>
      <c r="M343"/>
      <c r="N343" s="130"/>
      <c r="O343" s="130"/>
    </row>
  </sheetData>
  <mergeCells count="6">
    <mergeCell ref="A1:C1"/>
    <mergeCell ref="C23:C24"/>
    <mergeCell ref="D23:E23"/>
    <mergeCell ref="Z23:AA23"/>
    <mergeCell ref="W23:X23"/>
    <mergeCell ref="N23:O23"/>
  </mergeCells>
  <hyperlinks>
    <hyperlink ref="H1" location="Contents!A1" display="Back to Contents" xr:uid="{7A6F3DBE-4CA3-45C9-948A-B8EDDC70AB11}"/>
  </hyperlinks>
  <pageMargins left="0.7" right="0.7" top="0.75" bottom="0.75" header="0.3" footer="0.3"/>
  <pageSetup paperSize="9" orientation="portrait" horizontalDpi="4294967294"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0000"/>
  </sheetPr>
  <dimension ref="A1:C134"/>
  <sheetViews>
    <sheetView topLeftCell="A109" workbookViewId="0">
      <selection activeCell="A129" sqref="A129"/>
    </sheetView>
  </sheetViews>
  <sheetFormatPr defaultRowHeight="14.4" x14ac:dyDescent="0.3"/>
  <cols>
    <col min="1" max="1" width="69.33203125" customWidth="1"/>
    <col min="2" max="2" width="38.5546875" customWidth="1"/>
    <col min="3" max="3" width="46.88671875" customWidth="1"/>
    <col min="4" max="4" width="15.88671875" customWidth="1"/>
  </cols>
  <sheetData>
    <row r="1" spans="1:3" x14ac:dyDescent="0.3">
      <c r="A1" s="116" t="s">
        <v>314</v>
      </c>
      <c r="B1" s="91" t="s">
        <v>315</v>
      </c>
      <c r="C1" t="s">
        <v>316</v>
      </c>
    </row>
    <row r="2" spans="1:3" x14ac:dyDescent="0.3">
      <c r="A2" s="38" t="s">
        <v>317</v>
      </c>
      <c r="B2" s="38" t="s">
        <v>53</v>
      </c>
      <c r="C2" s="38" t="s">
        <v>1152</v>
      </c>
    </row>
    <row r="3" spans="1:3" x14ac:dyDescent="0.3">
      <c r="A3" s="38" t="s">
        <v>318</v>
      </c>
      <c r="B3" s="38" t="s">
        <v>55</v>
      </c>
      <c r="C3" s="38" t="s">
        <v>1153</v>
      </c>
    </row>
    <row r="4" spans="1:3" x14ac:dyDescent="0.3">
      <c r="A4" s="38" t="s">
        <v>319</v>
      </c>
      <c r="B4" s="38" t="s">
        <v>57</v>
      </c>
      <c r="C4" s="38" t="s">
        <v>1153</v>
      </c>
    </row>
    <row r="5" spans="1:3" x14ac:dyDescent="0.3">
      <c r="A5" s="38" t="s">
        <v>320</v>
      </c>
      <c r="B5" s="38" t="s">
        <v>58</v>
      </c>
      <c r="C5" s="38" t="s">
        <v>1153</v>
      </c>
    </row>
    <row r="6" spans="1:3" x14ac:dyDescent="0.3">
      <c r="A6" s="38" t="s">
        <v>321</v>
      </c>
      <c r="B6" s="38" t="s">
        <v>60</v>
      </c>
      <c r="C6" s="38" t="s">
        <v>1153</v>
      </c>
    </row>
    <row r="7" spans="1:3" x14ac:dyDescent="0.3">
      <c r="A7" s="38" t="s">
        <v>322</v>
      </c>
      <c r="B7" s="38" t="s">
        <v>63</v>
      </c>
      <c r="C7" s="38" t="s">
        <v>60</v>
      </c>
    </row>
    <row r="10" spans="1:3" x14ac:dyDescent="0.3">
      <c r="A10" s="117" t="s">
        <v>323</v>
      </c>
      <c r="B10" s="118" t="s">
        <v>315</v>
      </c>
      <c r="C10" s="119" t="s">
        <v>316</v>
      </c>
    </row>
    <row r="11" spans="1:3" x14ac:dyDescent="0.3">
      <c r="A11" t="s">
        <v>324</v>
      </c>
      <c r="B11" t="s">
        <v>66</v>
      </c>
      <c r="C11" t="s">
        <v>6</v>
      </c>
    </row>
    <row r="12" spans="1:3" x14ac:dyDescent="0.3">
      <c r="A12" t="s">
        <v>325</v>
      </c>
      <c r="B12" t="s">
        <v>67</v>
      </c>
      <c r="C12" t="s">
        <v>66</v>
      </c>
    </row>
    <row r="13" spans="1:3" x14ac:dyDescent="0.3">
      <c r="A13" t="s">
        <v>326</v>
      </c>
      <c r="B13" t="s">
        <v>68</v>
      </c>
      <c r="C13" t="s">
        <v>6</v>
      </c>
    </row>
    <row r="14" spans="1:3" x14ac:dyDescent="0.3">
      <c r="A14" t="s">
        <v>327</v>
      </c>
      <c r="B14" t="s">
        <v>69</v>
      </c>
      <c r="C14" t="s">
        <v>68</v>
      </c>
    </row>
    <row r="15" spans="1:3" x14ac:dyDescent="0.3">
      <c r="A15" t="s">
        <v>328</v>
      </c>
      <c r="B15" t="s">
        <v>70</v>
      </c>
      <c r="C15" t="s">
        <v>68</v>
      </c>
    </row>
    <row r="16" spans="1:3" x14ac:dyDescent="0.3">
      <c r="A16" t="s">
        <v>329</v>
      </c>
      <c r="B16" t="s">
        <v>71</v>
      </c>
      <c r="C16" t="s">
        <v>68</v>
      </c>
    </row>
    <row r="17" spans="1:3" x14ac:dyDescent="0.3">
      <c r="A17" t="s">
        <v>330</v>
      </c>
      <c r="B17" t="s">
        <v>1083</v>
      </c>
      <c r="C17" t="s">
        <v>6</v>
      </c>
    </row>
    <row r="18" spans="1:3" x14ac:dyDescent="0.3">
      <c r="A18" t="s">
        <v>331</v>
      </c>
      <c r="B18" t="s">
        <v>1084</v>
      </c>
      <c r="C18" t="s">
        <v>1083</v>
      </c>
    </row>
    <row r="19" spans="1:3" x14ac:dyDescent="0.3">
      <c r="A19" t="s">
        <v>332</v>
      </c>
      <c r="B19" t="s">
        <v>1085</v>
      </c>
      <c r="C19" t="s">
        <v>6</v>
      </c>
    </row>
    <row r="20" spans="1:3" x14ac:dyDescent="0.3">
      <c r="A20" t="s">
        <v>333</v>
      </c>
      <c r="B20" t="s">
        <v>72</v>
      </c>
      <c r="C20" t="s">
        <v>64</v>
      </c>
    </row>
    <row r="21" spans="1:3" x14ac:dyDescent="0.3">
      <c r="A21" s="120" t="s">
        <v>334</v>
      </c>
      <c r="B21" t="s">
        <v>73</v>
      </c>
      <c r="C21" t="s">
        <v>72</v>
      </c>
    </row>
    <row r="22" spans="1:3" x14ac:dyDescent="0.3">
      <c r="A22" t="s">
        <v>335</v>
      </c>
      <c r="B22" t="s">
        <v>74</v>
      </c>
      <c r="C22" t="s">
        <v>64</v>
      </c>
    </row>
    <row r="23" spans="1:3" x14ac:dyDescent="0.3">
      <c r="A23" s="120" t="s">
        <v>336</v>
      </c>
      <c r="B23" t="s">
        <v>75</v>
      </c>
      <c r="C23" t="s">
        <v>74</v>
      </c>
    </row>
    <row r="24" spans="1:3" x14ac:dyDescent="0.3">
      <c r="A24" t="s">
        <v>337</v>
      </c>
      <c r="B24" t="s">
        <v>76</v>
      </c>
      <c r="C24" t="s">
        <v>74</v>
      </c>
    </row>
    <row r="25" spans="1:3" x14ac:dyDescent="0.3">
      <c r="A25" s="120" t="s">
        <v>338</v>
      </c>
      <c r="B25" t="s">
        <v>77</v>
      </c>
      <c r="C25" t="s">
        <v>74</v>
      </c>
    </row>
    <row r="26" spans="1:3" x14ac:dyDescent="0.3">
      <c r="A26" t="s">
        <v>339</v>
      </c>
      <c r="B26" t="s">
        <v>1086</v>
      </c>
      <c r="C26" t="s">
        <v>64</v>
      </c>
    </row>
    <row r="27" spans="1:3" x14ac:dyDescent="0.3">
      <c r="A27" s="120" t="s">
        <v>340</v>
      </c>
      <c r="B27" t="s">
        <v>1087</v>
      </c>
      <c r="C27" t="s">
        <v>1086</v>
      </c>
    </row>
    <row r="28" spans="1:3" x14ac:dyDescent="0.3">
      <c r="A28" t="s">
        <v>341</v>
      </c>
      <c r="B28" t="s">
        <v>1088</v>
      </c>
      <c r="C28" t="s">
        <v>64</v>
      </c>
    </row>
    <row r="29" spans="1:3" x14ac:dyDescent="0.3">
      <c r="A29" s="120" t="s">
        <v>342</v>
      </c>
      <c r="B29" t="s">
        <v>1089</v>
      </c>
      <c r="C29" t="s">
        <v>78</v>
      </c>
    </row>
    <row r="30" spans="1:3" x14ac:dyDescent="0.3">
      <c r="A30" t="s">
        <v>343</v>
      </c>
      <c r="B30" t="s">
        <v>79</v>
      </c>
      <c r="C30" t="s">
        <v>65</v>
      </c>
    </row>
    <row r="31" spans="1:3" x14ac:dyDescent="0.3">
      <c r="A31" s="120" t="s">
        <v>344</v>
      </c>
      <c r="B31" t="s">
        <v>80</v>
      </c>
      <c r="C31" t="s">
        <v>79</v>
      </c>
    </row>
    <row r="32" spans="1:3" x14ac:dyDescent="0.3">
      <c r="A32" t="s">
        <v>345</v>
      </c>
      <c r="B32" t="s">
        <v>81</v>
      </c>
      <c r="C32" t="s">
        <v>65</v>
      </c>
    </row>
    <row r="33" spans="1:3" x14ac:dyDescent="0.3">
      <c r="A33" s="120" t="s">
        <v>346</v>
      </c>
      <c r="B33" t="s">
        <v>82</v>
      </c>
      <c r="C33" t="s">
        <v>81</v>
      </c>
    </row>
    <row r="34" spans="1:3" x14ac:dyDescent="0.3">
      <c r="A34" t="s">
        <v>347</v>
      </c>
      <c r="B34" t="s">
        <v>83</v>
      </c>
      <c r="C34" t="s">
        <v>81</v>
      </c>
    </row>
    <row r="35" spans="1:3" x14ac:dyDescent="0.3">
      <c r="A35" s="120" t="s">
        <v>348</v>
      </c>
      <c r="B35" t="s">
        <v>84</v>
      </c>
      <c r="C35" t="s">
        <v>81</v>
      </c>
    </row>
    <row r="36" spans="1:3" x14ac:dyDescent="0.3">
      <c r="A36" t="s">
        <v>349</v>
      </c>
      <c r="B36" t="s">
        <v>1090</v>
      </c>
      <c r="C36" t="s">
        <v>65</v>
      </c>
    </row>
    <row r="37" spans="1:3" x14ac:dyDescent="0.3">
      <c r="A37" s="120" t="s">
        <v>350</v>
      </c>
      <c r="B37" t="s">
        <v>1091</v>
      </c>
      <c r="C37" t="s">
        <v>1090</v>
      </c>
    </row>
    <row r="38" spans="1:3" x14ac:dyDescent="0.3">
      <c r="A38" t="s">
        <v>351</v>
      </c>
      <c r="B38" t="s">
        <v>1092</v>
      </c>
      <c r="C38" t="s">
        <v>65</v>
      </c>
    </row>
    <row r="39" spans="1:3" x14ac:dyDescent="0.3">
      <c r="A39" s="120" t="s">
        <v>352</v>
      </c>
      <c r="B39" t="s">
        <v>1093</v>
      </c>
      <c r="C39" t="s">
        <v>1092</v>
      </c>
    </row>
    <row r="41" spans="1:3" x14ac:dyDescent="0.3">
      <c r="A41" s="120"/>
    </row>
    <row r="42" spans="1:3" x14ac:dyDescent="0.3">
      <c r="A42" s="120"/>
    </row>
    <row r="43" spans="1:3" x14ac:dyDescent="0.3">
      <c r="A43" s="117" t="s">
        <v>353</v>
      </c>
      <c r="B43" s="118" t="s">
        <v>315</v>
      </c>
      <c r="C43" s="119" t="s">
        <v>316</v>
      </c>
    </row>
    <row r="44" spans="1:3" x14ac:dyDescent="0.3">
      <c r="A44" s="123" t="s">
        <v>1063</v>
      </c>
      <c r="B44" s="123" t="s">
        <v>1057</v>
      </c>
      <c r="C44" t="s">
        <v>110</v>
      </c>
    </row>
    <row r="45" spans="1:3" x14ac:dyDescent="0.3">
      <c r="A45" t="s">
        <v>1064</v>
      </c>
      <c r="B45" t="s">
        <v>1058</v>
      </c>
      <c r="C45" s="123" t="s">
        <v>1057</v>
      </c>
    </row>
    <row r="46" spans="1:3" x14ac:dyDescent="0.3">
      <c r="A46" t="s">
        <v>1038</v>
      </c>
      <c r="B46" t="s">
        <v>112</v>
      </c>
      <c r="C46" t="s">
        <v>111</v>
      </c>
    </row>
    <row r="47" spans="1:3" x14ac:dyDescent="0.3">
      <c r="A47" t="s">
        <v>1039</v>
      </c>
      <c r="B47" t="s">
        <v>113</v>
      </c>
      <c r="C47" t="s">
        <v>112</v>
      </c>
    </row>
    <row r="48" spans="1:3" x14ac:dyDescent="0.3">
      <c r="A48" t="s">
        <v>1065</v>
      </c>
      <c r="B48" t="s">
        <v>1059</v>
      </c>
      <c r="C48" t="s">
        <v>114</v>
      </c>
    </row>
    <row r="49" spans="1:3" x14ac:dyDescent="0.3">
      <c r="A49" t="s">
        <v>1066</v>
      </c>
      <c r="B49" t="s">
        <v>1060</v>
      </c>
      <c r="C49" t="s">
        <v>1059</v>
      </c>
    </row>
    <row r="62" spans="1:3" x14ac:dyDescent="0.3">
      <c r="A62" s="121" t="s">
        <v>256</v>
      </c>
      <c r="B62" s="118" t="s">
        <v>315</v>
      </c>
      <c r="C62" s="119" t="s">
        <v>316</v>
      </c>
    </row>
    <row r="63" spans="1:3" x14ac:dyDescent="0.3">
      <c r="A63" t="s">
        <v>1104</v>
      </c>
      <c r="B63" t="s">
        <v>1094</v>
      </c>
      <c r="C63" t="s">
        <v>1155</v>
      </c>
    </row>
    <row r="64" spans="1:3" x14ac:dyDescent="0.3">
      <c r="A64" t="s">
        <v>1105</v>
      </c>
      <c r="B64" t="s">
        <v>1100</v>
      </c>
      <c r="C64" t="s">
        <v>1155</v>
      </c>
    </row>
    <row r="65" spans="1:3" x14ac:dyDescent="0.3">
      <c r="A65" t="s">
        <v>1106</v>
      </c>
      <c r="B65" t="s">
        <v>1095</v>
      </c>
      <c r="C65" t="s">
        <v>64</v>
      </c>
    </row>
    <row r="66" spans="1:3" x14ac:dyDescent="0.3">
      <c r="A66" t="s">
        <v>1107</v>
      </c>
      <c r="B66" t="s">
        <v>1101</v>
      </c>
      <c r="C66" t="s">
        <v>64</v>
      </c>
    </row>
    <row r="67" spans="1:3" x14ac:dyDescent="0.3">
      <c r="A67" t="s">
        <v>1108</v>
      </c>
      <c r="B67" t="s">
        <v>1096</v>
      </c>
      <c r="C67" t="s">
        <v>65</v>
      </c>
    </row>
    <row r="68" spans="1:3" x14ac:dyDescent="0.3">
      <c r="A68" t="s">
        <v>1109</v>
      </c>
      <c r="B68" t="s">
        <v>1102</v>
      </c>
      <c r="C68" t="s">
        <v>65</v>
      </c>
    </row>
    <row r="72" spans="1:3" x14ac:dyDescent="0.3">
      <c r="A72" s="121" t="s">
        <v>257</v>
      </c>
      <c r="B72" s="118" t="s">
        <v>315</v>
      </c>
      <c r="C72" s="119" t="s">
        <v>316</v>
      </c>
    </row>
    <row r="73" spans="1:3" x14ac:dyDescent="0.3">
      <c r="A73" t="s">
        <v>354</v>
      </c>
      <c r="B73" t="s">
        <v>40</v>
      </c>
      <c r="C73" t="s">
        <v>1155</v>
      </c>
    </row>
    <row r="74" spans="1:3" x14ac:dyDescent="0.3">
      <c r="A74" t="s">
        <v>355</v>
      </c>
      <c r="B74" t="s">
        <v>1140</v>
      </c>
      <c r="C74" t="s">
        <v>1155</v>
      </c>
    </row>
    <row r="75" spans="1:3" x14ac:dyDescent="0.3">
      <c r="A75" t="s">
        <v>356</v>
      </c>
      <c r="B75" t="s">
        <v>41</v>
      </c>
      <c r="C75" t="s">
        <v>1155</v>
      </c>
    </row>
    <row r="76" spans="1:3" x14ac:dyDescent="0.3">
      <c r="A76" t="s">
        <v>357</v>
      </c>
      <c r="B76" t="s">
        <v>42</v>
      </c>
      <c r="C76" t="s">
        <v>64</v>
      </c>
    </row>
    <row r="77" spans="1:3" x14ac:dyDescent="0.3">
      <c r="A77" t="s">
        <v>358</v>
      </c>
      <c r="B77" t="s">
        <v>43</v>
      </c>
      <c r="C77" t="s">
        <v>64</v>
      </c>
    </row>
    <row r="78" spans="1:3" x14ac:dyDescent="0.3">
      <c r="A78" t="s">
        <v>359</v>
      </c>
      <c r="B78" t="s">
        <v>44</v>
      </c>
      <c r="C78" t="s">
        <v>64</v>
      </c>
    </row>
    <row r="79" spans="1:3" x14ac:dyDescent="0.3">
      <c r="A79" t="s">
        <v>360</v>
      </c>
      <c r="B79" t="s">
        <v>45</v>
      </c>
      <c r="C79" t="s">
        <v>65</v>
      </c>
    </row>
    <row r="80" spans="1:3" x14ac:dyDescent="0.3">
      <c r="A80" t="s">
        <v>361</v>
      </c>
      <c r="B80" t="s">
        <v>46</v>
      </c>
      <c r="C80" t="s">
        <v>65</v>
      </c>
    </row>
    <row r="81" spans="1:3" x14ac:dyDescent="0.3">
      <c r="A81" t="s">
        <v>362</v>
      </c>
      <c r="B81" t="s">
        <v>47</v>
      </c>
      <c r="C81" t="s">
        <v>65</v>
      </c>
    </row>
    <row r="85" spans="1:3" x14ac:dyDescent="0.3">
      <c r="A85" s="121" t="s">
        <v>261</v>
      </c>
      <c r="B85" s="118" t="s">
        <v>315</v>
      </c>
      <c r="C85" s="119" t="s">
        <v>316</v>
      </c>
    </row>
    <row r="86" spans="1:3" x14ac:dyDescent="0.3">
      <c r="A86" t="s">
        <v>363</v>
      </c>
      <c r="B86" t="s">
        <v>48</v>
      </c>
      <c r="C86" t="s">
        <v>1155</v>
      </c>
    </row>
    <row r="87" spans="1:3" x14ac:dyDescent="0.3">
      <c r="A87" t="s">
        <v>364</v>
      </c>
      <c r="B87" t="s">
        <v>49</v>
      </c>
      <c r="C87" t="s">
        <v>1155</v>
      </c>
    </row>
    <row r="88" spans="1:3" x14ac:dyDescent="0.3">
      <c r="A88" t="s">
        <v>365</v>
      </c>
      <c r="B88" t="s">
        <v>50</v>
      </c>
      <c r="C88" t="s">
        <v>1155</v>
      </c>
    </row>
    <row r="89" spans="1:3" x14ac:dyDescent="0.3">
      <c r="A89" t="s">
        <v>366</v>
      </c>
      <c r="B89" t="s">
        <v>51</v>
      </c>
      <c r="C89" t="s">
        <v>1155</v>
      </c>
    </row>
    <row r="90" spans="1:3" x14ac:dyDescent="0.3">
      <c r="A90" t="s">
        <v>367</v>
      </c>
      <c r="B90" t="s">
        <v>52</v>
      </c>
      <c r="C90" t="s">
        <v>1155</v>
      </c>
    </row>
    <row r="94" spans="1:3" x14ac:dyDescent="0.3">
      <c r="A94" s="121" t="s">
        <v>368</v>
      </c>
      <c r="B94" s="118" t="s">
        <v>315</v>
      </c>
      <c r="C94" s="119" t="s">
        <v>316</v>
      </c>
    </row>
    <row r="95" spans="1:3" x14ac:dyDescent="0.3">
      <c r="A95" t="s">
        <v>369</v>
      </c>
      <c r="B95" t="s">
        <v>101</v>
      </c>
    </row>
    <row r="100" spans="1:3" x14ac:dyDescent="0.3">
      <c r="A100" s="121" t="s">
        <v>370</v>
      </c>
      <c r="B100" s="118" t="s">
        <v>315</v>
      </c>
      <c r="C100" s="119" t="s">
        <v>316</v>
      </c>
    </row>
    <row r="101" spans="1:3" x14ac:dyDescent="0.3">
      <c r="A101" t="s">
        <v>371</v>
      </c>
      <c r="B101" t="s">
        <v>102</v>
      </c>
      <c r="C101" t="s">
        <v>106</v>
      </c>
    </row>
    <row r="102" spans="1:3" x14ac:dyDescent="0.3">
      <c r="A102" t="s">
        <v>372</v>
      </c>
      <c r="B102" t="s">
        <v>103</v>
      </c>
      <c r="C102" t="s">
        <v>106</v>
      </c>
    </row>
    <row r="103" spans="1:3" x14ac:dyDescent="0.3">
      <c r="A103" t="s">
        <v>373</v>
      </c>
      <c r="B103" t="s">
        <v>1588</v>
      </c>
      <c r="C103" t="s">
        <v>106</v>
      </c>
    </row>
    <row r="107" spans="1:3" x14ac:dyDescent="0.3">
      <c r="A107" s="121" t="s">
        <v>374</v>
      </c>
      <c r="B107" s="118" t="s">
        <v>315</v>
      </c>
      <c r="C107" s="119" t="s">
        <v>316</v>
      </c>
    </row>
    <row r="108" spans="1:3" x14ac:dyDescent="0.3">
      <c r="A108" t="s">
        <v>1119</v>
      </c>
      <c r="B108" t="s">
        <v>1081</v>
      </c>
      <c r="C108" t="s">
        <v>64</v>
      </c>
    </row>
    <row r="109" spans="1:3" x14ac:dyDescent="0.3">
      <c r="A109" t="s">
        <v>1120</v>
      </c>
      <c r="B109" t="s">
        <v>1082</v>
      </c>
      <c r="C109" t="s">
        <v>65</v>
      </c>
    </row>
    <row r="110" spans="1:3" x14ac:dyDescent="0.3">
      <c r="A110" t="s">
        <v>1134</v>
      </c>
      <c r="B110" t="s">
        <v>1614</v>
      </c>
      <c r="C110" t="s">
        <v>1155</v>
      </c>
    </row>
    <row r="111" spans="1:3" x14ac:dyDescent="0.3">
      <c r="A111" t="s">
        <v>375</v>
      </c>
      <c r="B111" t="s">
        <v>107</v>
      </c>
      <c r="C111" t="s">
        <v>1614</v>
      </c>
    </row>
    <row r="112" spans="1:3" x14ac:dyDescent="0.3">
      <c r="A112" t="s">
        <v>376</v>
      </c>
      <c r="B112" t="s">
        <v>108</v>
      </c>
      <c r="C112" t="s">
        <v>107</v>
      </c>
    </row>
    <row r="113" spans="1:3" x14ac:dyDescent="0.3">
      <c r="A113" t="s">
        <v>377</v>
      </c>
      <c r="B113" t="s">
        <v>109</v>
      </c>
      <c r="C113" t="s">
        <v>1614</v>
      </c>
    </row>
    <row r="117" spans="1:3" x14ac:dyDescent="0.3">
      <c r="A117" s="121" t="s">
        <v>1486</v>
      </c>
      <c r="B117" s="118" t="s">
        <v>315</v>
      </c>
      <c r="C117" s="119" t="s">
        <v>316</v>
      </c>
    </row>
    <row r="118" spans="1:3" x14ac:dyDescent="0.3">
      <c r="A118" t="s">
        <v>1498</v>
      </c>
    </row>
    <row r="122" spans="1:3" x14ac:dyDescent="0.3">
      <c r="A122" s="121" t="s">
        <v>1657</v>
      </c>
      <c r="B122" s="118" t="s">
        <v>315</v>
      </c>
      <c r="C122" s="119" t="s">
        <v>316</v>
      </c>
    </row>
    <row r="123" spans="1:3" x14ac:dyDescent="0.3">
      <c r="A123" t="s">
        <v>1499</v>
      </c>
    </row>
    <row r="124" spans="1:3" x14ac:dyDescent="0.3">
      <c r="A124" t="s">
        <v>1500</v>
      </c>
    </row>
    <row r="125" spans="1:3" x14ac:dyDescent="0.3">
      <c r="A125" s="310" t="s">
        <v>1501</v>
      </c>
      <c r="B125" s="310"/>
      <c r="C125" s="310"/>
    </row>
    <row r="129" spans="1:3" x14ac:dyDescent="0.3">
      <c r="A129" s="121" t="s">
        <v>1658</v>
      </c>
      <c r="B129" s="118" t="s">
        <v>315</v>
      </c>
      <c r="C129" s="119" t="s">
        <v>316</v>
      </c>
    </row>
    <row r="130" spans="1:3" x14ac:dyDescent="0.3">
      <c r="A130" t="s">
        <v>1502</v>
      </c>
    </row>
    <row r="131" spans="1:3" x14ac:dyDescent="0.3">
      <c r="A131" t="s">
        <v>1503</v>
      </c>
    </row>
    <row r="132" spans="1:3" x14ac:dyDescent="0.3">
      <c r="A132" s="310" t="s">
        <v>1504</v>
      </c>
      <c r="B132" s="310"/>
      <c r="C132" s="310"/>
    </row>
    <row r="133" spans="1:3" x14ac:dyDescent="0.3">
      <c r="A133" s="310" t="s">
        <v>1505</v>
      </c>
      <c r="B133" s="310"/>
      <c r="C133" s="310"/>
    </row>
    <row r="134" spans="1:3" x14ac:dyDescent="0.3">
      <c r="A134" s="310"/>
      <c r="B134" s="310"/>
      <c r="C134" s="310"/>
    </row>
  </sheetData>
  <pageMargins left="0.7" right="0.7" top="0.75" bottom="0.75" header="0.3" footer="0.3"/>
  <pageSetup paperSize="9" orientation="portrait" r:id="rId1"/>
  <tableParts count="12">
    <tablePart r:id="rId2"/>
    <tablePart r:id="rId3"/>
    <tablePart r:id="rId4"/>
    <tablePart r:id="rId5"/>
    <tablePart r:id="rId6"/>
    <tablePart r:id="rId7"/>
    <tablePart r:id="rId8"/>
    <tablePart r:id="rId9"/>
    <tablePart r:id="rId10"/>
    <tablePart r:id="rId11"/>
    <tablePart r:id="rId12"/>
    <tablePart r:id="rId1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4"/>
  <dimension ref="A1:AF317"/>
  <sheetViews>
    <sheetView showGridLines="0" showRowColHeaders="0" zoomScale="70" zoomScaleNormal="70" workbookViewId="0">
      <pane ySplit="20" topLeftCell="A21" activePane="bottomLeft" state="frozen"/>
      <selection activeCell="GP1" sqref="GP1:GS1"/>
      <selection pane="bottomLeft" activeCell="GP1" sqref="GP1:GS1"/>
    </sheetView>
  </sheetViews>
  <sheetFormatPr defaultColWidth="9.109375" defaultRowHeight="14.4" x14ac:dyDescent="0.3"/>
  <cols>
    <col min="1" max="1" width="7.109375" customWidth="1"/>
    <col min="2" max="2" width="28.5546875" customWidth="1"/>
    <col min="3" max="3" width="42.88671875" style="71" customWidth="1"/>
    <col min="4" max="4" width="14.33203125" style="71" customWidth="1"/>
    <col min="5" max="5" width="14.33203125" style="12" customWidth="1"/>
    <col min="6" max="6" width="14.33203125" style="71" customWidth="1"/>
    <col min="7" max="7" width="14.33203125" style="79" customWidth="1"/>
    <col min="8" max="8" width="14.33203125" style="71" customWidth="1"/>
    <col min="9" max="9" width="14.33203125" style="79" customWidth="1"/>
    <col min="10" max="10" width="14.33203125" style="71" customWidth="1"/>
    <col min="11" max="11" width="14.33203125" style="79" customWidth="1"/>
    <col min="12" max="12" width="14.33203125" style="71" customWidth="1"/>
    <col min="13" max="13" width="14.33203125" style="79" customWidth="1"/>
    <col min="14" max="14" width="14.33203125" style="71" customWidth="1"/>
    <col min="15" max="15" width="14.33203125" style="79" customWidth="1"/>
    <col min="16" max="16" width="14.33203125" style="71" customWidth="1"/>
    <col min="17" max="17" width="14.33203125" style="79" customWidth="1"/>
    <col min="18" max="18" width="14.33203125" style="71" customWidth="1"/>
    <col min="19" max="19" width="14.33203125" style="79" customWidth="1"/>
    <col min="20" max="20" width="14.33203125" style="71" customWidth="1"/>
    <col min="21" max="21" width="14.33203125" style="79" customWidth="1"/>
    <col min="22" max="22" width="14.33203125" style="71" customWidth="1"/>
    <col min="23" max="23" width="14.33203125" style="79" customWidth="1"/>
    <col min="24" max="24" width="14.33203125" style="71" customWidth="1"/>
    <col min="25" max="25" width="14.33203125" style="79" customWidth="1"/>
    <col min="26" max="26" width="14.33203125" style="71" customWidth="1"/>
    <col min="27" max="27" width="14.33203125" style="79" customWidth="1"/>
    <col min="28" max="28" width="14.33203125" style="71" customWidth="1"/>
    <col min="29" max="29" width="14.33203125" style="79" customWidth="1"/>
    <col min="30" max="30" width="14.33203125" style="71" customWidth="1"/>
    <col min="31" max="31" width="14.33203125" style="79" customWidth="1"/>
    <col min="32" max="32" width="14.33203125" customWidth="1"/>
  </cols>
  <sheetData>
    <row r="1" spans="1:31" s="4" customFormat="1" ht="37.5" customHeight="1" x14ac:dyDescent="0.5">
      <c r="A1" s="358" t="s">
        <v>1068</v>
      </c>
      <c r="B1" s="358"/>
      <c r="C1" s="358"/>
      <c r="D1" s="308"/>
      <c r="E1" s="128"/>
      <c r="F1" s="128"/>
      <c r="G1" s="129"/>
      <c r="H1" s="128"/>
      <c r="I1" s="129"/>
      <c r="J1" s="128"/>
      <c r="K1" s="129"/>
      <c r="L1" s="128"/>
      <c r="M1" s="129"/>
      <c r="N1" s="129"/>
      <c r="O1" s="129"/>
      <c r="P1" s="308"/>
      <c r="Q1" s="312"/>
      <c r="R1" s="313"/>
      <c r="S1" s="77"/>
      <c r="T1" s="45"/>
      <c r="U1" s="77"/>
      <c r="V1" s="45"/>
      <c r="W1" s="77"/>
      <c r="X1" s="45"/>
      <c r="Y1" s="77"/>
      <c r="Z1" s="45"/>
      <c r="AA1" s="77"/>
      <c r="AB1" s="45"/>
      <c r="AC1" s="77"/>
      <c r="AD1" s="45"/>
      <c r="AE1" s="77"/>
    </row>
    <row r="4" spans="1:31" ht="60" customHeight="1" x14ac:dyDescent="0.3">
      <c r="B4" s="365" t="s">
        <v>317</v>
      </c>
      <c r="C4" s="366"/>
    </row>
    <row r="14" spans="1:31" x14ac:dyDescent="0.3">
      <c r="C14"/>
      <c r="D14"/>
      <c r="E14"/>
      <c r="F14"/>
      <c r="G14" s="22"/>
      <c r="H14"/>
      <c r="I14" s="22"/>
      <c r="J14"/>
      <c r="K14" s="22"/>
      <c r="L14"/>
      <c r="M14" s="22"/>
      <c r="N14"/>
      <c r="O14" s="22"/>
      <c r="P14"/>
      <c r="Q14" s="22"/>
      <c r="R14"/>
      <c r="S14" s="22"/>
      <c r="T14"/>
      <c r="U14" s="22"/>
      <c r="V14"/>
      <c r="W14" s="22"/>
      <c r="X14"/>
      <c r="Y14" s="22"/>
      <c r="Z14"/>
      <c r="AA14" s="22"/>
      <c r="AB14"/>
      <c r="AC14" s="22"/>
      <c r="AD14"/>
      <c r="AE14" s="22"/>
    </row>
    <row r="15" spans="1:31" x14ac:dyDescent="0.3">
      <c r="C15"/>
      <c r="D15"/>
      <c r="E15"/>
      <c r="F15"/>
      <c r="G15" s="55"/>
      <c r="H15"/>
      <c r="I15" s="55"/>
      <c r="J15"/>
      <c r="K15" s="55"/>
      <c r="L15"/>
      <c r="M15" s="55"/>
      <c r="N15"/>
      <c r="O15" s="55"/>
      <c r="P15"/>
      <c r="Q15" s="55"/>
      <c r="R15"/>
      <c r="S15" s="55"/>
      <c r="T15"/>
      <c r="U15" s="55"/>
      <c r="V15"/>
      <c r="W15" s="55"/>
      <c r="X15"/>
      <c r="Y15" s="55"/>
      <c r="Z15"/>
      <c r="AA15" s="55"/>
      <c r="AB15"/>
      <c r="AC15" s="55"/>
      <c r="AD15"/>
      <c r="AE15" s="55"/>
    </row>
    <row r="16" spans="1:31" x14ac:dyDescent="0.3">
      <c r="C16"/>
      <c r="D16"/>
      <c r="E16"/>
      <c r="F16"/>
      <c r="G16" s="55"/>
      <c r="H16"/>
      <c r="I16" s="55"/>
      <c r="J16"/>
      <c r="K16" s="55"/>
      <c r="L16"/>
      <c r="M16" s="55"/>
      <c r="N16"/>
      <c r="O16" s="55"/>
      <c r="P16"/>
      <c r="Q16" s="55"/>
      <c r="R16"/>
      <c r="S16" s="55"/>
      <c r="T16"/>
      <c r="U16" s="55"/>
      <c r="V16"/>
      <c r="W16" s="55"/>
      <c r="X16"/>
      <c r="Y16" s="55"/>
      <c r="Z16"/>
      <c r="AA16" s="55"/>
      <c r="AB16"/>
      <c r="AC16" s="55"/>
      <c r="AD16"/>
      <c r="AE16" s="55"/>
    </row>
    <row r="17" spans="3:32" x14ac:dyDescent="0.3">
      <c r="C17"/>
      <c r="D17" s="20" t="s">
        <v>1448</v>
      </c>
      <c r="E17"/>
      <c r="F17"/>
      <c r="G17" s="22"/>
      <c r="H17"/>
      <c r="I17" s="22"/>
      <c r="J17"/>
      <c r="K17" s="22"/>
      <c r="L17"/>
      <c r="M17" s="22"/>
      <c r="N17"/>
      <c r="O17" s="22"/>
      <c r="P17"/>
      <c r="Q17" s="22"/>
      <c r="R17"/>
      <c r="S17" s="22"/>
      <c r="T17"/>
      <c r="U17" s="22"/>
      <c r="V17"/>
      <c r="W17" s="22"/>
      <c r="X17"/>
      <c r="Y17" s="22"/>
      <c r="Z17"/>
      <c r="AA17" s="22"/>
      <c r="AB17"/>
      <c r="AC17" s="22"/>
      <c r="AD17"/>
      <c r="AE17" s="22"/>
    </row>
    <row r="18" spans="3:32" x14ac:dyDescent="0.3">
      <c r="C18" s="363" t="s">
        <v>0</v>
      </c>
      <c r="D18" s="70"/>
      <c r="E18" s="70" t="s">
        <v>405</v>
      </c>
      <c r="F18" s="69"/>
      <c r="G18" s="70"/>
      <c r="H18" s="78"/>
      <c r="I18" s="70"/>
      <c r="J18" s="78"/>
      <c r="K18" s="70" t="s">
        <v>406</v>
      </c>
      <c r="L18" s="78"/>
      <c r="M18" s="70"/>
      <c r="N18" s="78"/>
      <c r="O18" s="70"/>
      <c r="P18" s="78"/>
      <c r="Q18" s="70"/>
      <c r="R18" s="78"/>
      <c r="S18" s="70" t="s">
        <v>407</v>
      </c>
      <c r="T18" s="78"/>
      <c r="U18" s="70"/>
      <c r="V18" s="78"/>
      <c r="W18" s="70"/>
      <c r="X18" s="78"/>
      <c r="Y18" s="70" t="s">
        <v>408</v>
      </c>
      <c r="Z18" s="78"/>
      <c r="AA18" s="70"/>
      <c r="AB18" s="78"/>
      <c r="AC18" s="70"/>
      <c r="AD18" s="78"/>
      <c r="AE18" s="70"/>
      <c r="AF18" s="78"/>
    </row>
    <row r="19" spans="3:32" s="38" customFormat="1" ht="114" customHeight="1" x14ac:dyDescent="0.3">
      <c r="C19" s="364"/>
      <c r="D19" s="176" t="s">
        <v>1447</v>
      </c>
      <c r="E19" s="176" t="s">
        <v>1450</v>
      </c>
      <c r="F19" s="176" t="str">
        <f>"% "&amp;E19</f>
        <v>% Diabetic women aged 15-45 On Contraception</v>
      </c>
      <c r="G19" s="176" t="str">
        <f>RIGHT(G20,27)</f>
        <v xml:space="preserve"> Preconception Advice (15m)</v>
      </c>
      <c r="H19" s="176" t="str">
        <f>"% "&amp;G19</f>
        <v>%  Preconception Advice (15m)</v>
      </c>
      <c r="I19" s="176" t="str">
        <f>RIGHT(I20,38)</f>
        <v>Referred to preconception clinic (15m)</v>
      </c>
      <c r="J19" s="176" t="str">
        <f>"% "&amp;I19</f>
        <v>% Referred to preconception clinic (15m)</v>
      </c>
      <c r="K19" s="176" t="str">
        <f>RIGHT(K20,59)</f>
        <v>Diabetic women aged 15-45 not currently using contraception</v>
      </c>
      <c r="L19" s="176" t="str">
        <f>"% "&amp;K19</f>
        <v>% Diabetic women aged 15-45 not currently using contraception</v>
      </c>
      <c r="M19" s="176" t="str">
        <f>RIGHT(M20,27)</f>
        <v xml:space="preserve"> Preconception Advice (15m)</v>
      </c>
      <c r="N19" s="176" t="str">
        <f>"% "&amp;M19</f>
        <v>%  Preconception Advice (15m)</v>
      </c>
      <c r="O19" s="176" t="str">
        <f>RIGHT(O20,39)</f>
        <v xml:space="preserve"> Referred to preconception clinic (15m)</v>
      </c>
      <c r="P19" s="176" t="str">
        <f>"% "&amp;O19</f>
        <v>%  Referred to preconception clinic (15m)</v>
      </c>
      <c r="Q19" s="176" t="str">
        <f>RIGHT(Q20,16)</f>
        <v>Folic Acid (12m)</v>
      </c>
      <c r="R19" s="176" t="str">
        <f>"% "&amp;Q19</f>
        <v>% Folic Acid (12m)</v>
      </c>
      <c r="S19" s="176" t="str">
        <f>RIGHT(S20,40)</f>
        <v>Prescribed ACE/ARB (6m) or Statins (12m)</v>
      </c>
      <c r="T19" s="176" t="str">
        <f>"% "&amp;S19</f>
        <v>% Prescribed ACE/ARB (6m) or Statins (12m)</v>
      </c>
      <c r="U19" s="176" t="str">
        <f>RIGHT(U20,52)</f>
        <v>15Yr-30Yrs: Prescribed ACE/ARB (6m) or Statins (12m)</v>
      </c>
      <c r="V19" s="176" t="str">
        <f>"% "&amp;U19</f>
        <v>% 15Yr-30Yrs: Prescribed ACE/ARB (6m) or Statins (12m)</v>
      </c>
      <c r="W19" s="176" t="str">
        <f>RIGHT(W20,52)</f>
        <v>31Yr-45Yrs: Prescribed ACE/ARB (6m) or Statins (12m)</v>
      </c>
      <c r="X19" s="176" t="str">
        <f>"% "&amp;W19</f>
        <v>% 31Yr-45Yrs: Prescribed ACE/ARB (6m) or Statins (12m)</v>
      </c>
      <c r="Y19" s="176" t="str">
        <f>RIGHT(Y20,20)</f>
        <v>HbA1c recorded (15m)</v>
      </c>
      <c r="Z19" s="176" t="str">
        <f>"% "&amp;Y19</f>
        <v>% HbA1c recorded (15m)</v>
      </c>
      <c r="AA19" s="176" t="str">
        <f>RIGHT(AA20,23)</f>
        <v>HbA1c &lt;48mol/mmol (15m)</v>
      </c>
      <c r="AB19" s="176" t="str">
        <f>"% "&amp;AA19</f>
        <v>% HbA1c &lt;48mol/mmol (15m)</v>
      </c>
      <c r="AC19" s="176" t="str">
        <f>RIGHT(AC20,25)</f>
        <v>HbA1c &lt;= 86mol/mmol (15m)</v>
      </c>
      <c r="AD19" s="176" t="str">
        <f>"% "&amp;AC19</f>
        <v>% HbA1c &lt;= 86mol/mmol (15m)</v>
      </c>
      <c r="AE19" s="176" t="str">
        <f>RIGHT(AE20,30)</f>
        <v>Latest HbA1c &gt;86mol/mmol (15m)</v>
      </c>
      <c r="AF19" s="176" t="str">
        <f>"% "&amp;AE19</f>
        <v>% Latest HbA1c &gt;86mol/mmol (15m)</v>
      </c>
    </row>
    <row r="20" spans="3:32" hidden="1" x14ac:dyDescent="0.3">
      <c r="C20" s="13" t="s">
        <v>0</v>
      </c>
      <c r="D20" t="s">
        <v>1446</v>
      </c>
      <c r="E20" t="s">
        <v>1443</v>
      </c>
      <c r="F20" t="s">
        <v>1449</v>
      </c>
      <c r="G20" s="130" t="s">
        <v>409</v>
      </c>
      <c r="H20" s="177" t="s">
        <v>410</v>
      </c>
      <c r="I20" s="130" t="s">
        <v>411</v>
      </c>
      <c r="J20" s="61" t="s">
        <v>412</v>
      </c>
      <c r="K20" t="s">
        <v>1444</v>
      </c>
      <c r="L20" s="61" t="s">
        <v>413</v>
      </c>
      <c r="M20" s="130" t="s">
        <v>414</v>
      </c>
      <c r="N20" s="61" t="s">
        <v>415</v>
      </c>
      <c r="O20" s="130" t="s">
        <v>416</v>
      </c>
      <c r="P20" s="61" t="s">
        <v>417</v>
      </c>
      <c r="Q20" s="130" t="s">
        <v>418</v>
      </c>
      <c r="R20" s="61" t="s">
        <v>419</v>
      </c>
      <c r="S20" s="130" t="s">
        <v>420</v>
      </c>
      <c r="T20" s="61" t="s">
        <v>421</v>
      </c>
      <c r="U20" s="130" t="s">
        <v>422</v>
      </c>
      <c r="V20" s="61" t="s">
        <v>423</v>
      </c>
      <c r="W20" t="s">
        <v>1445</v>
      </c>
      <c r="X20" s="61" t="s">
        <v>424</v>
      </c>
      <c r="Y20" s="130" t="s">
        <v>425</v>
      </c>
      <c r="Z20" s="61" t="s">
        <v>426</v>
      </c>
      <c r="AA20" s="130" t="s">
        <v>427</v>
      </c>
      <c r="AB20" s="61" t="s">
        <v>428</v>
      </c>
      <c r="AC20" s="130" t="s">
        <v>429</v>
      </c>
      <c r="AD20" s="61" t="s">
        <v>430</v>
      </c>
      <c r="AE20" s="130" t="s">
        <v>431</v>
      </c>
      <c r="AF20" s="61" t="s">
        <v>432</v>
      </c>
    </row>
    <row r="21" spans="3:32" x14ac:dyDescent="0.3">
      <c r="C21" s="2" t="s">
        <v>116</v>
      </c>
      <c r="D21" s="135">
        <v>1021</v>
      </c>
      <c r="E21" s="135">
        <v>222</v>
      </c>
      <c r="F21" s="68">
        <v>0.21743388834476005</v>
      </c>
      <c r="G21" s="135">
        <v>8</v>
      </c>
      <c r="H21" s="68">
        <v>0</v>
      </c>
      <c r="I21" s="135">
        <v>2</v>
      </c>
      <c r="J21" s="68">
        <v>0</v>
      </c>
      <c r="K21" s="135">
        <v>799</v>
      </c>
      <c r="L21" s="68">
        <v>0</v>
      </c>
      <c r="M21" s="135">
        <v>12</v>
      </c>
      <c r="N21" s="68">
        <v>0</v>
      </c>
      <c r="O21" s="135">
        <v>2</v>
      </c>
      <c r="P21" s="68">
        <v>0</v>
      </c>
      <c r="Q21" s="135">
        <v>141</v>
      </c>
      <c r="R21" s="68">
        <v>0</v>
      </c>
      <c r="S21" s="135">
        <v>339</v>
      </c>
      <c r="T21" s="68">
        <v>0</v>
      </c>
      <c r="U21" s="135">
        <v>14</v>
      </c>
      <c r="V21" s="68">
        <v>4.1297935103244837E-2</v>
      </c>
      <c r="W21" s="135">
        <v>325</v>
      </c>
      <c r="X21" s="68">
        <v>0</v>
      </c>
      <c r="Y21" s="135">
        <v>653</v>
      </c>
      <c r="Z21" s="68">
        <v>0</v>
      </c>
      <c r="AA21" s="135">
        <v>156</v>
      </c>
      <c r="AB21" s="68">
        <v>0.23889739663093415</v>
      </c>
      <c r="AC21" s="135">
        <v>555</v>
      </c>
      <c r="AD21" s="68">
        <v>0.84992343032159268</v>
      </c>
      <c r="AE21" s="135">
        <v>98</v>
      </c>
      <c r="AF21" s="68">
        <v>0.15007656967840735</v>
      </c>
    </row>
    <row r="22" spans="3:32" x14ac:dyDescent="0.3">
      <c r="C22" s="2" t="s">
        <v>138</v>
      </c>
      <c r="D22" s="135">
        <v>687</v>
      </c>
      <c r="E22" s="135">
        <v>205</v>
      </c>
      <c r="F22" s="68">
        <v>0.29839883551673946</v>
      </c>
      <c r="G22" s="135">
        <v>44</v>
      </c>
      <c r="H22" s="68">
        <v>0</v>
      </c>
      <c r="I22" s="135">
        <v>1</v>
      </c>
      <c r="J22" s="68">
        <v>0</v>
      </c>
      <c r="K22" s="135">
        <v>482</v>
      </c>
      <c r="L22" s="68">
        <v>0</v>
      </c>
      <c r="M22" s="135">
        <v>63</v>
      </c>
      <c r="N22" s="68">
        <v>0</v>
      </c>
      <c r="O22" s="135">
        <v>0</v>
      </c>
      <c r="P22" s="68">
        <v>0</v>
      </c>
      <c r="Q22" s="135">
        <v>74</v>
      </c>
      <c r="R22" s="68">
        <v>0</v>
      </c>
      <c r="S22" s="135">
        <v>152</v>
      </c>
      <c r="T22" s="68">
        <v>0</v>
      </c>
      <c r="U22" s="135">
        <v>14</v>
      </c>
      <c r="V22" s="68">
        <v>9.2105263157894732E-2</v>
      </c>
      <c r="W22" s="135">
        <v>138</v>
      </c>
      <c r="X22" s="68">
        <v>0</v>
      </c>
      <c r="Y22" s="135">
        <v>373</v>
      </c>
      <c r="Z22" s="68">
        <v>0</v>
      </c>
      <c r="AA22" s="135">
        <v>78</v>
      </c>
      <c r="AB22" s="68">
        <v>0.20911528150134048</v>
      </c>
      <c r="AC22" s="135">
        <v>315</v>
      </c>
      <c r="AD22" s="68">
        <v>0.84450402144772119</v>
      </c>
      <c r="AE22" s="135">
        <v>58</v>
      </c>
      <c r="AF22" s="68">
        <v>0.15549597855227881</v>
      </c>
    </row>
    <row r="23" spans="3:32" x14ac:dyDescent="0.3">
      <c r="C23" s="2" t="s">
        <v>232</v>
      </c>
      <c r="D23" s="135">
        <v>762</v>
      </c>
      <c r="E23" s="135">
        <v>206</v>
      </c>
      <c r="F23" s="68">
        <v>0.27034120734908135</v>
      </c>
      <c r="G23" s="135">
        <v>6</v>
      </c>
      <c r="H23" s="68">
        <v>0</v>
      </c>
      <c r="I23" s="135">
        <v>0</v>
      </c>
      <c r="J23" s="68">
        <v>0</v>
      </c>
      <c r="K23" s="135">
        <v>556</v>
      </c>
      <c r="L23" s="68">
        <v>0</v>
      </c>
      <c r="M23" s="135">
        <v>18</v>
      </c>
      <c r="N23" s="68">
        <v>0</v>
      </c>
      <c r="O23" s="135">
        <v>0</v>
      </c>
      <c r="P23" s="68">
        <v>0</v>
      </c>
      <c r="Q23" s="135">
        <v>96</v>
      </c>
      <c r="R23" s="68">
        <v>0</v>
      </c>
      <c r="S23" s="135">
        <v>172</v>
      </c>
      <c r="T23" s="68">
        <v>0</v>
      </c>
      <c r="U23" s="135">
        <v>11</v>
      </c>
      <c r="V23" s="68">
        <v>6.3953488372093026E-2</v>
      </c>
      <c r="W23" s="135">
        <v>161</v>
      </c>
      <c r="X23" s="68">
        <v>0</v>
      </c>
      <c r="Y23" s="135">
        <v>429</v>
      </c>
      <c r="Z23" s="68">
        <v>0</v>
      </c>
      <c r="AA23" s="135">
        <v>111</v>
      </c>
      <c r="AB23" s="68">
        <v>0.25874125874125875</v>
      </c>
      <c r="AC23" s="135">
        <v>371</v>
      </c>
      <c r="AD23" s="68">
        <v>0.86480186480186483</v>
      </c>
      <c r="AE23" s="135">
        <v>58</v>
      </c>
      <c r="AF23" s="68">
        <v>0.1351981351981352</v>
      </c>
    </row>
    <row r="24" spans="3:32" x14ac:dyDescent="0.3">
      <c r="C24" s="2" t="s">
        <v>133</v>
      </c>
      <c r="D24" s="135">
        <v>1796</v>
      </c>
      <c r="E24" s="135">
        <v>503</v>
      </c>
      <c r="F24" s="68">
        <v>0.28006681514476617</v>
      </c>
      <c r="G24" s="135">
        <v>113</v>
      </c>
      <c r="H24" s="68">
        <v>0</v>
      </c>
      <c r="I24" s="135">
        <v>6</v>
      </c>
      <c r="J24" s="68">
        <v>0</v>
      </c>
      <c r="K24" s="135">
        <v>1293</v>
      </c>
      <c r="L24" s="68">
        <v>0</v>
      </c>
      <c r="M24" s="135">
        <v>88</v>
      </c>
      <c r="N24" s="68">
        <v>0</v>
      </c>
      <c r="O24" s="135">
        <v>9</v>
      </c>
      <c r="P24" s="68">
        <v>0</v>
      </c>
      <c r="Q24" s="135">
        <v>196</v>
      </c>
      <c r="R24" s="68">
        <v>0</v>
      </c>
      <c r="S24" s="135">
        <v>524</v>
      </c>
      <c r="T24" s="68">
        <v>0</v>
      </c>
      <c r="U24" s="135">
        <v>22</v>
      </c>
      <c r="V24" s="68">
        <v>4.1984732824427481E-2</v>
      </c>
      <c r="W24" s="135">
        <v>502</v>
      </c>
      <c r="X24" s="68">
        <v>0</v>
      </c>
      <c r="Y24" s="135">
        <v>1104</v>
      </c>
      <c r="Z24" s="68">
        <v>0</v>
      </c>
      <c r="AA24" s="135">
        <v>318</v>
      </c>
      <c r="AB24" s="68">
        <v>0.28804347826086957</v>
      </c>
      <c r="AC24" s="135">
        <v>984</v>
      </c>
      <c r="AD24" s="68">
        <v>0.89130434782608692</v>
      </c>
      <c r="AE24" s="135">
        <v>115</v>
      </c>
      <c r="AF24" s="68">
        <v>0.10416666666666667</v>
      </c>
    </row>
    <row r="25" spans="3:32" x14ac:dyDescent="0.3">
      <c r="C25" s="2" t="s">
        <v>126</v>
      </c>
      <c r="D25" s="135">
        <v>1241</v>
      </c>
      <c r="E25" s="135">
        <v>204</v>
      </c>
      <c r="F25" s="68">
        <v>0.16438356164383561</v>
      </c>
      <c r="G25" s="135">
        <v>0</v>
      </c>
      <c r="H25" s="68">
        <v>0</v>
      </c>
      <c r="I25" s="135">
        <v>0</v>
      </c>
      <c r="J25" s="68">
        <v>0</v>
      </c>
      <c r="K25" s="135">
        <v>1037</v>
      </c>
      <c r="L25" s="68">
        <v>0</v>
      </c>
      <c r="M25" s="135">
        <v>8</v>
      </c>
      <c r="N25" s="68">
        <v>0</v>
      </c>
      <c r="O25" s="135">
        <v>1</v>
      </c>
      <c r="P25" s="68">
        <v>0</v>
      </c>
      <c r="Q25" s="135">
        <v>161</v>
      </c>
      <c r="R25" s="68">
        <v>0</v>
      </c>
      <c r="S25" s="135">
        <v>340</v>
      </c>
      <c r="T25" s="68">
        <v>0</v>
      </c>
      <c r="U25" s="135">
        <v>22</v>
      </c>
      <c r="V25" s="68">
        <v>6.4705882352941183E-2</v>
      </c>
      <c r="W25" s="135">
        <v>318</v>
      </c>
      <c r="X25" s="68">
        <v>0</v>
      </c>
      <c r="Y25" s="135">
        <v>816</v>
      </c>
      <c r="Z25" s="68">
        <v>0</v>
      </c>
      <c r="AA25" s="135">
        <v>185</v>
      </c>
      <c r="AB25" s="68">
        <v>0.2267156862745098</v>
      </c>
      <c r="AC25" s="135">
        <v>715</v>
      </c>
      <c r="AD25" s="68">
        <v>0.87622549019607843</v>
      </c>
      <c r="AE25" s="135">
        <v>101</v>
      </c>
      <c r="AF25" s="68">
        <v>0.12377450980392157</v>
      </c>
    </row>
    <row r="26" spans="3:32" x14ac:dyDescent="0.3">
      <c r="C26" s="2" t="s">
        <v>130</v>
      </c>
      <c r="D26" s="135">
        <v>1630</v>
      </c>
      <c r="E26" s="135">
        <v>710</v>
      </c>
      <c r="F26" s="68">
        <v>0.43558282208588955</v>
      </c>
      <c r="G26" s="135">
        <v>38</v>
      </c>
      <c r="H26" s="68">
        <v>0</v>
      </c>
      <c r="I26" s="135">
        <v>6</v>
      </c>
      <c r="J26" s="68">
        <v>0</v>
      </c>
      <c r="K26" s="135">
        <v>920</v>
      </c>
      <c r="L26" s="68">
        <v>0</v>
      </c>
      <c r="M26" s="135">
        <v>7</v>
      </c>
      <c r="N26" s="68">
        <v>0</v>
      </c>
      <c r="O26" s="135">
        <v>4</v>
      </c>
      <c r="P26" s="68">
        <v>0</v>
      </c>
      <c r="Q26" s="135">
        <v>107</v>
      </c>
      <c r="R26" s="68">
        <v>0</v>
      </c>
      <c r="S26" s="135">
        <v>355</v>
      </c>
      <c r="T26" s="68">
        <v>0</v>
      </c>
      <c r="U26" s="135">
        <v>20</v>
      </c>
      <c r="V26" s="68">
        <v>5.6338028169014086E-2</v>
      </c>
      <c r="W26" s="135">
        <v>335</v>
      </c>
      <c r="X26" s="68">
        <v>0</v>
      </c>
      <c r="Y26" s="135">
        <v>745</v>
      </c>
      <c r="Z26" s="68">
        <v>0</v>
      </c>
      <c r="AA26" s="135">
        <v>184</v>
      </c>
      <c r="AB26" s="68">
        <v>0.24697986577181208</v>
      </c>
      <c r="AC26" s="135">
        <v>661</v>
      </c>
      <c r="AD26" s="68">
        <v>0.88724832214765104</v>
      </c>
      <c r="AE26" s="135">
        <v>83</v>
      </c>
      <c r="AF26" s="68">
        <v>0.11140939597315436</v>
      </c>
    </row>
    <row r="27" spans="3:32" x14ac:dyDescent="0.3">
      <c r="C27" s="2" t="s">
        <v>147</v>
      </c>
      <c r="D27" s="135">
        <v>683</v>
      </c>
      <c r="E27" s="135">
        <v>124</v>
      </c>
      <c r="F27" s="68">
        <v>0.18155197657393851</v>
      </c>
      <c r="G27" s="135">
        <v>4</v>
      </c>
      <c r="H27" s="68">
        <v>0</v>
      </c>
      <c r="I27" s="135">
        <v>2</v>
      </c>
      <c r="J27" s="68">
        <v>0</v>
      </c>
      <c r="K27" s="135">
        <v>559</v>
      </c>
      <c r="L27" s="68">
        <v>0</v>
      </c>
      <c r="M27" s="135">
        <v>7</v>
      </c>
      <c r="N27" s="68">
        <v>0</v>
      </c>
      <c r="O27" s="135">
        <v>1</v>
      </c>
      <c r="P27" s="68">
        <v>0</v>
      </c>
      <c r="Q27" s="135">
        <v>66</v>
      </c>
      <c r="R27" s="68">
        <v>0</v>
      </c>
      <c r="S27" s="135">
        <v>181</v>
      </c>
      <c r="T27" s="68">
        <v>0</v>
      </c>
      <c r="U27" s="135">
        <v>8</v>
      </c>
      <c r="V27" s="68">
        <v>4.4198895027624308E-2</v>
      </c>
      <c r="W27" s="135">
        <v>173</v>
      </c>
      <c r="X27" s="68">
        <v>0</v>
      </c>
      <c r="Y27" s="135">
        <v>431</v>
      </c>
      <c r="Z27" s="68">
        <v>0</v>
      </c>
      <c r="AA27" s="135">
        <v>101</v>
      </c>
      <c r="AB27" s="68">
        <v>0.23433874709976799</v>
      </c>
      <c r="AC27" s="135">
        <v>377</v>
      </c>
      <c r="AD27" s="68">
        <v>0.87470997679814388</v>
      </c>
      <c r="AE27" s="135">
        <v>54</v>
      </c>
      <c r="AF27" s="68">
        <v>0.12529002320185614</v>
      </c>
    </row>
    <row r="28" spans="3:32" x14ac:dyDescent="0.3">
      <c r="C28" s="2" t="s">
        <v>1027</v>
      </c>
      <c r="D28" s="135">
        <v>7820</v>
      </c>
      <c r="E28" s="135">
        <v>2174</v>
      </c>
      <c r="F28" s="68">
        <v>0.27800511508951409</v>
      </c>
      <c r="G28" s="135">
        <v>213</v>
      </c>
      <c r="H28" s="68">
        <v>0</v>
      </c>
      <c r="I28" s="135">
        <v>17</v>
      </c>
      <c r="J28" s="68">
        <v>0</v>
      </c>
      <c r="K28" s="135">
        <v>5646</v>
      </c>
      <c r="L28" s="68">
        <v>0</v>
      </c>
      <c r="M28" s="135">
        <v>203</v>
      </c>
      <c r="N28" s="68">
        <v>0</v>
      </c>
      <c r="O28" s="135">
        <v>17</v>
      </c>
      <c r="P28" s="68">
        <v>0</v>
      </c>
      <c r="Q28" s="135">
        <v>841</v>
      </c>
      <c r="R28" s="68">
        <v>0</v>
      </c>
      <c r="S28" s="135">
        <v>2063</v>
      </c>
      <c r="T28" s="68">
        <v>0</v>
      </c>
      <c r="U28" s="135">
        <v>111</v>
      </c>
      <c r="V28" s="68">
        <v>5.3805138148327679E-2</v>
      </c>
      <c r="W28" s="135">
        <v>1952</v>
      </c>
      <c r="X28" s="68">
        <v>0</v>
      </c>
      <c r="Y28" s="135">
        <v>4551</v>
      </c>
      <c r="Z28" s="68">
        <v>0</v>
      </c>
      <c r="AA28" s="135">
        <v>1133</v>
      </c>
      <c r="AB28" s="68">
        <v>0.24895627334651724</v>
      </c>
      <c r="AC28" s="135">
        <v>3978</v>
      </c>
      <c r="AD28" s="68">
        <v>0.87409360580092288</v>
      </c>
      <c r="AE28" s="135">
        <v>567</v>
      </c>
      <c r="AF28" s="68">
        <v>0.12458800263678313</v>
      </c>
    </row>
    <row r="29" spans="3:32" x14ac:dyDescent="0.3">
      <c r="C29"/>
      <c r="D29"/>
      <c r="E29"/>
      <c r="F29"/>
      <c r="G29"/>
      <c r="H29"/>
      <c r="I29"/>
      <c r="J29"/>
      <c r="K29"/>
      <c r="L29"/>
      <c r="M29"/>
      <c r="N29"/>
      <c r="O29"/>
      <c r="P29"/>
      <c r="Q29"/>
      <c r="R29"/>
      <c r="S29"/>
      <c r="T29"/>
      <c r="U29"/>
      <c r="V29"/>
      <c r="W29"/>
      <c r="X29"/>
      <c r="Y29"/>
      <c r="Z29"/>
      <c r="AA29"/>
      <c r="AB29"/>
      <c r="AC29"/>
      <c r="AD29"/>
      <c r="AE29"/>
    </row>
    <row r="30" spans="3:32" x14ac:dyDescent="0.3">
      <c r="C30"/>
      <c r="D30"/>
      <c r="E30"/>
      <c r="F30"/>
      <c r="G30"/>
      <c r="H30"/>
      <c r="I30"/>
      <c r="J30"/>
      <c r="K30"/>
      <c r="L30"/>
      <c r="M30"/>
      <c r="N30"/>
      <c r="O30"/>
      <c r="P30"/>
      <c r="Q30"/>
      <c r="R30"/>
      <c r="S30"/>
      <c r="T30"/>
      <c r="U30"/>
      <c r="V30"/>
      <c r="W30"/>
      <c r="X30"/>
      <c r="Y30"/>
      <c r="Z30"/>
      <c r="AA30"/>
      <c r="AB30"/>
      <c r="AC30"/>
      <c r="AD30"/>
      <c r="AE30"/>
    </row>
    <row r="31" spans="3:32" x14ac:dyDescent="0.3">
      <c r="C31"/>
      <c r="D31"/>
      <c r="E31"/>
      <c r="F31"/>
      <c r="G31"/>
      <c r="H31"/>
      <c r="I31"/>
      <c r="J31"/>
      <c r="K31"/>
      <c r="L31"/>
      <c r="M31"/>
      <c r="N31"/>
      <c r="O31"/>
      <c r="P31"/>
      <c r="Q31"/>
      <c r="R31"/>
      <c r="S31"/>
      <c r="T31"/>
      <c r="U31"/>
      <c r="V31"/>
      <c r="W31"/>
      <c r="X31"/>
      <c r="Y31"/>
      <c r="Z31"/>
      <c r="AA31"/>
      <c r="AB31"/>
      <c r="AC31"/>
      <c r="AD31"/>
      <c r="AE31"/>
    </row>
    <row r="32" spans="3:32" x14ac:dyDescent="0.3">
      <c r="C32"/>
      <c r="D32"/>
      <c r="E32"/>
      <c r="F32"/>
      <c r="G32"/>
      <c r="H32"/>
      <c r="I32"/>
      <c r="J32"/>
      <c r="K32"/>
      <c r="L32"/>
      <c r="M32"/>
      <c r="N32"/>
      <c r="O32"/>
      <c r="P32"/>
      <c r="Q32"/>
      <c r="R32"/>
      <c r="S32"/>
      <c r="T32"/>
      <c r="U32"/>
      <c r="V32"/>
      <c r="W32"/>
      <c r="X32"/>
      <c r="Y32"/>
      <c r="Z32"/>
      <c r="AA32"/>
      <c r="AB32"/>
      <c r="AC32"/>
      <c r="AD32"/>
      <c r="AE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spans="3:31" x14ac:dyDescent="0.3">
      <c r="C81"/>
      <c r="D81"/>
      <c r="E81"/>
      <c r="F81"/>
      <c r="G81"/>
      <c r="H81"/>
      <c r="I81"/>
      <c r="J81"/>
      <c r="K81"/>
      <c r="L81"/>
      <c r="M81"/>
      <c r="N81"/>
      <c r="O81"/>
      <c r="P81"/>
      <c r="Q81"/>
      <c r="R81"/>
      <c r="S81"/>
      <c r="T81"/>
      <c r="U81"/>
      <c r="V81"/>
      <c r="W81"/>
      <c r="X81"/>
      <c r="Y81"/>
      <c r="Z81"/>
      <c r="AA81"/>
      <c r="AB81"/>
      <c r="AC81"/>
      <c r="AD81"/>
      <c r="AE81"/>
    </row>
    <row r="82" spans="3:31" x14ac:dyDescent="0.3">
      <c r="C82"/>
      <c r="D82"/>
      <c r="E82"/>
      <c r="F82"/>
      <c r="G82"/>
      <c r="H82"/>
      <c r="I82"/>
      <c r="J82"/>
      <c r="K82"/>
      <c r="L82"/>
      <c r="M82"/>
      <c r="N82"/>
      <c r="O82"/>
      <c r="P82"/>
      <c r="Q82"/>
      <c r="R82"/>
      <c r="S82"/>
      <c r="T82"/>
      <c r="U82"/>
      <c r="V82"/>
      <c r="W82"/>
      <c r="X82"/>
      <c r="Y82"/>
      <c r="Z82"/>
      <c r="AA82"/>
      <c r="AB82"/>
      <c r="AC82"/>
      <c r="AD82"/>
      <c r="AE82"/>
    </row>
    <row r="83" spans="3:31" x14ac:dyDescent="0.3">
      <c r="C83"/>
      <c r="D83"/>
      <c r="E83"/>
      <c r="F83"/>
      <c r="G83"/>
      <c r="H83"/>
      <c r="I83"/>
      <c r="J83"/>
      <c r="K83"/>
      <c r="L83"/>
      <c r="M83"/>
      <c r="N83"/>
      <c r="O83"/>
      <c r="P83"/>
      <c r="Q83"/>
      <c r="R83"/>
      <c r="S83"/>
      <c r="T83"/>
      <c r="U83"/>
      <c r="V83"/>
      <c r="W83"/>
      <c r="X83"/>
      <c r="Y83"/>
      <c r="Z83"/>
      <c r="AA83"/>
      <c r="AB83"/>
      <c r="AC83"/>
      <c r="AD83"/>
      <c r="AE83"/>
    </row>
    <row r="84" spans="3:31" x14ac:dyDescent="0.3">
      <c r="C84"/>
      <c r="D84"/>
      <c r="E84"/>
      <c r="F84"/>
      <c r="G84"/>
      <c r="H84"/>
      <c r="I84"/>
      <c r="J84"/>
      <c r="K84"/>
      <c r="L84"/>
      <c r="M84"/>
      <c r="N84"/>
      <c r="O84"/>
      <c r="P84"/>
      <c r="Q84"/>
      <c r="R84"/>
      <c r="S84"/>
      <c r="T84"/>
      <c r="U84"/>
      <c r="V84"/>
      <c r="W84"/>
      <c r="X84"/>
      <c r="Y84"/>
      <c r="Z84"/>
      <c r="AA84"/>
      <c r="AB84"/>
      <c r="AC84"/>
      <c r="AD84"/>
      <c r="AE84"/>
    </row>
    <row r="85" spans="3:31" x14ac:dyDescent="0.3">
      <c r="C85"/>
      <c r="D85"/>
      <c r="E85"/>
      <c r="F85"/>
      <c r="G85"/>
      <c r="H85"/>
      <c r="I85"/>
      <c r="J85"/>
      <c r="K85"/>
      <c r="L85"/>
      <c r="M85"/>
      <c r="N85"/>
      <c r="O85"/>
      <c r="P85"/>
      <c r="Q85"/>
      <c r="R85"/>
      <c r="S85"/>
      <c r="T85"/>
      <c r="U85"/>
      <c r="V85"/>
      <c r="W85"/>
      <c r="X85"/>
      <c r="Y85"/>
      <c r="Z85"/>
      <c r="AA85"/>
      <c r="AB85"/>
      <c r="AC85"/>
      <c r="AD85"/>
      <c r="AE85"/>
    </row>
    <row r="86" spans="3:31" x14ac:dyDescent="0.3">
      <c r="C86"/>
      <c r="D86"/>
      <c r="E86"/>
      <c r="F86"/>
      <c r="G86" s="22"/>
      <c r="H86"/>
      <c r="I86" s="22"/>
      <c r="J86"/>
      <c r="K86" s="22"/>
      <c r="L86"/>
      <c r="M86" s="22"/>
      <c r="N86"/>
      <c r="O86" s="22"/>
      <c r="P86"/>
      <c r="Q86" s="22"/>
      <c r="R86"/>
      <c r="S86" s="22"/>
      <c r="T86"/>
      <c r="U86" s="22"/>
      <c r="V86"/>
      <c r="W86" s="22"/>
      <c r="X86"/>
      <c r="Y86" s="22"/>
      <c r="Z86"/>
      <c r="AA86" s="22"/>
      <c r="AB86"/>
      <c r="AC86" s="22"/>
      <c r="AD86"/>
      <c r="AE86" s="22"/>
    </row>
    <row r="87" spans="3:31" x14ac:dyDescent="0.3">
      <c r="C87"/>
      <c r="D87"/>
      <c r="E87"/>
      <c r="F87"/>
      <c r="G87" s="22"/>
      <c r="H87"/>
      <c r="I87" s="22"/>
      <c r="J87"/>
      <c r="K87" s="22"/>
      <c r="L87"/>
      <c r="M87" s="22"/>
      <c r="N87"/>
      <c r="O87" s="22"/>
      <c r="P87"/>
      <c r="Q87" s="22"/>
      <c r="R87"/>
      <c r="S87" s="22"/>
      <c r="T87"/>
      <c r="U87" s="22"/>
      <c r="V87"/>
      <c r="W87" s="22"/>
      <c r="X87"/>
      <c r="Y87" s="22"/>
      <c r="Z87"/>
      <c r="AA87" s="22"/>
      <c r="AB87"/>
      <c r="AC87" s="22"/>
      <c r="AD87"/>
      <c r="AE87" s="22"/>
    </row>
    <row r="88" spans="3:31" x14ac:dyDescent="0.3">
      <c r="C88"/>
      <c r="D88"/>
      <c r="E88"/>
      <c r="F88"/>
      <c r="G88" s="22"/>
      <c r="H88"/>
      <c r="I88" s="22"/>
      <c r="J88"/>
      <c r="K88" s="22"/>
      <c r="L88"/>
      <c r="M88" s="22"/>
      <c r="N88"/>
      <c r="O88" s="22"/>
      <c r="P88"/>
      <c r="Q88" s="22"/>
      <c r="R88"/>
      <c r="S88" s="22"/>
      <c r="T88"/>
      <c r="U88" s="22"/>
      <c r="V88"/>
      <c r="W88" s="22"/>
      <c r="X88"/>
      <c r="Y88" s="22"/>
      <c r="Z88"/>
      <c r="AA88" s="22"/>
      <c r="AB88"/>
      <c r="AC88" s="22"/>
      <c r="AD88"/>
      <c r="AE88" s="22"/>
    </row>
    <row r="89" spans="3:31" x14ac:dyDescent="0.3">
      <c r="C89"/>
      <c r="D89"/>
      <c r="E89"/>
      <c r="F89"/>
      <c r="G89" s="22"/>
      <c r="H89"/>
      <c r="I89" s="22"/>
      <c r="J89"/>
      <c r="K89" s="22"/>
      <c r="L89"/>
      <c r="M89" s="22"/>
      <c r="N89"/>
      <c r="O89" s="22"/>
      <c r="P89"/>
      <c r="Q89" s="22"/>
      <c r="R89"/>
      <c r="S89" s="22"/>
      <c r="T89"/>
      <c r="U89" s="22"/>
      <c r="V89"/>
      <c r="W89" s="22"/>
      <c r="X89"/>
      <c r="Y89" s="22"/>
      <c r="Z89"/>
      <c r="AA89" s="22"/>
      <c r="AB89"/>
      <c r="AC89" s="22"/>
      <c r="AD89"/>
      <c r="AE89" s="22"/>
    </row>
    <row r="90" spans="3:31" x14ac:dyDescent="0.3">
      <c r="C90"/>
      <c r="D90"/>
      <c r="E90"/>
      <c r="F90"/>
      <c r="G90" s="22"/>
      <c r="H90"/>
      <c r="I90" s="22"/>
      <c r="J90"/>
      <c r="K90" s="22"/>
      <c r="L90"/>
      <c r="M90" s="22"/>
      <c r="N90"/>
      <c r="O90" s="22"/>
      <c r="P90"/>
      <c r="Q90" s="22"/>
      <c r="R90"/>
      <c r="S90" s="22"/>
      <c r="T90"/>
      <c r="U90" s="22"/>
      <c r="V90"/>
      <c r="W90" s="22"/>
      <c r="X90"/>
      <c r="Y90" s="22"/>
      <c r="Z90"/>
      <c r="AA90" s="22"/>
      <c r="AB90"/>
      <c r="AC90" s="22"/>
      <c r="AD90"/>
      <c r="AE90" s="22"/>
    </row>
    <row r="91" spans="3:31" x14ac:dyDescent="0.3">
      <c r="C91"/>
      <c r="D91"/>
      <c r="E91"/>
      <c r="F91"/>
      <c r="G91" s="22"/>
      <c r="H91"/>
      <c r="I91" s="22"/>
      <c r="J91"/>
      <c r="K91" s="22"/>
      <c r="L91"/>
      <c r="M91" s="22"/>
      <c r="N91"/>
      <c r="O91" s="22"/>
      <c r="P91"/>
      <c r="Q91" s="22"/>
      <c r="R91"/>
      <c r="S91" s="22"/>
      <c r="T91"/>
      <c r="U91" s="22"/>
      <c r="V91"/>
      <c r="W91" s="22"/>
      <c r="X91"/>
      <c r="Y91" s="22"/>
      <c r="Z91"/>
      <c r="AA91" s="22"/>
      <c r="AB91"/>
      <c r="AC91" s="22"/>
      <c r="AD91"/>
      <c r="AE91" s="22"/>
    </row>
    <row r="92" spans="3:31" x14ac:dyDescent="0.3">
      <c r="C92"/>
      <c r="D92"/>
      <c r="E92"/>
      <c r="F92"/>
      <c r="G92" s="22"/>
      <c r="H92"/>
      <c r="I92" s="22"/>
      <c r="J92"/>
      <c r="K92" s="22"/>
      <c r="L92"/>
      <c r="M92" s="22"/>
      <c r="N92"/>
      <c r="O92" s="22"/>
      <c r="P92"/>
      <c r="Q92" s="22"/>
      <c r="R92"/>
      <c r="S92" s="22"/>
      <c r="T92"/>
      <c r="U92" s="22"/>
      <c r="V92"/>
      <c r="W92" s="22"/>
      <c r="X92"/>
      <c r="Y92" s="22"/>
      <c r="Z92"/>
      <c r="AA92" s="22"/>
      <c r="AB92"/>
      <c r="AC92" s="22"/>
      <c r="AD92"/>
      <c r="AE92" s="22"/>
    </row>
    <row r="93" spans="3:31" x14ac:dyDescent="0.3">
      <c r="C93"/>
      <c r="D93"/>
      <c r="E93"/>
      <c r="F93"/>
      <c r="G93" s="22"/>
      <c r="H93"/>
      <c r="I93" s="22"/>
      <c r="J93"/>
      <c r="K93" s="22"/>
      <c r="L93"/>
      <c r="M93" s="22"/>
      <c r="N93"/>
      <c r="O93" s="22"/>
      <c r="P93"/>
      <c r="Q93" s="22"/>
      <c r="R93"/>
      <c r="S93" s="22"/>
      <c r="T93"/>
      <c r="U93" s="22"/>
      <c r="V93"/>
      <c r="W93" s="22"/>
      <c r="X93"/>
      <c r="Y93" s="22"/>
      <c r="Z93"/>
      <c r="AA93" s="22"/>
      <c r="AB93"/>
      <c r="AC93" s="22"/>
      <c r="AD93"/>
      <c r="AE93" s="22"/>
    </row>
    <row r="94" spans="3:31" x14ac:dyDescent="0.3">
      <c r="C94"/>
      <c r="D94"/>
      <c r="E94"/>
      <c r="F94"/>
      <c r="G94" s="22"/>
      <c r="H94"/>
      <c r="I94" s="22"/>
      <c r="J94"/>
      <c r="K94" s="22"/>
      <c r="L94"/>
      <c r="M94" s="22"/>
      <c r="N94"/>
      <c r="O94" s="22"/>
      <c r="P94"/>
      <c r="Q94" s="22"/>
      <c r="R94"/>
      <c r="S94" s="22"/>
      <c r="T94"/>
      <c r="U94" s="22"/>
      <c r="V94"/>
      <c r="W94" s="22"/>
      <c r="X94"/>
      <c r="Y94" s="22"/>
      <c r="Z94"/>
      <c r="AA94" s="22"/>
      <c r="AB94"/>
      <c r="AC94" s="22"/>
      <c r="AD94"/>
      <c r="AE94" s="22"/>
    </row>
    <row r="95" spans="3:31" x14ac:dyDescent="0.3">
      <c r="C95"/>
      <c r="D95"/>
      <c r="E95"/>
      <c r="F95"/>
      <c r="G95" s="22"/>
      <c r="H95"/>
      <c r="I95" s="22"/>
      <c r="J95"/>
      <c r="K95" s="22"/>
      <c r="L95"/>
      <c r="M95" s="22"/>
      <c r="N95"/>
      <c r="O95" s="22"/>
      <c r="P95"/>
      <c r="Q95" s="22"/>
      <c r="R95"/>
      <c r="S95" s="22"/>
      <c r="T95"/>
      <c r="U95" s="22"/>
      <c r="V95"/>
      <c r="W95" s="22"/>
      <c r="X95"/>
      <c r="Y95" s="22"/>
      <c r="Z95"/>
      <c r="AA95" s="22"/>
      <c r="AB95"/>
      <c r="AC95" s="22"/>
      <c r="AD95"/>
      <c r="AE95" s="22"/>
    </row>
    <row r="96" spans="3:31" x14ac:dyDescent="0.3">
      <c r="C96"/>
      <c r="D96"/>
      <c r="E96"/>
      <c r="F96"/>
      <c r="G96" s="22"/>
      <c r="H96"/>
      <c r="I96" s="22"/>
      <c r="J96"/>
      <c r="K96" s="22"/>
      <c r="L96"/>
      <c r="M96" s="22"/>
      <c r="N96"/>
      <c r="O96" s="22"/>
      <c r="P96"/>
      <c r="Q96" s="22"/>
      <c r="R96"/>
      <c r="S96" s="22"/>
      <c r="T96"/>
      <c r="U96" s="22"/>
      <c r="V96"/>
      <c r="W96" s="22"/>
      <c r="X96"/>
      <c r="Y96" s="22"/>
      <c r="Z96"/>
      <c r="AA96" s="22"/>
      <c r="AB96"/>
      <c r="AC96" s="22"/>
      <c r="AD96"/>
      <c r="AE96" s="22"/>
    </row>
    <row r="97" spans="3:31" x14ac:dyDescent="0.3">
      <c r="C97"/>
      <c r="D97"/>
      <c r="E97"/>
      <c r="F97"/>
      <c r="G97" s="22"/>
      <c r="H97"/>
      <c r="I97" s="22"/>
      <c r="J97"/>
      <c r="K97" s="22"/>
      <c r="L97"/>
      <c r="M97" s="22"/>
      <c r="N97"/>
      <c r="O97" s="22"/>
      <c r="P97"/>
      <c r="Q97" s="22"/>
      <c r="R97"/>
      <c r="S97" s="22"/>
      <c r="T97"/>
      <c r="U97" s="22"/>
      <c r="V97"/>
      <c r="W97" s="22"/>
      <c r="X97"/>
      <c r="Y97" s="22"/>
      <c r="Z97"/>
      <c r="AA97" s="22"/>
      <c r="AB97"/>
      <c r="AC97" s="22"/>
      <c r="AD97"/>
      <c r="AE97" s="22"/>
    </row>
    <row r="98" spans="3:31" x14ac:dyDescent="0.3">
      <c r="C98"/>
      <c r="D98"/>
      <c r="E98"/>
      <c r="F98"/>
      <c r="G98" s="22"/>
      <c r="H98"/>
      <c r="I98" s="22"/>
      <c r="J98"/>
      <c r="K98" s="22"/>
      <c r="L98"/>
      <c r="M98" s="22"/>
      <c r="N98"/>
      <c r="O98" s="22"/>
      <c r="P98"/>
      <c r="Q98" s="22"/>
      <c r="R98"/>
      <c r="S98" s="22"/>
      <c r="T98"/>
      <c r="U98" s="22"/>
      <c r="V98"/>
      <c r="W98" s="22"/>
      <c r="X98"/>
      <c r="Y98" s="22"/>
      <c r="Z98"/>
      <c r="AA98" s="22"/>
      <c r="AB98"/>
      <c r="AC98" s="22"/>
      <c r="AD98"/>
      <c r="AE98" s="22"/>
    </row>
    <row r="99" spans="3:31" x14ac:dyDescent="0.3">
      <c r="C99"/>
      <c r="D99"/>
      <c r="E99"/>
      <c r="F99"/>
      <c r="G99" s="22"/>
      <c r="H99"/>
      <c r="I99" s="22"/>
      <c r="J99"/>
      <c r="K99" s="22"/>
      <c r="L99"/>
      <c r="M99" s="22"/>
      <c r="N99"/>
      <c r="O99" s="22"/>
      <c r="P99"/>
      <c r="Q99" s="22"/>
      <c r="R99"/>
      <c r="S99" s="22"/>
      <c r="T99"/>
      <c r="U99" s="22"/>
      <c r="V99"/>
      <c r="W99" s="22"/>
      <c r="X99"/>
      <c r="Y99" s="22"/>
      <c r="Z99"/>
      <c r="AA99" s="22"/>
      <c r="AB99"/>
      <c r="AC99" s="22"/>
      <c r="AD99"/>
      <c r="AE99" s="22"/>
    </row>
    <row r="100" spans="3:31" x14ac:dyDescent="0.3">
      <c r="C100"/>
      <c r="D100"/>
      <c r="E100"/>
      <c r="F100"/>
      <c r="G100" s="22"/>
      <c r="H100"/>
      <c r="I100" s="22"/>
      <c r="J100"/>
      <c r="K100" s="22"/>
      <c r="L100"/>
      <c r="M100" s="22"/>
      <c r="N100"/>
      <c r="O100" s="22"/>
      <c r="P100"/>
      <c r="Q100" s="22"/>
      <c r="R100"/>
      <c r="S100" s="22"/>
      <c r="T100"/>
      <c r="U100" s="22"/>
      <c r="V100"/>
      <c r="W100" s="22"/>
      <c r="X100"/>
      <c r="Y100" s="22"/>
      <c r="Z100"/>
      <c r="AA100" s="22"/>
      <c r="AB100"/>
      <c r="AC100" s="22"/>
      <c r="AD100"/>
      <c r="AE100" s="22"/>
    </row>
    <row r="101" spans="3:31" x14ac:dyDescent="0.3">
      <c r="C101"/>
      <c r="D101"/>
      <c r="E101"/>
      <c r="F101"/>
      <c r="G101" s="22"/>
      <c r="H101"/>
      <c r="I101" s="22"/>
      <c r="J101"/>
      <c r="K101" s="22"/>
      <c r="L101"/>
      <c r="M101" s="22"/>
      <c r="N101"/>
      <c r="O101" s="22"/>
      <c r="P101"/>
      <c r="Q101" s="22"/>
      <c r="R101"/>
      <c r="S101" s="22"/>
      <c r="T101"/>
      <c r="U101" s="22"/>
      <c r="V101"/>
      <c r="W101" s="22"/>
      <c r="X101"/>
      <c r="Y101" s="22"/>
      <c r="Z101"/>
      <c r="AA101" s="22"/>
      <c r="AB101"/>
      <c r="AC101" s="22"/>
      <c r="AD101"/>
      <c r="AE101" s="22"/>
    </row>
    <row r="102" spans="3:31" x14ac:dyDescent="0.3">
      <c r="C102"/>
      <c r="D102"/>
      <c r="E102"/>
      <c r="F102"/>
      <c r="G102" s="22"/>
      <c r="H102"/>
      <c r="I102" s="22"/>
      <c r="J102"/>
      <c r="K102" s="22"/>
      <c r="L102"/>
      <c r="M102" s="22"/>
      <c r="N102"/>
      <c r="O102" s="22"/>
      <c r="P102"/>
      <c r="Q102" s="22"/>
      <c r="R102"/>
      <c r="S102" s="22"/>
      <c r="T102"/>
      <c r="U102" s="22"/>
      <c r="V102"/>
      <c r="W102" s="22"/>
      <c r="X102"/>
      <c r="Y102" s="22"/>
      <c r="Z102"/>
      <c r="AA102" s="22"/>
      <c r="AB102"/>
      <c r="AC102" s="22"/>
      <c r="AD102"/>
      <c r="AE102" s="22"/>
    </row>
    <row r="103" spans="3:31" x14ac:dyDescent="0.3">
      <c r="C103"/>
      <c r="D103"/>
      <c r="E103"/>
      <c r="F103"/>
      <c r="G103" s="22"/>
      <c r="H103"/>
      <c r="I103" s="22"/>
      <c r="J103"/>
      <c r="K103" s="22"/>
      <c r="L103"/>
      <c r="M103" s="22"/>
      <c r="N103"/>
      <c r="O103" s="22"/>
      <c r="P103"/>
      <c r="Q103" s="22"/>
      <c r="R103"/>
      <c r="S103" s="22"/>
      <c r="T103"/>
      <c r="U103" s="22"/>
      <c r="V103"/>
      <c r="W103" s="22"/>
      <c r="X103"/>
      <c r="Y103" s="22"/>
      <c r="Z103"/>
      <c r="AA103" s="22"/>
      <c r="AB103"/>
      <c r="AC103" s="22"/>
      <c r="AD103"/>
      <c r="AE103" s="22"/>
    </row>
    <row r="104" spans="3:31" x14ac:dyDescent="0.3">
      <c r="C104"/>
      <c r="D104"/>
      <c r="E104"/>
      <c r="F104"/>
      <c r="G104" s="22"/>
      <c r="H104"/>
      <c r="I104" s="22"/>
      <c r="J104"/>
      <c r="K104" s="22"/>
      <c r="L104"/>
      <c r="M104" s="22"/>
      <c r="N104"/>
      <c r="O104" s="22"/>
      <c r="P104"/>
      <c r="Q104" s="22"/>
      <c r="R104"/>
      <c r="S104" s="22"/>
      <c r="T104"/>
      <c r="U104" s="22"/>
      <c r="V104"/>
      <c r="W104" s="22"/>
      <c r="X104"/>
      <c r="Y104" s="22"/>
      <c r="Z104"/>
      <c r="AA104" s="22"/>
      <c r="AB104"/>
      <c r="AC104" s="22"/>
      <c r="AD104"/>
      <c r="AE104" s="22"/>
    </row>
    <row r="105" spans="3:31" x14ac:dyDescent="0.3">
      <c r="C105"/>
      <c r="D105"/>
      <c r="E105"/>
      <c r="F105"/>
      <c r="G105" s="22"/>
      <c r="H105"/>
      <c r="I105" s="22"/>
      <c r="J105"/>
      <c r="K105" s="22"/>
      <c r="L105"/>
      <c r="M105" s="22"/>
      <c r="N105"/>
      <c r="O105" s="22"/>
      <c r="P105"/>
      <c r="Q105" s="22"/>
      <c r="R105"/>
      <c r="S105" s="22"/>
      <c r="T105"/>
      <c r="U105" s="22"/>
      <c r="V105"/>
      <c r="W105" s="22"/>
      <c r="X105"/>
      <c r="Y105" s="22"/>
      <c r="Z105"/>
      <c r="AA105" s="22"/>
      <c r="AB105"/>
      <c r="AC105" s="22"/>
      <c r="AD105"/>
      <c r="AE105" s="22"/>
    </row>
    <row r="106" spans="3:31" x14ac:dyDescent="0.3">
      <c r="C106"/>
      <c r="D106"/>
      <c r="E106"/>
      <c r="F106"/>
      <c r="G106" s="22"/>
      <c r="H106"/>
      <c r="I106" s="22"/>
      <c r="J106"/>
      <c r="K106" s="22"/>
      <c r="L106"/>
      <c r="M106" s="22"/>
      <c r="N106"/>
      <c r="O106" s="22"/>
      <c r="P106"/>
      <c r="Q106" s="22"/>
      <c r="R106"/>
      <c r="S106" s="22"/>
      <c r="T106"/>
      <c r="U106" s="22"/>
      <c r="V106"/>
      <c r="W106" s="22"/>
      <c r="X106"/>
      <c r="Y106" s="22"/>
      <c r="Z106"/>
      <c r="AA106" s="22"/>
      <c r="AB106"/>
      <c r="AC106" s="22"/>
      <c r="AD106"/>
      <c r="AE106" s="22"/>
    </row>
    <row r="107" spans="3:31" x14ac:dyDescent="0.3">
      <c r="C107"/>
      <c r="D107"/>
      <c r="E107"/>
      <c r="F107"/>
      <c r="G107" s="22"/>
      <c r="H107"/>
      <c r="I107" s="22"/>
      <c r="J107"/>
      <c r="K107" s="22"/>
      <c r="L107"/>
      <c r="M107" s="22"/>
      <c r="N107"/>
      <c r="O107" s="22"/>
      <c r="P107"/>
      <c r="Q107" s="22"/>
      <c r="R107"/>
      <c r="S107" s="22"/>
      <c r="T107"/>
      <c r="U107" s="22"/>
      <c r="V107"/>
      <c r="W107" s="22"/>
      <c r="X107"/>
      <c r="Y107" s="22"/>
      <c r="Z107"/>
      <c r="AA107" s="22"/>
      <c r="AB107"/>
      <c r="AC107" s="22"/>
      <c r="AD107"/>
      <c r="AE107" s="22"/>
    </row>
    <row r="108" spans="3:31" x14ac:dyDescent="0.3">
      <c r="C108"/>
      <c r="D108"/>
      <c r="E108"/>
      <c r="F108"/>
      <c r="G108" s="22"/>
      <c r="H108"/>
      <c r="I108" s="22"/>
      <c r="J108"/>
      <c r="K108" s="22"/>
      <c r="L108"/>
      <c r="M108" s="22"/>
      <c r="N108"/>
      <c r="O108" s="22"/>
      <c r="P108"/>
      <c r="Q108" s="22"/>
      <c r="R108"/>
      <c r="S108" s="22"/>
      <c r="T108"/>
      <c r="U108" s="22"/>
      <c r="V108"/>
      <c r="W108" s="22"/>
      <c r="X108"/>
      <c r="Y108" s="22"/>
      <c r="Z108"/>
      <c r="AA108" s="22"/>
      <c r="AB108"/>
      <c r="AC108" s="22"/>
      <c r="AD108"/>
      <c r="AE108" s="22"/>
    </row>
    <row r="109" spans="3:31" x14ac:dyDescent="0.3">
      <c r="C109"/>
      <c r="D109"/>
      <c r="E109"/>
      <c r="F109"/>
      <c r="G109" s="22"/>
      <c r="H109"/>
      <c r="I109" s="22"/>
      <c r="J109"/>
      <c r="K109" s="22"/>
      <c r="L109"/>
      <c r="M109" s="22"/>
      <c r="N109"/>
      <c r="O109" s="22"/>
      <c r="P109"/>
      <c r="Q109" s="22"/>
      <c r="R109"/>
      <c r="S109" s="22"/>
      <c r="T109"/>
      <c r="U109" s="22"/>
      <c r="V109"/>
      <c r="W109" s="22"/>
      <c r="X109"/>
      <c r="Y109" s="22"/>
      <c r="Z109"/>
      <c r="AA109" s="22"/>
      <c r="AB109"/>
      <c r="AC109" s="22"/>
      <c r="AD109"/>
      <c r="AE109" s="22"/>
    </row>
    <row r="110" spans="3:31" x14ac:dyDescent="0.3">
      <c r="C110"/>
      <c r="D110"/>
      <c r="E110"/>
      <c r="F110"/>
      <c r="G110" s="22"/>
      <c r="H110"/>
      <c r="I110" s="22"/>
      <c r="J110"/>
      <c r="K110" s="22"/>
      <c r="L110"/>
      <c r="M110" s="22"/>
      <c r="N110"/>
      <c r="O110" s="22"/>
      <c r="P110"/>
      <c r="Q110" s="22"/>
      <c r="R110"/>
      <c r="S110" s="22"/>
      <c r="T110"/>
      <c r="U110" s="22"/>
      <c r="V110"/>
      <c r="W110" s="22"/>
      <c r="X110"/>
      <c r="Y110" s="22"/>
      <c r="Z110"/>
      <c r="AA110" s="22"/>
      <c r="AB110"/>
      <c r="AC110" s="22"/>
      <c r="AD110"/>
      <c r="AE110" s="22"/>
    </row>
    <row r="111" spans="3:31" x14ac:dyDescent="0.3">
      <c r="C111"/>
      <c r="D111"/>
      <c r="E111"/>
      <c r="F111"/>
      <c r="G111" s="22"/>
      <c r="H111"/>
      <c r="I111" s="22"/>
      <c r="J111"/>
      <c r="K111" s="22"/>
      <c r="L111"/>
      <c r="M111" s="22"/>
      <c r="N111"/>
      <c r="O111" s="22"/>
      <c r="P111"/>
      <c r="Q111" s="22"/>
      <c r="R111"/>
      <c r="S111" s="22"/>
      <c r="T111"/>
      <c r="U111" s="22"/>
      <c r="V111"/>
      <c r="W111" s="22"/>
      <c r="X111"/>
      <c r="Y111" s="22"/>
      <c r="Z111"/>
      <c r="AA111" s="22"/>
      <c r="AB111"/>
      <c r="AC111" s="22"/>
      <c r="AD111"/>
      <c r="AE111" s="22"/>
    </row>
    <row r="112" spans="3:31" x14ac:dyDescent="0.3">
      <c r="C112"/>
      <c r="D112"/>
      <c r="E112"/>
      <c r="F112"/>
      <c r="G112" s="22"/>
      <c r="H112"/>
      <c r="I112" s="22"/>
      <c r="J112"/>
      <c r="K112" s="22"/>
      <c r="L112"/>
      <c r="M112" s="22"/>
      <c r="N112"/>
      <c r="O112" s="22"/>
      <c r="P112"/>
      <c r="Q112" s="22"/>
      <c r="R112"/>
      <c r="S112" s="22"/>
      <c r="T112"/>
      <c r="U112" s="22"/>
      <c r="V112"/>
      <c r="W112" s="22"/>
      <c r="X112"/>
      <c r="Y112" s="22"/>
      <c r="Z112"/>
      <c r="AA112" s="22"/>
      <c r="AB112"/>
      <c r="AC112" s="22"/>
      <c r="AD112"/>
      <c r="AE112" s="22"/>
    </row>
    <row r="113" spans="3:31" x14ac:dyDescent="0.3">
      <c r="C113"/>
      <c r="D113"/>
      <c r="E113"/>
      <c r="F113"/>
      <c r="G113" s="22"/>
      <c r="H113"/>
      <c r="I113" s="22"/>
      <c r="J113"/>
      <c r="K113" s="22"/>
      <c r="L113"/>
      <c r="M113" s="22"/>
      <c r="N113"/>
      <c r="O113" s="22"/>
      <c r="P113"/>
      <c r="Q113" s="22"/>
      <c r="R113"/>
      <c r="S113" s="22"/>
      <c r="T113"/>
      <c r="U113" s="22"/>
      <c r="V113"/>
      <c r="W113" s="22"/>
      <c r="X113"/>
      <c r="Y113" s="22"/>
      <c r="Z113"/>
      <c r="AA113" s="22"/>
      <c r="AB113"/>
      <c r="AC113" s="22"/>
      <c r="AD113"/>
      <c r="AE113" s="22"/>
    </row>
    <row r="114" spans="3:31" x14ac:dyDescent="0.3">
      <c r="C114"/>
      <c r="D114"/>
      <c r="E114"/>
      <c r="F114"/>
      <c r="G114" s="22"/>
      <c r="H114"/>
      <c r="I114" s="22"/>
      <c r="J114"/>
      <c r="K114" s="22"/>
      <c r="L114"/>
      <c r="M114" s="22"/>
      <c r="N114"/>
      <c r="O114" s="22"/>
      <c r="P114"/>
      <c r="Q114" s="22"/>
      <c r="R114"/>
      <c r="S114" s="22"/>
      <c r="T114"/>
      <c r="U114" s="22"/>
      <c r="V114"/>
      <c r="W114" s="22"/>
      <c r="X114"/>
      <c r="Y114" s="22"/>
      <c r="Z114"/>
      <c r="AA114" s="22"/>
      <c r="AB114"/>
      <c r="AC114" s="22"/>
      <c r="AD114"/>
      <c r="AE114" s="22"/>
    </row>
    <row r="115" spans="3:31" x14ac:dyDescent="0.3">
      <c r="C115"/>
      <c r="D115"/>
      <c r="E115"/>
      <c r="F115"/>
      <c r="G115" s="22"/>
      <c r="H115"/>
      <c r="I115" s="22"/>
      <c r="J115"/>
      <c r="K115" s="22"/>
      <c r="L115"/>
      <c r="M115" s="22"/>
      <c r="N115"/>
      <c r="O115" s="22"/>
      <c r="P115"/>
      <c r="Q115" s="22"/>
      <c r="R115"/>
      <c r="S115" s="22"/>
      <c r="T115"/>
      <c r="U115" s="22"/>
      <c r="V115"/>
      <c r="W115" s="22"/>
      <c r="X115"/>
      <c r="Y115" s="22"/>
      <c r="Z115"/>
      <c r="AA115" s="22"/>
      <c r="AB115"/>
      <c r="AC115" s="22"/>
      <c r="AD115"/>
      <c r="AE115" s="22"/>
    </row>
    <row r="116" spans="3:31" x14ac:dyDescent="0.3">
      <c r="C116"/>
      <c r="D116"/>
      <c r="E116"/>
      <c r="F116"/>
      <c r="G116" s="22"/>
      <c r="H116"/>
      <c r="I116" s="22"/>
      <c r="J116"/>
      <c r="K116" s="22"/>
      <c r="L116"/>
      <c r="M116" s="22"/>
      <c r="N116"/>
      <c r="O116" s="22"/>
      <c r="P116"/>
      <c r="Q116" s="22"/>
      <c r="R116"/>
      <c r="S116" s="22"/>
      <c r="T116"/>
      <c r="U116" s="22"/>
      <c r="V116"/>
      <c r="W116" s="22"/>
      <c r="X116"/>
      <c r="Y116" s="22"/>
      <c r="Z116"/>
      <c r="AA116" s="22"/>
      <c r="AB116"/>
      <c r="AC116" s="22"/>
      <c r="AD116"/>
      <c r="AE116" s="22"/>
    </row>
    <row r="117" spans="3:31" x14ac:dyDescent="0.3">
      <c r="C117"/>
      <c r="D117"/>
      <c r="E117"/>
      <c r="F117"/>
      <c r="G117" s="22"/>
      <c r="H117"/>
      <c r="I117" s="22"/>
      <c r="J117"/>
      <c r="K117" s="22"/>
      <c r="L117"/>
      <c r="M117" s="22"/>
      <c r="N117"/>
      <c r="O117" s="22"/>
      <c r="P117"/>
      <c r="Q117" s="22"/>
      <c r="R117"/>
      <c r="S117" s="22"/>
      <c r="T117"/>
      <c r="U117" s="22"/>
      <c r="V117"/>
      <c r="W117" s="22"/>
      <c r="X117"/>
      <c r="Y117" s="22"/>
      <c r="Z117"/>
      <c r="AA117" s="22"/>
      <c r="AB117"/>
      <c r="AC117" s="22"/>
      <c r="AD117"/>
      <c r="AE117" s="22"/>
    </row>
    <row r="118" spans="3:31" x14ac:dyDescent="0.3">
      <c r="C118"/>
      <c r="D118"/>
      <c r="E118"/>
      <c r="F118"/>
      <c r="G118" s="22"/>
      <c r="H118"/>
      <c r="I118" s="22"/>
      <c r="J118"/>
      <c r="K118" s="22"/>
      <c r="L118"/>
      <c r="M118" s="22"/>
      <c r="N118"/>
      <c r="O118" s="22"/>
      <c r="P118"/>
      <c r="Q118" s="22"/>
      <c r="R118"/>
      <c r="S118" s="22"/>
      <c r="T118"/>
      <c r="U118" s="22"/>
      <c r="V118"/>
      <c r="W118" s="22"/>
      <c r="X118"/>
      <c r="Y118" s="22"/>
      <c r="Z118"/>
      <c r="AA118" s="22"/>
      <c r="AB118"/>
      <c r="AC118" s="22"/>
      <c r="AD118"/>
      <c r="AE118" s="22"/>
    </row>
    <row r="119" spans="3:31" x14ac:dyDescent="0.3">
      <c r="C119"/>
      <c r="D119"/>
      <c r="E119"/>
      <c r="F119"/>
      <c r="G119" s="22"/>
      <c r="H119"/>
      <c r="I119" s="22"/>
      <c r="J119"/>
      <c r="K119" s="22"/>
      <c r="L119"/>
      <c r="M119" s="22"/>
      <c r="N119"/>
      <c r="O119" s="22"/>
      <c r="P119"/>
      <c r="Q119" s="22"/>
      <c r="R119"/>
      <c r="S119" s="22"/>
      <c r="T119"/>
      <c r="U119" s="22"/>
      <c r="V119"/>
      <c r="W119" s="22"/>
      <c r="X119"/>
      <c r="Y119" s="22"/>
      <c r="Z119"/>
      <c r="AA119" s="22"/>
      <c r="AB119"/>
      <c r="AC119" s="22"/>
      <c r="AD119"/>
      <c r="AE119" s="22"/>
    </row>
    <row r="120" spans="3:31" x14ac:dyDescent="0.3">
      <c r="C120"/>
      <c r="D120"/>
      <c r="E120"/>
      <c r="F120"/>
      <c r="G120" s="22"/>
      <c r="H120"/>
      <c r="I120" s="22"/>
      <c r="J120"/>
      <c r="K120" s="22"/>
      <c r="L120"/>
      <c r="M120" s="22"/>
      <c r="N120"/>
      <c r="O120" s="22"/>
      <c r="P120"/>
      <c r="Q120" s="22"/>
      <c r="R120"/>
      <c r="S120" s="22"/>
      <c r="T120"/>
      <c r="U120" s="22"/>
      <c r="V120"/>
      <c r="W120" s="22"/>
      <c r="X120"/>
      <c r="Y120" s="22"/>
      <c r="Z120"/>
      <c r="AA120" s="22"/>
      <c r="AB120"/>
      <c r="AC120" s="22"/>
      <c r="AD120"/>
      <c r="AE120" s="22"/>
    </row>
    <row r="121" spans="3:31" x14ac:dyDescent="0.3">
      <c r="C121"/>
      <c r="D121"/>
      <c r="E121"/>
      <c r="F121"/>
      <c r="G121" s="22"/>
      <c r="H121"/>
      <c r="I121" s="22"/>
      <c r="J121"/>
      <c r="K121" s="22"/>
      <c r="L121"/>
      <c r="M121" s="22"/>
      <c r="N121"/>
      <c r="O121" s="22"/>
      <c r="P121"/>
      <c r="Q121" s="22"/>
      <c r="R121"/>
      <c r="S121" s="22"/>
      <c r="T121"/>
      <c r="U121" s="22"/>
      <c r="V121"/>
      <c r="W121" s="22"/>
      <c r="X121"/>
      <c r="Y121" s="22"/>
      <c r="Z121"/>
      <c r="AA121" s="22"/>
      <c r="AB121"/>
      <c r="AC121" s="22"/>
      <c r="AD121"/>
      <c r="AE121" s="22"/>
    </row>
    <row r="122" spans="3:31" x14ac:dyDescent="0.3">
      <c r="C122"/>
      <c r="D122"/>
      <c r="E122"/>
      <c r="F122"/>
      <c r="G122" s="22"/>
      <c r="H122"/>
      <c r="I122" s="22"/>
      <c r="J122"/>
      <c r="K122" s="22"/>
      <c r="L122"/>
      <c r="M122" s="22"/>
      <c r="N122"/>
      <c r="O122" s="22"/>
      <c r="P122"/>
      <c r="Q122" s="22"/>
      <c r="R122"/>
      <c r="S122" s="22"/>
      <c r="T122"/>
      <c r="U122" s="22"/>
      <c r="V122"/>
      <c r="W122" s="22"/>
      <c r="X122"/>
      <c r="Y122" s="22"/>
      <c r="Z122"/>
      <c r="AA122" s="22"/>
      <c r="AB122"/>
      <c r="AC122" s="22"/>
      <c r="AD122"/>
      <c r="AE122" s="22"/>
    </row>
    <row r="123" spans="3:31" x14ac:dyDescent="0.3">
      <c r="C123"/>
      <c r="D123"/>
      <c r="E123"/>
      <c r="F123"/>
      <c r="G123" s="22"/>
      <c r="H123"/>
      <c r="I123" s="22"/>
      <c r="J123"/>
      <c r="K123" s="22"/>
      <c r="L123"/>
      <c r="M123" s="22"/>
      <c r="N123"/>
      <c r="O123" s="22"/>
      <c r="P123"/>
      <c r="Q123" s="22"/>
      <c r="R123"/>
      <c r="S123" s="22"/>
      <c r="T123"/>
      <c r="U123" s="22"/>
      <c r="V123"/>
      <c r="W123" s="22"/>
      <c r="X123"/>
      <c r="Y123" s="22"/>
      <c r="Z123"/>
      <c r="AA123" s="22"/>
      <c r="AB123"/>
      <c r="AC123" s="22"/>
      <c r="AD123"/>
      <c r="AE123" s="22"/>
    </row>
    <row r="124" spans="3:31" x14ac:dyDescent="0.3">
      <c r="C124"/>
      <c r="D124"/>
      <c r="E124"/>
      <c r="F124"/>
      <c r="G124" s="22"/>
      <c r="H124"/>
      <c r="I124" s="22"/>
      <c r="J124"/>
      <c r="K124" s="22"/>
      <c r="L124"/>
      <c r="M124" s="22"/>
      <c r="N124"/>
      <c r="O124" s="22"/>
      <c r="P124"/>
      <c r="Q124" s="22"/>
      <c r="R124"/>
      <c r="S124" s="22"/>
      <c r="T124"/>
      <c r="U124" s="22"/>
      <c r="V124"/>
      <c r="W124" s="22"/>
      <c r="X124"/>
      <c r="Y124" s="22"/>
      <c r="Z124"/>
      <c r="AA124" s="22"/>
      <c r="AB124"/>
      <c r="AC124" s="22"/>
      <c r="AD124"/>
      <c r="AE124" s="22"/>
    </row>
    <row r="125" spans="3:31" x14ac:dyDescent="0.3">
      <c r="C125"/>
      <c r="D125"/>
      <c r="E125"/>
      <c r="F125"/>
      <c r="G125" s="22"/>
      <c r="H125"/>
      <c r="I125" s="22"/>
      <c r="J125"/>
      <c r="K125" s="22"/>
      <c r="L125"/>
      <c r="M125" s="22"/>
      <c r="N125"/>
      <c r="O125" s="22"/>
      <c r="P125"/>
      <c r="Q125" s="22"/>
      <c r="R125"/>
      <c r="S125" s="22"/>
      <c r="T125"/>
      <c r="U125" s="22"/>
      <c r="V125"/>
      <c r="W125" s="22"/>
      <c r="X125"/>
      <c r="Y125" s="22"/>
      <c r="Z125"/>
      <c r="AA125" s="22"/>
      <c r="AB125"/>
      <c r="AC125" s="22"/>
      <c r="AD125"/>
      <c r="AE125" s="22"/>
    </row>
    <row r="126" spans="3:31" x14ac:dyDescent="0.3">
      <c r="C126"/>
      <c r="D126"/>
      <c r="E126"/>
      <c r="F126"/>
      <c r="G126" s="22"/>
      <c r="H126"/>
      <c r="I126" s="22"/>
      <c r="J126"/>
      <c r="K126" s="22"/>
      <c r="L126"/>
      <c r="M126" s="22"/>
      <c r="N126"/>
      <c r="O126" s="22"/>
      <c r="P126"/>
      <c r="Q126" s="22"/>
      <c r="R126"/>
      <c r="S126" s="22"/>
      <c r="T126"/>
      <c r="U126" s="22"/>
      <c r="V126"/>
      <c r="W126" s="22"/>
      <c r="X126"/>
      <c r="Y126" s="22"/>
      <c r="Z126"/>
      <c r="AA126" s="22"/>
      <c r="AB126"/>
      <c r="AC126" s="22"/>
      <c r="AD126"/>
      <c r="AE126" s="22"/>
    </row>
    <row r="127" spans="3:31" x14ac:dyDescent="0.3">
      <c r="C127"/>
      <c r="D127"/>
      <c r="E127"/>
      <c r="F127"/>
      <c r="G127" s="22"/>
      <c r="H127"/>
      <c r="I127" s="22"/>
      <c r="J127"/>
      <c r="K127" s="22"/>
      <c r="L127"/>
      <c r="M127" s="22"/>
      <c r="N127"/>
      <c r="O127" s="22"/>
      <c r="P127"/>
      <c r="Q127" s="22"/>
      <c r="R127"/>
      <c r="S127" s="22"/>
      <c r="T127"/>
      <c r="U127" s="22"/>
      <c r="V127"/>
      <c r="W127" s="22"/>
      <c r="X127"/>
      <c r="Y127" s="22"/>
      <c r="Z127"/>
      <c r="AA127" s="22"/>
      <c r="AB127"/>
      <c r="AC127" s="22"/>
      <c r="AD127"/>
      <c r="AE127" s="22"/>
    </row>
    <row r="128" spans="3:31" x14ac:dyDescent="0.3">
      <c r="C128"/>
      <c r="D128"/>
      <c r="E128"/>
      <c r="F128"/>
      <c r="G128" s="22"/>
      <c r="H128"/>
      <c r="I128" s="22"/>
      <c r="J128"/>
      <c r="K128" s="22"/>
      <c r="L128"/>
      <c r="M128" s="22"/>
      <c r="N128"/>
      <c r="O128" s="22"/>
      <c r="P128"/>
      <c r="Q128" s="22"/>
      <c r="R128"/>
      <c r="S128" s="22"/>
      <c r="T128"/>
      <c r="U128" s="22"/>
      <c r="V128"/>
      <c r="W128" s="22"/>
      <c r="X128"/>
      <c r="Y128" s="22"/>
      <c r="Z128"/>
      <c r="AA128" s="22"/>
      <c r="AB128"/>
      <c r="AC128" s="22"/>
      <c r="AD128"/>
      <c r="AE128" s="22"/>
    </row>
    <row r="129" spans="3:31" x14ac:dyDescent="0.3">
      <c r="C129"/>
      <c r="D129"/>
      <c r="E129"/>
      <c r="F129"/>
      <c r="G129" s="22"/>
      <c r="H129"/>
      <c r="I129" s="22"/>
      <c r="J129"/>
      <c r="K129" s="22"/>
      <c r="L129"/>
      <c r="M129" s="22"/>
      <c r="N129"/>
      <c r="O129" s="22"/>
      <c r="P129"/>
      <c r="Q129" s="22"/>
      <c r="R129"/>
      <c r="S129" s="22"/>
      <c r="T129"/>
      <c r="U129" s="22"/>
      <c r="V129"/>
      <c r="W129" s="22"/>
      <c r="X129"/>
      <c r="Y129" s="22"/>
      <c r="Z129"/>
      <c r="AA129" s="22"/>
      <c r="AB129"/>
      <c r="AC129" s="22"/>
      <c r="AD129"/>
      <c r="AE129" s="22"/>
    </row>
    <row r="130" spans="3:31" x14ac:dyDescent="0.3">
      <c r="C130"/>
      <c r="D130"/>
      <c r="E130"/>
      <c r="F130"/>
      <c r="G130" s="22"/>
      <c r="H130"/>
      <c r="I130" s="22"/>
      <c r="J130"/>
      <c r="K130" s="22"/>
      <c r="L130"/>
      <c r="M130" s="22"/>
      <c r="N130"/>
      <c r="O130" s="22"/>
      <c r="P130"/>
      <c r="Q130" s="22"/>
      <c r="R130"/>
      <c r="S130" s="22"/>
      <c r="T130"/>
      <c r="U130" s="22"/>
      <c r="V130"/>
      <c r="W130" s="22"/>
      <c r="X130"/>
      <c r="Y130" s="22"/>
      <c r="Z130"/>
      <c r="AA130" s="22"/>
      <c r="AB130"/>
      <c r="AC130" s="22"/>
      <c r="AD130"/>
      <c r="AE130" s="22"/>
    </row>
    <row r="131" spans="3:31" x14ac:dyDescent="0.3">
      <c r="C131"/>
      <c r="D131"/>
      <c r="E131"/>
      <c r="F131"/>
      <c r="G131" s="22"/>
      <c r="H131"/>
      <c r="I131" s="22"/>
      <c r="J131"/>
      <c r="K131" s="22"/>
      <c r="L131"/>
      <c r="M131" s="22"/>
      <c r="N131"/>
      <c r="O131" s="22"/>
      <c r="P131"/>
      <c r="Q131" s="22"/>
      <c r="R131"/>
      <c r="S131" s="22"/>
      <c r="T131"/>
      <c r="U131" s="22"/>
      <c r="V131"/>
      <c r="W131" s="22"/>
      <c r="X131"/>
      <c r="Y131" s="22"/>
      <c r="Z131"/>
      <c r="AA131" s="22"/>
      <c r="AB131"/>
      <c r="AC131" s="22"/>
      <c r="AD131"/>
      <c r="AE131" s="22"/>
    </row>
    <row r="132" spans="3:31" x14ac:dyDescent="0.3">
      <c r="C132"/>
      <c r="D132"/>
      <c r="E132"/>
      <c r="F132"/>
      <c r="G132" s="22"/>
      <c r="H132"/>
      <c r="I132" s="22"/>
      <c r="J132"/>
      <c r="K132" s="22"/>
      <c r="L132"/>
      <c r="M132" s="22"/>
      <c r="N132"/>
      <c r="O132" s="22"/>
      <c r="P132"/>
      <c r="Q132" s="22"/>
      <c r="R132"/>
      <c r="S132" s="22"/>
      <c r="T132"/>
      <c r="U132" s="22"/>
      <c r="V132"/>
      <c r="W132" s="22"/>
      <c r="X132"/>
      <c r="Y132" s="22"/>
      <c r="Z132"/>
      <c r="AA132" s="22"/>
      <c r="AB132"/>
      <c r="AC132" s="22"/>
      <c r="AD132"/>
      <c r="AE132" s="22"/>
    </row>
    <row r="133" spans="3:31" x14ac:dyDescent="0.3">
      <c r="C133"/>
      <c r="D133"/>
      <c r="E133"/>
      <c r="F133"/>
      <c r="G133" s="22"/>
      <c r="H133"/>
      <c r="I133" s="22"/>
      <c r="J133"/>
      <c r="K133" s="22"/>
      <c r="L133"/>
      <c r="M133" s="22"/>
      <c r="N133"/>
      <c r="O133" s="22"/>
      <c r="P133"/>
      <c r="Q133" s="22"/>
      <c r="R133"/>
      <c r="S133" s="22"/>
      <c r="T133"/>
      <c r="U133" s="22"/>
      <c r="V133"/>
      <c r="W133" s="22"/>
      <c r="X133"/>
      <c r="Y133" s="22"/>
      <c r="Z133"/>
      <c r="AA133" s="22"/>
      <c r="AB133"/>
      <c r="AC133" s="22"/>
      <c r="AD133"/>
      <c r="AE133" s="22"/>
    </row>
    <row r="134" spans="3:31" x14ac:dyDescent="0.3">
      <c r="C134"/>
      <c r="D134"/>
      <c r="E134"/>
      <c r="F134"/>
      <c r="G134" s="22"/>
      <c r="H134"/>
      <c r="I134" s="22"/>
      <c r="J134"/>
      <c r="K134" s="22"/>
      <c r="L134"/>
      <c r="M134" s="22"/>
      <c r="N134"/>
      <c r="O134" s="22"/>
      <c r="P134"/>
      <c r="Q134" s="22"/>
      <c r="R134"/>
      <c r="S134" s="22"/>
      <c r="T134"/>
      <c r="U134" s="22"/>
      <c r="V134"/>
      <c r="W134" s="22"/>
      <c r="X134"/>
      <c r="Y134" s="22"/>
      <c r="Z134"/>
      <c r="AA134" s="22"/>
      <c r="AB134"/>
      <c r="AC134" s="22"/>
      <c r="AD134"/>
      <c r="AE134" s="22"/>
    </row>
    <row r="135" spans="3:31" x14ac:dyDescent="0.3">
      <c r="C135"/>
      <c r="D135"/>
      <c r="E135"/>
      <c r="F135"/>
      <c r="G135" s="22"/>
      <c r="H135"/>
      <c r="I135" s="22"/>
      <c r="J135"/>
      <c r="K135" s="22"/>
      <c r="L135"/>
      <c r="M135" s="22"/>
      <c r="N135"/>
      <c r="O135" s="22"/>
      <c r="P135"/>
      <c r="Q135" s="22"/>
      <c r="R135"/>
      <c r="S135" s="22"/>
      <c r="T135"/>
      <c r="U135" s="22"/>
      <c r="V135"/>
      <c r="W135" s="22"/>
      <c r="X135"/>
      <c r="Y135" s="22"/>
      <c r="Z135"/>
      <c r="AA135" s="22"/>
      <c r="AB135"/>
      <c r="AC135" s="22"/>
      <c r="AD135"/>
      <c r="AE135" s="22"/>
    </row>
    <row r="136" spans="3:31" x14ac:dyDescent="0.3">
      <c r="C136"/>
      <c r="D136"/>
      <c r="E136"/>
      <c r="F136"/>
      <c r="G136" s="22"/>
      <c r="H136"/>
      <c r="I136" s="22"/>
      <c r="J136"/>
      <c r="K136" s="22"/>
      <c r="L136"/>
      <c r="M136" s="22"/>
      <c r="N136"/>
      <c r="O136" s="22"/>
      <c r="P136"/>
      <c r="Q136" s="22"/>
      <c r="R136"/>
      <c r="S136" s="22"/>
      <c r="T136"/>
      <c r="U136" s="22"/>
      <c r="V136"/>
      <c r="W136" s="22"/>
      <c r="X136"/>
      <c r="Y136" s="22"/>
      <c r="Z136"/>
      <c r="AA136" s="22"/>
      <c r="AB136"/>
      <c r="AC136" s="22"/>
      <c r="AD136"/>
      <c r="AE136" s="22"/>
    </row>
    <row r="137" spans="3:31" x14ac:dyDescent="0.3">
      <c r="C137"/>
      <c r="D137"/>
      <c r="E137"/>
      <c r="F137"/>
      <c r="G137" s="22"/>
      <c r="H137"/>
      <c r="I137" s="22"/>
      <c r="J137"/>
      <c r="K137" s="22"/>
      <c r="L137"/>
      <c r="M137" s="22"/>
      <c r="N137"/>
      <c r="O137" s="22"/>
      <c r="P137"/>
      <c r="Q137" s="22"/>
      <c r="R137"/>
      <c r="S137" s="22"/>
      <c r="T137"/>
      <c r="U137" s="22"/>
      <c r="V137"/>
      <c r="W137" s="22"/>
      <c r="X137"/>
      <c r="Y137" s="22"/>
      <c r="Z137"/>
      <c r="AA137" s="22"/>
      <c r="AB137"/>
      <c r="AC137" s="22"/>
      <c r="AD137"/>
      <c r="AE137" s="22"/>
    </row>
    <row r="138" spans="3:31" x14ac:dyDescent="0.3">
      <c r="C138"/>
      <c r="D138"/>
      <c r="E138"/>
      <c r="F138"/>
      <c r="G138" s="22"/>
      <c r="H138"/>
      <c r="I138" s="22"/>
      <c r="J138"/>
      <c r="K138" s="22"/>
      <c r="L138"/>
      <c r="M138" s="22"/>
      <c r="N138"/>
      <c r="O138" s="22"/>
      <c r="P138"/>
      <c r="Q138" s="22"/>
      <c r="R138"/>
      <c r="S138" s="22"/>
      <c r="T138"/>
      <c r="U138" s="22"/>
      <c r="V138"/>
      <c r="W138" s="22"/>
      <c r="X138"/>
      <c r="Y138" s="22"/>
      <c r="Z138"/>
      <c r="AA138" s="22"/>
      <c r="AB138"/>
      <c r="AC138" s="22"/>
      <c r="AD138"/>
      <c r="AE138" s="22"/>
    </row>
    <row r="139" spans="3:31" x14ac:dyDescent="0.3">
      <c r="C139"/>
      <c r="D139"/>
      <c r="E139"/>
      <c r="F139"/>
      <c r="G139" s="22"/>
      <c r="H139"/>
      <c r="I139" s="22"/>
      <c r="J139"/>
      <c r="K139" s="22"/>
      <c r="L139"/>
      <c r="M139" s="22"/>
      <c r="N139"/>
      <c r="O139" s="22"/>
      <c r="P139"/>
      <c r="Q139" s="22"/>
      <c r="R139"/>
      <c r="S139" s="22"/>
      <c r="T139"/>
      <c r="U139" s="22"/>
      <c r="V139"/>
      <c r="W139" s="22"/>
      <c r="X139"/>
      <c r="Y139" s="22"/>
      <c r="Z139"/>
      <c r="AA139" s="22"/>
      <c r="AB139"/>
      <c r="AC139" s="22"/>
      <c r="AD139"/>
      <c r="AE139" s="22"/>
    </row>
    <row r="140" spans="3:31" x14ac:dyDescent="0.3">
      <c r="C140"/>
      <c r="D140"/>
      <c r="E140"/>
      <c r="F140"/>
      <c r="G140" s="22"/>
      <c r="H140"/>
      <c r="I140" s="22"/>
      <c r="J140"/>
      <c r="K140" s="22"/>
      <c r="L140"/>
      <c r="M140" s="22"/>
      <c r="N140"/>
      <c r="O140" s="22"/>
      <c r="P140"/>
      <c r="Q140" s="22"/>
      <c r="R140"/>
      <c r="S140" s="22"/>
      <c r="T140"/>
      <c r="U140" s="22"/>
      <c r="V140"/>
      <c r="W140" s="22"/>
      <c r="X140"/>
      <c r="Y140" s="22"/>
      <c r="Z140"/>
      <c r="AA140" s="22"/>
      <c r="AB140"/>
      <c r="AC140" s="22"/>
      <c r="AD140"/>
      <c r="AE140" s="22"/>
    </row>
    <row r="141" spans="3:31" x14ac:dyDescent="0.3">
      <c r="C141"/>
      <c r="D141"/>
      <c r="E141"/>
      <c r="F141"/>
      <c r="G141" s="22"/>
      <c r="H141"/>
      <c r="I141" s="22"/>
      <c r="J141"/>
      <c r="K141" s="22"/>
      <c r="L141"/>
      <c r="M141" s="22"/>
      <c r="N141"/>
      <c r="O141" s="22"/>
      <c r="P141"/>
      <c r="Q141" s="22"/>
      <c r="R141"/>
      <c r="S141" s="22"/>
      <c r="T141"/>
      <c r="U141" s="22"/>
      <c r="V141"/>
      <c r="W141" s="22"/>
      <c r="X141"/>
      <c r="Y141" s="22"/>
      <c r="Z141"/>
      <c r="AA141" s="22"/>
      <c r="AB141"/>
      <c r="AC141" s="22"/>
      <c r="AD141"/>
      <c r="AE141" s="22"/>
    </row>
    <row r="142" spans="3:31" x14ac:dyDescent="0.3">
      <c r="C142"/>
      <c r="D142"/>
      <c r="E142"/>
      <c r="F142"/>
      <c r="G142" s="22"/>
      <c r="H142"/>
      <c r="I142" s="22"/>
      <c r="J142"/>
      <c r="K142" s="22"/>
      <c r="L142"/>
      <c r="M142" s="22"/>
      <c r="N142"/>
      <c r="O142" s="22"/>
      <c r="P142"/>
      <c r="Q142" s="22"/>
      <c r="R142"/>
      <c r="S142" s="22"/>
      <c r="T142"/>
      <c r="U142" s="22"/>
      <c r="V142"/>
      <c r="W142" s="22"/>
      <c r="X142"/>
      <c r="Y142" s="22"/>
      <c r="Z142"/>
      <c r="AA142" s="22"/>
      <c r="AB142"/>
      <c r="AC142" s="22"/>
      <c r="AD142"/>
      <c r="AE142" s="22"/>
    </row>
    <row r="143" spans="3:31" x14ac:dyDescent="0.3">
      <c r="C143"/>
      <c r="D143"/>
      <c r="E143"/>
      <c r="F143"/>
      <c r="G143" s="22"/>
      <c r="H143"/>
      <c r="I143" s="22"/>
      <c r="J143"/>
      <c r="K143" s="22"/>
      <c r="L143"/>
      <c r="M143" s="22"/>
      <c r="N143"/>
      <c r="O143" s="22"/>
      <c r="P143"/>
      <c r="Q143" s="22"/>
      <c r="R143"/>
      <c r="S143" s="22"/>
      <c r="T143"/>
      <c r="U143" s="22"/>
      <c r="V143"/>
      <c r="W143" s="22"/>
      <c r="X143"/>
      <c r="Y143" s="22"/>
      <c r="Z143"/>
      <c r="AA143" s="22"/>
      <c r="AB143"/>
      <c r="AC143" s="22"/>
      <c r="AD143"/>
      <c r="AE143" s="22"/>
    </row>
    <row r="144" spans="3:31" x14ac:dyDescent="0.3">
      <c r="C144"/>
      <c r="D144"/>
      <c r="E144"/>
      <c r="F144"/>
      <c r="G144" s="22"/>
      <c r="H144"/>
      <c r="I144" s="22"/>
      <c r="J144"/>
      <c r="K144" s="22"/>
      <c r="L144"/>
      <c r="M144" s="22"/>
      <c r="N144"/>
      <c r="O144" s="22"/>
      <c r="P144"/>
      <c r="Q144" s="22"/>
      <c r="R144"/>
      <c r="S144" s="22"/>
      <c r="T144"/>
      <c r="U144" s="22"/>
      <c r="V144"/>
      <c r="W144" s="22"/>
      <c r="X144"/>
      <c r="Y144" s="22"/>
      <c r="Z144"/>
      <c r="AA144" s="22"/>
      <c r="AB144"/>
      <c r="AC144" s="22"/>
      <c r="AD144"/>
      <c r="AE144" s="22"/>
    </row>
    <row r="145" spans="3:31" x14ac:dyDescent="0.3">
      <c r="C145"/>
      <c r="D145"/>
      <c r="E145"/>
      <c r="F145"/>
      <c r="G145" s="22"/>
      <c r="H145"/>
      <c r="I145" s="22"/>
      <c r="J145"/>
      <c r="K145" s="22"/>
      <c r="L145"/>
      <c r="M145" s="22"/>
      <c r="N145"/>
      <c r="O145" s="22"/>
      <c r="P145"/>
      <c r="Q145" s="22"/>
      <c r="R145"/>
      <c r="S145" s="22"/>
      <c r="T145"/>
      <c r="U145" s="22"/>
      <c r="V145"/>
      <c r="W145" s="22"/>
      <c r="X145"/>
      <c r="Y145" s="22"/>
      <c r="Z145"/>
      <c r="AA145" s="22"/>
      <c r="AB145"/>
      <c r="AC145" s="22"/>
      <c r="AD145"/>
      <c r="AE145" s="22"/>
    </row>
    <row r="146" spans="3:31" x14ac:dyDescent="0.3">
      <c r="C146"/>
      <c r="D146"/>
      <c r="E146"/>
      <c r="F146"/>
      <c r="G146" s="22"/>
      <c r="H146"/>
      <c r="I146" s="22"/>
      <c r="J146"/>
      <c r="K146" s="22"/>
      <c r="L146"/>
      <c r="M146" s="22"/>
      <c r="N146"/>
      <c r="O146" s="22"/>
      <c r="P146"/>
      <c r="Q146" s="22"/>
      <c r="R146"/>
      <c r="S146" s="22"/>
      <c r="T146"/>
      <c r="U146" s="22"/>
      <c r="V146"/>
      <c r="W146" s="22"/>
      <c r="X146"/>
      <c r="Y146" s="22"/>
      <c r="Z146"/>
      <c r="AA146" s="22"/>
      <c r="AB146"/>
      <c r="AC146" s="22"/>
      <c r="AD146"/>
      <c r="AE146" s="22"/>
    </row>
    <row r="147" spans="3:31" x14ac:dyDescent="0.3">
      <c r="C147"/>
      <c r="D147"/>
      <c r="E147"/>
      <c r="F147"/>
      <c r="G147" s="22"/>
      <c r="H147"/>
      <c r="I147" s="22"/>
      <c r="J147"/>
      <c r="K147" s="22"/>
      <c r="L147"/>
      <c r="M147" s="22"/>
      <c r="N147"/>
      <c r="O147" s="22"/>
      <c r="P147"/>
      <c r="Q147" s="22"/>
      <c r="R147"/>
      <c r="S147" s="22"/>
      <c r="T147"/>
      <c r="U147" s="22"/>
      <c r="V147"/>
      <c r="W147" s="22"/>
      <c r="X147"/>
      <c r="Y147" s="22"/>
      <c r="Z147"/>
      <c r="AA147" s="22"/>
      <c r="AB147"/>
      <c r="AC147" s="22"/>
      <c r="AD147"/>
      <c r="AE147" s="22"/>
    </row>
    <row r="148" spans="3:31" x14ac:dyDescent="0.3">
      <c r="C148"/>
      <c r="D148"/>
      <c r="E148"/>
      <c r="F148"/>
      <c r="G148" s="22"/>
      <c r="H148"/>
      <c r="I148" s="22"/>
      <c r="J148"/>
      <c r="K148" s="22"/>
      <c r="L148"/>
      <c r="M148" s="22"/>
      <c r="N148"/>
      <c r="O148" s="22"/>
      <c r="P148"/>
      <c r="Q148" s="22"/>
      <c r="R148"/>
      <c r="S148" s="22"/>
      <c r="T148"/>
      <c r="U148" s="22"/>
      <c r="V148"/>
      <c r="W148" s="22"/>
      <c r="X148"/>
      <c r="Y148" s="22"/>
      <c r="Z148"/>
      <c r="AA148" s="22"/>
      <c r="AB148"/>
      <c r="AC148" s="22"/>
      <c r="AD148"/>
      <c r="AE148" s="22"/>
    </row>
    <row r="149" spans="3:31" x14ac:dyDescent="0.3">
      <c r="C149"/>
      <c r="D149"/>
      <c r="E149"/>
      <c r="F149"/>
      <c r="G149" s="22"/>
      <c r="H149"/>
      <c r="I149" s="22"/>
      <c r="J149"/>
      <c r="K149" s="22"/>
      <c r="L149"/>
      <c r="M149" s="22"/>
      <c r="N149"/>
      <c r="O149" s="22"/>
      <c r="P149"/>
      <c r="Q149" s="22"/>
      <c r="R149"/>
      <c r="S149" s="22"/>
      <c r="T149"/>
      <c r="U149" s="22"/>
      <c r="V149"/>
      <c r="W149" s="22"/>
      <c r="X149"/>
      <c r="Y149" s="22"/>
      <c r="Z149"/>
      <c r="AA149" s="22"/>
      <c r="AB149"/>
      <c r="AC149" s="22"/>
      <c r="AD149"/>
      <c r="AE149" s="22"/>
    </row>
    <row r="150" spans="3:31" x14ac:dyDescent="0.3">
      <c r="C150"/>
      <c r="D150"/>
      <c r="E150"/>
      <c r="F150"/>
      <c r="G150" s="22"/>
      <c r="H150"/>
      <c r="I150" s="22"/>
      <c r="J150"/>
      <c r="K150" s="22"/>
      <c r="L150"/>
      <c r="M150" s="22"/>
      <c r="N150"/>
      <c r="O150" s="22"/>
      <c r="P150"/>
      <c r="Q150" s="22"/>
      <c r="R150"/>
      <c r="S150" s="22"/>
      <c r="T150"/>
      <c r="U150" s="22"/>
      <c r="V150"/>
      <c r="W150" s="22"/>
      <c r="X150"/>
      <c r="Y150" s="22"/>
      <c r="Z150"/>
      <c r="AA150" s="22"/>
      <c r="AB150"/>
      <c r="AC150" s="22"/>
      <c r="AD150"/>
      <c r="AE150" s="22"/>
    </row>
    <row r="151" spans="3:31" x14ac:dyDescent="0.3">
      <c r="C151"/>
      <c r="D151"/>
      <c r="E151"/>
      <c r="F151"/>
      <c r="G151" s="22"/>
      <c r="H151"/>
      <c r="I151" s="22"/>
      <c r="J151"/>
      <c r="K151" s="22"/>
      <c r="L151"/>
      <c r="M151" s="22"/>
      <c r="N151"/>
      <c r="O151" s="22"/>
      <c r="P151"/>
      <c r="Q151" s="22"/>
      <c r="R151"/>
      <c r="S151" s="22"/>
      <c r="T151"/>
      <c r="U151" s="22"/>
      <c r="V151"/>
      <c r="W151" s="22"/>
      <c r="X151"/>
      <c r="Y151" s="22"/>
      <c r="Z151"/>
      <c r="AA151" s="22"/>
      <c r="AB151"/>
      <c r="AC151" s="22"/>
      <c r="AD151"/>
      <c r="AE151" s="22"/>
    </row>
    <row r="152" spans="3:31" x14ac:dyDescent="0.3">
      <c r="C152"/>
      <c r="D152"/>
      <c r="E152"/>
      <c r="F152"/>
      <c r="G152" s="22"/>
      <c r="H152"/>
      <c r="I152" s="22"/>
      <c r="J152"/>
      <c r="K152" s="22"/>
      <c r="L152"/>
      <c r="M152" s="22"/>
      <c r="N152"/>
      <c r="O152" s="22"/>
      <c r="P152"/>
      <c r="Q152" s="22"/>
      <c r="R152"/>
      <c r="S152" s="22"/>
      <c r="T152"/>
      <c r="U152" s="22"/>
      <c r="V152"/>
      <c r="W152" s="22"/>
      <c r="X152"/>
      <c r="Y152" s="22"/>
      <c r="Z152"/>
      <c r="AA152" s="22"/>
      <c r="AB152"/>
      <c r="AC152" s="22"/>
      <c r="AD152"/>
      <c r="AE152" s="22"/>
    </row>
    <row r="153" spans="3:31" x14ac:dyDescent="0.3">
      <c r="C153"/>
      <c r="D153"/>
      <c r="E153"/>
      <c r="F153"/>
      <c r="G153" s="22"/>
      <c r="H153"/>
      <c r="I153" s="22"/>
      <c r="J153"/>
      <c r="K153" s="22"/>
      <c r="L153"/>
      <c r="M153" s="22"/>
      <c r="N153"/>
      <c r="O153" s="22"/>
      <c r="P153"/>
      <c r="Q153" s="22"/>
      <c r="R153"/>
      <c r="S153" s="22"/>
      <c r="T153"/>
      <c r="U153" s="22"/>
      <c r="V153"/>
      <c r="W153" s="22"/>
      <c r="X153"/>
      <c r="Y153" s="22"/>
      <c r="Z153"/>
      <c r="AA153" s="22"/>
      <c r="AB153"/>
      <c r="AC153" s="22"/>
      <c r="AD153"/>
      <c r="AE153" s="22"/>
    </row>
    <row r="154" spans="3:31" x14ac:dyDescent="0.3">
      <c r="C154"/>
      <c r="D154"/>
      <c r="E154"/>
      <c r="F154"/>
      <c r="G154" s="22"/>
      <c r="H154"/>
      <c r="I154" s="22"/>
      <c r="J154"/>
      <c r="K154" s="22"/>
      <c r="L154"/>
      <c r="M154" s="22"/>
      <c r="N154"/>
      <c r="O154" s="22"/>
      <c r="P154"/>
      <c r="Q154" s="22"/>
      <c r="R154"/>
      <c r="S154" s="22"/>
      <c r="T154"/>
      <c r="U154" s="22"/>
      <c r="V154"/>
      <c r="W154" s="22"/>
      <c r="X154"/>
      <c r="Y154" s="22"/>
      <c r="Z154"/>
      <c r="AA154" s="22"/>
      <c r="AB154"/>
      <c r="AC154" s="22"/>
      <c r="AD154"/>
      <c r="AE154" s="22"/>
    </row>
    <row r="155" spans="3:31" x14ac:dyDescent="0.3">
      <c r="C155"/>
      <c r="D155"/>
      <c r="E155"/>
      <c r="F155"/>
      <c r="G155" s="22"/>
      <c r="H155"/>
      <c r="I155" s="22"/>
      <c r="J155"/>
      <c r="K155" s="22"/>
      <c r="L155"/>
      <c r="M155" s="22"/>
      <c r="N155"/>
      <c r="O155" s="22"/>
      <c r="P155"/>
      <c r="Q155" s="22"/>
      <c r="R155"/>
      <c r="S155" s="22"/>
      <c r="T155"/>
      <c r="U155" s="22"/>
      <c r="V155"/>
      <c r="W155" s="22"/>
      <c r="X155"/>
      <c r="Y155" s="22"/>
      <c r="Z155"/>
      <c r="AA155" s="22"/>
      <c r="AB155"/>
      <c r="AC155" s="22"/>
      <c r="AD155"/>
      <c r="AE155" s="22"/>
    </row>
    <row r="156" spans="3:31" x14ac:dyDescent="0.3">
      <c r="C156"/>
      <c r="D156"/>
      <c r="E156"/>
      <c r="F156"/>
      <c r="G156" s="22"/>
      <c r="H156"/>
      <c r="I156" s="22"/>
      <c r="J156"/>
      <c r="K156" s="22"/>
      <c r="L156"/>
      <c r="M156" s="22"/>
      <c r="N156"/>
      <c r="O156" s="22"/>
      <c r="P156"/>
      <c r="Q156" s="22"/>
      <c r="R156"/>
      <c r="S156" s="22"/>
      <c r="T156"/>
      <c r="U156" s="22"/>
      <c r="V156"/>
      <c r="W156" s="22"/>
      <c r="X156"/>
      <c r="Y156" s="22"/>
      <c r="Z156"/>
      <c r="AA156" s="22"/>
      <c r="AB156"/>
      <c r="AC156" s="22"/>
      <c r="AD156"/>
      <c r="AE156" s="22"/>
    </row>
    <row r="157" spans="3:31" x14ac:dyDescent="0.3">
      <c r="C157"/>
      <c r="D157"/>
      <c r="E157"/>
      <c r="F157"/>
      <c r="G157" s="22"/>
      <c r="H157"/>
      <c r="I157" s="22"/>
      <c r="J157"/>
      <c r="K157" s="22"/>
      <c r="L157"/>
      <c r="M157" s="22"/>
      <c r="N157"/>
      <c r="O157" s="22"/>
      <c r="P157"/>
      <c r="Q157" s="22"/>
      <c r="R157"/>
      <c r="S157" s="22"/>
      <c r="T157"/>
      <c r="U157" s="22"/>
      <c r="V157"/>
      <c r="W157" s="22"/>
      <c r="X157"/>
      <c r="Y157" s="22"/>
      <c r="Z157"/>
      <c r="AA157" s="22"/>
      <c r="AB157"/>
      <c r="AC157" s="22"/>
      <c r="AD157"/>
      <c r="AE157" s="22"/>
    </row>
    <row r="158" spans="3:31" x14ac:dyDescent="0.3">
      <c r="C158"/>
      <c r="D158"/>
      <c r="E158"/>
      <c r="F158"/>
      <c r="G158" s="22"/>
      <c r="H158"/>
      <c r="I158" s="22"/>
      <c r="J158"/>
      <c r="K158" s="22"/>
      <c r="L158"/>
      <c r="M158" s="22"/>
      <c r="N158"/>
      <c r="O158" s="22"/>
      <c r="P158"/>
      <c r="Q158" s="22"/>
      <c r="R158"/>
      <c r="S158" s="22"/>
      <c r="T158"/>
      <c r="U158" s="22"/>
      <c r="V158"/>
      <c r="W158" s="22"/>
      <c r="X158"/>
      <c r="Y158" s="22"/>
      <c r="Z158"/>
      <c r="AA158" s="22"/>
      <c r="AB158"/>
      <c r="AC158" s="22"/>
      <c r="AD158"/>
      <c r="AE158" s="22"/>
    </row>
    <row r="159" spans="3:31" x14ac:dyDescent="0.3">
      <c r="C159"/>
      <c r="D159"/>
      <c r="E159"/>
      <c r="F159"/>
      <c r="G159" s="22"/>
      <c r="H159"/>
      <c r="I159" s="22"/>
      <c r="J159"/>
      <c r="K159" s="22"/>
      <c r="L159"/>
      <c r="M159" s="22"/>
      <c r="N159"/>
      <c r="O159" s="22"/>
      <c r="P159"/>
      <c r="Q159" s="22"/>
      <c r="R159"/>
      <c r="S159" s="22"/>
      <c r="T159"/>
      <c r="U159" s="22"/>
      <c r="V159"/>
      <c r="W159" s="22"/>
      <c r="X159"/>
      <c r="Y159" s="22"/>
      <c r="Z159"/>
      <c r="AA159" s="22"/>
      <c r="AB159"/>
      <c r="AC159" s="22"/>
      <c r="AD159"/>
      <c r="AE159" s="22"/>
    </row>
    <row r="160" spans="3:31" x14ac:dyDescent="0.3">
      <c r="C160"/>
      <c r="D160"/>
      <c r="E160"/>
      <c r="F160"/>
      <c r="G160" s="22"/>
      <c r="H160"/>
      <c r="I160" s="22"/>
      <c r="J160"/>
      <c r="K160" s="22"/>
      <c r="L160"/>
      <c r="M160" s="22"/>
      <c r="N160"/>
      <c r="O160" s="22"/>
      <c r="P160"/>
      <c r="Q160" s="22"/>
      <c r="R160"/>
      <c r="S160" s="22"/>
      <c r="T160"/>
      <c r="U160" s="22"/>
      <c r="V160"/>
      <c r="W160" s="22"/>
      <c r="X160"/>
      <c r="Y160" s="22"/>
      <c r="Z160"/>
      <c r="AA160" s="22"/>
      <c r="AB160"/>
      <c r="AC160" s="22"/>
      <c r="AD160"/>
      <c r="AE160" s="22"/>
    </row>
    <row r="161" spans="3:31" x14ac:dyDescent="0.3">
      <c r="C161"/>
      <c r="D161"/>
      <c r="E161"/>
      <c r="F161"/>
      <c r="G161" s="22"/>
      <c r="H161"/>
      <c r="I161" s="22"/>
      <c r="J161"/>
      <c r="K161" s="22"/>
      <c r="L161"/>
      <c r="M161" s="22"/>
      <c r="N161"/>
      <c r="O161" s="22"/>
      <c r="P161"/>
      <c r="Q161" s="22"/>
      <c r="R161"/>
      <c r="S161" s="22"/>
      <c r="T161"/>
      <c r="U161" s="22"/>
      <c r="V161"/>
      <c r="W161" s="22"/>
      <c r="X161"/>
      <c r="Y161" s="22"/>
      <c r="Z161"/>
      <c r="AA161" s="22"/>
      <c r="AB161"/>
      <c r="AC161" s="22"/>
      <c r="AD161"/>
      <c r="AE161" s="22"/>
    </row>
    <row r="162" spans="3:31" x14ac:dyDescent="0.3">
      <c r="C162"/>
      <c r="D162"/>
      <c r="E162"/>
      <c r="F162"/>
      <c r="G162" s="22"/>
      <c r="H162"/>
      <c r="I162" s="22"/>
      <c r="J162"/>
      <c r="K162" s="22"/>
      <c r="L162"/>
      <c r="M162" s="22"/>
      <c r="N162"/>
      <c r="O162" s="22"/>
      <c r="P162"/>
      <c r="Q162" s="22"/>
      <c r="R162"/>
      <c r="S162" s="22"/>
      <c r="T162"/>
      <c r="U162" s="22"/>
      <c r="V162"/>
      <c r="W162" s="22"/>
      <c r="X162"/>
      <c r="Y162" s="22"/>
      <c r="Z162"/>
      <c r="AA162" s="22"/>
      <c r="AB162"/>
      <c r="AC162" s="22"/>
      <c r="AD162"/>
      <c r="AE162" s="22"/>
    </row>
    <row r="163" spans="3:31" x14ac:dyDescent="0.3">
      <c r="C163"/>
      <c r="D163"/>
      <c r="E163"/>
      <c r="F163"/>
      <c r="G163" s="22"/>
      <c r="H163"/>
      <c r="I163" s="22"/>
      <c r="J163"/>
      <c r="K163" s="22"/>
      <c r="L163"/>
      <c r="M163" s="22"/>
      <c r="N163"/>
      <c r="O163" s="22"/>
      <c r="P163"/>
      <c r="Q163" s="22"/>
      <c r="R163"/>
      <c r="S163" s="22"/>
      <c r="T163"/>
      <c r="U163" s="22"/>
      <c r="V163"/>
      <c r="W163" s="22"/>
      <c r="X163"/>
      <c r="Y163" s="22"/>
      <c r="Z163"/>
      <c r="AA163" s="22"/>
      <c r="AB163"/>
      <c r="AC163" s="22"/>
      <c r="AD163"/>
      <c r="AE163" s="22"/>
    </row>
    <row r="164" spans="3:31" x14ac:dyDescent="0.3">
      <c r="C164"/>
      <c r="D164"/>
      <c r="E164"/>
      <c r="F164"/>
      <c r="G164" s="22"/>
      <c r="H164"/>
      <c r="I164" s="22"/>
      <c r="J164"/>
      <c r="K164" s="22"/>
      <c r="L164"/>
      <c r="M164" s="22"/>
      <c r="N164"/>
      <c r="O164" s="22"/>
      <c r="P164"/>
      <c r="Q164" s="22"/>
      <c r="R164"/>
      <c r="S164" s="22"/>
      <c r="T164"/>
      <c r="U164" s="22"/>
      <c r="V164"/>
      <c r="W164" s="22"/>
      <c r="X164"/>
      <c r="Y164" s="22"/>
      <c r="Z164"/>
      <c r="AA164" s="22"/>
      <c r="AB164"/>
      <c r="AC164" s="22"/>
      <c r="AD164"/>
      <c r="AE164" s="22"/>
    </row>
    <row r="165" spans="3:31" x14ac:dyDescent="0.3">
      <c r="C165"/>
      <c r="D165"/>
      <c r="E165"/>
      <c r="F165"/>
      <c r="G165" s="22"/>
      <c r="H165"/>
      <c r="I165" s="22"/>
      <c r="J165"/>
      <c r="K165" s="22"/>
      <c r="L165"/>
      <c r="M165" s="22"/>
      <c r="N165"/>
      <c r="O165" s="22"/>
      <c r="P165"/>
      <c r="Q165" s="22"/>
      <c r="R165"/>
      <c r="S165" s="22"/>
      <c r="T165"/>
      <c r="U165" s="22"/>
      <c r="V165"/>
      <c r="W165" s="22"/>
      <c r="X165"/>
      <c r="Y165" s="22"/>
      <c r="Z165"/>
      <c r="AA165" s="22"/>
      <c r="AB165"/>
      <c r="AC165" s="22"/>
      <c r="AD165"/>
      <c r="AE165" s="22"/>
    </row>
    <row r="166" spans="3:31" x14ac:dyDescent="0.3">
      <c r="C166"/>
      <c r="D166"/>
      <c r="E166"/>
      <c r="F166"/>
      <c r="G166" s="22"/>
      <c r="H166"/>
      <c r="I166" s="22"/>
      <c r="J166"/>
      <c r="K166" s="22"/>
      <c r="L166"/>
      <c r="M166" s="22"/>
      <c r="N166"/>
      <c r="O166" s="22"/>
      <c r="P166"/>
      <c r="Q166" s="22"/>
      <c r="R166"/>
      <c r="S166" s="22"/>
      <c r="T166"/>
      <c r="U166" s="22"/>
      <c r="V166"/>
      <c r="W166" s="22"/>
      <c r="X166"/>
      <c r="Y166" s="22"/>
      <c r="Z166"/>
      <c r="AA166" s="22"/>
      <c r="AB166"/>
      <c r="AC166" s="22"/>
      <c r="AD166"/>
      <c r="AE166" s="22"/>
    </row>
    <row r="167" spans="3:31" x14ac:dyDescent="0.3">
      <c r="C167"/>
      <c r="D167"/>
      <c r="E167"/>
      <c r="F167"/>
      <c r="G167" s="22"/>
      <c r="H167"/>
      <c r="I167" s="22"/>
      <c r="J167"/>
      <c r="K167" s="22"/>
      <c r="L167"/>
      <c r="M167" s="22"/>
      <c r="N167"/>
      <c r="O167" s="22"/>
      <c r="P167"/>
      <c r="Q167" s="22"/>
      <c r="R167"/>
      <c r="S167" s="22"/>
      <c r="T167"/>
      <c r="U167" s="22"/>
      <c r="V167"/>
      <c r="W167" s="22"/>
      <c r="X167"/>
      <c r="Y167" s="22"/>
      <c r="Z167"/>
      <c r="AA167" s="22"/>
      <c r="AB167"/>
      <c r="AC167" s="22"/>
      <c r="AD167"/>
      <c r="AE167" s="22"/>
    </row>
    <row r="168" spans="3:31" x14ac:dyDescent="0.3">
      <c r="C168"/>
      <c r="D168"/>
      <c r="E168"/>
      <c r="F168"/>
      <c r="G168" s="22"/>
      <c r="H168"/>
      <c r="I168" s="22"/>
      <c r="J168"/>
      <c r="K168" s="22"/>
      <c r="L168"/>
      <c r="M168" s="22"/>
      <c r="N168"/>
      <c r="O168" s="22"/>
      <c r="P168"/>
      <c r="Q168" s="22"/>
      <c r="R168"/>
      <c r="S168" s="22"/>
      <c r="T168"/>
      <c r="U168" s="22"/>
      <c r="V168"/>
      <c r="W168" s="22"/>
      <c r="X168"/>
      <c r="Y168" s="22"/>
      <c r="Z168"/>
      <c r="AA168" s="22"/>
      <c r="AB168"/>
      <c r="AC168" s="22"/>
      <c r="AD168"/>
      <c r="AE168" s="22"/>
    </row>
    <row r="169" spans="3:31" x14ac:dyDescent="0.3">
      <c r="C169"/>
      <c r="D169"/>
      <c r="E169"/>
      <c r="F169"/>
      <c r="G169" s="22"/>
      <c r="H169"/>
      <c r="I169" s="22"/>
      <c r="J169"/>
      <c r="K169" s="22"/>
      <c r="L169"/>
      <c r="M169" s="22"/>
      <c r="N169"/>
      <c r="O169" s="22"/>
      <c r="P169"/>
      <c r="Q169" s="22"/>
      <c r="R169"/>
      <c r="S169" s="22"/>
      <c r="T169"/>
      <c r="U169" s="22"/>
      <c r="V169"/>
      <c r="W169" s="22"/>
      <c r="X169"/>
      <c r="Y169" s="22"/>
      <c r="Z169"/>
      <c r="AA169" s="22"/>
      <c r="AB169"/>
      <c r="AC169" s="22"/>
      <c r="AD169"/>
      <c r="AE169" s="22"/>
    </row>
    <row r="170" spans="3:31" x14ac:dyDescent="0.3">
      <c r="C170"/>
      <c r="D170"/>
      <c r="E170"/>
      <c r="F170"/>
      <c r="G170" s="22"/>
      <c r="H170"/>
      <c r="I170" s="22"/>
      <c r="J170"/>
      <c r="K170" s="22"/>
      <c r="L170"/>
      <c r="M170" s="22"/>
      <c r="N170"/>
      <c r="O170" s="22"/>
      <c r="P170"/>
      <c r="Q170" s="22"/>
      <c r="R170"/>
      <c r="S170" s="22"/>
      <c r="T170"/>
      <c r="U170" s="22"/>
      <c r="V170"/>
      <c r="W170" s="22"/>
      <c r="X170"/>
      <c r="Y170" s="22"/>
      <c r="Z170"/>
      <c r="AA170" s="22"/>
      <c r="AB170"/>
      <c r="AC170" s="22"/>
      <c r="AD170"/>
      <c r="AE170" s="22"/>
    </row>
    <row r="171" spans="3:31" x14ac:dyDescent="0.3">
      <c r="C171"/>
      <c r="D171"/>
      <c r="E171"/>
      <c r="F171"/>
      <c r="G171" s="22"/>
      <c r="H171"/>
      <c r="I171" s="22"/>
      <c r="J171"/>
      <c r="K171" s="22"/>
      <c r="L171"/>
      <c r="M171" s="22"/>
      <c r="N171"/>
      <c r="O171" s="22"/>
      <c r="P171"/>
      <c r="Q171" s="22"/>
      <c r="R171"/>
      <c r="S171" s="22"/>
      <c r="T171"/>
      <c r="U171" s="22"/>
      <c r="V171"/>
      <c r="W171" s="22"/>
      <c r="X171"/>
      <c r="Y171" s="22"/>
      <c r="Z171"/>
      <c r="AA171" s="22"/>
      <c r="AB171"/>
      <c r="AC171" s="22"/>
      <c r="AD171"/>
      <c r="AE171" s="22"/>
    </row>
    <row r="172" spans="3:31" x14ac:dyDescent="0.3">
      <c r="C172"/>
      <c r="D172"/>
      <c r="E172"/>
      <c r="F172"/>
      <c r="G172" s="22"/>
      <c r="H172"/>
      <c r="I172" s="22"/>
      <c r="J172"/>
      <c r="K172" s="22"/>
      <c r="L172"/>
      <c r="M172" s="22"/>
      <c r="N172"/>
      <c r="O172" s="22"/>
      <c r="P172"/>
      <c r="Q172" s="22"/>
      <c r="R172"/>
      <c r="S172" s="22"/>
      <c r="T172"/>
      <c r="U172" s="22"/>
      <c r="V172"/>
      <c r="W172" s="22"/>
      <c r="X172"/>
      <c r="Y172" s="22"/>
      <c r="Z172"/>
      <c r="AA172" s="22"/>
      <c r="AB172"/>
      <c r="AC172" s="22"/>
      <c r="AD172"/>
      <c r="AE172" s="22"/>
    </row>
    <row r="173" spans="3:31" x14ac:dyDescent="0.3">
      <c r="C173"/>
      <c r="D173"/>
      <c r="E173"/>
      <c r="F173"/>
      <c r="G173" s="22"/>
      <c r="H173"/>
      <c r="I173" s="22"/>
      <c r="J173"/>
      <c r="K173" s="22"/>
      <c r="L173"/>
      <c r="M173" s="22"/>
      <c r="N173"/>
      <c r="O173" s="22"/>
      <c r="P173"/>
      <c r="Q173" s="22"/>
      <c r="R173"/>
      <c r="S173" s="22"/>
      <c r="T173"/>
      <c r="U173" s="22"/>
      <c r="V173"/>
      <c r="W173" s="22"/>
      <c r="X173"/>
      <c r="Y173" s="22"/>
      <c r="Z173"/>
      <c r="AA173" s="22"/>
      <c r="AB173"/>
      <c r="AC173" s="22"/>
      <c r="AD173"/>
      <c r="AE173" s="22"/>
    </row>
    <row r="174" spans="3:31" x14ac:dyDescent="0.3">
      <c r="C174"/>
      <c r="D174"/>
      <c r="E174"/>
      <c r="F174"/>
      <c r="G174" s="22"/>
      <c r="H174"/>
      <c r="I174" s="22"/>
      <c r="J174"/>
      <c r="K174" s="22"/>
      <c r="L174"/>
      <c r="M174" s="22"/>
      <c r="N174"/>
      <c r="O174" s="22"/>
      <c r="P174"/>
      <c r="Q174" s="22"/>
      <c r="R174"/>
      <c r="S174" s="22"/>
      <c r="T174"/>
      <c r="U174" s="22"/>
      <c r="V174"/>
      <c r="W174" s="22"/>
      <c r="X174"/>
      <c r="Y174" s="22"/>
      <c r="Z174"/>
      <c r="AA174" s="22"/>
      <c r="AB174"/>
      <c r="AC174" s="22"/>
      <c r="AD174"/>
      <c r="AE174" s="22"/>
    </row>
    <row r="175" spans="3:31" x14ac:dyDescent="0.3">
      <c r="C175"/>
      <c r="D175"/>
      <c r="E175"/>
      <c r="F175"/>
      <c r="G175" s="22"/>
      <c r="H175"/>
      <c r="I175" s="22"/>
      <c r="J175"/>
      <c r="K175" s="22"/>
      <c r="L175"/>
      <c r="M175" s="22"/>
      <c r="N175"/>
      <c r="O175" s="22"/>
      <c r="P175"/>
      <c r="Q175" s="22"/>
      <c r="R175"/>
      <c r="S175" s="22"/>
      <c r="T175"/>
      <c r="U175" s="22"/>
      <c r="V175"/>
      <c r="W175" s="22"/>
      <c r="X175"/>
      <c r="Y175" s="22"/>
      <c r="Z175"/>
      <c r="AA175" s="22"/>
      <c r="AB175"/>
      <c r="AC175" s="22"/>
      <c r="AD175"/>
      <c r="AE175" s="22"/>
    </row>
    <row r="176" spans="3:31" x14ac:dyDescent="0.3">
      <c r="C176"/>
      <c r="D176"/>
      <c r="E176"/>
      <c r="F176"/>
      <c r="G176" s="22"/>
      <c r="H176"/>
      <c r="I176" s="22"/>
      <c r="J176"/>
      <c r="K176" s="22"/>
      <c r="L176"/>
      <c r="M176" s="22"/>
      <c r="N176"/>
      <c r="O176" s="22"/>
      <c r="P176"/>
      <c r="Q176" s="22"/>
      <c r="R176"/>
      <c r="S176" s="22"/>
      <c r="T176"/>
      <c r="U176" s="22"/>
      <c r="V176"/>
      <c r="W176" s="22"/>
      <c r="X176"/>
      <c r="Y176" s="22"/>
      <c r="Z176"/>
      <c r="AA176" s="22"/>
      <c r="AB176"/>
      <c r="AC176" s="22"/>
      <c r="AD176"/>
      <c r="AE176" s="22"/>
    </row>
    <row r="177" spans="3:31" x14ac:dyDescent="0.3">
      <c r="C177"/>
      <c r="D177"/>
      <c r="E177"/>
      <c r="F177"/>
      <c r="G177" s="22"/>
      <c r="H177"/>
      <c r="I177" s="22"/>
      <c r="J177"/>
      <c r="K177" s="22"/>
      <c r="L177"/>
      <c r="M177" s="22"/>
      <c r="N177"/>
      <c r="O177" s="22"/>
      <c r="P177"/>
      <c r="Q177" s="22"/>
      <c r="R177"/>
      <c r="S177" s="22"/>
      <c r="T177"/>
      <c r="U177" s="22"/>
      <c r="V177"/>
      <c r="W177" s="22"/>
      <c r="X177"/>
      <c r="Y177" s="22"/>
      <c r="Z177"/>
      <c r="AA177" s="22"/>
      <c r="AB177"/>
      <c r="AC177" s="22"/>
      <c r="AD177"/>
      <c r="AE177" s="22"/>
    </row>
    <row r="178" spans="3:31" x14ac:dyDescent="0.3">
      <c r="C178"/>
      <c r="D178"/>
      <c r="E178"/>
      <c r="F178"/>
      <c r="G178" s="22"/>
      <c r="H178"/>
      <c r="I178" s="22"/>
      <c r="J178"/>
      <c r="K178" s="22"/>
      <c r="L178"/>
      <c r="M178" s="22"/>
      <c r="N178"/>
      <c r="O178" s="22"/>
      <c r="P178"/>
      <c r="Q178" s="22"/>
      <c r="R178"/>
      <c r="S178" s="22"/>
      <c r="T178"/>
      <c r="U178" s="22"/>
      <c r="V178"/>
      <c r="W178" s="22"/>
      <c r="X178"/>
      <c r="Y178" s="22"/>
      <c r="Z178"/>
      <c r="AA178" s="22"/>
      <c r="AB178"/>
      <c r="AC178" s="22"/>
      <c r="AD178"/>
      <c r="AE178" s="22"/>
    </row>
    <row r="179" spans="3:31" x14ac:dyDescent="0.3">
      <c r="C179"/>
      <c r="D179"/>
      <c r="E179"/>
      <c r="F179"/>
      <c r="G179" s="22"/>
      <c r="H179"/>
      <c r="I179" s="22"/>
      <c r="J179"/>
      <c r="K179" s="22"/>
      <c r="L179"/>
      <c r="M179" s="22"/>
      <c r="N179"/>
      <c r="O179" s="22"/>
      <c r="P179"/>
      <c r="Q179" s="22"/>
      <c r="R179"/>
      <c r="S179" s="22"/>
      <c r="T179"/>
      <c r="U179" s="22"/>
      <c r="V179"/>
      <c r="W179" s="22"/>
      <c r="X179"/>
      <c r="Y179" s="22"/>
      <c r="Z179"/>
      <c r="AA179" s="22"/>
      <c r="AB179"/>
      <c r="AC179" s="22"/>
      <c r="AD179"/>
      <c r="AE179" s="22"/>
    </row>
    <row r="180" spans="3:31" x14ac:dyDescent="0.3">
      <c r="C180"/>
      <c r="D180"/>
      <c r="E180"/>
      <c r="F180"/>
      <c r="G180" s="22"/>
      <c r="H180"/>
      <c r="I180" s="22"/>
      <c r="J180"/>
      <c r="K180" s="22"/>
      <c r="L180"/>
      <c r="M180" s="22"/>
      <c r="N180"/>
      <c r="O180" s="22"/>
      <c r="P180"/>
      <c r="Q180" s="22"/>
      <c r="R180"/>
      <c r="S180" s="22"/>
      <c r="T180"/>
      <c r="U180" s="22"/>
      <c r="V180"/>
      <c r="W180" s="22"/>
      <c r="X180"/>
      <c r="Y180" s="22"/>
      <c r="Z180"/>
      <c r="AA180" s="22"/>
      <c r="AB180"/>
      <c r="AC180" s="22"/>
      <c r="AD180"/>
      <c r="AE180" s="22"/>
    </row>
    <row r="181" spans="3:31" x14ac:dyDescent="0.3">
      <c r="C181"/>
      <c r="D181"/>
      <c r="E181"/>
      <c r="F181"/>
      <c r="G181" s="22"/>
      <c r="H181"/>
      <c r="I181" s="22"/>
      <c r="J181"/>
      <c r="K181" s="22"/>
      <c r="L181"/>
      <c r="M181" s="22"/>
      <c r="N181"/>
      <c r="O181" s="22"/>
      <c r="P181"/>
      <c r="Q181" s="22"/>
      <c r="R181"/>
      <c r="S181" s="22"/>
      <c r="T181"/>
      <c r="U181" s="22"/>
      <c r="V181"/>
      <c r="W181" s="22"/>
      <c r="X181"/>
      <c r="Y181" s="22"/>
      <c r="Z181"/>
      <c r="AA181" s="22"/>
      <c r="AB181"/>
      <c r="AC181" s="22"/>
      <c r="AD181"/>
      <c r="AE181" s="22"/>
    </row>
    <row r="182" spans="3:31" x14ac:dyDescent="0.3">
      <c r="C182"/>
      <c r="D182"/>
      <c r="E182"/>
      <c r="F182"/>
      <c r="G182" s="22"/>
      <c r="H182"/>
      <c r="I182" s="22"/>
      <c r="J182"/>
      <c r="K182" s="22"/>
      <c r="L182"/>
      <c r="M182" s="22"/>
      <c r="N182"/>
      <c r="O182" s="22"/>
      <c r="P182"/>
      <c r="Q182" s="22"/>
      <c r="R182"/>
      <c r="S182" s="22"/>
      <c r="T182"/>
      <c r="U182" s="22"/>
      <c r="V182"/>
      <c r="W182" s="22"/>
      <c r="X182"/>
      <c r="Y182" s="22"/>
      <c r="Z182"/>
      <c r="AA182" s="22"/>
      <c r="AB182"/>
      <c r="AC182" s="22"/>
      <c r="AD182"/>
      <c r="AE182" s="22"/>
    </row>
    <row r="183" spans="3:31" x14ac:dyDescent="0.3">
      <c r="C183"/>
      <c r="D183"/>
      <c r="E183"/>
      <c r="F183"/>
      <c r="G183" s="22"/>
      <c r="H183"/>
      <c r="I183" s="22"/>
      <c r="J183"/>
      <c r="K183" s="22"/>
      <c r="L183"/>
      <c r="M183" s="22"/>
      <c r="N183"/>
      <c r="O183" s="22"/>
      <c r="P183"/>
      <c r="Q183" s="22"/>
      <c r="R183"/>
      <c r="S183" s="22"/>
      <c r="T183"/>
      <c r="U183" s="22"/>
      <c r="V183"/>
      <c r="W183" s="22"/>
      <c r="X183"/>
      <c r="Y183" s="22"/>
      <c r="Z183"/>
      <c r="AA183" s="22"/>
      <c r="AB183"/>
      <c r="AC183" s="22"/>
      <c r="AD183"/>
      <c r="AE183" s="22"/>
    </row>
    <row r="184" spans="3:31" x14ac:dyDescent="0.3">
      <c r="C184"/>
      <c r="D184"/>
      <c r="E184"/>
      <c r="F184"/>
      <c r="G184" s="22"/>
      <c r="H184"/>
      <c r="I184" s="22"/>
      <c r="J184"/>
      <c r="K184" s="22"/>
      <c r="L184"/>
      <c r="M184" s="22"/>
      <c r="N184"/>
      <c r="O184" s="22"/>
      <c r="P184"/>
      <c r="Q184" s="22"/>
      <c r="R184"/>
      <c r="S184" s="22"/>
      <c r="T184"/>
      <c r="U184" s="22"/>
      <c r="V184"/>
      <c r="W184" s="22"/>
      <c r="X184"/>
      <c r="Y184" s="22"/>
      <c r="Z184"/>
      <c r="AA184" s="22"/>
      <c r="AB184"/>
      <c r="AC184" s="22"/>
      <c r="AD184"/>
      <c r="AE184" s="22"/>
    </row>
    <row r="185" spans="3:31" x14ac:dyDescent="0.3">
      <c r="C185"/>
      <c r="D185"/>
      <c r="E185"/>
      <c r="F185"/>
      <c r="G185" s="22"/>
      <c r="H185"/>
      <c r="I185" s="22"/>
      <c r="J185"/>
      <c r="K185" s="22"/>
      <c r="L185"/>
      <c r="M185" s="22"/>
      <c r="N185"/>
      <c r="O185" s="22"/>
      <c r="P185"/>
      <c r="Q185" s="22"/>
      <c r="R185"/>
      <c r="S185" s="22"/>
      <c r="T185"/>
      <c r="U185" s="22"/>
      <c r="V185"/>
      <c r="W185" s="22"/>
      <c r="X185"/>
      <c r="Y185" s="22"/>
      <c r="Z185"/>
      <c r="AA185" s="22"/>
      <c r="AB185"/>
      <c r="AC185" s="22"/>
      <c r="AD185"/>
      <c r="AE185" s="22"/>
    </row>
    <row r="186" spans="3:31" x14ac:dyDescent="0.3">
      <c r="C186"/>
      <c r="D186"/>
      <c r="E186"/>
      <c r="F186"/>
      <c r="G186" s="22"/>
      <c r="H186"/>
      <c r="I186" s="22"/>
      <c r="J186"/>
      <c r="K186" s="22"/>
      <c r="L186"/>
      <c r="M186" s="22"/>
      <c r="N186"/>
      <c r="O186" s="22"/>
      <c r="P186"/>
      <c r="Q186" s="22"/>
      <c r="R186"/>
      <c r="S186" s="22"/>
      <c r="T186"/>
      <c r="U186" s="22"/>
      <c r="V186"/>
      <c r="W186" s="22"/>
      <c r="X186"/>
      <c r="Y186" s="22"/>
      <c r="Z186"/>
      <c r="AA186" s="22"/>
      <c r="AB186"/>
      <c r="AC186" s="22"/>
      <c r="AD186"/>
      <c r="AE186" s="22"/>
    </row>
    <row r="187" spans="3:31" x14ac:dyDescent="0.3">
      <c r="C187"/>
      <c r="D187"/>
      <c r="E187"/>
      <c r="F187"/>
      <c r="G187" s="22"/>
      <c r="H187"/>
      <c r="I187" s="22"/>
      <c r="J187"/>
      <c r="K187" s="22"/>
      <c r="L187"/>
      <c r="M187" s="22"/>
      <c r="N187"/>
      <c r="O187" s="22"/>
      <c r="P187"/>
      <c r="Q187" s="22"/>
      <c r="R187"/>
      <c r="S187" s="22"/>
      <c r="T187"/>
      <c r="U187" s="22"/>
      <c r="V187"/>
      <c r="W187" s="22"/>
      <c r="X187"/>
      <c r="Y187" s="22"/>
      <c r="Z187"/>
      <c r="AA187" s="22"/>
      <c r="AB187"/>
      <c r="AC187" s="22"/>
      <c r="AD187"/>
      <c r="AE187" s="22"/>
    </row>
    <row r="188" spans="3:31" x14ac:dyDescent="0.3">
      <c r="C188"/>
      <c r="D188"/>
      <c r="E188"/>
      <c r="F188"/>
      <c r="G188" s="22"/>
      <c r="H188"/>
      <c r="I188" s="22"/>
      <c r="J188"/>
      <c r="K188" s="22"/>
      <c r="L188"/>
      <c r="M188" s="22"/>
      <c r="N188"/>
      <c r="O188" s="22"/>
      <c r="P188"/>
      <c r="Q188" s="22"/>
      <c r="R188"/>
      <c r="S188" s="22"/>
      <c r="T188"/>
      <c r="U188" s="22"/>
      <c r="V188"/>
      <c r="W188" s="22"/>
      <c r="X188"/>
      <c r="Y188" s="22"/>
      <c r="Z188"/>
      <c r="AA188" s="22"/>
      <c r="AB188"/>
      <c r="AC188" s="22"/>
      <c r="AD188"/>
      <c r="AE188" s="22"/>
    </row>
    <row r="189" spans="3:31" x14ac:dyDescent="0.3">
      <c r="C189"/>
      <c r="D189"/>
      <c r="E189"/>
      <c r="F189"/>
      <c r="G189" s="22"/>
      <c r="H189"/>
      <c r="I189" s="22"/>
      <c r="J189"/>
      <c r="K189" s="22"/>
      <c r="L189"/>
      <c r="M189" s="22"/>
      <c r="N189"/>
      <c r="O189" s="22"/>
      <c r="P189"/>
      <c r="Q189" s="22"/>
      <c r="R189"/>
      <c r="S189" s="22"/>
      <c r="T189"/>
      <c r="U189" s="22"/>
      <c r="V189"/>
      <c r="W189" s="22"/>
      <c r="X189"/>
      <c r="Y189" s="22"/>
      <c r="Z189"/>
      <c r="AA189" s="22"/>
      <c r="AB189"/>
      <c r="AC189" s="22"/>
      <c r="AD189"/>
      <c r="AE189" s="22"/>
    </row>
    <row r="190" spans="3:31" x14ac:dyDescent="0.3">
      <c r="C190"/>
      <c r="D190"/>
      <c r="E190"/>
      <c r="F190"/>
      <c r="G190" s="22"/>
      <c r="H190"/>
      <c r="I190" s="22"/>
      <c r="J190"/>
      <c r="K190" s="22"/>
      <c r="L190"/>
      <c r="M190" s="22"/>
      <c r="N190"/>
      <c r="O190" s="22"/>
      <c r="P190"/>
      <c r="Q190" s="22"/>
      <c r="R190"/>
      <c r="S190" s="22"/>
      <c r="T190"/>
      <c r="U190" s="22"/>
      <c r="V190"/>
      <c r="W190" s="22"/>
      <c r="X190"/>
      <c r="Y190" s="22"/>
      <c r="Z190"/>
      <c r="AA190" s="22"/>
      <c r="AB190"/>
      <c r="AC190" s="22"/>
      <c r="AD190"/>
      <c r="AE190" s="22"/>
    </row>
    <row r="191" spans="3:31" x14ac:dyDescent="0.3">
      <c r="C191"/>
      <c r="D191"/>
      <c r="E191"/>
      <c r="F191"/>
      <c r="G191" s="22"/>
      <c r="H191"/>
      <c r="I191" s="22"/>
      <c r="J191"/>
      <c r="K191" s="22"/>
      <c r="L191"/>
      <c r="M191" s="22"/>
      <c r="N191"/>
      <c r="O191" s="22"/>
      <c r="P191"/>
      <c r="Q191" s="22"/>
      <c r="R191"/>
      <c r="S191" s="22"/>
      <c r="T191"/>
      <c r="U191" s="22"/>
      <c r="V191"/>
      <c r="W191" s="22"/>
      <c r="X191"/>
      <c r="Y191" s="22"/>
      <c r="Z191"/>
      <c r="AA191" s="22"/>
      <c r="AB191"/>
      <c r="AC191" s="22"/>
      <c r="AD191"/>
      <c r="AE191" s="22"/>
    </row>
    <row r="192" spans="3:31" x14ac:dyDescent="0.3">
      <c r="C192"/>
      <c r="D192"/>
      <c r="E192"/>
      <c r="F192"/>
      <c r="G192" s="22"/>
      <c r="H192"/>
      <c r="I192" s="22"/>
      <c r="J192"/>
      <c r="K192" s="22"/>
      <c r="L192"/>
      <c r="M192" s="22"/>
      <c r="N192"/>
      <c r="O192" s="22"/>
      <c r="P192"/>
      <c r="Q192" s="22"/>
      <c r="R192"/>
      <c r="S192" s="22"/>
      <c r="T192"/>
      <c r="U192" s="22"/>
      <c r="V192"/>
      <c r="W192" s="22"/>
      <c r="X192"/>
      <c r="Y192" s="22"/>
      <c r="Z192"/>
      <c r="AA192" s="22"/>
      <c r="AB192"/>
      <c r="AC192" s="22"/>
      <c r="AD192"/>
      <c r="AE192" s="22"/>
    </row>
    <row r="193" spans="3:31" x14ac:dyDescent="0.3">
      <c r="C193"/>
      <c r="D193"/>
      <c r="E193"/>
      <c r="F193"/>
      <c r="G193" s="22"/>
      <c r="H193"/>
      <c r="I193" s="22"/>
      <c r="J193"/>
      <c r="K193" s="22"/>
      <c r="L193"/>
      <c r="M193" s="22"/>
      <c r="N193"/>
      <c r="O193" s="22"/>
      <c r="P193"/>
      <c r="Q193" s="22"/>
      <c r="R193"/>
      <c r="S193" s="22"/>
      <c r="T193"/>
      <c r="U193" s="22"/>
      <c r="V193"/>
      <c r="W193" s="22"/>
      <c r="X193"/>
      <c r="Y193" s="22"/>
      <c r="Z193"/>
      <c r="AA193" s="22"/>
      <c r="AB193"/>
      <c r="AC193" s="22"/>
      <c r="AD193"/>
      <c r="AE193" s="22"/>
    </row>
    <row r="194" spans="3:31" x14ac:dyDescent="0.3">
      <c r="C194"/>
      <c r="D194"/>
      <c r="E194"/>
      <c r="F194"/>
      <c r="G194" s="22"/>
      <c r="H194"/>
      <c r="I194" s="22"/>
      <c r="J194"/>
      <c r="K194" s="22"/>
      <c r="L194"/>
      <c r="M194" s="22"/>
      <c r="N194"/>
      <c r="O194" s="22"/>
      <c r="P194"/>
      <c r="Q194" s="22"/>
      <c r="R194"/>
      <c r="S194" s="22"/>
      <c r="T194"/>
      <c r="U194" s="22"/>
      <c r="V194"/>
      <c r="W194" s="22"/>
      <c r="X194"/>
      <c r="Y194" s="22"/>
      <c r="Z194"/>
      <c r="AA194" s="22"/>
      <c r="AB194"/>
      <c r="AC194" s="22"/>
      <c r="AD194"/>
      <c r="AE194" s="22"/>
    </row>
    <row r="195" spans="3:31" x14ac:dyDescent="0.3">
      <c r="C195"/>
      <c r="D195"/>
      <c r="E195"/>
      <c r="F195"/>
      <c r="G195" s="22"/>
      <c r="H195"/>
      <c r="I195" s="22"/>
      <c r="J195"/>
      <c r="K195" s="22"/>
      <c r="L195"/>
      <c r="M195" s="22"/>
      <c r="N195"/>
      <c r="O195" s="22"/>
      <c r="P195"/>
      <c r="Q195" s="22"/>
      <c r="R195"/>
      <c r="S195" s="22"/>
      <c r="T195"/>
      <c r="U195" s="22"/>
      <c r="V195"/>
      <c r="W195" s="22"/>
      <c r="X195"/>
      <c r="Y195" s="22"/>
      <c r="Z195"/>
      <c r="AA195" s="22"/>
      <c r="AB195"/>
      <c r="AC195" s="22"/>
      <c r="AD195"/>
      <c r="AE195" s="22"/>
    </row>
    <row r="196" spans="3:31" x14ac:dyDescent="0.3">
      <c r="C196"/>
      <c r="D196"/>
      <c r="E196"/>
      <c r="F196"/>
      <c r="G196" s="22"/>
      <c r="H196"/>
      <c r="I196" s="22"/>
      <c r="J196"/>
      <c r="K196" s="22"/>
      <c r="L196"/>
      <c r="M196" s="22"/>
      <c r="N196"/>
      <c r="O196" s="22"/>
      <c r="P196"/>
      <c r="Q196" s="22"/>
      <c r="R196"/>
      <c r="S196" s="22"/>
      <c r="T196"/>
      <c r="U196" s="22"/>
      <c r="V196"/>
      <c r="W196" s="22"/>
      <c r="X196"/>
      <c r="Y196" s="22"/>
      <c r="Z196"/>
      <c r="AA196" s="22"/>
      <c r="AB196"/>
      <c r="AC196" s="22"/>
      <c r="AD196"/>
      <c r="AE196" s="22"/>
    </row>
    <row r="197" spans="3:31" x14ac:dyDescent="0.3">
      <c r="C197"/>
      <c r="D197"/>
      <c r="E197"/>
      <c r="F197"/>
      <c r="G197" s="22"/>
      <c r="H197"/>
      <c r="I197" s="22"/>
      <c r="J197"/>
      <c r="K197" s="22"/>
      <c r="L197"/>
      <c r="M197" s="22"/>
      <c r="N197"/>
      <c r="O197" s="22"/>
      <c r="P197"/>
      <c r="Q197" s="22"/>
      <c r="R197"/>
      <c r="S197" s="22"/>
      <c r="T197"/>
      <c r="U197" s="22"/>
      <c r="V197"/>
      <c r="W197" s="22"/>
      <c r="X197"/>
      <c r="Y197" s="22"/>
      <c r="Z197"/>
      <c r="AA197" s="22"/>
      <c r="AB197"/>
      <c r="AC197" s="22"/>
      <c r="AD197"/>
      <c r="AE197" s="22"/>
    </row>
    <row r="198" spans="3:31" x14ac:dyDescent="0.3">
      <c r="C198"/>
      <c r="D198"/>
      <c r="E198"/>
      <c r="F198"/>
      <c r="G198" s="22"/>
      <c r="H198"/>
      <c r="I198" s="22"/>
      <c r="J198"/>
      <c r="K198" s="22"/>
      <c r="L198"/>
      <c r="M198" s="22"/>
      <c r="N198"/>
      <c r="O198" s="22"/>
      <c r="P198"/>
      <c r="Q198" s="22"/>
      <c r="R198"/>
      <c r="S198" s="22"/>
      <c r="T198"/>
      <c r="U198" s="22"/>
      <c r="V198"/>
      <c r="W198" s="22"/>
      <c r="X198"/>
      <c r="Y198" s="22"/>
      <c r="Z198"/>
      <c r="AA198" s="22"/>
      <c r="AB198"/>
      <c r="AC198" s="22"/>
      <c r="AD198"/>
      <c r="AE198" s="22"/>
    </row>
    <row r="199" spans="3:31" x14ac:dyDescent="0.3">
      <c r="C199"/>
      <c r="D199"/>
      <c r="E199"/>
      <c r="F199"/>
      <c r="G199" s="22"/>
      <c r="H199"/>
      <c r="I199" s="22"/>
      <c r="J199"/>
      <c r="K199" s="22"/>
      <c r="L199"/>
      <c r="M199" s="22"/>
      <c r="N199"/>
      <c r="O199" s="22"/>
      <c r="P199"/>
      <c r="Q199" s="22"/>
      <c r="R199"/>
      <c r="S199" s="22"/>
      <c r="T199"/>
      <c r="U199" s="22"/>
      <c r="V199"/>
      <c r="W199" s="22"/>
      <c r="X199"/>
      <c r="Y199" s="22"/>
      <c r="Z199"/>
      <c r="AA199" s="22"/>
      <c r="AB199"/>
      <c r="AC199" s="22"/>
      <c r="AD199"/>
      <c r="AE199" s="22"/>
    </row>
    <row r="200" spans="3:31" x14ac:dyDescent="0.3">
      <c r="C200"/>
      <c r="D200"/>
      <c r="E200"/>
      <c r="F200"/>
      <c r="G200" s="22"/>
      <c r="H200"/>
      <c r="I200" s="22"/>
      <c r="J200"/>
      <c r="K200" s="22"/>
      <c r="L200"/>
      <c r="M200" s="22"/>
      <c r="N200"/>
      <c r="O200" s="22"/>
      <c r="P200"/>
      <c r="Q200" s="22"/>
      <c r="R200"/>
      <c r="S200" s="22"/>
      <c r="T200"/>
      <c r="U200" s="22"/>
      <c r="V200"/>
      <c r="W200" s="22"/>
      <c r="X200"/>
      <c r="Y200" s="22"/>
      <c r="Z200"/>
      <c r="AA200" s="22"/>
      <c r="AB200"/>
      <c r="AC200" s="22"/>
      <c r="AD200"/>
      <c r="AE200" s="22"/>
    </row>
    <row r="201" spans="3:31" x14ac:dyDescent="0.3">
      <c r="C201"/>
      <c r="D201"/>
      <c r="E201"/>
      <c r="F201"/>
      <c r="G201" s="22"/>
      <c r="H201"/>
      <c r="I201" s="22"/>
      <c r="J201"/>
      <c r="K201" s="22"/>
      <c r="L201"/>
      <c r="M201" s="22"/>
      <c r="N201"/>
      <c r="O201" s="22"/>
      <c r="P201"/>
      <c r="Q201" s="22"/>
      <c r="R201"/>
      <c r="S201" s="22"/>
      <c r="T201"/>
      <c r="U201" s="22"/>
      <c r="V201"/>
      <c r="W201" s="22"/>
      <c r="X201"/>
      <c r="Y201" s="22"/>
      <c r="Z201"/>
      <c r="AA201" s="22"/>
      <c r="AB201"/>
      <c r="AC201" s="22"/>
      <c r="AD201"/>
      <c r="AE201" s="22"/>
    </row>
    <row r="202" spans="3:31" x14ac:dyDescent="0.3">
      <c r="C202"/>
      <c r="D202"/>
      <c r="E202"/>
      <c r="F202"/>
      <c r="G202" s="22"/>
      <c r="H202"/>
      <c r="I202" s="22"/>
      <c r="J202"/>
      <c r="K202" s="22"/>
      <c r="L202"/>
      <c r="M202" s="22"/>
      <c r="N202"/>
      <c r="O202" s="22"/>
      <c r="P202"/>
      <c r="Q202" s="22"/>
      <c r="R202"/>
      <c r="S202" s="22"/>
      <c r="T202"/>
      <c r="U202" s="22"/>
      <c r="V202"/>
      <c r="W202" s="22"/>
      <c r="X202"/>
      <c r="Y202" s="22"/>
      <c r="Z202"/>
      <c r="AA202" s="22"/>
      <c r="AB202"/>
      <c r="AC202" s="22"/>
      <c r="AD202"/>
      <c r="AE202" s="22"/>
    </row>
    <row r="203" spans="3:31" x14ac:dyDescent="0.3">
      <c r="C203"/>
      <c r="D203"/>
      <c r="E203"/>
      <c r="F203"/>
      <c r="G203" s="22"/>
      <c r="H203"/>
      <c r="I203" s="22"/>
      <c r="J203"/>
      <c r="K203" s="22"/>
      <c r="L203"/>
      <c r="M203" s="22"/>
      <c r="N203"/>
      <c r="O203" s="22"/>
      <c r="P203"/>
      <c r="Q203" s="22"/>
      <c r="R203"/>
      <c r="S203" s="22"/>
      <c r="T203"/>
      <c r="U203" s="22"/>
      <c r="V203"/>
      <c r="W203" s="22"/>
      <c r="X203"/>
      <c r="Y203" s="22"/>
      <c r="Z203"/>
      <c r="AA203" s="22"/>
      <c r="AB203"/>
      <c r="AC203" s="22"/>
      <c r="AD203"/>
      <c r="AE203" s="22"/>
    </row>
    <row r="204" spans="3:31" x14ac:dyDescent="0.3">
      <c r="C204"/>
      <c r="D204"/>
      <c r="E204"/>
      <c r="F204"/>
      <c r="G204" s="22"/>
      <c r="H204"/>
      <c r="I204" s="22"/>
      <c r="J204"/>
      <c r="K204" s="22"/>
      <c r="L204"/>
      <c r="M204" s="22"/>
      <c r="N204"/>
      <c r="O204" s="22"/>
      <c r="P204"/>
      <c r="Q204" s="22"/>
      <c r="R204"/>
      <c r="S204" s="22"/>
      <c r="T204"/>
      <c r="U204" s="22"/>
      <c r="V204"/>
      <c r="W204" s="22"/>
      <c r="X204"/>
      <c r="Y204" s="22"/>
      <c r="Z204"/>
      <c r="AA204" s="22"/>
      <c r="AB204"/>
      <c r="AC204" s="22"/>
      <c r="AD204"/>
      <c r="AE204" s="22"/>
    </row>
    <row r="205" spans="3:31" x14ac:dyDescent="0.3">
      <c r="C205"/>
      <c r="D205"/>
      <c r="E205"/>
      <c r="F205"/>
      <c r="G205" s="22"/>
      <c r="H205"/>
      <c r="I205" s="22"/>
      <c r="J205"/>
      <c r="K205" s="22"/>
      <c r="L205"/>
      <c r="M205" s="22"/>
      <c r="N205"/>
      <c r="O205" s="22"/>
      <c r="P205"/>
      <c r="Q205" s="22"/>
      <c r="R205"/>
      <c r="S205" s="22"/>
      <c r="T205"/>
      <c r="U205" s="22"/>
      <c r="V205"/>
      <c r="W205" s="22"/>
      <c r="X205"/>
      <c r="Y205" s="22"/>
      <c r="Z205"/>
      <c r="AA205" s="22"/>
      <c r="AB205"/>
      <c r="AC205" s="22"/>
      <c r="AD205"/>
      <c r="AE205" s="22"/>
    </row>
    <row r="206" spans="3:31" x14ac:dyDescent="0.3">
      <c r="C206"/>
      <c r="D206"/>
      <c r="E206"/>
      <c r="F206"/>
      <c r="G206" s="22"/>
      <c r="H206"/>
      <c r="I206" s="22"/>
      <c r="J206"/>
      <c r="K206" s="22"/>
      <c r="L206"/>
      <c r="M206" s="22"/>
      <c r="N206"/>
      <c r="O206" s="22"/>
      <c r="P206"/>
      <c r="Q206" s="22"/>
      <c r="R206"/>
      <c r="S206" s="22"/>
      <c r="T206"/>
      <c r="U206" s="22"/>
      <c r="V206"/>
      <c r="W206" s="22"/>
      <c r="X206"/>
      <c r="Y206" s="22"/>
      <c r="Z206"/>
      <c r="AA206" s="22"/>
      <c r="AB206"/>
      <c r="AC206" s="22"/>
      <c r="AD206"/>
      <c r="AE206" s="22"/>
    </row>
    <row r="207" spans="3:31" x14ac:dyDescent="0.3">
      <c r="C207"/>
      <c r="D207"/>
      <c r="E207"/>
      <c r="F207"/>
      <c r="G207" s="22"/>
      <c r="H207"/>
      <c r="I207" s="22"/>
      <c r="J207"/>
      <c r="K207" s="22"/>
      <c r="L207"/>
      <c r="M207" s="22"/>
      <c r="N207"/>
      <c r="O207" s="22"/>
      <c r="P207"/>
      <c r="Q207" s="22"/>
      <c r="R207"/>
      <c r="S207" s="22"/>
      <c r="T207"/>
      <c r="U207" s="22"/>
      <c r="V207"/>
      <c r="W207" s="22"/>
      <c r="X207"/>
      <c r="Y207" s="22"/>
      <c r="Z207"/>
      <c r="AA207" s="22"/>
      <c r="AB207"/>
      <c r="AC207" s="22"/>
      <c r="AD207"/>
      <c r="AE207" s="22"/>
    </row>
    <row r="208" spans="3:31" x14ac:dyDescent="0.3">
      <c r="C208"/>
      <c r="D208"/>
      <c r="E208"/>
      <c r="F208"/>
      <c r="G208" s="22"/>
      <c r="H208"/>
      <c r="I208" s="22"/>
      <c r="J208"/>
      <c r="K208" s="22"/>
      <c r="L208"/>
      <c r="M208" s="22"/>
      <c r="N208"/>
      <c r="O208" s="22"/>
      <c r="P208"/>
      <c r="Q208" s="22"/>
      <c r="R208"/>
      <c r="S208" s="22"/>
      <c r="T208"/>
      <c r="U208" s="22"/>
      <c r="V208"/>
      <c r="W208" s="22"/>
      <c r="X208"/>
      <c r="Y208" s="22"/>
      <c r="Z208"/>
      <c r="AA208" s="22"/>
      <c r="AB208"/>
      <c r="AC208" s="22"/>
      <c r="AD208"/>
      <c r="AE208" s="22"/>
    </row>
    <row r="209" spans="3:31" x14ac:dyDescent="0.3">
      <c r="C209"/>
      <c r="D209"/>
      <c r="E209"/>
      <c r="F209"/>
      <c r="G209" s="22"/>
      <c r="H209"/>
      <c r="I209" s="22"/>
      <c r="J209"/>
      <c r="K209" s="22"/>
      <c r="L209"/>
      <c r="M209" s="22"/>
      <c r="N209"/>
      <c r="O209" s="22"/>
      <c r="P209"/>
      <c r="Q209" s="22"/>
      <c r="R209"/>
      <c r="S209" s="22"/>
      <c r="T209"/>
      <c r="U209" s="22"/>
      <c r="V209"/>
      <c r="W209" s="22"/>
      <c r="X209"/>
      <c r="Y209" s="22"/>
      <c r="Z209"/>
      <c r="AA209" s="22"/>
      <c r="AB209"/>
      <c r="AC209" s="22"/>
      <c r="AD209"/>
      <c r="AE209" s="22"/>
    </row>
    <row r="210" spans="3:31" x14ac:dyDescent="0.3">
      <c r="C210"/>
      <c r="D210"/>
      <c r="E210"/>
      <c r="F210"/>
      <c r="G210" s="22"/>
      <c r="H210"/>
      <c r="I210" s="22"/>
      <c r="J210"/>
      <c r="K210" s="22"/>
      <c r="L210"/>
      <c r="M210" s="22"/>
      <c r="N210"/>
      <c r="O210" s="22"/>
      <c r="P210"/>
      <c r="Q210" s="22"/>
      <c r="R210"/>
      <c r="S210" s="22"/>
      <c r="T210"/>
      <c r="U210" s="22"/>
      <c r="V210"/>
      <c r="W210" s="22"/>
      <c r="X210"/>
      <c r="Y210" s="22"/>
      <c r="Z210"/>
      <c r="AA210" s="22"/>
      <c r="AB210"/>
      <c r="AC210" s="22"/>
      <c r="AD210"/>
      <c r="AE210" s="22"/>
    </row>
    <row r="211" spans="3:31" x14ac:dyDescent="0.3">
      <c r="C211"/>
      <c r="D211"/>
      <c r="E211"/>
      <c r="F211"/>
      <c r="G211" s="22"/>
      <c r="H211"/>
      <c r="I211" s="22"/>
      <c r="J211"/>
      <c r="K211" s="22"/>
      <c r="L211"/>
      <c r="M211" s="22"/>
      <c r="N211"/>
      <c r="O211" s="22"/>
      <c r="P211"/>
      <c r="Q211" s="22"/>
      <c r="R211"/>
      <c r="S211" s="22"/>
      <c r="T211"/>
      <c r="U211" s="22"/>
      <c r="V211"/>
      <c r="W211" s="22"/>
      <c r="X211"/>
      <c r="Y211" s="22"/>
      <c r="Z211"/>
      <c r="AA211" s="22"/>
      <c r="AB211"/>
      <c r="AC211" s="22"/>
      <c r="AD211"/>
      <c r="AE211" s="22"/>
    </row>
    <row r="212" spans="3:31" x14ac:dyDescent="0.3">
      <c r="C212"/>
      <c r="D212"/>
      <c r="E212"/>
      <c r="F212"/>
      <c r="G212" s="22"/>
      <c r="H212"/>
      <c r="I212" s="22"/>
      <c r="J212"/>
      <c r="K212" s="22"/>
      <c r="L212"/>
      <c r="M212" s="22"/>
      <c r="N212"/>
      <c r="O212" s="22"/>
      <c r="P212"/>
      <c r="Q212" s="22"/>
      <c r="R212"/>
      <c r="S212" s="22"/>
      <c r="T212"/>
      <c r="U212" s="22"/>
      <c r="V212"/>
      <c r="W212" s="22"/>
      <c r="X212"/>
      <c r="Y212" s="22"/>
      <c r="Z212"/>
      <c r="AA212" s="22"/>
      <c r="AB212"/>
      <c r="AC212" s="22"/>
      <c r="AD212"/>
      <c r="AE212" s="22"/>
    </row>
    <row r="213" spans="3:31" x14ac:dyDescent="0.3">
      <c r="C213"/>
      <c r="D213"/>
      <c r="E213"/>
      <c r="F213"/>
      <c r="G213" s="22"/>
      <c r="H213"/>
      <c r="I213" s="22"/>
      <c r="J213"/>
      <c r="K213" s="22"/>
      <c r="L213"/>
      <c r="M213" s="22"/>
      <c r="N213"/>
      <c r="O213" s="22"/>
      <c r="P213"/>
      <c r="Q213" s="22"/>
      <c r="R213"/>
      <c r="S213" s="22"/>
      <c r="T213"/>
      <c r="U213" s="22"/>
      <c r="V213"/>
      <c r="W213" s="22"/>
      <c r="X213"/>
      <c r="Y213" s="22"/>
      <c r="Z213"/>
      <c r="AA213" s="22"/>
      <c r="AB213"/>
      <c r="AC213" s="22"/>
      <c r="AD213"/>
      <c r="AE213" s="22"/>
    </row>
    <row r="214" spans="3:31" x14ac:dyDescent="0.3">
      <c r="C214"/>
      <c r="D214"/>
      <c r="E214"/>
      <c r="F214"/>
      <c r="G214" s="22"/>
      <c r="H214"/>
      <c r="I214" s="22"/>
      <c r="J214"/>
      <c r="K214" s="22"/>
      <c r="L214"/>
      <c r="M214" s="22"/>
      <c r="N214"/>
      <c r="O214" s="22"/>
      <c r="P214"/>
      <c r="Q214" s="22"/>
      <c r="R214"/>
      <c r="S214" s="22"/>
      <c r="T214"/>
      <c r="U214" s="22"/>
      <c r="V214"/>
      <c r="W214" s="22"/>
      <c r="X214"/>
      <c r="Y214" s="22"/>
      <c r="Z214"/>
      <c r="AA214" s="22"/>
      <c r="AB214"/>
      <c r="AC214" s="22"/>
      <c r="AD214"/>
      <c r="AE214" s="22"/>
    </row>
    <row r="215" spans="3:31" x14ac:dyDescent="0.3">
      <c r="C215"/>
      <c r="D215"/>
      <c r="E215"/>
      <c r="F215"/>
      <c r="G215" s="22"/>
      <c r="H215"/>
      <c r="I215" s="22"/>
      <c r="J215"/>
      <c r="K215" s="22"/>
      <c r="L215"/>
      <c r="M215" s="22"/>
      <c r="N215"/>
      <c r="O215" s="22"/>
      <c r="P215"/>
      <c r="Q215" s="22"/>
      <c r="R215"/>
      <c r="S215" s="22"/>
      <c r="T215"/>
      <c r="U215" s="22"/>
      <c r="V215"/>
      <c r="W215" s="22"/>
      <c r="X215"/>
      <c r="Y215" s="22"/>
      <c r="Z215"/>
      <c r="AA215" s="22"/>
      <c r="AB215"/>
      <c r="AC215" s="22"/>
      <c r="AD215"/>
      <c r="AE215" s="22"/>
    </row>
    <row r="216" spans="3:31" x14ac:dyDescent="0.3">
      <c r="C216"/>
      <c r="D216"/>
      <c r="E216"/>
      <c r="F216"/>
      <c r="G216" s="22"/>
      <c r="H216"/>
      <c r="I216" s="22"/>
      <c r="J216"/>
      <c r="K216" s="22"/>
      <c r="L216"/>
      <c r="M216" s="22"/>
      <c r="N216"/>
      <c r="O216" s="22"/>
      <c r="P216"/>
      <c r="Q216" s="22"/>
      <c r="R216"/>
      <c r="S216" s="22"/>
      <c r="T216"/>
      <c r="U216" s="22"/>
      <c r="V216"/>
      <c r="W216" s="22"/>
      <c r="X216"/>
      <c r="Y216" s="22"/>
      <c r="Z216"/>
      <c r="AA216" s="22"/>
      <c r="AB216"/>
      <c r="AC216" s="22"/>
      <c r="AD216"/>
      <c r="AE216" s="22"/>
    </row>
    <row r="217" spans="3:31" x14ac:dyDescent="0.3">
      <c r="C217"/>
      <c r="D217"/>
      <c r="E217"/>
      <c r="F217"/>
      <c r="G217" s="22"/>
      <c r="H217"/>
      <c r="I217" s="22"/>
      <c r="J217"/>
      <c r="K217" s="22"/>
      <c r="L217"/>
      <c r="M217" s="22"/>
      <c r="N217"/>
      <c r="O217" s="22"/>
      <c r="P217"/>
      <c r="Q217" s="22"/>
      <c r="R217"/>
      <c r="S217" s="22"/>
      <c r="T217"/>
      <c r="U217" s="22"/>
      <c r="V217"/>
      <c r="W217" s="22"/>
      <c r="X217"/>
      <c r="Y217" s="22"/>
      <c r="Z217"/>
      <c r="AA217" s="22"/>
      <c r="AB217"/>
      <c r="AC217" s="22"/>
      <c r="AD217"/>
      <c r="AE217" s="22"/>
    </row>
    <row r="218" spans="3:31" x14ac:dyDescent="0.3">
      <c r="C218"/>
      <c r="D218"/>
      <c r="E218"/>
      <c r="F218"/>
      <c r="G218" s="22"/>
      <c r="H218"/>
      <c r="I218" s="22"/>
      <c r="J218"/>
      <c r="K218" s="22"/>
      <c r="L218"/>
      <c r="M218" s="22"/>
      <c r="N218"/>
      <c r="O218" s="22"/>
      <c r="P218"/>
      <c r="Q218" s="22"/>
      <c r="R218"/>
      <c r="S218" s="22"/>
      <c r="T218"/>
      <c r="U218" s="22"/>
      <c r="V218"/>
      <c r="W218" s="22"/>
      <c r="X218"/>
      <c r="Y218" s="22"/>
      <c r="Z218"/>
      <c r="AA218" s="22"/>
      <c r="AB218"/>
      <c r="AC218" s="22"/>
      <c r="AD218"/>
      <c r="AE218" s="22"/>
    </row>
    <row r="219" spans="3:31" x14ac:dyDescent="0.3">
      <c r="C219"/>
      <c r="D219"/>
      <c r="E219"/>
      <c r="F219"/>
      <c r="G219" s="22"/>
      <c r="H219"/>
      <c r="I219" s="22"/>
      <c r="J219"/>
      <c r="K219" s="22"/>
      <c r="L219"/>
      <c r="M219" s="22"/>
      <c r="N219"/>
      <c r="O219" s="22"/>
      <c r="P219"/>
      <c r="Q219" s="22"/>
      <c r="R219"/>
      <c r="S219" s="22"/>
      <c r="T219"/>
      <c r="U219" s="22"/>
      <c r="V219"/>
      <c r="W219" s="22"/>
      <c r="X219"/>
      <c r="Y219" s="22"/>
      <c r="Z219"/>
      <c r="AA219" s="22"/>
      <c r="AB219"/>
      <c r="AC219" s="22"/>
      <c r="AD219"/>
      <c r="AE219" s="22"/>
    </row>
    <row r="220" spans="3:31" x14ac:dyDescent="0.3">
      <c r="C220"/>
      <c r="D220"/>
      <c r="E220"/>
      <c r="F220"/>
      <c r="G220" s="22"/>
      <c r="H220"/>
      <c r="I220" s="22"/>
      <c r="J220"/>
      <c r="K220" s="22"/>
      <c r="L220"/>
      <c r="M220" s="22"/>
      <c r="N220"/>
      <c r="O220" s="22"/>
      <c r="P220"/>
      <c r="Q220" s="22"/>
      <c r="R220"/>
      <c r="S220" s="22"/>
      <c r="T220"/>
      <c r="U220" s="22"/>
      <c r="V220"/>
      <c r="W220" s="22"/>
      <c r="X220"/>
      <c r="Y220" s="22"/>
      <c r="Z220"/>
      <c r="AA220" s="22"/>
      <c r="AB220"/>
      <c r="AC220" s="22"/>
      <c r="AD220"/>
      <c r="AE220" s="22"/>
    </row>
    <row r="221" spans="3:31" x14ac:dyDescent="0.3">
      <c r="C221"/>
      <c r="D221"/>
      <c r="E221"/>
      <c r="F221"/>
      <c r="G221" s="22"/>
      <c r="H221"/>
      <c r="I221" s="22"/>
      <c r="J221"/>
      <c r="K221" s="22"/>
      <c r="L221"/>
      <c r="M221" s="22"/>
      <c r="N221"/>
      <c r="O221" s="22"/>
      <c r="P221"/>
      <c r="Q221" s="22"/>
      <c r="R221"/>
      <c r="S221" s="22"/>
      <c r="T221"/>
      <c r="U221" s="22"/>
      <c r="V221"/>
      <c r="W221" s="22"/>
      <c r="X221"/>
      <c r="Y221" s="22"/>
      <c r="Z221"/>
      <c r="AA221" s="22"/>
      <c r="AB221"/>
      <c r="AC221" s="22"/>
      <c r="AD221"/>
      <c r="AE221" s="22"/>
    </row>
    <row r="222" spans="3:31" x14ac:dyDescent="0.3">
      <c r="C222"/>
      <c r="D222"/>
      <c r="E222"/>
      <c r="F222"/>
      <c r="G222" s="22"/>
      <c r="H222"/>
      <c r="I222" s="22"/>
      <c r="J222"/>
      <c r="K222" s="22"/>
      <c r="L222"/>
      <c r="M222" s="22"/>
      <c r="N222"/>
      <c r="O222" s="22"/>
      <c r="P222"/>
      <c r="Q222" s="22"/>
      <c r="R222"/>
      <c r="S222" s="22"/>
      <c r="T222"/>
      <c r="U222" s="22"/>
      <c r="V222"/>
      <c r="W222" s="22"/>
      <c r="X222"/>
      <c r="Y222" s="22"/>
      <c r="Z222"/>
      <c r="AA222" s="22"/>
      <c r="AB222"/>
      <c r="AC222" s="22"/>
      <c r="AD222"/>
      <c r="AE222" s="22"/>
    </row>
    <row r="223" spans="3:31" x14ac:dyDescent="0.3">
      <c r="C223"/>
      <c r="D223"/>
      <c r="E223"/>
      <c r="F223"/>
      <c r="G223" s="22"/>
      <c r="H223"/>
      <c r="I223" s="22"/>
      <c r="J223"/>
      <c r="K223" s="22"/>
      <c r="L223"/>
      <c r="M223" s="22"/>
      <c r="N223"/>
      <c r="O223" s="22"/>
      <c r="P223"/>
      <c r="Q223" s="22"/>
      <c r="R223"/>
      <c r="S223" s="22"/>
      <c r="T223"/>
      <c r="U223" s="22"/>
      <c r="V223"/>
      <c r="W223" s="22"/>
      <c r="X223"/>
      <c r="Y223" s="22"/>
      <c r="Z223"/>
      <c r="AA223" s="22"/>
      <c r="AB223"/>
      <c r="AC223" s="22"/>
      <c r="AD223"/>
      <c r="AE223" s="22"/>
    </row>
    <row r="224" spans="3:31" x14ac:dyDescent="0.3">
      <c r="C224"/>
      <c r="D224"/>
      <c r="E224"/>
      <c r="F224"/>
      <c r="G224" s="22"/>
      <c r="H224"/>
      <c r="I224" s="22"/>
      <c r="J224"/>
      <c r="K224" s="22"/>
      <c r="L224"/>
      <c r="M224" s="22"/>
      <c r="N224"/>
      <c r="O224" s="22"/>
      <c r="P224"/>
      <c r="Q224" s="22"/>
      <c r="R224"/>
      <c r="S224" s="22"/>
      <c r="T224"/>
      <c r="U224" s="22"/>
      <c r="V224"/>
      <c r="W224" s="22"/>
      <c r="X224"/>
      <c r="Y224" s="22"/>
      <c r="Z224"/>
      <c r="AA224" s="22"/>
      <c r="AB224"/>
      <c r="AC224" s="22"/>
      <c r="AD224"/>
      <c r="AE224" s="22"/>
    </row>
    <row r="225" spans="3:31" x14ac:dyDescent="0.3">
      <c r="C225"/>
      <c r="D225"/>
      <c r="E225"/>
      <c r="F225"/>
      <c r="G225" s="22"/>
      <c r="H225"/>
      <c r="I225" s="22"/>
      <c r="J225"/>
      <c r="K225" s="22"/>
      <c r="L225"/>
      <c r="M225" s="22"/>
      <c r="N225"/>
      <c r="O225" s="22"/>
      <c r="P225"/>
      <c r="Q225" s="22"/>
      <c r="R225"/>
      <c r="S225" s="22"/>
      <c r="T225"/>
      <c r="U225" s="22"/>
      <c r="V225"/>
      <c r="W225" s="22"/>
      <c r="X225"/>
      <c r="Y225" s="22"/>
      <c r="Z225"/>
      <c r="AA225" s="22"/>
      <c r="AB225"/>
      <c r="AC225" s="22"/>
      <c r="AD225"/>
      <c r="AE225" s="22"/>
    </row>
    <row r="226" spans="3:31" x14ac:dyDescent="0.3">
      <c r="C226"/>
      <c r="D226"/>
      <c r="E226"/>
      <c r="F226"/>
      <c r="G226" s="22"/>
      <c r="H226"/>
      <c r="I226" s="22"/>
      <c r="J226"/>
      <c r="K226" s="22"/>
      <c r="L226"/>
      <c r="M226" s="22"/>
      <c r="N226"/>
      <c r="O226" s="22"/>
      <c r="P226"/>
      <c r="Q226" s="22"/>
      <c r="R226"/>
      <c r="S226" s="22"/>
      <c r="T226"/>
      <c r="U226" s="22"/>
      <c r="V226"/>
      <c r="W226" s="22"/>
      <c r="X226"/>
      <c r="Y226" s="22"/>
      <c r="Z226"/>
      <c r="AA226" s="22"/>
      <c r="AB226"/>
      <c r="AC226" s="22"/>
      <c r="AD226"/>
      <c r="AE226" s="22"/>
    </row>
    <row r="227" spans="3:31" x14ac:dyDescent="0.3">
      <c r="C227"/>
      <c r="D227"/>
      <c r="E227"/>
      <c r="F227"/>
      <c r="G227" s="22"/>
      <c r="H227"/>
      <c r="I227" s="22"/>
      <c r="J227"/>
      <c r="K227" s="22"/>
      <c r="L227"/>
      <c r="M227" s="22"/>
      <c r="N227"/>
      <c r="O227" s="22"/>
      <c r="P227"/>
      <c r="Q227" s="22"/>
      <c r="R227"/>
      <c r="S227" s="22"/>
      <c r="T227"/>
      <c r="U227" s="22"/>
      <c r="V227"/>
      <c r="W227" s="22"/>
      <c r="X227"/>
      <c r="Y227" s="22"/>
      <c r="Z227"/>
      <c r="AA227" s="22"/>
      <c r="AB227"/>
      <c r="AC227" s="22"/>
      <c r="AD227"/>
      <c r="AE227" s="22"/>
    </row>
    <row r="228" spans="3:31" x14ac:dyDescent="0.3">
      <c r="C228"/>
      <c r="D228"/>
      <c r="E228"/>
      <c r="F228"/>
      <c r="G228" s="22"/>
      <c r="H228"/>
      <c r="I228" s="22"/>
      <c r="J228"/>
      <c r="K228" s="22"/>
      <c r="L228"/>
      <c r="M228" s="22"/>
      <c r="N228"/>
      <c r="O228" s="22"/>
      <c r="P228"/>
      <c r="Q228" s="22"/>
      <c r="R228"/>
      <c r="S228" s="22"/>
      <c r="T228"/>
      <c r="U228" s="22"/>
      <c r="V228"/>
      <c r="W228" s="22"/>
      <c r="X228"/>
      <c r="Y228" s="22"/>
      <c r="Z228"/>
      <c r="AA228" s="22"/>
      <c r="AB228"/>
      <c r="AC228" s="22"/>
      <c r="AD228"/>
      <c r="AE228" s="22"/>
    </row>
    <row r="229" spans="3:31" x14ac:dyDescent="0.3">
      <c r="C229"/>
      <c r="D229"/>
      <c r="E229"/>
      <c r="F229"/>
      <c r="G229" s="22"/>
      <c r="H229"/>
      <c r="I229" s="22"/>
      <c r="J229"/>
      <c r="K229" s="22"/>
      <c r="L229"/>
      <c r="M229" s="22"/>
      <c r="N229"/>
      <c r="O229" s="22"/>
      <c r="P229"/>
      <c r="Q229" s="22"/>
      <c r="R229"/>
      <c r="S229" s="22"/>
      <c r="T229"/>
      <c r="U229" s="22"/>
      <c r="V229"/>
      <c r="W229" s="22"/>
      <c r="X229"/>
      <c r="Y229" s="22"/>
      <c r="Z229"/>
      <c r="AA229" s="22"/>
      <c r="AB229"/>
      <c r="AC229" s="22"/>
      <c r="AD229"/>
      <c r="AE229" s="22"/>
    </row>
    <row r="230" spans="3:31" x14ac:dyDescent="0.3">
      <c r="C230"/>
      <c r="D230"/>
      <c r="E230"/>
      <c r="F230"/>
      <c r="G230" s="22"/>
      <c r="H230"/>
      <c r="I230" s="22"/>
      <c r="J230"/>
      <c r="K230" s="22"/>
      <c r="L230"/>
      <c r="M230" s="22"/>
      <c r="N230"/>
      <c r="O230" s="22"/>
      <c r="P230"/>
      <c r="Q230" s="22"/>
      <c r="R230"/>
      <c r="S230" s="22"/>
      <c r="T230"/>
      <c r="U230" s="22"/>
      <c r="V230"/>
      <c r="W230" s="22"/>
      <c r="X230"/>
      <c r="Y230" s="22"/>
      <c r="Z230"/>
      <c r="AA230" s="22"/>
      <c r="AB230"/>
      <c r="AC230" s="22"/>
      <c r="AD230"/>
      <c r="AE230" s="22"/>
    </row>
    <row r="231" spans="3:31" x14ac:dyDescent="0.3">
      <c r="C231"/>
      <c r="D231"/>
      <c r="E231"/>
      <c r="F231"/>
      <c r="G231" s="22"/>
      <c r="H231"/>
      <c r="I231" s="22"/>
      <c r="J231"/>
      <c r="K231" s="22"/>
      <c r="L231"/>
      <c r="M231" s="22"/>
      <c r="N231"/>
      <c r="O231" s="22"/>
      <c r="P231"/>
      <c r="Q231" s="22"/>
      <c r="R231"/>
      <c r="S231" s="22"/>
      <c r="T231"/>
      <c r="U231" s="22"/>
      <c r="V231"/>
      <c r="W231" s="22"/>
      <c r="X231"/>
      <c r="Y231" s="22"/>
      <c r="Z231"/>
      <c r="AA231" s="22"/>
      <c r="AB231"/>
      <c r="AC231" s="22"/>
      <c r="AD231"/>
      <c r="AE231" s="22"/>
    </row>
    <row r="232" spans="3:31" x14ac:dyDescent="0.3">
      <c r="C232"/>
      <c r="D232"/>
      <c r="E232"/>
      <c r="F232"/>
      <c r="G232" s="22"/>
      <c r="H232"/>
      <c r="I232" s="22"/>
      <c r="J232"/>
      <c r="K232" s="22"/>
      <c r="L232"/>
      <c r="M232" s="22"/>
      <c r="N232"/>
      <c r="O232" s="22"/>
      <c r="P232"/>
      <c r="Q232" s="22"/>
      <c r="R232"/>
      <c r="S232" s="22"/>
      <c r="T232"/>
      <c r="U232" s="22"/>
      <c r="V232"/>
      <c r="W232" s="22"/>
      <c r="X232"/>
      <c r="Y232" s="22"/>
      <c r="Z232"/>
      <c r="AA232" s="22"/>
      <c r="AB232"/>
      <c r="AC232" s="22"/>
      <c r="AD232"/>
      <c r="AE232" s="22"/>
    </row>
    <row r="233" spans="3:31" x14ac:dyDescent="0.3">
      <c r="C233"/>
      <c r="D233"/>
      <c r="E233"/>
      <c r="F233"/>
      <c r="G233" s="22"/>
      <c r="H233"/>
      <c r="I233" s="22"/>
      <c r="J233"/>
      <c r="K233" s="22"/>
      <c r="L233"/>
      <c r="M233" s="22"/>
      <c r="N233"/>
      <c r="O233" s="22"/>
      <c r="P233"/>
      <c r="Q233" s="22"/>
      <c r="R233"/>
      <c r="S233" s="22"/>
      <c r="T233"/>
      <c r="U233" s="22"/>
      <c r="V233"/>
      <c r="W233" s="22"/>
      <c r="X233"/>
      <c r="Y233" s="22"/>
      <c r="Z233"/>
      <c r="AA233" s="22"/>
      <c r="AB233"/>
      <c r="AC233" s="22"/>
      <c r="AD233"/>
      <c r="AE233" s="22"/>
    </row>
    <row r="234" spans="3:31" x14ac:dyDescent="0.3">
      <c r="C234"/>
      <c r="D234"/>
      <c r="E234"/>
      <c r="F234"/>
      <c r="G234" s="22"/>
      <c r="H234"/>
      <c r="I234" s="22"/>
      <c r="J234"/>
      <c r="K234" s="22"/>
      <c r="L234"/>
      <c r="M234" s="22"/>
      <c r="N234"/>
      <c r="O234" s="22"/>
      <c r="P234"/>
      <c r="Q234" s="22"/>
      <c r="R234"/>
      <c r="S234" s="22"/>
      <c r="T234"/>
      <c r="U234" s="22"/>
      <c r="V234"/>
      <c r="W234" s="22"/>
      <c r="X234"/>
      <c r="Y234" s="22"/>
      <c r="Z234"/>
      <c r="AA234" s="22"/>
      <c r="AB234"/>
      <c r="AC234" s="22"/>
      <c r="AD234"/>
      <c r="AE234" s="22"/>
    </row>
    <row r="235" spans="3:31" x14ac:dyDescent="0.3">
      <c r="C235"/>
      <c r="D235"/>
      <c r="E235"/>
      <c r="F235"/>
      <c r="G235" s="22"/>
      <c r="H235"/>
      <c r="I235" s="22"/>
      <c r="J235"/>
      <c r="K235" s="22"/>
      <c r="L235"/>
      <c r="M235" s="22"/>
      <c r="N235"/>
      <c r="O235" s="22"/>
      <c r="P235"/>
      <c r="Q235" s="22"/>
      <c r="R235"/>
      <c r="S235" s="22"/>
      <c r="T235"/>
      <c r="U235" s="22"/>
      <c r="V235"/>
      <c r="W235" s="22"/>
      <c r="X235"/>
      <c r="Y235" s="22"/>
      <c r="Z235"/>
      <c r="AA235" s="22"/>
      <c r="AB235"/>
      <c r="AC235" s="22"/>
      <c r="AD235"/>
      <c r="AE235" s="22"/>
    </row>
    <row r="236" spans="3:31" x14ac:dyDescent="0.3">
      <c r="C236"/>
      <c r="D236"/>
      <c r="E236"/>
      <c r="F236"/>
      <c r="G236" s="22"/>
      <c r="H236"/>
      <c r="I236" s="22"/>
      <c r="J236"/>
      <c r="K236" s="22"/>
      <c r="L236"/>
      <c r="M236" s="22"/>
      <c r="N236"/>
      <c r="O236" s="22"/>
      <c r="P236"/>
      <c r="Q236" s="22"/>
      <c r="R236"/>
      <c r="S236" s="22"/>
      <c r="T236"/>
      <c r="U236" s="22"/>
      <c r="V236"/>
      <c r="W236" s="22"/>
      <c r="X236"/>
      <c r="Y236" s="22"/>
      <c r="Z236"/>
      <c r="AA236" s="22"/>
      <c r="AB236"/>
      <c r="AC236" s="22"/>
      <c r="AD236"/>
      <c r="AE236" s="22"/>
    </row>
    <row r="237" spans="3:31" x14ac:dyDescent="0.3">
      <c r="C237"/>
      <c r="D237"/>
      <c r="E237"/>
      <c r="F237"/>
      <c r="G237" s="22"/>
      <c r="H237"/>
      <c r="I237" s="22"/>
      <c r="J237"/>
      <c r="K237" s="22"/>
      <c r="L237"/>
      <c r="M237" s="22"/>
      <c r="N237"/>
      <c r="O237" s="22"/>
      <c r="P237"/>
      <c r="Q237" s="22"/>
      <c r="R237"/>
      <c r="S237" s="22"/>
      <c r="T237"/>
      <c r="U237" s="22"/>
      <c r="V237"/>
      <c r="W237" s="22"/>
      <c r="X237"/>
      <c r="Y237" s="22"/>
      <c r="Z237"/>
      <c r="AA237" s="22"/>
      <c r="AB237"/>
      <c r="AC237" s="22"/>
      <c r="AD237"/>
      <c r="AE237" s="22"/>
    </row>
    <row r="238" spans="3:31" x14ac:dyDescent="0.3">
      <c r="C238"/>
      <c r="D238"/>
      <c r="E238"/>
      <c r="F238"/>
      <c r="G238" s="22"/>
      <c r="H238"/>
      <c r="I238" s="22"/>
      <c r="J238"/>
      <c r="K238" s="22"/>
      <c r="L238"/>
      <c r="M238" s="22"/>
      <c r="N238"/>
      <c r="O238" s="22"/>
      <c r="P238"/>
      <c r="Q238" s="22"/>
      <c r="R238"/>
      <c r="S238" s="22"/>
      <c r="T238"/>
      <c r="U238" s="22"/>
      <c r="V238"/>
      <c r="W238" s="22"/>
      <c r="X238"/>
      <c r="Y238" s="22"/>
      <c r="Z238"/>
      <c r="AA238" s="22"/>
      <c r="AB238"/>
      <c r="AC238" s="22"/>
      <c r="AD238"/>
      <c r="AE238" s="22"/>
    </row>
    <row r="239" spans="3:31" x14ac:dyDescent="0.3">
      <c r="C239"/>
      <c r="D239"/>
      <c r="E239"/>
      <c r="F239"/>
      <c r="G239" s="22"/>
      <c r="H239"/>
      <c r="I239" s="22"/>
      <c r="J239"/>
      <c r="K239" s="22"/>
      <c r="L239"/>
      <c r="M239" s="22"/>
      <c r="N239"/>
      <c r="O239" s="22"/>
      <c r="P239"/>
      <c r="Q239" s="22"/>
      <c r="R239"/>
      <c r="S239" s="22"/>
      <c r="T239"/>
      <c r="U239" s="22"/>
      <c r="V239"/>
      <c r="W239" s="22"/>
      <c r="X239"/>
      <c r="Y239" s="22"/>
      <c r="Z239"/>
      <c r="AA239" s="22"/>
      <c r="AB239"/>
      <c r="AC239" s="22"/>
      <c r="AD239"/>
      <c r="AE239" s="22"/>
    </row>
    <row r="240" spans="3:31" x14ac:dyDescent="0.3">
      <c r="C240"/>
      <c r="D240"/>
      <c r="E240"/>
      <c r="F240"/>
      <c r="G240" s="22"/>
      <c r="H240"/>
      <c r="I240" s="22"/>
      <c r="J240"/>
      <c r="K240" s="22"/>
      <c r="L240"/>
      <c r="M240" s="22"/>
      <c r="N240"/>
      <c r="O240" s="22"/>
      <c r="P240"/>
      <c r="Q240" s="22"/>
      <c r="R240"/>
      <c r="S240" s="22"/>
      <c r="T240"/>
      <c r="U240" s="22"/>
      <c r="V240"/>
      <c r="W240" s="22"/>
      <c r="X240"/>
      <c r="Y240" s="22"/>
      <c r="Z240"/>
      <c r="AA240" s="22"/>
      <c r="AB240"/>
      <c r="AC240" s="22"/>
      <c r="AD240"/>
      <c r="AE240" s="22"/>
    </row>
    <row r="241" spans="3:31" x14ac:dyDescent="0.3">
      <c r="C241"/>
      <c r="D241"/>
      <c r="E241"/>
      <c r="F241"/>
      <c r="G241" s="22"/>
      <c r="H241"/>
      <c r="I241" s="22"/>
      <c r="J241"/>
      <c r="K241" s="22"/>
      <c r="L241"/>
      <c r="M241" s="22"/>
      <c r="N241"/>
      <c r="O241" s="22"/>
      <c r="P241"/>
      <c r="Q241" s="22"/>
      <c r="R241"/>
      <c r="S241" s="22"/>
      <c r="T241"/>
      <c r="U241" s="22"/>
      <c r="V241"/>
      <c r="W241" s="22"/>
      <c r="X241"/>
      <c r="Y241" s="22"/>
      <c r="Z241"/>
      <c r="AA241" s="22"/>
      <c r="AB241"/>
      <c r="AC241" s="22"/>
      <c r="AD241"/>
      <c r="AE241" s="22"/>
    </row>
    <row r="242" spans="3:31" x14ac:dyDescent="0.3">
      <c r="C242"/>
      <c r="D242"/>
      <c r="E242"/>
      <c r="F242"/>
      <c r="G242" s="22"/>
      <c r="H242"/>
      <c r="I242" s="22"/>
      <c r="J242"/>
      <c r="K242" s="22"/>
      <c r="L242"/>
      <c r="M242" s="22"/>
      <c r="N242"/>
      <c r="O242" s="22"/>
      <c r="P242"/>
      <c r="Q242" s="22"/>
      <c r="R242"/>
      <c r="S242" s="22"/>
      <c r="T242"/>
      <c r="U242" s="22"/>
      <c r="V242"/>
      <c r="W242" s="22"/>
      <c r="X242"/>
      <c r="Y242" s="22"/>
      <c r="Z242"/>
      <c r="AA242" s="22"/>
      <c r="AB242"/>
      <c r="AC242" s="22"/>
      <c r="AD242"/>
      <c r="AE242" s="22"/>
    </row>
    <row r="243" spans="3:31" x14ac:dyDescent="0.3">
      <c r="C243"/>
      <c r="D243"/>
      <c r="E243"/>
      <c r="F243"/>
      <c r="G243" s="22"/>
      <c r="H243"/>
      <c r="I243" s="22"/>
      <c r="J243"/>
      <c r="K243" s="22"/>
      <c r="L243"/>
      <c r="M243" s="22"/>
      <c r="N243"/>
      <c r="O243" s="22"/>
      <c r="P243"/>
      <c r="Q243" s="22"/>
      <c r="R243"/>
      <c r="S243" s="22"/>
      <c r="T243"/>
      <c r="U243" s="22"/>
      <c r="V243"/>
      <c r="W243" s="22"/>
      <c r="X243"/>
      <c r="Y243" s="22"/>
      <c r="Z243"/>
      <c r="AA243" s="22"/>
      <c r="AB243"/>
      <c r="AC243" s="22"/>
      <c r="AD243"/>
      <c r="AE243" s="22"/>
    </row>
    <row r="244" spans="3:31" x14ac:dyDescent="0.3">
      <c r="C244"/>
      <c r="D244"/>
      <c r="E244"/>
      <c r="F244"/>
      <c r="G244" s="22"/>
      <c r="H244"/>
      <c r="I244" s="22"/>
      <c r="J244"/>
      <c r="K244" s="22"/>
      <c r="L244"/>
      <c r="M244" s="22"/>
      <c r="N244"/>
      <c r="O244" s="22"/>
      <c r="P244"/>
      <c r="Q244" s="22"/>
      <c r="R244"/>
      <c r="S244" s="22"/>
      <c r="T244"/>
      <c r="U244" s="22"/>
      <c r="V244"/>
      <c r="W244" s="22"/>
      <c r="X244"/>
      <c r="Y244" s="22"/>
      <c r="Z244"/>
      <c r="AA244" s="22"/>
      <c r="AB244"/>
      <c r="AC244" s="22"/>
      <c r="AD244"/>
      <c r="AE244" s="22"/>
    </row>
    <row r="245" spans="3:31" x14ac:dyDescent="0.3">
      <c r="C245"/>
      <c r="D245"/>
      <c r="E245"/>
      <c r="F245"/>
      <c r="G245" s="22"/>
      <c r="H245"/>
      <c r="I245" s="22"/>
      <c r="J245"/>
      <c r="K245" s="22"/>
      <c r="L245"/>
      <c r="M245" s="22"/>
      <c r="N245"/>
      <c r="O245" s="22"/>
      <c r="P245"/>
      <c r="Q245" s="22"/>
      <c r="R245"/>
      <c r="S245" s="22"/>
      <c r="T245"/>
      <c r="U245" s="22"/>
      <c r="V245"/>
      <c r="W245" s="22"/>
      <c r="X245"/>
      <c r="Y245" s="22"/>
      <c r="Z245"/>
      <c r="AA245" s="22"/>
      <c r="AB245"/>
      <c r="AC245" s="22"/>
      <c r="AD245"/>
      <c r="AE245" s="22"/>
    </row>
    <row r="246" spans="3:31" x14ac:dyDescent="0.3">
      <c r="C246"/>
      <c r="D246"/>
      <c r="E246"/>
      <c r="F246"/>
      <c r="G246" s="22"/>
      <c r="H246"/>
      <c r="I246" s="22"/>
      <c r="J246"/>
      <c r="K246" s="22"/>
      <c r="L246"/>
      <c r="M246" s="22"/>
      <c r="N246"/>
      <c r="O246" s="22"/>
      <c r="P246"/>
      <c r="Q246" s="22"/>
      <c r="R246"/>
      <c r="S246" s="22"/>
      <c r="T246"/>
      <c r="U246" s="22"/>
      <c r="V246"/>
      <c r="W246" s="22"/>
      <c r="X246"/>
      <c r="Y246" s="22"/>
      <c r="Z246"/>
      <c r="AA246" s="22"/>
      <c r="AB246"/>
      <c r="AC246" s="22"/>
      <c r="AD246"/>
      <c r="AE246" s="22"/>
    </row>
    <row r="247" spans="3:31" x14ac:dyDescent="0.3">
      <c r="C247"/>
      <c r="D247"/>
      <c r="E247"/>
      <c r="F247"/>
      <c r="G247" s="22"/>
      <c r="H247"/>
      <c r="I247" s="22"/>
      <c r="J247"/>
      <c r="K247" s="22"/>
      <c r="L247"/>
      <c r="M247" s="22"/>
      <c r="N247"/>
      <c r="O247" s="22"/>
      <c r="P247"/>
      <c r="Q247" s="22"/>
      <c r="R247"/>
      <c r="S247" s="22"/>
      <c r="T247"/>
      <c r="U247" s="22"/>
      <c r="V247"/>
      <c r="W247" s="22"/>
      <c r="X247"/>
      <c r="Y247" s="22"/>
      <c r="Z247"/>
      <c r="AA247" s="22"/>
      <c r="AB247"/>
      <c r="AC247" s="22"/>
      <c r="AD247"/>
      <c r="AE247" s="22"/>
    </row>
    <row r="248" spans="3:31" x14ac:dyDescent="0.3">
      <c r="C248"/>
      <c r="D248"/>
      <c r="E248"/>
      <c r="F248"/>
      <c r="G248" s="22"/>
      <c r="H248"/>
      <c r="I248" s="22"/>
      <c r="J248"/>
      <c r="K248" s="22"/>
      <c r="L248"/>
      <c r="M248" s="22"/>
      <c r="N248"/>
      <c r="O248" s="22"/>
      <c r="P248"/>
      <c r="Q248" s="22"/>
      <c r="R248"/>
      <c r="S248" s="22"/>
      <c r="T248"/>
      <c r="U248" s="22"/>
      <c r="V248"/>
      <c r="W248" s="22"/>
      <c r="X248"/>
      <c r="Y248" s="22"/>
      <c r="Z248"/>
      <c r="AA248" s="22"/>
      <c r="AB248"/>
      <c r="AC248" s="22"/>
      <c r="AD248"/>
      <c r="AE248" s="22"/>
    </row>
    <row r="249" spans="3:31" x14ac:dyDescent="0.3">
      <c r="C249"/>
      <c r="D249"/>
      <c r="E249"/>
      <c r="F249"/>
      <c r="G249" s="22"/>
      <c r="H249"/>
      <c r="I249" s="22"/>
      <c r="J249"/>
      <c r="K249" s="22"/>
      <c r="L249"/>
      <c r="M249" s="22"/>
      <c r="N249"/>
      <c r="O249" s="22"/>
      <c r="P249"/>
      <c r="Q249" s="22"/>
      <c r="R249"/>
      <c r="S249" s="22"/>
      <c r="T249"/>
      <c r="U249" s="22"/>
      <c r="V249"/>
      <c r="W249" s="22"/>
      <c r="X249"/>
      <c r="Y249" s="22"/>
      <c r="Z249"/>
      <c r="AA249" s="22"/>
      <c r="AB249"/>
      <c r="AC249" s="22"/>
      <c r="AD249"/>
      <c r="AE249" s="22"/>
    </row>
    <row r="250" spans="3:31" x14ac:dyDescent="0.3">
      <c r="C250"/>
      <c r="D250"/>
      <c r="E250"/>
      <c r="F250"/>
      <c r="G250" s="22"/>
      <c r="H250"/>
      <c r="I250" s="22"/>
      <c r="J250"/>
      <c r="K250" s="22"/>
      <c r="L250"/>
      <c r="M250" s="22"/>
      <c r="N250"/>
      <c r="O250" s="22"/>
      <c r="P250"/>
      <c r="Q250" s="22"/>
      <c r="R250"/>
      <c r="S250" s="22"/>
      <c r="T250"/>
      <c r="U250" s="22"/>
      <c r="V250"/>
      <c r="W250" s="22"/>
      <c r="X250"/>
      <c r="Y250" s="22"/>
      <c r="Z250"/>
      <c r="AA250" s="22"/>
      <c r="AB250"/>
      <c r="AC250" s="22"/>
      <c r="AD250"/>
      <c r="AE250" s="22"/>
    </row>
    <row r="251" spans="3:31" x14ac:dyDescent="0.3">
      <c r="C251"/>
      <c r="D251"/>
      <c r="E251"/>
      <c r="F251"/>
      <c r="G251" s="22"/>
      <c r="H251"/>
      <c r="I251" s="22"/>
      <c r="J251"/>
      <c r="K251" s="22"/>
      <c r="L251"/>
      <c r="M251" s="22"/>
      <c r="N251"/>
      <c r="O251" s="22"/>
      <c r="P251"/>
      <c r="Q251" s="22"/>
      <c r="R251"/>
      <c r="S251" s="22"/>
      <c r="T251"/>
      <c r="U251" s="22"/>
      <c r="V251"/>
      <c r="W251" s="22"/>
      <c r="X251"/>
      <c r="Y251" s="22"/>
      <c r="Z251"/>
      <c r="AA251" s="22"/>
      <c r="AB251"/>
      <c r="AC251" s="22"/>
      <c r="AD251"/>
      <c r="AE251" s="22"/>
    </row>
    <row r="252" spans="3:31" x14ac:dyDescent="0.3">
      <c r="C252"/>
      <c r="D252"/>
      <c r="E252"/>
      <c r="F252"/>
      <c r="G252" s="22"/>
      <c r="H252"/>
      <c r="I252" s="22"/>
      <c r="J252"/>
      <c r="K252" s="22"/>
      <c r="L252"/>
      <c r="M252" s="22"/>
      <c r="N252"/>
      <c r="O252" s="22"/>
      <c r="P252"/>
      <c r="Q252" s="22"/>
      <c r="R252"/>
      <c r="S252" s="22"/>
      <c r="T252"/>
      <c r="U252" s="22"/>
      <c r="V252"/>
      <c r="W252" s="22"/>
      <c r="X252"/>
      <c r="Y252" s="22"/>
      <c r="Z252"/>
      <c r="AA252" s="22"/>
      <c r="AB252"/>
      <c r="AC252" s="22"/>
      <c r="AD252"/>
      <c r="AE252" s="22"/>
    </row>
    <row r="253" spans="3:31" x14ac:dyDescent="0.3">
      <c r="C253"/>
      <c r="D253"/>
      <c r="E253"/>
      <c r="F253"/>
      <c r="G253" s="22"/>
      <c r="H253"/>
      <c r="I253" s="22"/>
      <c r="J253"/>
      <c r="K253" s="22"/>
      <c r="L253"/>
      <c r="M253" s="22"/>
      <c r="N253"/>
      <c r="O253" s="22"/>
      <c r="P253"/>
      <c r="Q253" s="22"/>
      <c r="R253"/>
      <c r="S253" s="22"/>
      <c r="T253"/>
      <c r="U253" s="22"/>
      <c r="V253"/>
      <c r="W253" s="22"/>
      <c r="X253"/>
      <c r="Y253" s="22"/>
      <c r="Z253"/>
      <c r="AA253" s="22"/>
      <c r="AB253"/>
      <c r="AC253" s="22"/>
      <c r="AD253"/>
      <c r="AE253" s="22"/>
    </row>
    <row r="254" spans="3:31" x14ac:dyDescent="0.3">
      <c r="C254"/>
      <c r="D254"/>
      <c r="E254"/>
      <c r="F254"/>
      <c r="G254" s="22"/>
      <c r="H254"/>
      <c r="I254" s="22"/>
      <c r="J254"/>
      <c r="K254" s="22"/>
      <c r="L254"/>
      <c r="M254" s="22"/>
      <c r="N254"/>
      <c r="O254" s="22"/>
      <c r="P254"/>
      <c r="Q254" s="22"/>
      <c r="R254"/>
      <c r="S254" s="22"/>
      <c r="T254"/>
      <c r="U254" s="22"/>
      <c r="V254"/>
      <c r="W254" s="22"/>
      <c r="X254"/>
      <c r="Y254" s="22"/>
      <c r="Z254"/>
      <c r="AA254" s="22"/>
      <c r="AB254"/>
      <c r="AC254" s="22"/>
      <c r="AD254"/>
      <c r="AE254" s="22"/>
    </row>
    <row r="255" spans="3:31" x14ac:dyDescent="0.3">
      <c r="C255"/>
      <c r="D255"/>
      <c r="E255"/>
      <c r="F255"/>
      <c r="G255" s="22"/>
      <c r="H255"/>
      <c r="I255" s="22"/>
      <c r="J255"/>
      <c r="K255" s="22"/>
      <c r="L255"/>
      <c r="M255" s="22"/>
      <c r="N255"/>
      <c r="O255" s="22"/>
      <c r="P255"/>
      <c r="Q255" s="22"/>
      <c r="R255"/>
      <c r="S255" s="22"/>
      <c r="T255"/>
      <c r="U255" s="22"/>
      <c r="V255"/>
      <c r="W255" s="22"/>
      <c r="X255"/>
      <c r="Y255" s="22"/>
      <c r="Z255"/>
      <c r="AA255" s="22"/>
      <c r="AB255"/>
      <c r="AC255" s="22"/>
      <c r="AD255"/>
      <c r="AE255" s="22"/>
    </row>
    <row r="256" spans="3:31" x14ac:dyDescent="0.3">
      <c r="C256"/>
      <c r="D256"/>
      <c r="E256"/>
      <c r="F256"/>
      <c r="G256" s="22"/>
      <c r="H256"/>
      <c r="I256" s="22"/>
      <c r="J256"/>
      <c r="K256" s="22"/>
      <c r="L256"/>
      <c r="M256" s="22"/>
      <c r="N256"/>
      <c r="O256" s="22"/>
      <c r="P256"/>
      <c r="Q256" s="22"/>
      <c r="R256"/>
      <c r="S256" s="22"/>
      <c r="T256"/>
      <c r="U256" s="22"/>
      <c r="V256"/>
      <c r="W256" s="22"/>
      <c r="X256"/>
      <c r="Y256" s="22"/>
      <c r="Z256"/>
      <c r="AA256" s="22"/>
      <c r="AB256"/>
      <c r="AC256" s="22"/>
      <c r="AD256"/>
      <c r="AE256" s="22"/>
    </row>
    <row r="257" spans="3:31" x14ac:dyDescent="0.3">
      <c r="C257"/>
      <c r="D257"/>
      <c r="E257"/>
      <c r="F257"/>
      <c r="G257" s="22"/>
      <c r="H257"/>
      <c r="I257" s="22"/>
      <c r="J257"/>
      <c r="K257" s="22"/>
      <c r="L257"/>
      <c r="M257" s="22"/>
      <c r="N257"/>
      <c r="O257" s="22"/>
      <c r="P257"/>
      <c r="Q257" s="22"/>
      <c r="R257"/>
      <c r="S257" s="22"/>
      <c r="T257"/>
      <c r="U257" s="22"/>
      <c r="V257"/>
      <c r="W257" s="22"/>
      <c r="X257"/>
      <c r="Y257" s="22"/>
      <c r="Z257"/>
      <c r="AA257" s="22"/>
      <c r="AB257"/>
      <c r="AC257" s="22"/>
      <c r="AD257"/>
      <c r="AE257" s="22"/>
    </row>
    <row r="258" spans="3:31" x14ac:dyDescent="0.3">
      <c r="C258"/>
      <c r="D258"/>
      <c r="E258"/>
      <c r="F258"/>
      <c r="G258" s="22"/>
      <c r="H258"/>
      <c r="I258" s="22"/>
      <c r="J258"/>
      <c r="K258" s="22"/>
      <c r="L258"/>
      <c r="M258" s="22"/>
      <c r="N258"/>
      <c r="O258" s="22"/>
      <c r="P258"/>
      <c r="Q258" s="22"/>
      <c r="R258"/>
      <c r="S258" s="22"/>
      <c r="T258"/>
      <c r="U258" s="22"/>
      <c r="V258"/>
      <c r="W258" s="22"/>
      <c r="X258"/>
      <c r="Y258" s="22"/>
      <c r="Z258"/>
      <c r="AA258" s="22"/>
      <c r="AB258"/>
      <c r="AC258" s="22"/>
      <c r="AD258"/>
      <c r="AE258" s="22"/>
    </row>
    <row r="259" spans="3:31" x14ac:dyDescent="0.3">
      <c r="C259"/>
      <c r="D259"/>
      <c r="E259"/>
      <c r="F259"/>
      <c r="G259" s="22"/>
      <c r="H259"/>
      <c r="I259" s="22"/>
      <c r="J259"/>
      <c r="K259" s="22"/>
      <c r="L259"/>
      <c r="M259" s="22"/>
      <c r="N259"/>
      <c r="O259" s="22"/>
      <c r="P259"/>
      <c r="Q259" s="22"/>
      <c r="R259"/>
      <c r="S259" s="22"/>
      <c r="T259"/>
      <c r="U259" s="22"/>
      <c r="V259"/>
      <c r="W259" s="22"/>
      <c r="X259"/>
      <c r="Y259" s="22"/>
      <c r="Z259"/>
      <c r="AA259" s="22"/>
      <c r="AB259"/>
      <c r="AC259" s="22"/>
      <c r="AD259"/>
      <c r="AE259" s="22"/>
    </row>
    <row r="260" spans="3:31" x14ac:dyDescent="0.3">
      <c r="C260"/>
      <c r="D260"/>
      <c r="E260"/>
      <c r="F260"/>
      <c r="G260" s="22"/>
      <c r="H260"/>
      <c r="I260" s="22"/>
      <c r="J260"/>
      <c r="K260" s="22"/>
      <c r="L260"/>
      <c r="M260" s="22"/>
      <c r="N260"/>
      <c r="O260" s="22"/>
      <c r="P260"/>
      <c r="Q260" s="22"/>
      <c r="R260"/>
      <c r="S260" s="22"/>
      <c r="T260"/>
      <c r="U260" s="22"/>
      <c r="V260"/>
      <c r="W260" s="22"/>
      <c r="X260"/>
      <c r="Y260" s="22"/>
      <c r="Z260"/>
      <c r="AA260" s="22"/>
      <c r="AB260"/>
      <c r="AC260" s="22"/>
      <c r="AD260"/>
      <c r="AE260" s="22"/>
    </row>
    <row r="261" spans="3:31" x14ac:dyDescent="0.3">
      <c r="C261"/>
      <c r="D261"/>
      <c r="E261"/>
      <c r="F261"/>
      <c r="G261" s="22"/>
      <c r="H261"/>
      <c r="I261" s="22"/>
      <c r="J261"/>
      <c r="K261" s="22"/>
      <c r="L261"/>
      <c r="M261" s="22"/>
      <c r="N261"/>
      <c r="O261" s="22"/>
      <c r="P261"/>
      <c r="Q261" s="22"/>
      <c r="R261"/>
      <c r="S261" s="22"/>
      <c r="T261"/>
      <c r="U261" s="22"/>
      <c r="V261"/>
      <c r="W261" s="22"/>
      <c r="X261"/>
      <c r="Y261" s="22"/>
      <c r="Z261"/>
      <c r="AA261" s="22"/>
      <c r="AB261"/>
      <c r="AC261" s="22"/>
      <c r="AD261"/>
      <c r="AE261" s="22"/>
    </row>
    <row r="262" spans="3:31" x14ac:dyDescent="0.3">
      <c r="C262"/>
      <c r="D262"/>
      <c r="E262"/>
      <c r="F262"/>
      <c r="G262" s="22"/>
      <c r="H262"/>
      <c r="I262" s="22"/>
      <c r="J262"/>
      <c r="K262" s="22"/>
      <c r="L262"/>
      <c r="M262" s="22"/>
      <c r="N262"/>
      <c r="O262" s="22"/>
      <c r="P262"/>
      <c r="Q262" s="22"/>
      <c r="R262"/>
      <c r="S262" s="22"/>
      <c r="T262"/>
      <c r="U262" s="22"/>
      <c r="V262"/>
      <c r="W262" s="22"/>
      <c r="X262"/>
      <c r="Y262" s="22"/>
      <c r="Z262"/>
      <c r="AA262" s="22"/>
      <c r="AB262"/>
      <c r="AC262" s="22"/>
      <c r="AD262"/>
      <c r="AE262" s="22"/>
    </row>
    <row r="263" spans="3:31" x14ac:dyDescent="0.3">
      <c r="C263"/>
      <c r="D263"/>
      <c r="E263"/>
      <c r="F263"/>
      <c r="G263" s="22"/>
      <c r="H263"/>
      <c r="I263" s="22"/>
      <c r="J263"/>
      <c r="K263" s="22"/>
      <c r="L263"/>
      <c r="M263" s="22"/>
      <c r="N263"/>
      <c r="O263" s="22"/>
      <c r="P263"/>
      <c r="Q263" s="22"/>
      <c r="R263"/>
      <c r="S263" s="22"/>
      <c r="T263"/>
      <c r="U263" s="22"/>
      <c r="V263"/>
      <c r="W263" s="22"/>
      <c r="X263"/>
      <c r="Y263" s="22"/>
      <c r="Z263"/>
      <c r="AA263" s="22"/>
      <c r="AB263"/>
      <c r="AC263" s="22"/>
      <c r="AD263"/>
      <c r="AE263" s="22"/>
    </row>
    <row r="264" spans="3:31" x14ac:dyDescent="0.3">
      <c r="C264"/>
      <c r="D264"/>
      <c r="E264"/>
      <c r="F264"/>
      <c r="G264" s="22"/>
      <c r="H264"/>
      <c r="I264" s="22"/>
      <c r="J264"/>
      <c r="K264" s="22"/>
      <c r="L264"/>
      <c r="M264" s="22"/>
      <c r="N264"/>
      <c r="O264" s="22"/>
      <c r="P264"/>
      <c r="Q264" s="22"/>
      <c r="R264"/>
      <c r="S264" s="22"/>
      <c r="T264"/>
      <c r="U264" s="22"/>
      <c r="V264"/>
      <c r="W264" s="22"/>
      <c r="X264"/>
      <c r="Y264" s="22"/>
      <c r="Z264"/>
      <c r="AA264" s="22"/>
      <c r="AB264"/>
      <c r="AC264" s="22"/>
      <c r="AD264"/>
      <c r="AE264" s="22"/>
    </row>
    <row r="265" spans="3:31" x14ac:dyDescent="0.3">
      <c r="C265"/>
      <c r="D265"/>
      <c r="E265"/>
      <c r="F265"/>
      <c r="G265" s="22"/>
      <c r="H265"/>
      <c r="I265" s="22"/>
      <c r="J265"/>
      <c r="K265" s="22"/>
      <c r="L265"/>
      <c r="M265" s="22"/>
      <c r="N265"/>
      <c r="O265" s="22"/>
      <c r="P265"/>
      <c r="Q265" s="22"/>
      <c r="R265"/>
      <c r="S265" s="22"/>
      <c r="T265"/>
      <c r="U265" s="22"/>
      <c r="V265"/>
      <c r="W265" s="22"/>
      <c r="X265"/>
      <c r="Y265" s="22"/>
      <c r="Z265"/>
      <c r="AA265" s="22"/>
      <c r="AB265"/>
      <c r="AC265" s="22"/>
      <c r="AD265"/>
      <c r="AE265" s="22"/>
    </row>
    <row r="266" spans="3:31" x14ac:dyDescent="0.3">
      <c r="C266"/>
      <c r="D266"/>
      <c r="E266"/>
      <c r="F266"/>
      <c r="G266" s="22"/>
      <c r="H266"/>
      <c r="I266" s="22"/>
      <c r="J266"/>
      <c r="K266" s="22"/>
      <c r="L266"/>
      <c r="M266" s="22"/>
      <c r="N266"/>
      <c r="O266" s="22"/>
      <c r="P266"/>
      <c r="Q266" s="22"/>
      <c r="R266"/>
      <c r="S266" s="22"/>
      <c r="T266"/>
      <c r="U266" s="22"/>
      <c r="V266"/>
      <c r="W266" s="22"/>
      <c r="X266"/>
      <c r="Y266" s="22"/>
      <c r="Z266"/>
      <c r="AA266" s="22"/>
      <c r="AB266"/>
      <c r="AC266" s="22"/>
      <c r="AD266"/>
      <c r="AE266" s="22"/>
    </row>
    <row r="267" spans="3:31" x14ac:dyDescent="0.3">
      <c r="C267"/>
      <c r="D267"/>
      <c r="E267"/>
      <c r="F267"/>
      <c r="G267" s="22"/>
      <c r="H267"/>
      <c r="I267" s="22"/>
      <c r="J267"/>
      <c r="K267" s="22"/>
      <c r="L267"/>
      <c r="M267" s="22"/>
      <c r="N267"/>
      <c r="O267" s="22"/>
      <c r="P267"/>
      <c r="Q267" s="22"/>
      <c r="R267"/>
      <c r="S267" s="22"/>
      <c r="T267"/>
      <c r="U267" s="22"/>
      <c r="V267"/>
      <c r="W267" s="22"/>
      <c r="X267"/>
      <c r="Y267" s="22"/>
      <c r="Z267"/>
      <c r="AA267" s="22"/>
      <c r="AB267"/>
      <c r="AC267" s="22"/>
      <c r="AD267"/>
      <c r="AE267" s="22"/>
    </row>
    <row r="268" spans="3:31" x14ac:dyDescent="0.3">
      <c r="C268"/>
      <c r="D268"/>
      <c r="E268"/>
      <c r="F268"/>
      <c r="G268" s="22"/>
      <c r="H268"/>
      <c r="I268" s="22"/>
      <c r="J268"/>
      <c r="K268" s="22"/>
      <c r="L268"/>
      <c r="M268" s="22"/>
      <c r="N268"/>
      <c r="O268" s="22"/>
      <c r="P268"/>
      <c r="Q268" s="22"/>
      <c r="R268"/>
      <c r="S268" s="22"/>
      <c r="T268"/>
      <c r="U268" s="22"/>
      <c r="V268"/>
      <c r="W268" s="22"/>
      <c r="X268"/>
      <c r="Y268" s="22"/>
      <c r="Z268"/>
      <c r="AA268" s="22"/>
      <c r="AB268"/>
      <c r="AC268" s="22"/>
      <c r="AD268"/>
      <c r="AE268" s="22"/>
    </row>
    <row r="269" spans="3:31" x14ac:dyDescent="0.3">
      <c r="C269"/>
      <c r="D269"/>
      <c r="E269"/>
      <c r="F269"/>
      <c r="G269" s="22"/>
      <c r="H269"/>
      <c r="I269" s="22"/>
      <c r="J269"/>
      <c r="K269" s="22"/>
      <c r="L269"/>
      <c r="M269" s="22"/>
      <c r="N269"/>
      <c r="O269" s="22"/>
      <c r="P269"/>
      <c r="Q269" s="22"/>
      <c r="R269"/>
      <c r="S269" s="22"/>
      <c r="T269"/>
      <c r="U269" s="22"/>
      <c r="V269"/>
      <c r="W269" s="22"/>
      <c r="X269"/>
      <c r="Y269" s="22"/>
      <c r="Z269"/>
      <c r="AA269" s="22"/>
      <c r="AB269"/>
      <c r="AC269" s="22"/>
      <c r="AD269"/>
      <c r="AE269" s="22"/>
    </row>
    <row r="270" spans="3:31" x14ac:dyDescent="0.3">
      <c r="C270"/>
      <c r="D270"/>
      <c r="E270"/>
      <c r="F270"/>
      <c r="G270" s="22"/>
      <c r="H270"/>
      <c r="I270" s="22"/>
      <c r="J270"/>
      <c r="K270" s="22"/>
      <c r="L270"/>
      <c r="M270" s="22"/>
      <c r="N270"/>
      <c r="O270" s="22"/>
      <c r="P270"/>
      <c r="Q270" s="22"/>
      <c r="R270"/>
      <c r="S270" s="22"/>
      <c r="T270"/>
      <c r="U270" s="22"/>
      <c r="V270"/>
      <c r="W270" s="22"/>
      <c r="X270"/>
      <c r="Y270" s="22"/>
      <c r="Z270"/>
      <c r="AA270" s="22"/>
      <c r="AB270"/>
      <c r="AC270" s="22"/>
      <c r="AD270"/>
      <c r="AE270" s="22"/>
    </row>
    <row r="271" spans="3:31" x14ac:dyDescent="0.3">
      <c r="C271"/>
      <c r="D271"/>
      <c r="E271"/>
      <c r="F271"/>
      <c r="G271" s="22"/>
      <c r="H271"/>
      <c r="I271" s="22"/>
      <c r="J271"/>
      <c r="K271" s="22"/>
      <c r="L271"/>
      <c r="M271" s="22"/>
      <c r="N271"/>
      <c r="O271" s="22"/>
      <c r="P271"/>
      <c r="Q271" s="22"/>
      <c r="R271"/>
      <c r="S271" s="22"/>
      <c r="T271"/>
      <c r="U271" s="22"/>
      <c r="V271"/>
      <c r="W271" s="22"/>
      <c r="X271"/>
      <c r="Y271" s="22"/>
      <c r="Z271"/>
      <c r="AA271" s="22"/>
      <c r="AB271"/>
      <c r="AC271" s="22"/>
      <c r="AD271"/>
      <c r="AE271" s="22"/>
    </row>
    <row r="272" spans="3:31" x14ac:dyDescent="0.3">
      <c r="C272"/>
      <c r="D272"/>
      <c r="E272"/>
      <c r="F272"/>
      <c r="G272" s="22"/>
      <c r="H272"/>
      <c r="I272" s="22"/>
      <c r="J272"/>
      <c r="K272" s="22"/>
      <c r="L272"/>
      <c r="M272" s="22"/>
      <c r="N272"/>
      <c r="O272" s="22"/>
      <c r="P272"/>
      <c r="Q272" s="22"/>
      <c r="R272"/>
      <c r="S272" s="22"/>
      <c r="T272"/>
      <c r="U272" s="22"/>
      <c r="V272"/>
      <c r="W272" s="22"/>
      <c r="X272"/>
      <c r="Y272" s="22"/>
      <c r="Z272"/>
      <c r="AA272" s="22"/>
      <c r="AB272"/>
      <c r="AC272" s="22"/>
      <c r="AD272"/>
      <c r="AE272" s="22"/>
    </row>
    <row r="273" spans="3:31" x14ac:dyDescent="0.3">
      <c r="C273"/>
      <c r="D273"/>
      <c r="E273"/>
      <c r="F273"/>
      <c r="G273" s="22"/>
      <c r="H273"/>
      <c r="I273" s="22"/>
      <c r="J273"/>
      <c r="K273" s="22"/>
      <c r="L273"/>
      <c r="M273" s="22"/>
      <c r="N273"/>
      <c r="O273" s="22"/>
      <c r="P273"/>
      <c r="Q273" s="22"/>
      <c r="R273"/>
      <c r="S273" s="22"/>
      <c r="T273"/>
      <c r="U273" s="22"/>
      <c r="V273"/>
      <c r="W273" s="22"/>
      <c r="X273"/>
      <c r="Y273" s="22"/>
      <c r="Z273"/>
      <c r="AA273" s="22"/>
      <c r="AB273"/>
      <c r="AC273" s="22"/>
      <c r="AD273"/>
      <c r="AE273" s="22"/>
    </row>
    <row r="274" spans="3:31" x14ac:dyDescent="0.3">
      <c r="C274"/>
      <c r="D274"/>
      <c r="E274"/>
      <c r="F274"/>
      <c r="G274" s="22"/>
      <c r="H274"/>
      <c r="I274" s="22"/>
      <c r="J274"/>
      <c r="K274" s="22"/>
      <c r="L274"/>
      <c r="M274" s="22"/>
      <c r="N274"/>
      <c r="O274" s="22"/>
      <c r="P274"/>
      <c r="Q274" s="22"/>
      <c r="R274"/>
      <c r="S274" s="22"/>
      <c r="T274"/>
      <c r="U274" s="22"/>
      <c r="V274"/>
      <c r="W274" s="22"/>
      <c r="X274"/>
      <c r="Y274" s="22"/>
      <c r="Z274"/>
      <c r="AA274" s="22"/>
      <c r="AB274"/>
      <c r="AC274" s="22"/>
      <c r="AD274"/>
      <c r="AE274" s="22"/>
    </row>
    <row r="275" spans="3:31" x14ac:dyDescent="0.3">
      <c r="C275"/>
      <c r="D275"/>
      <c r="E275"/>
      <c r="F275"/>
      <c r="G275" s="22"/>
      <c r="H275"/>
      <c r="I275" s="22"/>
      <c r="J275"/>
      <c r="K275" s="22"/>
      <c r="L275"/>
      <c r="M275" s="22"/>
      <c r="N275"/>
      <c r="O275" s="22"/>
      <c r="P275"/>
      <c r="Q275" s="22"/>
      <c r="R275"/>
      <c r="S275" s="22"/>
      <c r="T275"/>
      <c r="U275" s="22"/>
      <c r="V275"/>
      <c r="W275" s="22"/>
      <c r="X275"/>
      <c r="Y275" s="22"/>
      <c r="Z275"/>
      <c r="AA275" s="22"/>
      <c r="AB275"/>
      <c r="AC275" s="22"/>
      <c r="AD275"/>
      <c r="AE275" s="22"/>
    </row>
    <row r="276" spans="3:31" x14ac:dyDescent="0.3">
      <c r="C276"/>
      <c r="D276"/>
      <c r="E276"/>
      <c r="F276"/>
      <c r="G276" s="22"/>
      <c r="H276"/>
      <c r="I276" s="22"/>
      <c r="J276"/>
      <c r="K276" s="22"/>
      <c r="L276"/>
      <c r="M276" s="22"/>
      <c r="N276"/>
      <c r="O276" s="22"/>
      <c r="P276"/>
      <c r="Q276" s="22"/>
      <c r="R276"/>
      <c r="S276" s="22"/>
      <c r="T276"/>
      <c r="U276" s="22"/>
      <c r="V276"/>
      <c r="W276" s="22"/>
      <c r="X276"/>
      <c r="Y276" s="22"/>
      <c r="Z276"/>
      <c r="AA276" s="22"/>
      <c r="AB276"/>
      <c r="AC276" s="22"/>
      <c r="AD276"/>
      <c r="AE276" s="22"/>
    </row>
    <row r="277" spans="3:31" x14ac:dyDescent="0.3">
      <c r="C277"/>
      <c r="D277"/>
      <c r="E277"/>
      <c r="F277"/>
      <c r="G277" s="22"/>
      <c r="H277"/>
      <c r="I277" s="22"/>
      <c r="J277"/>
      <c r="K277" s="22"/>
      <c r="L277"/>
      <c r="M277" s="22"/>
      <c r="N277"/>
      <c r="O277" s="22"/>
      <c r="P277"/>
      <c r="Q277" s="22"/>
      <c r="R277"/>
      <c r="S277" s="22"/>
      <c r="T277"/>
      <c r="U277" s="22"/>
      <c r="V277"/>
      <c r="W277" s="22"/>
      <c r="X277"/>
      <c r="Y277" s="22"/>
      <c r="Z277"/>
      <c r="AA277" s="22"/>
      <c r="AB277"/>
      <c r="AC277" s="22"/>
      <c r="AD277"/>
      <c r="AE277" s="22"/>
    </row>
    <row r="278" spans="3:31" x14ac:dyDescent="0.3">
      <c r="C278"/>
      <c r="D278"/>
      <c r="E278"/>
      <c r="F278"/>
      <c r="G278" s="22"/>
      <c r="H278"/>
      <c r="I278" s="22"/>
      <c r="J278"/>
      <c r="K278" s="22"/>
      <c r="L278"/>
      <c r="M278" s="22"/>
      <c r="N278"/>
      <c r="O278" s="22"/>
      <c r="P278"/>
      <c r="Q278" s="22"/>
      <c r="R278"/>
      <c r="S278" s="22"/>
      <c r="T278"/>
      <c r="U278" s="22"/>
      <c r="V278"/>
      <c r="W278" s="22"/>
      <c r="X278"/>
      <c r="Y278" s="22"/>
      <c r="Z278"/>
      <c r="AA278" s="22"/>
      <c r="AB278"/>
      <c r="AC278" s="22"/>
      <c r="AD278"/>
      <c r="AE278" s="22"/>
    </row>
    <row r="279" spans="3:31" x14ac:dyDescent="0.3">
      <c r="C279"/>
      <c r="D279"/>
      <c r="E279"/>
      <c r="F279"/>
      <c r="G279" s="22"/>
      <c r="H279"/>
      <c r="I279" s="22"/>
      <c r="J279"/>
      <c r="K279" s="22"/>
      <c r="L279"/>
      <c r="M279" s="22"/>
      <c r="N279"/>
      <c r="O279" s="22"/>
      <c r="P279"/>
      <c r="Q279" s="22"/>
      <c r="R279"/>
      <c r="S279" s="22"/>
      <c r="T279"/>
      <c r="U279" s="22"/>
      <c r="V279"/>
      <c r="W279" s="22"/>
      <c r="X279"/>
      <c r="Y279" s="22"/>
      <c r="Z279"/>
      <c r="AA279" s="22"/>
      <c r="AB279"/>
      <c r="AC279" s="22"/>
      <c r="AD279"/>
      <c r="AE279" s="22"/>
    </row>
    <row r="280" spans="3:31" x14ac:dyDescent="0.3">
      <c r="C280"/>
      <c r="D280"/>
      <c r="E280"/>
      <c r="F280"/>
      <c r="G280" s="22"/>
      <c r="H280"/>
      <c r="I280" s="22"/>
      <c r="J280"/>
      <c r="K280" s="22"/>
      <c r="L280"/>
      <c r="M280" s="22"/>
      <c r="N280"/>
      <c r="O280" s="22"/>
      <c r="P280"/>
      <c r="Q280" s="22"/>
      <c r="R280"/>
      <c r="S280" s="22"/>
      <c r="T280"/>
      <c r="U280" s="22"/>
      <c r="V280"/>
      <c r="W280" s="22"/>
      <c r="X280"/>
      <c r="Y280" s="22"/>
      <c r="Z280"/>
      <c r="AA280" s="22"/>
      <c r="AB280"/>
      <c r="AC280" s="22"/>
      <c r="AD280"/>
      <c r="AE280" s="22"/>
    </row>
    <row r="281" spans="3:31" x14ac:dyDescent="0.3">
      <c r="C281"/>
      <c r="D281"/>
      <c r="E281"/>
      <c r="F281"/>
      <c r="G281" s="22"/>
      <c r="H281"/>
      <c r="I281" s="22"/>
      <c r="J281"/>
      <c r="K281" s="22"/>
      <c r="L281"/>
      <c r="M281" s="22"/>
      <c r="N281"/>
      <c r="O281" s="22"/>
      <c r="P281"/>
      <c r="Q281" s="22"/>
      <c r="R281"/>
      <c r="S281" s="22"/>
      <c r="T281"/>
      <c r="U281" s="22"/>
      <c r="V281"/>
      <c r="W281" s="22"/>
      <c r="X281"/>
      <c r="Y281" s="22"/>
      <c r="Z281"/>
      <c r="AA281" s="22"/>
      <c r="AB281"/>
      <c r="AC281" s="22"/>
      <c r="AD281"/>
      <c r="AE281" s="22"/>
    </row>
    <row r="282" spans="3:31" x14ac:dyDescent="0.3">
      <c r="C282"/>
      <c r="D282"/>
      <c r="E282"/>
      <c r="F282"/>
      <c r="G282" s="22"/>
      <c r="H282"/>
      <c r="I282" s="22"/>
      <c r="J282"/>
      <c r="K282" s="22"/>
      <c r="L282"/>
      <c r="M282" s="22"/>
      <c r="N282"/>
      <c r="O282" s="22"/>
      <c r="P282"/>
      <c r="Q282" s="22"/>
      <c r="R282"/>
      <c r="S282" s="22"/>
      <c r="T282"/>
      <c r="U282" s="22"/>
      <c r="V282"/>
      <c r="W282" s="22"/>
      <c r="X282"/>
      <c r="Y282" s="22"/>
      <c r="Z282"/>
      <c r="AA282" s="22"/>
      <c r="AB282"/>
      <c r="AC282" s="22"/>
      <c r="AD282"/>
      <c r="AE282" s="22"/>
    </row>
    <row r="283" spans="3:31" x14ac:dyDescent="0.3">
      <c r="C283"/>
      <c r="D283"/>
      <c r="E283"/>
      <c r="F283"/>
      <c r="G283" s="22"/>
      <c r="H283"/>
      <c r="I283" s="22"/>
      <c r="J283"/>
      <c r="K283" s="22"/>
      <c r="L283"/>
      <c r="M283" s="22"/>
      <c r="N283"/>
      <c r="O283" s="22"/>
      <c r="P283"/>
      <c r="Q283" s="22"/>
      <c r="R283"/>
      <c r="S283" s="22"/>
      <c r="T283"/>
      <c r="U283" s="22"/>
      <c r="V283"/>
      <c r="W283" s="22"/>
      <c r="X283"/>
      <c r="Y283" s="22"/>
      <c r="Z283"/>
      <c r="AA283" s="22"/>
      <c r="AB283"/>
      <c r="AC283" s="22"/>
      <c r="AD283"/>
      <c r="AE283" s="22"/>
    </row>
    <row r="284" spans="3:31" x14ac:dyDescent="0.3">
      <c r="C284"/>
      <c r="D284"/>
      <c r="E284"/>
      <c r="F284"/>
      <c r="G284" s="22"/>
      <c r="H284"/>
      <c r="I284" s="22"/>
      <c r="J284"/>
      <c r="K284" s="22"/>
      <c r="L284"/>
      <c r="M284" s="22"/>
      <c r="N284"/>
      <c r="O284" s="22"/>
      <c r="P284"/>
      <c r="Q284" s="22"/>
      <c r="R284"/>
      <c r="S284" s="22"/>
      <c r="T284"/>
      <c r="U284" s="22"/>
      <c r="V284"/>
      <c r="W284" s="22"/>
      <c r="X284"/>
      <c r="Y284" s="22"/>
      <c r="Z284"/>
      <c r="AA284" s="22"/>
      <c r="AB284"/>
      <c r="AC284" s="22"/>
      <c r="AD284"/>
      <c r="AE284" s="22"/>
    </row>
    <row r="285" spans="3:31" x14ac:dyDescent="0.3">
      <c r="C285"/>
      <c r="D285"/>
      <c r="E285"/>
      <c r="F285"/>
      <c r="G285" s="22"/>
      <c r="H285"/>
      <c r="I285" s="22"/>
      <c r="J285"/>
      <c r="K285" s="22"/>
      <c r="L285"/>
      <c r="M285" s="22"/>
      <c r="N285"/>
      <c r="O285" s="22"/>
      <c r="P285"/>
      <c r="Q285" s="22"/>
      <c r="R285"/>
      <c r="S285" s="22"/>
      <c r="T285"/>
      <c r="U285" s="22"/>
      <c r="V285"/>
      <c r="W285" s="22"/>
      <c r="X285"/>
      <c r="Y285" s="22"/>
      <c r="Z285"/>
      <c r="AA285" s="22"/>
      <c r="AB285"/>
      <c r="AC285" s="22"/>
      <c r="AD285"/>
      <c r="AE285" s="22"/>
    </row>
    <row r="286" spans="3:31" x14ac:dyDescent="0.3">
      <c r="C286"/>
      <c r="D286"/>
      <c r="E286"/>
      <c r="F286"/>
      <c r="G286" s="22"/>
      <c r="H286"/>
      <c r="I286" s="22"/>
      <c r="J286"/>
      <c r="K286" s="22"/>
      <c r="L286"/>
      <c r="M286" s="22"/>
      <c r="N286"/>
      <c r="O286" s="22"/>
      <c r="P286"/>
      <c r="Q286" s="22"/>
      <c r="R286"/>
      <c r="S286" s="22"/>
      <c r="T286"/>
      <c r="U286" s="22"/>
      <c r="V286"/>
      <c r="W286" s="22"/>
      <c r="X286"/>
      <c r="Y286" s="22"/>
      <c r="Z286"/>
      <c r="AA286" s="22"/>
      <c r="AB286"/>
      <c r="AC286" s="22"/>
      <c r="AD286"/>
      <c r="AE286" s="22"/>
    </row>
    <row r="287" spans="3:31" x14ac:dyDescent="0.3">
      <c r="C287"/>
      <c r="D287"/>
      <c r="E287"/>
      <c r="F287"/>
      <c r="G287" s="22"/>
      <c r="H287"/>
      <c r="I287" s="22"/>
      <c r="J287"/>
      <c r="K287" s="22"/>
      <c r="L287"/>
      <c r="M287" s="22"/>
      <c r="N287"/>
      <c r="O287" s="22"/>
      <c r="P287"/>
      <c r="Q287" s="22"/>
      <c r="R287"/>
      <c r="S287" s="22"/>
      <c r="T287"/>
      <c r="U287" s="22"/>
      <c r="V287"/>
      <c r="W287" s="22"/>
      <c r="X287"/>
      <c r="Y287" s="22"/>
      <c r="Z287"/>
      <c r="AA287" s="22"/>
      <c r="AB287"/>
      <c r="AC287" s="22"/>
      <c r="AD287"/>
      <c r="AE287" s="22"/>
    </row>
    <row r="288" spans="3:31" x14ac:dyDescent="0.3">
      <c r="C288"/>
      <c r="D288"/>
      <c r="E288"/>
      <c r="F288"/>
      <c r="G288" s="22"/>
      <c r="H288"/>
      <c r="I288" s="22"/>
      <c r="J288"/>
      <c r="K288" s="22"/>
      <c r="L288"/>
      <c r="M288" s="22"/>
      <c r="N288"/>
      <c r="O288" s="22"/>
      <c r="P288"/>
      <c r="Q288" s="22"/>
      <c r="R288"/>
      <c r="S288" s="22"/>
      <c r="T288"/>
      <c r="U288" s="22"/>
      <c r="V288"/>
      <c r="W288" s="22"/>
      <c r="X288"/>
      <c r="Y288" s="22"/>
      <c r="Z288"/>
      <c r="AA288" s="22"/>
      <c r="AB288"/>
      <c r="AC288" s="22"/>
      <c r="AD288"/>
      <c r="AE288" s="22"/>
    </row>
    <row r="289" spans="3:31" x14ac:dyDescent="0.3">
      <c r="C289"/>
      <c r="D289"/>
      <c r="E289"/>
      <c r="F289"/>
      <c r="G289" s="22"/>
      <c r="H289"/>
      <c r="I289" s="22"/>
      <c r="J289"/>
      <c r="K289" s="22"/>
      <c r="L289"/>
      <c r="M289" s="22"/>
      <c r="N289"/>
      <c r="O289" s="22"/>
      <c r="P289"/>
      <c r="Q289" s="22"/>
      <c r="R289"/>
      <c r="S289" s="22"/>
      <c r="T289"/>
      <c r="U289" s="22"/>
      <c r="V289"/>
      <c r="W289" s="22"/>
      <c r="X289"/>
      <c r="Y289" s="22"/>
      <c r="Z289"/>
      <c r="AA289" s="22"/>
      <c r="AB289"/>
      <c r="AC289" s="22"/>
      <c r="AD289"/>
      <c r="AE289" s="22"/>
    </row>
    <row r="290" spans="3:31" x14ac:dyDescent="0.3">
      <c r="C290"/>
      <c r="D290"/>
      <c r="E290"/>
      <c r="F290"/>
      <c r="G290" s="22"/>
      <c r="H290"/>
      <c r="I290" s="22"/>
      <c r="J290"/>
      <c r="K290" s="22"/>
      <c r="L290"/>
      <c r="M290" s="22"/>
      <c r="N290"/>
      <c r="O290" s="22"/>
      <c r="P290"/>
      <c r="Q290" s="22"/>
      <c r="R290"/>
      <c r="S290" s="22"/>
      <c r="T290"/>
      <c r="U290" s="22"/>
      <c r="V290"/>
      <c r="W290" s="22"/>
      <c r="X290"/>
      <c r="Y290" s="22"/>
      <c r="Z290"/>
      <c r="AA290" s="22"/>
      <c r="AB290"/>
      <c r="AC290" s="22"/>
      <c r="AD290"/>
      <c r="AE290" s="22"/>
    </row>
    <row r="291" spans="3:31" x14ac:dyDescent="0.3">
      <c r="C291"/>
      <c r="D291"/>
      <c r="E291"/>
      <c r="F291"/>
      <c r="G291" s="22"/>
      <c r="H291"/>
      <c r="I291" s="22"/>
      <c r="J291"/>
      <c r="K291" s="22"/>
      <c r="L291"/>
      <c r="M291" s="22"/>
      <c r="N291"/>
      <c r="O291" s="22"/>
      <c r="P291"/>
      <c r="Q291" s="22"/>
      <c r="R291"/>
      <c r="S291" s="22"/>
      <c r="T291"/>
      <c r="U291" s="22"/>
      <c r="V291"/>
      <c r="W291" s="22"/>
      <c r="X291"/>
      <c r="Y291" s="22"/>
      <c r="Z291"/>
      <c r="AA291" s="22"/>
      <c r="AB291"/>
      <c r="AC291" s="22"/>
      <c r="AD291"/>
      <c r="AE291" s="22"/>
    </row>
    <row r="292" spans="3:31" x14ac:dyDescent="0.3">
      <c r="C292"/>
      <c r="D292"/>
      <c r="E292"/>
      <c r="F292"/>
      <c r="G292" s="22"/>
      <c r="H292"/>
      <c r="I292" s="22"/>
      <c r="J292"/>
      <c r="K292" s="22"/>
      <c r="L292"/>
      <c r="M292" s="22"/>
      <c r="N292"/>
      <c r="O292" s="22"/>
      <c r="P292"/>
      <c r="Q292" s="22"/>
      <c r="R292"/>
      <c r="S292" s="22"/>
      <c r="T292"/>
      <c r="U292" s="22"/>
      <c r="V292"/>
      <c r="W292" s="22"/>
      <c r="X292"/>
      <c r="Y292" s="22"/>
      <c r="Z292"/>
      <c r="AA292" s="22"/>
      <c r="AB292"/>
      <c r="AC292" s="22"/>
      <c r="AD292"/>
      <c r="AE292" s="22"/>
    </row>
    <row r="293" spans="3:31" x14ac:dyDescent="0.3">
      <c r="C293"/>
      <c r="D293"/>
      <c r="E293"/>
      <c r="F293"/>
      <c r="G293" s="22"/>
      <c r="H293"/>
      <c r="I293" s="22"/>
      <c r="J293"/>
      <c r="K293" s="22"/>
      <c r="L293"/>
      <c r="M293" s="22"/>
      <c r="N293"/>
      <c r="O293" s="22"/>
      <c r="P293"/>
      <c r="Q293" s="22"/>
      <c r="R293"/>
      <c r="S293" s="22"/>
      <c r="T293"/>
      <c r="U293" s="22"/>
      <c r="V293"/>
      <c r="W293" s="22"/>
      <c r="X293"/>
      <c r="Y293" s="22"/>
      <c r="Z293"/>
      <c r="AA293" s="22"/>
      <c r="AB293"/>
      <c r="AC293" s="22"/>
      <c r="AD293"/>
      <c r="AE293" s="22"/>
    </row>
    <row r="294" spans="3:31" x14ac:dyDescent="0.3">
      <c r="C294"/>
      <c r="D294"/>
      <c r="E294"/>
      <c r="F294"/>
      <c r="G294" s="22"/>
      <c r="H294"/>
      <c r="I294" s="22"/>
      <c r="J294"/>
      <c r="K294" s="22"/>
      <c r="L294"/>
      <c r="M294" s="22"/>
      <c r="N294"/>
      <c r="O294" s="22"/>
      <c r="P294"/>
      <c r="Q294" s="22"/>
      <c r="R294"/>
      <c r="S294" s="22"/>
      <c r="T294"/>
      <c r="U294" s="22"/>
      <c r="V294"/>
      <c r="W294" s="22"/>
      <c r="X294"/>
      <c r="Y294" s="22"/>
      <c r="Z294"/>
      <c r="AA294" s="22"/>
      <c r="AB294"/>
      <c r="AC294" s="22"/>
      <c r="AD294"/>
      <c r="AE294" s="22"/>
    </row>
    <row r="295" spans="3:31" x14ac:dyDescent="0.3">
      <c r="C295"/>
      <c r="D295"/>
      <c r="E295"/>
      <c r="F295"/>
      <c r="G295" s="22"/>
      <c r="H295"/>
      <c r="I295" s="22"/>
      <c r="J295"/>
      <c r="K295" s="22"/>
      <c r="L295"/>
      <c r="M295" s="22"/>
      <c r="N295"/>
      <c r="O295" s="22"/>
      <c r="P295"/>
      <c r="Q295" s="22"/>
      <c r="R295"/>
      <c r="S295" s="22"/>
      <c r="T295"/>
      <c r="U295" s="22"/>
      <c r="V295"/>
      <c r="W295" s="22"/>
      <c r="X295"/>
      <c r="Y295" s="22"/>
      <c r="Z295"/>
      <c r="AA295" s="22"/>
      <c r="AB295"/>
      <c r="AC295" s="22"/>
      <c r="AD295"/>
      <c r="AE295" s="22"/>
    </row>
    <row r="296" spans="3:31" x14ac:dyDescent="0.3">
      <c r="C296"/>
      <c r="D296"/>
      <c r="E296"/>
      <c r="F296"/>
      <c r="G296" s="22"/>
      <c r="H296"/>
      <c r="I296" s="22"/>
      <c r="J296"/>
      <c r="K296" s="22"/>
      <c r="L296"/>
      <c r="M296" s="22"/>
      <c r="N296"/>
      <c r="O296" s="22"/>
      <c r="P296"/>
      <c r="Q296" s="22"/>
      <c r="R296"/>
      <c r="S296" s="22"/>
      <c r="T296"/>
      <c r="U296" s="22"/>
      <c r="V296"/>
      <c r="W296" s="22"/>
      <c r="X296"/>
      <c r="Y296" s="22"/>
      <c r="Z296"/>
      <c r="AA296" s="22"/>
      <c r="AB296"/>
      <c r="AC296" s="22"/>
      <c r="AD296"/>
      <c r="AE296" s="22"/>
    </row>
    <row r="297" spans="3:31" x14ac:dyDescent="0.3">
      <c r="C297"/>
      <c r="D297"/>
      <c r="E297"/>
      <c r="F297"/>
      <c r="G297" s="22"/>
      <c r="H297"/>
      <c r="I297" s="22"/>
      <c r="J297"/>
      <c r="K297" s="22"/>
      <c r="L297"/>
      <c r="M297" s="22"/>
      <c r="N297"/>
      <c r="O297" s="22"/>
      <c r="P297"/>
      <c r="Q297" s="22"/>
      <c r="R297"/>
      <c r="S297" s="22"/>
      <c r="T297"/>
      <c r="U297" s="22"/>
      <c r="V297"/>
      <c r="W297" s="22"/>
      <c r="X297"/>
      <c r="Y297" s="22"/>
      <c r="Z297"/>
      <c r="AA297" s="22"/>
      <c r="AB297"/>
      <c r="AC297" s="22"/>
      <c r="AD297"/>
      <c r="AE297" s="22"/>
    </row>
    <row r="298" spans="3:31" x14ac:dyDescent="0.3">
      <c r="C298"/>
      <c r="D298"/>
      <c r="E298"/>
      <c r="F298"/>
      <c r="G298" s="22"/>
      <c r="H298"/>
      <c r="I298" s="22"/>
      <c r="J298"/>
      <c r="K298" s="22"/>
      <c r="L298"/>
      <c r="M298" s="22"/>
      <c r="N298"/>
      <c r="O298" s="22"/>
      <c r="P298"/>
      <c r="Q298" s="22"/>
      <c r="R298"/>
      <c r="S298" s="22"/>
      <c r="T298"/>
      <c r="U298" s="22"/>
      <c r="V298"/>
      <c r="W298" s="22"/>
      <c r="X298"/>
      <c r="Y298" s="22"/>
      <c r="Z298"/>
      <c r="AA298" s="22"/>
      <c r="AB298"/>
      <c r="AC298" s="22"/>
      <c r="AD298"/>
      <c r="AE298" s="22"/>
    </row>
    <row r="299" spans="3:31" x14ac:dyDescent="0.3">
      <c r="C299"/>
      <c r="D299"/>
      <c r="E299"/>
      <c r="F299"/>
      <c r="G299" s="22"/>
      <c r="H299"/>
      <c r="I299" s="22"/>
      <c r="J299"/>
      <c r="K299" s="22"/>
      <c r="L299"/>
      <c r="M299" s="22"/>
      <c r="N299"/>
      <c r="O299" s="22"/>
      <c r="P299"/>
      <c r="Q299" s="22"/>
      <c r="R299"/>
      <c r="S299" s="22"/>
      <c r="T299"/>
      <c r="U299" s="22"/>
      <c r="V299"/>
      <c r="W299" s="22"/>
      <c r="X299"/>
      <c r="Y299" s="22"/>
      <c r="Z299"/>
      <c r="AA299" s="22"/>
      <c r="AB299"/>
      <c r="AC299" s="22"/>
      <c r="AD299"/>
      <c r="AE299" s="22"/>
    </row>
    <row r="300" spans="3:31" x14ac:dyDescent="0.3">
      <c r="C300"/>
      <c r="D300"/>
      <c r="E300"/>
      <c r="F300"/>
      <c r="G300" s="22"/>
      <c r="H300"/>
      <c r="I300" s="22"/>
      <c r="J300"/>
      <c r="K300" s="22"/>
      <c r="L300"/>
      <c r="M300" s="22"/>
      <c r="N300"/>
      <c r="O300" s="22"/>
      <c r="P300"/>
      <c r="Q300" s="22"/>
      <c r="R300"/>
      <c r="S300" s="22"/>
      <c r="T300"/>
      <c r="U300" s="22"/>
      <c r="V300"/>
      <c r="W300" s="22"/>
      <c r="X300"/>
      <c r="Y300" s="22"/>
      <c r="Z300"/>
      <c r="AA300" s="22"/>
      <c r="AB300"/>
      <c r="AC300" s="22"/>
      <c r="AD300"/>
      <c r="AE300" s="22"/>
    </row>
    <row r="301" spans="3:31" x14ac:dyDescent="0.3">
      <c r="C301"/>
      <c r="D301"/>
      <c r="E301"/>
      <c r="F301"/>
      <c r="G301" s="22"/>
      <c r="H301"/>
      <c r="I301" s="22"/>
      <c r="J301"/>
      <c r="K301" s="22"/>
      <c r="L301"/>
      <c r="M301" s="22"/>
      <c r="N301"/>
      <c r="O301" s="22"/>
      <c r="P301"/>
      <c r="Q301" s="22"/>
      <c r="R301"/>
      <c r="S301" s="22"/>
      <c r="T301"/>
      <c r="U301" s="22"/>
      <c r="V301"/>
      <c r="W301" s="22"/>
      <c r="X301"/>
      <c r="Y301" s="22"/>
      <c r="Z301"/>
      <c r="AA301" s="22"/>
      <c r="AB301"/>
      <c r="AC301" s="22"/>
      <c r="AD301"/>
      <c r="AE301" s="22"/>
    </row>
    <row r="302" spans="3:31" x14ac:dyDescent="0.3">
      <c r="C302"/>
      <c r="D302"/>
      <c r="E302"/>
      <c r="F302"/>
      <c r="G302" s="22"/>
      <c r="H302"/>
      <c r="I302" s="22"/>
      <c r="J302"/>
      <c r="K302" s="22"/>
      <c r="L302"/>
      <c r="M302" s="22"/>
      <c r="N302"/>
      <c r="O302" s="22"/>
      <c r="P302"/>
      <c r="Q302" s="22"/>
      <c r="R302"/>
      <c r="S302" s="22"/>
      <c r="T302"/>
      <c r="U302" s="22"/>
      <c r="V302"/>
      <c r="W302" s="22"/>
      <c r="X302"/>
      <c r="Y302" s="22"/>
      <c r="Z302"/>
      <c r="AA302" s="22"/>
      <c r="AB302"/>
      <c r="AC302" s="22"/>
      <c r="AD302"/>
      <c r="AE302" s="22"/>
    </row>
    <row r="303" spans="3:31" x14ac:dyDescent="0.3">
      <c r="C303"/>
      <c r="D303"/>
      <c r="E303"/>
      <c r="F303"/>
      <c r="G303" s="22"/>
      <c r="H303"/>
      <c r="I303" s="22"/>
      <c r="J303"/>
      <c r="K303" s="22"/>
      <c r="L303"/>
      <c r="M303" s="22"/>
      <c r="N303"/>
      <c r="O303" s="22"/>
      <c r="P303"/>
      <c r="Q303" s="22"/>
      <c r="R303"/>
      <c r="S303" s="22"/>
      <c r="T303"/>
      <c r="U303" s="22"/>
      <c r="V303"/>
      <c r="W303" s="22"/>
      <c r="X303"/>
      <c r="Y303" s="22"/>
      <c r="Z303"/>
      <c r="AA303" s="22"/>
      <c r="AB303"/>
      <c r="AC303" s="22"/>
      <c r="AD303"/>
      <c r="AE303" s="22"/>
    </row>
    <row r="304" spans="3:31" x14ac:dyDescent="0.3">
      <c r="C304"/>
      <c r="D304"/>
      <c r="E304"/>
      <c r="F304"/>
      <c r="G304" s="22"/>
      <c r="H304"/>
      <c r="I304" s="22"/>
      <c r="J304"/>
      <c r="K304" s="22"/>
      <c r="L304"/>
      <c r="M304" s="22"/>
      <c r="N304"/>
      <c r="O304" s="22"/>
      <c r="P304"/>
      <c r="Q304" s="22"/>
      <c r="R304"/>
      <c r="S304" s="22"/>
      <c r="T304"/>
      <c r="U304" s="22"/>
      <c r="V304"/>
      <c r="W304" s="22"/>
      <c r="X304"/>
      <c r="Y304" s="22"/>
      <c r="Z304"/>
      <c r="AA304" s="22"/>
      <c r="AB304"/>
      <c r="AC304" s="22"/>
      <c r="AD304"/>
      <c r="AE304" s="22"/>
    </row>
    <row r="305" spans="3:31" x14ac:dyDescent="0.3">
      <c r="C305"/>
      <c r="D305"/>
      <c r="E305"/>
      <c r="F305"/>
      <c r="G305" s="22"/>
      <c r="H305"/>
      <c r="I305" s="22"/>
      <c r="J305"/>
      <c r="K305" s="22"/>
      <c r="L305"/>
      <c r="M305" s="22"/>
      <c r="N305"/>
      <c r="O305" s="22"/>
      <c r="P305"/>
      <c r="Q305" s="22"/>
      <c r="R305"/>
      <c r="S305" s="22"/>
      <c r="T305"/>
      <c r="U305" s="22"/>
      <c r="V305"/>
      <c r="W305" s="22"/>
      <c r="X305"/>
      <c r="Y305" s="22"/>
      <c r="Z305"/>
      <c r="AA305" s="22"/>
      <c r="AB305"/>
      <c r="AC305" s="22"/>
      <c r="AD305"/>
      <c r="AE305" s="22"/>
    </row>
    <row r="306" spans="3:31" x14ac:dyDescent="0.3">
      <c r="C306"/>
      <c r="D306"/>
      <c r="E306"/>
      <c r="F306"/>
      <c r="G306" s="22"/>
      <c r="H306"/>
      <c r="I306" s="22"/>
      <c r="J306"/>
      <c r="K306" s="22"/>
      <c r="L306"/>
      <c r="M306" s="22"/>
      <c r="N306"/>
      <c r="O306" s="22"/>
      <c r="P306"/>
      <c r="Q306" s="22"/>
      <c r="R306"/>
      <c r="S306" s="22"/>
      <c r="T306"/>
      <c r="U306" s="22"/>
      <c r="V306"/>
      <c r="W306" s="22"/>
      <c r="X306"/>
      <c r="Y306" s="22"/>
      <c r="Z306"/>
      <c r="AA306" s="22"/>
      <c r="AB306"/>
      <c r="AC306" s="22"/>
      <c r="AD306"/>
      <c r="AE306" s="22"/>
    </row>
    <row r="307" spans="3:31" x14ac:dyDescent="0.3">
      <c r="C307"/>
      <c r="D307"/>
      <c r="E307"/>
      <c r="F307"/>
      <c r="G307" s="22"/>
      <c r="H307"/>
      <c r="I307" s="22"/>
      <c r="J307"/>
      <c r="K307" s="22"/>
      <c r="L307"/>
      <c r="M307" s="22"/>
      <c r="N307"/>
      <c r="O307" s="22"/>
      <c r="P307"/>
      <c r="Q307" s="22"/>
      <c r="R307"/>
      <c r="S307" s="22"/>
      <c r="T307"/>
      <c r="U307" s="22"/>
      <c r="V307"/>
      <c r="W307" s="22"/>
      <c r="X307"/>
      <c r="Y307" s="22"/>
      <c r="Z307"/>
      <c r="AA307" s="22"/>
      <c r="AB307"/>
      <c r="AC307" s="22"/>
      <c r="AD307"/>
      <c r="AE307" s="22"/>
    </row>
    <row r="308" spans="3:31" x14ac:dyDescent="0.3">
      <c r="C308"/>
      <c r="D308"/>
      <c r="E308"/>
      <c r="F308"/>
      <c r="G308" s="22"/>
      <c r="H308"/>
      <c r="I308" s="22"/>
      <c r="J308"/>
      <c r="K308" s="22"/>
      <c r="L308"/>
      <c r="M308" s="22"/>
      <c r="N308"/>
      <c r="O308" s="22"/>
      <c r="P308"/>
      <c r="Q308" s="22"/>
      <c r="R308"/>
      <c r="S308" s="22"/>
      <c r="T308"/>
      <c r="U308" s="22"/>
      <c r="V308"/>
      <c r="W308" s="22"/>
      <c r="X308"/>
      <c r="Y308" s="22"/>
      <c r="Z308"/>
      <c r="AA308" s="22"/>
      <c r="AB308"/>
      <c r="AC308" s="22"/>
      <c r="AD308"/>
      <c r="AE308" s="22"/>
    </row>
    <row r="309" spans="3:31" x14ac:dyDescent="0.3">
      <c r="C309"/>
      <c r="D309"/>
      <c r="E309"/>
      <c r="F309"/>
      <c r="G309" s="22"/>
      <c r="H309"/>
      <c r="I309" s="22"/>
      <c r="J309"/>
      <c r="K309" s="22"/>
      <c r="L309"/>
      <c r="M309" s="22"/>
      <c r="N309"/>
      <c r="O309" s="22"/>
      <c r="P309"/>
      <c r="Q309" s="22"/>
      <c r="R309"/>
      <c r="S309" s="22"/>
      <c r="T309"/>
      <c r="U309" s="22"/>
      <c r="V309"/>
      <c r="W309" s="22"/>
      <c r="X309"/>
      <c r="Y309" s="22"/>
      <c r="Z309"/>
      <c r="AA309" s="22"/>
      <c r="AB309"/>
      <c r="AC309" s="22"/>
      <c r="AD309"/>
      <c r="AE309" s="22"/>
    </row>
    <row r="310" spans="3:31" x14ac:dyDescent="0.3">
      <c r="C310"/>
      <c r="D310"/>
      <c r="E310"/>
      <c r="F310"/>
      <c r="G310" s="22"/>
      <c r="H310"/>
      <c r="I310" s="22"/>
      <c r="J310"/>
      <c r="K310" s="22"/>
      <c r="L310"/>
      <c r="M310" s="22"/>
      <c r="N310"/>
      <c r="O310" s="22"/>
      <c r="P310"/>
      <c r="Q310" s="22"/>
      <c r="R310"/>
      <c r="S310" s="22"/>
      <c r="T310"/>
      <c r="U310" s="22"/>
      <c r="V310"/>
      <c r="W310" s="22"/>
      <c r="X310"/>
      <c r="Y310" s="22"/>
      <c r="Z310"/>
      <c r="AA310" s="22"/>
      <c r="AB310"/>
      <c r="AC310" s="22"/>
      <c r="AD310"/>
      <c r="AE310" s="22"/>
    </row>
    <row r="311" spans="3:31" x14ac:dyDescent="0.3">
      <c r="C311"/>
      <c r="D311"/>
      <c r="E311"/>
      <c r="F311"/>
      <c r="G311" s="22"/>
      <c r="H311"/>
      <c r="I311" s="22"/>
      <c r="J311"/>
      <c r="K311" s="22"/>
      <c r="L311"/>
      <c r="M311" s="22"/>
      <c r="N311"/>
      <c r="O311" s="22"/>
      <c r="P311"/>
      <c r="Q311" s="22"/>
      <c r="R311"/>
      <c r="S311" s="22"/>
      <c r="T311"/>
      <c r="U311" s="22"/>
      <c r="V311"/>
      <c r="W311" s="22"/>
      <c r="X311"/>
      <c r="Y311" s="22"/>
      <c r="Z311"/>
      <c r="AA311" s="22"/>
      <c r="AB311"/>
      <c r="AC311" s="22"/>
      <c r="AD311"/>
      <c r="AE311" s="22"/>
    </row>
    <row r="312" spans="3:31" x14ac:dyDescent="0.3">
      <c r="C312"/>
      <c r="D312"/>
      <c r="E312"/>
      <c r="F312"/>
      <c r="G312" s="22"/>
      <c r="H312"/>
      <c r="I312" s="22"/>
      <c r="J312"/>
      <c r="K312" s="22"/>
      <c r="L312"/>
      <c r="M312" s="22"/>
      <c r="N312"/>
      <c r="O312" s="22"/>
      <c r="P312"/>
      <c r="Q312" s="22"/>
      <c r="R312"/>
      <c r="S312" s="22"/>
      <c r="T312"/>
      <c r="U312" s="22"/>
      <c r="V312"/>
      <c r="W312" s="22"/>
      <c r="X312"/>
      <c r="Y312" s="22"/>
      <c r="Z312"/>
      <c r="AA312" s="22"/>
      <c r="AB312"/>
      <c r="AC312" s="22"/>
      <c r="AD312"/>
      <c r="AE312" s="22"/>
    </row>
    <row r="313" spans="3:31" x14ac:dyDescent="0.3">
      <c r="C313"/>
      <c r="D313"/>
      <c r="E313"/>
      <c r="F313"/>
      <c r="G313" s="22"/>
      <c r="H313"/>
      <c r="I313" s="22"/>
      <c r="J313"/>
      <c r="K313" s="22"/>
      <c r="L313"/>
      <c r="M313" s="22"/>
      <c r="N313"/>
      <c r="O313" s="22"/>
      <c r="P313"/>
      <c r="Q313" s="22"/>
      <c r="R313"/>
      <c r="S313" s="22"/>
      <c r="T313"/>
      <c r="U313" s="22"/>
      <c r="V313"/>
      <c r="W313" s="22"/>
      <c r="X313"/>
      <c r="Y313" s="22"/>
      <c r="Z313"/>
      <c r="AA313" s="22"/>
      <c r="AB313"/>
      <c r="AC313" s="22"/>
      <c r="AD313"/>
      <c r="AE313" s="22"/>
    </row>
    <row r="314" spans="3:31" x14ac:dyDescent="0.3">
      <c r="C314"/>
      <c r="D314"/>
      <c r="E314"/>
      <c r="F314"/>
      <c r="G314" s="22"/>
      <c r="H314"/>
      <c r="I314" s="22"/>
      <c r="J314"/>
      <c r="K314" s="22"/>
      <c r="L314"/>
      <c r="M314" s="22"/>
      <c r="N314"/>
      <c r="O314" s="22"/>
      <c r="P314"/>
      <c r="Q314" s="22"/>
      <c r="R314"/>
      <c r="S314" s="22"/>
      <c r="T314"/>
      <c r="U314" s="22"/>
      <c r="V314"/>
      <c r="W314" s="22"/>
      <c r="X314"/>
      <c r="Y314" s="22"/>
      <c r="Z314"/>
      <c r="AA314" s="22"/>
      <c r="AB314"/>
      <c r="AC314" s="22"/>
      <c r="AD314"/>
      <c r="AE314" s="22"/>
    </row>
    <row r="315" spans="3:31" x14ac:dyDescent="0.3">
      <c r="C315"/>
      <c r="D315"/>
      <c r="E315"/>
      <c r="F315"/>
      <c r="G315" s="22"/>
      <c r="H315"/>
      <c r="I315" s="22"/>
      <c r="J315"/>
      <c r="K315" s="22"/>
      <c r="L315"/>
      <c r="M315" s="22"/>
      <c r="N315"/>
      <c r="O315" s="22"/>
      <c r="P315"/>
      <c r="Q315" s="22"/>
      <c r="R315"/>
      <c r="S315" s="22"/>
      <c r="T315"/>
      <c r="U315" s="22"/>
      <c r="V315"/>
      <c r="W315" s="22"/>
      <c r="X315"/>
      <c r="Y315" s="22"/>
      <c r="Z315"/>
      <c r="AA315" s="22"/>
      <c r="AB315"/>
      <c r="AC315" s="22"/>
      <c r="AD315"/>
      <c r="AE315" s="22"/>
    </row>
    <row r="316" spans="3:31" x14ac:dyDescent="0.3">
      <c r="C316"/>
      <c r="D316"/>
      <c r="E316"/>
      <c r="F316"/>
      <c r="G316" s="22"/>
      <c r="H316"/>
      <c r="I316" s="22"/>
      <c r="J316"/>
      <c r="K316" s="22"/>
      <c r="L316"/>
      <c r="M316" s="22"/>
      <c r="N316"/>
      <c r="O316" s="22"/>
      <c r="P316"/>
      <c r="Q316" s="22"/>
      <c r="R316"/>
      <c r="S316" s="22"/>
      <c r="T316"/>
      <c r="U316" s="22"/>
      <c r="V316"/>
      <c r="W316" s="22"/>
      <c r="X316"/>
      <c r="Y316" s="22"/>
      <c r="Z316"/>
      <c r="AA316" s="22"/>
      <c r="AB316"/>
      <c r="AC316" s="22"/>
      <c r="AD316"/>
      <c r="AE316" s="22"/>
    </row>
    <row r="317" spans="3:31" x14ac:dyDescent="0.3">
      <c r="C317"/>
      <c r="D317"/>
      <c r="E317"/>
      <c r="F317"/>
      <c r="G317" s="22"/>
      <c r="H317"/>
      <c r="I317" s="22"/>
      <c r="J317"/>
      <c r="K317" s="22"/>
      <c r="L317"/>
      <c r="M317" s="22"/>
      <c r="N317"/>
      <c r="O317" s="22"/>
      <c r="P317"/>
      <c r="Q317" s="22"/>
      <c r="R317"/>
      <c r="S317" s="22"/>
      <c r="T317"/>
      <c r="U317" s="22"/>
      <c r="V317"/>
      <c r="W317" s="22"/>
      <c r="X317"/>
      <c r="Y317" s="22"/>
      <c r="Z317"/>
      <c r="AA317" s="22"/>
      <c r="AB317"/>
      <c r="AC317" s="22"/>
      <c r="AD317"/>
      <c r="AE317" s="22"/>
    </row>
  </sheetData>
  <mergeCells count="3">
    <mergeCell ref="C18:C19"/>
    <mergeCell ref="B4:C4"/>
    <mergeCell ref="A1:C1"/>
  </mergeCells>
  <hyperlinks>
    <hyperlink ref="H1" location="Contents!A1" display="Back to Contents" xr:uid="{00000000-0004-0000-0800-000000000000}"/>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Headers!$A$2:$A$7</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C000"/>
  </sheetPr>
  <dimension ref="A1:N257"/>
  <sheetViews>
    <sheetView topLeftCell="B25" workbookViewId="0">
      <selection activeCell="C222" sqref="C222:N242"/>
    </sheetView>
  </sheetViews>
  <sheetFormatPr defaultRowHeight="14.4" x14ac:dyDescent="0.3"/>
  <cols>
    <col min="1" max="1" width="28.44140625" customWidth="1"/>
    <col min="2" max="2" width="33.88671875" customWidth="1"/>
    <col min="3" max="3" width="34.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A1" s="36"/>
      <c r="B1" s="36"/>
      <c r="C1" s="36"/>
      <c r="E1"/>
      <c r="F1"/>
    </row>
    <row r="2" spans="1:14" x14ac:dyDescent="0.3">
      <c r="B2" t="s">
        <v>315</v>
      </c>
      <c r="C2" t="s">
        <v>316</v>
      </c>
      <c r="E2"/>
      <c r="F2"/>
    </row>
    <row r="3" spans="1:14" x14ac:dyDescent="0.3">
      <c r="B3" t="str">
        <f>VLOOKUP('PreCon Advice'!B4,PreCon_Headers[],2,FALSE)</f>
        <v>{PC-010} Preconception Advice (15m)</v>
      </c>
      <c r="C3" t="str">
        <f>VLOOKUP('PreCon Advice'!B4,PreCon_Headers[],3,FALSE)</f>
        <v>{PC-01} Diabetic women 15-45 currently using contraception</v>
      </c>
      <c r="E3"/>
      <c r="F3"/>
    </row>
    <row r="4" spans="1:14" x14ac:dyDescent="0.3">
      <c r="E4"/>
      <c r="F4"/>
    </row>
    <row r="5" spans="1:14" x14ac:dyDescent="0.3">
      <c r="A5" s="20" t="s">
        <v>378</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{PC-01} Diabetic women 15-45 currently using contraception</v>
      </c>
      <c r="D8" s="82" t="str">
        <f t="shared" ref="D8:N8" si="0">$C$3</f>
        <v>{PC-01} Diabetic women 15-45 currently using contraception</v>
      </c>
      <c r="E8" s="82" t="str">
        <f t="shared" si="0"/>
        <v>{PC-01} Diabetic women 15-45 currently using contraception</v>
      </c>
      <c r="F8" s="82" t="str">
        <f t="shared" si="0"/>
        <v>{PC-01} Diabetic women 15-45 currently using contraception</v>
      </c>
      <c r="G8" s="82" t="str">
        <f t="shared" si="0"/>
        <v>{PC-01} Diabetic women 15-45 currently using contraception</v>
      </c>
      <c r="H8" s="82" t="str">
        <f t="shared" si="0"/>
        <v>{PC-01} Diabetic women 15-45 currently using contraception</v>
      </c>
      <c r="I8" s="82" t="str">
        <f t="shared" si="0"/>
        <v>{PC-01} Diabetic women 15-45 currently using contraception</v>
      </c>
      <c r="J8" s="82" t="str">
        <f t="shared" si="0"/>
        <v>{PC-01} Diabetic women 15-45 currently using contraception</v>
      </c>
      <c r="K8" s="82" t="str">
        <f t="shared" si="0"/>
        <v>{PC-01} Diabetic women 15-45 currently using contraception</v>
      </c>
      <c r="L8" s="82" t="str">
        <f t="shared" si="0"/>
        <v>{PC-01} Diabetic women 15-45 currently using contraception</v>
      </c>
      <c r="M8" s="82" t="str">
        <f t="shared" si="0"/>
        <v>{PC-01} Diabetic women 15-45 currently using contraception</v>
      </c>
      <c r="N8" s="82" t="str">
        <f t="shared" si="0"/>
        <v>{PC-01} Diabetic women 15-45 currently using contraception</v>
      </c>
    </row>
    <row r="9" spans="1:14" x14ac:dyDescent="0.3">
      <c r="A9" s="93"/>
      <c r="B9" s="87" t="s">
        <v>315</v>
      </c>
      <c r="C9" s="82" t="str">
        <f t="shared" ref="C9:N9" si="1">$B$3</f>
        <v>{PC-010} Preconception Advice (15m)</v>
      </c>
      <c r="D9" s="82" t="str">
        <f t="shared" si="1"/>
        <v>{PC-010} Preconception Advice (15m)</v>
      </c>
      <c r="E9" s="82" t="str">
        <f t="shared" si="1"/>
        <v>{PC-010} Preconception Advice (15m)</v>
      </c>
      <c r="F9" s="82" t="str">
        <f t="shared" si="1"/>
        <v>{PC-010} Preconception Advice (15m)</v>
      </c>
      <c r="G9" s="82" t="str">
        <f t="shared" si="1"/>
        <v>{PC-010} Preconception Advice (15m)</v>
      </c>
      <c r="H9" s="82" t="str">
        <f t="shared" si="1"/>
        <v>{PC-010} Preconception Advice (15m)</v>
      </c>
      <c r="I9" s="82" t="str">
        <f t="shared" si="1"/>
        <v>{PC-010} Preconception Advice (15m)</v>
      </c>
      <c r="J9" s="82" t="str">
        <f t="shared" si="1"/>
        <v>{PC-010} Preconception Advice (15m)</v>
      </c>
      <c r="K9" s="82" t="str">
        <f t="shared" si="1"/>
        <v>{PC-010} Preconception Advice (15m)</v>
      </c>
      <c r="L9" s="82" t="str">
        <f t="shared" si="1"/>
        <v>{PC-010} Preconception Advice (15m)</v>
      </c>
      <c r="M9" s="82" t="str">
        <f t="shared" si="1"/>
        <v>{PC-010} Preconception Advice (15m)</v>
      </c>
      <c r="N9" s="82" t="str">
        <f t="shared" si="1"/>
        <v>{PC-010} Preconception Advice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32</v>
      </c>
      <c r="D11" s="85">
        <f>SUMIFS(INDEX(Diabetes_Full[#All],,MATCH(D$8,Diabetes_Full[#Headers],0)),Data!$B$1:$B$519,$A11,Data!$GT$1:$GT$519,D$10)</f>
        <v>31</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0</v>
      </c>
      <c r="D12" s="85">
        <f>SUMIFS(INDEX(Diabetes_Full[#All],,MATCH(D$9,Diabetes_Full[#Headers],0)),Data!$B$1:$B$519,$A12,Data!$GT$1:$GT$519,D$10)</f>
        <v>0</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349">
        <f>IF(C11,C12/C11,NA())</f>
        <v>0</v>
      </c>
      <c r="D13" s="349">
        <f t="shared" ref="D13:N13" si="2">IF(D11,D12/D11,NA())</f>
        <v>0</v>
      </c>
      <c r="E13" s="349" t="e">
        <f t="shared" si="2"/>
        <v>#N/A</v>
      </c>
      <c r="F13" s="349" t="e">
        <f t="shared" si="2"/>
        <v>#N/A</v>
      </c>
      <c r="G13" s="349" t="e">
        <f t="shared" si="2"/>
        <v>#N/A</v>
      </c>
      <c r="H13" s="349" t="e">
        <f t="shared" si="2"/>
        <v>#N/A</v>
      </c>
      <c r="I13" s="349" t="e">
        <f t="shared" si="2"/>
        <v>#N/A</v>
      </c>
      <c r="J13" s="349" t="e">
        <f t="shared" si="2"/>
        <v>#N/A</v>
      </c>
      <c r="K13" s="349" t="e">
        <f t="shared" si="2"/>
        <v>#N/A</v>
      </c>
      <c r="L13" s="349" t="e">
        <f t="shared" si="2"/>
        <v>#N/A</v>
      </c>
      <c r="M13" s="349" t="e">
        <f t="shared" si="2"/>
        <v>#N/A</v>
      </c>
      <c r="N13" s="349" t="e">
        <f t="shared" si="2"/>
        <v>#N/A</v>
      </c>
    </row>
    <row r="14" spans="1:14" x14ac:dyDescent="0.3">
      <c r="A14" s="104" t="s">
        <v>128</v>
      </c>
      <c r="B14" s="88" t="s">
        <v>316</v>
      </c>
      <c r="C14" s="85">
        <f>SUMIFS(INDEX(Diabetes_Full[#All],,MATCH(C$8,Diabetes_Full[#Headers],0)),Data!$B$1:$B$519,$A14,Data!$GT$1:$GT$519,C$10)</f>
        <v>36</v>
      </c>
      <c r="D14" s="85">
        <f>SUMIFS(INDEX(Diabetes_Full[#All],,MATCH(D$8,Diabetes_Full[#Headers],0)),Data!$B$1:$B$519,$A14,Data!$GT$1:$GT$519,D$10)</f>
        <v>36</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1</v>
      </c>
      <c r="D15" s="85">
        <f>SUMIFS(INDEX(Diabetes_Full[#All],,MATCH(D$9,Diabetes_Full[#Headers],0)),Data!$B$1:$B$519,$A15,Data!$GT$1:$GT$519,D$10)</f>
        <v>1</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349">
        <f>IF(C14,C15/C14,NA())</f>
        <v>2.7777777777777776E-2</v>
      </c>
      <c r="D16" s="349">
        <f t="shared" ref="D16:N16" si="3">IF(D14,D15/D14,NA())</f>
        <v>2.7777777777777776E-2</v>
      </c>
      <c r="E16" s="349" t="e">
        <f t="shared" si="3"/>
        <v>#N/A</v>
      </c>
      <c r="F16" s="349" t="e">
        <f t="shared" si="3"/>
        <v>#N/A</v>
      </c>
      <c r="G16" s="349" t="e">
        <f t="shared" si="3"/>
        <v>#N/A</v>
      </c>
      <c r="H16" s="349" t="e">
        <f t="shared" si="3"/>
        <v>#N/A</v>
      </c>
      <c r="I16" s="349" t="e">
        <f t="shared" si="3"/>
        <v>#N/A</v>
      </c>
      <c r="J16" s="349" t="e">
        <f t="shared" si="3"/>
        <v>#N/A</v>
      </c>
      <c r="K16" s="349" t="e">
        <f t="shared" si="3"/>
        <v>#N/A</v>
      </c>
      <c r="L16" s="349" t="e">
        <f t="shared" si="3"/>
        <v>#N/A</v>
      </c>
      <c r="M16" s="349" t="e">
        <f t="shared" si="3"/>
        <v>#N/A</v>
      </c>
      <c r="N16" s="349" t="e">
        <f t="shared" si="3"/>
        <v>#N/A</v>
      </c>
    </row>
    <row r="17" spans="1:14" x14ac:dyDescent="0.3">
      <c r="A17" s="105" t="s">
        <v>129</v>
      </c>
      <c r="B17" s="88" t="s">
        <v>316</v>
      </c>
      <c r="C17" s="85">
        <f>SUMIFS(INDEX(Diabetes_Full[#All],,MATCH(C$8,Diabetes_Full[#Headers],0)),Data!$B$1:$B$519,$A17,Data!$GT$1:$GT$519,C$10)</f>
        <v>39</v>
      </c>
      <c r="D17" s="85">
        <f>SUMIFS(INDEX(Diabetes_Full[#All],,MATCH(D$8,Diabetes_Full[#Headers],0)),Data!$B$1:$B$519,$A17,Data!$GT$1:$GT$519,D$10)</f>
        <v>38</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4</v>
      </c>
      <c r="D18" s="85">
        <f>SUMIFS(INDEX(Diabetes_Full[#All],,MATCH(D$9,Diabetes_Full[#Headers],0)),Data!$B$1:$B$519,$A18,Data!$GT$1:$GT$519,D$10)</f>
        <v>4</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349">
        <f t="shared" ref="C19" si="4">IF(C17,C18/C17,NA())</f>
        <v>0.10256410256410256</v>
      </c>
      <c r="D19" s="349">
        <f t="shared" ref="D19" si="5">IF(D17,D18/D17,NA())</f>
        <v>0.10526315789473684</v>
      </c>
      <c r="E19" s="349" t="e">
        <f t="shared" ref="E19" si="6">IF(E17,E18/E17,NA())</f>
        <v>#N/A</v>
      </c>
      <c r="F19" s="349" t="e">
        <f t="shared" ref="F19" si="7">IF(F17,F18/F17,NA())</f>
        <v>#N/A</v>
      </c>
      <c r="G19" s="349" t="e">
        <f t="shared" ref="G19" si="8">IF(G17,G18/G17,NA())</f>
        <v>#N/A</v>
      </c>
      <c r="H19" s="349" t="e">
        <f t="shared" ref="H19" si="9">IF(H17,H18/H17,NA())</f>
        <v>#N/A</v>
      </c>
      <c r="I19" s="349" t="e">
        <f t="shared" ref="I19" si="10">IF(I17,I18/I17,NA())</f>
        <v>#N/A</v>
      </c>
      <c r="J19" s="349" t="e">
        <f t="shared" ref="J19" si="11">IF(J17,J18/J17,NA())</f>
        <v>#N/A</v>
      </c>
      <c r="K19" s="349" t="e">
        <f t="shared" ref="K19" si="12">IF(K17,K18/K17,NA())</f>
        <v>#N/A</v>
      </c>
      <c r="L19" s="349" t="e">
        <f t="shared" ref="L19" si="13">IF(L17,L18/L17,NA())</f>
        <v>#N/A</v>
      </c>
      <c r="M19" s="349" t="e">
        <f t="shared" ref="M19" si="14">IF(M17,M18/M17,NA())</f>
        <v>#N/A</v>
      </c>
      <c r="N19" s="349" t="e">
        <f t="shared" ref="N19" si="15">IF(N17,N18/N17,NA())</f>
        <v>#N/A</v>
      </c>
    </row>
    <row r="20" spans="1:14" x14ac:dyDescent="0.3">
      <c r="A20" s="105" t="s">
        <v>136</v>
      </c>
      <c r="B20" s="88" t="s">
        <v>316</v>
      </c>
      <c r="C20" s="85">
        <f>SUMIFS(INDEX(Diabetes_Full[#All],,MATCH(C$8,Diabetes_Full[#Headers],0)),Data!$B$1:$B$519,$A20,Data!$GT$1:$GT$519,C$10)</f>
        <v>29</v>
      </c>
      <c r="D20" s="85">
        <f>SUMIFS(INDEX(Diabetes_Full[#All],,MATCH(D$8,Diabetes_Full[#Headers],0)),Data!$B$1:$B$519,$A20,Data!$GT$1:$GT$519,D$10)</f>
        <v>29</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0</v>
      </c>
      <c r="D21" s="85">
        <f>SUMIFS(INDEX(Diabetes_Full[#All],,MATCH(D$9,Diabetes_Full[#Headers],0)),Data!$B$1:$B$519,$A21,Data!$GT$1:$GT$519,D$10)</f>
        <v>0</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349">
        <f t="shared" ref="C22" si="16">IF(C20,C21/C20,NA())</f>
        <v>0</v>
      </c>
      <c r="D22" s="349">
        <f t="shared" ref="D22" si="17">IF(D20,D21/D20,NA())</f>
        <v>0</v>
      </c>
      <c r="E22" s="349" t="e">
        <f t="shared" ref="E22" si="18">IF(E20,E21/E20,NA())</f>
        <v>#N/A</v>
      </c>
      <c r="F22" s="349" t="e">
        <f t="shared" ref="F22" si="19">IF(F20,F21/F20,NA())</f>
        <v>#N/A</v>
      </c>
      <c r="G22" s="349" t="e">
        <f t="shared" ref="G22" si="20">IF(G20,G21/G20,NA())</f>
        <v>#N/A</v>
      </c>
      <c r="H22" s="349" t="e">
        <f t="shared" ref="H22" si="21">IF(H20,H21/H20,NA())</f>
        <v>#N/A</v>
      </c>
      <c r="I22" s="349" t="e">
        <f t="shared" ref="I22" si="22">IF(I20,I21/I20,NA())</f>
        <v>#N/A</v>
      </c>
      <c r="J22" s="349" t="e">
        <f t="shared" ref="J22" si="23">IF(J20,J21/J20,NA())</f>
        <v>#N/A</v>
      </c>
      <c r="K22" s="349" t="e">
        <f t="shared" ref="K22" si="24">IF(K20,K21/K20,NA())</f>
        <v>#N/A</v>
      </c>
      <c r="L22" s="349" t="e">
        <f t="shared" ref="L22" si="25">IF(L20,L21/L20,NA())</f>
        <v>#N/A</v>
      </c>
      <c r="M22" s="349" t="e">
        <f t="shared" ref="M22" si="26">IF(M20,M21/M20,NA())</f>
        <v>#N/A</v>
      </c>
      <c r="N22" s="349" t="e">
        <f t="shared" ref="N22" si="27">IF(N20,N21/N20,NA())</f>
        <v>#N/A</v>
      </c>
    </row>
    <row r="23" spans="1:14" x14ac:dyDescent="0.3">
      <c r="A23" s="105" t="s">
        <v>132</v>
      </c>
      <c r="B23" s="88" t="s">
        <v>316</v>
      </c>
      <c r="C23" s="85">
        <f>SUMIFS(INDEX(Diabetes_Full[#All],,MATCH(C$8,Diabetes_Full[#Headers],0)),Data!$B$1:$B$519,$A23,Data!$GT$1:$GT$519,C$10)</f>
        <v>45</v>
      </c>
      <c r="D23" s="85">
        <f>SUMIFS(INDEX(Diabetes_Full[#All],,MATCH(D$8,Diabetes_Full[#Headers],0)),Data!$B$1:$B$519,$A23,Data!$GT$1:$GT$519,D$10)</f>
        <v>44</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0</v>
      </c>
      <c r="D24" s="85">
        <f>SUMIFS(INDEX(Diabetes_Full[#All],,MATCH(D$9,Diabetes_Full[#Headers],0)),Data!$B$1:$B$519,$A24,Data!$GT$1:$GT$519,D$10)</f>
        <v>0</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349">
        <f t="shared" ref="C25" si="28">IF(C23,C24/C23,NA())</f>
        <v>0</v>
      </c>
      <c r="D25" s="349">
        <f t="shared" ref="D25" si="29">IF(D23,D24/D23,NA())</f>
        <v>0</v>
      </c>
      <c r="E25" s="349" t="e">
        <f t="shared" ref="E25" si="30">IF(E23,E24/E23,NA())</f>
        <v>#N/A</v>
      </c>
      <c r="F25" s="349" t="e">
        <f t="shared" ref="F25" si="31">IF(F23,F24/F23,NA())</f>
        <v>#N/A</v>
      </c>
      <c r="G25" s="349" t="e">
        <f t="shared" ref="G25" si="32">IF(G23,G24/G23,NA())</f>
        <v>#N/A</v>
      </c>
      <c r="H25" s="349" t="e">
        <f t="shared" ref="H25" si="33">IF(H23,H24/H23,NA())</f>
        <v>#N/A</v>
      </c>
      <c r="I25" s="349" t="e">
        <f t="shared" ref="I25" si="34">IF(I23,I24/I23,NA())</f>
        <v>#N/A</v>
      </c>
      <c r="J25" s="349" t="e">
        <f t="shared" ref="J25" si="35">IF(J23,J24/J23,NA())</f>
        <v>#N/A</v>
      </c>
      <c r="K25" s="349" t="e">
        <f t="shared" ref="K25" si="36">IF(K23,K24/K23,NA())</f>
        <v>#N/A</v>
      </c>
      <c r="L25" s="349" t="e">
        <f t="shared" ref="L25" si="37">IF(L23,L24/L23,NA())</f>
        <v>#N/A</v>
      </c>
      <c r="M25" s="349" t="e">
        <f t="shared" ref="M25" si="38">IF(M23,M24/M23,NA())</f>
        <v>#N/A</v>
      </c>
      <c r="N25" s="349" t="e">
        <f t="shared" ref="N25" si="39">IF(N23,N24/N23,NA())</f>
        <v>#N/A</v>
      </c>
    </row>
    <row r="26" spans="1:14" x14ac:dyDescent="0.3">
      <c r="A26" s="104" t="s">
        <v>117</v>
      </c>
      <c r="B26" s="88" t="s">
        <v>316</v>
      </c>
      <c r="C26" s="85">
        <f>SUMIFS(INDEX(Diabetes_Full[#All],,MATCH(C$8,Diabetes_Full[#Headers],0)),Data!$B$1:$B$519,$A26,Data!$GT$1:$GT$519,C$10)</f>
        <v>45</v>
      </c>
      <c r="D26" s="85">
        <f>SUMIFS(INDEX(Diabetes_Full[#All],,MATCH(D$8,Diabetes_Full[#Headers],0)),Data!$B$1:$B$519,$A26,Data!$GT$1:$GT$519,D$10)</f>
        <v>44</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2</v>
      </c>
      <c r="D27" s="85">
        <f>SUMIFS(INDEX(Diabetes_Full[#All],,MATCH(D$9,Diabetes_Full[#Headers],0)),Data!$B$1:$B$519,$A27,Data!$GT$1:$GT$519,D$10)</f>
        <v>3</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349">
        <f t="shared" ref="C28" si="40">IF(C26,C27/C26,NA())</f>
        <v>4.4444444444444446E-2</v>
      </c>
      <c r="D28" s="349">
        <f t="shared" ref="D28" si="41">IF(D26,D27/D26,NA())</f>
        <v>6.8181818181818177E-2</v>
      </c>
      <c r="E28" s="349" t="e">
        <f t="shared" ref="E28" si="42">IF(E26,E27/E26,NA())</f>
        <v>#N/A</v>
      </c>
      <c r="F28" s="349" t="e">
        <f t="shared" ref="F28" si="43">IF(F26,F27/F26,NA())</f>
        <v>#N/A</v>
      </c>
      <c r="G28" s="349" t="e">
        <f t="shared" ref="G28" si="44">IF(G26,G27/G26,NA())</f>
        <v>#N/A</v>
      </c>
      <c r="H28" s="349" t="e">
        <f t="shared" ref="H28" si="45">IF(H26,H27/H26,NA())</f>
        <v>#N/A</v>
      </c>
      <c r="I28" s="349" t="e">
        <f t="shared" ref="I28" si="46">IF(I26,I27/I26,NA())</f>
        <v>#N/A</v>
      </c>
      <c r="J28" s="349" t="e">
        <f t="shared" ref="J28" si="47">IF(J26,J27/J26,NA())</f>
        <v>#N/A</v>
      </c>
      <c r="K28" s="349" t="e">
        <f t="shared" ref="K28" si="48">IF(K26,K27/K26,NA())</f>
        <v>#N/A</v>
      </c>
      <c r="L28" s="349" t="e">
        <f t="shared" ref="L28" si="49">IF(L26,L27/L26,NA())</f>
        <v>#N/A</v>
      </c>
      <c r="M28" s="349" t="e">
        <f t="shared" ref="M28" si="50">IF(M26,M27/M26,NA())</f>
        <v>#N/A</v>
      </c>
      <c r="N28" s="349" t="e">
        <f t="shared" ref="N28" si="51">IF(N26,N27/N26,NA())</f>
        <v>#N/A</v>
      </c>
    </row>
    <row r="29" spans="1:14" x14ac:dyDescent="0.3">
      <c r="A29" s="105" t="s">
        <v>205</v>
      </c>
      <c r="B29" s="88" t="s">
        <v>316</v>
      </c>
      <c r="C29" s="85">
        <f>SUMIFS(INDEX(Diabetes_Full[#All],,MATCH(C$8,Diabetes_Full[#Headers],0)),Data!$B$1:$B$519,$A29,Data!$GT$1:$GT$519,C$10)</f>
        <v>29</v>
      </c>
      <c r="D29" s="85">
        <f>SUMIFS(INDEX(Diabetes_Full[#All],,MATCH(D$8,Diabetes_Full[#Headers],0)),Data!$B$1:$B$519,$A29,Data!$GT$1:$GT$519,D$10)</f>
        <v>28</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0</v>
      </c>
      <c r="D30" s="85">
        <f>SUMIFS(INDEX(Diabetes_Full[#All],,MATCH(D$9,Diabetes_Full[#Headers],0)),Data!$B$1:$B$519,$A30,Data!$GT$1:$GT$519,D$10)</f>
        <v>1</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349">
        <f t="shared" ref="C31" si="52">IF(C29,C30/C29,NA())</f>
        <v>0</v>
      </c>
      <c r="D31" s="349">
        <f t="shared" ref="D31" si="53">IF(D29,D30/D29,NA())</f>
        <v>3.5714285714285712E-2</v>
      </c>
      <c r="E31" s="349" t="e">
        <f t="shared" ref="E31" si="54">IF(E29,E30/E29,NA())</f>
        <v>#N/A</v>
      </c>
      <c r="F31" s="349" t="e">
        <f t="shared" ref="F31" si="55">IF(F29,F30/F29,NA())</f>
        <v>#N/A</v>
      </c>
      <c r="G31" s="349" t="e">
        <f t="shared" ref="G31" si="56">IF(G29,G30/G29,NA())</f>
        <v>#N/A</v>
      </c>
      <c r="H31" s="349" t="e">
        <f t="shared" ref="H31" si="57">IF(H29,H30/H29,NA())</f>
        <v>#N/A</v>
      </c>
      <c r="I31" s="349" t="e">
        <f t="shared" ref="I31" si="58">IF(I29,I30/I29,NA())</f>
        <v>#N/A</v>
      </c>
      <c r="J31" s="349" t="e">
        <f t="shared" ref="J31" si="59">IF(J29,J30/J29,NA())</f>
        <v>#N/A</v>
      </c>
      <c r="K31" s="349" t="e">
        <f t="shared" ref="K31" si="60">IF(K29,K30/K29,NA())</f>
        <v>#N/A</v>
      </c>
      <c r="L31" s="349" t="e">
        <f t="shared" ref="L31" si="61">IF(L29,L30/L29,NA())</f>
        <v>#N/A</v>
      </c>
      <c r="M31" s="349" t="e">
        <f t="shared" ref="M31" si="62">IF(M29,M30/M29,NA())</f>
        <v>#N/A</v>
      </c>
      <c r="N31" s="349" t="e">
        <f t="shared" ref="N31" si="63">IF(N29,N30/N29,NA())</f>
        <v>#N/A</v>
      </c>
    </row>
    <row r="32" spans="1:14" x14ac:dyDescent="0.3">
      <c r="A32" s="104" t="s">
        <v>151</v>
      </c>
      <c r="B32" s="88" t="s">
        <v>316</v>
      </c>
      <c r="C32" s="85">
        <f>SUMIFS(INDEX(Diabetes_Full[#All],,MATCH(C$8,Diabetes_Full[#Headers],0)),Data!$B$1:$B$519,$A32,Data!$GT$1:$GT$519,C$10)</f>
        <v>19</v>
      </c>
      <c r="D32" s="85">
        <f>SUMIFS(INDEX(Diabetes_Full[#All],,MATCH(D$8,Diabetes_Full[#Headers],0)),Data!$B$1:$B$519,$A32,Data!$GT$1:$GT$519,D$10)</f>
        <v>19</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4</v>
      </c>
      <c r="D33" s="85">
        <f>SUMIFS(INDEX(Diabetes_Full[#All],,MATCH(D$9,Diabetes_Full[#Headers],0)),Data!$B$1:$B$519,$A33,Data!$GT$1:$GT$519,D$10)</f>
        <v>5</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349">
        <f t="shared" ref="C34" si="64">IF(C32,C33/C32,NA())</f>
        <v>0.21052631578947367</v>
      </c>
      <c r="D34" s="349">
        <f t="shared" ref="D34" si="65">IF(D32,D33/D32,NA())</f>
        <v>0.26315789473684209</v>
      </c>
      <c r="E34" s="349" t="e">
        <f t="shared" ref="E34" si="66">IF(E32,E33/E32,NA())</f>
        <v>#N/A</v>
      </c>
      <c r="F34" s="349" t="e">
        <f t="shared" ref="F34" si="67">IF(F32,F33/F32,NA())</f>
        <v>#N/A</v>
      </c>
      <c r="G34" s="349" t="e">
        <f t="shared" ref="G34" si="68">IF(G32,G33/G32,NA())</f>
        <v>#N/A</v>
      </c>
      <c r="H34" s="349" t="e">
        <f t="shared" ref="H34" si="69">IF(H32,H33/H32,NA())</f>
        <v>#N/A</v>
      </c>
      <c r="I34" s="349" t="e">
        <f t="shared" ref="I34" si="70">IF(I32,I33/I32,NA())</f>
        <v>#N/A</v>
      </c>
      <c r="J34" s="349" t="e">
        <f t="shared" ref="J34" si="71">IF(J32,J33/J32,NA())</f>
        <v>#N/A</v>
      </c>
      <c r="K34" s="349" t="e">
        <f t="shared" ref="K34" si="72">IF(K32,K33/K32,NA())</f>
        <v>#N/A</v>
      </c>
      <c r="L34" s="349" t="e">
        <f t="shared" ref="L34" si="73">IF(L32,L33/L32,NA())</f>
        <v>#N/A</v>
      </c>
      <c r="M34" s="349" t="e">
        <f t="shared" ref="M34" si="74">IF(M32,M33/M32,NA())</f>
        <v>#N/A</v>
      </c>
      <c r="N34" s="349" t="e">
        <f t="shared" ref="N34" si="75">IF(N32,N33/N32,NA())</f>
        <v>#N/A</v>
      </c>
    </row>
    <row r="35" spans="1:14" x14ac:dyDescent="0.3">
      <c r="A35" s="105" t="s">
        <v>222</v>
      </c>
      <c r="B35" s="88" t="s">
        <v>316</v>
      </c>
      <c r="C35" s="85">
        <f>SUMIFS(INDEX(Diabetes_Full[#All],,MATCH(C$8,Diabetes_Full[#Headers],0)),Data!$B$1:$B$519,$A35,Data!$GT$1:$GT$519,C$10)</f>
        <v>16</v>
      </c>
      <c r="D35" s="85">
        <f>SUMIFS(INDEX(Diabetes_Full[#All],,MATCH(D$8,Diabetes_Full[#Headers],0)),Data!$B$1:$B$519,$A35,Data!$GT$1:$GT$519,D$10)</f>
        <v>16</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4</v>
      </c>
      <c r="D36" s="85">
        <f>SUMIFS(INDEX(Diabetes_Full[#All],,MATCH(D$9,Diabetes_Full[#Headers],0)),Data!$B$1:$B$519,$A36,Data!$GT$1:$GT$519,D$10)</f>
        <v>4</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349">
        <f t="shared" ref="C37" si="76">IF(C35,C36/C35,NA())</f>
        <v>0.25</v>
      </c>
      <c r="D37" s="349">
        <f t="shared" ref="D37" si="77">IF(D35,D36/D35,NA())</f>
        <v>0.25</v>
      </c>
      <c r="E37" s="349" t="e">
        <f t="shared" ref="E37" si="78">IF(E35,E36/E35,NA())</f>
        <v>#N/A</v>
      </c>
      <c r="F37" s="349" t="e">
        <f t="shared" ref="F37" si="79">IF(F35,F36/F35,NA())</f>
        <v>#N/A</v>
      </c>
      <c r="G37" s="349" t="e">
        <f t="shared" ref="G37" si="80">IF(G35,G36/G35,NA())</f>
        <v>#N/A</v>
      </c>
      <c r="H37" s="349" t="e">
        <f t="shared" ref="H37" si="81">IF(H35,H36/H35,NA())</f>
        <v>#N/A</v>
      </c>
      <c r="I37" s="349" t="e">
        <f t="shared" ref="I37" si="82">IF(I35,I36/I35,NA())</f>
        <v>#N/A</v>
      </c>
      <c r="J37" s="349" t="e">
        <f t="shared" ref="J37" si="83">IF(J35,J36/J35,NA())</f>
        <v>#N/A</v>
      </c>
      <c r="K37" s="349" t="e">
        <f t="shared" ref="K37" si="84">IF(K35,K36/K35,NA())</f>
        <v>#N/A</v>
      </c>
      <c r="L37" s="349" t="e">
        <f t="shared" ref="L37" si="85">IF(L35,L36/L35,NA())</f>
        <v>#N/A</v>
      </c>
      <c r="M37" s="349" t="e">
        <f t="shared" ref="M37" si="86">IF(M35,M36/M35,NA())</f>
        <v>#N/A</v>
      </c>
      <c r="N37" s="349" t="e">
        <f t="shared" ref="N37" si="87">IF(N35,N36/N35,NA())</f>
        <v>#N/A</v>
      </c>
    </row>
    <row r="38" spans="1:14" x14ac:dyDescent="0.3">
      <c r="A38" s="105" t="s">
        <v>139</v>
      </c>
      <c r="B38" s="88" t="s">
        <v>316</v>
      </c>
      <c r="C38" s="85">
        <f>SUMIFS(INDEX(Diabetes_Full[#All],,MATCH(C$8,Diabetes_Full[#Headers],0)),Data!$B$1:$B$519,$A38,Data!$GT$1:$GT$519,C$10)</f>
        <v>24</v>
      </c>
      <c r="D38" s="85">
        <f>SUMIFS(INDEX(Diabetes_Full[#All],,MATCH(D$8,Diabetes_Full[#Headers],0)),Data!$B$1:$B$519,$A38,Data!$GT$1:$GT$519,D$10)</f>
        <v>25</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7</v>
      </c>
      <c r="D39" s="85">
        <f>SUMIFS(INDEX(Diabetes_Full[#All],,MATCH(D$9,Diabetes_Full[#Headers],0)),Data!$B$1:$B$519,$A39,Data!$GT$1:$GT$519,D$10)</f>
        <v>8</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349">
        <f t="shared" ref="C40" si="88">IF(C38,C39/C38,NA())</f>
        <v>0.29166666666666669</v>
      </c>
      <c r="D40" s="349">
        <f t="shared" ref="D40" si="89">IF(D38,D39/D38,NA())</f>
        <v>0.32</v>
      </c>
      <c r="E40" s="349" t="e">
        <f t="shared" ref="E40" si="90">IF(E38,E39/E38,NA())</f>
        <v>#N/A</v>
      </c>
      <c r="F40" s="349" t="e">
        <f t="shared" ref="F40" si="91">IF(F38,F39/F38,NA())</f>
        <v>#N/A</v>
      </c>
      <c r="G40" s="349" t="e">
        <f t="shared" ref="G40" si="92">IF(G38,G39/G38,NA())</f>
        <v>#N/A</v>
      </c>
      <c r="H40" s="349" t="e">
        <f t="shared" ref="H40" si="93">IF(H38,H39/H38,NA())</f>
        <v>#N/A</v>
      </c>
      <c r="I40" s="349" t="e">
        <f t="shared" ref="I40" si="94">IF(I38,I39/I38,NA())</f>
        <v>#N/A</v>
      </c>
      <c r="J40" s="349" t="e">
        <f t="shared" ref="J40" si="95">IF(J38,J39/J38,NA())</f>
        <v>#N/A</v>
      </c>
      <c r="K40" s="349" t="e">
        <f t="shared" ref="K40" si="96">IF(K38,K39/K38,NA())</f>
        <v>#N/A</v>
      </c>
      <c r="L40" s="349" t="e">
        <f t="shared" ref="L40" si="97">IF(L38,L39/L38,NA())</f>
        <v>#N/A</v>
      </c>
      <c r="M40" s="349" t="e">
        <f t="shared" ref="M40" si="98">IF(M38,M39/M38,NA())</f>
        <v>#N/A</v>
      </c>
      <c r="N40" s="349" t="e">
        <f t="shared" ref="N40" si="99">IF(N38,N39/N38,NA())</f>
        <v>#N/A</v>
      </c>
    </row>
    <row r="41" spans="1:14" x14ac:dyDescent="0.3">
      <c r="A41" s="105" t="s">
        <v>168</v>
      </c>
      <c r="B41" s="88" t="s">
        <v>316</v>
      </c>
      <c r="C41" s="85">
        <f>SUMIFS(INDEX(Diabetes_Full[#All],,MATCH(C$8,Diabetes_Full[#Headers],0)),Data!$B$1:$B$519,$A41,Data!$GT$1:$GT$519,C$10)</f>
        <v>34</v>
      </c>
      <c r="D41" s="85">
        <f>SUMIFS(INDEX(Diabetes_Full[#All],,MATCH(D$8,Diabetes_Full[#Headers],0)),Data!$B$1:$B$519,$A41,Data!$GT$1:$GT$519,D$10)</f>
        <v>33</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11</v>
      </c>
      <c r="D42" s="85">
        <f>SUMIFS(INDEX(Diabetes_Full[#All],,MATCH(D$9,Diabetes_Full[#Headers],0)),Data!$B$1:$B$519,$A42,Data!$GT$1:$GT$519,D$10)</f>
        <v>12</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349">
        <f t="shared" ref="C43" si="100">IF(C41,C42/C41,NA())</f>
        <v>0.3235294117647059</v>
      </c>
      <c r="D43" s="349">
        <f t="shared" ref="D43" si="101">IF(D41,D42/D41,NA())</f>
        <v>0.36363636363636365</v>
      </c>
      <c r="E43" s="349" t="e">
        <f t="shared" ref="E43" si="102">IF(E41,E42/E41,NA())</f>
        <v>#N/A</v>
      </c>
      <c r="F43" s="349" t="e">
        <f t="shared" ref="F43" si="103">IF(F41,F42/F41,NA())</f>
        <v>#N/A</v>
      </c>
      <c r="G43" s="349" t="e">
        <f t="shared" ref="G43" si="104">IF(G41,G42/G41,NA())</f>
        <v>#N/A</v>
      </c>
      <c r="H43" s="349" t="e">
        <f t="shared" ref="H43" si="105">IF(H41,H42/H41,NA())</f>
        <v>#N/A</v>
      </c>
      <c r="I43" s="349" t="e">
        <f t="shared" ref="I43" si="106">IF(I41,I42/I41,NA())</f>
        <v>#N/A</v>
      </c>
      <c r="J43" s="349" t="e">
        <f t="shared" ref="J43" si="107">IF(J41,J42/J41,NA())</f>
        <v>#N/A</v>
      </c>
      <c r="K43" s="349" t="e">
        <f t="shared" ref="K43" si="108">IF(K41,K42/K41,NA())</f>
        <v>#N/A</v>
      </c>
      <c r="L43" s="349" t="e">
        <f t="shared" ref="L43" si="109">IF(L41,L42/L41,NA())</f>
        <v>#N/A</v>
      </c>
      <c r="M43" s="349" t="e">
        <f t="shared" ref="M43" si="110">IF(M41,M42/M41,NA())</f>
        <v>#N/A</v>
      </c>
      <c r="N43" s="349" t="e">
        <f t="shared" ref="N43" si="111">IF(N41,N42/N41,NA())</f>
        <v>#N/A</v>
      </c>
    </row>
    <row r="44" spans="1:14" x14ac:dyDescent="0.3">
      <c r="A44" s="104" t="s">
        <v>212</v>
      </c>
      <c r="B44" s="88" t="s">
        <v>316</v>
      </c>
      <c r="C44" s="85">
        <f>SUMIFS(INDEX(Diabetes_Full[#All],,MATCH(C$8,Diabetes_Full[#Headers],0)),Data!$B$1:$B$519,$A44,Data!$GT$1:$GT$519,C$10)</f>
        <v>21</v>
      </c>
      <c r="D44" s="85">
        <f>SUMIFS(INDEX(Diabetes_Full[#All],,MATCH(D$8,Diabetes_Full[#Headers],0)),Data!$B$1:$B$519,$A44,Data!$GT$1:$GT$519,D$10)</f>
        <v>23</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2</v>
      </c>
      <c r="D45" s="85">
        <f>SUMIFS(INDEX(Diabetes_Full[#All],,MATCH(D$9,Diabetes_Full[#Headers],0)),Data!$B$1:$B$519,$A45,Data!$GT$1:$GT$519,D$10)</f>
        <v>2</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349">
        <f t="shared" ref="C46" si="112">IF(C44,C45/C44,NA())</f>
        <v>9.5238095238095233E-2</v>
      </c>
      <c r="D46" s="349">
        <f t="shared" ref="D46" si="113">IF(D44,D45/D44,NA())</f>
        <v>8.6956521739130432E-2</v>
      </c>
      <c r="E46" s="349" t="e">
        <f t="shared" ref="E46" si="114">IF(E44,E45/E44,NA())</f>
        <v>#N/A</v>
      </c>
      <c r="F46" s="349" t="e">
        <f t="shared" ref="F46" si="115">IF(F44,F45/F44,NA())</f>
        <v>#N/A</v>
      </c>
      <c r="G46" s="349" t="e">
        <f t="shared" ref="G46" si="116">IF(G44,G45/G44,NA())</f>
        <v>#N/A</v>
      </c>
      <c r="H46" s="349" t="e">
        <f t="shared" ref="H46" si="117">IF(H44,H45/H44,NA())</f>
        <v>#N/A</v>
      </c>
      <c r="I46" s="349" t="e">
        <f t="shared" ref="I46" si="118">IF(I44,I45/I44,NA())</f>
        <v>#N/A</v>
      </c>
      <c r="J46" s="349" t="e">
        <f t="shared" ref="J46" si="119">IF(J44,J45/J44,NA())</f>
        <v>#N/A</v>
      </c>
      <c r="K46" s="349" t="e">
        <f t="shared" ref="K46" si="120">IF(K44,K45/K44,NA())</f>
        <v>#N/A</v>
      </c>
      <c r="L46" s="349" t="e">
        <f t="shared" ref="L46" si="121">IF(L44,L45/L44,NA())</f>
        <v>#N/A</v>
      </c>
      <c r="M46" s="349" t="e">
        <f t="shared" ref="M46" si="122">IF(M44,M45/M44,NA())</f>
        <v>#N/A</v>
      </c>
      <c r="N46" s="349" t="e">
        <f t="shared" ref="N46" si="123">IF(N44,N45/N44,NA())</f>
        <v>#N/A</v>
      </c>
    </row>
    <row r="47" spans="1:14" x14ac:dyDescent="0.3">
      <c r="A47" s="105" t="s">
        <v>180</v>
      </c>
      <c r="B47" s="88" t="s">
        <v>316</v>
      </c>
      <c r="C47" s="85">
        <f>SUMIFS(INDEX(Diabetes_Full[#All],,MATCH(C$8,Diabetes_Full[#Headers],0)),Data!$B$1:$B$519,$A47,Data!$GT$1:$GT$519,C$10)</f>
        <v>31</v>
      </c>
      <c r="D47" s="85">
        <f>SUMIFS(INDEX(Diabetes_Full[#All],,MATCH(D$8,Diabetes_Full[#Headers],0)),Data!$B$1:$B$519,$A47,Data!$GT$1:$GT$519,D$10)</f>
        <v>31</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7</v>
      </c>
      <c r="D48" s="85">
        <f>SUMIFS(INDEX(Diabetes_Full[#All],,MATCH(D$9,Diabetes_Full[#Headers],0)),Data!$B$1:$B$519,$A48,Data!$GT$1:$GT$519,D$10)</f>
        <v>7</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349">
        <f t="shared" ref="C49" si="124">IF(C47,C48/C47,NA())</f>
        <v>0.22580645161290322</v>
      </c>
      <c r="D49" s="349">
        <f t="shared" ref="D49" si="125">IF(D47,D48/D47,NA())</f>
        <v>0.22580645161290322</v>
      </c>
      <c r="E49" s="349" t="e">
        <f t="shared" ref="E49" si="126">IF(E47,E48/E47,NA())</f>
        <v>#N/A</v>
      </c>
      <c r="F49" s="349" t="e">
        <f t="shared" ref="F49" si="127">IF(F47,F48/F47,NA())</f>
        <v>#N/A</v>
      </c>
      <c r="G49" s="349" t="e">
        <f t="shared" ref="G49" si="128">IF(G47,G48/G47,NA())</f>
        <v>#N/A</v>
      </c>
      <c r="H49" s="349" t="e">
        <f t="shared" ref="H49" si="129">IF(H47,H48/H47,NA())</f>
        <v>#N/A</v>
      </c>
      <c r="I49" s="349" t="e">
        <f t="shared" ref="I49" si="130">IF(I47,I48/I47,NA())</f>
        <v>#N/A</v>
      </c>
      <c r="J49" s="349" t="e">
        <f t="shared" ref="J49" si="131">IF(J47,J48/J47,NA())</f>
        <v>#N/A</v>
      </c>
      <c r="K49" s="349" t="e">
        <f t="shared" ref="K49" si="132">IF(K47,K48/K47,NA())</f>
        <v>#N/A</v>
      </c>
      <c r="L49" s="349" t="e">
        <f t="shared" ref="L49" si="133">IF(L47,L48/L47,NA())</f>
        <v>#N/A</v>
      </c>
      <c r="M49" s="349" t="e">
        <f t="shared" ref="M49" si="134">IF(M47,M48/M47,NA())</f>
        <v>#N/A</v>
      </c>
      <c r="N49" s="349" t="e">
        <f t="shared" ref="N49" si="135">IF(N47,N48/N47,NA())</f>
        <v>#N/A</v>
      </c>
    </row>
    <row r="50" spans="1:14" x14ac:dyDescent="0.3">
      <c r="A50" s="105" t="s">
        <v>194</v>
      </c>
      <c r="B50" s="88" t="s">
        <v>316</v>
      </c>
      <c r="C50" s="85">
        <f>SUMIFS(INDEX(Diabetes_Full[#All],,MATCH(C$8,Diabetes_Full[#Headers],0)),Data!$B$1:$B$519,$A50,Data!$GT$1:$GT$519,C$10)</f>
        <v>30</v>
      </c>
      <c r="D50" s="85">
        <f>SUMIFS(INDEX(Diabetes_Full[#All],,MATCH(D$8,Diabetes_Full[#Headers],0)),Data!$B$1:$B$519,$A50,Data!$GT$1:$GT$519,D$10)</f>
        <v>30</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5</v>
      </c>
      <c r="D51" s="85">
        <f>SUMIFS(INDEX(Diabetes_Full[#All],,MATCH(D$9,Diabetes_Full[#Headers],0)),Data!$B$1:$B$519,$A51,Data!$GT$1:$GT$519,D$10)</f>
        <v>5</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349">
        <f t="shared" ref="C52" si="136">IF(C50,C51/C50,NA())</f>
        <v>0.16666666666666666</v>
      </c>
      <c r="D52" s="349">
        <f t="shared" ref="D52" si="137">IF(D50,D51/D50,NA())</f>
        <v>0.16666666666666666</v>
      </c>
      <c r="E52" s="349" t="e">
        <f t="shared" ref="E52" si="138">IF(E50,E51/E50,NA())</f>
        <v>#N/A</v>
      </c>
      <c r="F52" s="349" t="e">
        <f t="shared" ref="F52" si="139">IF(F50,F51/F50,NA())</f>
        <v>#N/A</v>
      </c>
      <c r="G52" s="349" t="e">
        <f t="shared" ref="G52" si="140">IF(G50,G51/G50,NA())</f>
        <v>#N/A</v>
      </c>
      <c r="H52" s="349" t="e">
        <f t="shared" ref="H52" si="141">IF(H50,H51/H50,NA())</f>
        <v>#N/A</v>
      </c>
      <c r="I52" s="349" t="e">
        <f t="shared" ref="I52" si="142">IF(I50,I51/I50,NA())</f>
        <v>#N/A</v>
      </c>
      <c r="J52" s="349" t="e">
        <f t="shared" ref="J52" si="143">IF(J50,J51/J50,NA())</f>
        <v>#N/A</v>
      </c>
      <c r="K52" s="349" t="e">
        <f t="shared" ref="K52" si="144">IF(K50,K51/K50,NA())</f>
        <v>#N/A</v>
      </c>
      <c r="L52" s="349" t="e">
        <f t="shared" ref="L52" si="145">IF(L50,L51/L50,NA())</f>
        <v>#N/A</v>
      </c>
      <c r="M52" s="349" t="e">
        <f t="shared" ref="M52" si="146">IF(M50,M51/M50,NA())</f>
        <v>#N/A</v>
      </c>
      <c r="N52" s="349" t="e">
        <f t="shared" ref="N52" si="147">IF(N50,N51/N50,NA())</f>
        <v>#N/A</v>
      </c>
    </row>
    <row r="53" spans="1:14" x14ac:dyDescent="0.3">
      <c r="A53" s="105" t="s">
        <v>233</v>
      </c>
      <c r="B53" s="88" t="s">
        <v>316</v>
      </c>
      <c r="C53" s="85">
        <f>SUMIFS(INDEX(Diabetes_Full[#All],,MATCH(C$8,Diabetes_Full[#Headers],0)),Data!$B$1:$B$519,$A53,Data!$GT$1:$GT$519,C$10)</f>
        <v>35</v>
      </c>
      <c r="D53" s="85">
        <f>SUMIFS(INDEX(Diabetes_Full[#All],,MATCH(D$8,Diabetes_Full[#Headers],0)),Data!$B$1:$B$519,$A53,Data!$GT$1:$GT$519,D$10)</f>
        <v>33</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0</v>
      </c>
      <c r="D54" s="85">
        <f>SUMIFS(INDEX(Diabetes_Full[#All],,MATCH(D$9,Diabetes_Full[#Headers],0)),Data!$B$1:$B$519,$A54,Data!$GT$1:$GT$519,D$10)</f>
        <v>0</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349">
        <f t="shared" ref="C55" si="148">IF(C53,C54/C53,NA())</f>
        <v>0</v>
      </c>
      <c r="D55" s="349">
        <f t="shared" ref="D55" si="149">IF(D53,D54/D53,NA())</f>
        <v>0</v>
      </c>
      <c r="E55" s="349" t="e">
        <f t="shared" ref="E55" si="150">IF(E53,E54/E53,NA())</f>
        <v>#N/A</v>
      </c>
      <c r="F55" s="349" t="e">
        <f t="shared" ref="F55" si="151">IF(F53,F54/F53,NA())</f>
        <v>#N/A</v>
      </c>
      <c r="G55" s="349" t="e">
        <f t="shared" ref="G55" si="152">IF(G53,G54/G53,NA())</f>
        <v>#N/A</v>
      </c>
      <c r="H55" s="349" t="e">
        <f t="shared" ref="H55" si="153">IF(H53,H54/H53,NA())</f>
        <v>#N/A</v>
      </c>
      <c r="I55" s="349" t="e">
        <f t="shared" ref="I55" si="154">IF(I53,I54/I53,NA())</f>
        <v>#N/A</v>
      </c>
      <c r="J55" s="349" t="e">
        <f t="shared" ref="J55" si="155">IF(J53,J54/J53,NA())</f>
        <v>#N/A</v>
      </c>
      <c r="K55" s="349" t="e">
        <f t="shared" ref="K55" si="156">IF(K53,K54/K53,NA())</f>
        <v>#N/A</v>
      </c>
      <c r="L55" s="349" t="e">
        <f t="shared" ref="L55" si="157">IF(L53,L54/L53,NA())</f>
        <v>#N/A</v>
      </c>
      <c r="M55" s="349" t="e">
        <f t="shared" ref="M55" si="158">IF(M53,M54/M53,NA())</f>
        <v>#N/A</v>
      </c>
      <c r="N55" s="349" t="e">
        <f t="shared" ref="N55" si="159">IF(N53,N54/N53,NA())</f>
        <v>#N/A</v>
      </c>
    </row>
    <row r="56" spans="1:14" x14ac:dyDescent="0.3">
      <c r="A56" s="105" t="s">
        <v>236</v>
      </c>
      <c r="B56" s="88" t="s">
        <v>316</v>
      </c>
      <c r="C56" s="85">
        <f>SUMIFS(INDEX(Diabetes_Full[#All],,MATCH(C$8,Diabetes_Full[#Headers],0)),Data!$B$1:$B$519,$A56,Data!$GT$1:$GT$519,C$10)</f>
        <v>37</v>
      </c>
      <c r="D56" s="85">
        <f>SUMIFS(INDEX(Diabetes_Full[#All],,MATCH(D$8,Diabetes_Full[#Headers],0)),Data!$B$1:$B$519,$A56,Data!$GT$1:$GT$519,D$10)</f>
        <v>37</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0</v>
      </c>
      <c r="D57" s="85">
        <f>SUMIFS(INDEX(Diabetes_Full[#All],,MATCH(D$9,Diabetes_Full[#Headers],0)),Data!$B$1:$B$519,$A57,Data!$GT$1:$GT$519,D$10)</f>
        <v>0</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349">
        <f t="shared" ref="C58" si="160">IF(C56,C57/C56,NA())</f>
        <v>0</v>
      </c>
      <c r="D58" s="349">
        <f t="shared" ref="D58" si="161">IF(D56,D57/D56,NA())</f>
        <v>0</v>
      </c>
      <c r="E58" s="349" t="e">
        <f t="shared" ref="E58" si="162">IF(E56,E57/E56,NA())</f>
        <v>#N/A</v>
      </c>
      <c r="F58" s="349" t="e">
        <f t="shared" ref="F58" si="163">IF(F56,F57/F56,NA())</f>
        <v>#N/A</v>
      </c>
      <c r="G58" s="349" t="e">
        <f t="shared" ref="G58" si="164">IF(G56,G57/G56,NA())</f>
        <v>#N/A</v>
      </c>
      <c r="H58" s="349" t="e">
        <f t="shared" ref="H58" si="165">IF(H56,H57/H56,NA())</f>
        <v>#N/A</v>
      </c>
      <c r="I58" s="349" t="e">
        <f t="shared" ref="I58" si="166">IF(I56,I57/I56,NA())</f>
        <v>#N/A</v>
      </c>
      <c r="J58" s="349" t="e">
        <f t="shared" ref="J58" si="167">IF(J56,J57/J56,NA())</f>
        <v>#N/A</v>
      </c>
      <c r="K58" s="349" t="e">
        <f t="shared" ref="K58" si="168">IF(K56,K57/K56,NA())</f>
        <v>#N/A</v>
      </c>
      <c r="L58" s="349" t="e">
        <f t="shared" ref="L58" si="169">IF(L56,L57/L56,NA())</f>
        <v>#N/A</v>
      </c>
      <c r="M58" s="349" t="e">
        <f t="shared" ref="M58" si="170">IF(M56,M57/M56,NA())</f>
        <v>#N/A</v>
      </c>
      <c r="N58" s="349" t="e">
        <f t="shared" ref="N58" si="171">IF(N56,N57/N56,NA())</f>
        <v>#N/A</v>
      </c>
    </row>
    <row r="59" spans="1:14" x14ac:dyDescent="0.3">
      <c r="A59" s="104" t="s">
        <v>237</v>
      </c>
      <c r="B59" s="88" t="s">
        <v>316</v>
      </c>
      <c r="C59" s="85">
        <f>SUMIFS(INDEX(Diabetes_Full[#All],,MATCH(C$8,Diabetes_Full[#Headers],0)),Data!$B$1:$B$519,$A59,Data!$GT$1:$GT$519,C$10)</f>
        <v>64</v>
      </c>
      <c r="D59" s="85">
        <f>SUMIFS(INDEX(Diabetes_Full[#All],,MATCH(D$8,Diabetes_Full[#Headers],0)),Data!$B$1:$B$519,$A59,Data!$GT$1:$GT$519,D$10)</f>
        <v>61</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4</v>
      </c>
      <c r="D60" s="85">
        <f>SUMIFS(INDEX(Diabetes_Full[#All],,MATCH(D$9,Diabetes_Full[#Headers],0)),Data!$B$1:$B$519,$A60,Data!$GT$1:$GT$519,D$10)</f>
        <v>4</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349">
        <f t="shared" ref="C61" si="172">IF(C59,C60/C59,NA())</f>
        <v>6.25E-2</v>
      </c>
      <c r="D61" s="349">
        <f t="shared" ref="D61" si="173">IF(D59,D60/D59,NA())</f>
        <v>6.5573770491803282E-2</v>
      </c>
      <c r="E61" s="349" t="e">
        <f t="shared" ref="E61" si="174">IF(E59,E60/E59,NA())</f>
        <v>#N/A</v>
      </c>
      <c r="F61" s="349" t="e">
        <f t="shared" ref="F61" si="175">IF(F59,F60/F59,NA())</f>
        <v>#N/A</v>
      </c>
      <c r="G61" s="349" t="e">
        <f t="shared" ref="G61" si="176">IF(G59,G60/G59,NA())</f>
        <v>#N/A</v>
      </c>
      <c r="H61" s="349" t="e">
        <f t="shared" ref="H61" si="177">IF(H59,H60/H59,NA())</f>
        <v>#N/A</v>
      </c>
      <c r="I61" s="349" t="e">
        <f t="shared" ref="I61" si="178">IF(I59,I60/I59,NA())</f>
        <v>#N/A</v>
      </c>
      <c r="J61" s="349" t="e">
        <f t="shared" ref="J61" si="179">IF(J59,J60/J59,NA())</f>
        <v>#N/A</v>
      </c>
      <c r="K61" s="349" t="e">
        <f t="shared" ref="K61" si="180">IF(K59,K60/K59,NA())</f>
        <v>#N/A</v>
      </c>
      <c r="L61" s="349" t="e">
        <f t="shared" ref="L61" si="181">IF(L59,L60/L59,NA())</f>
        <v>#N/A</v>
      </c>
      <c r="M61" s="349" t="e">
        <f t="shared" ref="M61" si="182">IF(M59,M60/M59,NA())</f>
        <v>#N/A</v>
      </c>
      <c r="N61" s="349" t="e">
        <f t="shared" ref="N61" si="183">IF(N59,N60/N59,NA())</f>
        <v>#N/A</v>
      </c>
    </row>
    <row r="62" spans="1:14" x14ac:dyDescent="0.3">
      <c r="A62" s="104" t="s">
        <v>239</v>
      </c>
      <c r="B62" s="88" t="s">
        <v>316</v>
      </c>
      <c r="C62" s="85">
        <f>SUMIFS(INDEX(Diabetes_Full[#All],,MATCH(C$8,Diabetes_Full[#Headers],0)),Data!$B$1:$B$519,$A62,Data!$GT$1:$GT$519,C$10)</f>
        <v>71</v>
      </c>
      <c r="D62" s="85">
        <f>SUMIFS(INDEX(Diabetes_Full[#All],,MATCH(D$8,Diabetes_Full[#Headers],0)),Data!$B$1:$B$519,$A62,Data!$GT$1:$GT$519,D$10)</f>
        <v>75</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1</v>
      </c>
      <c r="D63" s="85">
        <f>SUMIFS(INDEX(Diabetes_Full[#All],,MATCH(D$9,Diabetes_Full[#Headers],0)),Data!$B$1:$B$519,$A63,Data!$GT$1:$GT$519,D$10)</f>
        <v>2</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349">
        <f t="shared" ref="C64" si="184">IF(C62,C63/C62,NA())</f>
        <v>1.4084507042253521E-2</v>
      </c>
      <c r="D64" s="349">
        <f t="shared" ref="D64" si="185">IF(D62,D63/D62,NA())</f>
        <v>2.6666666666666668E-2</v>
      </c>
      <c r="E64" s="349" t="e">
        <f t="shared" ref="E64" si="186">IF(E62,E63/E62,NA())</f>
        <v>#N/A</v>
      </c>
      <c r="F64" s="349" t="e">
        <f t="shared" ref="F64" si="187">IF(F62,F63/F62,NA())</f>
        <v>#N/A</v>
      </c>
      <c r="G64" s="349" t="e">
        <f t="shared" ref="G64" si="188">IF(G62,G63/G62,NA())</f>
        <v>#N/A</v>
      </c>
      <c r="H64" s="349" t="e">
        <f t="shared" ref="H64" si="189">IF(H62,H63/H62,NA())</f>
        <v>#N/A</v>
      </c>
      <c r="I64" s="349" t="e">
        <f t="shared" ref="I64" si="190">IF(I62,I63/I62,NA())</f>
        <v>#N/A</v>
      </c>
      <c r="J64" s="349" t="e">
        <f t="shared" ref="J64" si="191">IF(J62,J63/J62,NA())</f>
        <v>#N/A</v>
      </c>
      <c r="K64" s="349" t="e">
        <f t="shared" ref="K64" si="192">IF(K62,K63/K62,NA())</f>
        <v>#N/A</v>
      </c>
      <c r="L64" s="349" t="e">
        <f t="shared" ref="L64" si="193">IF(L62,L63/L62,NA())</f>
        <v>#N/A</v>
      </c>
      <c r="M64" s="349" t="e">
        <f t="shared" ref="M64" si="194">IF(M62,M63/M62,NA())</f>
        <v>#N/A</v>
      </c>
      <c r="N64" s="349" t="e">
        <f t="shared" ref="N64" si="195">IF(N62,N63/N62,NA())</f>
        <v>#N/A</v>
      </c>
    </row>
    <row r="65" spans="1:14" x14ac:dyDescent="0.3">
      <c r="A65" s="104" t="s">
        <v>225</v>
      </c>
      <c r="B65" s="88" t="s">
        <v>316</v>
      </c>
      <c r="C65" s="85">
        <f>SUMIFS(INDEX(Diabetes_Full[#All],,MATCH(C$8,Diabetes_Full[#Headers],0)),Data!$B$1:$B$519,$A65,Data!$GT$1:$GT$519,C$10)</f>
        <v>52</v>
      </c>
      <c r="D65" s="85">
        <f>SUMIFS(INDEX(Diabetes_Full[#All],,MATCH(D$8,Diabetes_Full[#Headers],0)),Data!$B$1:$B$519,$A65,Data!$GT$1:$GT$519,D$10)</f>
        <v>56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2</v>
      </c>
      <c r="D66" s="85">
        <f>SUMIFS(INDEX(Diabetes_Full[#All],,MATCH(D$9,Diabetes_Full[#Headers],0)),Data!$B$1:$B$519,$A66,Data!$GT$1:$GT$519,D$10)</f>
        <v>2</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349">
        <f t="shared" ref="C67" si="196">IF(C65,C66/C65,NA())</f>
        <v>3.8461538461538464E-2</v>
      </c>
      <c r="D67" s="349">
        <f t="shared" ref="D67" si="197">IF(D65,D66/D65,NA())</f>
        <v>3.5714285714285712E-2</v>
      </c>
      <c r="E67" s="349" t="e">
        <f t="shared" ref="E67" si="198">IF(E65,E66/E65,NA())</f>
        <v>#N/A</v>
      </c>
      <c r="F67" s="349" t="e">
        <f t="shared" ref="F67" si="199">IF(F65,F66/F65,NA())</f>
        <v>#N/A</v>
      </c>
      <c r="G67" s="349" t="e">
        <f t="shared" ref="G67" si="200">IF(G65,G66/G65,NA())</f>
        <v>#N/A</v>
      </c>
      <c r="H67" s="349" t="e">
        <f t="shared" ref="H67" si="201">IF(H65,H66/H65,NA())</f>
        <v>#N/A</v>
      </c>
      <c r="I67" s="349" t="e">
        <f t="shared" ref="I67" si="202">IF(I65,I66/I65,NA())</f>
        <v>#N/A</v>
      </c>
      <c r="J67" s="349" t="e">
        <f t="shared" ref="J67" si="203">IF(J65,J66/J65,NA())</f>
        <v>#N/A</v>
      </c>
      <c r="K67" s="349" t="e">
        <f t="shared" ref="K67" si="204">IF(K65,K66/K65,NA())</f>
        <v>#N/A</v>
      </c>
      <c r="L67" s="349" t="e">
        <f t="shared" ref="L67" si="205">IF(L65,L66/L65,NA())</f>
        <v>#N/A</v>
      </c>
      <c r="M67" s="349" t="e">
        <f t="shared" ref="M67" si="206">IF(M65,M66/M65,NA())</f>
        <v>#N/A</v>
      </c>
      <c r="N67" s="349" t="e">
        <f t="shared" ref="N67" si="207">IF(N65,N66/N65,NA())</f>
        <v>#N/A</v>
      </c>
    </row>
    <row r="68" spans="1:14" x14ac:dyDescent="0.3">
      <c r="A68" s="104" t="s">
        <v>134</v>
      </c>
      <c r="B68" s="88" t="s">
        <v>316</v>
      </c>
      <c r="C68" s="85">
        <f>SUMIFS(INDEX(Diabetes_Full[#All],,MATCH(C$8,Diabetes_Full[#Headers],0)),Data!$B$1:$B$519,$A68,Data!$GT$1:$GT$519,C$10)</f>
        <v>47</v>
      </c>
      <c r="D68" s="85">
        <f>SUMIFS(INDEX(Diabetes_Full[#All],,MATCH(D$8,Diabetes_Full[#Headers],0)),Data!$B$1:$B$519,$A68,Data!$GT$1:$GT$519,D$10)</f>
        <v>47</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1</v>
      </c>
      <c r="D69" s="85">
        <f>SUMIFS(INDEX(Diabetes_Full[#All],,MATCH(D$9,Diabetes_Full[#Headers],0)),Data!$B$1:$B$519,$A69,Data!$GT$1:$GT$519,D$10)</f>
        <v>1</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349">
        <f t="shared" ref="C70" si="208">IF(C68,C69/C68,NA())</f>
        <v>2.1276595744680851E-2</v>
      </c>
      <c r="D70" s="349">
        <f t="shared" ref="D70" si="209">IF(D68,D69/D68,NA())</f>
        <v>2.1276595744680851E-2</v>
      </c>
      <c r="E70" s="349" t="e">
        <f t="shared" ref="E70" si="210">IF(E68,E69/E68,NA())</f>
        <v>#N/A</v>
      </c>
      <c r="F70" s="349" t="e">
        <f t="shared" ref="F70" si="211">IF(F68,F69/F68,NA())</f>
        <v>#N/A</v>
      </c>
      <c r="G70" s="349" t="e">
        <f t="shared" ref="G70" si="212">IF(G68,G69/G68,NA())</f>
        <v>#N/A</v>
      </c>
      <c r="H70" s="349" t="e">
        <f t="shared" ref="H70" si="213">IF(H68,H69/H68,NA())</f>
        <v>#N/A</v>
      </c>
      <c r="I70" s="349" t="e">
        <f t="shared" ref="I70" si="214">IF(I68,I69/I68,NA())</f>
        <v>#N/A</v>
      </c>
      <c r="J70" s="349" t="e">
        <f t="shared" ref="J70" si="215">IF(J68,J69/J68,NA())</f>
        <v>#N/A</v>
      </c>
      <c r="K70" s="349" t="e">
        <f t="shared" ref="K70" si="216">IF(K68,K69/K68,NA())</f>
        <v>#N/A</v>
      </c>
      <c r="L70" s="349" t="e">
        <f t="shared" ref="L70" si="217">IF(L68,L69/L68,NA())</f>
        <v>#N/A</v>
      </c>
      <c r="M70" s="349" t="e">
        <f t="shared" ref="M70" si="218">IF(M68,M69/M68,NA())</f>
        <v>#N/A</v>
      </c>
      <c r="N70" s="349" t="e">
        <f t="shared" ref="N70" si="219">IF(N68,N69/N68,NA())</f>
        <v>#N/A</v>
      </c>
    </row>
    <row r="71" spans="1:14" x14ac:dyDescent="0.3">
      <c r="A71" s="105" t="s">
        <v>137</v>
      </c>
      <c r="B71" s="88" t="s">
        <v>316</v>
      </c>
      <c r="C71" s="85">
        <f>SUMIFS(INDEX(Diabetes_Full[#All],,MATCH(C$8,Diabetes_Full[#Headers],0)),Data!$B$1:$B$519,$A71,Data!$GT$1:$GT$519,C$10)</f>
        <v>97</v>
      </c>
      <c r="D71" s="85">
        <f>SUMIFS(INDEX(Diabetes_Full[#All],,MATCH(D$8,Diabetes_Full[#Headers],0)),Data!$B$1:$B$519,$A71,Data!$GT$1:$GT$519,D$10)</f>
        <v>100</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27</v>
      </c>
      <c r="D72" s="85">
        <f>SUMIFS(INDEX(Diabetes_Full[#All],,MATCH(D$9,Diabetes_Full[#Headers],0)),Data!$B$1:$B$519,$A72,Data!$GT$1:$GT$519,D$10)</f>
        <v>27</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349">
        <f t="shared" ref="C73" si="220">IF(C71,C72/C71,NA())</f>
        <v>0.27835051546391754</v>
      </c>
      <c r="D73" s="349">
        <f t="shared" ref="D73" si="221">IF(D71,D72/D71,NA())</f>
        <v>0.27</v>
      </c>
      <c r="E73" s="349" t="e">
        <f t="shared" ref="E73" si="222">IF(E71,E72/E71,NA())</f>
        <v>#N/A</v>
      </c>
      <c r="F73" s="349" t="e">
        <f t="shared" ref="F73" si="223">IF(F71,F72/F71,NA())</f>
        <v>#N/A</v>
      </c>
      <c r="G73" s="349" t="e">
        <f t="shared" ref="G73" si="224">IF(G71,G72/G71,NA())</f>
        <v>#N/A</v>
      </c>
      <c r="H73" s="349" t="e">
        <f t="shared" ref="H73" si="225">IF(H71,H72/H71,NA())</f>
        <v>#N/A</v>
      </c>
      <c r="I73" s="349" t="e">
        <f t="shared" ref="I73" si="226">IF(I71,I72/I71,NA())</f>
        <v>#N/A</v>
      </c>
      <c r="J73" s="349" t="e">
        <f t="shared" ref="J73" si="227">IF(J71,J72/J71,NA())</f>
        <v>#N/A</v>
      </c>
      <c r="K73" s="349" t="e">
        <f t="shared" ref="K73" si="228">IF(K71,K72/K71,NA())</f>
        <v>#N/A</v>
      </c>
      <c r="L73" s="349" t="e">
        <f t="shared" ref="L73" si="229">IF(L71,L72/L71,NA())</f>
        <v>#N/A</v>
      </c>
      <c r="M73" s="349" t="e">
        <f t="shared" ref="M73" si="230">IF(M71,M72/M71,NA())</f>
        <v>#N/A</v>
      </c>
      <c r="N73" s="349" t="e">
        <f t="shared" ref="N73" si="231">IF(N71,N72/N71,NA())</f>
        <v>#N/A</v>
      </c>
    </row>
    <row r="74" spans="1:14" x14ac:dyDescent="0.3">
      <c r="A74" s="104" t="s">
        <v>164</v>
      </c>
      <c r="B74" s="88" t="s">
        <v>316</v>
      </c>
      <c r="C74" s="85">
        <f>SUMIFS(INDEX(Diabetes_Full[#All],,MATCH(C$8,Diabetes_Full[#Headers],0)),Data!$B$1:$B$519,$A74,Data!$GT$1:$GT$519,C$10)</f>
        <v>44</v>
      </c>
      <c r="D74" s="85">
        <f>SUMIFS(INDEX(Diabetes_Full[#All],,MATCH(D$8,Diabetes_Full[#Headers],0)),Data!$B$1:$B$519,$A74,Data!$GT$1:$GT$519,D$10)</f>
        <v>42</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1</v>
      </c>
      <c r="D75" s="85">
        <f>SUMIFS(INDEX(Diabetes_Full[#All],,MATCH(D$9,Diabetes_Full[#Headers],0)),Data!$B$1:$B$519,$A75,Data!$GT$1:$GT$519,D$10)</f>
        <v>1</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349">
        <f t="shared" ref="C76" si="232">IF(C74,C75/C74,NA())</f>
        <v>2.2727272727272728E-2</v>
      </c>
      <c r="D76" s="349">
        <f t="shared" ref="D76" si="233">IF(D74,D75/D74,NA())</f>
        <v>2.3809523809523808E-2</v>
      </c>
      <c r="E76" s="349" t="e">
        <f t="shared" ref="E76" si="234">IF(E74,E75/E74,NA())</f>
        <v>#N/A</v>
      </c>
      <c r="F76" s="349" t="e">
        <f t="shared" ref="F76" si="235">IF(F74,F75/F74,NA())</f>
        <v>#N/A</v>
      </c>
      <c r="G76" s="349" t="e">
        <f t="shared" ref="G76" si="236">IF(G74,G75/G74,NA())</f>
        <v>#N/A</v>
      </c>
      <c r="H76" s="349" t="e">
        <f t="shared" ref="H76" si="237">IF(H74,H75/H74,NA())</f>
        <v>#N/A</v>
      </c>
      <c r="I76" s="349" t="e">
        <f t="shared" ref="I76" si="238">IF(I74,I75/I74,NA())</f>
        <v>#N/A</v>
      </c>
      <c r="J76" s="349" t="e">
        <f t="shared" ref="J76" si="239">IF(J74,J75/J74,NA())</f>
        <v>#N/A</v>
      </c>
      <c r="K76" s="349" t="e">
        <f t="shared" ref="K76" si="240">IF(K74,K75/K74,NA())</f>
        <v>#N/A</v>
      </c>
      <c r="L76" s="349" t="e">
        <f t="shared" ref="L76" si="241">IF(L74,L75/L74,NA())</f>
        <v>#N/A</v>
      </c>
      <c r="M76" s="349" t="e">
        <f t="shared" ref="M76" si="242">IF(M74,M75/M74,NA())</f>
        <v>#N/A</v>
      </c>
      <c r="N76" s="349" t="e">
        <f t="shared" ref="N76" si="243">IF(N74,N75/N74,NA())</f>
        <v>#N/A</v>
      </c>
    </row>
    <row r="77" spans="1:14" x14ac:dyDescent="0.3">
      <c r="A77" s="104" t="s">
        <v>167</v>
      </c>
      <c r="B77" s="88" t="s">
        <v>316</v>
      </c>
      <c r="C77" s="85">
        <f>SUMIFS(INDEX(Diabetes_Full[#All],,MATCH(C$8,Diabetes_Full[#Headers],0)),Data!$B$1:$B$519,$A77,Data!$GT$1:$GT$519,C$10)</f>
        <v>32</v>
      </c>
      <c r="D77" s="85">
        <f>SUMIFS(INDEX(Diabetes_Full[#All],,MATCH(D$8,Diabetes_Full[#Headers],0)),Data!$B$1:$B$519,$A77,Data!$GT$1:$GT$519,D$10)</f>
        <v>31</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1</v>
      </c>
      <c r="D78" s="85">
        <f>SUMIFS(INDEX(Diabetes_Full[#All],,MATCH(D$9,Diabetes_Full[#Headers],0)),Data!$B$1:$B$519,$A78,Data!$GT$1:$GT$519,D$10)</f>
        <v>1</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349">
        <f t="shared" ref="C79" si="244">IF(C77,C78/C77,NA())</f>
        <v>3.125E-2</v>
      </c>
      <c r="D79" s="349">
        <f t="shared" ref="D79" si="245">IF(D77,D78/D77,NA())</f>
        <v>3.2258064516129031E-2</v>
      </c>
      <c r="E79" s="349" t="e">
        <f t="shared" ref="E79" si="246">IF(E77,E78/E77,NA())</f>
        <v>#N/A</v>
      </c>
      <c r="F79" s="349" t="e">
        <f t="shared" ref="F79" si="247">IF(F77,F78/F77,NA())</f>
        <v>#N/A</v>
      </c>
      <c r="G79" s="349" t="e">
        <f t="shared" ref="G79" si="248">IF(G77,G78/G77,NA())</f>
        <v>#N/A</v>
      </c>
      <c r="H79" s="349" t="e">
        <f t="shared" ref="H79" si="249">IF(H77,H78/H77,NA())</f>
        <v>#N/A</v>
      </c>
      <c r="I79" s="349" t="e">
        <f t="shared" ref="I79" si="250">IF(I77,I78/I77,NA())</f>
        <v>#N/A</v>
      </c>
      <c r="J79" s="349" t="e">
        <f t="shared" ref="J79" si="251">IF(J77,J78/J77,NA())</f>
        <v>#N/A</v>
      </c>
      <c r="K79" s="349" t="e">
        <f t="shared" ref="K79" si="252">IF(K77,K78/K77,NA())</f>
        <v>#N/A</v>
      </c>
      <c r="L79" s="349" t="e">
        <f t="shared" ref="L79" si="253">IF(L77,L78/L77,NA())</f>
        <v>#N/A</v>
      </c>
      <c r="M79" s="349" t="e">
        <f t="shared" ref="M79" si="254">IF(M77,M78/M77,NA())</f>
        <v>#N/A</v>
      </c>
      <c r="N79" s="349" t="e">
        <f t="shared" ref="N79" si="255">IF(N77,N78/N77,NA())</f>
        <v>#N/A</v>
      </c>
    </row>
    <row r="80" spans="1:14" x14ac:dyDescent="0.3">
      <c r="A80" s="104" t="s">
        <v>241</v>
      </c>
      <c r="B80" s="88" t="s">
        <v>316</v>
      </c>
      <c r="C80" s="85">
        <f>SUMIFS(INDEX(Diabetes_Full[#All],,MATCH(C$8,Diabetes_Full[#Headers],0)),Data!$B$1:$B$519,$A80,Data!$GT$1:$GT$519,C$10)</f>
        <v>91</v>
      </c>
      <c r="D80" s="85">
        <f>SUMIFS(INDEX(Diabetes_Full[#All],,MATCH(D$8,Diabetes_Full[#Headers],0)),Data!$B$1:$B$519,$A80,Data!$GT$1:$GT$519,D$10)</f>
        <v>91</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54</v>
      </c>
      <c r="D81" s="85">
        <f>SUMIFS(INDEX(Diabetes_Full[#All],,MATCH(D$9,Diabetes_Full[#Headers],0)),Data!$B$1:$B$519,$A81,Data!$GT$1:$GT$519,D$10)</f>
        <v>53</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349">
        <f t="shared" ref="C82" si="256">IF(C80,C81/C80,NA())</f>
        <v>0.59340659340659341</v>
      </c>
      <c r="D82" s="349">
        <f t="shared" ref="D82" si="257">IF(D80,D81/D80,NA())</f>
        <v>0.58241758241758246</v>
      </c>
      <c r="E82" s="349" t="e">
        <f t="shared" ref="E82" si="258">IF(E80,E81/E80,NA())</f>
        <v>#N/A</v>
      </c>
      <c r="F82" s="349" t="e">
        <f t="shared" ref="F82" si="259">IF(F80,F81/F80,NA())</f>
        <v>#N/A</v>
      </c>
      <c r="G82" s="349" t="e">
        <f t="shared" ref="G82" si="260">IF(G80,G81/G80,NA())</f>
        <v>#N/A</v>
      </c>
      <c r="H82" s="349" t="e">
        <f t="shared" ref="H82" si="261">IF(H80,H81/H80,NA())</f>
        <v>#N/A</v>
      </c>
      <c r="I82" s="349" t="e">
        <f t="shared" ref="I82" si="262">IF(I80,I81/I80,NA())</f>
        <v>#N/A</v>
      </c>
      <c r="J82" s="349" t="e">
        <f t="shared" ref="J82" si="263">IF(J80,J81/J80,NA())</f>
        <v>#N/A</v>
      </c>
      <c r="K82" s="349" t="e">
        <f t="shared" ref="K82" si="264">IF(K80,K81/K80,NA())</f>
        <v>#N/A</v>
      </c>
      <c r="L82" s="349" t="e">
        <f t="shared" ref="L82" si="265">IF(L80,L81/L80,NA())</f>
        <v>#N/A</v>
      </c>
      <c r="M82" s="349" t="e">
        <f t="shared" ref="M82" si="266">IF(M80,M81/M80,NA())</f>
        <v>#N/A</v>
      </c>
      <c r="N82" s="349" t="e">
        <f t="shared" ref="N82" si="267">IF(N80,N81/N80,NA())</f>
        <v>#N/A</v>
      </c>
    </row>
    <row r="83" spans="1:14" x14ac:dyDescent="0.3">
      <c r="A83" s="104" t="s">
        <v>221</v>
      </c>
      <c r="B83" s="88" t="s">
        <v>316</v>
      </c>
      <c r="C83" s="85">
        <f>SUMIFS(INDEX(Diabetes_Full[#All],,MATCH(C$8,Diabetes_Full[#Headers],0)),Data!$B$1:$B$519,$A83,Data!$GT$1:$GT$519,C$10)</f>
        <v>46</v>
      </c>
      <c r="D83" s="85">
        <f>SUMIFS(INDEX(Diabetes_Full[#All],,MATCH(D$8,Diabetes_Full[#Headers],0)),Data!$B$1:$B$519,$A83,Data!$GT$1:$GT$519,D$10)</f>
        <v>43</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2</v>
      </c>
      <c r="D84" s="85">
        <f>SUMIFS(INDEX(Diabetes_Full[#All],,MATCH(D$9,Diabetes_Full[#Headers],0)),Data!$B$1:$B$519,$A84,Data!$GT$1:$GT$519,D$10)</f>
        <v>3</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312</v>
      </c>
      <c r="B85" s="89" t="s">
        <v>384</v>
      </c>
      <c r="C85" s="349">
        <f t="shared" ref="C85" si="268">IF(C83,C84/C83,NA())</f>
        <v>4.3478260869565216E-2</v>
      </c>
      <c r="D85" s="349">
        <f t="shared" ref="D85" si="269">IF(D83,D84/D83,NA())</f>
        <v>6.9767441860465115E-2</v>
      </c>
      <c r="E85" s="349" t="e">
        <f t="shared" ref="E85" si="270">IF(E83,E84/E83,NA())</f>
        <v>#N/A</v>
      </c>
      <c r="F85" s="349" t="e">
        <f t="shared" ref="F85" si="271">IF(F83,F84/F83,NA())</f>
        <v>#N/A</v>
      </c>
      <c r="G85" s="349" t="e">
        <f t="shared" ref="G85" si="272">IF(G83,G84/G83,NA())</f>
        <v>#N/A</v>
      </c>
      <c r="H85" s="349" t="e">
        <f t="shared" ref="H85" si="273">IF(H83,H84/H83,NA())</f>
        <v>#N/A</v>
      </c>
      <c r="I85" s="349" t="e">
        <f t="shared" ref="I85" si="274">IF(I83,I84/I83,NA())</f>
        <v>#N/A</v>
      </c>
      <c r="J85" s="349" t="e">
        <f t="shared" ref="J85" si="275">IF(J83,J84/J83,NA())</f>
        <v>#N/A</v>
      </c>
      <c r="K85" s="349" t="e">
        <f t="shared" ref="K85" si="276">IF(K83,K84/K83,NA())</f>
        <v>#N/A</v>
      </c>
      <c r="L85" s="349" t="e">
        <f t="shared" ref="L85" si="277">IF(L83,L84/L83,NA())</f>
        <v>#N/A</v>
      </c>
      <c r="M85" s="349" t="e">
        <f t="shared" ref="M85" si="278">IF(M83,M84/M83,NA())</f>
        <v>#N/A</v>
      </c>
      <c r="N85" s="349" t="e">
        <f t="shared" ref="N85" si="279">IF(N83,N84/N83,NA())</f>
        <v>#N/A</v>
      </c>
    </row>
    <row r="86" spans="1:14" x14ac:dyDescent="0.3">
      <c r="A86" s="105" t="s">
        <v>175</v>
      </c>
      <c r="B86" s="88" t="s">
        <v>316</v>
      </c>
      <c r="C86" s="85">
        <f>SUMIFS(INDEX(Diabetes_Full[#All],,MATCH(C$8,Diabetes_Full[#Headers],0)),Data!$B$1:$B$519,$A86,Data!$GT$1:$GT$519,C$10)</f>
        <v>66</v>
      </c>
      <c r="D86" s="85">
        <f>SUMIFS(INDEX(Diabetes_Full[#All],,MATCH(D$8,Diabetes_Full[#Headers],0)),Data!$B$1:$B$519,$A86,Data!$GT$1:$GT$519,D$10)</f>
        <v>62</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16</v>
      </c>
      <c r="D87" s="85">
        <f>SUMIFS(INDEX(Diabetes_Full[#All],,MATCH(D$9,Diabetes_Full[#Headers],0)),Data!$B$1:$B$519,$A87,Data!$GT$1:$GT$519,D$10)</f>
        <v>16</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349">
        <f t="shared" ref="C88" si="280">IF(C86,C87/C86,NA())</f>
        <v>0.24242424242424243</v>
      </c>
      <c r="D88" s="349">
        <f t="shared" ref="D88" si="281">IF(D86,D87/D86,NA())</f>
        <v>0.25806451612903225</v>
      </c>
      <c r="E88" s="349" t="e">
        <f t="shared" ref="E88" si="282">IF(E86,E87/E86,NA())</f>
        <v>#N/A</v>
      </c>
      <c r="F88" s="349" t="e">
        <f t="shared" ref="F88" si="283">IF(F86,F87/F86,NA())</f>
        <v>#N/A</v>
      </c>
      <c r="G88" s="349" t="e">
        <f t="shared" ref="G88" si="284">IF(G86,G87/G86,NA())</f>
        <v>#N/A</v>
      </c>
      <c r="H88" s="349" t="e">
        <f t="shared" ref="H88" si="285">IF(H86,H87/H86,NA())</f>
        <v>#N/A</v>
      </c>
      <c r="I88" s="349" t="e">
        <f t="shared" ref="I88" si="286">IF(I86,I87/I86,NA())</f>
        <v>#N/A</v>
      </c>
      <c r="J88" s="349" t="e">
        <f t="shared" ref="J88" si="287">IF(J86,J87/J86,NA())</f>
        <v>#N/A</v>
      </c>
      <c r="K88" s="349" t="e">
        <f t="shared" ref="K88" si="288">IF(K86,K87/K86,NA())</f>
        <v>#N/A</v>
      </c>
      <c r="L88" s="349" t="e">
        <f t="shared" ref="L88" si="289">IF(L86,L87/L86,NA())</f>
        <v>#N/A</v>
      </c>
      <c r="M88" s="349" t="e">
        <f t="shared" ref="M88" si="290">IF(M86,M87/M86,NA())</f>
        <v>#N/A</v>
      </c>
      <c r="N88" s="349" t="e">
        <f t="shared" ref="N88" si="291">IF(N86,N87/N86,NA())</f>
        <v>#N/A</v>
      </c>
    </row>
    <row r="89" spans="1:14" x14ac:dyDescent="0.3">
      <c r="A89" s="105" t="s">
        <v>244</v>
      </c>
      <c r="B89" s="88" t="s">
        <v>316</v>
      </c>
      <c r="C89" s="85">
        <f>SUMIFS(INDEX(Diabetes_Full[#All],,MATCH(C$8,Diabetes_Full[#Headers],0)),Data!$B$1:$B$519,$A89,Data!$GT$1:$GT$519,C$10)</f>
        <v>31</v>
      </c>
      <c r="D89" s="85">
        <f>SUMIFS(INDEX(Diabetes_Full[#All],,MATCH(D$8,Diabetes_Full[#Headers],0)),Data!$B$1:$B$519,$A89,Data!$GT$1:$GT$519,D$10)</f>
        <v>31</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8</v>
      </c>
      <c r="D90" s="85">
        <f>SUMIFS(INDEX(Diabetes_Full[#All],,MATCH(D$9,Diabetes_Full[#Headers],0)),Data!$B$1:$B$519,$A90,Data!$GT$1:$GT$519,D$10)</f>
        <v>9</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349">
        <f t="shared" ref="C91" si="292">IF(C89,C90/C89,NA())</f>
        <v>0.25806451612903225</v>
      </c>
      <c r="D91" s="349">
        <f t="shared" ref="D91" si="293">IF(D89,D90/D89,NA())</f>
        <v>0.29032258064516131</v>
      </c>
      <c r="E91" s="349" t="e">
        <f t="shared" ref="E91" si="294">IF(E89,E90/E89,NA())</f>
        <v>#N/A</v>
      </c>
      <c r="F91" s="349" t="e">
        <f t="shared" ref="F91" si="295">IF(F89,F90/F89,NA())</f>
        <v>#N/A</v>
      </c>
      <c r="G91" s="349" t="e">
        <f t="shared" ref="G91" si="296">IF(G89,G90/G89,NA())</f>
        <v>#N/A</v>
      </c>
      <c r="H91" s="349" t="e">
        <f t="shared" ref="H91" si="297">IF(H89,H90/H89,NA())</f>
        <v>#N/A</v>
      </c>
      <c r="I91" s="349" t="e">
        <f t="shared" ref="I91" si="298">IF(I89,I90/I89,NA())</f>
        <v>#N/A</v>
      </c>
      <c r="J91" s="349" t="e">
        <f t="shared" ref="J91" si="299">IF(J89,J90/J89,NA())</f>
        <v>#N/A</v>
      </c>
      <c r="K91" s="349" t="e">
        <f t="shared" ref="K91" si="300">IF(K89,K90/K89,NA())</f>
        <v>#N/A</v>
      </c>
      <c r="L91" s="349" t="e">
        <f t="shared" ref="L91" si="301">IF(L89,L90/L89,NA())</f>
        <v>#N/A</v>
      </c>
      <c r="M91" s="349" t="e">
        <f t="shared" ref="M91" si="302">IF(M89,M90/M89,NA())</f>
        <v>#N/A</v>
      </c>
      <c r="N91" s="349" t="e">
        <f t="shared" ref="N91" si="303">IF(N89,N90/N89,NA())</f>
        <v>#N/A</v>
      </c>
    </row>
    <row r="92" spans="1:14" x14ac:dyDescent="0.3">
      <c r="A92" s="104" t="s">
        <v>246</v>
      </c>
      <c r="B92" s="88" t="s">
        <v>316</v>
      </c>
      <c r="C92" s="85">
        <f>SUMIFS(INDEX(Diabetes_Full[#All],,MATCH(C$8,Diabetes_Full[#Headers],0)),Data!$B$1:$B$519,$A92,Data!$GT$1:$GT$519,C$10)</f>
        <v>40</v>
      </c>
      <c r="D92" s="85">
        <f>SUMIFS(INDEX(Diabetes_Full[#All],,MATCH(D$8,Diabetes_Full[#Headers],0)),Data!$B$1:$B$519,$A92,Data!$GT$1:$GT$519,D$10)</f>
        <v>36</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0</v>
      </c>
      <c r="D93" s="85">
        <f>SUMIFS(INDEX(Diabetes_Full[#All],,MATCH(D$9,Diabetes_Full[#Headers],0)),Data!$B$1:$B$519,$A93,Data!$GT$1:$GT$519,D$10)</f>
        <v>0</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349">
        <f t="shared" ref="C94" si="304">IF(C92,C93/C92,NA())</f>
        <v>0</v>
      </c>
      <c r="D94" s="349">
        <f t="shared" ref="D94" si="305">IF(D92,D93/D92,NA())</f>
        <v>0</v>
      </c>
      <c r="E94" s="349" t="e">
        <f t="shared" ref="E94" si="306">IF(E92,E93/E92,NA())</f>
        <v>#N/A</v>
      </c>
      <c r="F94" s="349" t="e">
        <f t="shared" ref="F94" si="307">IF(F92,F93/F92,NA())</f>
        <v>#N/A</v>
      </c>
      <c r="G94" s="349" t="e">
        <f t="shared" ref="G94" si="308">IF(G92,G93/G92,NA())</f>
        <v>#N/A</v>
      </c>
      <c r="H94" s="349" t="e">
        <f t="shared" ref="H94" si="309">IF(H92,H93/H92,NA())</f>
        <v>#N/A</v>
      </c>
      <c r="I94" s="349" t="e">
        <f t="shared" ref="I94" si="310">IF(I92,I93/I92,NA())</f>
        <v>#N/A</v>
      </c>
      <c r="J94" s="349" t="e">
        <f t="shared" ref="J94" si="311">IF(J92,J93/J92,NA())</f>
        <v>#N/A</v>
      </c>
      <c r="K94" s="349" t="e">
        <f t="shared" ref="K94" si="312">IF(K92,K93/K92,NA())</f>
        <v>#N/A</v>
      </c>
      <c r="L94" s="349" t="e">
        <f t="shared" ref="L94" si="313">IF(L92,L93/L92,NA())</f>
        <v>#N/A</v>
      </c>
      <c r="M94" s="349" t="e">
        <f t="shared" ref="M94" si="314">IF(M92,M93/M92,NA())</f>
        <v>#N/A</v>
      </c>
      <c r="N94" s="349" t="e">
        <f t="shared" ref="N94" si="315">IF(N92,N93/N92,NA())</f>
        <v>#N/A</v>
      </c>
    </row>
    <row r="95" spans="1:14" x14ac:dyDescent="0.3">
      <c r="A95" s="104" t="s">
        <v>245</v>
      </c>
      <c r="B95" s="88" t="s">
        <v>316</v>
      </c>
      <c r="C95" s="85">
        <f>SUMIFS(INDEX(Diabetes_Full[#All],,MATCH(C$8,Diabetes_Full[#Headers],0)),Data!$B$1:$B$519,$A95,Data!$GT$1:$GT$519,C$10)</f>
        <v>36</v>
      </c>
      <c r="D95" s="85">
        <f>SUMIFS(INDEX(Diabetes_Full[#All],,MATCH(D$8,Diabetes_Full[#Headers],0)),Data!$B$1:$B$519,$A95,Data!$GT$1:$GT$519,D$10)</f>
        <v>36</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0</v>
      </c>
      <c r="D96" s="85">
        <f>SUMIFS(INDEX(Diabetes_Full[#All],,MATCH(D$9,Diabetes_Full[#Headers],0)),Data!$B$1:$B$519,$A96,Data!$GT$1:$GT$519,D$10)</f>
        <v>0</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349">
        <f t="shared" ref="C97" si="316">IF(C95,C96/C95,NA())</f>
        <v>0</v>
      </c>
      <c r="D97" s="349">
        <f t="shared" ref="D97" si="317">IF(D95,D96/D95,NA())</f>
        <v>0</v>
      </c>
      <c r="E97" s="349" t="e">
        <f t="shared" ref="E97" si="318">IF(E95,E96/E95,NA())</f>
        <v>#N/A</v>
      </c>
      <c r="F97" s="349" t="e">
        <f t="shared" ref="F97" si="319">IF(F95,F96/F95,NA())</f>
        <v>#N/A</v>
      </c>
      <c r="G97" s="349" t="e">
        <f t="shared" ref="G97" si="320">IF(G95,G96/G95,NA())</f>
        <v>#N/A</v>
      </c>
      <c r="H97" s="349" t="e">
        <f t="shared" ref="H97" si="321">IF(H95,H96/H95,NA())</f>
        <v>#N/A</v>
      </c>
      <c r="I97" s="349" t="e">
        <f t="shared" ref="I97" si="322">IF(I95,I96/I95,NA())</f>
        <v>#N/A</v>
      </c>
      <c r="J97" s="349" t="e">
        <f t="shared" ref="J97" si="323">IF(J95,J96/J95,NA())</f>
        <v>#N/A</v>
      </c>
      <c r="K97" s="349" t="e">
        <f t="shared" ref="K97" si="324">IF(K95,K96/K95,NA())</f>
        <v>#N/A</v>
      </c>
      <c r="L97" s="349" t="e">
        <f t="shared" ref="L97" si="325">IF(L95,L96/L95,NA())</f>
        <v>#N/A</v>
      </c>
      <c r="M97" s="349" t="e">
        <f t="shared" ref="M97" si="326">IF(M95,M96/M95,NA())</f>
        <v>#N/A</v>
      </c>
      <c r="N97" s="349" t="e">
        <f t="shared" ref="N97" si="327">IF(N95,N96/N95,NA())</f>
        <v>#N/A</v>
      </c>
    </row>
    <row r="98" spans="1:14" x14ac:dyDescent="0.3">
      <c r="A98" s="105" t="s">
        <v>185</v>
      </c>
      <c r="B98" s="88" t="s">
        <v>316</v>
      </c>
      <c r="C98" s="85">
        <f>SUMIFS(INDEX(Diabetes_Full[#All],,MATCH(C$8,Diabetes_Full[#Headers],0)),Data!$B$1:$B$519,$A98,Data!$GT$1:$GT$519,C$10)</f>
        <v>34</v>
      </c>
      <c r="D98" s="85">
        <f>SUMIFS(INDEX(Diabetes_Full[#All],,MATCH(D$8,Diabetes_Full[#Headers],0)),Data!$B$1:$B$519,$A98,Data!$GT$1:$GT$519,D$10)</f>
        <v>32</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0</v>
      </c>
      <c r="D99" s="85">
        <f>SUMIFS(INDEX(Diabetes_Full[#All],,MATCH(D$9,Diabetes_Full[#Headers],0)),Data!$B$1:$B$519,$A99,Data!$GT$1:$GT$519,D$10)</f>
        <v>0</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349">
        <f t="shared" ref="C100" si="328">IF(C98,C99/C98,NA())</f>
        <v>0</v>
      </c>
      <c r="D100" s="349">
        <f t="shared" ref="D100" si="329">IF(D98,D99/D98,NA())</f>
        <v>0</v>
      </c>
      <c r="E100" s="349" t="e">
        <f t="shared" ref="E100" si="330">IF(E98,E99/E98,NA())</f>
        <v>#N/A</v>
      </c>
      <c r="F100" s="349" t="e">
        <f t="shared" ref="F100" si="331">IF(F98,F99/F98,NA())</f>
        <v>#N/A</v>
      </c>
      <c r="G100" s="349" t="e">
        <f t="shared" ref="G100" si="332">IF(G98,G99/G98,NA())</f>
        <v>#N/A</v>
      </c>
      <c r="H100" s="349" t="e">
        <f t="shared" ref="H100" si="333">IF(H98,H99/H98,NA())</f>
        <v>#N/A</v>
      </c>
      <c r="I100" s="349" t="e">
        <f t="shared" ref="I100" si="334">IF(I98,I99/I98,NA())</f>
        <v>#N/A</v>
      </c>
      <c r="J100" s="349" t="e">
        <f t="shared" ref="J100" si="335">IF(J98,J99/J98,NA())</f>
        <v>#N/A</v>
      </c>
      <c r="K100" s="349" t="e">
        <f t="shared" ref="K100" si="336">IF(K98,K99/K98,NA())</f>
        <v>#N/A</v>
      </c>
      <c r="L100" s="349" t="e">
        <f t="shared" ref="L100" si="337">IF(L98,L99/L98,NA())</f>
        <v>#N/A</v>
      </c>
      <c r="M100" s="349" t="e">
        <f t="shared" ref="M100" si="338">IF(M98,M99/M98,NA())</f>
        <v>#N/A</v>
      </c>
      <c r="N100" s="349" t="e">
        <f t="shared" ref="N100" si="339">IF(N98,N99/N98,NA())</f>
        <v>#N/A</v>
      </c>
    </row>
    <row r="101" spans="1:14" x14ac:dyDescent="0.3">
      <c r="A101" s="105" t="s">
        <v>248</v>
      </c>
      <c r="B101" s="88" t="s">
        <v>316</v>
      </c>
      <c r="C101" s="85">
        <f>SUMIFS(INDEX(Diabetes_Full[#All],,MATCH(C$8,Diabetes_Full[#Headers],0)),Data!$B$1:$B$519,$A101,Data!$GT$1:$GT$519,C$10)</f>
        <v>39</v>
      </c>
      <c r="D101" s="85">
        <f>SUMIFS(INDEX(Diabetes_Full[#All],,MATCH(D$8,Diabetes_Full[#Headers],0)),Data!$B$1:$B$519,$A101,Data!$GT$1:$GT$519,D$10)</f>
        <v>39</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0</v>
      </c>
      <c r="D102" s="85">
        <f>SUMIFS(INDEX(Diabetes_Full[#All],,MATCH(D$9,Diabetes_Full[#Headers],0)),Data!$B$1:$B$519,$A102,Data!$GT$1:$GT$519,D$10)</f>
        <v>0</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349">
        <f t="shared" ref="C103" si="340">IF(C101,C102/C101,NA())</f>
        <v>0</v>
      </c>
      <c r="D103" s="349">
        <f t="shared" ref="D103" si="341">IF(D101,D102/D101,NA())</f>
        <v>0</v>
      </c>
      <c r="E103" s="349" t="e">
        <f t="shared" ref="E103" si="342">IF(E101,E102/E101,NA())</f>
        <v>#N/A</v>
      </c>
      <c r="F103" s="349" t="e">
        <f t="shared" ref="F103" si="343">IF(F101,F102/F101,NA())</f>
        <v>#N/A</v>
      </c>
      <c r="G103" s="349" t="e">
        <f t="shared" ref="G103" si="344">IF(G101,G102/G101,NA())</f>
        <v>#N/A</v>
      </c>
      <c r="H103" s="349" t="e">
        <f t="shared" ref="H103" si="345">IF(H101,H102/H101,NA())</f>
        <v>#N/A</v>
      </c>
      <c r="I103" s="349" t="e">
        <f t="shared" ref="I103" si="346">IF(I101,I102/I101,NA())</f>
        <v>#N/A</v>
      </c>
      <c r="J103" s="349" t="e">
        <f t="shared" ref="J103" si="347">IF(J101,J102/J101,NA())</f>
        <v>#N/A</v>
      </c>
      <c r="K103" s="349" t="e">
        <f t="shared" ref="K103" si="348">IF(K101,K102/K101,NA())</f>
        <v>#N/A</v>
      </c>
      <c r="L103" s="349" t="e">
        <f t="shared" ref="L103" si="349">IF(L101,L102/L101,NA())</f>
        <v>#N/A</v>
      </c>
      <c r="M103" s="349" t="e">
        <f t="shared" ref="M103" si="350">IF(M101,M102/M101,NA())</f>
        <v>#N/A</v>
      </c>
      <c r="N103" s="349" t="e">
        <f t="shared" ref="N103" si="351">IF(N101,N102/N101,NA())</f>
        <v>#N/A</v>
      </c>
    </row>
    <row r="104" spans="1:14" x14ac:dyDescent="0.3">
      <c r="A104" s="104" t="s">
        <v>127</v>
      </c>
      <c r="B104" s="88" t="s">
        <v>316</v>
      </c>
      <c r="C104" s="85">
        <f>SUMIFS(INDEX(Diabetes_Full[#All],,MATCH(C$8,Diabetes_Full[#Headers],0)),Data!$B$1:$B$519,$A104,Data!$GT$1:$GT$519,C$10)</f>
        <v>37</v>
      </c>
      <c r="D104" s="85">
        <f>SUMIFS(INDEX(Diabetes_Full[#All],,MATCH(D$8,Diabetes_Full[#Headers],0)),Data!$B$1:$B$519,$A104,Data!$GT$1:$GT$519,D$10)</f>
        <v>39</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0</v>
      </c>
      <c r="D105" s="85">
        <f>SUMIFS(INDEX(Diabetes_Full[#All],,MATCH(D$9,Diabetes_Full[#Headers],0)),Data!$B$1:$B$519,$A105,Data!$GT$1:$GT$519,D$10)</f>
        <v>0</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349">
        <f t="shared" ref="C106" si="352">IF(C104,C105/C104,NA())</f>
        <v>0</v>
      </c>
      <c r="D106" s="349">
        <f t="shared" ref="D106" si="353">IF(D104,D105/D104,NA())</f>
        <v>0</v>
      </c>
      <c r="E106" s="349" t="e">
        <f t="shared" ref="E106" si="354">IF(E104,E105/E104,NA())</f>
        <v>#N/A</v>
      </c>
      <c r="F106" s="349" t="e">
        <f t="shared" ref="F106" si="355">IF(F104,F105/F104,NA())</f>
        <v>#N/A</v>
      </c>
      <c r="G106" s="349" t="e">
        <f t="shared" ref="G106" si="356">IF(G104,G105/G104,NA())</f>
        <v>#N/A</v>
      </c>
      <c r="H106" s="349" t="e">
        <f t="shared" ref="H106" si="357">IF(H104,H105/H104,NA())</f>
        <v>#N/A</v>
      </c>
      <c r="I106" s="349" t="e">
        <f t="shared" ref="I106" si="358">IF(I104,I105/I104,NA())</f>
        <v>#N/A</v>
      </c>
      <c r="J106" s="349" t="e">
        <f t="shared" ref="J106" si="359">IF(J104,J105/J104,NA())</f>
        <v>#N/A</v>
      </c>
      <c r="K106" s="349" t="e">
        <f t="shared" ref="K106" si="360">IF(K104,K105/K104,NA())</f>
        <v>#N/A</v>
      </c>
      <c r="L106" s="349" t="e">
        <f t="shared" ref="L106" si="361">IF(L104,L105/L104,NA())</f>
        <v>#N/A</v>
      </c>
      <c r="M106" s="349" t="e">
        <f t="shared" ref="M106" si="362">IF(M104,M105/M104,NA())</f>
        <v>#N/A</v>
      </c>
      <c r="N106" s="349" t="e">
        <f t="shared" ref="N106" si="363">IF(N104,N105/N104,NA())</f>
        <v>#N/A</v>
      </c>
    </row>
    <row r="107" spans="1:14" x14ac:dyDescent="0.3">
      <c r="A107" s="105" t="s">
        <v>135</v>
      </c>
      <c r="B107" s="88" t="s">
        <v>316</v>
      </c>
      <c r="C107" s="85">
        <f>SUMIFS(INDEX(Diabetes_Full[#All],,MATCH(C$8,Diabetes_Full[#Headers],0)),Data!$B$1:$B$519,$A107,Data!$GT$1:$GT$519,C$10)</f>
        <v>21</v>
      </c>
      <c r="D107" s="85">
        <f>SUMIFS(INDEX(Diabetes_Full[#All],,MATCH(D$8,Diabetes_Full[#Headers],0)),Data!$B$1:$B$519,$A107,Data!$GT$1:$GT$519,D$10)</f>
        <v>22</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0</v>
      </c>
      <c r="D108" s="85">
        <f>SUMIFS(INDEX(Diabetes_Full[#All],,MATCH(D$9,Diabetes_Full[#Headers],0)),Data!$B$1:$B$519,$A108,Data!$GT$1:$GT$519,D$10)</f>
        <v>0</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349">
        <f t="shared" ref="C109" si="364">IF(C107,C108/C107,NA())</f>
        <v>0</v>
      </c>
      <c r="D109" s="349">
        <f t="shared" ref="D109" si="365">IF(D107,D108/D107,NA())</f>
        <v>0</v>
      </c>
      <c r="E109" s="349" t="e">
        <f t="shared" ref="E109" si="366">IF(E107,E108/E107,NA())</f>
        <v>#N/A</v>
      </c>
      <c r="F109" s="349" t="e">
        <f t="shared" ref="F109" si="367">IF(F107,F108/F107,NA())</f>
        <v>#N/A</v>
      </c>
      <c r="G109" s="349" t="e">
        <f t="shared" ref="G109" si="368">IF(G107,G108/G107,NA())</f>
        <v>#N/A</v>
      </c>
      <c r="H109" s="349" t="e">
        <f t="shared" ref="H109" si="369">IF(H107,H108/H107,NA())</f>
        <v>#N/A</v>
      </c>
      <c r="I109" s="349" t="e">
        <f t="shared" ref="I109" si="370">IF(I107,I108/I107,NA())</f>
        <v>#N/A</v>
      </c>
      <c r="J109" s="349" t="e">
        <f t="shared" ref="J109" si="371">IF(J107,J108/J107,NA())</f>
        <v>#N/A</v>
      </c>
      <c r="K109" s="349" t="e">
        <f t="shared" ref="K109" si="372">IF(K107,K108/K107,NA())</f>
        <v>#N/A</v>
      </c>
      <c r="L109" s="349" t="e">
        <f t="shared" ref="L109" si="373">IF(L107,L108/L107,NA())</f>
        <v>#N/A</v>
      </c>
      <c r="M109" s="349" t="e">
        <f t="shared" ref="M109" si="374">IF(M107,M108/M107,NA())</f>
        <v>#N/A</v>
      </c>
      <c r="N109" s="349" t="e">
        <f t="shared" ref="N109" si="375">IF(N107,N108/N107,NA())</f>
        <v>#N/A</v>
      </c>
    </row>
    <row r="110" spans="1:14" x14ac:dyDescent="0.3">
      <c r="A110" s="104" t="s">
        <v>240</v>
      </c>
      <c r="B110" s="88" t="s">
        <v>316</v>
      </c>
      <c r="C110" s="85">
        <f>SUMIFS(INDEX(Diabetes_Full[#All],,MATCH(C$8,Diabetes_Full[#Headers],0)),Data!$B$1:$B$519,$A110,Data!$GT$1:$GT$519,C$10)</f>
        <v>59</v>
      </c>
      <c r="D110" s="85">
        <f>SUMIFS(INDEX(Diabetes_Full[#All],,MATCH(D$8,Diabetes_Full[#Headers],0)),Data!$B$1:$B$519,$A110,Data!$GT$1:$GT$519,D$10)</f>
        <v>60</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3</v>
      </c>
      <c r="D111" s="85">
        <f>SUMIFS(INDEX(Diabetes_Full[#All],,MATCH(D$9,Diabetes_Full[#Headers],0)),Data!$B$1:$B$519,$A111,Data!$GT$1:$GT$519,D$10)</f>
        <v>3</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349">
        <f t="shared" ref="C112" si="376">IF(C110,C111/C110,NA())</f>
        <v>5.0847457627118647E-2</v>
      </c>
      <c r="D112" s="349">
        <f t="shared" ref="D112" si="377">IF(D110,D111/D110,NA())</f>
        <v>0.05</v>
      </c>
      <c r="E112" s="349" t="e">
        <f t="shared" ref="E112" si="378">IF(E110,E111/E110,NA())</f>
        <v>#N/A</v>
      </c>
      <c r="F112" s="349" t="e">
        <f t="shared" ref="F112" si="379">IF(F110,F111/F110,NA())</f>
        <v>#N/A</v>
      </c>
      <c r="G112" s="349" t="e">
        <f t="shared" ref="G112" si="380">IF(G110,G111/G110,NA())</f>
        <v>#N/A</v>
      </c>
      <c r="H112" s="349" t="e">
        <f t="shared" ref="H112" si="381">IF(H110,H111/H110,NA())</f>
        <v>#N/A</v>
      </c>
      <c r="I112" s="349" t="e">
        <f t="shared" ref="I112" si="382">IF(I110,I111/I110,NA())</f>
        <v>#N/A</v>
      </c>
      <c r="J112" s="349" t="e">
        <f t="shared" ref="J112" si="383">IF(J110,J111/J110,NA())</f>
        <v>#N/A</v>
      </c>
      <c r="K112" s="349" t="e">
        <f t="shared" ref="K112" si="384">IF(K110,K111/K110,NA())</f>
        <v>#N/A</v>
      </c>
      <c r="L112" s="349" t="e">
        <f t="shared" ref="L112" si="385">IF(L110,L111/L110,NA())</f>
        <v>#N/A</v>
      </c>
      <c r="M112" s="349" t="e">
        <f t="shared" ref="M112" si="386">IF(M110,M111/M110,NA())</f>
        <v>#N/A</v>
      </c>
      <c r="N112" s="349" t="e">
        <f t="shared" ref="N112" si="387">IF(N110,N111/N110,NA())</f>
        <v>#N/A</v>
      </c>
    </row>
    <row r="113" spans="1:14" x14ac:dyDescent="0.3">
      <c r="A113" s="104" t="s">
        <v>249</v>
      </c>
      <c r="B113" s="88" t="s">
        <v>316</v>
      </c>
      <c r="C113" s="85">
        <f>SUMIFS(INDEX(Diabetes_Full[#All],,MATCH(C$8,Diabetes_Full[#Headers],0)),Data!$B$1:$B$519,$A113,Data!$GT$1:$GT$519,C$10)</f>
        <v>85</v>
      </c>
      <c r="D113" s="85">
        <f>SUMIFS(INDEX(Diabetes_Full[#All],,MATCH(D$8,Diabetes_Full[#Headers],0)),Data!$B$1:$B$519,$A113,Data!$GT$1:$GT$519,D$10)</f>
        <v>86</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1</v>
      </c>
      <c r="D114" s="85">
        <f>SUMIFS(INDEX(Diabetes_Full[#All],,MATCH(D$9,Diabetes_Full[#Headers],0)),Data!$B$1:$B$519,$A114,Data!$GT$1:$GT$519,D$10)</f>
        <v>2</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349">
        <f t="shared" ref="C115" si="388">IF(C113,C114/C113,NA())</f>
        <v>1.1764705882352941E-2</v>
      </c>
      <c r="D115" s="349">
        <f t="shared" ref="D115" si="389">IF(D113,D114/D113,NA())</f>
        <v>2.3255813953488372E-2</v>
      </c>
      <c r="E115" s="349" t="e">
        <f t="shared" ref="E115" si="390">IF(E113,E114/E113,NA())</f>
        <v>#N/A</v>
      </c>
      <c r="F115" s="349" t="e">
        <f t="shared" ref="F115" si="391">IF(F113,F114/F113,NA())</f>
        <v>#N/A</v>
      </c>
      <c r="G115" s="349" t="e">
        <f t="shared" ref="G115" si="392">IF(G113,G114/G113,NA())</f>
        <v>#N/A</v>
      </c>
      <c r="H115" s="349" t="e">
        <f t="shared" ref="H115" si="393">IF(H113,H114/H113,NA())</f>
        <v>#N/A</v>
      </c>
      <c r="I115" s="349" t="e">
        <f t="shared" ref="I115" si="394">IF(I113,I114/I113,NA())</f>
        <v>#N/A</v>
      </c>
      <c r="J115" s="349" t="e">
        <f t="shared" ref="J115" si="395">IF(J113,J114/J113,NA())</f>
        <v>#N/A</v>
      </c>
      <c r="K115" s="349" t="e">
        <f t="shared" ref="K115" si="396">IF(K113,K114/K113,NA())</f>
        <v>#N/A</v>
      </c>
      <c r="L115" s="349" t="e">
        <f t="shared" ref="L115" si="397">IF(L113,L114/L113,NA())</f>
        <v>#N/A</v>
      </c>
      <c r="M115" s="349" t="e">
        <f t="shared" ref="M115" si="398">IF(M113,M114/M113,NA())</f>
        <v>#N/A</v>
      </c>
      <c r="N115" s="349" t="e">
        <f t="shared" ref="N115" si="399">IF(N113,N114/N113,NA())</f>
        <v>#N/A</v>
      </c>
    </row>
    <row r="116" spans="1:14" x14ac:dyDescent="0.3">
      <c r="A116" s="104" t="s">
        <v>131</v>
      </c>
      <c r="B116" s="88" t="s">
        <v>316</v>
      </c>
      <c r="C116" s="85">
        <f>SUMIFS(INDEX(Diabetes_Full[#All],,MATCH(C$8,Diabetes_Full[#Headers],0)),Data!$B$1:$B$519,$A116,Data!$GT$1:$GT$519,C$10)</f>
        <v>151</v>
      </c>
      <c r="D116" s="85">
        <f>SUMIFS(INDEX(Diabetes_Full[#All],,MATCH(D$8,Diabetes_Full[#Headers],0)),Data!$B$1:$B$519,$A116,Data!$GT$1:$GT$519,D$10)</f>
        <v>156</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10</v>
      </c>
      <c r="D117" s="85">
        <f>SUMIFS(INDEX(Diabetes_Full[#All],,MATCH(D$9,Diabetes_Full[#Headers],0)),Data!$B$1:$B$519,$A117,Data!$GT$1:$GT$519,D$10)</f>
        <v>11</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349">
        <f t="shared" ref="C118" si="400">IF(C116,C117/C116,NA())</f>
        <v>6.6225165562913912E-2</v>
      </c>
      <c r="D118" s="349">
        <f t="shared" ref="D118" si="401">IF(D116,D117/D116,NA())</f>
        <v>7.0512820512820512E-2</v>
      </c>
      <c r="E118" s="349" t="e">
        <f t="shared" ref="E118" si="402">IF(E116,E117/E116,NA())</f>
        <v>#N/A</v>
      </c>
      <c r="F118" s="349" t="e">
        <f t="shared" ref="F118" si="403">IF(F116,F117/F116,NA())</f>
        <v>#N/A</v>
      </c>
      <c r="G118" s="349" t="e">
        <f t="shared" ref="G118" si="404">IF(G116,G117/G116,NA())</f>
        <v>#N/A</v>
      </c>
      <c r="H118" s="349" t="e">
        <f t="shared" ref="H118" si="405">IF(H116,H117/H116,NA())</f>
        <v>#N/A</v>
      </c>
      <c r="I118" s="349" t="e">
        <f t="shared" ref="I118" si="406">IF(I116,I117/I116,NA())</f>
        <v>#N/A</v>
      </c>
      <c r="J118" s="349" t="e">
        <f t="shared" ref="J118" si="407">IF(J116,J117/J116,NA())</f>
        <v>#N/A</v>
      </c>
      <c r="K118" s="349" t="e">
        <f t="shared" ref="K118" si="408">IF(K116,K117/K116,NA())</f>
        <v>#N/A</v>
      </c>
      <c r="L118" s="349" t="e">
        <f t="shared" ref="L118" si="409">IF(L116,L117/L116,NA())</f>
        <v>#N/A</v>
      </c>
      <c r="M118" s="349" t="e">
        <f t="shared" ref="M118" si="410">IF(M116,M117/M116,NA())</f>
        <v>#N/A</v>
      </c>
      <c r="N118" s="349" t="e">
        <f t="shared" ref="N118" si="411">IF(N116,N117/N116,NA())</f>
        <v>#N/A</v>
      </c>
    </row>
    <row r="119" spans="1:14" x14ac:dyDescent="0.3">
      <c r="A119" s="104" t="s">
        <v>1025</v>
      </c>
      <c r="B119" s="88" t="s">
        <v>316</v>
      </c>
      <c r="C119" s="85">
        <f>SUMIFS(INDEX(Diabetes_Full[#All],,MATCH(C$8,Diabetes_Full[#Headers],0)),Data!$B$1:$B$519,$A119,Data!$GT$1:$GT$519,C$10)</f>
        <v>57</v>
      </c>
      <c r="D119" s="85">
        <f>SUMIFS(INDEX(Diabetes_Full[#All],,MATCH(D$8,Diabetes_Full[#Headers],0)),Data!$B$1:$B$519,$A119,Data!$GT$1:$GT$519,D$10)</f>
        <v>59</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0</v>
      </c>
      <c r="D120" s="85">
        <f>SUMIFS(INDEX(Diabetes_Full[#All],,MATCH(D$9,Diabetes_Full[#Headers],0)),Data!$B$1:$B$519,$A120,Data!$GT$1:$GT$519,D$10)</f>
        <v>0</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349">
        <f t="shared" ref="C121" si="412">IF(C119,C120/C119,NA())</f>
        <v>0</v>
      </c>
      <c r="D121" s="349">
        <f t="shared" ref="D121" si="413">IF(D119,D120/D119,NA())</f>
        <v>0</v>
      </c>
      <c r="E121" s="349" t="e">
        <f t="shared" ref="E121" si="414">IF(E119,E120/E119,NA())</f>
        <v>#N/A</v>
      </c>
      <c r="F121" s="349" t="e">
        <f t="shared" ref="F121" si="415">IF(F119,F120/F119,NA())</f>
        <v>#N/A</v>
      </c>
      <c r="G121" s="349" t="e">
        <f t="shared" ref="G121" si="416">IF(G119,G120/G119,NA())</f>
        <v>#N/A</v>
      </c>
      <c r="H121" s="349" t="e">
        <f t="shared" ref="H121" si="417">IF(H119,H120/H119,NA())</f>
        <v>#N/A</v>
      </c>
      <c r="I121" s="349" t="e">
        <f t="shared" ref="I121" si="418">IF(I119,I120/I119,NA())</f>
        <v>#N/A</v>
      </c>
      <c r="J121" s="349" t="e">
        <f t="shared" ref="J121" si="419">IF(J119,J120/J119,NA())</f>
        <v>#N/A</v>
      </c>
      <c r="K121" s="349" t="e">
        <f t="shared" ref="K121" si="420">IF(K119,K120/K119,NA())</f>
        <v>#N/A</v>
      </c>
      <c r="L121" s="349" t="e">
        <f t="shared" ref="L121" si="421">IF(L119,L120/L119,NA())</f>
        <v>#N/A</v>
      </c>
      <c r="M121" s="349" t="e">
        <f t="shared" ref="M121" si="422">IF(M119,M120/M119,NA())</f>
        <v>#N/A</v>
      </c>
      <c r="N121" s="349" t="e">
        <f t="shared" ref="N121" si="423">IF(N119,N120/N119,NA())</f>
        <v>#N/A</v>
      </c>
    </row>
    <row r="122" spans="1:14" x14ac:dyDescent="0.3">
      <c r="A122" s="105" t="s">
        <v>238</v>
      </c>
      <c r="B122" s="88" t="s">
        <v>316</v>
      </c>
      <c r="C122" s="85">
        <f>SUMIFS(INDEX(Diabetes_Full[#All],,MATCH(C$8,Diabetes_Full[#Headers],0)),Data!$B$1:$B$519,$A122,Data!$GT$1:$GT$519,C$10)</f>
        <v>134</v>
      </c>
      <c r="D122" s="85">
        <f>SUMIFS(INDEX(Diabetes_Full[#All],,MATCH(D$8,Diabetes_Full[#Headers],0)),Data!$B$1:$B$519,$A122,Data!$GT$1:$GT$519,D$10)</f>
        <v>138</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11</v>
      </c>
      <c r="D123" s="85">
        <f>SUMIFS(INDEX(Diabetes_Full[#All],,MATCH(D$9,Diabetes_Full[#Headers],0)),Data!$B$1:$B$519,$A123,Data!$GT$1:$GT$519,D$10)</f>
        <v>11</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349">
        <f t="shared" ref="C124" si="424">IF(C122,C123/C122,NA())</f>
        <v>8.2089552238805971E-2</v>
      </c>
      <c r="D124" s="349">
        <f t="shared" ref="D124" si="425">IF(D122,D123/D122,NA())</f>
        <v>7.9710144927536225E-2</v>
      </c>
      <c r="E124" s="349" t="e">
        <f t="shared" ref="E124" si="426">IF(E122,E123/E122,NA())</f>
        <v>#N/A</v>
      </c>
      <c r="F124" s="349" t="e">
        <f t="shared" ref="F124" si="427">IF(F122,F123/F122,NA())</f>
        <v>#N/A</v>
      </c>
      <c r="G124" s="349" t="e">
        <f t="shared" ref="G124" si="428">IF(G122,G123/G122,NA())</f>
        <v>#N/A</v>
      </c>
      <c r="H124" s="349" t="e">
        <f t="shared" ref="H124" si="429">IF(H122,H123/H122,NA())</f>
        <v>#N/A</v>
      </c>
      <c r="I124" s="349" t="e">
        <f t="shared" ref="I124" si="430">IF(I122,I123/I122,NA())</f>
        <v>#N/A</v>
      </c>
      <c r="J124" s="349" t="e">
        <f t="shared" ref="J124" si="431">IF(J122,J123/J122,NA())</f>
        <v>#N/A</v>
      </c>
      <c r="K124" s="349" t="e">
        <f t="shared" ref="K124" si="432">IF(K122,K123/K122,NA())</f>
        <v>#N/A</v>
      </c>
      <c r="L124" s="349" t="e">
        <f t="shared" ref="L124" si="433">IF(L122,L123/L122,NA())</f>
        <v>#N/A</v>
      </c>
      <c r="M124" s="349" t="e">
        <f t="shared" ref="M124" si="434">IF(M122,M123/M122,NA())</f>
        <v>#N/A</v>
      </c>
      <c r="N124" s="349" t="e">
        <f t="shared" ref="N124" si="435">IF(N122,N123/N122,NA())</f>
        <v>#N/A</v>
      </c>
    </row>
    <row r="125" spans="1:14" x14ac:dyDescent="0.3">
      <c r="A125" s="104" t="s">
        <v>144</v>
      </c>
      <c r="B125" s="88" t="s">
        <v>316</v>
      </c>
      <c r="C125" s="85">
        <f>SUMIFS(INDEX(Diabetes_Full[#All],,MATCH(C$8,Diabetes_Full[#Headers],0)),Data!$B$1:$B$519,$A125,Data!$GT$1:$GT$519,C$10)</f>
        <v>120</v>
      </c>
      <c r="D125" s="85">
        <f>SUMIFS(INDEX(Diabetes_Full[#All],,MATCH(D$8,Diabetes_Full[#Headers],0)),Data!$B$1:$B$519,$A125,Data!$GT$1:$GT$519,D$10)</f>
        <v>122</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2</v>
      </c>
      <c r="D126" s="85">
        <f>SUMIFS(INDEX(Diabetes_Full[#All],,MATCH(D$9,Diabetes_Full[#Headers],0)),Data!$B$1:$B$519,$A126,Data!$GT$1:$GT$519,D$10)</f>
        <v>6</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349">
        <f t="shared" ref="C127" si="436">IF(C125,C126/C125,NA())</f>
        <v>1.6666666666666666E-2</v>
      </c>
      <c r="D127" s="349">
        <f t="shared" ref="D127" si="437">IF(D125,D126/D125,NA())</f>
        <v>4.9180327868852458E-2</v>
      </c>
      <c r="E127" s="349" t="e">
        <f t="shared" ref="E127" si="438">IF(E125,E126/E125,NA())</f>
        <v>#N/A</v>
      </c>
      <c r="F127" s="349" t="e">
        <f t="shared" ref="F127" si="439">IF(F125,F126/F125,NA())</f>
        <v>#N/A</v>
      </c>
      <c r="G127" s="349" t="e">
        <f t="shared" ref="G127" si="440">IF(G125,G126/G125,NA())</f>
        <v>#N/A</v>
      </c>
      <c r="H127" s="349" t="e">
        <f t="shared" ref="H127" si="441">IF(H125,H126/H125,NA())</f>
        <v>#N/A</v>
      </c>
      <c r="I127" s="349" t="e">
        <f t="shared" ref="I127" si="442">IF(I125,I126/I125,NA())</f>
        <v>#N/A</v>
      </c>
      <c r="J127" s="349" t="e">
        <f t="shared" ref="J127" si="443">IF(J125,J126/J125,NA())</f>
        <v>#N/A</v>
      </c>
      <c r="K127" s="349" t="e">
        <f t="shared" ref="K127" si="444">IF(K125,K126/K125,NA())</f>
        <v>#N/A</v>
      </c>
      <c r="L127" s="349" t="e">
        <f t="shared" ref="L127" si="445">IF(L125,L126/L125,NA())</f>
        <v>#N/A</v>
      </c>
      <c r="M127" s="349" t="e">
        <f t="shared" ref="M127" si="446">IF(M125,M126/M125,NA())</f>
        <v>#N/A</v>
      </c>
      <c r="N127" s="349" t="e">
        <f t="shared" ref="N127" si="447">IF(N125,N126/N125,NA())</f>
        <v>#N/A</v>
      </c>
    </row>
    <row r="128" spans="1:14" x14ac:dyDescent="0.3">
      <c r="A128" s="104" t="s">
        <v>250</v>
      </c>
      <c r="B128" s="88" t="s">
        <v>316</v>
      </c>
      <c r="C128" s="85">
        <f>SUMIFS(INDEX(Diabetes_Full[#All],,MATCH(C$8,Diabetes_Full[#Headers],0)),Data!$B$1:$B$519,$A128,Data!$GT$1:$GT$519,C$10)</f>
        <v>89</v>
      </c>
      <c r="D128" s="85">
        <f>SUMIFS(INDEX(Diabetes_Full[#All],,MATCH(D$8,Diabetes_Full[#Headers],0)),Data!$B$1:$B$519,$A128,Data!$GT$1:$GT$519,D$10)</f>
        <v>89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5</v>
      </c>
      <c r="D129" s="85">
        <f>SUMIFS(INDEX(Diabetes_Full[#All],,MATCH(D$9,Diabetes_Full[#Headers],0)),Data!$B$1:$B$519,$A129,Data!$GT$1:$GT$519,D$10)</f>
        <v>5</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349">
        <f t="shared" ref="C130" si="448">IF(C128,C129/C128,NA())</f>
        <v>5.6179775280898875E-2</v>
      </c>
      <c r="D130" s="349">
        <f t="shared" ref="D130" si="449">IF(D128,D129/D128,NA())</f>
        <v>5.6179775280898875E-2</v>
      </c>
      <c r="E130" s="349" t="e">
        <f t="shared" ref="E130" si="450">IF(E128,E129/E128,NA())</f>
        <v>#N/A</v>
      </c>
      <c r="F130" s="349" t="e">
        <f t="shared" ref="F130" si="451">IF(F128,F129/F128,NA())</f>
        <v>#N/A</v>
      </c>
      <c r="G130" s="349" t="e">
        <f t="shared" ref="G130" si="452">IF(G128,G129/G128,NA())</f>
        <v>#N/A</v>
      </c>
      <c r="H130" s="349" t="e">
        <f t="shared" ref="H130" si="453">IF(H128,H129/H128,NA())</f>
        <v>#N/A</v>
      </c>
      <c r="I130" s="349" t="e">
        <f t="shared" ref="I130" si="454">IF(I128,I129/I128,NA())</f>
        <v>#N/A</v>
      </c>
      <c r="J130" s="349" t="e">
        <f t="shared" ref="J130" si="455">IF(J128,J129/J128,NA())</f>
        <v>#N/A</v>
      </c>
      <c r="K130" s="349" t="e">
        <f t="shared" ref="K130" si="456">IF(K128,K129/K128,NA())</f>
        <v>#N/A</v>
      </c>
      <c r="L130" s="349" t="e">
        <f t="shared" ref="L130" si="457">IF(L128,L129/L128,NA())</f>
        <v>#N/A</v>
      </c>
      <c r="M130" s="349" t="e">
        <f t="shared" ref="M130" si="458">IF(M128,M129/M128,NA())</f>
        <v>#N/A</v>
      </c>
      <c r="N130" s="349" t="e">
        <f t="shared" ref="N130" si="459">IF(N128,N129/N128,NA())</f>
        <v>#N/A</v>
      </c>
    </row>
    <row r="131" spans="1:14" x14ac:dyDescent="0.3">
      <c r="A131" s="104" t="s">
        <v>253</v>
      </c>
      <c r="B131" s="88" t="s">
        <v>316</v>
      </c>
      <c r="C131" s="85">
        <f>SUMIFS(INDEX(Diabetes_Full[#All],,MATCH(C$8,Diabetes_Full[#Headers],0)),Data!$B$1:$B$519,$A131,Data!$GT$1:$GT$519,C$10)</f>
        <v>20</v>
      </c>
      <c r="D131" s="85">
        <f>SUMIFS(INDEX(Diabetes_Full[#All],,MATCH(D$8,Diabetes_Full[#Headers],0)),Data!$B$1:$B$519,$A131,Data!$GT$1:$GT$519,D$10)</f>
        <v>21</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0</v>
      </c>
      <c r="D132" s="85">
        <f>SUMIFS(INDEX(Diabetes_Full[#All],,MATCH(D$9,Diabetes_Full[#Headers],0)),Data!$B$1:$B$519,$A132,Data!$GT$1:$GT$519,D$10)</f>
        <v>0</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349">
        <f t="shared" ref="C133" si="460">IF(C131,C132/C131,NA())</f>
        <v>0</v>
      </c>
      <c r="D133" s="349">
        <f t="shared" ref="D133" si="461">IF(D131,D132/D131,NA())</f>
        <v>0</v>
      </c>
      <c r="E133" s="349" t="e">
        <f t="shared" ref="E133" si="462">IF(E131,E132/E131,NA())</f>
        <v>#N/A</v>
      </c>
      <c r="F133" s="349" t="e">
        <f t="shared" ref="F133" si="463">IF(F131,F132/F131,NA())</f>
        <v>#N/A</v>
      </c>
      <c r="G133" s="349" t="e">
        <f t="shared" ref="G133" si="464">IF(G131,G132/G131,NA())</f>
        <v>#N/A</v>
      </c>
      <c r="H133" s="349" t="e">
        <f t="shared" ref="H133" si="465">IF(H131,H132/H131,NA())</f>
        <v>#N/A</v>
      </c>
      <c r="I133" s="349" t="e">
        <f t="shared" ref="I133" si="466">IF(I131,I132/I131,NA())</f>
        <v>#N/A</v>
      </c>
      <c r="J133" s="349" t="e">
        <f t="shared" ref="J133" si="467">IF(J131,J132/J131,NA())</f>
        <v>#N/A</v>
      </c>
      <c r="K133" s="349" t="e">
        <f t="shared" ref="K133" si="468">IF(K131,K132/K131,NA())</f>
        <v>#N/A</v>
      </c>
      <c r="L133" s="349" t="e">
        <f t="shared" ref="L133" si="469">IF(L131,L132/L131,NA())</f>
        <v>#N/A</v>
      </c>
      <c r="M133" s="349" t="e">
        <f t="shared" ref="M133" si="470">IF(M131,M132/M131,NA())</f>
        <v>#N/A</v>
      </c>
      <c r="N133" s="349" t="e">
        <f t="shared" ref="N133" si="471">IF(N131,N132/N131,NA())</f>
        <v>#N/A</v>
      </c>
    </row>
    <row r="134" spans="1:14" x14ac:dyDescent="0.3">
      <c r="A134" s="104" t="s">
        <v>247</v>
      </c>
      <c r="B134" s="88" t="s">
        <v>316</v>
      </c>
      <c r="C134" s="85">
        <f>SUMIFS(INDEX(Diabetes_Full[#All],,MATCH(C$8,Diabetes_Full[#Headers],0)),Data!$B$1:$B$519,$A134,Data!$GT$1:$GT$519,C$10)</f>
        <v>17</v>
      </c>
      <c r="D134" s="85">
        <f>SUMIFS(INDEX(Diabetes_Full[#All],,MATCH(D$8,Diabetes_Full[#Headers],0)),Data!$B$1:$B$519,$A134,Data!$GT$1:$GT$519,D$10)</f>
        <v>18</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0</v>
      </c>
      <c r="D135" s="85">
        <f>SUMIFS(INDEX(Diabetes_Full[#All],,MATCH(D$9,Diabetes_Full[#Headers],0)),Data!$B$1:$B$519,$A135,Data!$GT$1:$GT$519,D$10)</f>
        <v>0</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349">
        <f t="shared" ref="C136" si="472">IF(C134,C135/C134,NA())</f>
        <v>0</v>
      </c>
      <c r="D136" s="349">
        <f t="shared" ref="D136" si="473">IF(D134,D135/D134,NA())</f>
        <v>0</v>
      </c>
      <c r="E136" s="349" t="e">
        <f t="shared" ref="E136" si="474">IF(E134,E135/E134,NA())</f>
        <v>#N/A</v>
      </c>
      <c r="F136" s="349" t="e">
        <f t="shared" ref="F136" si="475">IF(F134,F135/F134,NA())</f>
        <v>#N/A</v>
      </c>
      <c r="G136" s="349" t="e">
        <f t="shared" ref="G136" si="476">IF(G134,G135/G134,NA())</f>
        <v>#N/A</v>
      </c>
      <c r="H136" s="349" t="e">
        <f t="shared" ref="H136" si="477">IF(H134,H135/H134,NA())</f>
        <v>#N/A</v>
      </c>
      <c r="I136" s="349" t="e">
        <f t="shared" ref="I136" si="478">IF(I134,I135/I134,NA())</f>
        <v>#N/A</v>
      </c>
      <c r="J136" s="349" t="e">
        <f t="shared" ref="J136" si="479">IF(J134,J135/J134,NA())</f>
        <v>#N/A</v>
      </c>
      <c r="K136" s="349" t="e">
        <f t="shared" ref="K136" si="480">IF(K134,K135/K134,NA())</f>
        <v>#N/A</v>
      </c>
      <c r="L136" s="349" t="e">
        <f t="shared" ref="L136" si="481">IF(L134,L135/L134,NA())</f>
        <v>#N/A</v>
      </c>
      <c r="M136" s="349" t="e">
        <f t="shared" ref="M136" si="482">IF(M134,M135/M134,NA())</f>
        <v>#N/A</v>
      </c>
      <c r="N136" s="349" t="e">
        <f t="shared" ref="N136" si="483">IF(N134,N135/N134,NA())</f>
        <v>#N/A</v>
      </c>
    </row>
    <row r="137" spans="1:14" x14ac:dyDescent="0.3">
      <c r="A137" s="105" t="s">
        <v>148</v>
      </c>
      <c r="B137" s="88" t="s">
        <v>316</v>
      </c>
      <c r="C137" s="85">
        <f>SUMIFS(INDEX(Diabetes_Full[#All],,MATCH(C$8,Diabetes_Full[#Headers],0)),Data!$B$1:$B$519,$A137,Data!$GT$1:$GT$519,C$10)</f>
        <v>3</v>
      </c>
      <c r="D137" s="85">
        <f>SUMIFS(INDEX(Diabetes_Full[#All],,MATCH(D$8,Diabetes_Full[#Headers],0)),Data!$B$1:$B$519,$A137,Data!$GT$1:$GT$519,D$10)</f>
        <v>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0</v>
      </c>
      <c r="D138" s="85">
        <f>SUMIFS(INDEX(Diabetes_Full[#All],,MATCH(D$9,Diabetes_Full[#Headers],0)),Data!$B$1:$B$519,$A138,Data!$GT$1:$GT$519,D$10)</f>
        <v>0</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349">
        <f t="shared" ref="C139" si="484">IF(C137,C138/C137,NA())</f>
        <v>0</v>
      </c>
      <c r="D139" s="349">
        <f t="shared" ref="D139" si="485">IF(D137,D138/D137,NA())</f>
        <v>0</v>
      </c>
      <c r="E139" s="349" t="e">
        <f t="shared" ref="E139" si="486">IF(E137,E138/E137,NA())</f>
        <v>#N/A</v>
      </c>
      <c r="F139" s="349" t="e">
        <f t="shared" ref="F139" si="487">IF(F137,F138/F137,NA())</f>
        <v>#N/A</v>
      </c>
      <c r="G139" s="349" t="e">
        <f t="shared" ref="G139" si="488">IF(G137,G138/G137,NA())</f>
        <v>#N/A</v>
      </c>
      <c r="H139" s="349" t="e">
        <f t="shared" ref="H139" si="489">IF(H137,H138/H137,NA())</f>
        <v>#N/A</v>
      </c>
      <c r="I139" s="349" t="e">
        <f t="shared" ref="I139" si="490">IF(I137,I138/I137,NA())</f>
        <v>#N/A</v>
      </c>
      <c r="J139" s="349" t="e">
        <f t="shared" ref="J139" si="491">IF(J137,J138/J137,NA())</f>
        <v>#N/A</v>
      </c>
      <c r="K139" s="349" t="e">
        <f t="shared" ref="K139" si="492">IF(K137,K138/K137,NA())</f>
        <v>#N/A</v>
      </c>
      <c r="L139" s="349" t="e">
        <f t="shared" ref="L139" si="493">IF(L137,L138/L137,NA())</f>
        <v>#N/A</v>
      </c>
      <c r="M139" s="349" t="e">
        <f t="shared" ref="M139" si="494">IF(M137,M138/M137,NA())</f>
        <v>#N/A</v>
      </c>
      <c r="N139" s="349" t="e">
        <f t="shared" ref="N139" si="495">IF(N137,N138/N137,NA())</f>
        <v>#N/A</v>
      </c>
    </row>
    <row r="140" spans="1:14" x14ac:dyDescent="0.3">
      <c r="A140" s="104" t="s">
        <v>242</v>
      </c>
      <c r="B140" s="88" t="s">
        <v>316</v>
      </c>
      <c r="C140" s="85">
        <f>SUMIFS(INDEX(Diabetes_Full[#All],,MATCH(C$8,Diabetes_Full[#Headers],0)),Data!$B$1:$B$519,$A140,Data!$GT$1:$GT$519,C$10)</f>
        <v>21</v>
      </c>
      <c r="D140" s="85">
        <f>SUMIFS(INDEX(Diabetes_Full[#All],,MATCH(D$8,Diabetes_Full[#Headers],0)),Data!$B$1:$B$519,$A140,Data!$GT$1:$GT$519,D$10)</f>
        <v>20</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4</v>
      </c>
      <c r="D141" s="85">
        <f>SUMIFS(INDEX(Diabetes_Full[#All],,MATCH(D$9,Diabetes_Full[#Headers],0)),Data!$B$1:$B$519,$A141,Data!$GT$1:$GT$519,D$10)</f>
        <v>4</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349">
        <f t="shared" ref="C142" si="496">IF(C140,C141/C140,NA())</f>
        <v>0.19047619047619047</v>
      </c>
      <c r="D142" s="349">
        <f t="shared" ref="D142" si="497">IF(D140,D141/D140,NA())</f>
        <v>0.2</v>
      </c>
      <c r="E142" s="349" t="e">
        <f t="shared" ref="E142" si="498">IF(E140,E141/E140,NA())</f>
        <v>#N/A</v>
      </c>
      <c r="F142" s="349" t="e">
        <f t="shared" ref="F142" si="499">IF(F140,F141/F140,NA())</f>
        <v>#N/A</v>
      </c>
      <c r="G142" s="349" t="e">
        <f t="shared" ref="G142" si="500">IF(G140,G141/G140,NA())</f>
        <v>#N/A</v>
      </c>
      <c r="H142" s="349" t="e">
        <f t="shared" ref="H142" si="501">IF(H140,H141/H140,NA())</f>
        <v>#N/A</v>
      </c>
      <c r="I142" s="349" t="e">
        <f t="shared" ref="I142" si="502">IF(I140,I141/I140,NA())</f>
        <v>#N/A</v>
      </c>
      <c r="J142" s="349" t="e">
        <f t="shared" ref="J142" si="503">IF(J140,J141/J140,NA())</f>
        <v>#N/A</v>
      </c>
      <c r="K142" s="349" t="e">
        <f t="shared" ref="K142" si="504">IF(K140,K141/K140,NA())</f>
        <v>#N/A</v>
      </c>
      <c r="L142" s="349" t="e">
        <f t="shared" ref="L142" si="505">IF(L140,L141/L140,NA())</f>
        <v>#N/A</v>
      </c>
      <c r="M142" s="349" t="e">
        <f t="shared" ref="M142" si="506">IF(M140,M141/M140,NA())</f>
        <v>#N/A</v>
      </c>
      <c r="N142" s="349" t="e">
        <f t="shared" ref="N142" si="507">IF(N140,N141/N140,NA())</f>
        <v>#N/A</v>
      </c>
    </row>
    <row r="143" spans="1:14" x14ac:dyDescent="0.3">
      <c r="A143" s="105" t="s">
        <v>252</v>
      </c>
      <c r="B143" s="88" t="s">
        <v>316</v>
      </c>
      <c r="C143" s="85">
        <f>SUMIFS(INDEX(Diabetes_Full[#All],,MATCH(C$8,Diabetes_Full[#Headers],0)),Data!$B$1:$B$519,$A143,Data!$GT$1:$GT$519,C$10)</f>
        <v>23</v>
      </c>
      <c r="D143" s="85">
        <f>SUMIFS(INDEX(Diabetes_Full[#All],,MATCH(D$8,Diabetes_Full[#Headers],0)),Data!$B$1:$B$519,$A143,Data!$GT$1:$GT$519,D$10)</f>
        <v>23</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0</v>
      </c>
      <c r="D144" s="85">
        <f>SUMIFS(INDEX(Diabetes_Full[#All],,MATCH(D$9,Diabetes_Full[#Headers],0)),Data!$B$1:$B$519,$A144,Data!$GT$1:$GT$519,D$10)</f>
        <v>0</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349">
        <f t="shared" ref="C145" si="508">IF(C143,C144/C143,NA())</f>
        <v>0</v>
      </c>
      <c r="D145" s="349">
        <f t="shared" ref="D145" si="509">IF(D143,D144/D143,NA())</f>
        <v>0</v>
      </c>
      <c r="E145" s="349" t="e">
        <f t="shared" ref="E145" si="510">IF(E143,E144/E143,NA())</f>
        <v>#N/A</v>
      </c>
      <c r="F145" s="349" t="e">
        <f t="shared" ref="F145" si="511">IF(F143,F144/F143,NA())</f>
        <v>#N/A</v>
      </c>
      <c r="G145" s="349" t="e">
        <f t="shared" ref="G145" si="512">IF(G143,G144/G143,NA())</f>
        <v>#N/A</v>
      </c>
      <c r="H145" s="349" t="e">
        <f t="shared" ref="H145" si="513">IF(H143,H144/H143,NA())</f>
        <v>#N/A</v>
      </c>
      <c r="I145" s="349" t="e">
        <f t="shared" ref="I145" si="514">IF(I143,I144/I143,NA())</f>
        <v>#N/A</v>
      </c>
      <c r="J145" s="349" t="e">
        <f t="shared" ref="J145" si="515">IF(J143,J144/J143,NA())</f>
        <v>#N/A</v>
      </c>
      <c r="K145" s="349" t="e">
        <f t="shared" ref="K145" si="516">IF(K143,K144/K143,NA())</f>
        <v>#N/A</v>
      </c>
      <c r="L145" s="349" t="e">
        <f t="shared" ref="L145" si="517">IF(L143,L144/L143,NA())</f>
        <v>#N/A</v>
      </c>
      <c r="M145" s="349" t="e">
        <f t="shared" ref="M145" si="518">IF(M143,M144/M143,NA())</f>
        <v>#N/A</v>
      </c>
      <c r="N145" s="349" t="e">
        <f t="shared" ref="N145" si="519">IF(N143,N144/N143,NA())</f>
        <v>#N/A</v>
      </c>
    </row>
    <row r="146" spans="1:14" x14ac:dyDescent="0.3">
      <c r="A146" s="105" t="s">
        <v>251</v>
      </c>
      <c r="B146" s="88" t="s">
        <v>316</v>
      </c>
      <c r="C146" s="85">
        <f>SUMIFS(INDEX(Diabetes_Full[#All],,MATCH(C$8,Diabetes_Full[#Headers],0)),Data!$B$1:$B$519,$A146,Data!$GT$1:$GT$519,C$10)</f>
        <v>20</v>
      </c>
      <c r="D146" s="85">
        <f>SUMIFS(INDEX(Diabetes_Full[#All],,MATCH(D$8,Diabetes_Full[#Headers],0)),Data!$B$1:$B$519,$A146,Data!$GT$1:$GT$519,D$10)</f>
        <v>21</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0</v>
      </c>
      <c r="D147" s="85">
        <f>SUMIFS(INDEX(Diabetes_Full[#All],,MATCH(D$9,Diabetes_Full[#Headers],0)),Data!$B$1:$B$519,$A147,Data!$GT$1:$GT$519,D$10)</f>
        <v>0</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349">
        <f t="shared" ref="C148" si="520">IF(C146,C147/C146,NA())</f>
        <v>0</v>
      </c>
      <c r="D148" s="349">
        <f t="shared" ref="D148" si="521">IF(D146,D147/D146,NA())</f>
        <v>0</v>
      </c>
      <c r="E148" s="349" t="e">
        <f t="shared" ref="E148" si="522">IF(E146,E147/E146,NA())</f>
        <v>#N/A</v>
      </c>
      <c r="F148" s="349" t="e">
        <f t="shared" ref="F148" si="523">IF(F146,F147/F146,NA())</f>
        <v>#N/A</v>
      </c>
      <c r="G148" s="349" t="e">
        <f t="shared" ref="G148" si="524">IF(G146,G147/G146,NA())</f>
        <v>#N/A</v>
      </c>
      <c r="H148" s="349" t="e">
        <f t="shared" ref="H148" si="525">IF(H146,H147/H146,NA())</f>
        <v>#N/A</v>
      </c>
      <c r="I148" s="349" t="e">
        <f t="shared" ref="I148" si="526">IF(I146,I147/I146,NA())</f>
        <v>#N/A</v>
      </c>
      <c r="J148" s="349" t="e">
        <f t="shared" ref="J148" si="527">IF(J146,J147/J146,NA())</f>
        <v>#N/A</v>
      </c>
      <c r="K148" s="349" t="e">
        <f t="shared" ref="K148" si="528">IF(K146,K147/K146,NA())</f>
        <v>#N/A</v>
      </c>
      <c r="L148" s="349" t="e">
        <f t="shared" ref="L148" si="529">IF(L146,L147/L146,NA())</f>
        <v>#N/A</v>
      </c>
      <c r="M148" s="349" t="e">
        <f t="shared" ref="M148" si="530">IF(M146,M147/M146,NA())</f>
        <v>#N/A</v>
      </c>
      <c r="N148" s="349" t="e">
        <f t="shared" ref="N148" si="531">IF(N146,N147/N146,NA())</f>
        <v>#N/A</v>
      </c>
    </row>
    <row r="149" spans="1:14" x14ac:dyDescent="0.3">
      <c r="A149" s="104" t="s">
        <v>243</v>
      </c>
      <c r="B149" s="88" t="s">
        <v>316</v>
      </c>
      <c r="C149" s="85">
        <f>SUMIFS(INDEX(Diabetes_Full[#All],,MATCH(C$8,Diabetes_Full[#Headers],0)),Data!$B$1:$B$519,$A149,Data!$GT$1:$GT$519,C$10)</f>
        <v>18</v>
      </c>
      <c r="D149" s="85">
        <f>SUMIFS(INDEX(Diabetes_Full[#All],,MATCH(D$8,Diabetes_Full[#Headers],0)),Data!$B$1:$B$519,$A149,Data!$GT$1:$GT$519,D$10)</f>
        <v>17</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0</v>
      </c>
      <c r="D150" s="85">
        <f>SUMIFS(INDEX(Diabetes_Full[#All],,MATCH(D$9,Diabetes_Full[#Headers],0)),Data!$B$1:$B$519,$A150,Data!$GT$1:$GT$519,D$10)</f>
        <v>0</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349">
        <f t="shared" ref="C151" si="532">IF(C149,C150/C149,NA())</f>
        <v>0</v>
      </c>
      <c r="D151" s="349">
        <f t="shared" ref="D151" si="533">IF(D149,D150/D149,NA())</f>
        <v>0</v>
      </c>
      <c r="E151" s="349" t="e">
        <f t="shared" ref="E151" si="534">IF(E149,E150/E149,NA())</f>
        <v>#N/A</v>
      </c>
      <c r="F151" s="349" t="e">
        <f t="shared" ref="F151" si="535">IF(F149,F150/F149,NA())</f>
        <v>#N/A</v>
      </c>
      <c r="G151" s="349" t="e">
        <f t="shared" ref="G151" si="536">IF(G149,G150/G149,NA())</f>
        <v>#N/A</v>
      </c>
      <c r="H151" s="349" t="e">
        <f t="shared" ref="H151" si="537">IF(H149,H150/H149,NA())</f>
        <v>#N/A</v>
      </c>
      <c r="I151" s="349" t="e">
        <f t="shared" ref="I151" si="538">IF(I149,I150/I149,NA())</f>
        <v>#N/A</v>
      </c>
      <c r="J151" s="349" t="e">
        <f t="shared" ref="J151" si="539">IF(J149,J150/J149,NA())</f>
        <v>#N/A</v>
      </c>
      <c r="K151" s="349" t="e">
        <f t="shared" ref="K151" si="540">IF(K149,K150/K149,NA())</f>
        <v>#N/A</v>
      </c>
      <c r="L151" s="349" t="e">
        <f t="shared" ref="L151" si="541">IF(L149,L150/L149,NA())</f>
        <v>#N/A</v>
      </c>
      <c r="M151" s="349" t="e">
        <f t="shared" ref="M151" si="542">IF(M149,M150/M149,NA())</f>
        <v>#N/A</v>
      </c>
      <c r="N151" s="349" t="e">
        <f t="shared" ref="N151" si="543">IF(N149,N150/N149,NA())</f>
        <v>#N/A</v>
      </c>
    </row>
    <row r="152" spans="1:14" x14ac:dyDescent="0.3">
      <c r="A152" s="105"/>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205" si="544">SUMIFS(INDEX($A$11:$N$151,,MATCH(C$159,$A$10:$N$10,0)),$A$11:$A$151,$B160,$B$11:$B$151,$B$157)</f>
        <v>0</v>
      </c>
      <c r="D160" s="99">
        <f t="shared" si="544"/>
        <v>0</v>
      </c>
      <c r="E160" s="99" t="e">
        <f t="shared" si="544"/>
        <v>#N/A</v>
      </c>
      <c r="F160" s="99" t="e">
        <f t="shared" si="544"/>
        <v>#N/A</v>
      </c>
      <c r="G160" s="99" t="e">
        <f t="shared" si="544"/>
        <v>#N/A</v>
      </c>
      <c r="H160" s="99" t="e">
        <f t="shared" si="544"/>
        <v>#N/A</v>
      </c>
      <c r="I160" s="99" t="e">
        <f t="shared" si="544"/>
        <v>#N/A</v>
      </c>
      <c r="J160" s="99" t="e">
        <f t="shared" si="544"/>
        <v>#N/A</v>
      </c>
      <c r="K160" s="99" t="e">
        <f t="shared" si="544"/>
        <v>#N/A</v>
      </c>
      <c r="L160" s="99" t="e">
        <f t="shared" si="544"/>
        <v>#N/A</v>
      </c>
      <c r="M160" s="99" t="e">
        <f t="shared" si="544"/>
        <v>#N/A</v>
      </c>
      <c r="N160" s="99" t="e">
        <f t="shared" si="544"/>
        <v>#N/A</v>
      </c>
    </row>
    <row r="161" spans="1:14" x14ac:dyDescent="0.3">
      <c r="A161" s="108" t="s">
        <v>116</v>
      </c>
      <c r="B161" s="94" t="s">
        <v>128</v>
      </c>
      <c r="C161" s="99">
        <f t="shared" si="544"/>
        <v>2.7777777777777776E-2</v>
      </c>
      <c r="D161" s="99">
        <f t="shared" si="544"/>
        <v>2.7777777777777776E-2</v>
      </c>
      <c r="E161" s="99" t="e">
        <f t="shared" si="544"/>
        <v>#N/A</v>
      </c>
      <c r="F161" s="99" t="e">
        <f t="shared" si="544"/>
        <v>#N/A</v>
      </c>
      <c r="G161" s="99" t="e">
        <f t="shared" si="544"/>
        <v>#N/A</v>
      </c>
      <c r="H161" s="99" t="e">
        <f t="shared" si="544"/>
        <v>#N/A</v>
      </c>
      <c r="I161" s="99" t="e">
        <f t="shared" si="544"/>
        <v>#N/A</v>
      </c>
      <c r="J161" s="99" t="e">
        <f t="shared" si="544"/>
        <v>#N/A</v>
      </c>
      <c r="K161" s="99" t="e">
        <f t="shared" si="544"/>
        <v>#N/A</v>
      </c>
      <c r="L161" s="99" t="e">
        <f t="shared" si="544"/>
        <v>#N/A</v>
      </c>
      <c r="M161" s="99" t="e">
        <f t="shared" si="544"/>
        <v>#N/A</v>
      </c>
      <c r="N161" s="99" t="e">
        <f t="shared" si="544"/>
        <v>#N/A</v>
      </c>
    </row>
    <row r="162" spans="1:14" x14ac:dyDescent="0.3">
      <c r="A162" s="108" t="s">
        <v>116</v>
      </c>
      <c r="B162" s="94" t="s">
        <v>129</v>
      </c>
      <c r="C162" s="99">
        <f t="shared" si="544"/>
        <v>0.10256410256410256</v>
      </c>
      <c r="D162" s="99">
        <f t="shared" si="544"/>
        <v>0.10526315789473684</v>
      </c>
      <c r="E162" s="99" t="e">
        <f t="shared" si="544"/>
        <v>#N/A</v>
      </c>
      <c r="F162" s="99" t="e">
        <f t="shared" si="544"/>
        <v>#N/A</v>
      </c>
      <c r="G162" s="99" t="e">
        <f t="shared" si="544"/>
        <v>#N/A</v>
      </c>
      <c r="H162" s="99" t="e">
        <f t="shared" si="544"/>
        <v>#N/A</v>
      </c>
      <c r="I162" s="99" t="e">
        <f t="shared" si="544"/>
        <v>#N/A</v>
      </c>
      <c r="J162" s="99" t="e">
        <f t="shared" si="544"/>
        <v>#N/A</v>
      </c>
      <c r="K162" s="99" t="e">
        <f t="shared" si="544"/>
        <v>#N/A</v>
      </c>
      <c r="L162" s="99" t="e">
        <f t="shared" si="544"/>
        <v>#N/A</v>
      </c>
      <c r="M162" s="99" t="e">
        <f t="shared" si="544"/>
        <v>#N/A</v>
      </c>
      <c r="N162" s="99" t="e">
        <f t="shared" si="544"/>
        <v>#N/A</v>
      </c>
    </row>
    <row r="163" spans="1:14" x14ac:dyDescent="0.3">
      <c r="A163" s="108" t="s">
        <v>116</v>
      </c>
      <c r="B163" s="94" t="s">
        <v>136</v>
      </c>
      <c r="C163" s="99">
        <f t="shared" si="544"/>
        <v>0</v>
      </c>
      <c r="D163" s="99">
        <f t="shared" si="544"/>
        <v>0</v>
      </c>
      <c r="E163" s="99" t="e">
        <f t="shared" si="544"/>
        <v>#N/A</v>
      </c>
      <c r="F163" s="99" t="e">
        <f t="shared" si="544"/>
        <v>#N/A</v>
      </c>
      <c r="G163" s="99" t="e">
        <f t="shared" si="544"/>
        <v>#N/A</v>
      </c>
      <c r="H163" s="99" t="e">
        <f t="shared" si="544"/>
        <v>#N/A</v>
      </c>
      <c r="I163" s="99" t="e">
        <f t="shared" si="544"/>
        <v>#N/A</v>
      </c>
      <c r="J163" s="99" t="e">
        <f t="shared" si="544"/>
        <v>#N/A</v>
      </c>
      <c r="K163" s="99" t="e">
        <f t="shared" si="544"/>
        <v>#N/A</v>
      </c>
      <c r="L163" s="99" t="e">
        <f t="shared" si="544"/>
        <v>#N/A</v>
      </c>
      <c r="M163" s="99" t="e">
        <f t="shared" si="544"/>
        <v>#N/A</v>
      </c>
      <c r="N163" s="99" t="e">
        <f t="shared" si="544"/>
        <v>#N/A</v>
      </c>
    </row>
    <row r="164" spans="1:14" x14ac:dyDescent="0.3">
      <c r="A164" s="108" t="s">
        <v>116</v>
      </c>
      <c r="B164" s="94" t="s">
        <v>132</v>
      </c>
      <c r="C164" s="99">
        <f t="shared" si="544"/>
        <v>0</v>
      </c>
      <c r="D164" s="99">
        <f t="shared" si="544"/>
        <v>0</v>
      </c>
      <c r="E164" s="99" t="e">
        <f t="shared" si="544"/>
        <v>#N/A</v>
      </c>
      <c r="F164" s="99" t="e">
        <f t="shared" si="544"/>
        <v>#N/A</v>
      </c>
      <c r="G164" s="99" t="e">
        <f t="shared" si="544"/>
        <v>#N/A</v>
      </c>
      <c r="H164" s="99" t="e">
        <f t="shared" si="544"/>
        <v>#N/A</v>
      </c>
      <c r="I164" s="99" t="e">
        <f t="shared" si="544"/>
        <v>#N/A</v>
      </c>
      <c r="J164" s="99" t="e">
        <f t="shared" si="544"/>
        <v>#N/A</v>
      </c>
      <c r="K164" s="99" t="e">
        <f t="shared" si="544"/>
        <v>#N/A</v>
      </c>
      <c r="L164" s="99" t="e">
        <f t="shared" si="544"/>
        <v>#N/A</v>
      </c>
      <c r="M164" s="99" t="e">
        <f t="shared" si="544"/>
        <v>#N/A</v>
      </c>
      <c r="N164" s="99" t="e">
        <f t="shared" si="544"/>
        <v>#N/A</v>
      </c>
    </row>
    <row r="165" spans="1:14" x14ac:dyDescent="0.3">
      <c r="A165" s="108" t="s">
        <v>116</v>
      </c>
      <c r="B165" s="94" t="s">
        <v>117</v>
      </c>
      <c r="C165" s="99">
        <f t="shared" si="544"/>
        <v>4.4444444444444446E-2</v>
      </c>
      <c r="D165" s="99">
        <f t="shared" si="544"/>
        <v>6.8181818181818177E-2</v>
      </c>
      <c r="E165" s="99" t="e">
        <f t="shared" si="544"/>
        <v>#N/A</v>
      </c>
      <c r="F165" s="99" t="e">
        <f t="shared" si="544"/>
        <v>#N/A</v>
      </c>
      <c r="G165" s="99" t="e">
        <f t="shared" si="544"/>
        <v>#N/A</v>
      </c>
      <c r="H165" s="99" t="e">
        <f t="shared" si="544"/>
        <v>#N/A</v>
      </c>
      <c r="I165" s="99" t="e">
        <f t="shared" si="544"/>
        <v>#N/A</v>
      </c>
      <c r="J165" s="99" t="e">
        <f t="shared" si="544"/>
        <v>#N/A</v>
      </c>
      <c r="K165" s="99" t="e">
        <f t="shared" si="544"/>
        <v>#N/A</v>
      </c>
      <c r="L165" s="99" t="e">
        <f t="shared" si="544"/>
        <v>#N/A</v>
      </c>
      <c r="M165" s="99" t="e">
        <f t="shared" si="544"/>
        <v>#N/A</v>
      </c>
      <c r="N165" s="99" t="e">
        <f t="shared" si="544"/>
        <v>#N/A</v>
      </c>
    </row>
    <row r="166" spans="1:14" x14ac:dyDescent="0.3">
      <c r="A166" s="109" t="s">
        <v>138</v>
      </c>
      <c r="B166" s="102" t="s">
        <v>205</v>
      </c>
      <c r="C166" s="103">
        <f t="shared" si="544"/>
        <v>0</v>
      </c>
      <c r="D166" s="103">
        <f t="shared" si="544"/>
        <v>3.5714285714285712E-2</v>
      </c>
      <c r="E166" s="103" t="e">
        <f t="shared" si="544"/>
        <v>#N/A</v>
      </c>
      <c r="F166" s="103" t="e">
        <f t="shared" si="544"/>
        <v>#N/A</v>
      </c>
      <c r="G166" s="103" t="e">
        <f t="shared" si="544"/>
        <v>#N/A</v>
      </c>
      <c r="H166" s="103" t="e">
        <f t="shared" si="544"/>
        <v>#N/A</v>
      </c>
      <c r="I166" s="103" t="e">
        <f t="shared" si="544"/>
        <v>#N/A</v>
      </c>
      <c r="J166" s="103" t="e">
        <f t="shared" si="544"/>
        <v>#N/A</v>
      </c>
      <c r="K166" s="103" t="e">
        <f t="shared" si="544"/>
        <v>#N/A</v>
      </c>
      <c r="L166" s="103" t="e">
        <f t="shared" si="544"/>
        <v>#N/A</v>
      </c>
      <c r="M166" s="103" t="e">
        <f t="shared" si="544"/>
        <v>#N/A</v>
      </c>
      <c r="N166" s="103" t="e">
        <f t="shared" si="544"/>
        <v>#N/A</v>
      </c>
    </row>
    <row r="167" spans="1:14" x14ac:dyDescent="0.3">
      <c r="A167" s="111" t="s">
        <v>138</v>
      </c>
      <c r="B167" s="112" t="s">
        <v>151</v>
      </c>
      <c r="C167" s="111">
        <f t="shared" si="544"/>
        <v>0.21052631578947367</v>
      </c>
      <c r="D167" s="111">
        <f t="shared" si="544"/>
        <v>0.26315789473684209</v>
      </c>
      <c r="E167" s="111" t="e">
        <f t="shared" si="544"/>
        <v>#N/A</v>
      </c>
      <c r="F167" s="111" t="e">
        <f t="shared" si="544"/>
        <v>#N/A</v>
      </c>
      <c r="G167" s="111" t="e">
        <f t="shared" si="544"/>
        <v>#N/A</v>
      </c>
      <c r="H167" s="111" t="e">
        <f t="shared" si="544"/>
        <v>#N/A</v>
      </c>
      <c r="I167" s="111" t="e">
        <f t="shared" si="544"/>
        <v>#N/A</v>
      </c>
      <c r="J167" s="111" t="e">
        <f t="shared" si="544"/>
        <v>#N/A</v>
      </c>
      <c r="K167" s="111" t="e">
        <f t="shared" si="544"/>
        <v>#N/A</v>
      </c>
      <c r="L167" s="111" t="e">
        <f t="shared" si="544"/>
        <v>#N/A</v>
      </c>
      <c r="M167" s="111" t="e">
        <f t="shared" si="544"/>
        <v>#N/A</v>
      </c>
      <c r="N167" s="111" t="e">
        <f t="shared" si="544"/>
        <v>#N/A</v>
      </c>
    </row>
    <row r="168" spans="1:14" x14ac:dyDescent="0.3">
      <c r="A168" s="111" t="s">
        <v>138</v>
      </c>
      <c r="B168" s="112" t="s">
        <v>222</v>
      </c>
      <c r="C168" s="111">
        <f t="shared" si="544"/>
        <v>0.25</v>
      </c>
      <c r="D168" s="111">
        <f t="shared" si="544"/>
        <v>0.25</v>
      </c>
      <c r="E168" s="111" t="e">
        <f t="shared" si="544"/>
        <v>#N/A</v>
      </c>
      <c r="F168" s="111" t="e">
        <f t="shared" si="544"/>
        <v>#N/A</v>
      </c>
      <c r="G168" s="111" t="e">
        <f t="shared" si="544"/>
        <v>#N/A</v>
      </c>
      <c r="H168" s="111" t="e">
        <f t="shared" si="544"/>
        <v>#N/A</v>
      </c>
      <c r="I168" s="111" t="e">
        <f t="shared" si="544"/>
        <v>#N/A</v>
      </c>
      <c r="J168" s="111" t="e">
        <f t="shared" si="544"/>
        <v>#N/A</v>
      </c>
      <c r="K168" s="111" t="e">
        <f t="shared" si="544"/>
        <v>#N/A</v>
      </c>
      <c r="L168" s="111" t="e">
        <f t="shared" si="544"/>
        <v>#N/A</v>
      </c>
      <c r="M168" s="111" t="e">
        <f t="shared" si="544"/>
        <v>#N/A</v>
      </c>
      <c r="N168" s="111" t="e">
        <f t="shared" si="544"/>
        <v>#N/A</v>
      </c>
    </row>
    <row r="169" spans="1:14" x14ac:dyDescent="0.3">
      <c r="A169" s="111" t="s">
        <v>138</v>
      </c>
      <c r="B169" s="112" t="s">
        <v>139</v>
      </c>
      <c r="C169" s="111">
        <f t="shared" si="544"/>
        <v>0.29166666666666669</v>
      </c>
      <c r="D169" s="111">
        <f t="shared" si="544"/>
        <v>0.32</v>
      </c>
      <c r="E169" s="111" t="e">
        <f t="shared" si="544"/>
        <v>#N/A</v>
      </c>
      <c r="F169" s="111" t="e">
        <f t="shared" si="544"/>
        <v>#N/A</v>
      </c>
      <c r="G169" s="111" t="e">
        <f t="shared" si="544"/>
        <v>#N/A</v>
      </c>
      <c r="H169" s="111" t="e">
        <f t="shared" si="544"/>
        <v>#N/A</v>
      </c>
      <c r="I169" s="111" t="e">
        <f t="shared" si="544"/>
        <v>#N/A</v>
      </c>
      <c r="J169" s="111" t="e">
        <f t="shared" si="544"/>
        <v>#N/A</v>
      </c>
      <c r="K169" s="111" t="e">
        <f t="shared" si="544"/>
        <v>#N/A</v>
      </c>
      <c r="L169" s="111" t="e">
        <f t="shared" si="544"/>
        <v>#N/A</v>
      </c>
      <c r="M169" s="111" t="e">
        <f t="shared" si="544"/>
        <v>#N/A</v>
      </c>
      <c r="N169" s="111" t="e">
        <f t="shared" si="544"/>
        <v>#N/A</v>
      </c>
    </row>
    <row r="170" spans="1:14" x14ac:dyDescent="0.3">
      <c r="A170" s="111" t="s">
        <v>138</v>
      </c>
      <c r="B170" s="112" t="s">
        <v>168</v>
      </c>
      <c r="C170" s="111">
        <f t="shared" si="544"/>
        <v>0.3235294117647059</v>
      </c>
      <c r="D170" s="111">
        <f t="shared" si="544"/>
        <v>0.36363636363636365</v>
      </c>
      <c r="E170" s="111" t="e">
        <f t="shared" si="544"/>
        <v>#N/A</v>
      </c>
      <c r="F170" s="111" t="e">
        <f t="shared" si="544"/>
        <v>#N/A</v>
      </c>
      <c r="G170" s="111" t="e">
        <f t="shared" si="544"/>
        <v>#N/A</v>
      </c>
      <c r="H170" s="111" t="e">
        <f t="shared" si="544"/>
        <v>#N/A</v>
      </c>
      <c r="I170" s="111" t="e">
        <f t="shared" si="544"/>
        <v>#N/A</v>
      </c>
      <c r="J170" s="111" t="e">
        <f t="shared" si="544"/>
        <v>#N/A</v>
      </c>
      <c r="K170" s="111" t="e">
        <f t="shared" si="544"/>
        <v>#N/A</v>
      </c>
      <c r="L170" s="111" t="e">
        <f t="shared" si="544"/>
        <v>#N/A</v>
      </c>
      <c r="M170" s="111" t="e">
        <f t="shared" si="544"/>
        <v>#N/A</v>
      </c>
      <c r="N170" s="111" t="e">
        <f t="shared" si="544"/>
        <v>#N/A</v>
      </c>
    </row>
    <row r="171" spans="1:14" x14ac:dyDescent="0.3">
      <c r="A171" s="111" t="s">
        <v>138</v>
      </c>
      <c r="B171" s="112" t="s">
        <v>212</v>
      </c>
      <c r="C171" s="111">
        <f t="shared" si="544"/>
        <v>9.5238095238095233E-2</v>
      </c>
      <c r="D171" s="111">
        <f t="shared" si="544"/>
        <v>8.6956521739130432E-2</v>
      </c>
      <c r="E171" s="111" t="e">
        <f t="shared" si="544"/>
        <v>#N/A</v>
      </c>
      <c r="F171" s="111" t="e">
        <f t="shared" si="544"/>
        <v>#N/A</v>
      </c>
      <c r="G171" s="111" t="e">
        <f t="shared" si="544"/>
        <v>#N/A</v>
      </c>
      <c r="H171" s="111" t="e">
        <f t="shared" si="544"/>
        <v>#N/A</v>
      </c>
      <c r="I171" s="111" t="e">
        <f t="shared" si="544"/>
        <v>#N/A</v>
      </c>
      <c r="J171" s="111" t="e">
        <f t="shared" si="544"/>
        <v>#N/A</v>
      </c>
      <c r="K171" s="111" t="e">
        <f t="shared" si="544"/>
        <v>#N/A</v>
      </c>
      <c r="L171" s="111" t="e">
        <f t="shared" si="544"/>
        <v>#N/A</v>
      </c>
      <c r="M171" s="111" t="e">
        <f t="shared" si="544"/>
        <v>#N/A</v>
      </c>
      <c r="N171" s="111" t="e">
        <f t="shared" si="544"/>
        <v>#N/A</v>
      </c>
    </row>
    <row r="172" spans="1:14" x14ac:dyDescent="0.3">
      <c r="A172" s="111" t="s">
        <v>138</v>
      </c>
      <c r="B172" s="112" t="s">
        <v>180</v>
      </c>
      <c r="C172" s="111">
        <f t="shared" si="544"/>
        <v>0.22580645161290322</v>
      </c>
      <c r="D172" s="111">
        <f t="shared" si="544"/>
        <v>0.22580645161290322</v>
      </c>
      <c r="E172" s="111" t="e">
        <f t="shared" si="544"/>
        <v>#N/A</v>
      </c>
      <c r="F172" s="111" t="e">
        <f t="shared" si="544"/>
        <v>#N/A</v>
      </c>
      <c r="G172" s="111" t="e">
        <f t="shared" si="544"/>
        <v>#N/A</v>
      </c>
      <c r="H172" s="111" t="e">
        <f t="shared" si="544"/>
        <v>#N/A</v>
      </c>
      <c r="I172" s="111" t="e">
        <f t="shared" si="544"/>
        <v>#N/A</v>
      </c>
      <c r="J172" s="111" t="e">
        <f t="shared" si="544"/>
        <v>#N/A</v>
      </c>
      <c r="K172" s="111" t="e">
        <f t="shared" si="544"/>
        <v>#N/A</v>
      </c>
      <c r="L172" s="111" t="e">
        <f t="shared" si="544"/>
        <v>#N/A</v>
      </c>
      <c r="M172" s="111" t="e">
        <f t="shared" si="544"/>
        <v>#N/A</v>
      </c>
      <c r="N172" s="111" t="e">
        <f t="shared" si="544"/>
        <v>#N/A</v>
      </c>
    </row>
    <row r="173" spans="1:14" x14ac:dyDescent="0.3">
      <c r="A173" s="111" t="s">
        <v>138</v>
      </c>
      <c r="B173" s="112" t="s">
        <v>194</v>
      </c>
      <c r="C173" s="111">
        <f t="shared" si="544"/>
        <v>0.16666666666666666</v>
      </c>
      <c r="D173" s="111">
        <f t="shared" si="544"/>
        <v>0.16666666666666666</v>
      </c>
      <c r="E173" s="111" t="e">
        <f t="shared" si="544"/>
        <v>#N/A</v>
      </c>
      <c r="F173" s="111" t="e">
        <f t="shared" si="544"/>
        <v>#N/A</v>
      </c>
      <c r="G173" s="111" t="e">
        <f t="shared" si="544"/>
        <v>#N/A</v>
      </c>
      <c r="H173" s="111" t="e">
        <f t="shared" si="544"/>
        <v>#N/A</v>
      </c>
      <c r="I173" s="111" t="e">
        <f t="shared" si="544"/>
        <v>#N/A</v>
      </c>
      <c r="J173" s="111" t="e">
        <f t="shared" si="544"/>
        <v>#N/A</v>
      </c>
      <c r="K173" s="111" t="e">
        <f t="shared" si="544"/>
        <v>#N/A</v>
      </c>
      <c r="L173" s="111" t="e">
        <f t="shared" si="544"/>
        <v>#N/A</v>
      </c>
      <c r="M173" s="111" t="e">
        <f t="shared" si="544"/>
        <v>#N/A</v>
      </c>
      <c r="N173" s="111" t="e">
        <f t="shared" si="544"/>
        <v>#N/A</v>
      </c>
    </row>
    <row r="174" spans="1:14" x14ac:dyDescent="0.3">
      <c r="A174" s="111" t="s">
        <v>232</v>
      </c>
      <c r="B174" s="112" t="s">
        <v>233</v>
      </c>
      <c r="C174" s="111">
        <f t="shared" si="544"/>
        <v>0</v>
      </c>
      <c r="D174" s="111">
        <f t="shared" si="544"/>
        <v>0</v>
      </c>
      <c r="E174" s="111" t="e">
        <f t="shared" si="544"/>
        <v>#N/A</v>
      </c>
      <c r="F174" s="111" t="e">
        <f t="shared" si="544"/>
        <v>#N/A</v>
      </c>
      <c r="G174" s="111" t="e">
        <f t="shared" si="544"/>
        <v>#N/A</v>
      </c>
      <c r="H174" s="111" t="e">
        <f t="shared" si="544"/>
        <v>#N/A</v>
      </c>
      <c r="I174" s="111" t="e">
        <f t="shared" si="544"/>
        <v>#N/A</v>
      </c>
      <c r="J174" s="111" t="e">
        <f t="shared" si="544"/>
        <v>#N/A</v>
      </c>
      <c r="K174" s="111" t="e">
        <f t="shared" si="544"/>
        <v>#N/A</v>
      </c>
      <c r="L174" s="111" t="e">
        <f t="shared" si="544"/>
        <v>#N/A</v>
      </c>
      <c r="M174" s="111" t="e">
        <f t="shared" si="544"/>
        <v>#N/A</v>
      </c>
      <c r="N174" s="111" t="e">
        <f t="shared" si="544"/>
        <v>#N/A</v>
      </c>
    </row>
    <row r="175" spans="1:14" x14ac:dyDescent="0.3">
      <c r="A175" s="111" t="s">
        <v>232</v>
      </c>
      <c r="B175" s="112" t="s">
        <v>236</v>
      </c>
      <c r="C175" s="111">
        <f t="shared" si="544"/>
        <v>0</v>
      </c>
      <c r="D175" s="111">
        <f t="shared" si="544"/>
        <v>0</v>
      </c>
      <c r="E175" s="111" t="e">
        <f t="shared" si="544"/>
        <v>#N/A</v>
      </c>
      <c r="F175" s="111" t="e">
        <f t="shared" si="544"/>
        <v>#N/A</v>
      </c>
      <c r="G175" s="111" t="e">
        <f t="shared" si="544"/>
        <v>#N/A</v>
      </c>
      <c r="H175" s="111" t="e">
        <f t="shared" si="544"/>
        <v>#N/A</v>
      </c>
      <c r="I175" s="111" t="e">
        <f t="shared" si="544"/>
        <v>#N/A</v>
      </c>
      <c r="J175" s="111" t="e">
        <f t="shared" si="544"/>
        <v>#N/A</v>
      </c>
      <c r="K175" s="111" t="e">
        <f t="shared" si="544"/>
        <v>#N/A</v>
      </c>
      <c r="L175" s="111" t="e">
        <f t="shared" si="544"/>
        <v>#N/A</v>
      </c>
      <c r="M175" s="111" t="e">
        <f t="shared" si="544"/>
        <v>#N/A</v>
      </c>
      <c r="N175" s="111" t="e">
        <f t="shared" si="544"/>
        <v>#N/A</v>
      </c>
    </row>
    <row r="176" spans="1:14" x14ac:dyDescent="0.3">
      <c r="A176" s="111" t="s">
        <v>232</v>
      </c>
      <c r="B176" s="112" t="s">
        <v>237</v>
      </c>
      <c r="C176" s="111">
        <f t="shared" si="544"/>
        <v>6.25E-2</v>
      </c>
      <c r="D176" s="111">
        <f t="shared" si="544"/>
        <v>6.5573770491803282E-2</v>
      </c>
      <c r="E176" s="111" t="e">
        <f t="shared" si="544"/>
        <v>#N/A</v>
      </c>
      <c r="F176" s="111" t="e">
        <f t="shared" si="544"/>
        <v>#N/A</v>
      </c>
      <c r="G176" s="111" t="e">
        <f t="shared" si="544"/>
        <v>#N/A</v>
      </c>
      <c r="H176" s="111" t="e">
        <f t="shared" si="544"/>
        <v>#N/A</v>
      </c>
      <c r="I176" s="111" t="e">
        <f t="shared" si="544"/>
        <v>#N/A</v>
      </c>
      <c r="J176" s="111" t="e">
        <f t="shared" si="544"/>
        <v>#N/A</v>
      </c>
      <c r="K176" s="111" t="e">
        <f t="shared" si="544"/>
        <v>#N/A</v>
      </c>
      <c r="L176" s="111" t="e">
        <f t="shared" si="544"/>
        <v>#N/A</v>
      </c>
      <c r="M176" s="111" t="e">
        <f t="shared" si="544"/>
        <v>#N/A</v>
      </c>
      <c r="N176" s="111" t="e">
        <f t="shared" si="544"/>
        <v>#N/A</v>
      </c>
    </row>
    <row r="177" spans="1:14" x14ac:dyDescent="0.3">
      <c r="A177" s="111" t="s">
        <v>232</v>
      </c>
      <c r="B177" s="112" t="s">
        <v>239</v>
      </c>
      <c r="C177" s="111">
        <f t="shared" si="544"/>
        <v>1.4084507042253521E-2</v>
      </c>
      <c r="D177" s="111">
        <f t="shared" si="544"/>
        <v>2.6666666666666668E-2</v>
      </c>
      <c r="E177" s="111" t="e">
        <f t="shared" si="544"/>
        <v>#N/A</v>
      </c>
      <c r="F177" s="111" t="e">
        <f t="shared" si="544"/>
        <v>#N/A</v>
      </c>
      <c r="G177" s="111" t="e">
        <f t="shared" si="544"/>
        <v>#N/A</v>
      </c>
      <c r="H177" s="111" t="e">
        <f t="shared" si="544"/>
        <v>#N/A</v>
      </c>
      <c r="I177" s="111" t="e">
        <f t="shared" si="544"/>
        <v>#N/A</v>
      </c>
      <c r="J177" s="111" t="e">
        <f t="shared" si="544"/>
        <v>#N/A</v>
      </c>
      <c r="K177" s="111" t="e">
        <f t="shared" si="544"/>
        <v>#N/A</v>
      </c>
      <c r="L177" s="111" t="e">
        <f t="shared" si="544"/>
        <v>#N/A</v>
      </c>
      <c r="M177" s="111" t="e">
        <f t="shared" si="544"/>
        <v>#N/A</v>
      </c>
      <c r="N177" s="111" t="e">
        <f t="shared" si="544"/>
        <v>#N/A</v>
      </c>
    </row>
    <row r="178" spans="1:14" x14ac:dyDescent="0.3">
      <c r="A178" s="111" t="s">
        <v>133</v>
      </c>
      <c r="B178" s="112" t="s">
        <v>225</v>
      </c>
      <c r="C178" s="111">
        <f t="shared" si="544"/>
        <v>3.8461538461538464E-2</v>
      </c>
      <c r="D178" s="111">
        <f t="shared" si="544"/>
        <v>3.5714285714285712E-2</v>
      </c>
      <c r="E178" s="111" t="e">
        <f t="shared" si="544"/>
        <v>#N/A</v>
      </c>
      <c r="F178" s="111" t="e">
        <f t="shared" si="544"/>
        <v>#N/A</v>
      </c>
      <c r="G178" s="111" t="e">
        <f t="shared" si="544"/>
        <v>#N/A</v>
      </c>
      <c r="H178" s="111" t="e">
        <f t="shared" si="544"/>
        <v>#N/A</v>
      </c>
      <c r="I178" s="111" t="e">
        <f t="shared" si="544"/>
        <v>#N/A</v>
      </c>
      <c r="J178" s="111" t="e">
        <f t="shared" si="544"/>
        <v>#N/A</v>
      </c>
      <c r="K178" s="111" t="e">
        <f t="shared" si="544"/>
        <v>#N/A</v>
      </c>
      <c r="L178" s="111" t="e">
        <f t="shared" si="544"/>
        <v>#N/A</v>
      </c>
      <c r="M178" s="111" t="e">
        <f t="shared" si="544"/>
        <v>#N/A</v>
      </c>
      <c r="N178" s="111" t="e">
        <f t="shared" si="544"/>
        <v>#N/A</v>
      </c>
    </row>
    <row r="179" spans="1:14" x14ac:dyDescent="0.3">
      <c r="A179" s="111" t="s">
        <v>133</v>
      </c>
      <c r="B179" s="112" t="s">
        <v>134</v>
      </c>
      <c r="C179" s="111">
        <f t="shared" si="544"/>
        <v>2.1276595744680851E-2</v>
      </c>
      <c r="D179" s="111">
        <f t="shared" ref="D179:N194" si="545">SUMIFS(INDEX($A$11:$N$151,,MATCH(D$159,$A$10:$N$10,0)),$A$11:$A$151,$B179,$B$11:$B$151,$B$157)</f>
        <v>2.1276595744680851E-2</v>
      </c>
      <c r="E179" s="111" t="e">
        <f t="shared" si="545"/>
        <v>#N/A</v>
      </c>
      <c r="F179" s="111" t="e">
        <f t="shared" si="545"/>
        <v>#N/A</v>
      </c>
      <c r="G179" s="111" t="e">
        <f t="shared" si="545"/>
        <v>#N/A</v>
      </c>
      <c r="H179" s="111" t="e">
        <f t="shared" si="545"/>
        <v>#N/A</v>
      </c>
      <c r="I179" s="111" t="e">
        <f t="shared" si="545"/>
        <v>#N/A</v>
      </c>
      <c r="J179" s="111" t="e">
        <f t="shared" si="545"/>
        <v>#N/A</v>
      </c>
      <c r="K179" s="111" t="e">
        <f t="shared" si="545"/>
        <v>#N/A</v>
      </c>
      <c r="L179" s="111" t="e">
        <f t="shared" si="545"/>
        <v>#N/A</v>
      </c>
      <c r="M179" s="111" t="e">
        <f t="shared" si="545"/>
        <v>#N/A</v>
      </c>
      <c r="N179" s="111" t="e">
        <f t="shared" si="545"/>
        <v>#N/A</v>
      </c>
    </row>
    <row r="180" spans="1:14" x14ac:dyDescent="0.3">
      <c r="A180" s="111" t="s">
        <v>133</v>
      </c>
      <c r="B180" s="112" t="s">
        <v>137</v>
      </c>
      <c r="C180" s="111">
        <f t="shared" si="544"/>
        <v>0.27835051546391754</v>
      </c>
      <c r="D180" s="111">
        <f t="shared" si="545"/>
        <v>0.27</v>
      </c>
      <c r="E180" s="111" t="e">
        <f t="shared" si="545"/>
        <v>#N/A</v>
      </c>
      <c r="F180" s="111" t="e">
        <f t="shared" si="545"/>
        <v>#N/A</v>
      </c>
      <c r="G180" s="111" t="e">
        <f t="shared" si="545"/>
        <v>#N/A</v>
      </c>
      <c r="H180" s="111" t="e">
        <f t="shared" si="545"/>
        <v>#N/A</v>
      </c>
      <c r="I180" s="111" t="e">
        <f t="shared" si="545"/>
        <v>#N/A</v>
      </c>
      <c r="J180" s="111" t="e">
        <f t="shared" si="545"/>
        <v>#N/A</v>
      </c>
      <c r="K180" s="111" t="e">
        <f t="shared" si="545"/>
        <v>#N/A</v>
      </c>
      <c r="L180" s="111" t="e">
        <f t="shared" si="545"/>
        <v>#N/A</v>
      </c>
      <c r="M180" s="111" t="e">
        <f t="shared" si="545"/>
        <v>#N/A</v>
      </c>
      <c r="N180" s="111" t="e">
        <f t="shared" si="545"/>
        <v>#N/A</v>
      </c>
    </row>
    <row r="181" spans="1:14" x14ac:dyDescent="0.3">
      <c r="A181" s="111" t="s">
        <v>133</v>
      </c>
      <c r="B181" s="112" t="s">
        <v>164</v>
      </c>
      <c r="C181" s="111">
        <f t="shared" si="544"/>
        <v>2.2727272727272728E-2</v>
      </c>
      <c r="D181" s="111">
        <f t="shared" si="545"/>
        <v>2.3809523809523808E-2</v>
      </c>
      <c r="E181" s="111" t="e">
        <f t="shared" si="545"/>
        <v>#N/A</v>
      </c>
      <c r="F181" s="111" t="e">
        <f t="shared" si="545"/>
        <v>#N/A</v>
      </c>
      <c r="G181" s="111" t="e">
        <f t="shared" si="545"/>
        <v>#N/A</v>
      </c>
      <c r="H181" s="111" t="e">
        <f t="shared" si="545"/>
        <v>#N/A</v>
      </c>
      <c r="I181" s="111" t="e">
        <f t="shared" si="545"/>
        <v>#N/A</v>
      </c>
      <c r="J181" s="111" t="e">
        <f t="shared" si="545"/>
        <v>#N/A</v>
      </c>
      <c r="K181" s="111" t="e">
        <f t="shared" si="545"/>
        <v>#N/A</v>
      </c>
      <c r="L181" s="111" t="e">
        <f t="shared" si="545"/>
        <v>#N/A</v>
      </c>
      <c r="M181" s="111" t="e">
        <f t="shared" si="545"/>
        <v>#N/A</v>
      </c>
      <c r="N181" s="111" t="e">
        <f t="shared" si="545"/>
        <v>#N/A</v>
      </c>
    </row>
    <row r="182" spans="1:14" x14ac:dyDescent="0.3">
      <c r="A182" s="111" t="s">
        <v>133</v>
      </c>
      <c r="B182" s="112" t="s">
        <v>167</v>
      </c>
      <c r="C182" s="111">
        <f t="shared" si="544"/>
        <v>3.125E-2</v>
      </c>
      <c r="D182" s="111">
        <f t="shared" si="545"/>
        <v>3.2258064516129031E-2</v>
      </c>
      <c r="E182" s="111" t="e">
        <f t="shared" si="545"/>
        <v>#N/A</v>
      </c>
      <c r="F182" s="111" t="e">
        <f t="shared" si="545"/>
        <v>#N/A</v>
      </c>
      <c r="G182" s="111" t="e">
        <f t="shared" si="545"/>
        <v>#N/A</v>
      </c>
      <c r="H182" s="111" t="e">
        <f t="shared" si="545"/>
        <v>#N/A</v>
      </c>
      <c r="I182" s="111" t="e">
        <f t="shared" si="545"/>
        <v>#N/A</v>
      </c>
      <c r="J182" s="111" t="e">
        <f t="shared" si="545"/>
        <v>#N/A</v>
      </c>
      <c r="K182" s="111" t="e">
        <f t="shared" si="545"/>
        <v>#N/A</v>
      </c>
      <c r="L182" s="111" t="e">
        <f t="shared" si="545"/>
        <v>#N/A</v>
      </c>
      <c r="M182" s="111" t="e">
        <f t="shared" si="545"/>
        <v>#N/A</v>
      </c>
      <c r="N182" s="111" t="e">
        <f t="shared" si="545"/>
        <v>#N/A</v>
      </c>
    </row>
    <row r="183" spans="1:14" x14ac:dyDescent="0.3">
      <c r="A183" s="111" t="s">
        <v>133</v>
      </c>
      <c r="B183" s="112" t="s">
        <v>241</v>
      </c>
      <c r="C183" s="111">
        <f t="shared" si="544"/>
        <v>0.59340659340659341</v>
      </c>
      <c r="D183" s="111">
        <f t="shared" si="545"/>
        <v>0.58241758241758246</v>
      </c>
      <c r="E183" s="111" t="e">
        <f t="shared" si="545"/>
        <v>#N/A</v>
      </c>
      <c r="F183" s="111" t="e">
        <f t="shared" si="545"/>
        <v>#N/A</v>
      </c>
      <c r="G183" s="111" t="e">
        <f t="shared" si="545"/>
        <v>#N/A</v>
      </c>
      <c r="H183" s="111" t="e">
        <f t="shared" si="545"/>
        <v>#N/A</v>
      </c>
      <c r="I183" s="111" t="e">
        <f t="shared" si="545"/>
        <v>#N/A</v>
      </c>
      <c r="J183" s="111" t="e">
        <f t="shared" si="545"/>
        <v>#N/A</v>
      </c>
      <c r="K183" s="111" t="e">
        <f t="shared" si="545"/>
        <v>#N/A</v>
      </c>
      <c r="L183" s="111" t="e">
        <f t="shared" si="545"/>
        <v>#N/A</v>
      </c>
      <c r="M183" s="111" t="e">
        <f t="shared" si="545"/>
        <v>#N/A</v>
      </c>
      <c r="N183" s="111" t="e">
        <f t="shared" si="545"/>
        <v>#N/A</v>
      </c>
    </row>
    <row r="184" spans="1:14" x14ac:dyDescent="0.3">
      <c r="A184" s="111" t="s">
        <v>133</v>
      </c>
      <c r="B184" s="112" t="s">
        <v>312</v>
      </c>
      <c r="C184" s="111">
        <f t="shared" si="544"/>
        <v>4.3478260869565216E-2</v>
      </c>
      <c r="D184" s="111">
        <f t="shared" si="545"/>
        <v>6.9767441860465115E-2</v>
      </c>
      <c r="E184" s="111" t="e">
        <f t="shared" si="545"/>
        <v>#N/A</v>
      </c>
      <c r="F184" s="111" t="e">
        <f t="shared" si="545"/>
        <v>#N/A</v>
      </c>
      <c r="G184" s="111" t="e">
        <f t="shared" si="545"/>
        <v>#N/A</v>
      </c>
      <c r="H184" s="111" t="e">
        <f t="shared" si="545"/>
        <v>#N/A</v>
      </c>
      <c r="I184" s="111" t="e">
        <f t="shared" si="545"/>
        <v>#N/A</v>
      </c>
      <c r="J184" s="111" t="e">
        <f t="shared" si="545"/>
        <v>#N/A</v>
      </c>
      <c r="K184" s="111" t="e">
        <f t="shared" si="545"/>
        <v>#N/A</v>
      </c>
      <c r="L184" s="111" t="e">
        <f t="shared" si="545"/>
        <v>#N/A</v>
      </c>
      <c r="M184" s="111" t="e">
        <f t="shared" si="545"/>
        <v>#N/A</v>
      </c>
      <c r="N184" s="111" t="e">
        <f t="shared" si="545"/>
        <v>#N/A</v>
      </c>
    </row>
    <row r="185" spans="1:14" x14ac:dyDescent="0.3">
      <c r="A185" s="111" t="s">
        <v>133</v>
      </c>
      <c r="B185" s="112" t="s">
        <v>175</v>
      </c>
      <c r="C185" s="111">
        <f t="shared" si="544"/>
        <v>0.24242424242424243</v>
      </c>
      <c r="D185" s="111">
        <f t="shared" si="545"/>
        <v>0.25806451612903225</v>
      </c>
      <c r="E185" s="111" t="e">
        <f t="shared" si="545"/>
        <v>#N/A</v>
      </c>
      <c r="F185" s="111" t="e">
        <f t="shared" si="545"/>
        <v>#N/A</v>
      </c>
      <c r="G185" s="111" t="e">
        <f t="shared" si="545"/>
        <v>#N/A</v>
      </c>
      <c r="H185" s="111" t="e">
        <f t="shared" si="545"/>
        <v>#N/A</v>
      </c>
      <c r="I185" s="111" t="e">
        <f t="shared" si="545"/>
        <v>#N/A</v>
      </c>
      <c r="J185" s="111" t="e">
        <f t="shared" si="545"/>
        <v>#N/A</v>
      </c>
      <c r="K185" s="111" t="e">
        <f t="shared" si="545"/>
        <v>#N/A</v>
      </c>
      <c r="L185" s="111" t="e">
        <f t="shared" si="545"/>
        <v>#N/A</v>
      </c>
      <c r="M185" s="111" t="e">
        <f t="shared" si="545"/>
        <v>#N/A</v>
      </c>
      <c r="N185" s="111" t="e">
        <f t="shared" si="545"/>
        <v>#N/A</v>
      </c>
    </row>
    <row r="186" spans="1:14" x14ac:dyDescent="0.3">
      <c r="A186" s="111" t="s">
        <v>133</v>
      </c>
      <c r="B186" s="112" t="s">
        <v>244</v>
      </c>
      <c r="C186" s="111">
        <f t="shared" si="544"/>
        <v>0.25806451612903225</v>
      </c>
      <c r="D186" s="111">
        <f t="shared" si="545"/>
        <v>0.29032258064516131</v>
      </c>
      <c r="E186" s="111" t="e">
        <f t="shared" si="545"/>
        <v>#N/A</v>
      </c>
      <c r="F186" s="111" t="e">
        <f t="shared" si="545"/>
        <v>#N/A</v>
      </c>
      <c r="G186" s="111" t="e">
        <f t="shared" si="545"/>
        <v>#N/A</v>
      </c>
      <c r="H186" s="111" t="e">
        <f t="shared" si="545"/>
        <v>#N/A</v>
      </c>
      <c r="I186" s="111" t="e">
        <f t="shared" si="545"/>
        <v>#N/A</v>
      </c>
      <c r="J186" s="111" t="e">
        <f t="shared" si="545"/>
        <v>#N/A</v>
      </c>
      <c r="K186" s="111" t="e">
        <f t="shared" si="545"/>
        <v>#N/A</v>
      </c>
      <c r="L186" s="111" t="e">
        <f t="shared" si="545"/>
        <v>#N/A</v>
      </c>
      <c r="M186" s="111" t="e">
        <f t="shared" si="545"/>
        <v>#N/A</v>
      </c>
      <c r="N186" s="111" t="e">
        <f t="shared" si="545"/>
        <v>#N/A</v>
      </c>
    </row>
    <row r="187" spans="1:14" x14ac:dyDescent="0.3">
      <c r="A187" s="111" t="s">
        <v>126</v>
      </c>
      <c r="B187" s="112" t="s">
        <v>246</v>
      </c>
      <c r="C187" s="111">
        <f t="shared" si="544"/>
        <v>0</v>
      </c>
      <c r="D187" s="111">
        <f t="shared" si="545"/>
        <v>0</v>
      </c>
      <c r="E187" s="111" t="e">
        <f t="shared" si="545"/>
        <v>#N/A</v>
      </c>
      <c r="F187" s="111" t="e">
        <f t="shared" si="545"/>
        <v>#N/A</v>
      </c>
      <c r="G187" s="111" t="e">
        <f t="shared" si="545"/>
        <v>#N/A</v>
      </c>
      <c r="H187" s="111" t="e">
        <f t="shared" si="545"/>
        <v>#N/A</v>
      </c>
      <c r="I187" s="111" t="e">
        <f t="shared" si="545"/>
        <v>#N/A</v>
      </c>
      <c r="J187" s="111" t="e">
        <f t="shared" si="545"/>
        <v>#N/A</v>
      </c>
      <c r="K187" s="111" t="e">
        <f t="shared" si="545"/>
        <v>#N/A</v>
      </c>
      <c r="L187" s="111" t="e">
        <f t="shared" si="545"/>
        <v>#N/A</v>
      </c>
      <c r="M187" s="111" t="e">
        <f t="shared" si="545"/>
        <v>#N/A</v>
      </c>
      <c r="N187" s="111" t="e">
        <f t="shared" si="545"/>
        <v>#N/A</v>
      </c>
    </row>
    <row r="188" spans="1:14" x14ac:dyDescent="0.3">
      <c r="A188" s="111" t="s">
        <v>126</v>
      </c>
      <c r="B188" s="112" t="s">
        <v>245</v>
      </c>
      <c r="C188" s="111">
        <f t="shared" si="544"/>
        <v>0</v>
      </c>
      <c r="D188" s="111">
        <f t="shared" si="545"/>
        <v>0</v>
      </c>
      <c r="E188" s="111" t="e">
        <f t="shared" si="545"/>
        <v>#N/A</v>
      </c>
      <c r="F188" s="111" t="e">
        <f t="shared" si="545"/>
        <v>#N/A</v>
      </c>
      <c r="G188" s="111" t="e">
        <f t="shared" si="545"/>
        <v>#N/A</v>
      </c>
      <c r="H188" s="111" t="e">
        <f t="shared" si="545"/>
        <v>#N/A</v>
      </c>
      <c r="I188" s="111" t="e">
        <f t="shared" si="545"/>
        <v>#N/A</v>
      </c>
      <c r="J188" s="111" t="e">
        <f t="shared" si="545"/>
        <v>#N/A</v>
      </c>
      <c r="K188" s="111" t="e">
        <f t="shared" si="545"/>
        <v>#N/A</v>
      </c>
      <c r="L188" s="111" t="e">
        <f t="shared" si="545"/>
        <v>#N/A</v>
      </c>
      <c r="M188" s="111" t="e">
        <f t="shared" si="545"/>
        <v>#N/A</v>
      </c>
      <c r="N188" s="111" t="e">
        <f t="shared" si="545"/>
        <v>#N/A</v>
      </c>
    </row>
    <row r="189" spans="1:14" x14ac:dyDescent="0.3">
      <c r="A189" s="111" t="s">
        <v>126</v>
      </c>
      <c r="B189" s="112" t="s">
        <v>185</v>
      </c>
      <c r="C189" s="111">
        <f t="shared" si="544"/>
        <v>0</v>
      </c>
      <c r="D189" s="111">
        <f t="shared" si="545"/>
        <v>0</v>
      </c>
      <c r="E189" s="111" t="e">
        <f t="shared" si="545"/>
        <v>#N/A</v>
      </c>
      <c r="F189" s="111" t="e">
        <f t="shared" si="545"/>
        <v>#N/A</v>
      </c>
      <c r="G189" s="111" t="e">
        <f t="shared" si="545"/>
        <v>#N/A</v>
      </c>
      <c r="H189" s="111" t="e">
        <f t="shared" si="545"/>
        <v>#N/A</v>
      </c>
      <c r="I189" s="111" t="e">
        <f t="shared" si="545"/>
        <v>#N/A</v>
      </c>
      <c r="J189" s="111" t="e">
        <f t="shared" si="545"/>
        <v>#N/A</v>
      </c>
      <c r="K189" s="111" t="e">
        <f t="shared" si="545"/>
        <v>#N/A</v>
      </c>
      <c r="L189" s="111" t="e">
        <f t="shared" si="545"/>
        <v>#N/A</v>
      </c>
      <c r="M189" s="111" t="e">
        <f t="shared" si="545"/>
        <v>#N/A</v>
      </c>
      <c r="N189" s="111" t="e">
        <f t="shared" si="545"/>
        <v>#N/A</v>
      </c>
    </row>
    <row r="190" spans="1:14" x14ac:dyDescent="0.3">
      <c r="A190" s="111" t="s">
        <v>126</v>
      </c>
      <c r="B190" s="112" t="s">
        <v>248</v>
      </c>
      <c r="C190" s="111">
        <f t="shared" si="544"/>
        <v>0</v>
      </c>
      <c r="D190" s="111">
        <f t="shared" si="545"/>
        <v>0</v>
      </c>
      <c r="E190" s="111" t="e">
        <f t="shared" si="545"/>
        <v>#N/A</v>
      </c>
      <c r="F190" s="111" t="e">
        <f t="shared" si="545"/>
        <v>#N/A</v>
      </c>
      <c r="G190" s="111" t="e">
        <f t="shared" si="545"/>
        <v>#N/A</v>
      </c>
      <c r="H190" s="111" t="e">
        <f t="shared" si="545"/>
        <v>#N/A</v>
      </c>
      <c r="I190" s="111" t="e">
        <f t="shared" si="545"/>
        <v>#N/A</v>
      </c>
      <c r="J190" s="111" t="e">
        <f t="shared" si="545"/>
        <v>#N/A</v>
      </c>
      <c r="K190" s="111" t="e">
        <f t="shared" si="545"/>
        <v>#N/A</v>
      </c>
      <c r="L190" s="111" t="e">
        <f t="shared" si="545"/>
        <v>#N/A</v>
      </c>
      <c r="M190" s="111" t="e">
        <f t="shared" si="545"/>
        <v>#N/A</v>
      </c>
      <c r="N190" s="111" t="e">
        <f t="shared" si="545"/>
        <v>#N/A</v>
      </c>
    </row>
    <row r="191" spans="1:14" x14ac:dyDescent="0.3">
      <c r="A191" s="111" t="s">
        <v>126</v>
      </c>
      <c r="B191" s="112" t="s">
        <v>127</v>
      </c>
      <c r="C191" s="111">
        <f t="shared" si="544"/>
        <v>0</v>
      </c>
      <c r="D191" s="111">
        <f t="shared" si="545"/>
        <v>0</v>
      </c>
      <c r="E191" s="111" t="e">
        <f t="shared" si="545"/>
        <v>#N/A</v>
      </c>
      <c r="F191" s="111" t="e">
        <f t="shared" si="545"/>
        <v>#N/A</v>
      </c>
      <c r="G191" s="111" t="e">
        <f t="shared" si="545"/>
        <v>#N/A</v>
      </c>
      <c r="H191" s="111" t="e">
        <f t="shared" si="545"/>
        <v>#N/A</v>
      </c>
      <c r="I191" s="111" t="e">
        <f t="shared" si="545"/>
        <v>#N/A</v>
      </c>
      <c r="J191" s="111" t="e">
        <f t="shared" si="545"/>
        <v>#N/A</v>
      </c>
      <c r="K191" s="111" t="e">
        <f t="shared" si="545"/>
        <v>#N/A</v>
      </c>
      <c r="L191" s="111" t="e">
        <f t="shared" si="545"/>
        <v>#N/A</v>
      </c>
      <c r="M191" s="111" t="e">
        <f t="shared" si="545"/>
        <v>#N/A</v>
      </c>
      <c r="N191" s="111" t="e">
        <f t="shared" si="545"/>
        <v>#N/A</v>
      </c>
    </row>
    <row r="192" spans="1:14" x14ac:dyDescent="0.3">
      <c r="A192" s="111" t="s">
        <v>126</v>
      </c>
      <c r="B192" s="112" t="s">
        <v>135</v>
      </c>
      <c r="C192" s="111">
        <f t="shared" si="544"/>
        <v>0</v>
      </c>
      <c r="D192" s="111">
        <f t="shared" si="545"/>
        <v>0</v>
      </c>
      <c r="E192" s="111" t="e">
        <f t="shared" si="545"/>
        <v>#N/A</v>
      </c>
      <c r="F192" s="111" t="e">
        <f t="shared" si="545"/>
        <v>#N/A</v>
      </c>
      <c r="G192" s="111" t="e">
        <f t="shared" si="545"/>
        <v>#N/A</v>
      </c>
      <c r="H192" s="111" t="e">
        <f t="shared" si="545"/>
        <v>#N/A</v>
      </c>
      <c r="I192" s="111" t="e">
        <f t="shared" si="545"/>
        <v>#N/A</v>
      </c>
      <c r="J192" s="111" t="e">
        <f t="shared" si="545"/>
        <v>#N/A</v>
      </c>
      <c r="K192" s="111" t="e">
        <f t="shared" si="545"/>
        <v>#N/A</v>
      </c>
      <c r="L192" s="111" t="e">
        <f t="shared" si="545"/>
        <v>#N/A</v>
      </c>
      <c r="M192" s="111" t="e">
        <f t="shared" si="545"/>
        <v>#N/A</v>
      </c>
      <c r="N192" s="111" t="e">
        <f t="shared" si="545"/>
        <v>#N/A</v>
      </c>
    </row>
    <row r="193" spans="1:14" x14ac:dyDescent="0.3">
      <c r="A193" s="111" t="s">
        <v>130</v>
      </c>
      <c r="B193" s="112" t="s">
        <v>249</v>
      </c>
      <c r="C193" s="111">
        <f t="shared" si="544"/>
        <v>1.1764705882352941E-2</v>
      </c>
      <c r="D193" s="111">
        <f t="shared" si="545"/>
        <v>2.3255813953488372E-2</v>
      </c>
      <c r="E193" s="111" t="e">
        <f t="shared" si="545"/>
        <v>#N/A</v>
      </c>
      <c r="F193" s="111" t="e">
        <f t="shared" si="545"/>
        <v>#N/A</v>
      </c>
      <c r="G193" s="111" t="e">
        <f t="shared" si="545"/>
        <v>#N/A</v>
      </c>
      <c r="H193" s="111" t="e">
        <f t="shared" si="545"/>
        <v>#N/A</v>
      </c>
      <c r="I193" s="111" t="e">
        <f t="shared" si="545"/>
        <v>#N/A</v>
      </c>
      <c r="J193" s="111" t="e">
        <f t="shared" si="545"/>
        <v>#N/A</v>
      </c>
      <c r="K193" s="111" t="e">
        <f t="shared" si="545"/>
        <v>#N/A</v>
      </c>
      <c r="L193" s="111" t="e">
        <f t="shared" si="545"/>
        <v>#N/A</v>
      </c>
      <c r="M193" s="111" t="e">
        <f t="shared" si="545"/>
        <v>#N/A</v>
      </c>
      <c r="N193" s="111" t="e">
        <f t="shared" si="545"/>
        <v>#N/A</v>
      </c>
    </row>
    <row r="194" spans="1:14" x14ac:dyDescent="0.3">
      <c r="A194" s="111" t="s">
        <v>130</v>
      </c>
      <c r="B194" s="112" t="s">
        <v>131</v>
      </c>
      <c r="C194" s="111">
        <f t="shared" si="544"/>
        <v>6.6225165562913912E-2</v>
      </c>
      <c r="D194" s="111">
        <f t="shared" si="545"/>
        <v>7.0512820512820512E-2</v>
      </c>
      <c r="E194" s="111" t="e">
        <f t="shared" si="545"/>
        <v>#N/A</v>
      </c>
      <c r="F194" s="111" t="e">
        <f t="shared" si="545"/>
        <v>#N/A</v>
      </c>
      <c r="G194" s="111" t="e">
        <f t="shared" si="545"/>
        <v>#N/A</v>
      </c>
      <c r="H194" s="111" t="e">
        <f t="shared" si="545"/>
        <v>#N/A</v>
      </c>
      <c r="I194" s="111" t="e">
        <f t="shared" si="545"/>
        <v>#N/A</v>
      </c>
      <c r="J194" s="111" t="e">
        <f t="shared" si="545"/>
        <v>#N/A</v>
      </c>
      <c r="K194" s="111" t="e">
        <f t="shared" si="545"/>
        <v>#N/A</v>
      </c>
      <c r="L194" s="111" t="e">
        <f t="shared" si="545"/>
        <v>#N/A</v>
      </c>
      <c r="M194" s="111" t="e">
        <f t="shared" si="545"/>
        <v>#N/A</v>
      </c>
      <c r="N194" s="111" t="e">
        <f t="shared" si="545"/>
        <v>#N/A</v>
      </c>
    </row>
    <row r="195" spans="1:14" x14ac:dyDescent="0.3">
      <c r="A195" s="111" t="s">
        <v>130</v>
      </c>
      <c r="B195" s="102" t="s">
        <v>1025</v>
      </c>
      <c r="C195" s="111">
        <f t="shared" si="544"/>
        <v>0</v>
      </c>
      <c r="D195" s="111">
        <f t="shared" ref="D195:N205" si="546">SUMIFS(INDEX($A$11:$N$151,,MATCH(D$159,$A$10:$N$10,0)),$A$11:$A$151,$B195,$B$11:$B$151,$B$157)</f>
        <v>0</v>
      </c>
      <c r="E195" s="111" t="e">
        <f t="shared" si="546"/>
        <v>#N/A</v>
      </c>
      <c r="F195" s="111" t="e">
        <f t="shared" si="546"/>
        <v>#N/A</v>
      </c>
      <c r="G195" s="111" t="e">
        <f t="shared" si="546"/>
        <v>#N/A</v>
      </c>
      <c r="H195" s="111" t="e">
        <f t="shared" si="546"/>
        <v>#N/A</v>
      </c>
      <c r="I195" s="111" t="e">
        <f t="shared" si="546"/>
        <v>#N/A</v>
      </c>
      <c r="J195" s="111" t="e">
        <f t="shared" si="546"/>
        <v>#N/A</v>
      </c>
      <c r="K195" s="111" t="e">
        <f t="shared" si="546"/>
        <v>#N/A</v>
      </c>
      <c r="L195" s="111" t="e">
        <f t="shared" si="546"/>
        <v>#N/A</v>
      </c>
      <c r="M195" s="111" t="e">
        <f t="shared" si="546"/>
        <v>#N/A</v>
      </c>
      <c r="N195" s="111" t="e">
        <f t="shared" si="546"/>
        <v>#N/A</v>
      </c>
    </row>
    <row r="196" spans="1:14" x14ac:dyDescent="0.3">
      <c r="A196" s="111" t="s">
        <v>130</v>
      </c>
      <c r="B196" s="112" t="s">
        <v>238</v>
      </c>
      <c r="C196" s="111">
        <f t="shared" si="544"/>
        <v>8.2089552238805971E-2</v>
      </c>
      <c r="D196" s="111">
        <f t="shared" si="546"/>
        <v>7.9710144927536225E-2</v>
      </c>
      <c r="E196" s="111" t="e">
        <f t="shared" si="546"/>
        <v>#N/A</v>
      </c>
      <c r="F196" s="111" t="e">
        <f t="shared" si="546"/>
        <v>#N/A</v>
      </c>
      <c r="G196" s="111" t="e">
        <f t="shared" si="546"/>
        <v>#N/A</v>
      </c>
      <c r="H196" s="111" t="e">
        <f t="shared" si="546"/>
        <v>#N/A</v>
      </c>
      <c r="I196" s="111" t="e">
        <f t="shared" si="546"/>
        <v>#N/A</v>
      </c>
      <c r="J196" s="111" t="e">
        <f t="shared" si="546"/>
        <v>#N/A</v>
      </c>
      <c r="K196" s="111" t="e">
        <f t="shared" si="546"/>
        <v>#N/A</v>
      </c>
      <c r="L196" s="111" t="e">
        <f t="shared" si="546"/>
        <v>#N/A</v>
      </c>
      <c r="M196" s="111" t="e">
        <f t="shared" si="546"/>
        <v>#N/A</v>
      </c>
      <c r="N196" s="111" t="e">
        <f t="shared" si="546"/>
        <v>#N/A</v>
      </c>
    </row>
    <row r="197" spans="1:14" x14ac:dyDescent="0.3">
      <c r="A197" s="111" t="s">
        <v>130</v>
      </c>
      <c r="B197" s="112" t="s">
        <v>144</v>
      </c>
      <c r="C197" s="111">
        <f t="shared" si="544"/>
        <v>1.6666666666666666E-2</v>
      </c>
      <c r="D197" s="111">
        <f t="shared" si="546"/>
        <v>4.9180327868852458E-2</v>
      </c>
      <c r="E197" s="111" t="e">
        <f t="shared" si="546"/>
        <v>#N/A</v>
      </c>
      <c r="F197" s="111" t="e">
        <f t="shared" si="546"/>
        <v>#N/A</v>
      </c>
      <c r="G197" s="111" t="e">
        <f t="shared" si="546"/>
        <v>#N/A</v>
      </c>
      <c r="H197" s="111" t="e">
        <f t="shared" si="546"/>
        <v>#N/A</v>
      </c>
      <c r="I197" s="111" t="e">
        <f t="shared" si="546"/>
        <v>#N/A</v>
      </c>
      <c r="J197" s="111" t="e">
        <f t="shared" si="546"/>
        <v>#N/A</v>
      </c>
      <c r="K197" s="111" t="e">
        <f t="shared" si="546"/>
        <v>#N/A</v>
      </c>
      <c r="L197" s="111" t="e">
        <f t="shared" si="546"/>
        <v>#N/A</v>
      </c>
      <c r="M197" s="111" t="e">
        <f t="shared" si="546"/>
        <v>#N/A</v>
      </c>
      <c r="N197" s="111" t="e">
        <f t="shared" si="546"/>
        <v>#N/A</v>
      </c>
    </row>
    <row r="198" spans="1:14" x14ac:dyDescent="0.3">
      <c r="A198" s="111" t="s">
        <v>130</v>
      </c>
      <c r="B198" s="112" t="s">
        <v>250</v>
      </c>
      <c r="C198" s="111">
        <f t="shared" si="544"/>
        <v>5.6179775280898875E-2</v>
      </c>
      <c r="D198" s="111">
        <f t="shared" si="546"/>
        <v>5.6179775280898875E-2</v>
      </c>
      <c r="E198" s="111" t="e">
        <f t="shared" si="546"/>
        <v>#N/A</v>
      </c>
      <c r="F198" s="111" t="e">
        <f t="shared" si="546"/>
        <v>#N/A</v>
      </c>
      <c r="G198" s="111" t="e">
        <f t="shared" si="546"/>
        <v>#N/A</v>
      </c>
      <c r="H198" s="111" t="e">
        <f t="shared" si="546"/>
        <v>#N/A</v>
      </c>
      <c r="I198" s="111" t="e">
        <f t="shared" si="546"/>
        <v>#N/A</v>
      </c>
      <c r="J198" s="111" t="e">
        <f t="shared" si="546"/>
        <v>#N/A</v>
      </c>
      <c r="K198" s="111" t="e">
        <f t="shared" si="546"/>
        <v>#N/A</v>
      </c>
      <c r="L198" s="111" t="e">
        <f t="shared" si="546"/>
        <v>#N/A</v>
      </c>
      <c r="M198" s="111" t="e">
        <f t="shared" si="546"/>
        <v>#N/A</v>
      </c>
      <c r="N198" s="111" t="e">
        <f t="shared" si="546"/>
        <v>#N/A</v>
      </c>
    </row>
    <row r="199" spans="1:14" x14ac:dyDescent="0.3">
      <c r="A199" s="111" t="s">
        <v>147</v>
      </c>
      <c r="B199" s="112" t="s">
        <v>253</v>
      </c>
      <c r="C199" s="111">
        <f t="shared" si="544"/>
        <v>0</v>
      </c>
      <c r="D199" s="111">
        <f t="shared" si="546"/>
        <v>0</v>
      </c>
      <c r="E199" s="111" t="e">
        <f t="shared" si="546"/>
        <v>#N/A</v>
      </c>
      <c r="F199" s="111" t="e">
        <f t="shared" si="546"/>
        <v>#N/A</v>
      </c>
      <c r="G199" s="111" t="e">
        <f t="shared" si="546"/>
        <v>#N/A</v>
      </c>
      <c r="H199" s="111" t="e">
        <f t="shared" si="546"/>
        <v>#N/A</v>
      </c>
      <c r="I199" s="111" t="e">
        <f t="shared" si="546"/>
        <v>#N/A</v>
      </c>
      <c r="J199" s="111" t="e">
        <f t="shared" si="546"/>
        <v>#N/A</v>
      </c>
      <c r="K199" s="111" t="e">
        <f t="shared" si="546"/>
        <v>#N/A</v>
      </c>
      <c r="L199" s="111" t="e">
        <f t="shared" si="546"/>
        <v>#N/A</v>
      </c>
      <c r="M199" s="111" t="e">
        <f t="shared" si="546"/>
        <v>#N/A</v>
      </c>
      <c r="N199" s="111" t="e">
        <f t="shared" si="546"/>
        <v>#N/A</v>
      </c>
    </row>
    <row r="200" spans="1:14" x14ac:dyDescent="0.3">
      <c r="A200" s="111" t="s">
        <v>147</v>
      </c>
      <c r="B200" s="112" t="s">
        <v>247</v>
      </c>
      <c r="C200" s="111">
        <f t="shared" si="544"/>
        <v>0</v>
      </c>
      <c r="D200" s="111">
        <f t="shared" si="546"/>
        <v>0</v>
      </c>
      <c r="E200" s="111" t="e">
        <f t="shared" si="546"/>
        <v>#N/A</v>
      </c>
      <c r="F200" s="111" t="e">
        <f t="shared" si="546"/>
        <v>#N/A</v>
      </c>
      <c r="G200" s="111" t="e">
        <f t="shared" si="546"/>
        <v>#N/A</v>
      </c>
      <c r="H200" s="111" t="e">
        <f t="shared" si="546"/>
        <v>#N/A</v>
      </c>
      <c r="I200" s="111" t="e">
        <f t="shared" si="546"/>
        <v>#N/A</v>
      </c>
      <c r="J200" s="111" t="e">
        <f t="shared" si="546"/>
        <v>#N/A</v>
      </c>
      <c r="K200" s="111" t="e">
        <f t="shared" si="546"/>
        <v>#N/A</v>
      </c>
      <c r="L200" s="111" t="e">
        <f t="shared" si="546"/>
        <v>#N/A</v>
      </c>
      <c r="M200" s="111" t="e">
        <f t="shared" si="546"/>
        <v>#N/A</v>
      </c>
      <c r="N200" s="111" t="e">
        <f t="shared" si="546"/>
        <v>#N/A</v>
      </c>
    </row>
    <row r="201" spans="1:14" x14ac:dyDescent="0.3">
      <c r="A201" s="111" t="s">
        <v>147</v>
      </c>
      <c r="B201" s="112" t="s">
        <v>148</v>
      </c>
      <c r="C201" s="111">
        <f t="shared" si="544"/>
        <v>0</v>
      </c>
      <c r="D201" s="111">
        <f t="shared" si="546"/>
        <v>0</v>
      </c>
      <c r="E201" s="111" t="e">
        <f t="shared" si="546"/>
        <v>#N/A</v>
      </c>
      <c r="F201" s="111" t="e">
        <f t="shared" si="546"/>
        <v>#N/A</v>
      </c>
      <c r="G201" s="111" t="e">
        <f t="shared" si="546"/>
        <v>#N/A</v>
      </c>
      <c r="H201" s="111" t="e">
        <f t="shared" si="546"/>
        <v>#N/A</v>
      </c>
      <c r="I201" s="111" t="e">
        <f t="shared" si="546"/>
        <v>#N/A</v>
      </c>
      <c r="J201" s="111" t="e">
        <f t="shared" si="546"/>
        <v>#N/A</v>
      </c>
      <c r="K201" s="111" t="e">
        <f t="shared" si="546"/>
        <v>#N/A</v>
      </c>
      <c r="L201" s="111" t="e">
        <f t="shared" si="546"/>
        <v>#N/A</v>
      </c>
      <c r="M201" s="111" t="e">
        <f t="shared" si="546"/>
        <v>#N/A</v>
      </c>
      <c r="N201" s="111" t="e">
        <f t="shared" si="546"/>
        <v>#N/A</v>
      </c>
    </row>
    <row r="202" spans="1:14" x14ac:dyDescent="0.3">
      <c r="A202" s="111" t="s">
        <v>147</v>
      </c>
      <c r="B202" s="112" t="s">
        <v>242</v>
      </c>
      <c r="C202" s="111">
        <f t="shared" si="544"/>
        <v>0.19047619047619047</v>
      </c>
      <c r="D202" s="111">
        <f t="shared" si="546"/>
        <v>0.2</v>
      </c>
      <c r="E202" s="111" t="e">
        <f t="shared" si="546"/>
        <v>#N/A</v>
      </c>
      <c r="F202" s="111" t="e">
        <f t="shared" si="546"/>
        <v>#N/A</v>
      </c>
      <c r="G202" s="111" t="e">
        <f t="shared" si="546"/>
        <v>#N/A</v>
      </c>
      <c r="H202" s="111" t="e">
        <f t="shared" si="546"/>
        <v>#N/A</v>
      </c>
      <c r="I202" s="111" t="e">
        <f t="shared" si="546"/>
        <v>#N/A</v>
      </c>
      <c r="J202" s="111" t="e">
        <f t="shared" si="546"/>
        <v>#N/A</v>
      </c>
      <c r="K202" s="111" t="e">
        <f t="shared" si="546"/>
        <v>#N/A</v>
      </c>
      <c r="L202" s="111" t="e">
        <f t="shared" si="546"/>
        <v>#N/A</v>
      </c>
      <c r="M202" s="111" t="e">
        <f t="shared" si="546"/>
        <v>#N/A</v>
      </c>
      <c r="N202" s="111" t="e">
        <f t="shared" si="546"/>
        <v>#N/A</v>
      </c>
    </row>
    <row r="203" spans="1:14" x14ac:dyDescent="0.3">
      <c r="A203" s="111" t="s">
        <v>147</v>
      </c>
      <c r="B203" s="112" t="s">
        <v>252</v>
      </c>
      <c r="C203" s="111">
        <f t="shared" si="544"/>
        <v>0</v>
      </c>
      <c r="D203" s="111">
        <f t="shared" si="546"/>
        <v>0</v>
      </c>
      <c r="E203" s="111" t="e">
        <f t="shared" si="546"/>
        <v>#N/A</v>
      </c>
      <c r="F203" s="111" t="e">
        <f t="shared" si="546"/>
        <v>#N/A</v>
      </c>
      <c r="G203" s="111" t="e">
        <f t="shared" si="546"/>
        <v>#N/A</v>
      </c>
      <c r="H203" s="111" t="e">
        <f t="shared" si="546"/>
        <v>#N/A</v>
      </c>
      <c r="I203" s="111" t="e">
        <f t="shared" si="546"/>
        <v>#N/A</v>
      </c>
      <c r="J203" s="111" t="e">
        <f t="shared" si="546"/>
        <v>#N/A</v>
      </c>
      <c r="K203" s="111" t="e">
        <f t="shared" si="546"/>
        <v>#N/A</v>
      </c>
      <c r="L203" s="111" t="e">
        <f t="shared" si="546"/>
        <v>#N/A</v>
      </c>
      <c r="M203" s="111" t="e">
        <f t="shared" si="546"/>
        <v>#N/A</v>
      </c>
      <c r="N203" s="111" t="e">
        <f t="shared" si="546"/>
        <v>#N/A</v>
      </c>
    </row>
    <row r="204" spans="1:14" x14ac:dyDescent="0.3">
      <c r="A204" s="111" t="s">
        <v>147</v>
      </c>
      <c r="B204" s="112" t="s">
        <v>251</v>
      </c>
      <c r="C204" s="111">
        <f t="shared" si="544"/>
        <v>0</v>
      </c>
      <c r="D204" s="111">
        <f t="shared" si="546"/>
        <v>0</v>
      </c>
      <c r="E204" s="111" t="e">
        <f t="shared" si="546"/>
        <v>#N/A</v>
      </c>
      <c r="F204" s="111" t="e">
        <f t="shared" si="546"/>
        <v>#N/A</v>
      </c>
      <c r="G204" s="111" t="e">
        <f t="shared" si="546"/>
        <v>#N/A</v>
      </c>
      <c r="H204" s="111" t="e">
        <f t="shared" si="546"/>
        <v>#N/A</v>
      </c>
      <c r="I204" s="111" t="e">
        <f t="shared" si="546"/>
        <v>#N/A</v>
      </c>
      <c r="J204" s="111" t="e">
        <f t="shared" si="546"/>
        <v>#N/A</v>
      </c>
      <c r="K204" s="111" t="e">
        <f t="shared" si="546"/>
        <v>#N/A</v>
      </c>
      <c r="L204" s="111" t="e">
        <f t="shared" si="546"/>
        <v>#N/A</v>
      </c>
      <c r="M204" s="111" t="e">
        <f t="shared" si="546"/>
        <v>#N/A</v>
      </c>
      <c r="N204" s="111" t="e">
        <f t="shared" si="546"/>
        <v>#N/A</v>
      </c>
    </row>
    <row r="205" spans="1:14" x14ac:dyDescent="0.3">
      <c r="A205" s="111" t="s">
        <v>147</v>
      </c>
      <c r="B205" s="113" t="s">
        <v>243</v>
      </c>
      <c r="C205" s="111">
        <f t="shared" si="544"/>
        <v>0</v>
      </c>
      <c r="D205" s="111">
        <f t="shared" si="546"/>
        <v>0</v>
      </c>
      <c r="E205" s="111" t="e">
        <f t="shared" si="546"/>
        <v>#N/A</v>
      </c>
      <c r="F205" s="111" t="e">
        <f t="shared" si="546"/>
        <v>#N/A</v>
      </c>
      <c r="G205" s="111" t="e">
        <f t="shared" si="546"/>
        <v>#N/A</v>
      </c>
      <c r="H205" s="111" t="e">
        <f t="shared" si="546"/>
        <v>#N/A</v>
      </c>
      <c r="I205" s="111" t="e">
        <f t="shared" si="546"/>
        <v>#N/A</v>
      </c>
      <c r="J205" s="111" t="e">
        <f t="shared" si="546"/>
        <v>#N/A</v>
      </c>
      <c r="K205" s="111" t="e">
        <f t="shared" si="546"/>
        <v>#N/A</v>
      </c>
      <c r="L205" s="111" t="e">
        <f t="shared" si="546"/>
        <v>#N/A</v>
      </c>
      <c r="M205" s="111" t="e">
        <f t="shared" si="546"/>
        <v>#N/A</v>
      </c>
      <c r="N205" s="111" t="e">
        <f t="shared" si="546"/>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3" spans="1:14" x14ac:dyDescent="0.3">
      <c r="E213"/>
      <c r="F213"/>
    </row>
    <row r="215" spans="1:14" x14ac:dyDescent="0.3">
      <c r="A215" s="20" t="s">
        <v>387</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{PC-01} Diabetic women 15-45 currently using contraception</v>
      </c>
      <c r="D219" s="82" t="str">
        <f t="shared" ref="D219:N219" si="547">$C$3</f>
        <v>{PC-01} Diabetic women 15-45 currently using contraception</v>
      </c>
      <c r="E219" s="82" t="str">
        <f t="shared" si="547"/>
        <v>{PC-01} Diabetic women 15-45 currently using contraception</v>
      </c>
      <c r="F219" s="82" t="str">
        <f t="shared" si="547"/>
        <v>{PC-01} Diabetic women 15-45 currently using contraception</v>
      </c>
      <c r="G219" s="82" t="str">
        <f t="shared" si="547"/>
        <v>{PC-01} Diabetic women 15-45 currently using contraception</v>
      </c>
      <c r="H219" s="82" t="str">
        <f t="shared" si="547"/>
        <v>{PC-01} Diabetic women 15-45 currently using contraception</v>
      </c>
      <c r="I219" s="82" t="str">
        <f t="shared" si="547"/>
        <v>{PC-01} Diabetic women 15-45 currently using contraception</v>
      </c>
      <c r="J219" s="82" t="str">
        <f t="shared" si="547"/>
        <v>{PC-01} Diabetic women 15-45 currently using contraception</v>
      </c>
      <c r="K219" s="82" t="str">
        <f t="shared" si="547"/>
        <v>{PC-01} Diabetic women 15-45 currently using contraception</v>
      </c>
      <c r="L219" s="82" t="str">
        <f t="shared" si="547"/>
        <v>{PC-01} Diabetic women 15-45 currently using contraception</v>
      </c>
      <c r="M219" s="82" t="str">
        <f t="shared" si="547"/>
        <v>{PC-01} Diabetic women 15-45 currently using contraception</v>
      </c>
      <c r="N219" s="82" t="str">
        <f t="shared" si="547"/>
        <v>{PC-01} Diabetic women 15-45 currently using contraception</v>
      </c>
    </row>
    <row r="220" spans="1:14" x14ac:dyDescent="0.3">
      <c r="A220" s="93"/>
      <c r="B220" s="87" t="s">
        <v>315</v>
      </c>
      <c r="C220" s="82" t="str">
        <f t="shared" ref="C220:N220" si="548">$B$3</f>
        <v>{PC-010} Preconception Advice (15m)</v>
      </c>
      <c r="D220" s="82" t="str">
        <f t="shared" si="548"/>
        <v>{PC-010} Preconception Advice (15m)</v>
      </c>
      <c r="E220" s="82" t="str">
        <f t="shared" si="548"/>
        <v>{PC-010} Preconception Advice (15m)</v>
      </c>
      <c r="F220" s="82" t="str">
        <f t="shared" si="548"/>
        <v>{PC-010} Preconception Advice (15m)</v>
      </c>
      <c r="G220" s="82" t="str">
        <f t="shared" si="548"/>
        <v>{PC-010} Preconception Advice (15m)</v>
      </c>
      <c r="H220" s="82" t="str">
        <f t="shared" si="548"/>
        <v>{PC-010} Preconception Advice (15m)</v>
      </c>
      <c r="I220" s="82" t="str">
        <f t="shared" si="548"/>
        <v>{PC-010} Preconception Advice (15m)</v>
      </c>
      <c r="J220" s="82" t="str">
        <f t="shared" si="548"/>
        <v>{PC-010} Preconception Advice (15m)</v>
      </c>
      <c r="K220" s="82" t="str">
        <f t="shared" si="548"/>
        <v>{PC-010} Preconception Advice (15m)</v>
      </c>
      <c r="L220" s="82" t="str">
        <f t="shared" si="548"/>
        <v>{PC-010} Preconception Advice (15m)</v>
      </c>
      <c r="M220" s="82" t="str">
        <f t="shared" si="548"/>
        <v>{PC-010} Preconception Advice (15m)</v>
      </c>
      <c r="N220" s="82" t="str">
        <f t="shared" si="548"/>
        <v>{PC-010} Preconception Advice (15m)</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226</v>
      </c>
      <c r="D222" s="85">
        <f>SUMIFS(INDEX(Diabetes_Full[#All],,MATCH(D$219,Diabetes_Full[#Headers],0)),Data!$A$1:$A$519,$A222,Data!$GT$1:$GT$519,D$221)</f>
        <v>222</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7</v>
      </c>
      <c r="D223" s="85">
        <f>SUMIFS(INDEX(Diabetes_Full[#All],,MATCH(D$220,Diabetes_Full[#Headers],0)),Data!$A$1:$A$519,$A223,Data!$GT$1:$GT$519,D$221)</f>
        <v>8</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 t="shared" ref="C224:N224" si="549">IF(C222,C223/C222,NA())</f>
        <v>3.0973451327433628E-2</v>
      </c>
      <c r="D224" s="96">
        <f t="shared" si="549"/>
        <v>3.6036036036036036E-2</v>
      </c>
      <c r="E224" s="96" t="e">
        <f t="shared" si="549"/>
        <v>#N/A</v>
      </c>
      <c r="F224" s="96" t="e">
        <f t="shared" si="549"/>
        <v>#N/A</v>
      </c>
      <c r="G224" s="96" t="e">
        <f t="shared" si="549"/>
        <v>#N/A</v>
      </c>
      <c r="H224" s="96" t="e">
        <f t="shared" si="549"/>
        <v>#N/A</v>
      </c>
      <c r="I224" s="96" t="e">
        <f t="shared" si="549"/>
        <v>#N/A</v>
      </c>
      <c r="J224" s="96" t="e">
        <f t="shared" si="549"/>
        <v>#N/A</v>
      </c>
      <c r="K224" s="96" t="e">
        <f t="shared" si="549"/>
        <v>#N/A</v>
      </c>
      <c r="L224" s="96" t="e">
        <f t="shared" si="549"/>
        <v>#N/A</v>
      </c>
      <c r="M224" s="96" t="e">
        <f t="shared" si="549"/>
        <v>#N/A</v>
      </c>
      <c r="N224" s="96" t="e">
        <f t="shared" si="549"/>
        <v>#N/A</v>
      </c>
    </row>
    <row r="225" spans="1:14" x14ac:dyDescent="0.3">
      <c r="A225" s="94" t="s">
        <v>138</v>
      </c>
      <c r="B225" s="88" t="s">
        <v>316</v>
      </c>
      <c r="C225" s="85">
        <f>SUMIFS(INDEX(Diabetes_Full[#All],,MATCH(C$219,Diabetes_Full[#Headers],0)),Data!$A$1:$A$519,$A225,Data!$GT$1:$GT$519,C$221)</f>
        <v>204</v>
      </c>
      <c r="D225" s="85">
        <f>SUMIFS(INDEX(Diabetes_Full[#All],,MATCH(D$219,Diabetes_Full[#Headers],0)),Data!$A$1:$A$519,$A225,Data!$GT$1:$GT$519,D$221)</f>
        <v>205</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40</v>
      </c>
      <c r="D226" s="85">
        <f>SUMIFS(INDEX(Diabetes_Full[#All],,MATCH(D$220,Diabetes_Full[#Headers],0)),Data!$A$1:$A$519,$A226,Data!$GT$1:$GT$519,D$221)</f>
        <v>44</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N242" si="550">IF(C225,C226/C225,NA())</f>
        <v>0.19607843137254902</v>
      </c>
      <c r="D227" s="96">
        <f t="shared" si="550"/>
        <v>0.21463414634146341</v>
      </c>
      <c r="E227" s="96" t="e">
        <f t="shared" si="550"/>
        <v>#N/A</v>
      </c>
      <c r="F227" s="96" t="e">
        <f t="shared" si="550"/>
        <v>#N/A</v>
      </c>
      <c r="G227" s="96" t="e">
        <f t="shared" si="550"/>
        <v>#N/A</v>
      </c>
      <c r="H227" s="96" t="e">
        <f t="shared" si="550"/>
        <v>#N/A</v>
      </c>
      <c r="I227" s="96" t="e">
        <f t="shared" si="550"/>
        <v>#N/A</v>
      </c>
      <c r="J227" s="96" t="e">
        <f t="shared" si="550"/>
        <v>#N/A</v>
      </c>
      <c r="K227" s="96" t="e">
        <f t="shared" si="550"/>
        <v>#N/A</v>
      </c>
      <c r="L227" s="96" t="e">
        <f t="shared" si="550"/>
        <v>#N/A</v>
      </c>
      <c r="M227" s="96" t="e">
        <f t="shared" si="550"/>
        <v>#N/A</v>
      </c>
      <c r="N227" s="96" t="e">
        <f t="shared" si="550"/>
        <v>#N/A</v>
      </c>
    </row>
    <row r="228" spans="1:14" x14ac:dyDescent="0.3">
      <c r="A228" s="94" t="s">
        <v>232</v>
      </c>
      <c r="B228" s="88" t="s">
        <v>316</v>
      </c>
      <c r="C228" s="85">
        <f>SUMIFS(INDEX(Diabetes_Full[#All],,MATCH(C$219,Diabetes_Full[#Headers],0)),Data!$A$1:$A$519,$A228,Data!$GT$1:$GT$519,C$221)</f>
        <v>207</v>
      </c>
      <c r="D228" s="85">
        <f>SUMIFS(INDEX(Diabetes_Full[#All],,MATCH(D$219,Diabetes_Full[#Headers],0)),Data!$A$1:$A$519,$A228,Data!$GT$1:$GT$519,D$221)</f>
        <v>206</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5</v>
      </c>
      <c r="D229" s="85">
        <f>SUMIFS(INDEX(Diabetes_Full[#All],,MATCH(D$220,Diabetes_Full[#Headers],0)),Data!$A$1:$A$519,$A229,Data!$GT$1:$GT$519,D$221)</f>
        <v>6</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si="550"/>
        <v>2.4154589371980676E-2</v>
      </c>
      <c r="D230" s="96">
        <f t="shared" si="550"/>
        <v>2.9126213592233011E-2</v>
      </c>
      <c r="E230" s="96" t="e">
        <f t="shared" si="550"/>
        <v>#N/A</v>
      </c>
      <c r="F230" s="96" t="e">
        <f t="shared" si="550"/>
        <v>#N/A</v>
      </c>
      <c r="G230" s="96" t="e">
        <f t="shared" si="550"/>
        <v>#N/A</v>
      </c>
      <c r="H230" s="96" t="e">
        <f t="shared" si="550"/>
        <v>#N/A</v>
      </c>
      <c r="I230" s="96" t="e">
        <f t="shared" si="550"/>
        <v>#N/A</v>
      </c>
      <c r="J230" s="96" t="e">
        <f t="shared" si="550"/>
        <v>#N/A</v>
      </c>
      <c r="K230" s="96" t="e">
        <f t="shared" si="550"/>
        <v>#N/A</v>
      </c>
      <c r="L230" s="96" t="e">
        <f t="shared" si="550"/>
        <v>#N/A</v>
      </c>
      <c r="M230" s="96" t="e">
        <f t="shared" si="550"/>
        <v>#N/A</v>
      </c>
      <c r="N230" s="96" t="e">
        <f t="shared" si="550"/>
        <v>#N/A</v>
      </c>
    </row>
    <row r="231" spans="1:14" x14ac:dyDescent="0.3">
      <c r="A231" s="94" t="s">
        <v>133</v>
      </c>
      <c r="B231" s="88" t="s">
        <v>316</v>
      </c>
      <c r="C231" s="85">
        <f>SUMIFS(INDEX(Diabetes_Full[#All],,MATCH(C$219,Diabetes_Full[#Headers],0)),Data!$A$1:$A$519,$A231,Data!$GT$1:$GT$519,C$221)</f>
        <v>506</v>
      </c>
      <c r="D231" s="85">
        <f>SUMIFS(INDEX(Diabetes_Full[#All],,MATCH(D$219,Diabetes_Full[#Headers],0)),Data!$A$1:$A$519,$A231,Data!$GT$1:$GT$519,D$221)</f>
        <v>503</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112</v>
      </c>
      <c r="D232" s="85">
        <f>SUMIFS(INDEX(Diabetes_Full[#All],,MATCH(D$220,Diabetes_Full[#Headers],0)),Data!$A$1:$A$519,$A232,Data!$GT$1:$GT$519,D$221)</f>
        <v>113</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si="550"/>
        <v>0.22134387351778656</v>
      </c>
      <c r="D233" s="96">
        <f t="shared" si="550"/>
        <v>0.22465208747514911</v>
      </c>
      <c r="E233" s="96" t="e">
        <f t="shared" si="550"/>
        <v>#N/A</v>
      </c>
      <c r="F233" s="96" t="e">
        <f t="shared" si="550"/>
        <v>#N/A</v>
      </c>
      <c r="G233" s="96" t="e">
        <f t="shared" si="550"/>
        <v>#N/A</v>
      </c>
      <c r="H233" s="96" t="e">
        <f t="shared" si="550"/>
        <v>#N/A</v>
      </c>
      <c r="I233" s="96" t="e">
        <f t="shared" si="550"/>
        <v>#N/A</v>
      </c>
      <c r="J233" s="96" t="e">
        <f t="shared" si="550"/>
        <v>#N/A</v>
      </c>
      <c r="K233" s="96" t="e">
        <f t="shared" si="550"/>
        <v>#N/A</v>
      </c>
      <c r="L233" s="96" t="e">
        <f t="shared" si="550"/>
        <v>#N/A</v>
      </c>
      <c r="M233" s="96" t="e">
        <f t="shared" si="550"/>
        <v>#N/A</v>
      </c>
      <c r="N233" s="96" t="e">
        <f t="shared" si="550"/>
        <v>#N/A</v>
      </c>
    </row>
    <row r="234" spans="1:14" x14ac:dyDescent="0.3">
      <c r="A234" s="94" t="s">
        <v>126</v>
      </c>
      <c r="B234" s="88" t="s">
        <v>316</v>
      </c>
      <c r="C234" s="85">
        <f>SUMIFS(INDEX(Diabetes_Full[#All],,MATCH(C$219,Diabetes_Full[#Headers],0)),Data!$A$1:$A$519,$A234,Data!$GT$1:$GT$519,C$221)</f>
        <v>207</v>
      </c>
      <c r="D234" s="85">
        <f>SUMIFS(INDEX(Diabetes_Full[#All],,MATCH(D$219,Diabetes_Full[#Headers],0)),Data!$A$1:$A$519,$A234,Data!$GT$1:$GT$519,D$221)</f>
        <v>204</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0</v>
      </c>
      <c r="D235" s="85">
        <f>SUMIFS(INDEX(Diabetes_Full[#All],,MATCH(D$220,Diabetes_Full[#Headers],0)),Data!$A$1:$A$519,$A235,Data!$GT$1:$GT$519,D$221)</f>
        <v>0</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si="550"/>
        <v>0</v>
      </c>
      <c r="D236" s="96">
        <f t="shared" si="550"/>
        <v>0</v>
      </c>
      <c r="E236" s="96" t="e">
        <f t="shared" si="550"/>
        <v>#N/A</v>
      </c>
      <c r="F236" s="96" t="e">
        <f t="shared" si="550"/>
        <v>#N/A</v>
      </c>
      <c r="G236" s="96" t="e">
        <f t="shared" si="550"/>
        <v>#N/A</v>
      </c>
      <c r="H236" s="96" t="e">
        <f t="shared" si="550"/>
        <v>#N/A</v>
      </c>
      <c r="I236" s="96" t="e">
        <f t="shared" si="550"/>
        <v>#N/A</v>
      </c>
      <c r="J236" s="96" t="e">
        <f t="shared" si="550"/>
        <v>#N/A</v>
      </c>
      <c r="K236" s="96" t="e">
        <f t="shared" si="550"/>
        <v>#N/A</v>
      </c>
      <c r="L236" s="96" t="e">
        <f t="shared" si="550"/>
        <v>#N/A</v>
      </c>
      <c r="M236" s="96" t="e">
        <f t="shared" si="550"/>
        <v>#N/A</v>
      </c>
      <c r="N236" s="96" t="e">
        <f t="shared" si="550"/>
        <v>#N/A</v>
      </c>
    </row>
    <row r="237" spans="1:14" x14ac:dyDescent="0.3">
      <c r="A237" s="94" t="s">
        <v>130</v>
      </c>
      <c r="B237" s="88" t="s">
        <v>316</v>
      </c>
      <c r="C237" s="85">
        <f>SUMIFS(INDEX(Diabetes_Full[#All],,MATCH(C$219,Diabetes_Full[#Headers],0)),Data!$A$1:$A$519,$A237,Data!$GT$1:$GT$519,C$221)</f>
        <v>695</v>
      </c>
      <c r="D237" s="85">
        <f>SUMIFS(INDEX(Diabetes_Full[#All],,MATCH(D$219,Diabetes_Full[#Headers],0)),Data!$A$1:$A$519,$A237,Data!$GT$1:$GT$519,D$221)</f>
        <v>710</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32</v>
      </c>
      <c r="D238" s="85">
        <f>SUMIFS(INDEX(Diabetes_Full[#All],,MATCH(D$220,Diabetes_Full[#Headers],0)),Data!$A$1:$A$519,$A238,Data!$GT$1:$GT$519,D$221)</f>
        <v>38</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si="550"/>
        <v>4.60431654676259E-2</v>
      </c>
      <c r="D239" s="96">
        <f t="shared" si="550"/>
        <v>5.3521126760563378E-2</v>
      </c>
      <c r="E239" s="96" t="e">
        <f t="shared" si="550"/>
        <v>#N/A</v>
      </c>
      <c r="F239" s="96" t="e">
        <f t="shared" si="550"/>
        <v>#N/A</v>
      </c>
      <c r="G239" s="96" t="e">
        <f t="shared" si="550"/>
        <v>#N/A</v>
      </c>
      <c r="H239" s="96" t="e">
        <f t="shared" si="550"/>
        <v>#N/A</v>
      </c>
      <c r="I239" s="96" t="e">
        <f t="shared" si="550"/>
        <v>#N/A</v>
      </c>
      <c r="J239" s="96" t="e">
        <f t="shared" si="550"/>
        <v>#N/A</v>
      </c>
      <c r="K239" s="96" t="e">
        <f t="shared" si="550"/>
        <v>#N/A</v>
      </c>
      <c r="L239" s="96" t="e">
        <f t="shared" si="550"/>
        <v>#N/A</v>
      </c>
      <c r="M239" s="96" t="e">
        <f t="shared" si="550"/>
        <v>#N/A</v>
      </c>
      <c r="N239" s="96" t="e">
        <f t="shared" si="550"/>
        <v>#N/A</v>
      </c>
    </row>
    <row r="240" spans="1:14" x14ac:dyDescent="0.3">
      <c r="A240" s="94" t="s">
        <v>147</v>
      </c>
      <c r="B240" s="88" t="s">
        <v>316</v>
      </c>
      <c r="C240" s="85">
        <f>SUMIFS(INDEX(Diabetes_Full[#All],,MATCH(C$219,Diabetes_Full[#Headers],0)),Data!$A$1:$A$519,$A240,Data!$GT$1:$GT$519,C$221)</f>
        <v>122</v>
      </c>
      <c r="D240" s="85">
        <f>SUMIFS(INDEX(Diabetes_Full[#All],,MATCH(D$219,Diabetes_Full[#Headers],0)),Data!$A$1:$A$519,$A240,Data!$GT$1:$GT$519,D$221)</f>
        <v>124</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4</v>
      </c>
      <c r="D241" s="85">
        <f>SUMIFS(INDEX(Diabetes_Full[#All],,MATCH(D$220,Diabetes_Full[#Headers],0)),Data!$A$1:$A$519,$A241,Data!$GT$1:$GT$519,D$221)</f>
        <v>4</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si="550"/>
        <v>3.2786885245901641E-2</v>
      </c>
      <c r="D242" s="96">
        <f t="shared" si="550"/>
        <v>3.2258064516129031E-2</v>
      </c>
      <c r="E242" s="96" t="e">
        <f t="shared" si="550"/>
        <v>#N/A</v>
      </c>
      <c r="F242" s="96" t="e">
        <f t="shared" si="550"/>
        <v>#N/A</v>
      </c>
      <c r="G242" s="96" t="e">
        <f t="shared" si="550"/>
        <v>#N/A</v>
      </c>
      <c r="H242" s="96" t="e">
        <f t="shared" si="550"/>
        <v>#N/A</v>
      </c>
      <c r="I242" s="96" t="e">
        <f t="shared" si="550"/>
        <v>#N/A</v>
      </c>
      <c r="J242" s="96" t="e">
        <f t="shared" si="550"/>
        <v>#N/A</v>
      </c>
      <c r="K242" s="96" t="e">
        <f t="shared" si="550"/>
        <v>#N/A</v>
      </c>
      <c r="L242" s="96" t="e">
        <f t="shared" si="550"/>
        <v>#N/A</v>
      </c>
      <c r="M242" s="96" t="e">
        <f t="shared" si="550"/>
        <v>#N/A</v>
      </c>
      <c r="N242" s="96" t="e">
        <f t="shared" si="550"/>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551">SUMIFS(INDEX($A$221:$N$242,,MATCH(B$249,$A$221:$N$221,0)),$A$221:$A$242,$A250,$B$221:$B$242,$B$247)</f>
        <v>3.0973451327433628E-2</v>
      </c>
      <c r="C250" s="99">
        <f t="shared" si="551"/>
        <v>3.6036036036036036E-2</v>
      </c>
      <c r="D250" s="99" t="e">
        <f t="shared" si="551"/>
        <v>#N/A</v>
      </c>
      <c r="E250" s="99" t="e">
        <f t="shared" si="551"/>
        <v>#N/A</v>
      </c>
      <c r="F250" s="99" t="e">
        <f t="shared" si="551"/>
        <v>#N/A</v>
      </c>
      <c r="G250" s="99" t="e">
        <f t="shared" si="551"/>
        <v>#N/A</v>
      </c>
      <c r="H250" s="99" t="e">
        <f t="shared" si="551"/>
        <v>#N/A</v>
      </c>
      <c r="I250" s="99" t="e">
        <f t="shared" si="551"/>
        <v>#N/A</v>
      </c>
      <c r="J250" s="99" t="e">
        <f t="shared" si="551"/>
        <v>#N/A</v>
      </c>
      <c r="K250" s="99" t="e">
        <f t="shared" si="551"/>
        <v>#N/A</v>
      </c>
      <c r="L250" s="99" t="e">
        <f t="shared" si="551"/>
        <v>#N/A</v>
      </c>
      <c r="M250" s="99" t="e">
        <f t="shared" si="551"/>
        <v>#N/A</v>
      </c>
    </row>
    <row r="251" spans="1:14" x14ac:dyDescent="0.3">
      <c r="A251" s="94" t="s">
        <v>138</v>
      </c>
      <c r="B251" s="99">
        <f t="shared" si="551"/>
        <v>0.19607843137254902</v>
      </c>
      <c r="C251" s="99">
        <f t="shared" si="551"/>
        <v>0.21463414634146341</v>
      </c>
      <c r="D251" s="99" t="e">
        <f t="shared" si="551"/>
        <v>#N/A</v>
      </c>
      <c r="E251" s="99" t="e">
        <f t="shared" si="551"/>
        <v>#N/A</v>
      </c>
      <c r="F251" s="99" t="e">
        <f t="shared" si="551"/>
        <v>#N/A</v>
      </c>
      <c r="G251" s="99" t="e">
        <f t="shared" si="551"/>
        <v>#N/A</v>
      </c>
      <c r="H251" s="99" t="e">
        <f t="shared" si="551"/>
        <v>#N/A</v>
      </c>
      <c r="I251" s="99" t="e">
        <f t="shared" si="551"/>
        <v>#N/A</v>
      </c>
      <c r="J251" s="99" t="e">
        <f t="shared" si="551"/>
        <v>#N/A</v>
      </c>
      <c r="K251" s="99" t="e">
        <f t="shared" si="551"/>
        <v>#N/A</v>
      </c>
      <c r="L251" s="99" t="e">
        <f t="shared" si="551"/>
        <v>#N/A</v>
      </c>
      <c r="M251" s="99" t="e">
        <f t="shared" si="551"/>
        <v>#N/A</v>
      </c>
    </row>
    <row r="252" spans="1:14" x14ac:dyDescent="0.3">
      <c r="A252" s="94" t="s">
        <v>232</v>
      </c>
      <c r="B252" s="99">
        <f t="shared" si="551"/>
        <v>2.4154589371980676E-2</v>
      </c>
      <c r="C252" s="99">
        <f t="shared" si="551"/>
        <v>2.9126213592233011E-2</v>
      </c>
      <c r="D252" s="99" t="e">
        <f t="shared" si="551"/>
        <v>#N/A</v>
      </c>
      <c r="E252" s="99" t="e">
        <f t="shared" si="551"/>
        <v>#N/A</v>
      </c>
      <c r="F252" s="99" t="e">
        <f t="shared" si="551"/>
        <v>#N/A</v>
      </c>
      <c r="G252" s="99" t="e">
        <f t="shared" si="551"/>
        <v>#N/A</v>
      </c>
      <c r="H252" s="99" t="e">
        <f t="shared" si="551"/>
        <v>#N/A</v>
      </c>
      <c r="I252" s="99" t="e">
        <f t="shared" si="551"/>
        <v>#N/A</v>
      </c>
      <c r="J252" s="99" t="e">
        <f t="shared" si="551"/>
        <v>#N/A</v>
      </c>
      <c r="K252" s="99" t="e">
        <f t="shared" si="551"/>
        <v>#N/A</v>
      </c>
      <c r="L252" s="99" t="e">
        <f t="shared" si="551"/>
        <v>#N/A</v>
      </c>
      <c r="M252" s="99" t="e">
        <f t="shared" si="551"/>
        <v>#N/A</v>
      </c>
    </row>
    <row r="253" spans="1:14" x14ac:dyDescent="0.3">
      <c r="A253" s="94" t="s">
        <v>133</v>
      </c>
      <c r="B253" s="99">
        <f t="shared" si="551"/>
        <v>0.22134387351778656</v>
      </c>
      <c r="C253" s="99">
        <f t="shared" si="551"/>
        <v>0.22465208747514911</v>
      </c>
      <c r="D253" s="99" t="e">
        <f t="shared" si="551"/>
        <v>#N/A</v>
      </c>
      <c r="E253" s="99" t="e">
        <f t="shared" si="551"/>
        <v>#N/A</v>
      </c>
      <c r="F253" s="99" t="e">
        <f t="shared" si="551"/>
        <v>#N/A</v>
      </c>
      <c r="G253" s="99" t="e">
        <f t="shared" si="551"/>
        <v>#N/A</v>
      </c>
      <c r="H253" s="99" t="e">
        <f t="shared" si="551"/>
        <v>#N/A</v>
      </c>
      <c r="I253" s="99" t="e">
        <f t="shared" si="551"/>
        <v>#N/A</v>
      </c>
      <c r="J253" s="99" t="e">
        <f t="shared" si="551"/>
        <v>#N/A</v>
      </c>
      <c r="K253" s="99" t="e">
        <f t="shared" si="551"/>
        <v>#N/A</v>
      </c>
      <c r="L253" s="99" t="e">
        <f t="shared" si="551"/>
        <v>#N/A</v>
      </c>
      <c r="M253" s="99" t="e">
        <f t="shared" si="551"/>
        <v>#N/A</v>
      </c>
    </row>
    <row r="254" spans="1:14" x14ac:dyDescent="0.3">
      <c r="A254" s="94" t="s">
        <v>126</v>
      </c>
      <c r="B254" s="99">
        <f t="shared" si="551"/>
        <v>0</v>
      </c>
      <c r="C254" s="99">
        <f t="shared" si="551"/>
        <v>0</v>
      </c>
      <c r="D254" s="99" t="e">
        <f t="shared" si="551"/>
        <v>#N/A</v>
      </c>
      <c r="E254" s="99" t="e">
        <f t="shared" si="551"/>
        <v>#N/A</v>
      </c>
      <c r="F254" s="99" t="e">
        <f t="shared" si="551"/>
        <v>#N/A</v>
      </c>
      <c r="G254" s="99" t="e">
        <f t="shared" si="551"/>
        <v>#N/A</v>
      </c>
      <c r="H254" s="99" t="e">
        <f t="shared" si="551"/>
        <v>#N/A</v>
      </c>
      <c r="I254" s="99" t="e">
        <f t="shared" si="551"/>
        <v>#N/A</v>
      </c>
      <c r="J254" s="99" t="e">
        <f t="shared" si="551"/>
        <v>#N/A</v>
      </c>
      <c r="K254" s="99" t="e">
        <f t="shared" si="551"/>
        <v>#N/A</v>
      </c>
      <c r="L254" s="99" t="e">
        <f t="shared" si="551"/>
        <v>#N/A</v>
      </c>
      <c r="M254" s="99" t="e">
        <f t="shared" si="551"/>
        <v>#N/A</v>
      </c>
    </row>
    <row r="255" spans="1:14" x14ac:dyDescent="0.3">
      <c r="A255" s="94" t="s">
        <v>130</v>
      </c>
      <c r="B255" s="99">
        <f t="shared" si="551"/>
        <v>4.60431654676259E-2</v>
      </c>
      <c r="C255" s="99">
        <f t="shared" si="551"/>
        <v>5.3521126760563378E-2</v>
      </c>
      <c r="D255" s="99" t="e">
        <f t="shared" si="551"/>
        <v>#N/A</v>
      </c>
      <c r="E255" s="99" t="e">
        <f t="shared" si="551"/>
        <v>#N/A</v>
      </c>
      <c r="F255" s="99" t="e">
        <f t="shared" si="551"/>
        <v>#N/A</v>
      </c>
      <c r="G255" s="99" t="e">
        <f t="shared" si="551"/>
        <v>#N/A</v>
      </c>
      <c r="H255" s="99" t="e">
        <f t="shared" si="551"/>
        <v>#N/A</v>
      </c>
      <c r="I255" s="99" t="e">
        <f t="shared" si="551"/>
        <v>#N/A</v>
      </c>
      <c r="J255" s="99" t="e">
        <f t="shared" si="551"/>
        <v>#N/A</v>
      </c>
      <c r="K255" s="99" t="e">
        <f t="shared" si="551"/>
        <v>#N/A</v>
      </c>
      <c r="L255" s="99" t="e">
        <f t="shared" si="551"/>
        <v>#N/A</v>
      </c>
      <c r="M255" s="99" t="e">
        <f t="shared" si="551"/>
        <v>#N/A</v>
      </c>
    </row>
    <row r="256" spans="1:14" x14ac:dyDescent="0.3">
      <c r="A256" s="102" t="s">
        <v>147</v>
      </c>
      <c r="B256" s="99">
        <f t="shared" si="551"/>
        <v>3.2786885245901641E-2</v>
      </c>
      <c r="C256" s="99">
        <f t="shared" si="551"/>
        <v>3.2258064516129031E-2</v>
      </c>
      <c r="D256" s="99" t="e">
        <f t="shared" si="551"/>
        <v>#N/A</v>
      </c>
      <c r="E256" s="99" t="e">
        <f t="shared" si="551"/>
        <v>#N/A</v>
      </c>
      <c r="F256" s="99" t="e">
        <f t="shared" si="551"/>
        <v>#N/A</v>
      </c>
      <c r="G256" s="99" t="e">
        <f t="shared" si="551"/>
        <v>#N/A</v>
      </c>
      <c r="H256" s="99" t="e">
        <f t="shared" si="551"/>
        <v>#N/A</v>
      </c>
      <c r="I256" s="99" t="e">
        <f t="shared" si="551"/>
        <v>#N/A</v>
      </c>
      <c r="J256" s="99" t="e">
        <f t="shared" si="551"/>
        <v>#N/A</v>
      </c>
      <c r="K256" s="99" t="e">
        <f t="shared" si="551"/>
        <v>#N/A</v>
      </c>
      <c r="L256" s="99" t="e">
        <f t="shared" si="551"/>
        <v>#N/A</v>
      </c>
      <c r="M256" s="99" t="e">
        <f t="shared" si="551"/>
        <v>#N/A</v>
      </c>
    </row>
    <row r="257" spans="1:13" x14ac:dyDescent="0.3">
      <c r="A257" s="112" t="s">
        <v>404</v>
      </c>
      <c r="B257" s="126">
        <f>SUM(B250:B256)/7</f>
        <v>7.8768628043325364E-2</v>
      </c>
      <c r="C257" s="126">
        <f t="shared" ref="C257:M257" si="552">SUM(C250:C256)/7</f>
        <v>8.4318239245939147E-2</v>
      </c>
      <c r="D257" s="126" t="e">
        <f t="shared" si="552"/>
        <v>#N/A</v>
      </c>
      <c r="E257" s="126" t="e">
        <f t="shared" si="552"/>
        <v>#N/A</v>
      </c>
      <c r="F257" s="126" t="e">
        <f t="shared" si="552"/>
        <v>#N/A</v>
      </c>
      <c r="G257" s="126" t="e">
        <f t="shared" si="552"/>
        <v>#N/A</v>
      </c>
      <c r="H257" s="126" t="e">
        <f t="shared" si="552"/>
        <v>#N/A</v>
      </c>
      <c r="I257" s="126" t="e">
        <f t="shared" si="552"/>
        <v>#N/A</v>
      </c>
      <c r="J257" s="126" t="e">
        <f t="shared" si="552"/>
        <v>#N/A</v>
      </c>
      <c r="K257" s="126" t="e">
        <f t="shared" si="552"/>
        <v>#N/A</v>
      </c>
      <c r="L257" s="126" t="e">
        <f t="shared" si="552"/>
        <v>#N/A</v>
      </c>
      <c r="M257" s="126" t="e">
        <f t="shared" si="552"/>
        <v>#N/A</v>
      </c>
    </row>
  </sheetData>
  <pageMargins left="0.7" right="0.7" top="0.75" bottom="0.75" header="0.3" footer="0.3"/>
  <pageSetup paperSize="9" orientation="portrait" r:id="rId1"/>
  <tableParts count="3">
    <tablePart r:id="rId2"/>
    <tablePart r:id="rId3"/>
    <tablePart r:id="rId4"/>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C000"/>
  </sheetPr>
  <dimension ref="A1:N253"/>
  <sheetViews>
    <sheetView topLeftCell="D215" zoomScaleNormal="100" workbookViewId="0">
      <selection activeCell="C218" sqref="C218:N238"/>
    </sheetView>
  </sheetViews>
  <sheetFormatPr defaultRowHeight="14.4" x14ac:dyDescent="0.3"/>
  <cols>
    <col min="1" max="1" width="28.44140625" customWidth="1"/>
    <col min="2" max="2" width="43.88671875" customWidth="1"/>
    <col min="3" max="3" width="26.44140625" customWidth="1"/>
    <col min="4" max="4" width="14.33203125" customWidth="1"/>
    <col min="5" max="5" width="14.33203125" style="58" customWidth="1"/>
    <col min="6" max="6" width="14.33203125" style="22" customWidth="1"/>
    <col min="7" max="7" width="14.33203125" customWidth="1"/>
    <col min="8" max="9" width="18.33203125" customWidth="1"/>
    <col min="10"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E1"/>
      <c r="F1"/>
    </row>
    <row r="2" spans="1:14" x14ac:dyDescent="0.3">
      <c r="B2" t="s">
        <v>315</v>
      </c>
      <c r="C2" t="s">
        <v>316</v>
      </c>
      <c r="E2"/>
      <c r="F2"/>
    </row>
    <row r="3" spans="1:14" x14ac:dyDescent="0.3">
      <c r="B3" t="str">
        <f>VLOOKUP('Old Treatment Targets'!B4,TreatTar_All_Headers[],2,FALSE)</f>
        <v>{TT-37} Type 2 - Chol controlled &lt;5mmol (last 15m)</v>
      </c>
      <c r="C3" t="str">
        <f>VLOOKUP('Old Treatment Targets'!B4,TreatTar_All_Headers[],3,FALSE)</f>
        <v>{TT-36} Type 2 - Chol recorded (15m)</v>
      </c>
      <c r="E3"/>
      <c r="F3"/>
    </row>
    <row r="4" spans="1:14" x14ac:dyDescent="0.3">
      <c r="E4"/>
      <c r="F4"/>
    </row>
    <row r="5" spans="1:14" x14ac:dyDescent="0.3">
      <c r="A5" s="20" t="s">
        <v>378</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{TT-36} Type 2 - Chol recorded (15m)</v>
      </c>
      <c r="D8" s="82" t="str">
        <f t="shared" ref="D8:N8" si="0">$C$3</f>
        <v>{TT-36} Type 2 - Chol recorded (15m)</v>
      </c>
      <c r="E8" s="82" t="str">
        <f t="shared" si="0"/>
        <v>{TT-36} Type 2 - Chol recorded (15m)</v>
      </c>
      <c r="F8" s="82" t="str">
        <f t="shared" si="0"/>
        <v>{TT-36} Type 2 - Chol recorded (15m)</v>
      </c>
      <c r="G8" s="82" t="str">
        <f t="shared" si="0"/>
        <v>{TT-36} Type 2 - Chol recorded (15m)</v>
      </c>
      <c r="H8" s="82" t="str">
        <f t="shared" si="0"/>
        <v>{TT-36} Type 2 - Chol recorded (15m)</v>
      </c>
      <c r="I8" s="82" t="str">
        <f t="shared" si="0"/>
        <v>{TT-36} Type 2 - Chol recorded (15m)</v>
      </c>
      <c r="J8" s="82" t="str">
        <f t="shared" si="0"/>
        <v>{TT-36} Type 2 - Chol recorded (15m)</v>
      </c>
      <c r="K8" s="82" t="str">
        <f t="shared" si="0"/>
        <v>{TT-36} Type 2 - Chol recorded (15m)</v>
      </c>
      <c r="L8" s="82" t="str">
        <f t="shared" si="0"/>
        <v>{TT-36} Type 2 - Chol recorded (15m)</v>
      </c>
      <c r="M8" s="82" t="str">
        <f t="shared" si="0"/>
        <v>{TT-36} Type 2 - Chol recorded (15m)</v>
      </c>
      <c r="N8" s="82" t="str">
        <f t="shared" si="0"/>
        <v>{TT-36} Type 2 - Chol recorded (15m)</v>
      </c>
    </row>
    <row r="9" spans="1:14" x14ac:dyDescent="0.3">
      <c r="A9" s="93"/>
      <c r="B9" s="87" t="s">
        <v>315</v>
      </c>
      <c r="C9" s="82" t="str">
        <f t="shared" ref="C9:N9" si="1">$B$3</f>
        <v>{TT-37} Type 2 - Chol controlled &lt;5mmol (last 15m)</v>
      </c>
      <c r="D9" s="82" t="str">
        <f t="shared" si="1"/>
        <v>{TT-37} Type 2 - Chol controlled &lt;5mmol (last 15m)</v>
      </c>
      <c r="E9" s="82" t="str">
        <f t="shared" si="1"/>
        <v>{TT-37} Type 2 - Chol controlled &lt;5mmol (last 15m)</v>
      </c>
      <c r="F9" s="82" t="str">
        <f t="shared" si="1"/>
        <v>{TT-37} Type 2 - Chol controlled &lt;5mmol (last 15m)</v>
      </c>
      <c r="G9" s="82" t="str">
        <f t="shared" si="1"/>
        <v>{TT-37} Type 2 - Chol controlled &lt;5mmol (last 15m)</v>
      </c>
      <c r="H9" s="82" t="str">
        <f t="shared" si="1"/>
        <v>{TT-37} Type 2 - Chol controlled &lt;5mmol (last 15m)</v>
      </c>
      <c r="I9" s="82" t="str">
        <f t="shared" si="1"/>
        <v>{TT-37} Type 2 - Chol controlled &lt;5mmol (last 15m)</v>
      </c>
      <c r="J9" s="82" t="str">
        <f t="shared" si="1"/>
        <v>{TT-37} Type 2 - Chol controlled &lt;5mmol (last 15m)</v>
      </c>
      <c r="K9" s="82" t="str">
        <f t="shared" si="1"/>
        <v>{TT-37} Type 2 - Chol controlled &lt;5mmol (last 15m)</v>
      </c>
      <c r="L9" s="82" t="str">
        <f t="shared" si="1"/>
        <v>{TT-37} Type 2 - Chol controlled &lt;5mmol (last 15m)</v>
      </c>
      <c r="M9" s="82" t="str">
        <f t="shared" si="1"/>
        <v>{TT-37} Type 2 - Chol controlled &lt;5mmol (last 15m)</v>
      </c>
      <c r="N9" s="82" t="str">
        <f t="shared" si="1"/>
        <v>{TT-37} Type 2 - Chol controlled &lt;5mmol (last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1658</v>
      </c>
      <c r="D11" s="85">
        <f>SUMIFS(INDEX(Diabetes_Full[#All],,MATCH(D$8,Diabetes_Full[#Headers],0)),Data!$B$1:$B$519,$A11,Data!$GT$1:$GT$519,D$10)</f>
        <v>1683</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SUMIFS(INDEX(Diabetes_Full[#All],,MATCH(C$9,Diabetes_Full[#Headers],0)),Data!$B$1:$B$519,$A13,Data!$GT$1:$GT$519,C$10)</f>
        <v>1589</v>
      </c>
      <c r="D12" s="85">
        <f>SUMIFS(INDEX(Diabetes_Full[#All],,MATCH(D$9,Diabetes_Full[#Headers],0)),Data!$B$1:$B$519,$A13,Data!$GT$1:$GT$519,D$10)</f>
        <v>1613</v>
      </c>
      <c r="E12" s="85">
        <f>SUMIFS(INDEX(Diabetes_Full[#All],,MATCH(E$9,Diabetes_Full[#Headers],0)),Data!$B$1:$B$519,$A13,Data!$GT$1:$GT$519,E$10)</f>
        <v>0</v>
      </c>
      <c r="F12" s="85">
        <f>SUMIFS(INDEX(Diabetes_Full[#All],,MATCH(F$9,Diabetes_Full[#Headers],0)),Data!$B$1:$B$519,$A13,Data!$GT$1:$GT$519,F$10)</f>
        <v>0</v>
      </c>
      <c r="G12" s="85">
        <f>SUMIFS(INDEX(Diabetes_Full[#All],,MATCH(G$9,Diabetes_Full[#Headers],0)),Data!$B$1:$B$519,$A13,Data!$GT$1:$GT$519,G$10)</f>
        <v>0</v>
      </c>
      <c r="H12" s="85">
        <f>SUMIFS(INDEX(Diabetes_Full[#All],,MATCH(H$9,Diabetes_Full[#Headers],0)),Data!$B$1:$B$519,$A13,Data!$GT$1:$GT$519,H$10)</f>
        <v>0</v>
      </c>
      <c r="I12" s="85">
        <f>SUMIFS(INDEX(Diabetes_Full[#All],,MATCH(I$9,Diabetes_Full[#Headers],0)),Data!$B$1:$B$519,$A13,Data!$GT$1:$GT$519,I$10)</f>
        <v>0</v>
      </c>
      <c r="J12" s="85">
        <f>SUMIFS(INDEX(Diabetes_Full[#All],,MATCH(J$9,Diabetes_Full[#Headers],0)),Data!$B$1:$B$519,$A13,Data!$GT$1:$GT$519,J$10)</f>
        <v>0</v>
      </c>
      <c r="K12" s="85">
        <f>SUMIFS(INDEX(Diabetes_Full[#All],,MATCH(K$9,Diabetes_Full[#Headers],0)),Data!$B$1:$B$519,$A13,Data!$GT$1:$GT$519,K$10)</f>
        <v>0</v>
      </c>
      <c r="L12" s="85">
        <f>SUMIFS(INDEX(Diabetes_Full[#All],,MATCH(L$9,Diabetes_Full[#Headers],0)),Data!$B$1:$B$519,$A13,Data!$GT$1:$GT$519,L$10)</f>
        <v>0</v>
      </c>
      <c r="M12" s="85">
        <f>SUMIFS(INDEX(Diabetes_Full[#All],,MATCH(M$9,Diabetes_Full[#Headers],0)),Data!$B$1:$B$519,$A13,Data!$GT$1:$GT$519,M$10)</f>
        <v>0</v>
      </c>
      <c r="N12" s="85">
        <f>SUMIFS(INDEX(Diabetes_Full[#All],,MATCH(N$9,Diabetes_Full[#Headers],0)),Data!$B$1:$B$519,$A13,Data!$GT$1:$GT$519,N$10)</f>
        <v>0</v>
      </c>
    </row>
    <row r="13" spans="1:14" x14ac:dyDescent="0.3">
      <c r="A13" s="104" t="s">
        <v>119</v>
      </c>
      <c r="B13" s="89" t="s">
        <v>384</v>
      </c>
      <c r="C13" s="96">
        <f t="shared" ref="C13:N13" si="2">IF(C11,C12/C11,NA())</f>
        <v>0.95838359469240053</v>
      </c>
      <c r="D13" s="96">
        <f t="shared" si="2"/>
        <v>0.958407605466429</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2219</v>
      </c>
      <c r="D14" s="85">
        <f>SUMIFS(INDEX(Diabetes_Full[#All],,MATCH(D$8,Diabetes_Full[#Headers],0)),Data!$B$1:$B$519,$A14,Data!$GT$1:$GT$519,D$10)</f>
        <v>2229</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SUMIFS(INDEX(Diabetes_Full[#All],,MATCH(C$9,Diabetes_Full[#Headers],0)),Data!$B$1:$B$519,$A16,Data!$GT$1:$GT$519,C$10)</f>
        <v>2156</v>
      </c>
      <c r="D15" s="85">
        <f>SUMIFS(INDEX(Diabetes_Full[#All],,MATCH(D$9,Diabetes_Full[#Headers],0)),Data!$B$1:$B$519,$A16,Data!$GT$1:$GT$519,D$10)</f>
        <v>2162</v>
      </c>
      <c r="E15" s="85">
        <f>SUMIFS(INDEX(Diabetes_Full[#All],,MATCH(E$9,Diabetes_Full[#Headers],0)),Data!$B$1:$B$519,$A16,Data!$GT$1:$GT$519,E$10)</f>
        <v>0</v>
      </c>
      <c r="F15" s="85">
        <f>SUMIFS(INDEX(Diabetes_Full[#All],,MATCH(F$9,Diabetes_Full[#Headers],0)),Data!$B$1:$B$519,$A16,Data!$GT$1:$GT$519,F$10)</f>
        <v>0</v>
      </c>
      <c r="G15" s="85">
        <f>SUMIFS(INDEX(Diabetes_Full[#All],,MATCH(G$9,Diabetes_Full[#Headers],0)),Data!$B$1:$B$519,$A16,Data!$GT$1:$GT$519,G$10)</f>
        <v>0</v>
      </c>
      <c r="H15" s="85">
        <f>SUMIFS(INDEX(Diabetes_Full[#All],,MATCH(H$9,Diabetes_Full[#Headers],0)),Data!$B$1:$B$519,$A16,Data!$GT$1:$GT$519,H$10)</f>
        <v>0</v>
      </c>
      <c r="I15" s="85">
        <f>SUMIFS(INDEX(Diabetes_Full[#All],,MATCH(I$9,Diabetes_Full[#Headers],0)),Data!$B$1:$B$519,$A16,Data!$GT$1:$GT$519,I$10)</f>
        <v>0</v>
      </c>
      <c r="J15" s="85">
        <f>SUMIFS(INDEX(Diabetes_Full[#All],,MATCH(J$9,Diabetes_Full[#Headers],0)),Data!$B$1:$B$519,$A16,Data!$GT$1:$GT$519,J$10)</f>
        <v>0</v>
      </c>
      <c r="K15" s="85">
        <f>SUMIFS(INDEX(Diabetes_Full[#All],,MATCH(K$9,Diabetes_Full[#Headers],0)),Data!$B$1:$B$519,$A16,Data!$GT$1:$GT$519,K$10)</f>
        <v>0</v>
      </c>
      <c r="L15" s="85">
        <f>SUMIFS(INDEX(Diabetes_Full[#All],,MATCH(L$9,Diabetes_Full[#Headers],0)),Data!$B$1:$B$519,$A16,Data!$GT$1:$GT$519,L$10)</f>
        <v>0</v>
      </c>
      <c r="M15" s="85">
        <f>SUMIFS(INDEX(Diabetes_Full[#All],,MATCH(M$9,Diabetes_Full[#Headers],0)),Data!$B$1:$B$519,$A16,Data!$GT$1:$GT$519,M$10)</f>
        <v>0</v>
      </c>
      <c r="N15" s="85">
        <f>SUMIFS(INDEX(Diabetes_Full[#All],,MATCH(N$9,Diabetes_Full[#Headers],0)),Data!$B$1:$B$519,$A16,Data!$GT$1:$GT$519,N$10)</f>
        <v>0</v>
      </c>
    </row>
    <row r="16" spans="1:14" x14ac:dyDescent="0.3">
      <c r="A16" s="104" t="s">
        <v>128</v>
      </c>
      <c r="B16" s="89" t="s">
        <v>384</v>
      </c>
      <c r="C16" s="96">
        <f t="shared" ref="C16:N79" si="3">IF(C14,C15/C14,NA())</f>
        <v>0.97160883280757093</v>
      </c>
      <c r="D16" s="96">
        <f t="shared" si="3"/>
        <v>0.96994167788245855</v>
      </c>
      <c r="E16" s="96" t="e">
        <f t="shared" si="3"/>
        <v>#N/A</v>
      </c>
      <c r="F16" s="96" t="e">
        <f t="shared" si="3"/>
        <v>#N/A</v>
      </c>
      <c r="G16" s="96" t="e">
        <f t="shared" si="3"/>
        <v>#N/A</v>
      </c>
      <c r="H16" s="96" t="e">
        <f t="shared" si="3"/>
        <v>#N/A</v>
      </c>
      <c r="I16" s="96" t="e">
        <f t="shared" si="3"/>
        <v>#N/A</v>
      </c>
      <c r="J16" s="96" t="e">
        <f t="shared" si="3"/>
        <v>#N/A</v>
      </c>
      <c r="K16" s="96" t="e">
        <f t="shared" si="3"/>
        <v>#N/A</v>
      </c>
      <c r="L16" s="96" t="e">
        <f t="shared" si="3"/>
        <v>#N/A</v>
      </c>
      <c r="M16" s="96" t="e">
        <f t="shared" si="3"/>
        <v>#N/A</v>
      </c>
      <c r="N16" s="96" t="e">
        <f t="shared" si="3"/>
        <v>#N/A</v>
      </c>
    </row>
    <row r="17" spans="1:14" x14ac:dyDescent="0.3">
      <c r="A17" s="105" t="s">
        <v>129</v>
      </c>
      <c r="B17" s="88" t="s">
        <v>316</v>
      </c>
      <c r="C17" s="85">
        <f>SUMIFS(INDEX(Diabetes_Full[#All],,MATCH(C$8,Diabetes_Full[#Headers],0)),Data!$B$1:$B$519,$A17,Data!$GT$1:$GT$519,C$10)</f>
        <v>1705</v>
      </c>
      <c r="D17" s="85">
        <f>SUMIFS(INDEX(Diabetes_Full[#All],,MATCH(D$8,Diabetes_Full[#Headers],0)),Data!$B$1:$B$519,$A17,Data!$GT$1:$GT$519,D$10)</f>
        <v>1725</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SUMIFS(INDEX(Diabetes_Full[#All],,MATCH(C$9,Diabetes_Full[#Headers],0)),Data!$B$1:$B$519,$A19,Data!$GT$1:$GT$519,C$10)</f>
        <v>1646</v>
      </c>
      <c r="D18" s="85">
        <f>SUMIFS(INDEX(Diabetes_Full[#All],,MATCH(D$9,Diabetes_Full[#Headers],0)),Data!$B$1:$B$519,$A19,Data!$GT$1:$GT$519,D$10)</f>
        <v>1668</v>
      </c>
      <c r="E18" s="85">
        <f>SUMIFS(INDEX(Diabetes_Full[#All],,MATCH(E$9,Diabetes_Full[#Headers],0)),Data!$B$1:$B$519,$A19,Data!$GT$1:$GT$519,E$10)</f>
        <v>0</v>
      </c>
      <c r="F18" s="85">
        <f>SUMIFS(INDEX(Diabetes_Full[#All],,MATCH(F$9,Diabetes_Full[#Headers],0)),Data!$B$1:$B$519,$A19,Data!$GT$1:$GT$519,F$10)</f>
        <v>0</v>
      </c>
      <c r="G18" s="85">
        <f>SUMIFS(INDEX(Diabetes_Full[#All],,MATCH(G$9,Diabetes_Full[#Headers],0)),Data!$B$1:$B$519,$A19,Data!$GT$1:$GT$519,G$10)</f>
        <v>0</v>
      </c>
      <c r="H18" s="85">
        <f>SUMIFS(INDEX(Diabetes_Full[#All],,MATCH(H$9,Diabetes_Full[#Headers],0)),Data!$B$1:$B$519,$A19,Data!$GT$1:$GT$519,H$10)</f>
        <v>0</v>
      </c>
      <c r="I18" s="85">
        <f>SUMIFS(INDEX(Diabetes_Full[#All],,MATCH(I$9,Diabetes_Full[#Headers],0)),Data!$B$1:$B$519,$A19,Data!$GT$1:$GT$519,I$10)</f>
        <v>0</v>
      </c>
      <c r="J18" s="85">
        <f>SUMIFS(INDEX(Diabetes_Full[#All],,MATCH(J$9,Diabetes_Full[#Headers],0)),Data!$B$1:$B$519,$A19,Data!$GT$1:$GT$519,J$10)</f>
        <v>0</v>
      </c>
      <c r="K18" s="85">
        <f>SUMIFS(INDEX(Diabetes_Full[#All],,MATCH(K$9,Diabetes_Full[#Headers],0)),Data!$B$1:$B$519,$A19,Data!$GT$1:$GT$519,K$10)</f>
        <v>0</v>
      </c>
      <c r="L18" s="85">
        <f>SUMIFS(INDEX(Diabetes_Full[#All],,MATCH(L$9,Diabetes_Full[#Headers],0)),Data!$B$1:$B$519,$A19,Data!$GT$1:$GT$519,L$10)</f>
        <v>0</v>
      </c>
      <c r="M18" s="85">
        <f>SUMIFS(INDEX(Diabetes_Full[#All],,MATCH(M$9,Diabetes_Full[#Headers],0)),Data!$B$1:$B$519,$A19,Data!$GT$1:$GT$519,M$10)</f>
        <v>0</v>
      </c>
      <c r="N18" s="85">
        <f>SUMIFS(INDEX(Diabetes_Full[#All],,MATCH(N$9,Diabetes_Full[#Headers],0)),Data!$B$1:$B$519,$A19,Data!$GT$1:$GT$519,N$10)</f>
        <v>0</v>
      </c>
    </row>
    <row r="19" spans="1:14" x14ac:dyDescent="0.3">
      <c r="A19" s="105" t="s">
        <v>129</v>
      </c>
      <c r="B19" s="89" t="s">
        <v>384</v>
      </c>
      <c r="C19" s="96">
        <f t="shared" si="3"/>
        <v>0.96539589442815255</v>
      </c>
      <c r="D19" s="96">
        <f t="shared" si="3"/>
        <v>0.96695652173913038</v>
      </c>
      <c r="E19" s="96" t="e">
        <f t="shared" si="3"/>
        <v>#N/A</v>
      </c>
      <c r="F19" s="96" t="e">
        <f t="shared" si="3"/>
        <v>#N/A</v>
      </c>
      <c r="G19" s="96" t="e">
        <f t="shared" si="3"/>
        <v>#N/A</v>
      </c>
      <c r="H19" s="96" t="e">
        <f t="shared" si="3"/>
        <v>#N/A</v>
      </c>
      <c r="I19" s="96" t="e">
        <f t="shared" si="3"/>
        <v>#N/A</v>
      </c>
      <c r="J19" s="96" t="e">
        <f t="shared" si="3"/>
        <v>#N/A</v>
      </c>
      <c r="K19" s="96" t="e">
        <f t="shared" si="3"/>
        <v>#N/A</v>
      </c>
      <c r="L19" s="96" t="e">
        <f t="shared" si="3"/>
        <v>#N/A</v>
      </c>
      <c r="M19" s="96" t="e">
        <f t="shared" si="3"/>
        <v>#N/A</v>
      </c>
      <c r="N19" s="96" t="e">
        <f t="shared" si="3"/>
        <v>#N/A</v>
      </c>
    </row>
    <row r="20" spans="1:14" x14ac:dyDescent="0.3">
      <c r="A20" s="105" t="s">
        <v>136</v>
      </c>
      <c r="B20" s="88" t="s">
        <v>316</v>
      </c>
      <c r="C20" s="85">
        <f>SUMIFS(INDEX(Diabetes_Full[#All],,MATCH(C$8,Diabetes_Full[#Headers],0)),Data!$B$1:$B$519,$A20,Data!$GT$1:$GT$519,C$10)</f>
        <v>2269</v>
      </c>
      <c r="D20" s="85">
        <f>SUMIFS(INDEX(Diabetes_Full[#All],,MATCH(D$8,Diabetes_Full[#Headers],0)),Data!$B$1:$B$519,$A20,Data!$GT$1:$GT$519,D$10)</f>
        <v>2296</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SUMIFS(INDEX(Diabetes_Full[#All],,MATCH(C$9,Diabetes_Full[#Headers],0)),Data!$B$1:$B$519,$A22,Data!$GT$1:$GT$519,C$10)</f>
        <v>2094</v>
      </c>
      <c r="D21" s="85">
        <f>SUMIFS(INDEX(Diabetes_Full[#All],,MATCH(D$9,Diabetes_Full[#Headers],0)),Data!$B$1:$B$519,$A22,Data!$GT$1:$GT$519,D$10)</f>
        <v>2103</v>
      </c>
      <c r="E21" s="85">
        <f>SUMIFS(INDEX(Diabetes_Full[#All],,MATCH(E$9,Diabetes_Full[#Headers],0)),Data!$B$1:$B$519,$A22,Data!$GT$1:$GT$519,E$10)</f>
        <v>0</v>
      </c>
      <c r="F21" s="85">
        <f>SUMIFS(INDEX(Diabetes_Full[#All],,MATCH(F$9,Diabetes_Full[#Headers],0)),Data!$B$1:$B$519,$A22,Data!$GT$1:$GT$519,F$10)</f>
        <v>0</v>
      </c>
      <c r="G21" s="85">
        <f>SUMIFS(INDEX(Diabetes_Full[#All],,MATCH(G$9,Diabetes_Full[#Headers],0)),Data!$B$1:$B$519,$A22,Data!$GT$1:$GT$519,G$10)</f>
        <v>0</v>
      </c>
      <c r="H21" s="85">
        <f>SUMIFS(INDEX(Diabetes_Full[#All],,MATCH(H$9,Diabetes_Full[#Headers],0)),Data!$B$1:$B$519,$A22,Data!$GT$1:$GT$519,H$10)</f>
        <v>0</v>
      </c>
      <c r="I21" s="85">
        <f>SUMIFS(INDEX(Diabetes_Full[#All],,MATCH(I$9,Diabetes_Full[#Headers],0)),Data!$B$1:$B$519,$A22,Data!$GT$1:$GT$519,I$10)</f>
        <v>0</v>
      </c>
      <c r="J21" s="85">
        <f>SUMIFS(INDEX(Diabetes_Full[#All],,MATCH(J$9,Diabetes_Full[#Headers],0)),Data!$B$1:$B$519,$A22,Data!$GT$1:$GT$519,J$10)</f>
        <v>0</v>
      </c>
      <c r="K21" s="85">
        <f>SUMIFS(INDEX(Diabetes_Full[#All],,MATCH(K$9,Diabetes_Full[#Headers],0)),Data!$B$1:$B$519,$A22,Data!$GT$1:$GT$519,K$10)</f>
        <v>0</v>
      </c>
      <c r="L21" s="85">
        <f>SUMIFS(INDEX(Diabetes_Full[#All],,MATCH(L$9,Diabetes_Full[#Headers],0)),Data!$B$1:$B$519,$A22,Data!$GT$1:$GT$519,L$10)</f>
        <v>0</v>
      </c>
      <c r="M21" s="85">
        <f>SUMIFS(INDEX(Diabetes_Full[#All],,MATCH(M$9,Diabetes_Full[#Headers],0)),Data!$B$1:$B$519,$A22,Data!$GT$1:$GT$519,M$10)</f>
        <v>0</v>
      </c>
      <c r="N21" s="85">
        <f>SUMIFS(INDEX(Diabetes_Full[#All],,MATCH(N$9,Diabetes_Full[#Headers],0)),Data!$B$1:$B$519,$A22,Data!$GT$1:$GT$519,N$10)</f>
        <v>0</v>
      </c>
    </row>
    <row r="22" spans="1:14" x14ac:dyDescent="0.3">
      <c r="A22" s="105" t="s">
        <v>136</v>
      </c>
      <c r="B22" s="89" t="s">
        <v>384</v>
      </c>
      <c r="C22" s="96">
        <f t="shared" si="3"/>
        <v>0.92287351256059935</v>
      </c>
      <c r="D22" s="96">
        <f t="shared" si="3"/>
        <v>0.9159407665505227</v>
      </c>
      <c r="E22" s="96" t="e">
        <f t="shared" si="3"/>
        <v>#N/A</v>
      </c>
      <c r="F22" s="96" t="e">
        <f t="shared" si="3"/>
        <v>#N/A</v>
      </c>
      <c r="G22" s="96" t="e">
        <f t="shared" si="3"/>
        <v>#N/A</v>
      </c>
      <c r="H22" s="96" t="e">
        <f t="shared" si="3"/>
        <v>#N/A</v>
      </c>
      <c r="I22" s="96" t="e">
        <f t="shared" si="3"/>
        <v>#N/A</v>
      </c>
      <c r="J22" s="96" t="e">
        <f t="shared" si="3"/>
        <v>#N/A</v>
      </c>
      <c r="K22" s="96" t="e">
        <f t="shared" si="3"/>
        <v>#N/A</v>
      </c>
      <c r="L22" s="96" t="e">
        <f t="shared" si="3"/>
        <v>#N/A</v>
      </c>
      <c r="M22" s="96" t="e">
        <f t="shared" si="3"/>
        <v>#N/A</v>
      </c>
      <c r="N22" s="96" t="e">
        <f t="shared" si="3"/>
        <v>#N/A</v>
      </c>
    </row>
    <row r="23" spans="1:14" x14ac:dyDescent="0.3">
      <c r="A23" s="105" t="s">
        <v>132</v>
      </c>
      <c r="B23" s="88" t="s">
        <v>316</v>
      </c>
      <c r="C23" s="85">
        <f>SUMIFS(INDEX(Diabetes_Full[#All],,MATCH(C$8,Diabetes_Full[#Headers],0)),Data!$B$1:$B$519,$A23,Data!$GT$1:$GT$519,C$10)</f>
        <v>2198</v>
      </c>
      <c r="D23" s="85">
        <f>SUMIFS(INDEX(Diabetes_Full[#All],,MATCH(D$8,Diabetes_Full[#Headers],0)),Data!$B$1:$B$519,$A23,Data!$GT$1:$GT$519,D$10)</f>
        <v>2282</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SUMIFS(INDEX(Diabetes_Full[#All],,MATCH(C$9,Diabetes_Full[#Headers],0)),Data!$B$1:$B$519,$A25,Data!$GT$1:$GT$519,C$10)</f>
        <v>2097</v>
      </c>
      <c r="D24" s="85">
        <f>SUMIFS(INDEX(Diabetes_Full[#All],,MATCH(D$9,Diabetes_Full[#Headers],0)),Data!$B$1:$B$519,$A25,Data!$GT$1:$GT$519,D$10)</f>
        <v>2174</v>
      </c>
      <c r="E24" s="85">
        <f>SUMIFS(INDEX(Diabetes_Full[#All],,MATCH(E$9,Diabetes_Full[#Headers],0)),Data!$B$1:$B$519,$A25,Data!$GT$1:$GT$519,E$10)</f>
        <v>0</v>
      </c>
      <c r="F24" s="85">
        <f>SUMIFS(INDEX(Diabetes_Full[#All],,MATCH(F$9,Diabetes_Full[#Headers],0)),Data!$B$1:$B$519,$A25,Data!$GT$1:$GT$519,F$10)</f>
        <v>0</v>
      </c>
      <c r="G24" s="85">
        <f>SUMIFS(INDEX(Diabetes_Full[#All],,MATCH(G$9,Diabetes_Full[#Headers],0)),Data!$B$1:$B$519,$A25,Data!$GT$1:$GT$519,G$10)</f>
        <v>0</v>
      </c>
      <c r="H24" s="85">
        <f>SUMIFS(INDEX(Diabetes_Full[#All],,MATCH(H$9,Diabetes_Full[#Headers],0)),Data!$B$1:$B$519,$A25,Data!$GT$1:$GT$519,H$10)</f>
        <v>0</v>
      </c>
      <c r="I24" s="85">
        <f>SUMIFS(INDEX(Diabetes_Full[#All],,MATCH(I$9,Diabetes_Full[#Headers],0)),Data!$B$1:$B$519,$A25,Data!$GT$1:$GT$519,I$10)</f>
        <v>0</v>
      </c>
      <c r="J24" s="85">
        <f>SUMIFS(INDEX(Diabetes_Full[#All],,MATCH(J$9,Diabetes_Full[#Headers],0)),Data!$B$1:$B$519,$A25,Data!$GT$1:$GT$519,J$10)</f>
        <v>0</v>
      </c>
      <c r="K24" s="85">
        <f>SUMIFS(INDEX(Diabetes_Full[#All],,MATCH(K$9,Diabetes_Full[#Headers],0)),Data!$B$1:$B$519,$A25,Data!$GT$1:$GT$519,K$10)</f>
        <v>0</v>
      </c>
      <c r="L24" s="85">
        <f>SUMIFS(INDEX(Diabetes_Full[#All],,MATCH(L$9,Diabetes_Full[#Headers],0)),Data!$B$1:$B$519,$A25,Data!$GT$1:$GT$519,L$10)</f>
        <v>0</v>
      </c>
      <c r="M24" s="85">
        <f>SUMIFS(INDEX(Diabetes_Full[#All],,MATCH(M$9,Diabetes_Full[#Headers],0)),Data!$B$1:$B$519,$A25,Data!$GT$1:$GT$519,M$10)</f>
        <v>0</v>
      </c>
      <c r="N24" s="85">
        <f>SUMIFS(INDEX(Diabetes_Full[#All],,MATCH(N$9,Diabetes_Full[#Headers],0)),Data!$B$1:$B$519,$A25,Data!$GT$1:$GT$519,N$10)</f>
        <v>0</v>
      </c>
    </row>
    <row r="25" spans="1:14" x14ac:dyDescent="0.3">
      <c r="A25" s="105" t="s">
        <v>132</v>
      </c>
      <c r="B25" s="89" t="s">
        <v>384</v>
      </c>
      <c r="C25" s="96">
        <f t="shared" si="3"/>
        <v>0.95404913557779802</v>
      </c>
      <c r="D25" s="96">
        <f t="shared" si="3"/>
        <v>0.95267309377738829</v>
      </c>
      <c r="E25" s="96" t="e">
        <f t="shared" si="3"/>
        <v>#N/A</v>
      </c>
      <c r="F25" s="96" t="e">
        <f t="shared" si="3"/>
        <v>#N/A</v>
      </c>
      <c r="G25" s="96" t="e">
        <f t="shared" si="3"/>
        <v>#N/A</v>
      </c>
      <c r="H25" s="96" t="e">
        <f t="shared" si="3"/>
        <v>#N/A</v>
      </c>
      <c r="I25" s="96" t="e">
        <f t="shared" si="3"/>
        <v>#N/A</v>
      </c>
      <c r="J25" s="96" t="e">
        <f t="shared" si="3"/>
        <v>#N/A</v>
      </c>
      <c r="K25" s="96" t="e">
        <f t="shared" si="3"/>
        <v>#N/A</v>
      </c>
      <c r="L25" s="96" t="e">
        <f t="shared" si="3"/>
        <v>#N/A</v>
      </c>
      <c r="M25" s="96" t="e">
        <f t="shared" si="3"/>
        <v>#N/A</v>
      </c>
      <c r="N25" s="96" t="e">
        <f t="shared" si="3"/>
        <v>#N/A</v>
      </c>
    </row>
    <row r="26" spans="1:14" x14ac:dyDescent="0.3">
      <c r="A26" s="104" t="s">
        <v>117</v>
      </c>
      <c r="B26" s="88" t="s">
        <v>316</v>
      </c>
      <c r="C26" s="85">
        <f>SUMIFS(INDEX(Diabetes_Full[#All],,MATCH(C$8,Diabetes_Full[#Headers],0)),Data!$B$1:$B$519,$A26,Data!$GT$1:$GT$519,C$10)</f>
        <v>1865</v>
      </c>
      <c r="D26" s="85">
        <f>SUMIFS(INDEX(Diabetes_Full[#All],,MATCH(D$8,Diabetes_Full[#Headers],0)),Data!$B$1:$B$519,$A26,Data!$GT$1:$GT$519,D$10)</f>
        <v>1899</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SUMIFS(INDEX(Diabetes_Full[#All],,MATCH(C$9,Diabetes_Full[#Headers],0)),Data!$B$1:$B$519,$A28,Data!$GT$1:$GT$519,C$10)</f>
        <v>1668</v>
      </c>
      <c r="D27" s="85">
        <f>SUMIFS(INDEX(Diabetes_Full[#All],,MATCH(D$9,Diabetes_Full[#Headers],0)),Data!$B$1:$B$519,$A28,Data!$GT$1:$GT$519,D$10)</f>
        <v>1705</v>
      </c>
      <c r="E27" s="85">
        <f>SUMIFS(INDEX(Diabetes_Full[#All],,MATCH(E$9,Diabetes_Full[#Headers],0)),Data!$B$1:$B$519,$A28,Data!$GT$1:$GT$519,E$10)</f>
        <v>0</v>
      </c>
      <c r="F27" s="85">
        <f>SUMIFS(INDEX(Diabetes_Full[#All],,MATCH(F$9,Diabetes_Full[#Headers],0)),Data!$B$1:$B$519,$A28,Data!$GT$1:$GT$519,F$10)</f>
        <v>0</v>
      </c>
      <c r="G27" s="85">
        <f>SUMIFS(INDEX(Diabetes_Full[#All],,MATCH(G$9,Diabetes_Full[#Headers],0)),Data!$B$1:$B$519,$A28,Data!$GT$1:$GT$519,G$10)</f>
        <v>0</v>
      </c>
      <c r="H27" s="85">
        <f>SUMIFS(INDEX(Diabetes_Full[#All],,MATCH(H$9,Diabetes_Full[#Headers],0)),Data!$B$1:$B$519,$A28,Data!$GT$1:$GT$519,H$10)</f>
        <v>0</v>
      </c>
      <c r="I27" s="85">
        <f>SUMIFS(INDEX(Diabetes_Full[#All],,MATCH(I$9,Diabetes_Full[#Headers],0)),Data!$B$1:$B$519,$A28,Data!$GT$1:$GT$519,I$10)</f>
        <v>0</v>
      </c>
      <c r="J27" s="85">
        <f>SUMIFS(INDEX(Diabetes_Full[#All],,MATCH(J$9,Diabetes_Full[#Headers],0)),Data!$B$1:$B$519,$A28,Data!$GT$1:$GT$519,J$10)</f>
        <v>0</v>
      </c>
      <c r="K27" s="85">
        <f>SUMIFS(INDEX(Diabetes_Full[#All],,MATCH(K$9,Diabetes_Full[#Headers],0)),Data!$B$1:$B$519,$A28,Data!$GT$1:$GT$519,K$10)</f>
        <v>0</v>
      </c>
      <c r="L27" s="85">
        <f>SUMIFS(INDEX(Diabetes_Full[#All],,MATCH(L$9,Diabetes_Full[#Headers],0)),Data!$B$1:$B$519,$A28,Data!$GT$1:$GT$519,L$10)</f>
        <v>0</v>
      </c>
      <c r="M27" s="85">
        <f>SUMIFS(INDEX(Diabetes_Full[#All],,MATCH(M$9,Diabetes_Full[#Headers],0)),Data!$B$1:$B$519,$A28,Data!$GT$1:$GT$519,M$10)</f>
        <v>0</v>
      </c>
      <c r="N27" s="85">
        <f>SUMIFS(INDEX(Diabetes_Full[#All],,MATCH(N$9,Diabetes_Full[#Headers],0)),Data!$B$1:$B$519,$A28,Data!$GT$1:$GT$519,N$10)</f>
        <v>0</v>
      </c>
    </row>
    <row r="28" spans="1:14" x14ac:dyDescent="0.3">
      <c r="A28" s="104" t="s">
        <v>117</v>
      </c>
      <c r="B28" s="89" t="s">
        <v>384</v>
      </c>
      <c r="C28" s="96">
        <f t="shared" si="3"/>
        <v>0.8943699731903485</v>
      </c>
      <c r="D28" s="96">
        <f t="shared" si="3"/>
        <v>0.89784096893101628</v>
      </c>
      <c r="E28" s="96" t="e">
        <f t="shared" si="3"/>
        <v>#N/A</v>
      </c>
      <c r="F28" s="96" t="e">
        <f t="shared" si="3"/>
        <v>#N/A</v>
      </c>
      <c r="G28" s="96" t="e">
        <f t="shared" si="3"/>
        <v>#N/A</v>
      </c>
      <c r="H28" s="96" t="e">
        <f t="shared" si="3"/>
        <v>#N/A</v>
      </c>
      <c r="I28" s="96" t="e">
        <f t="shared" si="3"/>
        <v>#N/A</v>
      </c>
      <c r="J28" s="96" t="e">
        <f t="shared" si="3"/>
        <v>#N/A</v>
      </c>
      <c r="K28" s="96" t="e">
        <f t="shared" si="3"/>
        <v>#N/A</v>
      </c>
      <c r="L28" s="96" t="e">
        <f t="shared" si="3"/>
        <v>#N/A</v>
      </c>
      <c r="M28" s="96" t="e">
        <f t="shared" si="3"/>
        <v>#N/A</v>
      </c>
      <c r="N28" s="96" t="e">
        <f t="shared" si="3"/>
        <v>#N/A</v>
      </c>
    </row>
    <row r="29" spans="1:14" x14ac:dyDescent="0.3">
      <c r="A29" s="105" t="s">
        <v>205</v>
      </c>
      <c r="B29" s="88" t="s">
        <v>316</v>
      </c>
      <c r="C29" s="85">
        <f>SUMIFS(INDEX(Diabetes_Full[#All],,MATCH(C$8,Diabetes_Full[#Headers],0)),Data!$B$1:$B$519,$A29,Data!$GT$1:$GT$519,C$10)</f>
        <v>1229</v>
      </c>
      <c r="D29" s="85">
        <f>SUMIFS(INDEX(Diabetes_Full[#All],,MATCH(D$8,Diabetes_Full[#Headers],0)),Data!$B$1:$B$519,$A29,Data!$GT$1:$GT$519,D$10)</f>
        <v>1248</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SUMIFS(INDEX(Diabetes_Full[#All],,MATCH(C$9,Diabetes_Full[#Headers],0)),Data!$B$1:$B$519,$A31,Data!$GT$1:$GT$519,C$10)</f>
        <v>1110</v>
      </c>
      <c r="D30" s="85">
        <f>SUMIFS(INDEX(Diabetes_Full[#All],,MATCH(D$9,Diabetes_Full[#Headers],0)),Data!$B$1:$B$519,$A31,Data!$GT$1:$GT$519,D$10)</f>
        <v>1124</v>
      </c>
      <c r="E30" s="85">
        <f>SUMIFS(INDEX(Diabetes_Full[#All],,MATCH(E$9,Diabetes_Full[#Headers],0)),Data!$B$1:$B$519,$A31,Data!$GT$1:$GT$519,E$10)</f>
        <v>0</v>
      </c>
      <c r="F30" s="85">
        <f>SUMIFS(INDEX(Diabetes_Full[#All],,MATCH(F$9,Diabetes_Full[#Headers],0)),Data!$B$1:$B$519,$A31,Data!$GT$1:$GT$519,F$10)</f>
        <v>0</v>
      </c>
      <c r="G30" s="85">
        <f>SUMIFS(INDEX(Diabetes_Full[#All],,MATCH(G$9,Diabetes_Full[#Headers],0)),Data!$B$1:$B$519,$A31,Data!$GT$1:$GT$519,G$10)</f>
        <v>0</v>
      </c>
      <c r="H30" s="85">
        <f>SUMIFS(INDEX(Diabetes_Full[#All],,MATCH(H$9,Diabetes_Full[#Headers],0)),Data!$B$1:$B$519,$A31,Data!$GT$1:$GT$519,H$10)</f>
        <v>0</v>
      </c>
      <c r="I30" s="85">
        <f>SUMIFS(INDEX(Diabetes_Full[#All],,MATCH(I$9,Diabetes_Full[#Headers],0)),Data!$B$1:$B$519,$A31,Data!$GT$1:$GT$519,I$10)</f>
        <v>0</v>
      </c>
      <c r="J30" s="85">
        <f>SUMIFS(INDEX(Diabetes_Full[#All],,MATCH(J$9,Diabetes_Full[#Headers],0)),Data!$B$1:$B$519,$A31,Data!$GT$1:$GT$519,J$10)</f>
        <v>0</v>
      </c>
      <c r="K30" s="85">
        <f>SUMIFS(INDEX(Diabetes_Full[#All],,MATCH(K$9,Diabetes_Full[#Headers],0)),Data!$B$1:$B$519,$A31,Data!$GT$1:$GT$519,K$10)</f>
        <v>0</v>
      </c>
      <c r="L30" s="85">
        <f>SUMIFS(INDEX(Diabetes_Full[#All],,MATCH(L$9,Diabetes_Full[#Headers],0)),Data!$B$1:$B$519,$A31,Data!$GT$1:$GT$519,L$10)</f>
        <v>0</v>
      </c>
      <c r="M30" s="85">
        <f>SUMIFS(INDEX(Diabetes_Full[#All],,MATCH(M$9,Diabetes_Full[#Headers],0)),Data!$B$1:$B$519,$A31,Data!$GT$1:$GT$519,M$10)</f>
        <v>0</v>
      </c>
      <c r="N30" s="85">
        <f>SUMIFS(INDEX(Diabetes_Full[#All],,MATCH(N$9,Diabetes_Full[#Headers],0)),Data!$B$1:$B$519,$A31,Data!$GT$1:$GT$519,N$10)</f>
        <v>0</v>
      </c>
    </row>
    <row r="31" spans="1:14" x14ac:dyDescent="0.3">
      <c r="A31" s="105" t="s">
        <v>205</v>
      </c>
      <c r="B31" s="89" t="s">
        <v>384</v>
      </c>
      <c r="C31" s="96">
        <f t="shared" si="3"/>
        <v>0.90317331163547598</v>
      </c>
      <c r="D31" s="96">
        <f t="shared" si="3"/>
        <v>0.90064102564102566</v>
      </c>
      <c r="E31" s="96" t="e">
        <f t="shared" si="3"/>
        <v>#N/A</v>
      </c>
      <c r="F31" s="96" t="e">
        <f t="shared" si="3"/>
        <v>#N/A</v>
      </c>
      <c r="G31" s="96" t="e">
        <f t="shared" si="3"/>
        <v>#N/A</v>
      </c>
      <c r="H31" s="96" t="e">
        <f t="shared" si="3"/>
        <v>#N/A</v>
      </c>
      <c r="I31" s="96" t="e">
        <f t="shared" si="3"/>
        <v>#N/A</v>
      </c>
      <c r="J31" s="96" t="e">
        <f t="shared" si="3"/>
        <v>#N/A</v>
      </c>
      <c r="K31" s="96" t="e">
        <f t="shared" si="3"/>
        <v>#N/A</v>
      </c>
      <c r="L31" s="96" t="e">
        <f t="shared" si="3"/>
        <v>#N/A</v>
      </c>
      <c r="M31" s="96" t="e">
        <f t="shared" si="3"/>
        <v>#N/A</v>
      </c>
      <c r="N31" s="96" t="e">
        <f t="shared" si="3"/>
        <v>#N/A</v>
      </c>
    </row>
    <row r="32" spans="1:14" x14ac:dyDescent="0.3">
      <c r="A32" s="104" t="s">
        <v>151</v>
      </c>
      <c r="B32" s="88" t="s">
        <v>316</v>
      </c>
      <c r="C32" s="85">
        <f>SUMIFS(INDEX(Diabetes_Full[#All],,MATCH(C$8,Diabetes_Full[#Headers],0)),Data!$B$1:$B$519,$A32,Data!$GT$1:$GT$519,C$10)</f>
        <v>1942</v>
      </c>
      <c r="D32" s="85">
        <f>SUMIFS(INDEX(Diabetes_Full[#All],,MATCH(D$8,Diabetes_Full[#Headers],0)),Data!$B$1:$B$519,$A32,Data!$GT$1:$GT$519,D$10)</f>
        <v>1965</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SUMIFS(INDEX(Diabetes_Full[#All],,MATCH(C$9,Diabetes_Full[#Headers],0)),Data!$B$1:$B$519,$A34,Data!$GT$1:$GT$519,C$10)</f>
        <v>1737</v>
      </c>
      <c r="D33" s="85">
        <f>SUMIFS(INDEX(Diabetes_Full[#All],,MATCH(D$9,Diabetes_Full[#Headers],0)),Data!$B$1:$B$519,$A34,Data!$GT$1:$GT$519,D$10)</f>
        <v>1738</v>
      </c>
      <c r="E33" s="85">
        <f>SUMIFS(INDEX(Diabetes_Full[#All],,MATCH(E$9,Diabetes_Full[#Headers],0)),Data!$B$1:$B$519,$A34,Data!$GT$1:$GT$519,E$10)</f>
        <v>0</v>
      </c>
      <c r="F33" s="85">
        <f>SUMIFS(INDEX(Diabetes_Full[#All],,MATCH(F$9,Diabetes_Full[#Headers],0)),Data!$B$1:$B$519,$A34,Data!$GT$1:$GT$519,F$10)</f>
        <v>0</v>
      </c>
      <c r="G33" s="85">
        <f>SUMIFS(INDEX(Diabetes_Full[#All],,MATCH(G$9,Diabetes_Full[#Headers],0)),Data!$B$1:$B$519,$A34,Data!$GT$1:$GT$519,G$10)</f>
        <v>0</v>
      </c>
      <c r="H33" s="85">
        <f>SUMIFS(INDEX(Diabetes_Full[#All],,MATCH(H$9,Diabetes_Full[#Headers],0)),Data!$B$1:$B$519,$A34,Data!$GT$1:$GT$519,H$10)</f>
        <v>0</v>
      </c>
      <c r="I33" s="85">
        <f>SUMIFS(INDEX(Diabetes_Full[#All],,MATCH(I$9,Diabetes_Full[#Headers],0)),Data!$B$1:$B$519,$A34,Data!$GT$1:$GT$519,I$10)</f>
        <v>0</v>
      </c>
      <c r="J33" s="85">
        <f>SUMIFS(INDEX(Diabetes_Full[#All],,MATCH(J$9,Diabetes_Full[#Headers],0)),Data!$B$1:$B$519,$A34,Data!$GT$1:$GT$519,J$10)</f>
        <v>0</v>
      </c>
      <c r="K33" s="85">
        <f>SUMIFS(INDEX(Diabetes_Full[#All],,MATCH(K$9,Diabetes_Full[#Headers],0)),Data!$B$1:$B$519,$A34,Data!$GT$1:$GT$519,K$10)</f>
        <v>0</v>
      </c>
      <c r="L33" s="85">
        <f>SUMIFS(INDEX(Diabetes_Full[#All],,MATCH(L$9,Diabetes_Full[#Headers],0)),Data!$B$1:$B$519,$A34,Data!$GT$1:$GT$519,L$10)</f>
        <v>0</v>
      </c>
      <c r="M33" s="85">
        <f>SUMIFS(INDEX(Diabetes_Full[#All],,MATCH(M$9,Diabetes_Full[#Headers],0)),Data!$B$1:$B$519,$A34,Data!$GT$1:$GT$519,M$10)</f>
        <v>0</v>
      </c>
      <c r="N33" s="85">
        <f>SUMIFS(INDEX(Diabetes_Full[#All],,MATCH(N$9,Diabetes_Full[#Headers],0)),Data!$B$1:$B$519,$A34,Data!$GT$1:$GT$519,N$10)</f>
        <v>0</v>
      </c>
    </row>
    <row r="34" spans="1:14" x14ac:dyDescent="0.3">
      <c r="A34" s="104" t="s">
        <v>151</v>
      </c>
      <c r="B34" s="89" t="s">
        <v>384</v>
      </c>
      <c r="C34" s="96">
        <f t="shared" si="3"/>
        <v>0.89443872296601445</v>
      </c>
      <c r="D34" s="96">
        <f t="shared" si="3"/>
        <v>0.88447837150127229</v>
      </c>
      <c r="E34" s="96" t="e">
        <f t="shared" si="3"/>
        <v>#N/A</v>
      </c>
      <c r="F34" s="96" t="e">
        <f t="shared" si="3"/>
        <v>#N/A</v>
      </c>
      <c r="G34" s="96" t="e">
        <f t="shared" si="3"/>
        <v>#N/A</v>
      </c>
      <c r="H34" s="96" t="e">
        <f t="shared" si="3"/>
        <v>#N/A</v>
      </c>
      <c r="I34" s="96" t="e">
        <f t="shared" si="3"/>
        <v>#N/A</v>
      </c>
      <c r="J34" s="96" t="e">
        <f t="shared" si="3"/>
        <v>#N/A</v>
      </c>
      <c r="K34" s="96" t="e">
        <f t="shared" si="3"/>
        <v>#N/A</v>
      </c>
      <c r="L34" s="96" t="e">
        <f t="shared" si="3"/>
        <v>#N/A</v>
      </c>
      <c r="M34" s="96" t="e">
        <f t="shared" si="3"/>
        <v>#N/A</v>
      </c>
      <c r="N34" s="96" t="e">
        <f t="shared" si="3"/>
        <v>#N/A</v>
      </c>
    </row>
    <row r="35" spans="1:14" x14ac:dyDescent="0.3">
      <c r="A35" s="105" t="s">
        <v>222</v>
      </c>
      <c r="B35" s="88" t="s">
        <v>316</v>
      </c>
      <c r="C35" s="85">
        <f>SUMIFS(INDEX(Diabetes_Full[#All],,MATCH(C$8,Diabetes_Full[#Headers],0)),Data!$B$1:$B$519,$A35,Data!$GT$1:$GT$519,C$10)</f>
        <v>1233</v>
      </c>
      <c r="D35" s="85">
        <f>SUMIFS(INDEX(Diabetes_Full[#All],,MATCH(D$8,Diabetes_Full[#Headers],0)),Data!$B$1:$B$519,$A35,Data!$GT$1:$GT$519,D$10)</f>
        <v>1248</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SUMIFS(INDEX(Diabetes_Full[#All],,MATCH(C$9,Diabetes_Full[#Headers],0)),Data!$B$1:$B$519,$A37,Data!$GT$1:$GT$519,C$10)</f>
        <v>1101</v>
      </c>
      <c r="D36" s="85">
        <f>SUMIFS(INDEX(Diabetes_Full[#All],,MATCH(D$9,Diabetes_Full[#Headers],0)),Data!$B$1:$B$519,$A37,Data!$GT$1:$GT$519,D$10)</f>
        <v>1102</v>
      </c>
      <c r="E36" s="85">
        <f>SUMIFS(INDEX(Diabetes_Full[#All],,MATCH(E$9,Diabetes_Full[#Headers],0)),Data!$B$1:$B$519,$A37,Data!$GT$1:$GT$519,E$10)</f>
        <v>0</v>
      </c>
      <c r="F36" s="85">
        <f>SUMIFS(INDEX(Diabetes_Full[#All],,MATCH(F$9,Diabetes_Full[#Headers],0)),Data!$B$1:$B$519,$A37,Data!$GT$1:$GT$519,F$10)</f>
        <v>0</v>
      </c>
      <c r="G36" s="85">
        <f>SUMIFS(INDEX(Diabetes_Full[#All],,MATCH(G$9,Diabetes_Full[#Headers],0)),Data!$B$1:$B$519,$A37,Data!$GT$1:$GT$519,G$10)</f>
        <v>0</v>
      </c>
      <c r="H36" s="85">
        <f>SUMIFS(INDEX(Diabetes_Full[#All],,MATCH(H$9,Diabetes_Full[#Headers],0)),Data!$B$1:$B$519,$A37,Data!$GT$1:$GT$519,H$10)</f>
        <v>0</v>
      </c>
      <c r="I36" s="85">
        <f>SUMIFS(INDEX(Diabetes_Full[#All],,MATCH(I$9,Diabetes_Full[#Headers],0)),Data!$B$1:$B$519,$A37,Data!$GT$1:$GT$519,I$10)</f>
        <v>0</v>
      </c>
      <c r="J36" s="85">
        <f>SUMIFS(INDEX(Diabetes_Full[#All],,MATCH(J$9,Diabetes_Full[#Headers],0)),Data!$B$1:$B$519,$A37,Data!$GT$1:$GT$519,J$10)</f>
        <v>0</v>
      </c>
      <c r="K36" s="85">
        <f>SUMIFS(INDEX(Diabetes_Full[#All],,MATCH(K$9,Diabetes_Full[#Headers],0)),Data!$B$1:$B$519,$A37,Data!$GT$1:$GT$519,K$10)</f>
        <v>0</v>
      </c>
      <c r="L36" s="85">
        <f>SUMIFS(INDEX(Diabetes_Full[#All],,MATCH(L$9,Diabetes_Full[#Headers],0)),Data!$B$1:$B$519,$A37,Data!$GT$1:$GT$519,L$10)</f>
        <v>0</v>
      </c>
      <c r="M36" s="85">
        <f>SUMIFS(INDEX(Diabetes_Full[#All],,MATCH(M$9,Diabetes_Full[#Headers],0)),Data!$B$1:$B$519,$A37,Data!$GT$1:$GT$519,M$10)</f>
        <v>0</v>
      </c>
      <c r="N36" s="85">
        <f>SUMIFS(INDEX(Diabetes_Full[#All],,MATCH(N$9,Diabetes_Full[#Headers],0)),Data!$B$1:$B$519,$A37,Data!$GT$1:$GT$519,N$10)</f>
        <v>0</v>
      </c>
    </row>
    <row r="37" spans="1:14" x14ac:dyDescent="0.3">
      <c r="A37" s="105" t="s">
        <v>222</v>
      </c>
      <c r="B37" s="89" t="s">
        <v>384</v>
      </c>
      <c r="C37" s="96">
        <f t="shared" si="3"/>
        <v>0.89294403892944041</v>
      </c>
      <c r="D37" s="96">
        <f t="shared" si="3"/>
        <v>0.88301282051282048</v>
      </c>
      <c r="E37" s="96" t="e">
        <f t="shared" si="3"/>
        <v>#N/A</v>
      </c>
      <c r="F37" s="96" t="e">
        <f t="shared" si="3"/>
        <v>#N/A</v>
      </c>
      <c r="G37" s="96" t="e">
        <f t="shared" si="3"/>
        <v>#N/A</v>
      </c>
      <c r="H37" s="96" t="e">
        <f t="shared" si="3"/>
        <v>#N/A</v>
      </c>
      <c r="I37" s="96" t="e">
        <f t="shared" si="3"/>
        <v>#N/A</v>
      </c>
      <c r="J37" s="96" t="e">
        <f t="shared" si="3"/>
        <v>#N/A</v>
      </c>
      <c r="K37" s="96" t="e">
        <f t="shared" si="3"/>
        <v>#N/A</v>
      </c>
      <c r="L37" s="96" t="e">
        <f t="shared" si="3"/>
        <v>#N/A</v>
      </c>
      <c r="M37" s="96" t="e">
        <f t="shared" si="3"/>
        <v>#N/A</v>
      </c>
      <c r="N37" s="96" t="e">
        <f t="shared" si="3"/>
        <v>#N/A</v>
      </c>
    </row>
    <row r="38" spans="1:14" x14ac:dyDescent="0.3">
      <c r="A38" s="105" t="s">
        <v>139</v>
      </c>
      <c r="B38" s="88" t="s">
        <v>316</v>
      </c>
      <c r="C38" s="85">
        <f>SUMIFS(INDEX(Diabetes_Full[#All],,MATCH(C$8,Diabetes_Full[#Headers],0)),Data!$B$1:$B$519,$A38,Data!$GT$1:$GT$519,C$10)</f>
        <v>1465</v>
      </c>
      <c r="D38" s="85">
        <f>SUMIFS(INDEX(Diabetes_Full[#All],,MATCH(D$8,Diabetes_Full[#Headers],0)),Data!$B$1:$B$519,$A38,Data!$GT$1:$GT$519,D$10)</f>
        <v>1474</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SUMIFS(INDEX(Diabetes_Full[#All],,MATCH(C$9,Diabetes_Full[#Headers],0)),Data!$B$1:$B$519,$A40,Data!$GT$1:$GT$519,C$10)</f>
        <v>1323</v>
      </c>
      <c r="D39" s="85">
        <f>SUMIFS(INDEX(Diabetes_Full[#All],,MATCH(D$9,Diabetes_Full[#Headers],0)),Data!$B$1:$B$519,$A40,Data!$GT$1:$GT$519,D$10)</f>
        <v>1334</v>
      </c>
      <c r="E39" s="85">
        <f>SUMIFS(INDEX(Diabetes_Full[#All],,MATCH(E$9,Diabetes_Full[#Headers],0)),Data!$B$1:$B$519,$A40,Data!$GT$1:$GT$519,E$10)</f>
        <v>0</v>
      </c>
      <c r="F39" s="85">
        <f>SUMIFS(INDEX(Diabetes_Full[#All],,MATCH(F$9,Diabetes_Full[#Headers],0)),Data!$B$1:$B$519,$A40,Data!$GT$1:$GT$519,F$10)</f>
        <v>0</v>
      </c>
      <c r="G39" s="85">
        <f>SUMIFS(INDEX(Diabetes_Full[#All],,MATCH(G$9,Diabetes_Full[#Headers],0)),Data!$B$1:$B$519,$A40,Data!$GT$1:$GT$519,G$10)</f>
        <v>0</v>
      </c>
      <c r="H39" s="85">
        <f>SUMIFS(INDEX(Diabetes_Full[#All],,MATCH(H$9,Diabetes_Full[#Headers],0)),Data!$B$1:$B$519,$A40,Data!$GT$1:$GT$519,H$10)</f>
        <v>0</v>
      </c>
      <c r="I39" s="85">
        <f>SUMIFS(INDEX(Diabetes_Full[#All],,MATCH(I$9,Diabetes_Full[#Headers],0)),Data!$B$1:$B$519,$A40,Data!$GT$1:$GT$519,I$10)</f>
        <v>0</v>
      </c>
      <c r="J39" s="85">
        <f>SUMIFS(INDEX(Diabetes_Full[#All],,MATCH(J$9,Diabetes_Full[#Headers],0)),Data!$B$1:$B$519,$A40,Data!$GT$1:$GT$519,J$10)</f>
        <v>0</v>
      </c>
      <c r="K39" s="85">
        <f>SUMIFS(INDEX(Diabetes_Full[#All],,MATCH(K$9,Diabetes_Full[#Headers],0)),Data!$B$1:$B$519,$A40,Data!$GT$1:$GT$519,K$10)</f>
        <v>0</v>
      </c>
      <c r="L39" s="85">
        <f>SUMIFS(INDEX(Diabetes_Full[#All],,MATCH(L$9,Diabetes_Full[#Headers],0)),Data!$B$1:$B$519,$A40,Data!$GT$1:$GT$519,L$10)</f>
        <v>0</v>
      </c>
      <c r="M39" s="85">
        <f>SUMIFS(INDEX(Diabetes_Full[#All],,MATCH(M$9,Diabetes_Full[#Headers],0)),Data!$B$1:$B$519,$A40,Data!$GT$1:$GT$519,M$10)</f>
        <v>0</v>
      </c>
      <c r="N39" s="85">
        <f>SUMIFS(INDEX(Diabetes_Full[#All],,MATCH(N$9,Diabetes_Full[#Headers],0)),Data!$B$1:$B$519,$A40,Data!$GT$1:$GT$519,N$10)</f>
        <v>0</v>
      </c>
    </row>
    <row r="40" spans="1:14" x14ac:dyDescent="0.3">
      <c r="A40" s="105" t="s">
        <v>139</v>
      </c>
      <c r="B40" s="89" t="s">
        <v>384</v>
      </c>
      <c r="C40" s="96">
        <f t="shared" si="3"/>
        <v>0.90307167235494878</v>
      </c>
      <c r="D40" s="96">
        <f t="shared" si="3"/>
        <v>0.9050203527815468</v>
      </c>
      <c r="E40" s="96" t="e">
        <f t="shared" si="3"/>
        <v>#N/A</v>
      </c>
      <c r="F40" s="96" t="e">
        <f t="shared" si="3"/>
        <v>#N/A</v>
      </c>
      <c r="G40" s="96" t="e">
        <f t="shared" si="3"/>
        <v>#N/A</v>
      </c>
      <c r="H40" s="96" t="e">
        <f t="shared" si="3"/>
        <v>#N/A</v>
      </c>
      <c r="I40" s="96" t="e">
        <f t="shared" si="3"/>
        <v>#N/A</v>
      </c>
      <c r="J40" s="96" t="e">
        <f t="shared" si="3"/>
        <v>#N/A</v>
      </c>
      <c r="K40" s="96" t="e">
        <f t="shared" si="3"/>
        <v>#N/A</v>
      </c>
      <c r="L40" s="96" t="e">
        <f t="shared" si="3"/>
        <v>#N/A</v>
      </c>
      <c r="M40" s="96" t="e">
        <f t="shared" si="3"/>
        <v>#N/A</v>
      </c>
      <c r="N40" s="96" t="e">
        <f t="shared" si="3"/>
        <v>#N/A</v>
      </c>
    </row>
    <row r="41" spans="1:14" x14ac:dyDescent="0.3">
      <c r="A41" s="105" t="s">
        <v>168</v>
      </c>
      <c r="B41" s="88" t="s">
        <v>316</v>
      </c>
      <c r="C41" s="85">
        <f>SUMIFS(INDEX(Diabetes_Full[#All],,MATCH(C$8,Diabetes_Full[#Headers],0)),Data!$B$1:$B$519,$A41,Data!$GT$1:$GT$519,C$10)</f>
        <v>2032</v>
      </c>
      <c r="D41" s="85">
        <f>SUMIFS(INDEX(Diabetes_Full[#All],,MATCH(D$8,Diabetes_Full[#Headers],0)),Data!$B$1:$B$519,$A41,Data!$GT$1:$GT$519,D$10)</f>
        <v>2185</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SUMIFS(INDEX(Diabetes_Full[#All],,MATCH(C$9,Diabetes_Full[#Headers],0)),Data!$B$1:$B$519,$A43,Data!$GT$1:$GT$519,C$10)</f>
        <v>1733</v>
      </c>
      <c r="D42" s="85">
        <f>SUMIFS(INDEX(Diabetes_Full[#All],,MATCH(D$9,Diabetes_Full[#Headers],0)),Data!$B$1:$B$519,$A43,Data!$GT$1:$GT$519,D$10)</f>
        <v>1827</v>
      </c>
      <c r="E42" s="85">
        <f>SUMIFS(INDEX(Diabetes_Full[#All],,MATCH(E$9,Diabetes_Full[#Headers],0)),Data!$B$1:$B$519,$A43,Data!$GT$1:$GT$519,E$10)</f>
        <v>0</v>
      </c>
      <c r="F42" s="85">
        <f>SUMIFS(INDEX(Diabetes_Full[#All],,MATCH(F$9,Diabetes_Full[#Headers],0)),Data!$B$1:$B$519,$A43,Data!$GT$1:$GT$519,F$10)</f>
        <v>0</v>
      </c>
      <c r="G42" s="85">
        <f>SUMIFS(INDEX(Diabetes_Full[#All],,MATCH(G$9,Diabetes_Full[#Headers],0)),Data!$B$1:$B$519,$A43,Data!$GT$1:$GT$519,G$10)</f>
        <v>0</v>
      </c>
      <c r="H42" s="85">
        <f>SUMIFS(INDEX(Diabetes_Full[#All],,MATCH(H$9,Diabetes_Full[#Headers],0)),Data!$B$1:$B$519,$A43,Data!$GT$1:$GT$519,H$10)</f>
        <v>0</v>
      </c>
      <c r="I42" s="85">
        <f>SUMIFS(INDEX(Diabetes_Full[#All],,MATCH(I$9,Diabetes_Full[#Headers],0)),Data!$B$1:$B$519,$A43,Data!$GT$1:$GT$519,I$10)</f>
        <v>0</v>
      </c>
      <c r="J42" s="85">
        <f>SUMIFS(INDEX(Diabetes_Full[#All],,MATCH(J$9,Diabetes_Full[#Headers],0)),Data!$B$1:$B$519,$A43,Data!$GT$1:$GT$519,J$10)</f>
        <v>0</v>
      </c>
      <c r="K42" s="85">
        <f>SUMIFS(INDEX(Diabetes_Full[#All],,MATCH(K$9,Diabetes_Full[#Headers],0)),Data!$B$1:$B$519,$A43,Data!$GT$1:$GT$519,K$10)</f>
        <v>0</v>
      </c>
      <c r="L42" s="85">
        <f>SUMIFS(INDEX(Diabetes_Full[#All],,MATCH(L$9,Diabetes_Full[#Headers],0)),Data!$B$1:$B$519,$A43,Data!$GT$1:$GT$519,L$10)</f>
        <v>0</v>
      </c>
      <c r="M42" s="85">
        <f>SUMIFS(INDEX(Diabetes_Full[#All],,MATCH(M$9,Diabetes_Full[#Headers],0)),Data!$B$1:$B$519,$A43,Data!$GT$1:$GT$519,M$10)</f>
        <v>0</v>
      </c>
      <c r="N42" s="85">
        <f>SUMIFS(INDEX(Diabetes_Full[#All],,MATCH(N$9,Diabetes_Full[#Headers],0)),Data!$B$1:$B$519,$A43,Data!$GT$1:$GT$519,N$10)</f>
        <v>0</v>
      </c>
    </row>
    <row r="43" spans="1:14" x14ac:dyDescent="0.3">
      <c r="A43" s="105" t="s">
        <v>168</v>
      </c>
      <c r="B43" s="89" t="s">
        <v>384</v>
      </c>
      <c r="C43" s="96">
        <f t="shared" si="3"/>
        <v>0.85285433070866146</v>
      </c>
      <c r="D43" s="96">
        <f t="shared" si="3"/>
        <v>0.83615560640732267</v>
      </c>
      <c r="E43" s="96" t="e">
        <f t="shared" si="3"/>
        <v>#N/A</v>
      </c>
      <c r="F43" s="96" t="e">
        <f t="shared" si="3"/>
        <v>#N/A</v>
      </c>
      <c r="G43" s="96" t="e">
        <f t="shared" si="3"/>
        <v>#N/A</v>
      </c>
      <c r="H43" s="96" t="e">
        <f t="shared" si="3"/>
        <v>#N/A</v>
      </c>
      <c r="I43" s="96" t="e">
        <f t="shared" si="3"/>
        <v>#N/A</v>
      </c>
      <c r="J43" s="96" t="e">
        <f t="shared" si="3"/>
        <v>#N/A</v>
      </c>
      <c r="K43" s="96" t="e">
        <f t="shared" si="3"/>
        <v>#N/A</v>
      </c>
      <c r="L43" s="96" t="e">
        <f t="shared" si="3"/>
        <v>#N/A</v>
      </c>
      <c r="M43" s="96" t="e">
        <f t="shared" si="3"/>
        <v>#N/A</v>
      </c>
      <c r="N43" s="96" t="e">
        <f t="shared" si="3"/>
        <v>#N/A</v>
      </c>
    </row>
    <row r="44" spans="1:14" x14ac:dyDescent="0.3">
      <c r="A44" s="104" t="s">
        <v>212</v>
      </c>
      <c r="B44" s="88" t="s">
        <v>316</v>
      </c>
      <c r="C44" s="85">
        <f>SUMIFS(INDEX(Diabetes_Full[#All],,MATCH(C$8,Diabetes_Full[#Headers],0)),Data!$B$1:$B$519,$A44,Data!$GT$1:$GT$519,C$10)</f>
        <v>1436</v>
      </c>
      <c r="D44" s="85">
        <f>SUMIFS(INDEX(Diabetes_Full[#All],,MATCH(D$8,Diabetes_Full[#Headers],0)),Data!$B$1:$B$519,$A44,Data!$GT$1:$GT$519,D$10)</f>
        <v>1456</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SUMIFS(INDEX(Diabetes_Full[#All],,MATCH(C$9,Diabetes_Full[#Headers],0)),Data!$B$1:$B$519,$A46,Data!$GT$1:$GT$519,C$10)</f>
        <v>1249</v>
      </c>
      <c r="D45" s="85">
        <f>SUMIFS(INDEX(Diabetes_Full[#All],,MATCH(D$9,Diabetes_Full[#Headers],0)),Data!$B$1:$B$519,$A46,Data!$GT$1:$GT$519,D$10)</f>
        <v>1257</v>
      </c>
      <c r="E45" s="85">
        <f>SUMIFS(INDEX(Diabetes_Full[#All],,MATCH(E$9,Diabetes_Full[#Headers],0)),Data!$B$1:$B$519,$A46,Data!$GT$1:$GT$519,E$10)</f>
        <v>0</v>
      </c>
      <c r="F45" s="85">
        <f>SUMIFS(INDEX(Diabetes_Full[#All],,MATCH(F$9,Diabetes_Full[#Headers],0)),Data!$B$1:$B$519,$A46,Data!$GT$1:$GT$519,F$10)</f>
        <v>0</v>
      </c>
      <c r="G45" s="85">
        <f>SUMIFS(INDEX(Diabetes_Full[#All],,MATCH(G$9,Diabetes_Full[#Headers],0)),Data!$B$1:$B$519,$A46,Data!$GT$1:$GT$519,G$10)</f>
        <v>0</v>
      </c>
      <c r="H45" s="85">
        <f>SUMIFS(INDEX(Diabetes_Full[#All],,MATCH(H$9,Diabetes_Full[#Headers],0)),Data!$B$1:$B$519,$A46,Data!$GT$1:$GT$519,H$10)</f>
        <v>0</v>
      </c>
      <c r="I45" s="85">
        <f>SUMIFS(INDEX(Diabetes_Full[#All],,MATCH(I$9,Diabetes_Full[#Headers],0)),Data!$B$1:$B$519,$A46,Data!$GT$1:$GT$519,I$10)</f>
        <v>0</v>
      </c>
      <c r="J45" s="85">
        <f>SUMIFS(INDEX(Diabetes_Full[#All],,MATCH(J$9,Diabetes_Full[#Headers],0)),Data!$B$1:$B$519,$A46,Data!$GT$1:$GT$519,J$10)</f>
        <v>0</v>
      </c>
      <c r="K45" s="85">
        <f>SUMIFS(INDEX(Diabetes_Full[#All],,MATCH(K$9,Diabetes_Full[#Headers],0)),Data!$B$1:$B$519,$A46,Data!$GT$1:$GT$519,K$10)</f>
        <v>0</v>
      </c>
      <c r="L45" s="85">
        <f>SUMIFS(INDEX(Diabetes_Full[#All],,MATCH(L$9,Diabetes_Full[#Headers],0)),Data!$B$1:$B$519,$A46,Data!$GT$1:$GT$519,L$10)</f>
        <v>0</v>
      </c>
      <c r="M45" s="85">
        <f>SUMIFS(INDEX(Diabetes_Full[#All],,MATCH(M$9,Diabetes_Full[#Headers],0)),Data!$B$1:$B$519,$A46,Data!$GT$1:$GT$519,M$10)</f>
        <v>0</v>
      </c>
      <c r="N45" s="85">
        <f>SUMIFS(INDEX(Diabetes_Full[#All],,MATCH(N$9,Diabetes_Full[#Headers],0)),Data!$B$1:$B$519,$A46,Data!$GT$1:$GT$519,N$10)</f>
        <v>0</v>
      </c>
    </row>
    <row r="46" spans="1:14" x14ac:dyDescent="0.3">
      <c r="A46" s="104" t="s">
        <v>212</v>
      </c>
      <c r="B46" s="89" t="s">
        <v>384</v>
      </c>
      <c r="C46" s="96">
        <f t="shared" si="3"/>
        <v>0.86977715877437323</v>
      </c>
      <c r="D46" s="96">
        <f t="shared" si="3"/>
        <v>0.86332417582417587</v>
      </c>
      <c r="E46" s="96" t="e">
        <f t="shared" si="3"/>
        <v>#N/A</v>
      </c>
      <c r="F46" s="96" t="e">
        <f t="shared" si="3"/>
        <v>#N/A</v>
      </c>
      <c r="G46" s="96" t="e">
        <f t="shared" si="3"/>
        <v>#N/A</v>
      </c>
      <c r="H46" s="96" t="e">
        <f t="shared" si="3"/>
        <v>#N/A</v>
      </c>
      <c r="I46" s="96" t="e">
        <f t="shared" si="3"/>
        <v>#N/A</v>
      </c>
      <c r="J46" s="96" t="e">
        <f t="shared" si="3"/>
        <v>#N/A</v>
      </c>
      <c r="K46" s="96" t="e">
        <f t="shared" si="3"/>
        <v>#N/A</v>
      </c>
      <c r="L46" s="96" t="e">
        <f t="shared" si="3"/>
        <v>#N/A</v>
      </c>
      <c r="M46" s="96" t="e">
        <f t="shared" si="3"/>
        <v>#N/A</v>
      </c>
      <c r="N46" s="96" t="e">
        <f t="shared" si="3"/>
        <v>#N/A</v>
      </c>
    </row>
    <row r="47" spans="1:14" x14ac:dyDescent="0.3">
      <c r="A47" s="105" t="s">
        <v>180</v>
      </c>
      <c r="B47" s="88" t="s">
        <v>316</v>
      </c>
      <c r="C47" s="85">
        <f>SUMIFS(INDEX(Diabetes_Full[#All],,MATCH(C$8,Diabetes_Full[#Headers],0)),Data!$B$1:$B$519,$A47,Data!$GT$1:$GT$519,C$10)</f>
        <v>1927</v>
      </c>
      <c r="D47" s="85">
        <f>SUMIFS(INDEX(Diabetes_Full[#All],,MATCH(D$8,Diabetes_Full[#Headers],0)),Data!$B$1:$B$519,$A47,Data!$GT$1:$GT$519,D$10)</f>
        <v>1950</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SUMIFS(INDEX(Diabetes_Full[#All],,MATCH(C$9,Diabetes_Full[#Headers],0)),Data!$B$1:$B$519,$A49,Data!$GT$1:$GT$519,C$10)</f>
        <v>1767</v>
      </c>
      <c r="D48" s="85">
        <f>SUMIFS(INDEX(Diabetes_Full[#All],,MATCH(D$9,Diabetes_Full[#Headers],0)),Data!$B$1:$B$519,$A49,Data!$GT$1:$GT$519,D$10)</f>
        <v>1777</v>
      </c>
      <c r="E48" s="85">
        <f>SUMIFS(INDEX(Diabetes_Full[#All],,MATCH(E$9,Diabetes_Full[#Headers],0)),Data!$B$1:$B$519,$A49,Data!$GT$1:$GT$519,E$10)</f>
        <v>0</v>
      </c>
      <c r="F48" s="85">
        <f>SUMIFS(INDEX(Diabetes_Full[#All],,MATCH(F$9,Diabetes_Full[#Headers],0)),Data!$B$1:$B$519,$A49,Data!$GT$1:$GT$519,F$10)</f>
        <v>0</v>
      </c>
      <c r="G48" s="85">
        <f>SUMIFS(INDEX(Diabetes_Full[#All],,MATCH(G$9,Diabetes_Full[#Headers],0)),Data!$B$1:$B$519,$A49,Data!$GT$1:$GT$519,G$10)</f>
        <v>0</v>
      </c>
      <c r="H48" s="85">
        <f>SUMIFS(INDEX(Diabetes_Full[#All],,MATCH(H$9,Diabetes_Full[#Headers],0)),Data!$B$1:$B$519,$A49,Data!$GT$1:$GT$519,H$10)</f>
        <v>0</v>
      </c>
      <c r="I48" s="85">
        <f>SUMIFS(INDEX(Diabetes_Full[#All],,MATCH(I$9,Diabetes_Full[#Headers],0)),Data!$B$1:$B$519,$A49,Data!$GT$1:$GT$519,I$10)</f>
        <v>0</v>
      </c>
      <c r="J48" s="85">
        <f>SUMIFS(INDEX(Diabetes_Full[#All],,MATCH(J$9,Diabetes_Full[#Headers],0)),Data!$B$1:$B$519,$A49,Data!$GT$1:$GT$519,J$10)</f>
        <v>0</v>
      </c>
      <c r="K48" s="85">
        <f>SUMIFS(INDEX(Diabetes_Full[#All],,MATCH(K$9,Diabetes_Full[#Headers],0)),Data!$B$1:$B$519,$A49,Data!$GT$1:$GT$519,K$10)</f>
        <v>0</v>
      </c>
      <c r="L48" s="85">
        <f>SUMIFS(INDEX(Diabetes_Full[#All],,MATCH(L$9,Diabetes_Full[#Headers],0)),Data!$B$1:$B$519,$A49,Data!$GT$1:$GT$519,L$10)</f>
        <v>0</v>
      </c>
      <c r="M48" s="85">
        <f>SUMIFS(INDEX(Diabetes_Full[#All],,MATCH(M$9,Diabetes_Full[#Headers],0)),Data!$B$1:$B$519,$A49,Data!$GT$1:$GT$519,M$10)</f>
        <v>0</v>
      </c>
      <c r="N48" s="85">
        <f>SUMIFS(INDEX(Diabetes_Full[#All],,MATCH(N$9,Diabetes_Full[#Headers],0)),Data!$B$1:$B$519,$A49,Data!$GT$1:$GT$519,N$10)</f>
        <v>0</v>
      </c>
    </row>
    <row r="49" spans="1:14" x14ac:dyDescent="0.3">
      <c r="A49" s="105" t="s">
        <v>180</v>
      </c>
      <c r="B49" s="89" t="s">
        <v>384</v>
      </c>
      <c r="C49" s="96">
        <f t="shared" si="3"/>
        <v>0.91696938245978199</v>
      </c>
      <c r="D49" s="96">
        <f t="shared" si="3"/>
        <v>0.91128205128205131</v>
      </c>
      <c r="E49" s="96" t="e">
        <f t="shared" si="3"/>
        <v>#N/A</v>
      </c>
      <c r="F49" s="96" t="e">
        <f t="shared" si="3"/>
        <v>#N/A</v>
      </c>
      <c r="G49" s="96" t="e">
        <f t="shared" si="3"/>
        <v>#N/A</v>
      </c>
      <c r="H49" s="96" t="e">
        <f t="shared" si="3"/>
        <v>#N/A</v>
      </c>
      <c r="I49" s="96" t="e">
        <f t="shared" si="3"/>
        <v>#N/A</v>
      </c>
      <c r="J49" s="96" t="e">
        <f t="shared" si="3"/>
        <v>#N/A</v>
      </c>
      <c r="K49" s="96" t="e">
        <f t="shared" si="3"/>
        <v>#N/A</v>
      </c>
      <c r="L49" s="96" t="e">
        <f t="shared" si="3"/>
        <v>#N/A</v>
      </c>
      <c r="M49" s="96" t="e">
        <f t="shared" si="3"/>
        <v>#N/A</v>
      </c>
      <c r="N49" s="96" t="e">
        <f t="shared" si="3"/>
        <v>#N/A</v>
      </c>
    </row>
    <row r="50" spans="1:14" x14ac:dyDescent="0.3">
      <c r="A50" s="105" t="s">
        <v>194</v>
      </c>
      <c r="B50" s="88" t="s">
        <v>316</v>
      </c>
      <c r="C50" s="85">
        <f>SUMIFS(INDEX(Diabetes_Full[#All],,MATCH(C$8,Diabetes_Full[#Headers],0)),Data!$B$1:$B$519,$A50,Data!$GT$1:$GT$519,C$10)</f>
        <v>1640</v>
      </c>
      <c r="D50" s="85">
        <f>SUMIFS(INDEX(Diabetes_Full[#All],,MATCH(D$8,Diabetes_Full[#Headers],0)),Data!$B$1:$B$519,$A50,Data!$GT$1:$GT$519,D$10)</f>
        <v>1671</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SUMIFS(INDEX(Diabetes_Full[#All],,MATCH(C$9,Diabetes_Full[#Headers],0)),Data!$B$1:$B$519,$A52,Data!$GT$1:$GT$519,C$10)</f>
        <v>1376</v>
      </c>
      <c r="D51" s="85">
        <f>SUMIFS(INDEX(Diabetes_Full[#All],,MATCH(D$9,Diabetes_Full[#Headers],0)),Data!$B$1:$B$519,$A52,Data!$GT$1:$GT$519,D$10)</f>
        <v>1389</v>
      </c>
      <c r="E51" s="85">
        <f>SUMIFS(INDEX(Diabetes_Full[#All],,MATCH(E$9,Diabetes_Full[#Headers],0)),Data!$B$1:$B$519,$A52,Data!$GT$1:$GT$519,E$10)</f>
        <v>0</v>
      </c>
      <c r="F51" s="85">
        <f>SUMIFS(INDEX(Diabetes_Full[#All],,MATCH(F$9,Diabetes_Full[#Headers],0)),Data!$B$1:$B$519,$A52,Data!$GT$1:$GT$519,F$10)</f>
        <v>0</v>
      </c>
      <c r="G51" s="85">
        <f>SUMIFS(INDEX(Diabetes_Full[#All],,MATCH(G$9,Diabetes_Full[#Headers],0)),Data!$B$1:$B$519,$A52,Data!$GT$1:$GT$519,G$10)</f>
        <v>0</v>
      </c>
      <c r="H51" s="85">
        <f>SUMIFS(INDEX(Diabetes_Full[#All],,MATCH(H$9,Diabetes_Full[#Headers],0)),Data!$B$1:$B$519,$A52,Data!$GT$1:$GT$519,H$10)</f>
        <v>0</v>
      </c>
      <c r="I51" s="85">
        <f>SUMIFS(INDEX(Diabetes_Full[#All],,MATCH(I$9,Diabetes_Full[#Headers],0)),Data!$B$1:$B$519,$A52,Data!$GT$1:$GT$519,I$10)</f>
        <v>0</v>
      </c>
      <c r="J51" s="85">
        <f>SUMIFS(INDEX(Diabetes_Full[#All],,MATCH(J$9,Diabetes_Full[#Headers],0)),Data!$B$1:$B$519,$A52,Data!$GT$1:$GT$519,J$10)</f>
        <v>0</v>
      </c>
      <c r="K51" s="85">
        <f>SUMIFS(INDEX(Diabetes_Full[#All],,MATCH(K$9,Diabetes_Full[#Headers],0)),Data!$B$1:$B$519,$A52,Data!$GT$1:$GT$519,K$10)</f>
        <v>0</v>
      </c>
      <c r="L51" s="85">
        <f>SUMIFS(INDEX(Diabetes_Full[#All],,MATCH(L$9,Diabetes_Full[#Headers],0)),Data!$B$1:$B$519,$A52,Data!$GT$1:$GT$519,L$10)</f>
        <v>0</v>
      </c>
      <c r="M51" s="85">
        <f>SUMIFS(INDEX(Diabetes_Full[#All],,MATCH(M$9,Diabetes_Full[#Headers],0)),Data!$B$1:$B$519,$A52,Data!$GT$1:$GT$519,M$10)</f>
        <v>0</v>
      </c>
      <c r="N51" s="85">
        <f>SUMIFS(INDEX(Diabetes_Full[#All],,MATCH(N$9,Diabetes_Full[#Headers],0)),Data!$B$1:$B$519,$A52,Data!$GT$1:$GT$519,N$10)</f>
        <v>0</v>
      </c>
    </row>
    <row r="52" spans="1:14" x14ac:dyDescent="0.3">
      <c r="A52" s="105" t="s">
        <v>194</v>
      </c>
      <c r="B52" s="89" t="s">
        <v>384</v>
      </c>
      <c r="C52" s="96">
        <f t="shared" si="3"/>
        <v>0.83902439024390241</v>
      </c>
      <c r="D52" s="96">
        <f t="shared" si="3"/>
        <v>0.83123877917414724</v>
      </c>
      <c r="E52" s="96" t="e">
        <f t="shared" si="3"/>
        <v>#N/A</v>
      </c>
      <c r="F52" s="96" t="e">
        <f t="shared" si="3"/>
        <v>#N/A</v>
      </c>
      <c r="G52" s="96" t="e">
        <f t="shared" si="3"/>
        <v>#N/A</v>
      </c>
      <c r="H52" s="96" t="e">
        <f t="shared" si="3"/>
        <v>#N/A</v>
      </c>
      <c r="I52" s="96" t="e">
        <f t="shared" si="3"/>
        <v>#N/A</v>
      </c>
      <c r="J52" s="96" t="e">
        <f t="shared" si="3"/>
        <v>#N/A</v>
      </c>
      <c r="K52" s="96" t="e">
        <f t="shared" si="3"/>
        <v>#N/A</v>
      </c>
      <c r="L52" s="96" t="e">
        <f t="shared" si="3"/>
        <v>#N/A</v>
      </c>
      <c r="M52" s="96" t="e">
        <f t="shared" si="3"/>
        <v>#N/A</v>
      </c>
      <c r="N52" s="96" t="e">
        <f t="shared" si="3"/>
        <v>#N/A</v>
      </c>
    </row>
    <row r="53" spans="1:14" x14ac:dyDescent="0.3">
      <c r="A53" s="105" t="s">
        <v>233</v>
      </c>
      <c r="B53" s="88" t="s">
        <v>316</v>
      </c>
      <c r="C53" s="85">
        <f>SUMIFS(INDEX(Diabetes_Full[#All],,MATCH(C$8,Diabetes_Full[#Headers],0)),Data!$B$1:$B$519,$A53,Data!$GT$1:$GT$519,C$10)</f>
        <v>2217</v>
      </c>
      <c r="D53" s="85">
        <f>SUMIFS(INDEX(Diabetes_Full[#All],,MATCH(D$8,Diabetes_Full[#Headers],0)),Data!$B$1:$B$519,$A53,Data!$GT$1:$GT$519,D$10)</f>
        <v>2240</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SUMIFS(INDEX(Diabetes_Full[#All],,MATCH(C$9,Diabetes_Full[#Headers],0)),Data!$B$1:$B$519,$A55,Data!$GT$1:$GT$519,C$10)</f>
        <v>2146</v>
      </c>
      <c r="D54" s="85">
        <f>SUMIFS(INDEX(Diabetes_Full[#All],,MATCH(D$9,Diabetes_Full[#Headers],0)),Data!$B$1:$B$519,$A55,Data!$GT$1:$GT$519,D$10)</f>
        <v>2168</v>
      </c>
      <c r="E54" s="85">
        <f>SUMIFS(INDEX(Diabetes_Full[#All],,MATCH(E$9,Diabetes_Full[#Headers],0)),Data!$B$1:$B$519,$A55,Data!$GT$1:$GT$519,E$10)</f>
        <v>0</v>
      </c>
      <c r="F54" s="85">
        <f>SUMIFS(INDEX(Diabetes_Full[#All],,MATCH(F$9,Diabetes_Full[#Headers],0)),Data!$B$1:$B$519,$A55,Data!$GT$1:$GT$519,F$10)</f>
        <v>0</v>
      </c>
      <c r="G54" s="85">
        <f>SUMIFS(INDEX(Diabetes_Full[#All],,MATCH(G$9,Diabetes_Full[#Headers],0)),Data!$B$1:$B$519,$A55,Data!$GT$1:$GT$519,G$10)</f>
        <v>0</v>
      </c>
      <c r="H54" s="85">
        <f>SUMIFS(INDEX(Diabetes_Full[#All],,MATCH(H$9,Diabetes_Full[#Headers],0)),Data!$B$1:$B$519,$A55,Data!$GT$1:$GT$519,H$10)</f>
        <v>0</v>
      </c>
      <c r="I54" s="85">
        <f>SUMIFS(INDEX(Diabetes_Full[#All],,MATCH(I$9,Diabetes_Full[#Headers],0)),Data!$B$1:$B$519,$A55,Data!$GT$1:$GT$519,I$10)</f>
        <v>0</v>
      </c>
      <c r="J54" s="85">
        <f>SUMIFS(INDEX(Diabetes_Full[#All],,MATCH(J$9,Diabetes_Full[#Headers],0)),Data!$B$1:$B$519,$A55,Data!$GT$1:$GT$519,J$10)</f>
        <v>0</v>
      </c>
      <c r="K54" s="85">
        <f>SUMIFS(INDEX(Diabetes_Full[#All],,MATCH(K$9,Diabetes_Full[#Headers],0)),Data!$B$1:$B$519,$A55,Data!$GT$1:$GT$519,K$10)</f>
        <v>0</v>
      </c>
      <c r="L54" s="85">
        <f>SUMIFS(INDEX(Diabetes_Full[#All],,MATCH(L$9,Diabetes_Full[#Headers],0)),Data!$B$1:$B$519,$A55,Data!$GT$1:$GT$519,L$10)</f>
        <v>0</v>
      </c>
      <c r="M54" s="85">
        <f>SUMIFS(INDEX(Diabetes_Full[#All],,MATCH(M$9,Diabetes_Full[#Headers],0)),Data!$B$1:$B$519,$A55,Data!$GT$1:$GT$519,M$10)</f>
        <v>0</v>
      </c>
      <c r="N54" s="85">
        <f>SUMIFS(INDEX(Diabetes_Full[#All],,MATCH(N$9,Diabetes_Full[#Headers],0)),Data!$B$1:$B$519,$A55,Data!$GT$1:$GT$519,N$10)</f>
        <v>0</v>
      </c>
    </row>
    <row r="55" spans="1:14" x14ac:dyDescent="0.3">
      <c r="A55" s="105" t="s">
        <v>233</v>
      </c>
      <c r="B55" s="89" t="s">
        <v>384</v>
      </c>
      <c r="C55" s="96">
        <f t="shared" si="3"/>
        <v>0.96797474064050515</v>
      </c>
      <c r="D55" s="96">
        <f t="shared" si="3"/>
        <v>0.96785714285714286</v>
      </c>
      <c r="E55" s="96" t="e">
        <f t="shared" si="3"/>
        <v>#N/A</v>
      </c>
      <c r="F55" s="96" t="e">
        <f t="shared" si="3"/>
        <v>#N/A</v>
      </c>
      <c r="G55" s="96" t="e">
        <f t="shared" si="3"/>
        <v>#N/A</v>
      </c>
      <c r="H55" s="96" t="e">
        <f t="shared" si="3"/>
        <v>#N/A</v>
      </c>
      <c r="I55" s="96" t="e">
        <f t="shared" si="3"/>
        <v>#N/A</v>
      </c>
      <c r="J55" s="96" t="e">
        <f t="shared" si="3"/>
        <v>#N/A</v>
      </c>
      <c r="K55" s="96" t="e">
        <f t="shared" si="3"/>
        <v>#N/A</v>
      </c>
      <c r="L55" s="96" t="e">
        <f t="shared" si="3"/>
        <v>#N/A</v>
      </c>
      <c r="M55" s="96" t="e">
        <f t="shared" si="3"/>
        <v>#N/A</v>
      </c>
      <c r="N55" s="96" t="e">
        <f t="shared" si="3"/>
        <v>#N/A</v>
      </c>
    </row>
    <row r="56" spans="1:14" x14ac:dyDescent="0.3">
      <c r="A56" s="105" t="s">
        <v>236</v>
      </c>
      <c r="B56" s="88" t="s">
        <v>316</v>
      </c>
      <c r="C56" s="85">
        <f>SUMIFS(INDEX(Diabetes_Full[#All],,MATCH(C$8,Diabetes_Full[#Headers],0)),Data!$B$1:$B$519,$A56,Data!$GT$1:$GT$519,C$10)</f>
        <v>1958</v>
      </c>
      <c r="D56" s="85">
        <f>SUMIFS(INDEX(Diabetes_Full[#All],,MATCH(D$8,Diabetes_Full[#Headers],0)),Data!$B$1:$B$519,$A56,Data!$GT$1:$GT$519,D$10)</f>
        <v>1972</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SUMIFS(INDEX(Diabetes_Full[#All],,MATCH(C$9,Diabetes_Full[#Headers],0)),Data!$B$1:$B$519,$A58,Data!$GT$1:$GT$519,C$10)</f>
        <v>1674</v>
      </c>
      <c r="D57" s="85">
        <f>SUMIFS(INDEX(Diabetes_Full[#All],,MATCH(D$9,Diabetes_Full[#Headers],0)),Data!$B$1:$B$519,$A58,Data!$GT$1:$GT$519,D$10)</f>
        <v>1701</v>
      </c>
      <c r="E57" s="85">
        <f>SUMIFS(INDEX(Diabetes_Full[#All],,MATCH(E$9,Diabetes_Full[#Headers],0)),Data!$B$1:$B$519,$A58,Data!$GT$1:$GT$519,E$10)</f>
        <v>0</v>
      </c>
      <c r="F57" s="85">
        <f>SUMIFS(INDEX(Diabetes_Full[#All],,MATCH(F$9,Diabetes_Full[#Headers],0)),Data!$B$1:$B$519,$A58,Data!$GT$1:$GT$519,F$10)</f>
        <v>0</v>
      </c>
      <c r="G57" s="85">
        <f>SUMIFS(INDEX(Diabetes_Full[#All],,MATCH(G$9,Diabetes_Full[#Headers],0)),Data!$B$1:$B$519,$A58,Data!$GT$1:$GT$519,G$10)</f>
        <v>0</v>
      </c>
      <c r="H57" s="85">
        <f>SUMIFS(INDEX(Diabetes_Full[#All],,MATCH(H$9,Diabetes_Full[#Headers],0)),Data!$B$1:$B$519,$A58,Data!$GT$1:$GT$519,H$10)</f>
        <v>0</v>
      </c>
      <c r="I57" s="85">
        <f>SUMIFS(INDEX(Diabetes_Full[#All],,MATCH(I$9,Diabetes_Full[#Headers],0)),Data!$B$1:$B$519,$A58,Data!$GT$1:$GT$519,I$10)</f>
        <v>0</v>
      </c>
      <c r="J57" s="85">
        <f>SUMIFS(INDEX(Diabetes_Full[#All],,MATCH(J$9,Diabetes_Full[#Headers],0)),Data!$B$1:$B$519,$A58,Data!$GT$1:$GT$519,J$10)</f>
        <v>0</v>
      </c>
      <c r="K57" s="85">
        <f>SUMIFS(INDEX(Diabetes_Full[#All],,MATCH(K$9,Diabetes_Full[#Headers],0)),Data!$B$1:$B$519,$A58,Data!$GT$1:$GT$519,K$10)</f>
        <v>0</v>
      </c>
      <c r="L57" s="85">
        <f>SUMIFS(INDEX(Diabetes_Full[#All],,MATCH(L$9,Diabetes_Full[#Headers],0)),Data!$B$1:$B$519,$A58,Data!$GT$1:$GT$519,L$10)</f>
        <v>0</v>
      </c>
      <c r="M57" s="85">
        <f>SUMIFS(INDEX(Diabetes_Full[#All],,MATCH(M$9,Diabetes_Full[#Headers],0)),Data!$B$1:$B$519,$A58,Data!$GT$1:$GT$519,M$10)</f>
        <v>0</v>
      </c>
      <c r="N57" s="85">
        <f>SUMIFS(INDEX(Diabetes_Full[#All],,MATCH(N$9,Diabetes_Full[#Headers],0)),Data!$B$1:$B$519,$A58,Data!$GT$1:$GT$519,N$10)</f>
        <v>0</v>
      </c>
    </row>
    <row r="58" spans="1:14" x14ac:dyDescent="0.3">
      <c r="A58" s="105" t="s">
        <v>236</v>
      </c>
      <c r="B58" s="89" t="s">
        <v>384</v>
      </c>
      <c r="C58" s="96">
        <f t="shared" si="3"/>
        <v>0.85495403472931564</v>
      </c>
      <c r="D58" s="96">
        <f t="shared" si="3"/>
        <v>0.86257606490872207</v>
      </c>
      <c r="E58" s="96" t="e">
        <f t="shared" si="3"/>
        <v>#N/A</v>
      </c>
      <c r="F58" s="96" t="e">
        <f t="shared" si="3"/>
        <v>#N/A</v>
      </c>
      <c r="G58" s="96" t="e">
        <f t="shared" si="3"/>
        <v>#N/A</v>
      </c>
      <c r="H58" s="96" t="e">
        <f t="shared" si="3"/>
        <v>#N/A</v>
      </c>
      <c r="I58" s="96" t="e">
        <f t="shared" si="3"/>
        <v>#N/A</v>
      </c>
      <c r="J58" s="96" t="e">
        <f t="shared" si="3"/>
        <v>#N/A</v>
      </c>
      <c r="K58" s="96" t="e">
        <f t="shared" si="3"/>
        <v>#N/A</v>
      </c>
      <c r="L58" s="96" t="e">
        <f t="shared" si="3"/>
        <v>#N/A</v>
      </c>
      <c r="M58" s="96" t="e">
        <f t="shared" si="3"/>
        <v>#N/A</v>
      </c>
      <c r="N58" s="96" t="e">
        <f t="shared" si="3"/>
        <v>#N/A</v>
      </c>
    </row>
    <row r="59" spans="1:14" x14ac:dyDescent="0.3">
      <c r="A59" s="104" t="s">
        <v>237</v>
      </c>
      <c r="B59" s="88" t="s">
        <v>316</v>
      </c>
      <c r="C59" s="85">
        <f>SUMIFS(INDEX(Diabetes_Full[#All],,MATCH(C$8,Diabetes_Full[#Headers],0)),Data!$B$1:$B$519,$A59,Data!$GT$1:$GT$519,C$10)</f>
        <v>3843</v>
      </c>
      <c r="D59" s="85">
        <f>SUMIFS(INDEX(Diabetes_Full[#All],,MATCH(D$8,Diabetes_Full[#Headers],0)),Data!$B$1:$B$519,$A59,Data!$GT$1:$GT$519,D$10)</f>
        <v>3884</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SUMIFS(INDEX(Diabetes_Full[#All],,MATCH(C$9,Diabetes_Full[#Headers],0)),Data!$B$1:$B$519,$A61,Data!$GT$1:$GT$519,C$10)</f>
        <v>3680</v>
      </c>
      <c r="D60" s="85">
        <f>SUMIFS(INDEX(Diabetes_Full[#All],,MATCH(D$9,Diabetes_Full[#Headers],0)),Data!$B$1:$B$519,$A61,Data!$GT$1:$GT$519,D$10)</f>
        <v>3729</v>
      </c>
      <c r="E60" s="85">
        <f>SUMIFS(INDEX(Diabetes_Full[#All],,MATCH(E$9,Diabetes_Full[#Headers],0)),Data!$B$1:$B$519,$A61,Data!$GT$1:$GT$519,E$10)</f>
        <v>0</v>
      </c>
      <c r="F60" s="85">
        <f>SUMIFS(INDEX(Diabetes_Full[#All],,MATCH(F$9,Diabetes_Full[#Headers],0)),Data!$B$1:$B$519,$A61,Data!$GT$1:$GT$519,F$10)</f>
        <v>0</v>
      </c>
      <c r="G60" s="85">
        <f>SUMIFS(INDEX(Diabetes_Full[#All],,MATCH(G$9,Diabetes_Full[#Headers],0)),Data!$B$1:$B$519,$A61,Data!$GT$1:$GT$519,G$10)</f>
        <v>0</v>
      </c>
      <c r="H60" s="85">
        <f>SUMIFS(INDEX(Diabetes_Full[#All],,MATCH(H$9,Diabetes_Full[#Headers],0)),Data!$B$1:$B$519,$A61,Data!$GT$1:$GT$519,H$10)</f>
        <v>0</v>
      </c>
      <c r="I60" s="85">
        <f>SUMIFS(INDEX(Diabetes_Full[#All],,MATCH(I$9,Diabetes_Full[#Headers],0)),Data!$B$1:$B$519,$A61,Data!$GT$1:$GT$519,I$10)</f>
        <v>0</v>
      </c>
      <c r="J60" s="85">
        <f>SUMIFS(INDEX(Diabetes_Full[#All],,MATCH(J$9,Diabetes_Full[#Headers],0)),Data!$B$1:$B$519,$A61,Data!$GT$1:$GT$519,J$10)</f>
        <v>0</v>
      </c>
      <c r="K60" s="85">
        <f>SUMIFS(INDEX(Diabetes_Full[#All],,MATCH(K$9,Diabetes_Full[#Headers],0)),Data!$B$1:$B$519,$A61,Data!$GT$1:$GT$519,K$10)</f>
        <v>0</v>
      </c>
      <c r="L60" s="85">
        <f>SUMIFS(INDEX(Diabetes_Full[#All],,MATCH(L$9,Diabetes_Full[#Headers],0)),Data!$B$1:$B$519,$A61,Data!$GT$1:$GT$519,L$10)</f>
        <v>0</v>
      </c>
      <c r="M60" s="85">
        <f>SUMIFS(INDEX(Diabetes_Full[#All],,MATCH(M$9,Diabetes_Full[#Headers],0)),Data!$B$1:$B$519,$A61,Data!$GT$1:$GT$519,M$10)</f>
        <v>0</v>
      </c>
      <c r="N60" s="85">
        <f>SUMIFS(INDEX(Diabetes_Full[#All],,MATCH(N$9,Diabetes_Full[#Headers],0)),Data!$B$1:$B$519,$A61,Data!$GT$1:$GT$519,N$10)</f>
        <v>0</v>
      </c>
    </row>
    <row r="61" spans="1:14" x14ac:dyDescent="0.3">
      <c r="A61" s="104" t="s">
        <v>237</v>
      </c>
      <c r="B61" s="89" t="s">
        <v>384</v>
      </c>
      <c r="C61" s="96">
        <f t="shared" si="3"/>
        <v>0.95758521988030187</v>
      </c>
      <c r="D61" s="96">
        <f t="shared" si="3"/>
        <v>0.96009268795056646</v>
      </c>
      <c r="E61" s="96" t="e">
        <f t="shared" si="3"/>
        <v>#N/A</v>
      </c>
      <c r="F61" s="96" t="e">
        <f t="shared" si="3"/>
        <v>#N/A</v>
      </c>
      <c r="G61" s="96" t="e">
        <f t="shared" si="3"/>
        <v>#N/A</v>
      </c>
      <c r="H61" s="96" t="e">
        <f t="shared" si="3"/>
        <v>#N/A</v>
      </c>
      <c r="I61" s="96" t="e">
        <f t="shared" si="3"/>
        <v>#N/A</v>
      </c>
      <c r="J61" s="96" t="e">
        <f t="shared" si="3"/>
        <v>#N/A</v>
      </c>
      <c r="K61" s="96" t="e">
        <f t="shared" si="3"/>
        <v>#N/A</v>
      </c>
      <c r="L61" s="96" t="e">
        <f t="shared" si="3"/>
        <v>#N/A</v>
      </c>
      <c r="M61" s="96" t="e">
        <f t="shared" si="3"/>
        <v>#N/A</v>
      </c>
      <c r="N61" s="96" t="e">
        <f t="shared" si="3"/>
        <v>#N/A</v>
      </c>
    </row>
    <row r="62" spans="1:14" x14ac:dyDescent="0.3">
      <c r="A62" s="104" t="s">
        <v>239</v>
      </c>
      <c r="B62" s="88" t="s">
        <v>316</v>
      </c>
      <c r="C62" s="85">
        <f>SUMIFS(INDEX(Diabetes_Full[#All],,MATCH(C$8,Diabetes_Full[#Headers],0)),Data!$B$1:$B$519,$A62,Data!$GT$1:$GT$519,C$10)</f>
        <v>5275</v>
      </c>
      <c r="D62" s="85">
        <f>SUMIFS(INDEX(Diabetes_Full[#All],,MATCH(D$8,Diabetes_Full[#Headers],0)),Data!$B$1:$B$519,$A62,Data!$GT$1:$GT$519,D$10)</f>
        <v>5324</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SUMIFS(INDEX(Diabetes_Full[#All],,MATCH(C$9,Diabetes_Full[#Headers],0)),Data!$B$1:$B$519,$A64,Data!$GT$1:$GT$519,C$10)</f>
        <v>4929</v>
      </c>
      <c r="D63" s="85">
        <f>SUMIFS(INDEX(Diabetes_Full[#All],,MATCH(D$9,Diabetes_Full[#Headers],0)),Data!$B$1:$B$519,$A64,Data!$GT$1:$GT$519,D$10)</f>
        <v>4980</v>
      </c>
      <c r="E63" s="85">
        <f>SUMIFS(INDEX(Diabetes_Full[#All],,MATCH(E$9,Diabetes_Full[#Headers],0)),Data!$B$1:$B$519,$A64,Data!$GT$1:$GT$519,E$10)</f>
        <v>0</v>
      </c>
      <c r="F63" s="85">
        <f>SUMIFS(INDEX(Diabetes_Full[#All],,MATCH(F$9,Diabetes_Full[#Headers],0)),Data!$B$1:$B$519,$A64,Data!$GT$1:$GT$519,F$10)</f>
        <v>0</v>
      </c>
      <c r="G63" s="85">
        <f>SUMIFS(INDEX(Diabetes_Full[#All],,MATCH(G$9,Diabetes_Full[#Headers],0)),Data!$B$1:$B$519,$A64,Data!$GT$1:$GT$519,G$10)</f>
        <v>0</v>
      </c>
      <c r="H63" s="85">
        <f>SUMIFS(INDEX(Diabetes_Full[#All],,MATCH(H$9,Diabetes_Full[#Headers],0)),Data!$B$1:$B$519,$A64,Data!$GT$1:$GT$519,H$10)</f>
        <v>0</v>
      </c>
      <c r="I63" s="85">
        <f>SUMIFS(INDEX(Diabetes_Full[#All],,MATCH(I$9,Diabetes_Full[#Headers],0)),Data!$B$1:$B$519,$A64,Data!$GT$1:$GT$519,I$10)</f>
        <v>0</v>
      </c>
      <c r="J63" s="85">
        <f>SUMIFS(INDEX(Diabetes_Full[#All],,MATCH(J$9,Diabetes_Full[#Headers],0)),Data!$B$1:$B$519,$A64,Data!$GT$1:$GT$519,J$10)</f>
        <v>0</v>
      </c>
      <c r="K63" s="85">
        <f>SUMIFS(INDEX(Diabetes_Full[#All],,MATCH(K$9,Diabetes_Full[#Headers],0)),Data!$B$1:$B$519,$A64,Data!$GT$1:$GT$519,K$10)</f>
        <v>0</v>
      </c>
      <c r="L63" s="85">
        <f>SUMIFS(INDEX(Diabetes_Full[#All],,MATCH(L$9,Diabetes_Full[#Headers],0)),Data!$B$1:$B$519,$A64,Data!$GT$1:$GT$519,L$10)</f>
        <v>0</v>
      </c>
      <c r="M63" s="85">
        <f>SUMIFS(INDEX(Diabetes_Full[#All],,MATCH(M$9,Diabetes_Full[#Headers],0)),Data!$B$1:$B$519,$A64,Data!$GT$1:$GT$519,M$10)</f>
        <v>0</v>
      </c>
      <c r="N63" s="85">
        <f>SUMIFS(INDEX(Diabetes_Full[#All],,MATCH(N$9,Diabetes_Full[#Headers],0)),Data!$B$1:$B$519,$A64,Data!$GT$1:$GT$519,N$10)</f>
        <v>0</v>
      </c>
    </row>
    <row r="64" spans="1:14" x14ac:dyDescent="0.3">
      <c r="A64" s="104" t="s">
        <v>239</v>
      </c>
      <c r="B64" s="89" t="s">
        <v>384</v>
      </c>
      <c r="C64" s="96">
        <f t="shared" si="3"/>
        <v>0.93440758293838866</v>
      </c>
      <c r="D64" s="96">
        <f t="shared" si="3"/>
        <v>0.9353869271224643</v>
      </c>
      <c r="E64" s="96" t="e">
        <f t="shared" si="3"/>
        <v>#N/A</v>
      </c>
      <c r="F64" s="96" t="e">
        <f t="shared" si="3"/>
        <v>#N/A</v>
      </c>
      <c r="G64" s="96" t="e">
        <f t="shared" si="3"/>
        <v>#N/A</v>
      </c>
      <c r="H64" s="96" t="e">
        <f t="shared" si="3"/>
        <v>#N/A</v>
      </c>
      <c r="I64" s="96" t="e">
        <f t="shared" si="3"/>
        <v>#N/A</v>
      </c>
      <c r="J64" s="96" t="e">
        <f t="shared" si="3"/>
        <v>#N/A</v>
      </c>
      <c r="K64" s="96" t="e">
        <f t="shared" si="3"/>
        <v>#N/A</v>
      </c>
      <c r="L64" s="96" t="e">
        <f t="shared" si="3"/>
        <v>#N/A</v>
      </c>
      <c r="M64" s="96" t="e">
        <f t="shared" si="3"/>
        <v>#N/A</v>
      </c>
      <c r="N64" s="96" t="e">
        <f t="shared" si="3"/>
        <v>#N/A</v>
      </c>
    </row>
    <row r="65" spans="1:14" x14ac:dyDescent="0.3">
      <c r="A65" s="104" t="s">
        <v>225</v>
      </c>
      <c r="B65" s="88" t="s">
        <v>316</v>
      </c>
      <c r="C65" s="85">
        <f>SUMIFS(INDEX(Diabetes_Full[#All],,MATCH(C$8,Diabetes_Full[#Headers],0)),Data!$B$1:$B$519,$A65,Data!$GT$1:$GT$519,C$10)</f>
        <v>2482</v>
      </c>
      <c r="D65" s="85">
        <f>SUMIFS(INDEX(Diabetes_Full[#All],,MATCH(D$8,Diabetes_Full[#Headers],0)),Data!$B$1:$B$519,$A65,Data!$GT$1:$GT$519,D$10)</f>
        <v>2493</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SUMIFS(INDEX(Diabetes_Full[#All],,MATCH(C$9,Diabetes_Full[#Headers],0)),Data!$B$1:$B$519,$A67,Data!$GT$1:$GT$519,C$10)</f>
        <v>2301</v>
      </c>
      <c r="D66" s="85">
        <f>SUMIFS(INDEX(Diabetes_Full[#All],,MATCH(D$9,Diabetes_Full[#Headers],0)),Data!$B$1:$B$519,$A67,Data!$GT$1:$GT$519,D$10)</f>
        <v>2309</v>
      </c>
      <c r="E66" s="85">
        <f>SUMIFS(INDEX(Diabetes_Full[#All],,MATCH(E$9,Diabetes_Full[#Headers],0)),Data!$B$1:$B$519,$A67,Data!$GT$1:$GT$519,E$10)</f>
        <v>0</v>
      </c>
      <c r="F66" s="85">
        <f>SUMIFS(INDEX(Diabetes_Full[#All],,MATCH(F$9,Diabetes_Full[#Headers],0)),Data!$B$1:$B$519,$A67,Data!$GT$1:$GT$519,F$10)</f>
        <v>0</v>
      </c>
      <c r="G66" s="85">
        <f>SUMIFS(INDEX(Diabetes_Full[#All],,MATCH(G$9,Diabetes_Full[#Headers],0)),Data!$B$1:$B$519,$A67,Data!$GT$1:$GT$519,G$10)</f>
        <v>0</v>
      </c>
      <c r="H66" s="85">
        <f>SUMIFS(INDEX(Diabetes_Full[#All],,MATCH(H$9,Diabetes_Full[#Headers],0)),Data!$B$1:$B$519,$A67,Data!$GT$1:$GT$519,H$10)</f>
        <v>0</v>
      </c>
      <c r="I66" s="85">
        <f>SUMIFS(INDEX(Diabetes_Full[#All],,MATCH(I$9,Diabetes_Full[#Headers],0)),Data!$B$1:$B$519,$A67,Data!$GT$1:$GT$519,I$10)</f>
        <v>0</v>
      </c>
      <c r="J66" s="85">
        <f>SUMIFS(INDEX(Diabetes_Full[#All],,MATCH(J$9,Diabetes_Full[#Headers],0)),Data!$B$1:$B$519,$A67,Data!$GT$1:$GT$519,J$10)</f>
        <v>0</v>
      </c>
      <c r="K66" s="85">
        <f>SUMIFS(INDEX(Diabetes_Full[#All],,MATCH(K$9,Diabetes_Full[#Headers],0)),Data!$B$1:$B$519,$A67,Data!$GT$1:$GT$519,K$10)</f>
        <v>0</v>
      </c>
      <c r="L66" s="85">
        <f>SUMIFS(INDEX(Diabetes_Full[#All],,MATCH(L$9,Diabetes_Full[#Headers],0)),Data!$B$1:$B$519,$A67,Data!$GT$1:$GT$519,L$10)</f>
        <v>0</v>
      </c>
      <c r="M66" s="85">
        <f>SUMIFS(INDEX(Diabetes_Full[#All],,MATCH(M$9,Diabetes_Full[#Headers],0)),Data!$B$1:$B$519,$A67,Data!$GT$1:$GT$519,M$10)</f>
        <v>0</v>
      </c>
      <c r="N66" s="85">
        <f>SUMIFS(INDEX(Diabetes_Full[#All],,MATCH(N$9,Diabetes_Full[#Headers],0)),Data!$B$1:$B$519,$A67,Data!$GT$1:$GT$519,N$10)</f>
        <v>0</v>
      </c>
    </row>
    <row r="67" spans="1:14" x14ac:dyDescent="0.3">
      <c r="A67" s="104" t="s">
        <v>225</v>
      </c>
      <c r="B67" s="89" t="s">
        <v>384</v>
      </c>
      <c r="C67" s="96">
        <f t="shared" si="3"/>
        <v>0.92707493956486708</v>
      </c>
      <c r="D67" s="96">
        <f t="shared" si="3"/>
        <v>0.92619334135579623</v>
      </c>
      <c r="E67" s="96" t="e">
        <f t="shared" si="3"/>
        <v>#N/A</v>
      </c>
      <c r="F67" s="96" t="e">
        <f t="shared" si="3"/>
        <v>#N/A</v>
      </c>
      <c r="G67" s="96" t="e">
        <f t="shared" si="3"/>
        <v>#N/A</v>
      </c>
      <c r="H67" s="96" t="e">
        <f t="shared" si="3"/>
        <v>#N/A</v>
      </c>
      <c r="I67" s="96" t="e">
        <f t="shared" si="3"/>
        <v>#N/A</v>
      </c>
      <c r="J67" s="96" t="e">
        <f t="shared" si="3"/>
        <v>#N/A</v>
      </c>
      <c r="K67" s="96" t="e">
        <f t="shared" si="3"/>
        <v>#N/A</v>
      </c>
      <c r="L67" s="96" t="e">
        <f t="shared" si="3"/>
        <v>#N/A</v>
      </c>
      <c r="M67" s="96" t="e">
        <f t="shared" si="3"/>
        <v>#N/A</v>
      </c>
      <c r="N67" s="96" t="e">
        <f t="shared" si="3"/>
        <v>#N/A</v>
      </c>
    </row>
    <row r="68" spans="1:14" x14ac:dyDescent="0.3">
      <c r="A68" s="104" t="s">
        <v>134</v>
      </c>
      <c r="B68" s="88" t="s">
        <v>316</v>
      </c>
      <c r="C68" s="85">
        <f>SUMIFS(INDEX(Diabetes_Full[#All],,MATCH(C$8,Diabetes_Full[#Headers],0)),Data!$B$1:$B$519,$A68,Data!$GT$1:$GT$519,C$10)</f>
        <v>1598</v>
      </c>
      <c r="D68" s="85">
        <f>SUMIFS(INDEX(Diabetes_Full[#All],,MATCH(D$8,Diabetes_Full[#Headers],0)),Data!$B$1:$B$519,$A68,Data!$GT$1:$GT$519,D$10)</f>
        <v>1609</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SUMIFS(INDEX(Diabetes_Full[#All],,MATCH(C$9,Diabetes_Full[#Headers],0)),Data!$B$1:$B$519,$A70,Data!$GT$1:$GT$519,C$10)</f>
        <v>1491</v>
      </c>
      <c r="D69" s="85">
        <f>SUMIFS(INDEX(Diabetes_Full[#All],,MATCH(D$9,Diabetes_Full[#Headers],0)),Data!$B$1:$B$519,$A70,Data!$GT$1:$GT$519,D$10)</f>
        <v>1498</v>
      </c>
      <c r="E69" s="85">
        <f>SUMIFS(INDEX(Diabetes_Full[#All],,MATCH(E$9,Diabetes_Full[#Headers],0)),Data!$B$1:$B$519,$A70,Data!$GT$1:$GT$519,E$10)</f>
        <v>0</v>
      </c>
      <c r="F69" s="85">
        <f>SUMIFS(INDEX(Diabetes_Full[#All],,MATCH(F$9,Diabetes_Full[#Headers],0)),Data!$B$1:$B$519,$A70,Data!$GT$1:$GT$519,F$10)</f>
        <v>0</v>
      </c>
      <c r="G69" s="85">
        <f>SUMIFS(INDEX(Diabetes_Full[#All],,MATCH(G$9,Diabetes_Full[#Headers],0)),Data!$B$1:$B$519,$A70,Data!$GT$1:$GT$519,G$10)</f>
        <v>0</v>
      </c>
      <c r="H69" s="85">
        <f>SUMIFS(INDEX(Diabetes_Full[#All],,MATCH(H$9,Diabetes_Full[#Headers],0)),Data!$B$1:$B$519,$A70,Data!$GT$1:$GT$519,H$10)</f>
        <v>0</v>
      </c>
      <c r="I69" s="85">
        <f>SUMIFS(INDEX(Diabetes_Full[#All],,MATCH(I$9,Diabetes_Full[#Headers],0)),Data!$B$1:$B$519,$A70,Data!$GT$1:$GT$519,I$10)</f>
        <v>0</v>
      </c>
      <c r="J69" s="85">
        <f>SUMIFS(INDEX(Diabetes_Full[#All],,MATCH(J$9,Diabetes_Full[#Headers],0)),Data!$B$1:$B$519,$A70,Data!$GT$1:$GT$519,J$10)</f>
        <v>0</v>
      </c>
      <c r="K69" s="85">
        <f>SUMIFS(INDEX(Diabetes_Full[#All],,MATCH(K$9,Diabetes_Full[#Headers],0)),Data!$B$1:$B$519,$A70,Data!$GT$1:$GT$519,K$10)</f>
        <v>0</v>
      </c>
      <c r="L69" s="85">
        <f>SUMIFS(INDEX(Diabetes_Full[#All],,MATCH(L$9,Diabetes_Full[#Headers],0)),Data!$B$1:$B$519,$A70,Data!$GT$1:$GT$519,L$10)</f>
        <v>0</v>
      </c>
      <c r="M69" s="85">
        <f>SUMIFS(INDEX(Diabetes_Full[#All],,MATCH(M$9,Diabetes_Full[#Headers],0)),Data!$B$1:$B$519,$A70,Data!$GT$1:$GT$519,M$10)</f>
        <v>0</v>
      </c>
      <c r="N69" s="85">
        <f>SUMIFS(INDEX(Diabetes_Full[#All],,MATCH(N$9,Diabetes_Full[#Headers],0)),Data!$B$1:$B$519,$A70,Data!$GT$1:$GT$519,N$10)</f>
        <v>0</v>
      </c>
    </row>
    <row r="70" spans="1:14" x14ac:dyDescent="0.3">
      <c r="A70" s="104" t="s">
        <v>134</v>
      </c>
      <c r="B70" s="89" t="s">
        <v>384</v>
      </c>
      <c r="C70" s="96">
        <f t="shared" si="3"/>
        <v>0.9330413016270338</v>
      </c>
      <c r="D70" s="96">
        <f t="shared" si="3"/>
        <v>0.93101305158483527</v>
      </c>
      <c r="E70" s="96" t="e">
        <f t="shared" si="3"/>
        <v>#N/A</v>
      </c>
      <c r="F70" s="96" t="e">
        <f t="shared" si="3"/>
        <v>#N/A</v>
      </c>
      <c r="G70" s="96" t="e">
        <f t="shared" si="3"/>
        <v>#N/A</v>
      </c>
      <c r="H70" s="96" t="e">
        <f t="shared" si="3"/>
        <v>#N/A</v>
      </c>
      <c r="I70" s="96" t="e">
        <f t="shared" si="3"/>
        <v>#N/A</v>
      </c>
      <c r="J70" s="96" t="e">
        <f t="shared" si="3"/>
        <v>#N/A</v>
      </c>
      <c r="K70" s="96" t="e">
        <f t="shared" si="3"/>
        <v>#N/A</v>
      </c>
      <c r="L70" s="96" t="e">
        <f t="shared" si="3"/>
        <v>#N/A</v>
      </c>
      <c r="M70" s="96" t="e">
        <f t="shared" si="3"/>
        <v>#N/A</v>
      </c>
      <c r="N70" s="96" t="e">
        <f t="shared" si="3"/>
        <v>#N/A</v>
      </c>
    </row>
    <row r="71" spans="1:14" x14ac:dyDescent="0.3">
      <c r="A71" s="105" t="s">
        <v>137</v>
      </c>
      <c r="B71" s="88" t="s">
        <v>316</v>
      </c>
      <c r="C71" s="85">
        <f>SUMIFS(INDEX(Diabetes_Full[#All],,MATCH(C$8,Diabetes_Full[#Headers],0)),Data!$B$1:$B$519,$A71,Data!$GT$1:$GT$519,C$10)</f>
        <v>4860</v>
      </c>
      <c r="D71" s="85">
        <f>SUMIFS(INDEX(Diabetes_Full[#All],,MATCH(D$8,Diabetes_Full[#Headers],0)),Data!$B$1:$B$519,$A71,Data!$GT$1:$GT$519,D$10)</f>
        <v>4907</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SUMIFS(INDEX(Diabetes_Full[#All],,MATCH(C$9,Diabetes_Full[#Headers],0)),Data!$B$1:$B$519,$A73,Data!$GT$1:$GT$519,C$10)</f>
        <v>4565</v>
      </c>
      <c r="D72" s="85">
        <f>SUMIFS(INDEX(Diabetes_Full[#All],,MATCH(D$9,Diabetes_Full[#Headers],0)),Data!$B$1:$B$519,$A73,Data!$GT$1:$GT$519,D$10)</f>
        <v>4612</v>
      </c>
      <c r="E72" s="85">
        <f>SUMIFS(INDEX(Diabetes_Full[#All],,MATCH(E$9,Diabetes_Full[#Headers],0)),Data!$B$1:$B$519,$A73,Data!$GT$1:$GT$519,E$10)</f>
        <v>0</v>
      </c>
      <c r="F72" s="85">
        <f>SUMIFS(INDEX(Diabetes_Full[#All],,MATCH(F$9,Diabetes_Full[#Headers],0)),Data!$B$1:$B$519,$A73,Data!$GT$1:$GT$519,F$10)</f>
        <v>0</v>
      </c>
      <c r="G72" s="85">
        <f>SUMIFS(INDEX(Diabetes_Full[#All],,MATCH(G$9,Diabetes_Full[#Headers],0)),Data!$B$1:$B$519,$A73,Data!$GT$1:$GT$519,G$10)</f>
        <v>0</v>
      </c>
      <c r="H72" s="85">
        <f>SUMIFS(INDEX(Diabetes_Full[#All],,MATCH(H$9,Diabetes_Full[#Headers],0)),Data!$B$1:$B$519,$A73,Data!$GT$1:$GT$519,H$10)</f>
        <v>0</v>
      </c>
      <c r="I72" s="85">
        <f>SUMIFS(INDEX(Diabetes_Full[#All],,MATCH(I$9,Diabetes_Full[#Headers],0)),Data!$B$1:$B$519,$A73,Data!$GT$1:$GT$519,I$10)</f>
        <v>0</v>
      </c>
      <c r="J72" s="85">
        <f>SUMIFS(INDEX(Diabetes_Full[#All],,MATCH(J$9,Diabetes_Full[#Headers],0)),Data!$B$1:$B$519,$A73,Data!$GT$1:$GT$519,J$10)</f>
        <v>0</v>
      </c>
      <c r="K72" s="85">
        <f>SUMIFS(INDEX(Diabetes_Full[#All],,MATCH(K$9,Diabetes_Full[#Headers],0)),Data!$B$1:$B$519,$A73,Data!$GT$1:$GT$519,K$10)</f>
        <v>0</v>
      </c>
      <c r="L72" s="85">
        <f>SUMIFS(INDEX(Diabetes_Full[#All],,MATCH(L$9,Diabetes_Full[#Headers],0)),Data!$B$1:$B$519,$A73,Data!$GT$1:$GT$519,L$10)</f>
        <v>0</v>
      </c>
      <c r="M72" s="85">
        <f>SUMIFS(INDEX(Diabetes_Full[#All],,MATCH(M$9,Diabetes_Full[#Headers],0)),Data!$B$1:$B$519,$A73,Data!$GT$1:$GT$519,M$10)</f>
        <v>0</v>
      </c>
      <c r="N72" s="85">
        <f>SUMIFS(INDEX(Diabetes_Full[#All],,MATCH(N$9,Diabetes_Full[#Headers],0)),Data!$B$1:$B$519,$A73,Data!$GT$1:$GT$519,N$10)</f>
        <v>0</v>
      </c>
    </row>
    <row r="73" spans="1:14" x14ac:dyDescent="0.3">
      <c r="A73" s="105" t="s">
        <v>137</v>
      </c>
      <c r="B73" s="89" t="s">
        <v>384</v>
      </c>
      <c r="C73" s="96">
        <f t="shared" si="3"/>
        <v>0.93930041152263377</v>
      </c>
      <c r="D73" s="96">
        <f t="shared" si="3"/>
        <v>0.93988180150804967</v>
      </c>
      <c r="E73" s="96" t="e">
        <f t="shared" si="3"/>
        <v>#N/A</v>
      </c>
      <c r="F73" s="96" t="e">
        <f t="shared" si="3"/>
        <v>#N/A</v>
      </c>
      <c r="G73" s="96" t="e">
        <f t="shared" si="3"/>
        <v>#N/A</v>
      </c>
      <c r="H73" s="96" t="e">
        <f t="shared" si="3"/>
        <v>#N/A</v>
      </c>
      <c r="I73" s="96" t="e">
        <f t="shared" si="3"/>
        <v>#N/A</v>
      </c>
      <c r="J73" s="96" t="e">
        <f t="shared" si="3"/>
        <v>#N/A</v>
      </c>
      <c r="K73" s="96" t="e">
        <f t="shared" si="3"/>
        <v>#N/A</v>
      </c>
      <c r="L73" s="96" t="e">
        <f t="shared" si="3"/>
        <v>#N/A</v>
      </c>
      <c r="M73" s="96" t="e">
        <f t="shared" si="3"/>
        <v>#N/A</v>
      </c>
      <c r="N73" s="96" t="e">
        <f t="shared" si="3"/>
        <v>#N/A</v>
      </c>
    </row>
    <row r="74" spans="1:14" x14ac:dyDescent="0.3">
      <c r="A74" s="104" t="s">
        <v>164</v>
      </c>
      <c r="B74" s="88" t="s">
        <v>316</v>
      </c>
      <c r="C74" s="85">
        <f>SUMIFS(INDEX(Diabetes_Full[#All],,MATCH(C$8,Diabetes_Full[#Headers],0)),Data!$B$1:$B$519,$A74,Data!$GT$1:$GT$519,C$10)</f>
        <v>2618</v>
      </c>
      <c r="D74" s="85">
        <f>SUMIFS(INDEX(Diabetes_Full[#All],,MATCH(D$8,Diabetes_Full[#Headers],0)),Data!$B$1:$B$519,$A74,Data!$GT$1:$GT$519,D$10)</f>
        <v>2674</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SUMIFS(INDEX(Diabetes_Full[#All],,MATCH(C$9,Diabetes_Full[#Headers],0)),Data!$B$1:$B$519,$A76,Data!$GT$1:$GT$519,C$10)</f>
        <v>2401</v>
      </c>
      <c r="D75" s="85">
        <f>SUMIFS(INDEX(Diabetes_Full[#All],,MATCH(D$9,Diabetes_Full[#Headers],0)),Data!$B$1:$B$519,$A76,Data!$GT$1:$GT$519,D$10)</f>
        <v>2447</v>
      </c>
      <c r="E75" s="85">
        <f>SUMIFS(INDEX(Diabetes_Full[#All],,MATCH(E$9,Diabetes_Full[#Headers],0)),Data!$B$1:$B$519,$A76,Data!$GT$1:$GT$519,E$10)</f>
        <v>0</v>
      </c>
      <c r="F75" s="85">
        <f>SUMIFS(INDEX(Diabetes_Full[#All],,MATCH(F$9,Diabetes_Full[#Headers],0)),Data!$B$1:$B$519,$A76,Data!$GT$1:$GT$519,F$10)</f>
        <v>0</v>
      </c>
      <c r="G75" s="85">
        <f>SUMIFS(INDEX(Diabetes_Full[#All],,MATCH(G$9,Diabetes_Full[#Headers],0)),Data!$B$1:$B$519,$A76,Data!$GT$1:$GT$519,G$10)</f>
        <v>0</v>
      </c>
      <c r="H75" s="85">
        <f>SUMIFS(INDEX(Diabetes_Full[#All],,MATCH(H$9,Diabetes_Full[#Headers],0)),Data!$B$1:$B$519,$A76,Data!$GT$1:$GT$519,H$10)</f>
        <v>0</v>
      </c>
      <c r="I75" s="85">
        <f>SUMIFS(INDEX(Diabetes_Full[#All],,MATCH(I$9,Diabetes_Full[#Headers],0)),Data!$B$1:$B$519,$A76,Data!$GT$1:$GT$519,I$10)</f>
        <v>0</v>
      </c>
      <c r="J75" s="85">
        <f>SUMIFS(INDEX(Diabetes_Full[#All],,MATCH(J$9,Diabetes_Full[#Headers],0)),Data!$B$1:$B$519,$A76,Data!$GT$1:$GT$519,J$10)</f>
        <v>0</v>
      </c>
      <c r="K75" s="85">
        <f>SUMIFS(INDEX(Diabetes_Full[#All],,MATCH(K$9,Diabetes_Full[#Headers],0)),Data!$B$1:$B$519,$A76,Data!$GT$1:$GT$519,K$10)</f>
        <v>0</v>
      </c>
      <c r="L75" s="85">
        <f>SUMIFS(INDEX(Diabetes_Full[#All],,MATCH(L$9,Diabetes_Full[#Headers],0)),Data!$B$1:$B$519,$A76,Data!$GT$1:$GT$519,L$10)</f>
        <v>0</v>
      </c>
      <c r="M75" s="85">
        <f>SUMIFS(INDEX(Diabetes_Full[#All],,MATCH(M$9,Diabetes_Full[#Headers],0)),Data!$B$1:$B$519,$A76,Data!$GT$1:$GT$519,M$10)</f>
        <v>0</v>
      </c>
      <c r="N75" s="85">
        <f>SUMIFS(INDEX(Diabetes_Full[#All],,MATCH(N$9,Diabetes_Full[#Headers],0)),Data!$B$1:$B$519,$A76,Data!$GT$1:$GT$519,N$10)</f>
        <v>0</v>
      </c>
    </row>
    <row r="76" spans="1:14" x14ac:dyDescent="0.3">
      <c r="A76" s="104" t="s">
        <v>164</v>
      </c>
      <c r="B76" s="89" t="s">
        <v>384</v>
      </c>
      <c r="C76" s="96">
        <f t="shared" si="3"/>
        <v>0.91711229946524064</v>
      </c>
      <c r="D76" s="96">
        <f t="shared" si="3"/>
        <v>0.91510845175766642</v>
      </c>
      <c r="E76" s="96" t="e">
        <f t="shared" si="3"/>
        <v>#N/A</v>
      </c>
      <c r="F76" s="96" t="e">
        <f t="shared" si="3"/>
        <v>#N/A</v>
      </c>
      <c r="G76" s="96" t="e">
        <f t="shared" si="3"/>
        <v>#N/A</v>
      </c>
      <c r="H76" s="96" t="e">
        <f t="shared" si="3"/>
        <v>#N/A</v>
      </c>
      <c r="I76" s="96" t="e">
        <f t="shared" si="3"/>
        <v>#N/A</v>
      </c>
      <c r="J76" s="96" t="e">
        <f t="shared" si="3"/>
        <v>#N/A</v>
      </c>
      <c r="K76" s="96" t="e">
        <f t="shared" si="3"/>
        <v>#N/A</v>
      </c>
      <c r="L76" s="96" t="e">
        <f t="shared" si="3"/>
        <v>#N/A</v>
      </c>
      <c r="M76" s="96" t="e">
        <f t="shared" si="3"/>
        <v>#N/A</v>
      </c>
      <c r="N76" s="96" t="e">
        <f t="shared" si="3"/>
        <v>#N/A</v>
      </c>
    </row>
    <row r="77" spans="1:14" x14ac:dyDescent="0.3">
      <c r="A77" s="104" t="s">
        <v>167</v>
      </c>
      <c r="B77" s="88" t="s">
        <v>316</v>
      </c>
      <c r="C77" s="85">
        <f>SUMIFS(INDEX(Diabetes_Full[#All],,MATCH(C$8,Diabetes_Full[#Headers],0)),Data!$B$1:$B$519,$A77,Data!$GT$1:$GT$519,C$10)</f>
        <v>2984</v>
      </c>
      <c r="D77" s="85">
        <f>SUMIFS(INDEX(Diabetes_Full[#All],,MATCH(D$8,Diabetes_Full[#Headers],0)),Data!$B$1:$B$519,$A77,Data!$GT$1:$GT$519,D$10)</f>
        <v>2980</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SUMIFS(INDEX(Diabetes_Full[#All],,MATCH(C$9,Diabetes_Full[#Headers],0)),Data!$B$1:$B$519,$A79,Data!$GT$1:$GT$519,C$10)</f>
        <v>2811</v>
      </c>
      <c r="D78" s="85">
        <f>SUMIFS(INDEX(Diabetes_Full[#All],,MATCH(D$9,Diabetes_Full[#Headers],0)),Data!$B$1:$B$519,$A79,Data!$GT$1:$GT$519,D$10)</f>
        <v>2800</v>
      </c>
      <c r="E78" s="85">
        <f>SUMIFS(INDEX(Diabetes_Full[#All],,MATCH(E$9,Diabetes_Full[#Headers],0)),Data!$B$1:$B$519,$A79,Data!$GT$1:$GT$519,E$10)</f>
        <v>0</v>
      </c>
      <c r="F78" s="85">
        <f>SUMIFS(INDEX(Diabetes_Full[#All],,MATCH(F$9,Diabetes_Full[#Headers],0)),Data!$B$1:$B$519,$A79,Data!$GT$1:$GT$519,F$10)</f>
        <v>0</v>
      </c>
      <c r="G78" s="85">
        <f>SUMIFS(INDEX(Diabetes_Full[#All],,MATCH(G$9,Diabetes_Full[#Headers],0)),Data!$B$1:$B$519,$A79,Data!$GT$1:$GT$519,G$10)</f>
        <v>0</v>
      </c>
      <c r="H78" s="85">
        <f>SUMIFS(INDEX(Diabetes_Full[#All],,MATCH(H$9,Diabetes_Full[#Headers],0)),Data!$B$1:$B$519,$A79,Data!$GT$1:$GT$519,H$10)</f>
        <v>0</v>
      </c>
      <c r="I78" s="85">
        <f>SUMIFS(INDEX(Diabetes_Full[#All],,MATCH(I$9,Diabetes_Full[#Headers],0)),Data!$B$1:$B$519,$A79,Data!$GT$1:$GT$519,I$10)</f>
        <v>0</v>
      </c>
      <c r="J78" s="85">
        <f>SUMIFS(INDEX(Diabetes_Full[#All],,MATCH(J$9,Diabetes_Full[#Headers],0)),Data!$B$1:$B$519,$A79,Data!$GT$1:$GT$519,J$10)</f>
        <v>0</v>
      </c>
      <c r="K78" s="85">
        <f>SUMIFS(INDEX(Diabetes_Full[#All],,MATCH(K$9,Diabetes_Full[#Headers],0)),Data!$B$1:$B$519,$A79,Data!$GT$1:$GT$519,K$10)</f>
        <v>0</v>
      </c>
      <c r="L78" s="85">
        <f>SUMIFS(INDEX(Diabetes_Full[#All],,MATCH(L$9,Diabetes_Full[#Headers],0)),Data!$B$1:$B$519,$A79,Data!$GT$1:$GT$519,L$10)</f>
        <v>0</v>
      </c>
      <c r="M78" s="85">
        <f>SUMIFS(INDEX(Diabetes_Full[#All],,MATCH(M$9,Diabetes_Full[#Headers],0)),Data!$B$1:$B$519,$A79,Data!$GT$1:$GT$519,M$10)</f>
        <v>0</v>
      </c>
      <c r="N78" s="85">
        <f>SUMIFS(INDEX(Diabetes_Full[#All],,MATCH(N$9,Diabetes_Full[#Headers],0)),Data!$B$1:$B$519,$A79,Data!$GT$1:$GT$519,N$10)</f>
        <v>0</v>
      </c>
    </row>
    <row r="79" spans="1:14" x14ac:dyDescent="0.3">
      <c r="A79" s="104" t="s">
        <v>167</v>
      </c>
      <c r="B79" s="89" t="s">
        <v>384</v>
      </c>
      <c r="C79" s="96">
        <f t="shared" si="3"/>
        <v>0.94202412868632712</v>
      </c>
      <c r="D79" s="96">
        <f t="shared" si="3"/>
        <v>0.93959731543624159</v>
      </c>
      <c r="E79" s="96" t="e">
        <f t="shared" si="3"/>
        <v>#N/A</v>
      </c>
      <c r="F79" s="96" t="e">
        <f t="shared" ref="F79:N79" si="4">IF(F77,F78/F77,NA())</f>
        <v>#N/A</v>
      </c>
      <c r="G79" s="96" t="e">
        <f t="shared" si="4"/>
        <v>#N/A</v>
      </c>
      <c r="H79" s="96" t="e">
        <f t="shared" si="4"/>
        <v>#N/A</v>
      </c>
      <c r="I79" s="96" t="e">
        <f t="shared" si="4"/>
        <v>#N/A</v>
      </c>
      <c r="J79" s="96" t="e">
        <f t="shared" si="4"/>
        <v>#N/A</v>
      </c>
      <c r="K79" s="96" t="e">
        <f t="shared" si="4"/>
        <v>#N/A</v>
      </c>
      <c r="L79" s="96" t="e">
        <f t="shared" si="4"/>
        <v>#N/A</v>
      </c>
      <c r="M79" s="96" t="e">
        <f t="shared" si="4"/>
        <v>#N/A</v>
      </c>
      <c r="N79" s="96" t="e">
        <f t="shared" si="4"/>
        <v>#N/A</v>
      </c>
    </row>
    <row r="80" spans="1:14" x14ac:dyDescent="0.3">
      <c r="A80" s="104" t="s">
        <v>241</v>
      </c>
      <c r="B80" s="88" t="s">
        <v>316</v>
      </c>
      <c r="C80" s="85">
        <f>SUMIFS(INDEX(Diabetes_Full[#All],,MATCH(C$8,Diabetes_Full[#Headers],0)),Data!$B$1:$B$519,$A80,Data!$GT$1:$GT$519,C$10)</f>
        <v>4161</v>
      </c>
      <c r="D80" s="85">
        <f>SUMIFS(INDEX(Diabetes_Full[#All],,MATCH(D$8,Diabetes_Full[#Headers],0)),Data!$B$1:$B$519,$A80,Data!$GT$1:$GT$519,D$10)</f>
        <v>4178</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SUMIFS(INDEX(Diabetes_Full[#All],,MATCH(C$9,Diabetes_Full[#Headers],0)),Data!$B$1:$B$519,$A82,Data!$GT$1:$GT$519,C$10)</f>
        <v>3908</v>
      </c>
      <c r="D81" s="85">
        <f>SUMIFS(INDEX(Diabetes_Full[#All],,MATCH(D$9,Diabetes_Full[#Headers],0)),Data!$B$1:$B$519,$A82,Data!$GT$1:$GT$519,D$10)</f>
        <v>3914</v>
      </c>
      <c r="E81" s="85">
        <f>SUMIFS(INDEX(Diabetes_Full[#All],,MATCH(E$9,Diabetes_Full[#Headers],0)),Data!$B$1:$B$519,$A82,Data!$GT$1:$GT$519,E$10)</f>
        <v>0</v>
      </c>
      <c r="F81" s="85">
        <f>SUMIFS(INDEX(Diabetes_Full[#All],,MATCH(F$9,Diabetes_Full[#Headers],0)),Data!$B$1:$B$519,$A82,Data!$GT$1:$GT$519,F$10)</f>
        <v>0</v>
      </c>
      <c r="G81" s="85">
        <f>SUMIFS(INDEX(Diabetes_Full[#All],,MATCH(G$9,Diabetes_Full[#Headers],0)),Data!$B$1:$B$519,$A82,Data!$GT$1:$GT$519,G$10)</f>
        <v>0</v>
      </c>
      <c r="H81" s="85">
        <f>SUMIFS(INDEX(Diabetes_Full[#All],,MATCH(H$9,Diabetes_Full[#Headers],0)),Data!$B$1:$B$519,$A82,Data!$GT$1:$GT$519,H$10)</f>
        <v>0</v>
      </c>
      <c r="I81" s="85">
        <f>SUMIFS(INDEX(Diabetes_Full[#All],,MATCH(I$9,Diabetes_Full[#Headers],0)),Data!$B$1:$B$519,$A82,Data!$GT$1:$GT$519,I$10)</f>
        <v>0</v>
      </c>
      <c r="J81" s="85">
        <f>SUMIFS(INDEX(Diabetes_Full[#All],,MATCH(J$9,Diabetes_Full[#Headers],0)),Data!$B$1:$B$519,$A82,Data!$GT$1:$GT$519,J$10)</f>
        <v>0</v>
      </c>
      <c r="K81" s="85">
        <f>SUMIFS(INDEX(Diabetes_Full[#All],,MATCH(K$9,Diabetes_Full[#Headers],0)),Data!$B$1:$B$519,$A82,Data!$GT$1:$GT$519,K$10)</f>
        <v>0</v>
      </c>
      <c r="L81" s="85">
        <f>SUMIFS(INDEX(Diabetes_Full[#All],,MATCH(L$9,Diabetes_Full[#Headers],0)),Data!$B$1:$B$519,$A82,Data!$GT$1:$GT$519,L$10)</f>
        <v>0</v>
      </c>
      <c r="M81" s="85">
        <f>SUMIFS(INDEX(Diabetes_Full[#All],,MATCH(M$9,Diabetes_Full[#Headers],0)),Data!$B$1:$B$519,$A82,Data!$GT$1:$GT$519,M$10)</f>
        <v>0</v>
      </c>
      <c r="N81" s="85">
        <f>SUMIFS(INDEX(Diabetes_Full[#All],,MATCH(N$9,Diabetes_Full[#Headers],0)),Data!$B$1:$B$519,$A82,Data!$GT$1:$GT$519,N$10)</f>
        <v>0</v>
      </c>
    </row>
    <row r="82" spans="1:14" x14ac:dyDescent="0.3">
      <c r="A82" s="104" t="s">
        <v>241</v>
      </c>
      <c r="B82" s="89" t="s">
        <v>384</v>
      </c>
      <c r="C82" s="96">
        <f t="shared" ref="C82:N145" si="5">IF(C80,C81/C80,NA())</f>
        <v>0.93919730833934145</v>
      </c>
      <c r="D82" s="96">
        <f t="shared" si="5"/>
        <v>0.93681187170895164</v>
      </c>
      <c r="E82" s="96" t="e">
        <f t="shared" si="5"/>
        <v>#N/A</v>
      </c>
      <c r="F82" s="96" t="e">
        <f t="shared" si="5"/>
        <v>#N/A</v>
      </c>
      <c r="G82" s="96" t="e">
        <f t="shared" si="5"/>
        <v>#N/A</v>
      </c>
      <c r="H82" s="96" t="e">
        <f t="shared" si="5"/>
        <v>#N/A</v>
      </c>
      <c r="I82" s="96" t="e">
        <f t="shared" si="5"/>
        <v>#N/A</v>
      </c>
      <c r="J82" s="96" t="e">
        <f t="shared" si="5"/>
        <v>#N/A</v>
      </c>
      <c r="K82" s="96" t="e">
        <f t="shared" si="5"/>
        <v>#N/A</v>
      </c>
      <c r="L82" s="96" t="e">
        <f t="shared" si="5"/>
        <v>#N/A</v>
      </c>
      <c r="M82" s="96" t="e">
        <f t="shared" si="5"/>
        <v>#N/A</v>
      </c>
      <c r="N82" s="96" t="e">
        <f t="shared" si="5"/>
        <v>#N/A</v>
      </c>
    </row>
    <row r="83" spans="1:14" x14ac:dyDescent="0.3">
      <c r="A83" s="104" t="s">
        <v>221</v>
      </c>
      <c r="B83" s="88" t="s">
        <v>316</v>
      </c>
      <c r="C83" s="85">
        <f>SUMIFS(INDEX(Diabetes_Full[#All],,MATCH(C$8,Diabetes_Full[#Headers],0)),Data!$B$1:$B$519,$A83,Data!$GT$1:$GT$519,C$10)</f>
        <v>2091</v>
      </c>
      <c r="D83" s="85">
        <f>SUMIFS(INDEX(Diabetes_Full[#All],,MATCH(D$8,Diabetes_Full[#Headers],0)),Data!$B$1:$B$519,$A83,Data!$GT$1:$GT$519,D$10)</f>
        <v>2118</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SUMIFS(INDEX(Diabetes_Full[#All],,MATCH(C$9,Diabetes_Full[#Headers],0)),Data!$B$1:$B$519,$A85,Data!$GT$1:$GT$519,C$10)</f>
        <v>1980</v>
      </c>
      <c r="D84" s="85">
        <f>SUMIFS(INDEX(Diabetes_Full[#All],,MATCH(D$9,Diabetes_Full[#Headers],0)),Data!$B$1:$B$519,$A85,Data!$GT$1:$GT$519,D$10)</f>
        <v>2002</v>
      </c>
      <c r="E84" s="85">
        <f>SUMIFS(INDEX(Diabetes_Full[#All],,MATCH(E$9,Diabetes_Full[#Headers],0)),Data!$B$1:$B$519,$A85,Data!$GT$1:$GT$519,E$10)</f>
        <v>0</v>
      </c>
      <c r="F84" s="85">
        <f>SUMIFS(INDEX(Diabetes_Full[#All],,MATCH(F$9,Diabetes_Full[#Headers],0)),Data!$B$1:$B$519,$A85,Data!$GT$1:$GT$519,F$10)</f>
        <v>0</v>
      </c>
      <c r="G84" s="85">
        <f>SUMIFS(INDEX(Diabetes_Full[#All],,MATCH(G$9,Diabetes_Full[#Headers],0)),Data!$B$1:$B$519,$A85,Data!$GT$1:$GT$519,G$10)</f>
        <v>0</v>
      </c>
      <c r="H84" s="85">
        <f>SUMIFS(INDEX(Diabetes_Full[#All],,MATCH(H$9,Diabetes_Full[#Headers],0)),Data!$B$1:$B$519,$A85,Data!$GT$1:$GT$519,H$10)</f>
        <v>0</v>
      </c>
      <c r="I84" s="85">
        <f>SUMIFS(INDEX(Diabetes_Full[#All],,MATCH(I$9,Diabetes_Full[#Headers],0)),Data!$B$1:$B$519,$A85,Data!$GT$1:$GT$519,I$10)</f>
        <v>0</v>
      </c>
      <c r="J84" s="85">
        <f>SUMIFS(INDEX(Diabetes_Full[#All],,MATCH(J$9,Diabetes_Full[#Headers],0)),Data!$B$1:$B$519,$A85,Data!$GT$1:$GT$519,J$10)</f>
        <v>0</v>
      </c>
      <c r="K84" s="85">
        <f>SUMIFS(INDEX(Diabetes_Full[#All],,MATCH(K$9,Diabetes_Full[#Headers],0)),Data!$B$1:$B$519,$A85,Data!$GT$1:$GT$519,K$10)</f>
        <v>0</v>
      </c>
      <c r="L84" s="85">
        <f>SUMIFS(INDEX(Diabetes_Full[#All],,MATCH(L$9,Diabetes_Full[#Headers],0)),Data!$B$1:$B$519,$A85,Data!$GT$1:$GT$519,L$10)</f>
        <v>0</v>
      </c>
      <c r="M84" s="85">
        <f>SUMIFS(INDEX(Diabetes_Full[#All],,MATCH(M$9,Diabetes_Full[#Headers],0)),Data!$B$1:$B$519,$A85,Data!$GT$1:$GT$519,M$10)</f>
        <v>0</v>
      </c>
      <c r="N84" s="85">
        <f>SUMIFS(INDEX(Diabetes_Full[#All],,MATCH(N$9,Diabetes_Full[#Headers],0)),Data!$B$1:$B$519,$A85,Data!$GT$1:$GT$519,N$10)</f>
        <v>0</v>
      </c>
    </row>
    <row r="85" spans="1:14" x14ac:dyDescent="0.3">
      <c r="A85" s="104" t="s">
        <v>221</v>
      </c>
      <c r="B85" s="89" t="s">
        <v>384</v>
      </c>
      <c r="C85" s="96">
        <f t="shared" si="5"/>
        <v>0.94691535150645623</v>
      </c>
      <c r="D85" s="96">
        <f t="shared" si="5"/>
        <v>0.94523135033050043</v>
      </c>
      <c r="E85" s="96" t="e">
        <f t="shared" si="5"/>
        <v>#N/A</v>
      </c>
      <c r="F85" s="96" t="e">
        <f t="shared" si="5"/>
        <v>#N/A</v>
      </c>
      <c r="G85" s="96" t="e">
        <f t="shared" si="5"/>
        <v>#N/A</v>
      </c>
      <c r="H85" s="96" t="e">
        <f t="shared" si="5"/>
        <v>#N/A</v>
      </c>
      <c r="I85" s="96" t="e">
        <f t="shared" si="5"/>
        <v>#N/A</v>
      </c>
      <c r="J85" s="96" t="e">
        <f t="shared" si="5"/>
        <v>#N/A</v>
      </c>
      <c r="K85" s="96" t="e">
        <f t="shared" si="5"/>
        <v>#N/A</v>
      </c>
      <c r="L85" s="96" t="e">
        <f t="shared" si="5"/>
        <v>#N/A</v>
      </c>
      <c r="M85" s="96" t="e">
        <f t="shared" si="5"/>
        <v>#N/A</v>
      </c>
      <c r="N85" s="96" t="e">
        <f t="shared" si="5"/>
        <v>#N/A</v>
      </c>
    </row>
    <row r="86" spans="1:14" x14ac:dyDescent="0.3">
      <c r="A86" s="105" t="s">
        <v>175</v>
      </c>
      <c r="B86" s="88" t="s">
        <v>316</v>
      </c>
      <c r="C86" s="85">
        <f>SUMIFS(INDEX(Diabetes_Full[#All],,MATCH(C$8,Diabetes_Full[#Headers],0)),Data!$B$1:$B$519,$A86,Data!$GT$1:$GT$519,C$10)</f>
        <v>3617</v>
      </c>
      <c r="D86" s="85">
        <f>SUMIFS(INDEX(Diabetes_Full[#All],,MATCH(D$8,Diabetes_Full[#Headers],0)),Data!$B$1:$B$519,$A86,Data!$GT$1:$GT$519,D$10)</f>
        <v>3227</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SUMIFS(INDEX(Diabetes_Full[#All],,MATCH(C$9,Diabetes_Full[#Headers],0)),Data!$B$1:$B$519,$A88,Data!$GT$1:$GT$519,C$10)</f>
        <v>3291</v>
      </c>
      <c r="D87" s="85">
        <f>SUMIFS(INDEX(Diabetes_Full[#All],,MATCH(D$9,Diabetes_Full[#Headers],0)),Data!$B$1:$B$519,$A88,Data!$GT$1:$GT$519,D$10)</f>
        <v>2941</v>
      </c>
      <c r="E87" s="85">
        <f>SUMIFS(INDEX(Diabetes_Full[#All],,MATCH(E$9,Diabetes_Full[#Headers],0)),Data!$B$1:$B$519,$A88,Data!$GT$1:$GT$519,E$10)</f>
        <v>0</v>
      </c>
      <c r="F87" s="85">
        <f>SUMIFS(INDEX(Diabetes_Full[#All],,MATCH(F$9,Diabetes_Full[#Headers],0)),Data!$B$1:$B$519,$A88,Data!$GT$1:$GT$519,F$10)</f>
        <v>0</v>
      </c>
      <c r="G87" s="85">
        <f>SUMIFS(INDEX(Diabetes_Full[#All],,MATCH(G$9,Diabetes_Full[#Headers],0)),Data!$B$1:$B$519,$A88,Data!$GT$1:$GT$519,G$10)</f>
        <v>0</v>
      </c>
      <c r="H87" s="85">
        <f>SUMIFS(INDEX(Diabetes_Full[#All],,MATCH(H$9,Diabetes_Full[#Headers],0)),Data!$B$1:$B$519,$A88,Data!$GT$1:$GT$519,H$10)</f>
        <v>0</v>
      </c>
      <c r="I87" s="85">
        <f>SUMIFS(INDEX(Diabetes_Full[#All],,MATCH(I$9,Diabetes_Full[#Headers],0)),Data!$B$1:$B$519,$A88,Data!$GT$1:$GT$519,I$10)</f>
        <v>0</v>
      </c>
      <c r="J87" s="85">
        <f>SUMIFS(INDEX(Diabetes_Full[#All],,MATCH(J$9,Diabetes_Full[#Headers],0)),Data!$B$1:$B$519,$A88,Data!$GT$1:$GT$519,J$10)</f>
        <v>0</v>
      </c>
      <c r="K87" s="85">
        <f>SUMIFS(INDEX(Diabetes_Full[#All],,MATCH(K$9,Diabetes_Full[#Headers],0)),Data!$B$1:$B$519,$A88,Data!$GT$1:$GT$519,K$10)</f>
        <v>0</v>
      </c>
      <c r="L87" s="85">
        <f>SUMIFS(INDEX(Diabetes_Full[#All],,MATCH(L$9,Diabetes_Full[#Headers],0)),Data!$B$1:$B$519,$A88,Data!$GT$1:$GT$519,L$10)</f>
        <v>0</v>
      </c>
      <c r="M87" s="85">
        <f>SUMIFS(INDEX(Diabetes_Full[#All],,MATCH(M$9,Diabetes_Full[#Headers],0)),Data!$B$1:$B$519,$A88,Data!$GT$1:$GT$519,M$10)</f>
        <v>0</v>
      </c>
      <c r="N87" s="85">
        <f>SUMIFS(INDEX(Diabetes_Full[#All],,MATCH(N$9,Diabetes_Full[#Headers],0)),Data!$B$1:$B$519,$A88,Data!$GT$1:$GT$519,N$10)</f>
        <v>0</v>
      </c>
    </row>
    <row r="88" spans="1:14" x14ac:dyDescent="0.3">
      <c r="A88" s="105" t="s">
        <v>175</v>
      </c>
      <c r="B88" s="89" t="s">
        <v>384</v>
      </c>
      <c r="C88" s="96">
        <f t="shared" si="5"/>
        <v>0.9098700580591651</v>
      </c>
      <c r="D88" s="96">
        <f t="shared" si="5"/>
        <v>0.91137279206693522</v>
      </c>
      <c r="E88" s="96" t="e">
        <f t="shared" si="5"/>
        <v>#N/A</v>
      </c>
      <c r="F88" s="96" t="e">
        <f t="shared" si="5"/>
        <v>#N/A</v>
      </c>
      <c r="G88" s="96" t="e">
        <f t="shared" si="5"/>
        <v>#N/A</v>
      </c>
      <c r="H88" s="96" t="e">
        <f t="shared" si="5"/>
        <v>#N/A</v>
      </c>
      <c r="I88" s="96" t="e">
        <f t="shared" si="5"/>
        <v>#N/A</v>
      </c>
      <c r="J88" s="96" t="e">
        <f t="shared" si="5"/>
        <v>#N/A</v>
      </c>
      <c r="K88" s="96" t="e">
        <f t="shared" si="5"/>
        <v>#N/A</v>
      </c>
      <c r="L88" s="96" t="e">
        <f t="shared" si="5"/>
        <v>#N/A</v>
      </c>
      <c r="M88" s="96" t="e">
        <f t="shared" si="5"/>
        <v>#N/A</v>
      </c>
      <c r="N88" s="96" t="e">
        <f t="shared" si="5"/>
        <v>#N/A</v>
      </c>
    </row>
    <row r="89" spans="1:14" x14ac:dyDescent="0.3">
      <c r="A89" s="105" t="s">
        <v>244</v>
      </c>
      <c r="B89" s="88" t="s">
        <v>316</v>
      </c>
      <c r="C89" s="85">
        <f>SUMIFS(INDEX(Diabetes_Full[#All],,MATCH(C$8,Diabetes_Full[#Headers],0)),Data!$B$1:$B$519,$A89,Data!$GT$1:$GT$519,C$10)</f>
        <v>2686</v>
      </c>
      <c r="D89" s="85">
        <f>SUMIFS(INDEX(Diabetes_Full[#All],,MATCH(D$8,Diabetes_Full[#Headers],0)),Data!$B$1:$B$519,$A89,Data!$GT$1:$GT$519,D$10)</f>
        <v>2725</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SUMIFS(INDEX(Diabetes_Full[#All],,MATCH(C$9,Diabetes_Full[#Headers],0)),Data!$B$1:$B$519,$A91,Data!$GT$1:$GT$519,C$10)</f>
        <v>2496</v>
      </c>
      <c r="D90" s="85">
        <f>SUMIFS(INDEX(Diabetes_Full[#All],,MATCH(D$9,Diabetes_Full[#Headers],0)),Data!$B$1:$B$519,$A91,Data!$GT$1:$GT$519,D$10)</f>
        <v>2521</v>
      </c>
      <c r="E90" s="85">
        <f>SUMIFS(INDEX(Diabetes_Full[#All],,MATCH(E$9,Diabetes_Full[#Headers],0)),Data!$B$1:$B$519,$A91,Data!$GT$1:$GT$519,E$10)</f>
        <v>0</v>
      </c>
      <c r="F90" s="85">
        <f>SUMIFS(INDEX(Diabetes_Full[#All],,MATCH(F$9,Diabetes_Full[#Headers],0)),Data!$B$1:$B$519,$A91,Data!$GT$1:$GT$519,F$10)</f>
        <v>0</v>
      </c>
      <c r="G90" s="85">
        <f>SUMIFS(INDEX(Diabetes_Full[#All],,MATCH(G$9,Diabetes_Full[#Headers],0)),Data!$B$1:$B$519,$A91,Data!$GT$1:$GT$519,G$10)</f>
        <v>0</v>
      </c>
      <c r="H90" s="85">
        <f>SUMIFS(INDEX(Diabetes_Full[#All],,MATCH(H$9,Diabetes_Full[#Headers],0)),Data!$B$1:$B$519,$A91,Data!$GT$1:$GT$519,H$10)</f>
        <v>0</v>
      </c>
      <c r="I90" s="85">
        <f>SUMIFS(INDEX(Diabetes_Full[#All],,MATCH(I$9,Diabetes_Full[#Headers],0)),Data!$B$1:$B$519,$A91,Data!$GT$1:$GT$519,I$10)</f>
        <v>0</v>
      </c>
      <c r="J90" s="85">
        <f>SUMIFS(INDEX(Diabetes_Full[#All],,MATCH(J$9,Diabetes_Full[#Headers],0)),Data!$B$1:$B$519,$A91,Data!$GT$1:$GT$519,J$10)</f>
        <v>0</v>
      </c>
      <c r="K90" s="85">
        <f>SUMIFS(INDEX(Diabetes_Full[#All],,MATCH(K$9,Diabetes_Full[#Headers],0)),Data!$B$1:$B$519,$A91,Data!$GT$1:$GT$519,K$10)</f>
        <v>0</v>
      </c>
      <c r="L90" s="85">
        <f>SUMIFS(INDEX(Diabetes_Full[#All],,MATCH(L$9,Diabetes_Full[#Headers],0)),Data!$B$1:$B$519,$A91,Data!$GT$1:$GT$519,L$10)</f>
        <v>0</v>
      </c>
      <c r="M90" s="85">
        <f>SUMIFS(INDEX(Diabetes_Full[#All],,MATCH(M$9,Diabetes_Full[#Headers],0)),Data!$B$1:$B$519,$A91,Data!$GT$1:$GT$519,M$10)</f>
        <v>0</v>
      </c>
      <c r="N90" s="85">
        <f>SUMIFS(INDEX(Diabetes_Full[#All],,MATCH(N$9,Diabetes_Full[#Headers],0)),Data!$B$1:$B$519,$A91,Data!$GT$1:$GT$519,N$10)</f>
        <v>0</v>
      </c>
    </row>
    <row r="91" spans="1:14" x14ac:dyDescent="0.3">
      <c r="A91" s="105" t="s">
        <v>244</v>
      </c>
      <c r="B91" s="89" t="s">
        <v>384</v>
      </c>
      <c r="C91" s="96">
        <f t="shared" si="5"/>
        <v>0.92926284437825768</v>
      </c>
      <c r="D91" s="96">
        <f t="shared" si="5"/>
        <v>0.9251376146788991</v>
      </c>
      <c r="E91" s="96" t="e">
        <f t="shared" si="5"/>
        <v>#N/A</v>
      </c>
      <c r="F91" s="96" t="e">
        <f t="shared" si="5"/>
        <v>#N/A</v>
      </c>
      <c r="G91" s="96" t="e">
        <f t="shared" si="5"/>
        <v>#N/A</v>
      </c>
      <c r="H91" s="96" t="e">
        <f t="shared" si="5"/>
        <v>#N/A</v>
      </c>
      <c r="I91" s="96" t="e">
        <f t="shared" si="5"/>
        <v>#N/A</v>
      </c>
      <c r="J91" s="96" t="e">
        <f t="shared" si="5"/>
        <v>#N/A</v>
      </c>
      <c r="K91" s="96" t="e">
        <f t="shared" si="5"/>
        <v>#N/A</v>
      </c>
      <c r="L91" s="96" t="e">
        <f t="shared" si="5"/>
        <v>#N/A</v>
      </c>
      <c r="M91" s="96" t="e">
        <f t="shared" si="5"/>
        <v>#N/A</v>
      </c>
      <c r="N91" s="96" t="e">
        <f t="shared" si="5"/>
        <v>#N/A</v>
      </c>
    </row>
    <row r="92" spans="1:14" x14ac:dyDescent="0.3">
      <c r="A92" s="104" t="s">
        <v>246</v>
      </c>
      <c r="B92" s="88" t="s">
        <v>316</v>
      </c>
      <c r="C92" s="85">
        <f>SUMIFS(INDEX(Diabetes_Full[#All],,MATCH(C$8,Diabetes_Full[#Headers],0)),Data!$B$1:$B$519,$A92,Data!$GT$1:$GT$519,C$10)</f>
        <v>3785</v>
      </c>
      <c r="D92" s="85">
        <f>SUMIFS(INDEX(Diabetes_Full[#All],,MATCH(D$8,Diabetes_Full[#Headers],0)),Data!$B$1:$B$519,$A92,Data!$GT$1:$GT$519,D$10)</f>
        <v>3367</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SUMIFS(INDEX(Diabetes_Full[#All],,MATCH(C$9,Diabetes_Full[#Headers],0)),Data!$B$1:$B$519,$A94,Data!$GT$1:$GT$519,C$10)</f>
        <v>3668</v>
      </c>
      <c r="D93" s="85">
        <f>SUMIFS(INDEX(Diabetes_Full[#All],,MATCH(D$9,Diabetes_Full[#Headers],0)),Data!$B$1:$B$519,$A94,Data!$GT$1:$GT$519,D$10)</f>
        <v>3259</v>
      </c>
      <c r="E93" s="85">
        <f>SUMIFS(INDEX(Diabetes_Full[#All],,MATCH(E$9,Diabetes_Full[#Headers],0)),Data!$B$1:$B$519,$A94,Data!$GT$1:$GT$519,E$10)</f>
        <v>0</v>
      </c>
      <c r="F93" s="85">
        <f>SUMIFS(INDEX(Diabetes_Full[#All],,MATCH(F$9,Diabetes_Full[#Headers],0)),Data!$B$1:$B$519,$A94,Data!$GT$1:$GT$519,F$10)</f>
        <v>0</v>
      </c>
      <c r="G93" s="85">
        <f>SUMIFS(INDEX(Diabetes_Full[#All],,MATCH(G$9,Diabetes_Full[#Headers],0)),Data!$B$1:$B$519,$A94,Data!$GT$1:$GT$519,G$10)</f>
        <v>0</v>
      </c>
      <c r="H93" s="85">
        <f>SUMIFS(INDEX(Diabetes_Full[#All],,MATCH(H$9,Diabetes_Full[#Headers],0)),Data!$B$1:$B$519,$A94,Data!$GT$1:$GT$519,H$10)</f>
        <v>0</v>
      </c>
      <c r="I93" s="85">
        <f>SUMIFS(INDEX(Diabetes_Full[#All],,MATCH(I$9,Diabetes_Full[#Headers],0)),Data!$B$1:$B$519,$A94,Data!$GT$1:$GT$519,I$10)</f>
        <v>0</v>
      </c>
      <c r="J93" s="85">
        <f>SUMIFS(INDEX(Diabetes_Full[#All],,MATCH(J$9,Diabetes_Full[#Headers],0)),Data!$B$1:$B$519,$A94,Data!$GT$1:$GT$519,J$10)</f>
        <v>0</v>
      </c>
      <c r="K93" s="85">
        <f>SUMIFS(INDEX(Diabetes_Full[#All],,MATCH(K$9,Diabetes_Full[#Headers],0)),Data!$B$1:$B$519,$A94,Data!$GT$1:$GT$519,K$10)</f>
        <v>0</v>
      </c>
      <c r="L93" s="85">
        <f>SUMIFS(INDEX(Diabetes_Full[#All],,MATCH(L$9,Diabetes_Full[#Headers],0)),Data!$B$1:$B$519,$A94,Data!$GT$1:$GT$519,L$10)</f>
        <v>0</v>
      </c>
      <c r="M93" s="85">
        <f>SUMIFS(INDEX(Diabetes_Full[#All],,MATCH(M$9,Diabetes_Full[#Headers],0)),Data!$B$1:$B$519,$A94,Data!$GT$1:$GT$519,M$10)</f>
        <v>0</v>
      </c>
      <c r="N93" s="85">
        <f>SUMIFS(INDEX(Diabetes_Full[#All],,MATCH(N$9,Diabetes_Full[#Headers],0)),Data!$B$1:$B$519,$A94,Data!$GT$1:$GT$519,N$10)</f>
        <v>0</v>
      </c>
    </row>
    <row r="94" spans="1:14" x14ac:dyDescent="0.3">
      <c r="A94" s="104" t="s">
        <v>246</v>
      </c>
      <c r="B94" s="89" t="s">
        <v>384</v>
      </c>
      <c r="C94" s="96">
        <f t="shared" si="5"/>
        <v>0.96908850726552176</v>
      </c>
      <c r="D94" s="96">
        <f t="shared" si="5"/>
        <v>0.96792396792396795</v>
      </c>
      <c r="E94" s="96" t="e">
        <f t="shared" si="5"/>
        <v>#N/A</v>
      </c>
      <c r="F94" s="96" t="e">
        <f t="shared" si="5"/>
        <v>#N/A</v>
      </c>
      <c r="G94" s="96" t="e">
        <f t="shared" si="5"/>
        <v>#N/A</v>
      </c>
      <c r="H94" s="96" t="e">
        <f t="shared" si="5"/>
        <v>#N/A</v>
      </c>
      <c r="I94" s="96" t="e">
        <f t="shared" si="5"/>
        <v>#N/A</v>
      </c>
      <c r="J94" s="96" t="e">
        <f t="shared" si="5"/>
        <v>#N/A</v>
      </c>
      <c r="K94" s="96" t="e">
        <f t="shared" si="5"/>
        <v>#N/A</v>
      </c>
      <c r="L94" s="96" t="e">
        <f t="shared" si="5"/>
        <v>#N/A</v>
      </c>
      <c r="M94" s="96" t="e">
        <f t="shared" si="5"/>
        <v>#N/A</v>
      </c>
      <c r="N94" s="96" t="e">
        <f t="shared" si="5"/>
        <v>#N/A</v>
      </c>
    </row>
    <row r="95" spans="1:14" x14ac:dyDescent="0.3">
      <c r="A95" s="104" t="s">
        <v>245</v>
      </c>
      <c r="B95" s="88" t="s">
        <v>316</v>
      </c>
      <c r="C95" s="85">
        <f>SUMIFS(INDEX(Diabetes_Full[#All],,MATCH(C$8,Diabetes_Full[#Headers],0)),Data!$B$1:$B$519,$A95,Data!$GT$1:$GT$519,C$10)</f>
        <v>2676</v>
      </c>
      <c r="D95" s="85">
        <f>SUMIFS(INDEX(Diabetes_Full[#All],,MATCH(D$8,Diabetes_Full[#Headers],0)),Data!$B$1:$B$519,$A95,Data!$GT$1:$GT$519,D$10)</f>
        <v>2700</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SUMIFS(INDEX(Diabetes_Full[#All],,MATCH(C$9,Diabetes_Full[#Headers],0)),Data!$B$1:$B$519,$A97,Data!$GT$1:$GT$519,C$10)</f>
        <v>2583</v>
      </c>
      <c r="D96" s="85">
        <f>SUMIFS(INDEX(Diabetes_Full[#All],,MATCH(D$9,Diabetes_Full[#Headers],0)),Data!$B$1:$B$519,$A97,Data!$GT$1:$GT$519,D$10)</f>
        <v>2610</v>
      </c>
      <c r="E96" s="85">
        <f>SUMIFS(INDEX(Diabetes_Full[#All],,MATCH(E$9,Diabetes_Full[#Headers],0)),Data!$B$1:$B$519,$A97,Data!$GT$1:$GT$519,E$10)</f>
        <v>0</v>
      </c>
      <c r="F96" s="85">
        <f>SUMIFS(INDEX(Diabetes_Full[#All],,MATCH(F$9,Diabetes_Full[#Headers],0)),Data!$B$1:$B$519,$A97,Data!$GT$1:$GT$519,F$10)</f>
        <v>0</v>
      </c>
      <c r="G96" s="85">
        <f>SUMIFS(INDEX(Diabetes_Full[#All],,MATCH(G$9,Diabetes_Full[#Headers],0)),Data!$B$1:$B$519,$A97,Data!$GT$1:$GT$519,G$10)</f>
        <v>0</v>
      </c>
      <c r="H96" s="85">
        <f>SUMIFS(INDEX(Diabetes_Full[#All],,MATCH(H$9,Diabetes_Full[#Headers],0)),Data!$B$1:$B$519,$A97,Data!$GT$1:$GT$519,H$10)</f>
        <v>0</v>
      </c>
      <c r="I96" s="85">
        <f>SUMIFS(INDEX(Diabetes_Full[#All],,MATCH(I$9,Diabetes_Full[#Headers],0)),Data!$B$1:$B$519,$A97,Data!$GT$1:$GT$519,I$10)</f>
        <v>0</v>
      </c>
      <c r="J96" s="85">
        <f>SUMIFS(INDEX(Diabetes_Full[#All],,MATCH(J$9,Diabetes_Full[#Headers],0)),Data!$B$1:$B$519,$A97,Data!$GT$1:$GT$519,J$10)</f>
        <v>0</v>
      </c>
      <c r="K96" s="85">
        <f>SUMIFS(INDEX(Diabetes_Full[#All],,MATCH(K$9,Diabetes_Full[#Headers],0)),Data!$B$1:$B$519,$A97,Data!$GT$1:$GT$519,K$10)</f>
        <v>0</v>
      </c>
      <c r="L96" s="85">
        <f>SUMIFS(INDEX(Diabetes_Full[#All],,MATCH(L$9,Diabetes_Full[#Headers],0)),Data!$B$1:$B$519,$A97,Data!$GT$1:$GT$519,L$10)</f>
        <v>0</v>
      </c>
      <c r="M96" s="85">
        <f>SUMIFS(INDEX(Diabetes_Full[#All],,MATCH(M$9,Diabetes_Full[#Headers],0)),Data!$B$1:$B$519,$A97,Data!$GT$1:$GT$519,M$10)</f>
        <v>0</v>
      </c>
      <c r="N96" s="85">
        <f>SUMIFS(INDEX(Diabetes_Full[#All],,MATCH(N$9,Diabetes_Full[#Headers],0)),Data!$B$1:$B$519,$A97,Data!$GT$1:$GT$519,N$10)</f>
        <v>0</v>
      </c>
    </row>
    <row r="97" spans="1:14" x14ac:dyDescent="0.3">
      <c r="A97" s="104" t="s">
        <v>245</v>
      </c>
      <c r="B97" s="89" t="s">
        <v>384</v>
      </c>
      <c r="C97" s="96">
        <f t="shared" si="5"/>
        <v>0.9652466367713004</v>
      </c>
      <c r="D97" s="96">
        <f t="shared" si="5"/>
        <v>0.96666666666666667</v>
      </c>
      <c r="E97" s="96" t="e">
        <f t="shared" si="5"/>
        <v>#N/A</v>
      </c>
      <c r="F97" s="96" t="e">
        <f t="shared" si="5"/>
        <v>#N/A</v>
      </c>
      <c r="G97" s="96" t="e">
        <f t="shared" si="5"/>
        <v>#N/A</v>
      </c>
      <c r="H97" s="96" t="e">
        <f t="shared" si="5"/>
        <v>#N/A</v>
      </c>
      <c r="I97" s="96" t="e">
        <f t="shared" si="5"/>
        <v>#N/A</v>
      </c>
      <c r="J97" s="96" t="e">
        <f t="shared" si="5"/>
        <v>#N/A</v>
      </c>
      <c r="K97" s="96" t="e">
        <f t="shared" si="5"/>
        <v>#N/A</v>
      </c>
      <c r="L97" s="96" t="e">
        <f t="shared" si="5"/>
        <v>#N/A</v>
      </c>
      <c r="M97" s="96" t="e">
        <f t="shared" si="5"/>
        <v>#N/A</v>
      </c>
      <c r="N97" s="96" t="e">
        <f t="shared" si="5"/>
        <v>#N/A</v>
      </c>
    </row>
    <row r="98" spans="1:14" x14ac:dyDescent="0.3">
      <c r="A98" s="105" t="s">
        <v>185</v>
      </c>
      <c r="B98" s="88" t="s">
        <v>316</v>
      </c>
      <c r="C98" s="85">
        <f>SUMIFS(INDEX(Diabetes_Full[#All],,MATCH(C$8,Diabetes_Full[#Headers],0)),Data!$B$1:$B$519,$A98,Data!$GT$1:$GT$519,C$10)</f>
        <v>3152</v>
      </c>
      <c r="D98" s="85">
        <f>SUMIFS(INDEX(Diabetes_Full[#All],,MATCH(D$8,Diabetes_Full[#Headers],0)),Data!$B$1:$B$519,$A98,Data!$GT$1:$GT$519,D$10)</f>
        <v>3198</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SUMIFS(INDEX(Diabetes_Full[#All],,MATCH(C$9,Diabetes_Full[#Headers],0)),Data!$B$1:$B$519,$A100,Data!$GT$1:$GT$519,C$10)</f>
        <v>3040</v>
      </c>
      <c r="D99" s="85">
        <f>SUMIFS(INDEX(Diabetes_Full[#All],,MATCH(D$9,Diabetes_Full[#Headers],0)),Data!$B$1:$B$519,$A100,Data!$GT$1:$GT$519,D$10)</f>
        <v>3089</v>
      </c>
      <c r="E99" s="85">
        <f>SUMIFS(INDEX(Diabetes_Full[#All],,MATCH(E$9,Diabetes_Full[#Headers],0)),Data!$B$1:$B$519,$A100,Data!$GT$1:$GT$519,E$10)</f>
        <v>0</v>
      </c>
      <c r="F99" s="85">
        <f>SUMIFS(INDEX(Diabetes_Full[#All],,MATCH(F$9,Diabetes_Full[#Headers],0)),Data!$B$1:$B$519,$A100,Data!$GT$1:$GT$519,F$10)</f>
        <v>0</v>
      </c>
      <c r="G99" s="85">
        <f>SUMIFS(INDEX(Diabetes_Full[#All],,MATCH(G$9,Diabetes_Full[#Headers],0)),Data!$B$1:$B$519,$A100,Data!$GT$1:$GT$519,G$10)</f>
        <v>0</v>
      </c>
      <c r="H99" s="85">
        <f>SUMIFS(INDEX(Diabetes_Full[#All],,MATCH(H$9,Diabetes_Full[#Headers],0)),Data!$B$1:$B$519,$A100,Data!$GT$1:$GT$519,H$10)</f>
        <v>0</v>
      </c>
      <c r="I99" s="85">
        <f>SUMIFS(INDEX(Diabetes_Full[#All],,MATCH(I$9,Diabetes_Full[#Headers],0)),Data!$B$1:$B$519,$A100,Data!$GT$1:$GT$519,I$10)</f>
        <v>0</v>
      </c>
      <c r="J99" s="85">
        <f>SUMIFS(INDEX(Diabetes_Full[#All],,MATCH(J$9,Diabetes_Full[#Headers],0)),Data!$B$1:$B$519,$A100,Data!$GT$1:$GT$519,J$10)</f>
        <v>0</v>
      </c>
      <c r="K99" s="85">
        <f>SUMIFS(INDEX(Diabetes_Full[#All],,MATCH(K$9,Diabetes_Full[#Headers],0)),Data!$B$1:$B$519,$A100,Data!$GT$1:$GT$519,K$10)</f>
        <v>0</v>
      </c>
      <c r="L99" s="85">
        <f>SUMIFS(INDEX(Diabetes_Full[#All],,MATCH(L$9,Diabetes_Full[#Headers],0)),Data!$B$1:$B$519,$A100,Data!$GT$1:$GT$519,L$10)</f>
        <v>0</v>
      </c>
      <c r="M99" s="85">
        <f>SUMIFS(INDEX(Diabetes_Full[#All],,MATCH(M$9,Diabetes_Full[#Headers],0)),Data!$B$1:$B$519,$A100,Data!$GT$1:$GT$519,M$10)</f>
        <v>0</v>
      </c>
      <c r="N99" s="85">
        <f>SUMIFS(INDEX(Diabetes_Full[#All],,MATCH(N$9,Diabetes_Full[#Headers],0)),Data!$B$1:$B$519,$A100,Data!$GT$1:$GT$519,N$10)</f>
        <v>0</v>
      </c>
    </row>
    <row r="100" spans="1:14" x14ac:dyDescent="0.3">
      <c r="A100" s="105" t="s">
        <v>185</v>
      </c>
      <c r="B100" s="89" t="s">
        <v>384</v>
      </c>
      <c r="C100" s="96">
        <f t="shared" si="5"/>
        <v>0.96446700507614214</v>
      </c>
      <c r="D100" s="96">
        <f t="shared" si="5"/>
        <v>0.96591619762351466</v>
      </c>
      <c r="E100" s="96" t="e">
        <f t="shared" si="5"/>
        <v>#N/A</v>
      </c>
      <c r="F100" s="96" t="e">
        <f t="shared" si="5"/>
        <v>#N/A</v>
      </c>
      <c r="G100" s="96" t="e">
        <f t="shared" si="5"/>
        <v>#N/A</v>
      </c>
      <c r="H100" s="96" t="e">
        <f t="shared" si="5"/>
        <v>#N/A</v>
      </c>
      <c r="I100" s="96" t="e">
        <f t="shared" si="5"/>
        <v>#N/A</v>
      </c>
      <c r="J100" s="96" t="e">
        <f t="shared" si="5"/>
        <v>#N/A</v>
      </c>
      <c r="K100" s="96" t="e">
        <f t="shared" si="5"/>
        <v>#N/A</v>
      </c>
      <c r="L100" s="96" t="e">
        <f t="shared" si="5"/>
        <v>#N/A</v>
      </c>
      <c r="M100" s="96" t="e">
        <f t="shared" si="5"/>
        <v>#N/A</v>
      </c>
      <c r="N100" s="96" t="e">
        <f t="shared" si="5"/>
        <v>#N/A</v>
      </c>
    </row>
    <row r="101" spans="1:14" x14ac:dyDescent="0.3">
      <c r="A101" s="105" t="s">
        <v>248</v>
      </c>
      <c r="B101" s="88" t="s">
        <v>316</v>
      </c>
      <c r="C101" s="85">
        <f>SUMIFS(INDEX(Diabetes_Full[#All],,MATCH(C$8,Diabetes_Full[#Headers],0)),Data!$B$1:$B$519,$A101,Data!$GT$1:$GT$519,C$10)</f>
        <v>3063</v>
      </c>
      <c r="D101" s="85">
        <f>SUMIFS(INDEX(Diabetes_Full[#All],,MATCH(D$8,Diabetes_Full[#Headers],0)),Data!$B$1:$B$519,$A101,Data!$GT$1:$GT$519,D$10)</f>
        <v>3099</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SUMIFS(INDEX(Diabetes_Full[#All],,MATCH(C$9,Diabetes_Full[#Headers],0)),Data!$B$1:$B$519,$A103,Data!$GT$1:$GT$519,C$10)</f>
        <v>2885</v>
      </c>
      <c r="D102" s="85">
        <f>SUMIFS(INDEX(Diabetes_Full[#All],,MATCH(D$9,Diabetes_Full[#Headers],0)),Data!$B$1:$B$519,$A103,Data!$GT$1:$GT$519,D$10)</f>
        <v>2919</v>
      </c>
      <c r="E102" s="85">
        <f>SUMIFS(INDEX(Diabetes_Full[#All],,MATCH(E$9,Diabetes_Full[#Headers],0)),Data!$B$1:$B$519,$A103,Data!$GT$1:$GT$519,E$10)</f>
        <v>0</v>
      </c>
      <c r="F102" s="85">
        <f>SUMIFS(INDEX(Diabetes_Full[#All],,MATCH(F$9,Diabetes_Full[#Headers],0)),Data!$B$1:$B$519,$A103,Data!$GT$1:$GT$519,F$10)</f>
        <v>0</v>
      </c>
      <c r="G102" s="85">
        <f>SUMIFS(INDEX(Diabetes_Full[#All],,MATCH(G$9,Diabetes_Full[#Headers],0)),Data!$B$1:$B$519,$A103,Data!$GT$1:$GT$519,G$10)</f>
        <v>0</v>
      </c>
      <c r="H102" s="85">
        <f>SUMIFS(INDEX(Diabetes_Full[#All],,MATCH(H$9,Diabetes_Full[#Headers],0)),Data!$B$1:$B$519,$A103,Data!$GT$1:$GT$519,H$10)</f>
        <v>0</v>
      </c>
      <c r="I102" s="85">
        <f>SUMIFS(INDEX(Diabetes_Full[#All],,MATCH(I$9,Diabetes_Full[#Headers],0)),Data!$B$1:$B$519,$A103,Data!$GT$1:$GT$519,I$10)</f>
        <v>0</v>
      </c>
      <c r="J102" s="85">
        <f>SUMIFS(INDEX(Diabetes_Full[#All],,MATCH(J$9,Diabetes_Full[#Headers],0)),Data!$B$1:$B$519,$A103,Data!$GT$1:$GT$519,J$10)</f>
        <v>0</v>
      </c>
      <c r="K102" s="85">
        <f>SUMIFS(INDEX(Diabetes_Full[#All],,MATCH(K$9,Diabetes_Full[#Headers],0)),Data!$B$1:$B$519,$A103,Data!$GT$1:$GT$519,K$10)</f>
        <v>0</v>
      </c>
      <c r="L102" s="85">
        <f>SUMIFS(INDEX(Diabetes_Full[#All],,MATCH(L$9,Diabetes_Full[#Headers],0)),Data!$B$1:$B$519,$A103,Data!$GT$1:$GT$519,L$10)</f>
        <v>0</v>
      </c>
      <c r="M102" s="85">
        <f>SUMIFS(INDEX(Diabetes_Full[#All],,MATCH(M$9,Diabetes_Full[#Headers],0)),Data!$B$1:$B$519,$A103,Data!$GT$1:$GT$519,M$10)</f>
        <v>0</v>
      </c>
      <c r="N102" s="85">
        <f>SUMIFS(INDEX(Diabetes_Full[#All],,MATCH(N$9,Diabetes_Full[#Headers],0)),Data!$B$1:$B$519,$A103,Data!$GT$1:$GT$519,N$10)</f>
        <v>0</v>
      </c>
    </row>
    <row r="103" spans="1:14" x14ac:dyDescent="0.3">
      <c r="A103" s="105" t="s">
        <v>248</v>
      </c>
      <c r="B103" s="89" t="s">
        <v>384</v>
      </c>
      <c r="C103" s="96">
        <f t="shared" si="5"/>
        <v>0.94188703885079983</v>
      </c>
      <c r="D103" s="96">
        <f t="shared" si="5"/>
        <v>0.94191674733785091</v>
      </c>
      <c r="E103" s="96" t="e">
        <f t="shared" si="5"/>
        <v>#N/A</v>
      </c>
      <c r="F103" s="96" t="e">
        <f t="shared" si="5"/>
        <v>#N/A</v>
      </c>
      <c r="G103" s="96" t="e">
        <f t="shared" si="5"/>
        <v>#N/A</v>
      </c>
      <c r="H103" s="96" t="e">
        <f t="shared" si="5"/>
        <v>#N/A</v>
      </c>
      <c r="I103" s="96" t="e">
        <f t="shared" si="5"/>
        <v>#N/A</v>
      </c>
      <c r="J103" s="96" t="e">
        <f t="shared" si="5"/>
        <v>#N/A</v>
      </c>
      <c r="K103" s="96" t="e">
        <f t="shared" si="5"/>
        <v>#N/A</v>
      </c>
      <c r="L103" s="96" t="e">
        <f t="shared" si="5"/>
        <v>#N/A</v>
      </c>
      <c r="M103" s="96" t="e">
        <f t="shared" si="5"/>
        <v>#N/A</v>
      </c>
      <c r="N103" s="96" t="e">
        <f t="shared" si="5"/>
        <v>#N/A</v>
      </c>
    </row>
    <row r="104" spans="1:14" x14ac:dyDescent="0.3">
      <c r="A104" s="104" t="s">
        <v>127</v>
      </c>
      <c r="B104" s="88" t="s">
        <v>316</v>
      </c>
      <c r="C104" s="85">
        <f>SUMIFS(INDEX(Diabetes_Full[#All],,MATCH(C$8,Diabetes_Full[#Headers],0)),Data!$B$1:$B$519,$A104,Data!$GT$1:$GT$519,C$10)</f>
        <v>3191</v>
      </c>
      <c r="D104" s="85">
        <f>SUMIFS(INDEX(Diabetes_Full[#All],,MATCH(D$8,Diabetes_Full[#Headers],0)),Data!$B$1:$B$519,$A104,Data!$GT$1:$GT$519,D$10)</f>
        <v>3227</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SUMIFS(INDEX(Diabetes_Full[#All],,MATCH(C$9,Diabetes_Full[#Headers],0)),Data!$B$1:$B$519,$A106,Data!$GT$1:$GT$519,C$10)</f>
        <v>2906</v>
      </c>
      <c r="D105" s="85">
        <f>SUMIFS(INDEX(Diabetes_Full[#All],,MATCH(D$9,Diabetes_Full[#Headers],0)),Data!$B$1:$B$519,$A106,Data!$GT$1:$GT$519,D$10)</f>
        <v>2938</v>
      </c>
      <c r="E105" s="85">
        <f>SUMIFS(INDEX(Diabetes_Full[#All],,MATCH(E$9,Diabetes_Full[#Headers],0)),Data!$B$1:$B$519,$A106,Data!$GT$1:$GT$519,E$10)</f>
        <v>0</v>
      </c>
      <c r="F105" s="85">
        <f>SUMIFS(INDEX(Diabetes_Full[#All],,MATCH(F$9,Diabetes_Full[#Headers],0)),Data!$B$1:$B$519,$A106,Data!$GT$1:$GT$519,F$10)</f>
        <v>0</v>
      </c>
      <c r="G105" s="85">
        <f>SUMIFS(INDEX(Diabetes_Full[#All],,MATCH(G$9,Diabetes_Full[#Headers],0)),Data!$B$1:$B$519,$A106,Data!$GT$1:$GT$519,G$10)</f>
        <v>0</v>
      </c>
      <c r="H105" s="85">
        <f>SUMIFS(INDEX(Diabetes_Full[#All],,MATCH(H$9,Diabetes_Full[#Headers],0)),Data!$B$1:$B$519,$A106,Data!$GT$1:$GT$519,H$10)</f>
        <v>0</v>
      </c>
      <c r="I105" s="85">
        <f>SUMIFS(INDEX(Diabetes_Full[#All],,MATCH(I$9,Diabetes_Full[#Headers],0)),Data!$B$1:$B$519,$A106,Data!$GT$1:$GT$519,I$10)</f>
        <v>0</v>
      </c>
      <c r="J105" s="85">
        <f>SUMIFS(INDEX(Diabetes_Full[#All],,MATCH(J$9,Diabetes_Full[#Headers],0)),Data!$B$1:$B$519,$A106,Data!$GT$1:$GT$519,J$10)</f>
        <v>0</v>
      </c>
      <c r="K105" s="85">
        <f>SUMIFS(INDEX(Diabetes_Full[#All],,MATCH(K$9,Diabetes_Full[#Headers],0)),Data!$B$1:$B$519,$A106,Data!$GT$1:$GT$519,K$10)</f>
        <v>0</v>
      </c>
      <c r="L105" s="85">
        <f>SUMIFS(INDEX(Diabetes_Full[#All],,MATCH(L$9,Diabetes_Full[#Headers],0)),Data!$B$1:$B$519,$A106,Data!$GT$1:$GT$519,L$10)</f>
        <v>0</v>
      </c>
      <c r="M105" s="85">
        <f>SUMIFS(INDEX(Diabetes_Full[#All],,MATCH(M$9,Diabetes_Full[#Headers],0)),Data!$B$1:$B$519,$A106,Data!$GT$1:$GT$519,M$10)</f>
        <v>0</v>
      </c>
      <c r="N105" s="85">
        <f>SUMIFS(INDEX(Diabetes_Full[#All],,MATCH(N$9,Diabetes_Full[#Headers],0)),Data!$B$1:$B$519,$A106,Data!$GT$1:$GT$519,N$10)</f>
        <v>0</v>
      </c>
    </row>
    <row r="106" spans="1:14" x14ac:dyDescent="0.3">
      <c r="A106" s="104" t="s">
        <v>127</v>
      </c>
      <c r="B106" s="88" t="s">
        <v>384</v>
      </c>
      <c r="C106" s="96">
        <f t="shared" si="5"/>
        <v>0.91068630523346916</v>
      </c>
      <c r="D106" s="96">
        <f t="shared" si="5"/>
        <v>0.91044313603966531</v>
      </c>
      <c r="E106" s="96" t="e">
        <f t="shared" si="5"/>
        <v>#N/A</v>
      </c>
      <c r="F106" s="96" t="e">
        <f t="shared" si="5"/>
        <v>#N/A</v>
      </c>
      <c r="G106" s="96" t="e">
        <f t="shared" si="5"/>
        <v>#N/A</v>
      </c>
      <c r="H106" s="96" t="e">
        <f t="shared" si="5"/>
        <v>#N/A</v>
      </c>
      <c r="I106" s="96" t="e">
        <f t="shared" si="5"/>
        <v>#N/A</v>
      </c>
      <c r="J106" s="96" t="e">
        <f t="shared" si="5"/>
        <v>#N/A</v>
      </c>
      <c r="K106" s="96" t="e">
        <f t="shared" si="5"/>
        <v>#N/A</v>
      </c>
      <c r="L106" s="96" t="e">
        <f t="shared" si="5"/>
        <v>#N/A</v>
      </c>
      <c r="M106" s="96" t="e">
        <f t="shared" si="5"/>
        <v>#N/A</v>
      </c>
      <c r="N106" s="96" t="e">
        <f t="shared" si="5"/>
        <v>#N/A</v>
      </c>
    </row>
    <row r="107" spans="1:14" x14ac:dyDescent="0.3">
      <c r="A107" s="105" t="s">
        <v>135</v>
      </c>
      <c r="B107" s="88" t="s">
        <v>316</v>
      </c>
      <c r="C107" s="85">
        <f>SUMIFS(INDEX(Diabetes_Full[#All],,MATCH(C$8,Diabetes_Full[#Headers],0)),Data!$B$1:$B$519,$A107,Data!$GT$1:$GT$519,C$10)</f>
        <v>2021</v>
      </c>
      <c r="D107" s="85">
        <f>SUMIFS(INDEX(Diabetes_Full[#All],,MATCH(D$8,Diabetes_Full[#Headers],0)),Data!$B$1:$B$519,$A107,Data!$GT$1:$GT$519,D$10)</f>
        <v>2101</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SUMIFS(INDEX(Diabetes_Full[#All],,MATCH(C$9,Diabetes_Full[#Headers],0)),Data!$B$1:$B$519,$A109,Data!$GT$1:$GT$519,C$10)</f>
        <v>1829</v>
      </c>
      <c r="D108" s="85">
        <f>SUMIFS(INDEX(Diabetes_Full[#All],,MATCH(D$9,Diabetes_Full[#Headers],0)),Data!$B$1:$B$519,$A109,Data!$GT$1:$GT$519,D$10)</f>
        <v>1916</v>
      </c>
      <c r="E108" s="85">
        <f>SUMIFS(INDEX(Diabetes_Full[#All],,MATCH(E$9,Diabetes_Full[#Headers],0)),Data!$B$1:$B$519,$A109,Data!$GT$1:$GT$519,E$10)</f>
        <v>0</v>
      </c>
      <c r="F108" s="85">
        <f>SUMIFS(INDEX(Diabetes_Full[#All],,MATCH(F$9,Diabetes_Full[#Headers],0)),Data!$B$1:$B$519,$A109,Data!$GT$1:$GT$519,F$10)</f>
        <v>0</v>
      </c>
      <c r="G108" s="85">
        <f>SUMIFS(INDEX(Diabetes_Full[#All],,MATCH(G$9,Diabetes_Full[#Headers],0)),Data!$B$1:$B$519,$A109,Data!$GT$1:$GT$519,G$10)</f>
        <v>0</v>
      </c>
      <c r="H108" s="85">
        <f>SUMIFS(INDEX(Diabetes_Full[#All],,MATCH(H$9,Diabetes_Full[#Headers],0)),Data!$B$1:$B$519,$A109,Data!$GT$1:$GT$519,H$10)</f>
        <v>0</v>
      </c>
      <c r="I108" s="85">
        <f>SUMIFS(INDEX(Diabetes_Full[#All],,MATCH(I$9,Diabetes_Full[#Headers],0)),Data!$B$1:$B$519,$A109,Data!$GT$1:$GT$519,I$10)</f>
        <v>0</v>
      </c>
      <c r="J108" s="85">
        <f>SUMIFS(INDEX(Diabetes_Full[#All],,MATCH(J$9,Diabetes_Full[#Headers],0)),Data!$B$1:$B$519,$A109,Data!$GT$1:$GT$519,J$10)</f>
        <v>0</v>
      </c>
      <c r="K108" s="85">
        <f>SUMIFS(INDEX(Diabetes_Full[#All],,MATCH(K$9,Diabetes_Full[#Headers],0)),Data!$B$1:$B$519,$A109,Data!$GT$1:$GT$519,K$10)</f>
        <v>0</v>
      </c>
      <c r="L108" s="85">
        <f>SUMIFS(INDEX(Diabetes_Full[#All],,MATCH(L$9,Diabetes_Full[#Headers],0)),Data!$B$1:$B$519,$A109,Data!$GT$1:$GT$519,L$10)</f>
        <v>0</v>
      </c>
      <c r="M108" s="85">
        <f>SUMIFS(INDEX(Diabetes_Full[#All],,MATCH(M$9,Diabetes_Full[#Headers],0)),Data!$B$1:$B$519,$A109,Data!$GT$1:$GT$519,M$10)</f>
        <v>0</v>
      </c>
      <c r="N108" s="85">
        <f>SUMIFS(INDEX(Diabetes_Full[#All],,MATCH(N$9,Diabetes_Full[#Headers],0)),Data!$B$1:$B$519,$A109,Data!$GT$1:$GT$519,N$10)</f>
        <v>0</v>
      </c>
    </row>
    <row r="109" spans="1:14" x14ac:dyDescent="0.3">
      <c r="A109" s="105" t="s">
        <v>135</v>
      </c>
      <c r="B109" s="88" t="s">
        <v>384</v>
      </c>
      <c r="C109" s="96">
        <f t="shared" si="5"/>
        <v>0.90499752597723904</v>
      </c>
      <c r="D109" s="96">
        <f t="shared" si="5"/>
        <v>0.91194669205140411</v>
      </c>
      <c r="E109" s="96" t="e">
        <f t="shared" si="5"/>
        <v>#N/A</v>
      </c>
      <c r="F109" s="96" t="e">
        <f t="shared" si="5"/>
        <v>#N/A</v>
      </c>
      <c r="G109" s="96" t="e">
        <f t="shared" si="5"/>
        <v>#N/A</v>
      </c>
      <c r="H109" s="96" t="e">
        <f t="shared" si="5"/>
        <v>#N/A</v>
      </c>
      <c r="I109" s="96" t="e">
        <f t="shared" si="5"/>
        <v>#N/A</v>
      </c>
      <c r="J109" s="96" t="e">
        <f t="shared" si="5"/>
        <v>#N/A</v>
      </c>
      <c r="K109" s="96" t="e">
        <f t="shared" si="5"/>
        <v>#N/A</v>
      </c>
      <c r="L109" s="96" t="e">
        <f t="shared" si="5"/>
        <v>#N/A</v>
      </c>
      <c r="M109" s="96" t="e">
        <f t="shared" si="5"/>
        <v>#N/A</v>
      </c>
      <c r="N109" s="96" t="e">
        <f t="shared" si="5"/>
        <v>#N/A</v>
      </c>
    </row>
    <row r="110" spans="1:14" x14ac:dyDescent="0.3">
      <c r="A110" s="104" t="s">
        <v>240</v>
      </c>
      <c r="B110" s="88" t="s">
        <v>316</v>
      </c>
      <c r="C110" s="85">
        <f>SUMIFS(INDEX(Diabetes_Full[#All],,MATCH(C$8,Diabetes_Full[#Headers],0)),Data!$B$1:$B$519,$A110,Data!$GT$1:$GT$519,C$10)</f>
        <v>1755</v>
      </c>
      <c r="D110" s="85">
        <f>SUMIFS(INDEX(Diabetes_Full[#All],,MATCH(D$8,Diabetes_Full[#Headers],0)),Data!$B$1:$B$519,$A110,Data!$GT$1:$GT$519,D$10)</f>
        <v>1803</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SUMIFS(INDEX(Diabetes_Full[#All],,MATCH(C$9,Diabetes_Full[#Headers],0)),Data!$B$1:$B$519,$A112,Data!$GT$1:$GT$519,C$10)</f>
        <v>1633</v>
      </c>
      <c r="D111" s="85">
        <f>SUMIFS(INDEX(Diabetes_Full[#All],,MATCH(D$9,Diabetes_Full[#Headers],0)),Data!$B$1:$B$519,$A112,Data!$GT$1:$GT$519,D$10)</f>
        <v>1686</v>
      </c>
      <c r="E111" s="85">
        <f>SUMIFS(INDEX(Diabetes_Full[#All],,MATCH(E$9,Diabetes_Full[#Headers],0)),Data!$B$1:$B$519,$A112,Data!$GT$1:$GT$519,E$10)</f>
        <v>0</v>
      </c>
      <c r="F111" s="85">
        <f>SUMIFS(INDEX(Diabetes_Full[#All],,MATCH(F$9,Diabetes_Full[#Headers],0)),Data!$B$1:$B$519,$A112,Data!$GT$1:$GT$519,F$10)</f>
        <v>0</v>
      </c>
      <c r="G111" s="85">
        <f>SUMIFS(INDEX(Diabetes_Full[#All],,MATCH(G$9,Diabetes_Full[#Headers],0)),Data!$B$1:$B$519,$A112,Data!$GT$1:$GT$519,G$10)</f>
        <v>0</v>
      </c>
      <c r="H111" s="85">
        <f>SUMIFS(INDEX(Diabetes_Full[#All],,MATCH(H$9,Diabetes_Full[#Headers],0)),Data!$B$1:$B$519,$A112,Data!$GT$1:$GT$519,H$10)</f>
        <v>0</v>
      </c>
      <c r="I111" s="85">
        <f>SUMIFS(INDEX(Diabetes_Full[#All],,MATCH(I$9,Diabetes_Full[#Headers],0)),Data!$B$1:$B$519,$A112,Data!$GT$1:$GT$519,I$10)</f>
        <v>0</v>
      </c>
      <c r="J111" s="85">
        <f>SUMIFS(INDEX(Diabetes_Full[#All],,MATCH(J$9,Diabetes_Full[#Headers],0)),Data!$B$1:$B$519,$A112,Data!$GT$1:$GT$519,J$10)</f>
        <v>0</v>
      </c>
      <c r="K111" s="85">
        <f>SUMIFS(INDEX(Diabetes_Full[#All],,MATCH(K$9,Diabetes_Full[#Headers],0)),Data!$B$1:$B$519,$A112,Data!$GT$1:$GT$519,K$10)</f>
        <v>0</v>
      </c>
      <c r="L111" s="85">
        <f>SUMIFS(INDEX(Diabetes_Full[#All],,MATCH(L$9,Diabetes_Full[#Headers],0)),Data!$B$1:$B$519,$A112,Data!$GT$1:$GT$519,L$10)</f>
        <v>0</v>
      </c>
      <c r="M111" s="85">
        <f>SUMIFS(INDEX(Diabetes_Full[#All],,MATCH(M$9,Diabetes_Full[#Headers],0)),Data!$B$1:$B$519,$A112,Data!$GT$1:$GT$519,M$10)</f>
        <v>0</v>
      </c>
      <c r="N111" s="85">
        <f>SUMIFS(INDEX(Diabetes_Full[#All],,MATCH(N$9,Diabetes_Full[#Headers],0)),Data!$B$1:$B$519,$A112,Data!$GT$1:$GT$519,N$10)</f>
        <v>0</v>
      </c>
    </row>
    <row r="112" spans="1:14" x14ac:dyDescent="0.3">
      <c r="A112" s="104" t="s">
        <v>240</v>
      </c>
      <c r="B112" s="88" t="s">
        <v>384</v>
      </c>
      <c r="C112" s="96">
        <f t="shared" si="5"/>
        <v>0.93048433048433044</v>
      </c>
      <c r="D112" s="96">
        <f t="shared" si="5"/>
        <v>0.93510815307820294</v>
      </c>
      <c r="E112" s="96" t="e">
        <f t="shared" si="5"/>
        <v>#N/A</v>
      </c>
      <c r="F112" s="96" t="e">
        <f t="shared" si="5"/>
        <v>#N/A</v>
      </c>
      <c r="G112" s="96" t="e">
        <f t="shared" si="5"/>
        <v>#N/A</v>
      </c>
      <c r="H112" s="96" t="e">
        <f t="shared" si="5"/>
        <v>#N/A</v>
      </c>
      <c r="I112" s="96" t="e">
        <f t="shared" si="5"/>
        <v>#N/A</v>
      </c>
      <c r="J112" s="96" t="e">
        <f t="shared" si="5"/>
        <v>#N/A</v>
      </c>
      <c r="K112" s="96" t="e">
        <f t="shared" si="5"/>
        <v>#N/A</v>
      </c>
      <c r="L112" s="96" t="e">
        <f t="shared" si="5"/>
        <v>#N/A</v>
      </c>
      <c r="M112" s="96" t="e">
        <f t="shared" si="5"/>
        <v>#N/A</v>
      </c>
      <c r="N112" s="96" t="e">
        <f t="shared" si="5"/>
        <v>#N/A</v>
      </c>
    </row>
    <row r="113" spans="1:14" x14ac:dyDescent="0.3">
      <c r="A113" s="104" t="s">
        <v>249</v>
      </c>
      <c r="B113" s="88" t="s">
        <v>316</v>
      </c>
      <c r="C113" s="85">
        <f>SUMIFS(INDEX(Diabetes_Full[#All],,MATCH(C$8,Diabetes_Full[#Headers],0)),Data!$B$1:$B$519,$A113,Data!$GT$1:$GT$519,C$10)</f>
        <v>2032</v>
      </c>
      <c r="D113" s="85">
        <f>SUMIFS(INDEX(Diabetes_Full[#All],,MATCH(D$8,Diabetes_Full[#Headers],0)),Data!$B$1:$B$519,$A113,Data!$GT$1:$GT$519,D$10)</f>
        <v>2058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SUMIFS(INDEX(Diabetes_Full[#All],,MATCH(C$9,Diabetes_Full[#Headers],0)),Data!$B$1:$B$519,$A115,Data!$GT$1:$GT$519,C$10)</f>
        <v>1912</v>
      </c>
      <c r="D114" s="85">
        <f>SUMIFS(INDEX(Diabetes_Full[#All],,MATCH(D$9,Diabetes_Full[#Headers],0)),Data!$B$1:$B$519,$A115,Data!$GT$1:$GT$519,D$10)</f>
        <v>1930</v>
      </c>
      <c r="E114" s="85">
        <f>SUMIFS(INDEX(Diabetes_Full[#All],,MATCH(E$9,Diabetes_Full[#Headers],0)),Data!$B$1:$B$519,$A115,Data!$GT$1:$GT$519,E$10)</f>
        <v>0</v>
      </c>
      <c r="F114" s="85">
        <f>SUMIFS(INDEX(Diabetes_Full[#All],,MATCH(F$9,Diabetes_Full[#Headers],0)),Data!$B$1:$B$519,$A115,Data!$GT$1:$GT$519,F$10)</f>
        <v>0</v>
      </c>
      <c r="G114" s="85">
        <f>SUMIFS(INDEX(Diabetes_Full[#All],,MATCH(G$9,Diabetes_Full[#Headers],0)),Data!$B$1:$B$519,$A115,Data!$GT$1:$GT$519,G$10)</f>
        <v>0</v>
      </c>
      <c r="H114" s="85">
        <f>SUMIFS(INDEX(Diabetes_Full[#All],,MATCH(H$9,Diabetes_Full[#Headers],0)),Data!$B$1:$B$519,$A115,Data!$GT$1:$GT$519,H$10)</f>
        <v>0</v>
      </c>
      <c r="I114" s="85">
        <f>SUMIFS(INDEX(Diabetes_Full[#All],,MATCH(I$9,Diabetes_Full[#Headers],0)),Data!$B$1:$B$519,$A115,Data!$GT$1:$GT$519,I$10)</f>
        <v>0</v>
      </c>
      <c r="J114" s="85">
        <f>SUMIFS(INDEX(Diabetes_Full[#All],,MATCH(J$9,Diabetes_Full[#Headers],0)),Data!$B$1:$B$519,$A115,Data!$GT$1:$GT$519,J$10)</f>
        <v>0</v>
      </c>
      <c r="K114" s="85">
        <f>SUMIFS(INDEX(Diabetes_Full[#All],,MATCH(K$9,Diabetes_Full[#Headers],0)),Data!$B$1:$B$519,$A115,Data!$GT$1:$GT$519,K$10)</f>
        <v>0</v>
      </c>
      <c r="L114" s="85">
        <f>SUMIFS(INDEX(Diabetes_Full[#All],,MATCH(L$9,Diabetes_Full[#Headers],0)),Data!$B$1:$B$519,$A115,Data!$GT$1:$GT$519,L$10)</f>
        <v>0</v>
      </c>
      <c r="M114" s="85">
        <f>SUMIFS(INDEX(Diabetes_Full[#All],,MATCH(M$9,Diabetes_Full[#Headers],0)),Data!$B$1:$B$519,$A115,Data!$GT$1:$GT$519,M$10)</f>
        <v>0</v>
      </c>
      <c r="N114" s="85">
        <f>SUMIFS(INDEX(Diabetes_Full[#All],,MATCH(N$9,Diabetes_Full[#Headers],0)),Data!$B$1:$B$519,$A115,Data!$GT$1:$GT$519,N$10)</f>
        <v>0</v>
      </c>
    </row>
    <row r="115" spans="1:14" x14ac:dyDescent="0.3">
      <c r="A115" s="104" t="s">
        <v>249</v>
      </c>
      <c r="B115" s="88" t="s">
        <v>384</v>
      </c>
      <c r="C115" s="96">
        <f t="shared" si="5"/>
        <v>0.94094488188976377</v>
      </c>
      <c r="D115" s="96">
        <f t="shared" si="5"/>
        <v>0.93780369290573373</v>
      </c>
      <c r="E115" s="96" t="e">
        <f t="shared" si="5"/>
        <v>#N/A</v>
      </c>
      <c r="F115" s="96" t="e">
        <f t="shared" si="5"/>
        <v>#N/A</v>
      </c>
      <c r="G115" s="96" t="e">
        <f t="shared" si="5"/>
        <v>#N/A</v>
      </c>
      <c r="H115" s="96" t="e">
        <f t="shared" si="5"/>
        <v>#N/A</v>
      </c>
      <c r="I115" s="96" t="e">
        <f t="shared" si="5"/>
        <v>#N/A</v>
      </c>
      <c r="J115" s="96" t="e">
        <f t="shared" si="5"/>
        <v>#N/A</v>
      </c>
      <c r="K115" s="96" t="e">
        <f t="shared" si="5"/>
        <v>#N/A</v>
      </c>
      <c r="L115" s="96" t="e">
        <f t="shared" si="5"/>
        <v>#N/A</v>
      </c>
      <c r="M115" s="96" t="e">
        <f t="shared" si="5"/>
        <v>#N/A</v>
      </c>
      <c r="N115" s="96" t="e">
        <f t="shared" si="5"/>
        <v>#N/A</v>
      </c>
    </row>
    <row r="116" spans="1:14" x14ac:dyDescent="0.3">
      <c r="A116" s="104" t="s">
        <v>131</v>
      </c>
      <c r="B116" s="88" t="s">
        <v>316</v>
      </c>
      <c r="C116" s="85">
        <f>SUMIFS(INDEX(Diabetes_Full[#All],,MATCH(C$8,Diabetes_Full[#Headers],0)),Data!$B$1:$B$519,$A116,Data!$GT$1:$GT$519,C$10)</f>
        <v>4488</v>
      </c>
      <c r="D116" s="85">
        <f>SUMIFS(INDEX(Diabetes_Full[#All],,MATCH(D$8,Diabetes_Full[#Headers],0)),Data!$B$1:$B$519,$A116,Data!$GT$1:$GT$519,D$10)</f>
        <v>4543</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SUMIFS(INDEX(Diabetes_Full[#All],,MATCH(C$9,Diabetes_Full[#Headers],0)),Data!$B$1:$B$519,$A118,Data!$GT$1:$GT$519,C$10)</f>
        <v>4218</v>
      </c>
      <c r="D117" s="85">
        <f>SUMIFS(INDEX(Diabetes_Full[#All],,MATCH(D$9,Diabetes_Full[#Headers],0)),Data!$B$1:$B$519,$A118,Data!$GT$1:$GT$519,D$10)</f>
        <v>4274</v>
      </c>
      <c r="E117" s="85">
        <f>SUMIFS(INDEX(Diabetes_Full[#All],,MATCH(E$9,Diabetes_Full[#Headers],0)),Data!$B$1:$B$519,$A118,Data!$GT$1:$GT$519,E$10)</f>
        <v>0</v>
      </c>
      <c r="F117" s="85">
        <f>SUMIFS(INDEX(Diabetes_Full[#All],,MATCH(F$9,Diabetes_Full[#Headers],0)),Data!$B$1:$B$519,$A118,Data!$GT$1:$GT$519,F$10)</f>
        <v>0</v>
      </c>
      <c r="G117" s="85">
        <f>SUMIFS(INDEX(Diabetes_Full[#All],,MATCH(G$9,Diabetes_Full[#Headers],0)),Data!$B$1:$B$519,$A118,Data!$GT$1:$GT$519,G$10)</f>
        <v>0</v>
      </c>
      <c r="H117" s="85">
        <f>SUMIFS(INDEX(Diabetes_Full[#All],,MATCH(H$9,Diabetes_Full[#Headers],0)),Data!$B$1:$B$519,$A118,Data!$GT$1:$GT$519,H$10)</f>
        <v>0</v>
      </c>
      <c r="I117" s="85">
        <f>SUMIFS(INDEX(Diabetes_Full[#All],,MATCH(I$9,Diabetes_Full[#Headers],0)),Data!$B$1:$B$519,$A118,Data!$GT$1:$GT$519,I$10)</f>
        <v>0</v>
      </c>
      <c r="J117" s="85">
        <f>SUMIFS(INDEX(Diabetes_Full[#All],,MATCH(J$9,Diabetes_Full[#Headers],0)),Data!$B$1:$B$519,$A118,Data!$GT$1:$GT$519,J$10)</f>
        <v>0</v>
      </c>
      <c r="K117" s="85">
        <f>SUMIFS(INDEX(Diabetes_Full[#All],,MATCH(K$9,Diabetes_Full[#Headers],0)),Data!$B$1:$B$519,$A118,Data!$GT$1:$GT$519,K$10)</f>
        <v>0</v>
      </c>
      <c r="L117" s="85">
        <f>SUMIFS(INDEX(Diabetes_Full[#All],,MATCH(L$9,Diabetes_Full[#Headers],0)),Data!$B$1:$B$519,$A118,Data!$GT$1:$GT$519,L$10)</f>
        <v>0</v>
      </c>
      <c r="M117" s="85">
        <f>SUMIFS(INDEX(Diabetes_Full[#All],,MATCH(M$9,Diabetes_Full[#Headers],0)),Data!$B$1:$B$519,$A118,Data!$GT$1:$GT$519,M$10)</f>
        <v>0</v>
      </c>
      <c r="N117" s="85">
        <f>SUMIFS(INDEX(Diabetes_Full[#All],,MATCH(N$9,Diabetes_Full[#Headers],0)),Data!$B$1:$B$519,$A118,Data!$GT$1:$GT$519,N$10)</f>
        <v>0</v>
      </c>
    </row>
    <row r="118" spans="1:14" x14ac:dyDescent="0.3">
      <c r="A118" s="104" t="s">
        <v>131</v>
      </c>
      <c r="B118" s="88" t="s">
        <v>384</v>
      </c>
      <c r="C118" s="96">
        <f t="shared" si="5"/>
        <v>0.93983957219251335</v>
      </c>
      <c r="D118" s="96">
        <f t="shared" si="5"/>
        <v>0.94078802553378826</v>
      </c>
      <c r="E118" s="96" t="e">
        <f t="shared" si="5"/>
        <v>#N/A</v>
      </c>
      <c r="F118" s="96" t="e">
        <f t="shared" si="5"/>
        <v>#N/A</v>
      </c>
      <c r="G118" s="96" t="e">
        <f t="shared" si="5"/>
        <v>#N/A</v>
      </c>
      <c r="H118" s="96" t="e">
        <f t="shared" si="5"/>
        <v>#N/A</v>
      </c>
      <c r="I118" s="96" t="e">
        <f t="shared" si="5"/>
        <v>#N/A</v>
      </c>
      <c r="J118" s="96" t="e">
        <f t="shared" si="5"/>
        <v>#N/A</v>
      </c>
      <c r="K118" s="96" t="e">
        <f t="shared" si="5"/>
        <v>#N/A</v>
      </c>
      <c r="L118" s="96" t="e">
        <f t="shared" si="5"/>
        <v>#N/A</v>
      </c>
      <c r="M118" s="96" t="e">
        <f t="shared" si="5"/>
        <v>#N/A</v>
      </c>
      <c r="N118" s="96" t="e">
        <f t="shared" si="5"/>
        <v>#N/A</v>
      </c>
    </row>
    <row r="119" spans="1:14" x14ac:dyDescent="0.3">
      <c r="A119" s="104" t="s">
        <v>1025</v>
      </c>
      <c r="B119" s="88" t="s">
        <v>316</v>
      </c>
      <c r="C119" s="85">
        <f>SUMIFS(INDEX(Diabetes_Full[#All],,MATCH(C$8,Diabetes_Full[#Headers],0)),Data!$B$1:$B$519,$A119,Data!$GT$1:$GT$519,C$10)</f>
        <v>1630</v>
      </c>
      <c r="D119" s="85">
        <f>SUMIFS(INDEX(Diabetes_Full[#All],,MATCH(D$8,Diabetes_Full[#Headers],0)),Data!$B$1:$B$519,$A119,Data!$GT$1:$GT$519,D$10)</f>
        <v>1667</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4" t="s">
        <v>1025</v>
      </c>
      <c r="B120" s="88" t="s">
        <v>315</v>
      </c>
      <c r="C120" s="85">
        <f>SUMIFS(INDEX(Diabetes_Full[#All],,MATCH(C$9,Diabetes_Full[#Headers],0)),Data!$B$1:$B$519,$A121,Data!$GT$1:$GT$519,C$10)</f>
        <v>1508</v>
      </c>
      <c r="D120" s="85">
        <f>SUMIFS(INDEX(Diabetes_Full[#All],,MATCH(D$9,Diabetes_Full[#Headers],0)),Data!$B$1:$B$519,$A121,Data!$GT$1:$GT$519,D$10)</f>
        <v>1550</v>
      </c>
      <c r="E120" s="85">
        <f>SUMIFS(INDEX(Diabetes_Full[#All],,MATCH(E$9,Diabetes_Full[#Headers],0)),Data!$B$1:$B$519,$A121,Data!$GT$1:$GT$519,E$10)</f>
        <v>0</v>
      </c>
      <c r="F120" s="85">
        <f>SUMIFS(INDEX(Diabetes_Full[#All],,MATCH(F$9,Diabetes_Full[#Headers],0)),Data!$B$1:$B$519,$A121,Data!$GT$1:$GT$519,F$10)</f>
        <v>0</v>
      </c>
      <c r="G120" s="85">
        <f>SUMIFS(INDEX(Diabetes_Full[#All],,MATCH(G$9,Diabetes_Full[#Headers],0)),Data!$B$1:$B$519,$A121,Data!$GT$1:$GT$519,G$10)</f>
        <v>0</v>
      </c>
      <c r="H120" s="85">
        <f>SUMIFS(INDEX(Diabetes_Full[#All],,MATCH(H$9,Diabetes_Full[#Headers],0)),Data!$B$1:$B$519,$A121,Data!$GT$1:$GT$519,H$10)</f>
        <v>0</v>
      </c>
      <c r="I120" s="85">
        <f>SUMIFS(INDEX(Diabetes_Full[#All],,MATCH(I$9,Diabetes_Full[#Headers],0)),Data!$B$1:$B$519,$A121,Data!$GT$1:$GT$519,I$10)</f>
        <v>0</v>
      </c>
      <c r="J120" s="85">
        <f>SUMIFS(INDEX(Diabetes_Full[#All],,MATCH(J$9,Diabetes_Full[#Headers],0)),Data!$B$1:$B$519,$A121,Data!$GT$1:$GT$519,J$10)</f>
        <v>0</v>
      </c>
      <c r="K120" s="85">
        <f>SUMIFS(INDEX(Diabetes_Full[#All],,MATCH(K$9,Diabetes_Full[#Headers],0)),Data!$B$1:$B$519,$A121,Data!$GT$1:$GT$519,K$10)</f>
        <v>0</v>
      </c>
      <c r="L120" s="85">
        <f>SUMIFS(INDEX(Diabetes_Full[#All],,MATCH(L$9,Diabetes_Full[#Headers],0)),Data!$B$1:$B$519,$A121,Data!$GT$1:$GT$519,L$10)</f>
        <v>0</v>
      </c>
      <c r="M120" s="85">
        <f>SUMIFS(INDEX(Diabetes_Full[#All],,MATCH(M$9,Diabetes_Full[#Headers],0)),Data!$B$1:$B$519,$A121,Data!$GT$1:$GT$519,M$10)</f>
        <v>0</v>
      </c>
      <c r="N120" s="85">
        <f>SUMIFS(INDEX(Diabetes_Full[#All],,MATCH(N$9,Diabetes_Full[#Headers],0)),Data!$B$1:$B$519,$A121,Data!$GT$1:$GT$519,N$10)</f>
        <v>0</v>
      </c>
    </row>
    <row r="121" spans="1:14" x14ac:dyDescent="0.3">
      <c r="A121" s="104" t="s">
        <v>1025</v>
      </c>
      <c r="B121" s="88" t="s">
        <v>384</v>
      </c>
      <c r="C121" s="96">
        <f t="shared" si="5"/>
        <v>0.92515337423312882</v>
      </c>
      <c r="D121" s="96">
        <f t="shared" si="5"/>
        <v>0.9298140371925615</v>
      </c>
      <c r="E121" s="96" t="e">
        <f t="shared" si="5"/>
        <v>#N/A</v>
      </c>
      <c r="F121" s="96" t="e">
        <f t="shared" si="5"/>
        <v>#N/A</v>
      </c>
      <c r="G121" s="96" t="e">
        <f t="shared" si="5"/>
        <v>#N/A</v>
      </c>
      <c r="H121" s="96" t="e">
        <f t="shared" si="5"/>
        <v>#N/A</v>
      </c>
      <c r="I121" s="96" t="e">
        <f t="shared" si="5"/>
        <v>#N/A</v>
      </c>
      <c r="J121" s="96" t="e">
        <f t="shared" si="5"/>
        <v>#N/A</v>
      </c>
      <c r="K121" s="96" t="e">
        <f t="shared" si="5"/>
        <v>#N/A</v>
      </c>
      <c r="L121" s="96" t="e">
        <f t="shared" si="5"/>
        <v>#N/A</v>
      </c>
      <c r="M121" s="96" t="e">
        <f t="shared" si="5"/>
        <v>#N/A</v>
      </c>
      <c r="N121" s="96" t="e">
        <f t="shared" si="5"/>
        <v>#N/A</v>
      </c>
    </row>
    <row r="122" spans="1:14" x14ac:dyDescent="0.3">
      <c r="A122" s="105" t="s">
        <v>238</v>
      </c>
      <c r="B122" s="88" t="s">
        <v>316</v>
      </c>
      <c r="C122" s="85">
        <f>SUMIFS(INDEX(Diabetes_Full[#All],,MATCH(C$8,Diabetes_Full[#Headers],0)),Data!$B$1:$B$519,$A122,Data!$GT$1:$GT$519,C$10)</f>
        <v>2920</v>
      </c>
      <c r="D122" s="85">
        <f>SUMIFS(INDEX(Diabetes_Full[#All],,MATCH(D$8,Diabetes_Full[#Headers],0)),Data!$B$1:$B$519,$A122,Data!$GT$1:$GT$519,D$10)</f>
        <v>2980</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SUMIFS(INDEX(Diabetes_Full[#All],,MATCH(C$9,Diabetes_Full[#Headers],0)),Data!$B$1:$B$519,$A124,Data!$GT$1:$GT$519,C$10)</f>
        <v>2755</v>
      </c>
      <c r="D123" s="85">
        <f>SUMIFS(INDEX(Diabetes_Full[#All],,MATCH(D$9,Diabetes_Full[#Headers],0)),Data!$B$1:$B$519,$A124,Data!$GT$1:$GT$519,D$10)</f>
        <v>2798</v>
      </c>
      <c r="E123" s="85">
        <f>SUMIFS(INDEX(Diabetes_Full[#All],,MATCH(E$9,Diabetes_Full[#Headers],0)),Data!$B$1:$B$519,$A124,Data!$GT$1:$GT$519,E$10)</f>
        <v>0</v>
      </c>
      <c r="F123" s="85">
        <f>SUMIFS(INDEX(Diabetes_Full[#All],,MATCH(F$9,Diabetes_Full[#Headers],0)),Data!$B$1:$B$519,$A124,Data!$GT$1:$GT$519,F$10)</f>
        <v>0</v>
      </c>
      <c r="G123" s="85">
        <f>SUMIFS(INDEX(Diabetes_Full[#All],,MATCH(G$9,Diabetes_Full[#Headers],0)),Data!$B$1:$B$519,$A124,Data!$GT$1:$GT$519,G$10)</f>
        <v>0</v>
      </c>
      <c r="H123" s="85">
        <f>SUMIFS(INDEX(Diabetes_Full[#All],,MATCH(H$9,Diabetes_Full[#Headers],0)),Data!$B$1:$B$519,$A124,Data!$GT$1:$GT$519,H$10)</f>
        <v>0</v>
      </c>
      <c r="I123" s="85">
        <f>SUMIFS(INDEX(Diabetes_Full[#All],,MATCH(I$9,Diabetes_Full[#Headers],0)),Data!$B$1:$B$519,$A124,Data!$GT$1:$GT$519,I$10)</f>
        <v>0</v>
      </c>
      <c r="J123" s="85">
        <f>SUMIFS(INDEX(Diabetes_Full[#All],,MATCH(J$9,Diabetes_Full[#Headers],0)),Data!$B$1:$B$519,$A124,Data!$GT$1:$GT$519,J$10)</f>
        <v>0</v>
      </c>
      <c r="K123" s="85">
        <f>SUMIFS(INDEX(Diabetes_Full[#All],,MATCH(K$9,Diabetes_Full[#Headers],0)),Data!$B$1:$B$519,$A124,Data!$GT$1:$GT$519,K$10)</f>
        <v>0</v>
      </c>
      <c r="L123" s="85">
        <f>SUMIFS(INDEX(Diabetes_Full[#All],,MATCH(L$9,Diabetes_Full[#Headers],0)),Data!$B$1:$B$519,$A124,Data!$GT$1:$GT$519,L$10)</f>
        <v>0</v>
      </c>
      <c r="M123" s="85">
        <f>SUMIFS(INDEX(Diabetes_Full[#All],,MATCH(M$9,Diabetes_Full[#Headers],0)),Data!$B$1:$B$519,$A124,Data!$GT$1:$GT$519,M$10)</f>
        <v>0</v>
      </c>
      <c r="N123" s="85">
        <f>SUMIFS(INDEX(Diabetes_Full[#All],,MATCH(N$9,Diabetes_Full[#Headers],0)),Data!$B$1:$B$519,$A124,Data!$GT$1:$GT$519,N$10)</f>
        <v>0</v>
      </c>
    </row>
    <row r="124" spans="1:14" x14ac:dyDescent="0.3">
      <c r="A124" s="105" t="s">
        <v>238</v>
      </c>
      <c r="B124" s="88" t="s">
        <v>384</v>
      </c>
      <c r="C124" s="96">
        <f t="shared" si="5"/>
        <v>0.94349315068493156</v>
      </c>
      <c r="D124" s="96">
        <f t="shared" si="5"/>
        <v>0.93892617449664428</v>
      </c>
      <c r="E124" s="96" t="e">
        <f t="shared" si="5"/>
        <v>#N/A</v>
      </c>
      <c r="F124" s="96" t="e">
        <f t="shared" si="5"/>
        <v>#N/A</v>
      </c>
      <c r="G124" s="96" t="e">
        <f t="shared" si="5"/>
        <v>#N/A</v>
      </c>
      <c r="H124" s="96" t="e">
        <f t="shared" si="5"/>
        <v>#N/A</v>
      </c>
      <c r="I124" s="96" t="e">
        <f t="shared" si="5"/>
        <v>#N/A</v>
      </c>
      <c r="J124" s="96" t="e">
        <f t="shared" si="5"/>
        <v>#N/A</v>
      </c>
      <c r="K124" s="96" t="e">
        <f t="shared" si="5"/>
        <v>#N/A</v>
      </c>
      <c r="L124" s="96" t="e">
        <f t="shared" si="5"/>
        <v>#N/A</v>
      </c>
      <c r="M124" s="96" t="e">
        <f t="shared" si="5"/>
        <v>#N/A</v>
      </c>
      <c r="N124" s="96" t="e">
        <f t="shared" si="5"/>
        <v>#N/A</v>
      </c>
    </row>
    <row r="125" spans="1:14" x14ac:dyDescent="0.3">
      <c r="A125" s="104" t="s">
        <v>144</v>
      </c>
      <c r="B125" s="88" t="s">
        <v>316</v>
      </c>
      <c r="C125" s="85">
        <f>SUMIFS(INDEX(Diabetes_Full[#All],,MATCH(C$8,Diabetes_Full[#Headers],0)),Data!$B$1:$B$519,$A125,Data!$GT$1:$GT$519,C$10)</f>
        <v>2636</v>
      </c>
      <c r="D125" s="85">
        <f>SUMIFS(INDEX(Diabetes_Full[#All],,MATCH(D$8,Diabetes_Full[#Headers],0)),Data!$B$1:$B$519,$A125,Data!$GT$1:$GT$519,D$10)</f>
        <v>2645</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SUMIFS(INDEX(Diabetes_Full[#All],,MATCH(C$9,Diabetes_Full[#Headers],0)),Data!$B$1:$B$519,$A127,Data!$GT$1:$GT$519,C$10)</f>
        <v>2450</v>
      </c>
      <c r="D126" s="85">
        <f>SUMIFS(INDEX(Diabetes_Full[#All],,MATCH(D$9,Diabetes_Full[#Headers],0)),Data!$B$1:$B$519,$A127,Data!$GT$1:$GT$519,D$10)</f>
        <v>2456</v>
      </c>
      <c r="E126" s="85">
        <f>SUMIFS(INDEX(Diabetes_Full[#All],,MATCH(E$9,Diabetes_Full[#Headers],0)),Data!$B$1:$B$519,$A127,Data!$GT$1:$GT$519,E$10)</f>
        <v>0</v>
      </c>
      <c r="F126" s="85">
        <f>SUMIFS(INDEX(Diabetes_Full[#All],,MATCH(F$9,Diabetes_Full[#Headers],0)),Data!$B$1:$B$519,$A127,Data!$GT$1:$GT$519,F$10)</f>
        <v>0</v>
      </c>
      <c r="G126" s="85">
        <f>SUMIFS(INDEX(Diabetes_Full[#All],,MATCH(G$9,Diabetes_Full[#Headers],0)),Data!$B$1:$B$519,$A127,Data!$GT$1:$GT$519,G$10)</f>
        <v>0</v>
      </c>
      <c r="H126" s="85">
        <f>SUMIFS(INDEX(Diabetes_Full[#All],,MATCH(H$9,Diabetes_Full[#Headers],0)),Data!$B$1:$B$519,$A127,Data!$GT$1:$GT$519,H$10)</f>
        <v>0</v>
      </c>
      <c r="I126" s="85">
        <f>SUMIFS(INDEX(Diabetes_Full[#All],,MATCH(I$9,Diabetes_Full[#Headers],0)),Data!$B$1:$B$519,$A127,Data!$GT$1:$GT$519,I$10)</f>
        <v>0</v>
      </c>
      <c r="J126" s="85">
        <f>SUMIFS(INDEX(Diabetes_Full[#All],,MATCH(J$9,Diabetes_Full[#Headers],0)),Data!$B$1:$B$519,$A127,Data!$GT$1:$GT$519,J$10)</f>
        <v>0</v>
      </c>
      <c r="K126" s="85">
        <f>SUMIFS(INDEX(Diabetes_Full[#All],,MATCH(K$9,Diabetes_Full[#Headers],0)),Data!$B$1:$B$519,$A127,Data!$GT$1:$GT$519,K$10)</f>
        <v>0</v>
      </c>
      <c r="L126" s="85">
        <f>SUMIFS(INDEX(Diabetes_Full[#All],,MATCH(L$9,Diabetes_Full[#Headers],0)),Data!$B$1:$B$519,$A127,Data!$GT$1:$GT$519,L$10)</f>
        <v>0</v>
      </c>
      <c r="M126" s="85">
        <f>SUMIFS(INDEX(Diabetes_Full[#All],,MATCH(M$9,Diabetes_Full[#Headers],0)),Data!$B$1:$B$519,$A127,Data!$GT$1:$GT$519,M$10)</f>
        <v>0</v>
      </c>
      <c r="N126" s="85">
        <f>SUMIFS(INDEX(Diabetes_Full[#All],,MATCH(N$9,Diabetes_Full[#Headers],0)),Data!$B$1:$B$519,$A127,Data!$GT$1:$GT$519,N$10)</f>
        <v>0</v>
      </c>
    </row>
    <row r="127" spans="1:14" x14ac:dyDescent="0.3">
      <c r="A127" s="104" t="s">
        <v>144</v>
      </c>
      <c r="B127" s="88" t="s">
        <v>384</v>
      </c>
      <c r="C127" s="96">
        <f t="shared" si="5"/>
        <v>0.92943854324734443</v>
      </c>
      <c r="D127" s="96">
        <f t="shared" si="5"/>
        <v>0.92854442344045374</v>
      </c>
      <c r="E127" s="96" t="e">
        <f t="shared" si="5"/>
        <v>#N/A</v>
      </c>
      <c r="F127" s="96" t="e">
        <f t="shared" si="5"/>
        <v>#N/A</v>
      </c>
      <c r="G127" s="96" t="e">
        <f t="shared" si="5"/>
        <v>#N/A</v>
      </c>
      <c r="H127" s="96" t="e">
        <f t="shared" si="5"/>
        <v>#N/A</v>
      </c>
      <c r="I127" s="96" t="e">
        <f t="shared" si="5"/>
        <v>#N/A</v>
      </c>
      <c r="J127" s="96" t="e">
        <f t="shared" si="5"/>
        <v>#N/A</v>
      </c>
      <c r="K127" s="96" t="e">
        <f t="shared" si="5"/>
        <v>#N/A</v>
      </c>
      <c r="L127" s="96" t="e">
        <f t="shared" si="5"/>
        <v>#N/A</v>
      </c>
      <c r="M127" s="96" t="e">
        <f t="shared" si="5"/>
        <v>#N/A</v>
      </c>
      <c r="N127" s="96" t="e">
        <f t="shared" si="5"/>
        <v>#N/A</v>
      </c>
    </row>
    <row r="128" spans="1:14" x14ac:dyDescent="0.3">
      <c r="A128" s="104" t="s">
        <v>250</v>
      </c>
      <c r="B128" s="88" t="s">
        <v>316</v>
      </c>
      <c r="C128" s="85">
        <f>SUMIFS(INDEX(Diabetes_Full[#All],,MATCH(C$8,Diabetes_Full[#Headers],0)),Data!$B$1:$B$519,$A128,Data!$GT$1:$GT$519,C$10)</f>
        <v>1749</v>
      </c>
      <c r="D128" s="85">
        <f>SUMIFS(INDEX(Diabetes_Full[#All],,MATCH(D$8,Diabetes_Full[#Headers],0)),Data!$B$1:$B$519,$A128,Data!$GT$1:$GT$519,D$10)</f>
        <v>1788</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SUMIFS(INDEX(Diabetes_Full[#All],,MATCH(C$9,Diabetes_Full[#Headers],0)),Data!$B$1:$B$519,$A130,Data!$GT$1:$GT$519,C$10)</f>
        <v>1643</v>
      </c>
      <c r="D129" s="85">
        <f>SUMIFS(INDEX(Diabetes_Full[#All],,MATCH(D$9,Diabetes_Full[#Headers],0)),Data!$B$1:$B$519,$A130,Data!$GT$1:$GT$519,D$10)</f>
        <v>1682</v>
      </c>
      <c r="E129" s="85">
        <f>SUMIFS(INDEX(Diabetes_Full[#All],,MATCH(E$9,Diabetes_Full[#Headers],0)),Data!$B$1:$B$519,$A130,Data!$GT$1:$GT$519,E$10)</f>
        <v>0</v>
      </c>
      <c r="F129" s="85">
        <f>SUMIFS(INDEX(Diabetes_Full[#All],,MATCH(F$9,Diabetes_Full[#Headers],0)),Data!$B$1:$B$519,$A130,Data!$GT$1:$GT$519,F$10)</f>
        <v>0</v>
      </c>
      <c r="G129" s="85">
        <f>SUMIFS(INDEX(Diabetes_Full[#All],,MATCH(G$9,Diabetes_Full[#Headers],0)),Data!$B$1:$B$519,$A130,Data!$GT$1:$GT$519,G$10)</f>
        <v>0</v>
      </c>
      <c r="H129" s="85">
        <f>SUMIFS(INDEX(Diabetes_Full[#All],,MATCH(H$9,Diabetes_Full[#Headers],0)),Data!$B$1:$B$519,$A130,Data!$GT$1:$GT$519,H$10)</f>
        <v>0</v>
      </c>
      <c r="I129" s="85">
        <f>SUMIFS(INDEX(Diabetes_Full[#All],,MATCH(I$9,Diabetes_Full[#Headers],0)),Data!$B$1:$B$519,$A130,Data!$GT$1:$GT$519,I$10)</f>
        <v>0</v>
      </c>
      <c r="J129" s="85">
        <f>SUMIFS(INDEX(Diabetes_Full[#All],,MATCH(J$9,Diabetes_Full[#Headers],0)),Data!$B$1:$B$519,$A130,Data!$GT$1:$GT$519,J$10)</f>
        <v>0</v>
      </c>
      <c r="K129" s="85">
        <f>SUMIFS(INDEX(Diabetes_Full[#All],,MATCH(K$9,Diabetes_Full[#Headers],0)),Data!$B$1:$B$519,$A130,Data!$GT$1:$GT$519,K$10)</f>
        <v>0</v>
      </c>
      <c r="L129" s="85">
        <f>SUMIFS(INDEX(Diabetes_Full[#All],,MATCH(L$9,Diabetes_Full[#Headers],0)),Data!$B$1:$B$519,$A130,Data!$GT$1:$GT$519,L$10)</f>
        <v>0</v>
      </c>
      <c r="M129" s="85">
        <f>SUMIFS(INDEX(Diabetes_Full[#All],,MATCH(M$9,Diabetes_Full[#Headers],0)),Data!$B$1:$B$519,$A130,Data!$GT$1:$GT$519,M$10)</f>
        <v>0</v>
      </c>
      <c r="N129" s="85">
        <f>SUMIFS(INDEX(Diabetes_Full[#All],,MATCH(N$9,Diabetes_Full[#Headers],0)),Data!$B$1:$B$519,$A130,Data!$GT$1:$GT$519,N$10)</f>
        <v>0</v>
      </c>
    </row>
    <row r="130" spans="1:14" x14ac:dyDescent="0.3">
      <c r="A130" s="104" t="s">
        <v>250</v>
      </c>
      <c r="B130" s="88" t="s">
        <v>384</v>
      </c>
      <c r="C130" s="96">
        <f t="shared" si="5"/>
        <v>0.93939393939393945</v>
      </c>
      <c r="D130" s="96">
        <f t="shared" si="5"/>
        <v>0.9407158836689038</v>
      </c>
      <c r="E130" s="96" t="e">
        <f t="shared" si="5"/>
        <v>#N/A</v>
      </c>
      <c r="F130" s="96" t="e">
        <f t="shared" si="5"/>
        <v>#N/A</v>
      </c>
      <c r="G130" s="96" t="e">
        <f t="shared" si="5"/>
        <v>#N/A</v>
      </c>
      <c r="H130" s="96" t="e">
        <f t="shared" si="5"/>
        <v>#N/A</v>
      </c>
      <c r="I130" s="96" t="e">
        <f t="shared" si="5"/>
        <v>#N/A</v>
      </c>
      <c r="J130" s="96" t="e">
        <f t="shared" si="5"/>
        <v>#N/A</v>
      </c>
      <c r="K130" s="96" t="e">
        <f t="shared" si="5"/>
        <v>#N/A</v>
      </c>
      <c r="L130" s="96" t="e">
        <f t="shared" si="5"/>
        <v>#N/A</v>
      </c>
      <c r="M130" s="96" t="e">
        <f t="shared" si="5"/>
        <v>#N/A</v>
      </c>
      <c r="N130" s="96" t="e">
        <f t="shared" si="5"/>
        <v>#N/A</v>
      </c>
    </row>
    <row r="131" spans="1:14" x14ac:dyDescent="0.3">
      <c r="A131" s="104" t="s">
        <v>253</v>
      </c>
      <c r="B131" s="88" t="s">
        <v>316</v>
      </c>
      <c r="C131" s="85">
        <f>SUMIFS(INDEX(Diabetes_Full[#All],,MATCH(C$8,Diabetes_Full[#Headers],0)),Data!$B$1:$B$519,$A131,Data!$GT$1:$GT$519,C$10)</f>
        <v>1299</v>
      </c>
      <c r="D131" s="85">
        <f>SUMIFS(INDEX(Diabetes_Full[#All],,MATCH(D$8,Diabetes_Full[#Headers],0)),Data!$B$1:$B$519,$A131,Data!$GT$1:$GT$519,D$10)</f>
        <v>1299</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SUMIFS(INDEX(Diabetes_Full[#All],,MATCH(C$9,Diabetes_Full[#Headers],0)),Data!$B$1:$B$519,$A133,Data!$GT$1:$GT$519,C$10)</f>
        <v>1212</v>
      </c>
      <c r="D132" s="85">
        <f>SUMIFS(INDEX(Diabetes_Full[#All],,MATCH(D$9,Diabetes_Full[#Headers],0)),Data!$B$1:$B$519,$A133,Data!$GT$1:$GT$519,D$10)</f>
        <v>1203</v>
      </c>
      <c r="E132" s="85">
        <f>SUMIFS(INDEX(Diabetes_Full[#All],,MATCH(E$9,Diabetes_Full[#Headers],0)),Data!$B$1:$B$519,$A133,Data!$GT$1:$GT$519,E$10)</f>
        <v>0</v>
      </c>
      <c r="F132" s="85">
        <f>SUMIFS(INDEX(Diabetes_Full[#All],,MATCH(F$9,Diabetes_Full[#Headers],0)),Data!$B$1:$B$519,$A133,Data!$GT$1:$GT$519,F$10)</f>
        <v>0</v>
      </c>
      <c r="G132" s="85">
        <f>SUMIFS(INDEX(Diabetes_Full[#All],,MATCH(G$9,Diabetes_Full[#Headers],0)),Data!$B$1:$B$519,$A133,Data!$GT$1:$GT$519,G$10)</f>
        <v>0</v>
      </c>
      <c r="H132" s="85">
        <f>SUMIFS(INDEX(Diabetes_Full[#All],,MATCH(H$9,Diabetes_Full[#Headers],0)),Data!$B$1:$B$519,$A133,Data!$GT$1:$GT$519,H$10)</f>
        <v>0</v>
      </c>
      <c r="I132" s="85">
        <f>SUMIFS(INDEX(Diabetes_Full[#All],,MATCH(I$9,Diabetes_Full[#Headers],0)),Data!$B$1:$B$519,$A133,Data!$GT$1:$GT$519,I$10)</f>
        <v>0</v>
      </c>
      <c r="J132" s="85">
        <f>SUMIFS(INDEX(Diabetes_Full[#All],,MATCH(J$9,Diabetes_Full[#Headers],0)),Data!$B$1:$B$519,$A133,Data!$GT$1:$GT$519,J$10)</f>
        <v>0</v>
      </c>
      <c r="K132" s="85">
        <f>SUMIFS(INDEX(Diabetes_Full[#All],,MATCH(K$9,Diabetes_Full[#Headers],0)),Data!$B$1:$B$519,$A133,Data!$GT$1:$GT$519,K$10)</f>
        <v>0</v>
      </c>
      <c r="L132" s="85">
        <f>SUMIFS(INDEX(Diabetes_Full[#All],,MATCH(L$9,Diabetes_Full[#Headers],0)),Data!$B$1:$B$519,$A133,Data!$GT$1:$GT$519,L$10)</f>
        <v>0</v>
      </c>
      <c r="M132" s="85">
        <f>SUMIFS(INDEX(Diabetes_Full[#All],,MATCH(M$9,Diabetes_Full[#Headers],0)),Data!$B$1:$B$519,$A133,Data!$GT$1:$GT$519,M$10)</f>
        <v>0</v>
      </c>
      <c r="N132" s="85">
        <f>SUMIFS(INDEX(Diabetes_Full[#All],,MATCH(N$9,Diabetes_Full[#Headers],0)),Data!$B$1:$B$519,$A133,Data!$GT$1:$GT$519,N$10)</f>
        <v>0</v>
      </c>
    </row>
    <row r="133" spans="1:14" x14ac:dyDescent="0.3">
      <c r="A133" s="104" t="s">
        <v>253</v>
      </c>
      <c r="B133" s="88" t="s">
        <v>384</v>
      </c>
      <c r="C133" s="96">
        <f t="shared" si="5"/>
        <v>0.93302540415704383</v>
      </c>
      <c r="D133" s="96">
        <f t="shared" si="5"/>
        <v>0.92609699769053122</v>
      </c>
      <c r="E133" s="96" t="e">
        <f t="shared" si="5"/>
        <v>#N/A</v>
      </c>
      <c r="F133" s="96" t="e">
        <f t="shared" si="5"/>
        <v>#N/A</v>
      </c>
      <c r="G133" s="96" t="e">
        <f t="shared" si="5"/>
        <v>#N/A</v>
      </c>
      <c r="H133" s="96" t="e">
        <f t="shared" si="5"/>
        <v>#N/A</v>
      </c>
      <c r="I133" s="96" t="e">
        <f t="shared" si="5"/>
        <v>#N/A</v>
      </c>
      <c r="J133" s="96" t="e">
        <f t="shared" si="5"/>
        <v>#N/A</v>
      </c>
      <c r="K133" s="96" t="e">
        <f t="shared" si="5"/>
        <v>#N/A</v>
      </c>
      <c r="L133" s="96" t="e">
        <f t="shared" si="5"/>
        <v>#N/A</v>
      </c>
      <c r="M133" s="96" t="e">
        <f t="shared" si="5"/>
        <v>#N/A</v>
      </c>
      <c r="N133" s="96" t="e">
        <f t="shared" si="5"/>
        <v>#N/A</v>
      </c>
    </row>
    <row r="134" spans="1:14" x14ac:dyDescent="0.3">
      <c r="A134" s="104" t="s">
        <v>247</v>
      </c>
      <c r="B134" s="88" t="s">
        <v>316</v>
      </c>
      <c r="C134" s="85">
        <f>SUMIFS(INDEX(Diabetes_Full[#All],,MATCH(C$8,Diabetes_Full[#Headers],0)),Data!$B$1:$B$519,$A134,Data!$GT$1:$GT$519,C$10)</f>
        <v>1649</v>
      </c>
      <c r="D134" s="85">
        <f>SUMIFS(INDEX(Diabetes_Full[#All],,MATCH(D$8,Diabetes_Full[#Headers],0)),Data!$B$1:$B$519,$A134,Data!$GT$1:$GT$519,D$10)</f>
        <v>1675</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SUMIFS(INDEX(Diabetes_Full[#All],,MATCH(C$9,Diabetes_Full[#Headers],0)),Data!$B$1:$B$519,$A136,Data!$GT$1:$GT$519,C$10)</f>
        <v>1543</v>
      </c>
      <c r="D135" s="85">
        <f>SUMIFS(INDEX(Diabetes_Full[#All],,MATCH(D$9,Diabetes_Full[#Headers],0)),Data!$B$1:$B$519,$A136,Data!$GT$1:$GT$519,D$10)</f>
        <v>1564</v>
      </c>
      <c r="E135" s="85">
        <f>SUMIFS(INDEX(Diabetes_Full[#All],,MATCH(E$9,Diabetes_Full[#Headers],0)),Data!$B$1:$B$519,$A136,Data!$GT$1:$GT$519,E$10)</f>
        <v>0</v>
      </c>
      <c r="F135" s="85">
        <f>SUMIFS(INDEX(Diabetes_Full[#All],,MATCH(F$9,Diabetes_Full[#Headers],0)),Data!$B$1:$B$519,$A136,Data!$GT$1:$GT$519,F$10)</f>
        <v>0</v>
      </c>
      <c r="G135" s="85">
        <f>SUMIFS(INDEX(Diabetes_Full[#All],,MATCH(G$9,Diabetes_Full[#Headers],0)),Data!$B$1:$B$519,$A136,Data!$GT$1:$GT$519,G$10)</f>
        <v>0</v>
      </c>
      <c r="H135" s="85">
        <f>SUMIFS(INDEX(Diabetes_Full[#All],,MATCH(H$9,Diabetes_Full[#Headers],0)),Data!$B$1:$B$519,$A136,Data!$GT$1:$GT$519,H$10)</f>
        <v>0</v>
      </c>
      <c r="I135" s="85">
        <f>SUMIFS(INDEX(Diabetes_Full[#All],,MATCH(I$9,Diabetes_Full[#Headers],0)),Data!$B$1:$B$519,$A136,Data!$GT$1:$GT$519,I$10)</f>
        <v>0</v>
      </c>
      <c r="J135" s="85">
        <f>SUMIFS(INDEX(Diabetes_Full[#All],,MATCH(J$9,Diabetes_Full[#Headers],0)),Data!$B$1:$B$519,$A136,Data!$GT$1:$GT$519,J$10)</f>
        <v>0</v>
      </c>
      <c r="K135" s="85">
        <f>SUMIFS(INDEX(Diabetes_Full[#All],,MATCH(K$9,Diabetes_Full[#Headers],0)),Data!$B$1:$B$519,$A136,Data!$GT$1:$GT$519,K$10)</f>
        <v>0</v>
      </c>
      <c r="L135" s="85">
        <f>SUMIFS(INDEX(Diabetes_Full[#All],,MATCH(L$9,Diabetes_Full[#Headers],0)),Data!$B$1:$B$519,$A136,Data!$GT$1:$GT$519,L$10)</f>
        <v>0</v>
      </c>
      <c r="M135" s="85">
        <f>SUMIFS(INDEX(Diabetes_Full[#All],,MATCH(M$9,Diabetes_Full[#Headers],0)),Data!$B$1:$B$519,$A136,Data!$GT$1:$GT$519,M$10)</f>
        <v>0</v>
      </c>
      <c r="N135" s="85">
        <f>SUMIFS(INDEX(Diabetes_Full[#All],,MATCH(N$9,Diabetes_Full[#Headers],0)),Data!$B$1:$B$519,$A136,Data!$GT$1:$GT$519,N$10)</f>
        <v>0</v>
      </c>
    </row>
    <row r="136" spans="1:14" x14ac:dyDescent="0.3">
      <c r="A136" s="104" t="s">
        <v>247</v>
      </c>
      <c r="B136" s="88" t="s">
        <v>384</v>
      </c>
      <c r="C136" s="96">
        <f t="shared" si="5"/>
        <v>0.93571861734384476</v>
      </c>
      <c r="D136" s="96">
        <f t="shared" si="5"/>
        <v>0.93373134328358209</v>
      </c>
      <c r="E136" s="96" t="e">
        <f t="shared" si="5"/>
        <v>#N/A</v>
      </c>
      <c r="F136" s="96" t="e">
        <f t="shared" si="5"/>
        <v>#N/A</v>
      </c>
      <c r="G136" s="96" t="e">
        <f t="shared" si="5"/>
        <v>#N/A</v>
      </c>
      <c r="H136" s="96" t="e">
        <f t="shared" si="5"/>
        <v>#N/A</v>
      </c>
      <c r="I136" s="96" t="e">
        <f t="shared" si="5"/>
        <v>#N/A</v>
      </c>
      <c r="J136" s="96" t="e">
        <f t="shared" si="5"/>
        <v>#N/A</v>
      </c>
      <c r="K136" s="96" t="e">
        <f t="shared" si="5"/>
        <v>#N/A</v>
      </c>
      <c r="L136" s="96" t="e">
        <f t="shared" si="5"/>
        <v>#N/A</v>
      </c>
      <c r="M136" s="96" t="e">
        <f t="shared" si="5"/>
        <v>#N/A</v>
      </c>
      <c r="N136" s="96" t="e">
        <f t="shared" si="5"/>
        <v>#N/A</v>
      </c>
    </row>
    <row r="137" spans="1:14" x14ac:dyDescent="0.3">
      <c r="A137" s="105" t="s">
        <v>148</v>
      </c>
      <c r="B137" s="88" t="s">
        <v>316</v>
      </c>
      <c r="C137" s="85">
        <f>SUMIFS(INDEX(Diabetes_Full[#All],,MATCH(C$8,Diabetes_Full[#Headers],0)),Data!$B$1:$B$519,$A137,Data!$GT$1:$GT$519,C$10)</f>
        <v>1240</v>
      </c>
      <c r="D137" s="85">
        <f>SUMIFS(INDEX(Diabetes_Full[#All],,MATCH(D$8,Diabetes_Full[#Headers],0)),Data!$B$1:$B$519,$A137,Data!$GT$1:$GT$519,D$10)</f>
        <v>1244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SUMIFS(INDEX(Diabetes_Full[#All],,MATCH(C$9,Diabetes_Full[#Headers],0)),Data!$B$1:$B$519,$A139,Data!$GT$1:$GT$519,C$10)</f>
        <v>1133</v>
      </c>
      <c r="D138" s="85">
        <f>SUMIFS(INDEX(Diabetes_Full[#All],,MATCH(D$9,Diabetes_Full[#Headers],0)),Data!$B$1:$B$519,$A139,Data!$GT$1:$GT$519,D$10)</f>
        <v>1132</v>
      </c>
      <c r="E138" s="85">
        <f>SUMIFS(INDEX(Diabetes_Full[#All],,MATCH(E$9,Diabetes_Full[#Headers],0)),Data!$B$1:$B$519,$A139,Data!$GT$1:$GT$519,E$10)</f>
        <v>0</v>
      </c>
      <c r="F138" s="85">
        <f>SUMIFS(INDEX(Diabetes_Full[#All],,MATCH(F$9,Diabetes_Full[#Headers],0)),Data!$B$1:$B$519,$A139,Data!$GT$1:$GT$519,F$10)</f>
        <v>0</v>
      </c>
      <c r="G138" s="85">
        <f>SUMIFS(INDEX(Diabetes_Full[#All],,MATCH(G$9,Diabetes_Full[#Headers],0)),Data!$B$1:$B$519,$A139,Data!$GT$1:$GT$519,G$10)</f>
        <v>0</v>
      </c>
      <c r="H138" s="85">
        <f>SUMIFS(INDEX(Diabetes_Full[#All],,MATCH(H$9,Diabetes_Full[#Headers],0)),Data!$B$1:$B$519,$A139,Data!$GT$1:$GT$519,H$10)</f>
        <v>0</v>
      </c>
      <c r="I138" s="85">
        <f>SUMIFS(INDEX(Diabetes_Full[#All],,MATCH(I$9,Diabetes_Full[#Headers],0)),Data!$B$1:$B$519,$A139,Data!$GT$1:$GT$519,I$10)</f>
        <v>0</v>
      </c>
      <c r="J138" s="85">
        <f>SUMIFS(INDEX(Diabetes_Full[#All],,MATCH(J$9,Diabetes_Full[#Headers],0)),Data!$B$1:$B$519,$A139,Data!$GT$1:$GT$519,J$10)</f>
        <v>0</v>
      </c>
      <c r="K138" s="85">
        <f>SUMIFS(INDEX(Diabetes_Full[#All],,MATCH(K$9,Diabetes_Full[#Headers],0)),Data!$B$1:$B$519,$A139,Data!$GT$1:$GT$519,K$10)</f>
        <v>0</v>
      </c>
      <c r="L138" s="85">
        <f>SUMIFS(INDEX(Diabetes_Full[#All],,MATCH(L$9,Diabetes_Full[#Headers],0)),Data!$B$1:$B$519,$A139,Data!$GT$1:$GT$519,L$10)</f>
        <v>0</v>
      </c>
      <c r="M138" s="85">
        <f>SUMIFS(INDEX(Diabetes_Full[#All],,MATCH(M$9,Diabetes_Full[#Headers],0)),Data!$B$1:$B$519,$A139,Data!$GT$1:$GT$519,M$10)</f>
        <v>0</v>
      </c>
      <c r="N138" s="85">
        <f>SUMIFS(INDEX(Diabetes_Full[#All],,MATCH(N$9,Diabetes_Full[#Headers],0)),Data!$B$1:$B$519,$A139,Data!$GT$1:$GT$519,N$10)</f>
        <v>0</v>
      </c>
    </row>
    <row r="139" spans="1:14" x14ac:dyDescent="0.3">
      <c r="A139" s="105" t="s">
        <v>148</v>
      </c>
      <c r="B139" s="88" t="s">
        <v>384</v>
      </c>
      <c r="C139" s="96">
        <f t="shared" si="5"/>
        <v>0.91370967741935483</v>
      </c>
      <c r="D139" s="96">
        <f t="shared" si="5"/>
        <v>0.909967845659164</v>
      </c>
      <c r="E139" s="96" t="e">
        <f t="shared" si="5"/>
        <v>#N/A</v>
      </c>
      <c r="F139" s="96" t="e">
        <f t="shared" si="5"/>
        <v>#N/A</v>
      </c>
      <c r="G139" s="96" t="e">
        <f t="shared" si="5"/>
        <v>#N/A</v>
      </c>
      <c r="H139" s="96" t="e">
        <f t="shared" si="5"/>
        <v>#N/A</v>
      </c>
      <c r="I139" s="96" t="e">
        <f t="shared" si="5"/>
        <v>#N/A</v>
      </c>
      <c r="J139" s="96" t="e">
        <f t="shared" si="5"/>
        <v>#N/A</v>
      </c>
      <c r="K139" s="96" t="e">
        <f t="shared" si="5"/>
        <v>#N/A</v>
      </c>
      <c r="L139" s="96" t="e">
        <f t="shared" si="5"/>
        <v>#N/A</v>
      </c>
      <c r="M139" s="96" t="e">
        <f t="shared" si="5"/>
        <v>#N/A</v>
      </c>
      <c r="N139" s="96" t="e">
        <f t="shared" si="5"/>
        <v>#N/A</v>
      </c>
    </row>
    <row r="140" spans="1:14" x14ac:dyDescent="0.3">
      <c r="A140" s="104" t="s">
        <v>242</v>
      </c>
      <c r="B140" s="88" t="s">
        <v>316</v>
      </c>
      <c r="C140" s="85">
        <f>SUMIFS(INDEX(Diabetes_Full[#All],,MATCH(C$8,Diabetes_Full[#Headers],0)),Data!$B$1:$B$519,$A140,Data!$GT$1:$GT$519,C$10)</f>
        <v>2073</v>
      </c>
      <c r="D140" s="85">
        <f>SUMIFS(INDEX(Diabetes_Full[#All],,MATCH(D$8,Diabetes_Full[#Headers],0)),Data!$B$1:$B$519,$A140,Data!$GT$1:$GT$519,D$10)</f>
        <v>2102</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SUMIFS(INDEX(Diabetes_Full[#All],,MATCH(C$9,Diabetes_Full[#Headers],0)),Data!$B$1:$B$519,$A142,Data!$GT$1:$GT$519,C$10)</f>
        <v>1949</v>
      </c>
      <c r="D141" s="85">
        <f>SUMIFS(INDEX(Diabetes_Full[#All],,MATCH(D$9,Diabetes_Full[#Headers],0)),Data!$B$1:$B$519,$A142,Data!$GT$1:$GT$519,D$10)</f>
        <v>1973</v>
      </c>
      <c r="E141" s="85">
        <f>SUMIFS(INDEX(Diabetes_Full[#All],,MATCH(E$9,Diabetes_Full[#Headers],0)),Data!$B$1:$B$519,$A142,Data!$GT$1:$GT$519,E$10)</f>
        <v>0</v>
      </c>
      <c r="F141" s="85">
        <f>SUMIFS(INDEX(Diabetes_Full[#All],,MATCH(F$9,Diabetes_Full[#Headers],0)),Data!$B$1:$B$519,$A142,Data!$GT$1:$GT$519,F$10)</f>
        <v>0</v>
      </c>
      <c r="G141" s="85">
        <f>SUMIFS(INDEX(Diabetes_Full[#All],,MATCH(G$9,Diabetes_Full[#Headers],0)),Data!$B$1:$B$519,$A142,Data!$GT$1:$GT$519,G$10)</f>
        <v>0</v>
      </c>
      <c r="H141" s="85">
        <f>SUMIFS(INDEX(Diabetes_Full[#All],,MATCH(H$9,Diabetes_Full[#Headers],0)),Data!$B$1:$B$519,$A142,Data!$GT$1:$GT$519,H$10)</f>
        <v>0</v>
      </c>
      <c r="I141" s="85">
        <f>SUMIFS(INDEX(Diabetes_Full[#All],,MATCH(I$9,Diabetes_Full[#Headers],0)),Data!$B$1:$B$519,$A142,Data!$GT$1:$GT$519,I$10)</f>
        <v>0</v>
      </c>
      <c r="J141" s="85">
        <f>SUMIFS(INDEX(Diabetes_Full[#All],,MATCH(J$9,Diabetes_Full[#Headers],0)),Data!$B$1:$B$519,$A142,Data!$GT$1:$GT$519,J$10)</f>
        <v>0</v>
      </c>
      <c r="K141" s="85">
        <f>SUMIFS(INDEX(Diabetes_Full[#All],,MATCH(K$9,Diabetes_Full[#Headers],0)),Data!$B$1:$B$519,$A142,Data!$GT$1:$GT$519,K$10)</f>
        <v>0</v>
      </c>
      <c r="L141" s="85">
        <f>SUMIFS(INDEX(Diabetes_Full[#All],,MATCH(L$9,Diabetes_Full[#Headers],0)),Data!$B$1:$B$519,$A142,Data!$GT$1:$GT$519,L$10)</f>
        <v>0</v>
      </c>
      <c r="M141" s="85">
        <f>SUMIFS(INDEX(Diabetes_Full[#All],,MATCH(M$9,Diabetes_Full[#Headers],0)),Data!$B$1:$B$519,$A142,Data!$GT$1:$GT$519,M$10)</f>
        <v>0</v>
      </c>
      <c r="N141" s="85">
        <f>SUMIFS(INDEX(Diabetes_Full[#All],,MATCH(N$9,Diabetes_Full[#Headers],0)),Data!$B$1:$B$519,$A142,Data!$GT$1:$GT$519,N$10)</f>
        <v>0</v>
      </c>
    </row>
    <row r="142" spans="1:14" x14ac:dyDescent="0.3">
      <c r="A142" s="104" t="s">
        <v>242</v>
      </c>
      <c r="B142" s="88" t="s">
        <v>384</v>
      </c>
      <c r="C142" s="96">
        <f t="shared" si="5"/>
        <v>0.94018330921369997</v>
      </c>
      <c r="D142" s="96">
        <f t="shared" si="5"/>
        <v>0.93862987630827788</v>
      </c>
      <c r="E142" s="96" t="e">
        <f t="shared" si="5"/>
        <v>#N/A</v>
      </c>
      <c r="F142" s="96" t="e">
        <f t="shared" si="5"/>
        <v>#N/A</v>
      </c>
      <c r="G142" s="96" t="e">
        <f t="shared" si="5"/>
        <v>#N/A</v>
      </c>
      <c r="H142" s="96" t="e">
        <f t="shared" si="5"/>
        <v>#N/A</v>
      </c>
      <c r="I142" s="96" t="e">
        <f t="shared" si="5"/>
        <v>#N/A</v>
      </c>
      <c r="J142" s="96" t="e">
        <f t="shared" si="5"/>
        <v>#N/A</v>
      </c>
      <c r="K142" s="96" t="e">
        <f t="shared" si="5"/>
        <v>#N/A</v>
      </c>
      <c r="L142" s="96" t="e">
        <f t="shared" si="5"/>
        <v>#N/A</v>
      </c>
      <c r="M142" s="96" t="e">
        <f t="shared" si="5"/>
        <v>#N/A</v>
      </c>
      <c r="N142" s="96" t="e">
        <f t="shared" si="5"/>
        <v>#N/A</v>
      </c>
    </row>
    <row r="143" spans="1:14" x14ac:dyDescent="0.3">
      <c r="A143" s="105" t="s">
        <v>252</v>
      </c>
      <c r="B143" s="88" t="s">
        <v>316</v>
      </c>
      <c r="C143" s="85">
        <f>SUMIFS(INDEX(Diabetes_Full[#All],,MATCH(C$8,Diabetes_Full[#Headers],0)),Data!$B$1:$B$519,$A143,Data!$GT$1:$GT$519,C$10)</f>
        <v>1820</v>
      </c>
      <c r="D143" s="85">
        <f>SUMIFS(INDEX(Diabetes_Full[#All],,MATCH(D$8,Diabetes_Full[#Headers],0)),Data!$B$1:$B$519,$A143,Data!$GT$1:$GT$519,D$10)</f>
        <v>1838</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SUMIFS(INDEX(Diabetes_Full[#All],,MATCH(C$9,Diabetes_Full[#Headers],0)),Data!$B$1:$B$519,$A145,Data!$GT$1:$GT$519,C$10)</f>
        <v>1716</v>
      </c>
      <c r="D144" s="85">
        <f>SUMIFS(INDEX(Diabetes_Full[#All],,MATCH(D$9,Diabetes_Full[#Headers],0)),Data!$B$1:$B$519,$A145,Data!$GT$1:$GT$519,D$10)</f>
        <v>1727</v>
      </c>
      <c r="E144" s="85">
        <f>SUMIFS(INDEX(Diabetes_Full[#All],,MATCH(E$9,Diabetes_Full[#Headers],0)),Data!$B$1:$B$519,$A145,Data!$GT$1:$GT$519,E$10)</f>
        <v>0</v>
      </c>
      <c r="F144" s="85">
        <f>SUMIFS(INDEX(Diabetes_Full[#All],,MATCH(F$9,Diabetes_Full[#Headers],0)),Data!$B$1:$B$519,$A145,Data!$GT$1:$GT$519,F$10)</f>
        <v>0</v>
      </c>
      <c r="G144" s="85">
        <f>SUMIFS(INDEX(Diabetes_Full[#All],,MATCH(G$9,Diabetes_Full[#Headers],0)),Data!$B$1:$B$519,$A145,Data!$GT$1:$GT$519,G$10)</f>
        <v>0</v>
      </c>
      <c r="H144" s="85">
        <f>SUMIFS(INDEX(Diabetes_Full[#All],,MATCH(H$9,Diabetes_Full[#Headers],0)),Data!$B$1:$B$519,$A145,Data!$GT$1:$GT$519,H$10)</f>
        <v>0</v>
      </c>
      <c r="I144" s="85">
        <f>SUMIFS(INDEX(Diabetes_Full[#All],,MATCH(I$9,Diabetes_Full[#Headers],0)),Data!$B$1:$B$519,$A145,Data!$GT$1:$GT$519,I$10)</f>
        <v>0</v>
      </c>
      <c r="J144" s="85">
        <f>SUMIFS(INDEX(Diabetes_Full[#All],,MATCH(J$9,Diabetes_Full[#Headers],0)),Data!$B$1:$B$519,$A145,Data!$GT$1:$GT$519,J$10)</f>
        <v>0</v>
      </c>
      <c r="K144" s="85">
        <f>SUMIFS(INDEX(Diabetes_Full[#All],,MATCH(K$9,Diabetes_Full[#Headers],0)),Data!$B$1:$B$519,$A145,Data!$GT$1:$GT$519,K$10)</f>
        <v>0</v>
      </c>
      <c r="L144" s="85">
        <f>SUMIFS(INDEX(Diabetes_Full[#All],,MATCH(L$9,Diabetes_Full[#Headers],0)),Data!$B$1:$B$519,$A145,Data!$GT$1:$GT$519,L$10)</f>
        <v>0</v>
      </c>
      <c r="M144" s="85">
        <f>SUMIFS(INDEX(Diabetes_Full[#All],,MATCH(M$9,Diabetes_Full[#Headers],0)),Data!$B$1:$B$519,$A145,Data!$GT$1:$GT$519,M$10)</f>
        <v>0</v>
      </c>
      <c r="N144" s="85">
        <f>SUMIFS(INDEX(Diabetes_Full[#All],,MATCH(N$9,Diabetes_Full[#Headers],0)),Data!$B$1:$B$519,$A145,Data!$GT$1:$GT$519,N$10)</f>
        <v>0</v>
      </c>
    </row>
    <row r="145" spans="1:14" x14ac:dyDescent="0.3">
      <c r="A145" s="105" t="s">
        <v>252</v>
      </c>
      <c r="B145" s="88" t="s">
        <v>384</v>
      </c>
      <c r="C145" s="96">
        <f t="shared" si="5"/>
        <v>0.94285714285714284</v>
      </c>
      <c r="D145" s="96">
        <f t="shared" si="5"/>
        <v>0.93960826985854184</v>
      </c>
      <c r="E145" s="96" t="e">
        <f t="shared" si="5"/>
        <v>#N/A</v>
      </c>
      <c r="F145" s="96" t="e">
        <f t="shared" ref="F145:N145" si="6">IF(F143,F144/F143,NA())</f>
        <v>#N/A</v>
      </c>
      <c r="G145" s="96" t="e">
        <f t="shared" si="6"/>
        <v>#N/A</v>
      </c>
      <c r="H145" s="96" t="e">
        <f t="shared" si="6"/>
        <v>#N/A</v>
      </c>
      <c r="I145" s="96" t="e">
        <f t="shared" si="6"/>
        <v>#N/A</v>
      </c>
      <c r="J145" s="96" t="e">
        <f t="shared" si="6"/>
        <v>#N/A</v>
      </c>
      <c r="K145" s="96" t="e">
        <f t="shared" si="6"/>
        <v>#N/A</v>
      </c>
      <c r="L145" s="96" t="e">
        <f t="shared" si="6"/>
        <v>#N/A</v>
      </c>
      <c r="M145" s="96" t="e">
        <f t="shared" si="6"/>
        <v>#N/A</v>
      </c>
      <c r="N145" s="96" t="e">
        <f t="shared" si="6"/>
        <v>#N/A</v>
      </c>
    </row>
    <row r="146" spans="1:14" x14ac:dyDescent="0.3">
      <c r="A146" s="105" t="s">
        <v>251</v>
      </c>
      <c r="B146" s="88" t="s">
        <v>316</v>
      </c>
      <c r="C146" s="85">
        <f>SUMIFS(INDEX(Diabetes_Full[#All],,MATCH(C$8,Diabetes_Full[#Headers],0)),Data!$B$1:$B$519,$A146,Data!$GT$1:$GT$519,C$10)</f>
        <v>1674</v>
      </c>
      <c r="D146" s="85">
        <f>SUMIFS(INDEX(Diabetes_Full[#All],,MATCH(D$8,Diabetes_Full[#Headers],0)),Data!$B$1:$B$519,$A146,Data!$GT$1:$GT$519,D$10)</f>
        <v>1699</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SUMIFS(INDEX(Diabetes_Full[#All],,MATCH(C$9,Diabetes_Full[#Headers],0)),Data!$B$1:$B$519,$A148,Data!$GT$1:$GT$519,C$10)</f>
        <v>1508</v>
      </c>
      <c r="D147" s="85">
        <f>SUMIFS(INDEX(Diabetes_Full[#All],,MATCH(D$9,Diabetes_Full[#Headers],0)),Data!$B$1:$B$519,$A148,Data!$GT$1:$GT$519,D$10)</f>
        <v>1522</v>
      </c>
      <c r="E147" s="85">
        <f>SUMIFS(INDEX(Diabetes_Full[#All],,MATCH(E$9,Diabetes_Full[#Headers],0)),Data!$B$1:$B$519,$A148,Data!$GT$1:$GT$519,E$10)</f>
        <v>0</v>
      </c>
      <c r="F147" s="85">
        <f>SUMIFS(INDEX(Diabetes_Full[#All],,MATCH(F$9,Diabetes_Full[#Headers],0)),Data!$B$1:$B$519,$A148,Data!$GT$1:$GT$519,F$10)</f>
        <v>0</v>
      </c>
      <c r="G147" s="85">
        <f>SUMIFS(INDEX(Diabetes_Full[#All],,MATCH(G$9,Diabetes_Full[#Headers],0)),Data!$B$1:$B$519,$A148,Data!$GT$1:$GT$519,G$10)</f>
        <v>0</v>
      </c>
      <c r="H147" s="85">
        <f>SUMIFS(INDEX(Diabetes_Full[#All],,MATCH(H$9,Diabetes_Full[#Headers],0)),Data!$B$1:$B$519,$A148,Data!$GT$1:$GT$519,H$10)</f>
        <v>0</v>
      </c>
      <c r="I147" s="85">
        <f>SUMIFS(INDEX(Diabetes_Full[#All],,MATCH(I$9,Diabetes_Full[#Headers],0)),Data!$B$1:$B$519,$A148,Data!$GT$1:$GT$519,I$10)</f>
        <v>0</v>
      </c>
      <c r="J147" s="85">
        <f>SUMIFS(INDEX(Diabetes_Full[#All],,MATCH(J$9,Diabetes_Full[#Headers],0)),Data!$B$1:$B$519,$A148,Data!$GT$1:$GT$519,J$10)</f>
        <v>0</v>
      </c>
      <c r="K147" s="85">
        <f>SUMIFS(INDEX(Diabetes_Full[#All],,MATCH(K$9,Diabetes_Full[#Headers],0)),Data!$B$1:$B$519,$A148,Data!$GT$1:$GT$519,K$10)</f>
        <v>0</v>
      </c>
      <c r="L147" s="85">
        <f>SUMIFS(INDEX(Diabetes_Full[#All],,MATCH(L$9,Diabetes_Full[#Headers],0)),Data!$B$1:$B$519,$A148,Data!$GT$1:$GT$519,L$10)</f>
        <v>0</v>
      </c>
      <c r="M147" s="85">
        <f>SUMIFS(INDEX(Diabetes_Full[#All],,MATCH(M$9,Diabetes_Full[#Headers],0)),Data!$B$1:$B$519,$A148,Data!$GT$1:$GT$519,M$10)</f>
        <v>0</v>
      </c>
      <c r="N147" s="85">
        <f>SUMIFS(INDEX(Diabetes_Full[#All],,MATCH(N$9,Diabetes_Full[#Headers],0)),Data!$B$1:$B$519,$A148,Data!$GT$1:$GT$519,N$10)</f>
        <v>0</v>
      </c>
    </row>
    <row r="148" spans="1:14" x14ac:dyDescent="0.3">
      <c r="A148" s="105" t="s">
        <v>251</v>
      </c>
      <c r="B148" s="88" t="s">
        <v>384</v>
      </c>
      <c r="C148" s="96">
        <f t="shared" ref="C148:N151" si="7">IF(C146,C147/C146,NA())</f>
        <v>0.90083632019115889</v>
      </c>
      <c r="D148" s="96">
        <f t="shared" si="7"/>
        <v>0.89582107121836374</v>
      </c>
      <c r="E148" s="96" t="e">
        <f t="shared" si="7"/>
        <v>#N/A</v>
      </c>
      <c r="F148" s="96" t="e">
        <f t="shared" si="7"/>
        <v>#N/A</v>
      </c>
      <c r="G148" s="96" t="e">
        <f t="shared" si="7"/>
        <v>#N/A</v>
      </c>
      <c r="H148" s="96" t="e">
        <f t="shared" si="7"/>
        <v>#N/A</v>
      </c>
      <c r="I148" s="96" t="e">
        <f t="shared" si="7"/>
        <v>#N/A</v>
      </c>
      <c r="J148" s="96" t="e">
        <f t="shared" si="7"/>
        <v>#N/A</v>
      </c>
      <c r="K148" s="96" t="e">
        <f t="shared" si="7"/>
        <v>#N/A</v>
      </c>
      <c r="L148" s="96" t="e">
        <f t="shared" si="7"/>
        <v>#N/A</v>
      </c>
      <c r="M148" s="96" t="e">
        <f t="shared" si="7"/>
        <v>#N/A</v>
      </c>
      <c r="N148" s="96" t="e">
        <f t="shared" si="7"/>
        <v>#N/A</v>
      </c>
    </row>
    <row r="149" spans="1:14" x14ac:dyDescent="0.3">
      <c r="A149" s="104" t="s">
        <v>243</v>
      </c>
      <c r="B149" s="88" t="s">
        <v>316</v>
      </c>
      <c r="C149" s="85">
        <f>SUMIFS(INDEX(Diabetes_Full[#All],,MATCH(C$8,Diabetes_Full[#Headers],0)),Data!$B$1:$B$519,$A149,Data!$GT$1:$GT$519,C$10)</f>
        <v>1955</v>
      </c>
      <c r="D149" s="85">
        <f>SUMIFS(INDEX(Diabetes_Full[#All],,MATCH(D$8,Diabetes_Full[#Headers],0)),Data!$B$1:$B$519,$A149,Data!$GT$1:$GT$519,D$10)</f>
        <v>1972</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SUMIFS(INDEX(Diabetes_Full[#All],,MATCH(C$9,Diabetes_Full[#Headers],0)),Data!$B$1:$B$519,$A151,Data!$GT$1:$GT$519,C$10)</f>
        <v>1847</v>
      </c>
      <c r="D150" s="85">
        <f>SUMIFS(INDEX(Diabetes_Full[#All],,MATCH(D$9,Diabetes_Full[#Headers],0)),Data!$B$1:$B$519,$A151,Data!$GT$1:$GT$519,D$10)</f>
        <v>1865</v>
      </c>
      <c r="E150" s="85">
        <f>SUMIFS(INDEX(Diabetes_Full[#All],,MATCH(E$9,Diabetes_Full[#Headers],0)),Data!$B$1:$B$519,$A151,Data!$GT$1:$GT$519,E$10)</f>
        <v>0</v>
      </c>
      <c r="F150" s="85">
        <f>SUMIFS(INDEX(Diabetes_Full[#All],,MATCH(F$9,Diabetes_Full[#Headers],0)),Data!$B$1:$B$519,$A151,Data!$GT$1:$GT$519,F$10)</f>
        <v>0</v>
      </c>
      <c r="G150" s="85">
        <f>SUMIFS(INDEX(Diabetes_Full[#All],,MATCH(G$9,Diabetes_Full[#Headers],0)),Data!$B$1:$B$519,$A151,Data!$GT$1:$GT$519,G$10)</f>
        <v>0</v>
      </c>
      <c r="H150" s="85">
        <f>SUMIFS(INDEX(Diabetes_Full[#All],,MATCH(H$9,Diabetes_Full[#Headers],0)),Data!$B$1:$B$519,$A151,Data!$GT$1:$GT$519,H$10)</f>
        <v>0</v>
      </c>
      <c r="I150" s="85">
        <f>SUMIFS(INDEX(Diabetes_Full[#All],,MATCH(I$9,Diabetes_Full[#Headers],0)),Data!$B$1:$B$519,$A151,Data!$GT$1:$GT$519,I$10)</f>
        <v>0</v>
      </c>
      <c r="J150" s="85">
        <f>SUMIFS(INDEX(Diabetes_Full[#All],,MATCH(J$9,Diabetes_Full[#Headers],0)),Data!$B$1:$B$519,$A151,Data!$GT$1:$GT$519,J$10)</f>
        <v>0</v>
      </c>
      <c r="K150" s="85">
        <f>SUMIFS(INDEX(Diabetes_Full[#All],,MATCH(K$9,Diabetes_Full[#Headers],0)),Data!$B$1:$B$519,$A151,Data!$GT$1:$GT$519,K$10)</f>
        <v>0</v>
      </c>
      <c r="L150" s="85">
        <f>SUMIFS(INDEX(Diabetes_Full[#All],,MATCH(L$9,Diabetes_Full[#Headers],0)),Data!$B$1:$B$519,$A151,Data!$GT$1:$GT$519,L$10)</f>
        <v>0</v>
      </c>
      <c r="M150" s="85">
        <f>SUMIFS(INDEX(Diabetes_Full[#All],,MATCH(M$9,Diabetes_Full[#Headers],0)),Data!$B$1:$B$519,$A151,Data!$GT$1:$GT$519,M$10)</f>
        <v>0</v>
      </c>
      <c r="N150" s="85">
        <f>SUMIFS(INDEX(Diabetes_Full[#All],,MATCH(N$9,Diabetes_Full[#Headers],0)),Data!$B$1:$B$519,$A151,Data!$GT$1:$GT$519,N$10)</f>
        <v>0</v>
      </c>
    </row>
    <row r="151" spans="1:14" x14ac:dyDescent="0.3">
      <c r="A151" s="104" t="s">
        <v>243</v>
      </c>
      <c r="B151" s="88" t="s">
        <v>384</v>
      </c>
      <c r="C151" s="96">
        <f t="shared" si="7"/>
        <v>0.9447570332480818</v>
      </c>
      <c r="D151" s="96">
        <f t="shared" si="7"/>
        <v>0.9457403651115619</v>
      </c>
      <c r="E151" s="96" t="e">
        <f t="shared" si="7"/>
        <v>#N/A</v>
      </c>
      <c r="F151" s="96" t="e">
        <f t="shared" si="7"/>
        <v>#N/A</v>
      </c>
      <c r="G151" s="96" t="e">
        <f t="shared" si="7"/>
        <v>#N/A</v>
      </c>
      <c r="H151" s="96" t="e">
        <f t="shared" si="7"/>
        <v>#N/A</v>
      </c>
      <c r="I151" s="96" t="e">
        <f t="shared" si="7"/>
        <v>#N/A</v>
      </c>
      <c r="J151" s="96" t="e">
        <f t="shared" si="7"/>
        <v>#N/A</v>
      </c>
      <c r="K151" s="96" t="e">
        <f t="shared" si="7"/>
        <v>#N/A</v>
      </c>
      <c r="L151" s="96" t="e">
        <f t="shared" si="7"/>
        <v>#N/A</v>
      </c>
      <c r="M151" s="96" t="e">
        <f t="shared" si="7"/>
        <v>#N/A</v>
      </c>
      <c r="N151" s="96" t="e">
        <f t="shared" si="7"/>
        <v>#N/A</v>
      </c>
    </row>
    <row r="152" spans="1:14" x14ac:dyDescent="0.3">
      <c r="A152" s="105"/>
    </row>
    <row r="157" spans="1:14" x14ac:dyDescent="0.3">
      <c r="A157" s="20" t="s">
        <v>385</v>
      </c>
      <c r="B157" s="20" t="s">
        <v>384</v>
      </c>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54" t="s">
        <v>116</v>
      </c>
      <c r="B160" s="94" t="s">
        <v>119</v>
      </c>
      <c r="C160" s="99">
        <f t="shared" ref="C160:N169" si="8">SUMIFS(INDEX($A$10:$N$151,,MATCH(C$159,$A$10:$N$10,0)),$A$10:$A$151,$B160,$B$10:$B$151,$B$157)</f>
        <v>0.95838359469240053</v>
      </c>
      <c r="D160" s="99">
        <f t="shared" si="8"/>
        <v>0.958407605466429</v>
      </c>
      <c r="E160" s="99" t="e">
        <f t="shared" si="8"/>
        <v>#N/A</v>
      </c>
      <c r="F160" s="99" t="e">
        <f t="shared" si="8"/>
        <v>#N/A</v>
      </c>
      <c r="G160" s="99" t="e">
        <f t="shared" si="8"/>
        <v>#N/A</v>
      </c>
      <c r="H160" s="99" t="e">
        <f t="shared" si="8"/>
        <v>#N/A</v>
      </c>
      <c r="I160" s="99" t="e">
        <f t="shared" si="8"/>
        <v>#N/A</v>
      </c>
      <c r="J160" s="99" t="e">
        <f t="shared" si="8"/>
        <v>#N/A</v>
      </c>
      <c r="K160" s="99" t="e">
        <f t="shared" si="8"/>
        <v>#N/A</v>
      </c>
      <c r="L160" s="99" t="e">
        <f t="shared" si="8"/>
        <v>#N/A</v>
      </c>
      <c r="M160" s="99" t="e">
        <f t="shared" si="8"/>
        <v>#N/A</v>
      </c>
      <c r="N160" s="99" t="e">
        <f t="shared" si="8"/>
        <v>#N/A</v>
      </c>
    </row>
    <row r="161" spans="1:14" x14ac:dyDescent="0.3">
      <c r="A161" s="155" t="s">
        <v>116</v>
      </c>
      <c r="B161" s="94" t="s">
        <v>128</v>
      </c>
      <c r="C161" s="99">
        <f t="shared" si="8"/>
        <v>0.97160883280757093</v>
      </c>
      <c r="D161" s="99">
        <f t="shared" si="8"/>
        <v>0.96994167788245855</v>
      </c>
      <c r="E161" s="99" t="e">
        <f t="shared" si="8"/>
        <v>#N/A</v>
      </c>
      <c r="F161" s="99" t="e">
        <f t="shared" si="8"/>
        <v>#N/A</v>
      </c>
      <c r="G161" s="99" t="e">
        <f t="shared" si="8"/>
        <v>#N/A</v>
      </c>
      <c r="H161" s="99" t="e">
        <f t="shared" si="8"/>
        <v>#N/A</v>
      </c>
      <c r="I161" s="99" t="e">
        <f t="shared" si="8"/>
        <v>#N/A</v>
      </c>
      <c r="J161" s="99" t="e">
        <f t="shared" si="8"/>
        <v>#N/A</v>
      </c>
      <c r="K161" s="99" t="e">
        <f t="shared" si="8"/>
        <v>#N/A</v>
      </c>
      <c r="L161" s="99" t="e">
        <f t="shared" si="8"/>
        <v>#N/A</v>
      </c>
      <c r="M161" s="99" t="e">
        <f t="shared" si="8"/>
        <v>#N/A</v>
      </c>
      <c r="N161" s="99" t="e">
        <f t="shared" si="8"/>
        <v>#N/A</v>
      </c>
    </row>
    <row r="162" spans="1:14" x14ac:dyDescent="0.3">
      <c r="A162" s="155" t="s">
        <v>116</v>
      </c>
      <c r="B162" s="94" t="s">
        <v>129</v>
      </c>
      <c r="C162" s="99">
        <f t="shared" si="8"/>
        <v>0.96539589442815255</v>
      </c>
      <c r="D162" s="99">
        <f t="shared" si="8"/>
        <v>0.96695652173913038</v>
      </c>
      <c r="E162" s="99" t="e">
        <f t="shared" si="8"/>
        <v>#N/A</v>
      </c>
      <c r="F162" s="99" t="e">
        <f t="shared" si="8"/>
        <v>#N/A</v>
      </c>
      <c r="G162" s="99" t="e">
        <f t="shared" si="8"/>
        <v>#N/A</v>
      </c>
      <c r="H162" s="99" t="e">
        <f t="shared" si="8"/>
        <v>#N/A</v>
      </c>
      <c r="I162" s="99" t="e">
        <f t="shared" si="8"/>
        <v>#N/A</v>
      </c>
      <c r="J162" s="99" t="e">
        <f t="shared" si="8"/>
        <v>#N/A</v>
      </c>
      <c r="K162" s="99" t="e">
        <f t="shared" si="8"/>
        <v>#N/A</v>
      </c>
      <c r="L162" s="99" t="e">
        <f t="shared" si="8"/>
        <v>#N/A</v>
      </c>
      <c r="M162" s="99" t="e">
        <f t="shared" si="8"/>
        <v>#N/A</v>
      </c>
      <c r="N162" s="99" t="e">
        <f t="shared" si="8"/>
        <v>#N/A</v>
      </c>
    </row>
    <row r="163" spans="1:14" x14ac:dyDescent="0.3">
      <c r="A163" s="155" t="s">
        <v>116</v>
      </c>
      <c r="B163" s="94" t="s">
        <v>136</v>
      </c>
      <c r="C163" s="99">
        <f t="shared" si="8"/>
        <v>0.92287351256059935</v>
      </c>
      <c r="D163" s="99">
        <f t="shared" si="8"/>
        <v>0.9159407665505227</v>
      </c>
      <c r="E163" s="99" t="e">
        <f t="shared" si="8"/>
        <v>#N/A</v>
      </c>
      <c r="F163" s="99" t="e">
        <f t="shared" si="8"/>
        <v>#N/A</v>
      </c>
      <c r="G163" s="99" t="e">
        <f t="shared" si="8"/>
        <v>#N/A</v>
      </c>
      <c r="H163" s="99" t="e">
        <f t="shared" si="8"/>
        <v>#N/A</v>
      </c>
      <c r="I163" s="99" t="e">
        <f t="shared" si="8"/>
        <v>#N/A</v>
      </c>
      <c r="J163" s="99" t="e">
        <f t="shared" si="8"/>
        <v>#N/A</v>
      </c>
      <c r="K163" s="99" t="e">
        <f t="shared" si="8"/>
        <v>#N/A</v>
      </c>
      <c r="L163" s="99" t="e">
        <f t="shared" si="8"/>
        <v>#N/A</v>
      </c>
      <c r="M163" s="99" t="e">
        <f t="shared" si="8"/>
        <v>#N/A</v>
      </c>
      <c r="N163" s="99" t="e">
        <f t="shared" si="8"/>
        <v>#N/A</v>
      </c>
    </row>
    <row r="164" spans="1:14" x14ac:dyDescent="0.3">
      <c r="A164" s="155" t="s">
        <v>116</v>
      </c>
      <c r="B164" s="94" t="s">
        <v>132</v>
      </c>
      <c r="C164" s="99">
        <f t="shared" si="8"/>
        <v>0.95404913557779802</v>
      </c>
      <c r="D164" s="99">
        <f t="shared" si="8"/>
        <v>0.95267309377738829</v>
      </c>
      <c r="E164" s="99" t="e">
        <f t="shared" si="8"/>
        <v>#N/A</v>
      </c>
      <c r="F164" s="99" t="e">
        <f t="shared" si="8"/>
        <v>#N/A</v>
      </c>
      <c r="G164" s="99" t="e">
        <f t="shared" si="8"/>
        <v>#N/A</v>
      </c>
      <c r="H164" s="99" t="e">
        <f t="shared" si="8"/>
        <v>#N/A</v>
      </c>
      <c r="I164" s="99" t="e">
        <f t="shared" si="8"/>
        <v>#N/A</v>
      </c>
      <c r="J164" s="99" t="e">
        <f t="shared" si="8"/>
        <v>#N/A</v>
      </c>
      <c r="K164" s="99" t="e">
        <f t="shared" si="8"/>
        <v>#N/A</v>
      </c>
      <c r="L164" s="99" t="e">
        <f t="shared" si="8"/>
        <v>#N/A</v>
      </c>
      <c r="M164" s="99" t="e">
        <f t="shared" si="8"/>
        <v>#N/A</v>
      </c>
      <c r="N164" s="99" t="e">
        <f t="shared" si="8"/>
        <v>#N/A</v>
      </c>
    </row>
    <row r="165" spans="1:14" x14ac:dyDescent="0.3">
      <c r="A165" s="155" t="s">
        <v>116</v>
      </c>
      <c r="B165" s="94" t="s">
        <v>117</v>
      </c>
      <c r="C165" s="99">
        <f t="shared" si="8"/>
        <v>0.8943699731903485</v>
      </c>
      <c r="D165" s="99">
        <f t="shared" si="8"/>
        <v>0.89784096893101628</v>
      </c>
      <c r="E165" s="99" t="e">
        <f t="shared" si="8"/>
        <v>#N/A</v>
      </c>
      <c r="F165" s="99" t="e">
        <f t="shared" si="8"/>
        <v>#N/A</v>
      </c>
      <c r="G165" s="99" t="e">
        <f t="shared" si="8"/>
        <v>#N/A</v>
      </c>
      <c r="H165" s="99" t="e">
        <f t="shared" si="8"/>
        <v>#N/A</v>
      </c>
      <c r="I165" s="99" t="e">
        <f t="shared" si="8"/>
        <v>#N/A</v>
      </c>
      <c r="J165" s="99" t="e">
        <f t="shared" si="8"/>
        <v>#N/A</v>
      </c>
      <c r="K165" s="99" t="e">
        <f t="shared" si="8"/>
        <v>#N/A</v>
      </c>
      <c r="L165" s="99" t="e">
        <f t="shared" si="8"/>
        <v>#N/A</v>
      </c>
      <c r="M165" s="99" t="e">
        <f t="shared" si="8"/>
        <v>#N/A</v>
      </c>
      <c r="N165" s="99" t="e">
        <f t="shared" si="8"/>
        <v>#N/A</v>
      </c>
    </row>
    <row r="166" spans="1:14" x14ac:dyDescent="0.3">
      <c r="A166" s="109" t="s">
        <v>138</v>
      </c>
      <c r="B166" s="102" t="s">
        <v>205</v>
      </c>
      <c r="C166" s="103">
        <f t="shared" si="8"/>
        <v>0.90317331163547598</v>
      </c>
      <c r="D166" s="103">
        <f t="shared" si="8"/>
        <v>0.90064102564102566</v>
      </c>
      <c r="E166" s="103" t="e">
        <f t="shared" si="8"/>
        <v>#N/A</v>
      </c>
      <c r="F166" s="103" t="e">
        <f t="shared" si="8"/>
        <v>#N/A</v>
      </c>
      <c r="G166" s="103" t="e">
        <f t="shared" si="8"/>
        <v>#N/A</v>
      </c>
      <c r="H166" s="103" t="e">
        <f t="shared" si="8"/>
        <v>#N/A</v>
      </c>
      <c r="I166" s="103" t="e">
        <f t="shared" si="8"/>
        <v>#N/A</v>
      </c>
      <c r="J166" s="103" t="e">
        <f t="shared" si="8"/>
        <v>#N/A</v>
      </c>
      <c r="K166" s="103" t="e">
        <f t="shared" si="8"/>
        <v>#N/A</v>
      </c>
      <c r="L166" s="103" t="e">
        <f t="shared" si="8"/>
        <v>#N/A</v>
      </c>
      <c r="M166" s="103" t="e">
        <f t="shared" si="8"/>
        <v>#N/A</v>
      </c>
      <c r="N166" s="103" t="e">
        <f t="shared" si="8"/>
        <v>#N/A</v>
      </c>
    </row>
    <row r="167" spans="1:14" x14ac:dyDescent="0.3">
      <c r="A167" s="111" t="s">
        <v>138</v>
      </c>
      <c r="B167" s="112" t="s">
        <v>151</v>
      </c>
      <c r="C167" s="111">
        <f t="shared" si="8"/>
        <v>0.89443872296601445</v>
      </c>
      <c r="D167" s="111">
        <f t="shared" si="8"/>
        <v>0.88447837150127229</v>
      </c>
      <c r="E167" s="111" t="e">
        <f t="shared" si="8"/>
        <v>#N/A</v>
      </c>
      <c r="F167" s="111" t="e">
        <f t="shared" si="8"/>
        <v>#N/A</v>
      </c>
      <c r="G167" s="111" t="e">
        <f t="shared" si="8"/>
        <v>#N/A</v>
      </c>
      <c r="H167" s="111" t="e">
        <f t="shared" si="8"/>
        <v>#N/A</v>
      </c>
      <c r="I167" s="111" t="e">
        <f t="shared" si="8"/>
        <v>#N/A</v>
      </c>
      <c r="J167" s="111" t="e">
        <f t="shared" si="8"/>
        <v>#N/A</v>
      </c>
      <c r="K167" s="111" t="e">
        <f t="shared" si="8"/>
        <v>#N/A</v>
      </c>
      <c r="L167" s="111" t="e">
        <f t="shared" si="8"/>
        <v>#N/A</v>
      </c>
      <c r="M167" s="111" t="e">
        <f t="shared" si="8"/>
        <v>#N/A</v>
      </c>
      <c r="N167" s="111" t="e">
        <f t="shared" si="8"/>
        <v>#N/A</v>
      </c>
    </row>
    <row r="168" spans="1:14" x14ac:dyDescent="0.3">
      <c r="A168" s="111" t="s">
        <v>138</v>
      </c>
      <c r="B168" s="112" t="s">
        <v>222</v>
      </c>
      <c r="C168" s="111">
        <f t="shared" si="8"/>
        <v>0.89294403892944041</v>
      </c>
      <c r="D168" s="111">
        <f t="shared" si="8"/>
        <v>0.88301282051282048</v>
      </c>
      <c r="E168" s="111" t="e">
        <f t="shared" si="8"/>
        <v>#N/A</v>
      </c>
      <c r="F168" s="111" t="e">
        <f t="shared" si="8"/>
        <v>#N/A</v>
      </c>
      <c r="G168" s="111" t="e">
        <f t="shared" si="8"/>
        <v>#N/A</v>
      </c>
      <c r="H168" s="111" t="e">
        <f t="shared" si="8"/>
        <v>#N/A</v>
      </c>
      <c r="I168" s="111" t="e">
        <f t="shared" si="8"/>
        <v>#N/A</v>
      </c>
      <c r="J168" s="111" t="e">
        <f t="shared" si="8"/>
        <v>#N/A</v>
      </c>
      <c r="K168" s="111" t="e">
        <f t="shared" si="8"/>
        <v>#N/A</v>
      </c>
      <c r="L168" s="111" t="e">
        <f t="shared" si="8"/>
        <v>#N/A</v>
      </c>
      <c r="M168" s="111" t="e">
        <f t="shared" si="8"/>
        <v>#N/A</v>
      </c>
      <c r="N168" s="111" t="e">
        <f t="shared" si="8"/>
        <v>#N/A</v>
      </c>
    </row>
    <row r="169" spans="1:14" x14ac:dyDescent="0.3">
      <c r="A169" s="111" t="s">
        <v>138</v>
      </c>
      <c r="B169" s="112" t="s">
        <v>139</v>
      </c>
      <c r="C169" s="111">
        <f t="shared" si="8"/>
        <v>0.90307167235494878</v>
      </c>
      <c r="D169" s="111">
        <f t="shared" si="8"/>
        <v>0.9050203527815468</v>
      </c>
      <c r="E169" s="111" t="e">
        <f t="shared" si="8"/>
        <v>#N/A</v>
      </c>
      <c r="F169" s="111" t="e">
        <f t="shared" si="8"/>
        <v>#N/A</v>
      </c>
      <c r="G169" s="111" t="e">
        <f t="shared" si="8"/>
        <v>#N/A</v>
      </c>
      <c r="H169" s="111" t="e">
        <f t="shared" si="8"/>
        <v>#N/A</v>
      </c>
      <c r="I169" s="111" t="e">
        <f t="shared" si="8"/>
        <v>#N/A</v>
      </c>
      <c r="J169" s="111" t="e">
        <f t="shared" si="8"/>
        <v>#N/A</v>
      </c>
      <c r="K169" s="111" t="e">
        <f t="shared" si="8"/>
        <v>#N/A</v>
      </c>
      <c r="L169" s="111" t="e">
        <f t="shared" si="8"/>
        <v>#N/A</v>
      </c>
      <c r="M169" s="111" t="e">
        <f t="shared" si="8"/>
        <v>#N/A</v>
      </c>
      <c r="N169" s="111" t="e">
        <f t="shared" si="8"/>
        <v>#N/A</v>
      </c>
    </row>
    <row r="170" spans="1:14" x14ac:dyDescent="0.3">
      <c r="A170" s="111" t="s">
        <v>138</v>
      </c>
      <c r="B170" s="112" t="s">
        <v>168</v>
      </c>
      <c r="C170" s="111">
        <f t="shared" ref="C170:N179" si="9">SUMIFS(INDEX($A$10:$N$151,,MATCH(C$159,$A$10:$N$10,0)),$A$10:$A$151,$B170,$B$10:$B$151,$B$157)</f>
        <v>0.85285433070866146</v>
      </c>
      <c r="D170" s="111">
        <f t="shared" si="9"/>
        <v>0.83615560640732267</v>
      </c>
      <c r="E170" s="111" t="e">
        <f t="shared" si="9"/>
        <v>#N/A</v>
      </c>
      <c r="F170" s="111" t="e">
        <f t="shared" si="9"/>
        <v>#N/A</v>
      </c>
      <c r="G170" s="111" t="e">
        <f t="shared" si="9"/>
        <v>#N/A</v>
      </c>
      <c r="H170" s="111" t="e">
        <f t="shared" si="9"/>
        <v>#N/A</v>
      </c>
      <c r="I170" s="111" t="e">
        <f t="shared" si="9"/>
        <v>#N/A</v>
      </c>
      <c r="J170" s="111" t="e">
        <f t="shared" si="9"/>
        <v>#N/A</v>
      </c>
      <c r="K170" s="111" t="e">
        <f t="shared" si="9"/>
        <v>#N/A</v>
      </c>
      <c r="L170" s="111" t="e">
        <f t="shared" si="9"/>
        <v>#N/A</v>
      </c>
      <c r="M170" s="111" t="e">
        <f t="shared" si="9"/>
        <v>#N/A</v>
      </c>
      <c r="N170" s="111" t="e">
        <f t="shared" si="9"/>
        <v>#N/A</v>
      </c>
    </row>
    <row r="171" spans="1:14" x14ac:dyDescent="0.3">
      <c r="A171" s="111" t="s">
        <v>138</v>
      </c>
      <c r="B171" s="112" t="s">
        <v>212</v>
      </c>
      <c r="C171" s="111">
        <f t="shared" si="9"/>
        <v>0.86977715877437323</v>
      </c>
      <c r="D171" s="111">
        <f t="shared" si="9"/>
        <v>0.86332417582417587</v>
      </c>
      <c r="E171" s="111" t="e">
        <f t="shared" si="9"/>
        <v>#N/A</v>
      </c>
      <c r="F171" s="111" t="e">
        <f t="shared" si="9"/>
        <v>#N/A</v>
      </c>
      <c r="G171" s="111" t="e">
        <f t="shared" si="9"/>
        <v>#N/A</v>
      </c>
      <c r="H171" s="111" t="e">
        <f t="shared" si="9"/>
        <v>#N/A</v>
      </c>
      <c r="I171" s="111" t="e">
        <f t="shared" si="9"/>
        <v>#N/A</v>
      </c>
      <c r="J171" s="111" t="e">
        <f t="shared" si="9"/>
        <v>#N/A</v>
      </c>
      <c r="K171" s="111" t="e">
        <f t="shared" si="9"/>
        <v>#N/A</v>
      </c>
      <c r="L171" s="111" t="e">
        <f t="shared" si="9"/>
        <v>#N/A</v>
      </c>
      <c r="M171" s="111" t="e">
        <f t="shared" si="9"/>
        <v>#N/A</v>
      </c>
      <c r="N171" s="111" t="e">
        <f t="shared" si="9"/>
        <v>#N/A</v>
      </c>
    </row>
    <row r="172" spans="1:14" x14ac:dyDescent="0.3">
      <c r="A172" s="111" t="s">
        <v>138</v>
      </c>
      <c r="B172" s="112" t="s">
        <v>180</v>
      </c>
      <c r="C172" s="111">
        <f t="shared" si="9"/>
        <v>0.91696938245978199</v>
      </c>
      <c r="D172" s="111">
        <f t="shared" si="9"/>
        <v>0.91128205128205131</v>
      </c>
      <c r="E172" s="111" t="e">
        <f t="shared" si="9"/>
        <v>#N/A</v>
      </c>
      <c r="F172" s="111" t="e">
        <f t="shared" si="9"/>
        <v>#N/A</v>
      </c>
      <c r="G172" s="111" t="e">
        <f t="shared" si="9"/>
        <v>#N/A</v>
      </c>
      <c r="H172" s="111" t="e">
        <f t="shared" si="9"/>
        <v>#N/A</v>
      </c>
      <c r="I172" s="111" t="e">
        <f t="shared" si="9"/>
        <v>#N/A</v>
      </c>
      <c r="J172" s="111" t="e">
        <f t="shared" si="9"/>
        <v>#N/A</v>
      </c>
      <c r="K172" s="111" t="e">
        <f t="shared" si="9"/>
        <v>#N/A</v>
      </c>
      <c r="L172" s="111" t="e">
        <f t="shared" si="9"/>
        <v>#N/A</v>
      </c>
      <c r="M172" s="111" t="e">
        <f t="shared" si="9"/>
        <v>#N/A</v>
      </c>
      <c r="N172" s="111" t="e">
        <f t="shared" si="9"/>
        <v>#N/A</v>
      </c>
    </row>
    <row r="173" spans="1:14" x14ac:dyDescent="0.3">
      <c r="A173" s="111" t="s">
        <v>138</v>
      </c>
      <c r="B173" s="112" t="s">
        <v>194</v>
      </c>
      <c r="C173" s="111">
        <f t="shared" si="9"/>
        <v>0.83902439024390241</v>
      </c>
      <c r="D173" s="111">
        <f t="shared" si="9"/>
        <v>0.83123877917414724</v>
      </c>
      <c r="E173" s="111" t="e">
        <f t="shared" si="9"/>
        <v>#N/A</v>
      </c>
      <c r="F173" s="111" t="e">
        <f t="shared" si="9"/>
        <v>#N/A</v>
      </c>
      <c r="G173" s="111" t="e">
        <f t="shared" si="9"/>
        <v>#N/A</v>
      </c>
      <c r="H173" s="111" t="e">
        <f t="shared" si="9"/>
        <v>#N/A</v>
      </c>
      <c r="I173" s="111" t="e">
        <f t="shared" si="9"/>
        <v>#N/A</v>
      </c>
      <c r="J173" s="111" t="e">
        <f t="shared" si="9"/>
        <v>#N/A</v>
      </c>
      <c r="K173" s="111" t="e">
        <f t="shared" si="9"/>
        <v>#N/A</v>
      </c>
      <c r="L173" s="111" t="e">
        <f t="shared" si="9"/>
        <v>#N/A</v>
      </c>
      <c r="M173" s="111" t="e">
        <f t="shared" si="9"/>
        <v>#N/A</v>
      </c>
      <c r="N173" s="111" t="e">
        <f t="shared" si="9"/>
        <v>#N/A</v>
      </c>
    </row>
    <row r="174" spans="1:14" x14ac:dyDescent="0.3">
      <c r="A174" s="111" t="s">
        <v>232</v>
      </c>
      <c r="B174" s="112" t="s">
        <v>233</v>
      </c>
      <c r="C174" s="111">
        <f t="shared" si="9"/>
        <v>0.96797474064050515</v>
      </c>
      <c r="D174" s="111">
        <f t="shared" si="9"/>
        <v>0.96785714285714286</v>
      </c>
      <c r="E174" s="111" t="e">
        <f t="shared" si="9"/>
        <v>#N/A</v>
      </c>
      <c r="F174" s="111" t="e">
        <f t="shared" si="9"/>
        <v>#N/A</v>
      </c>
      <c r="G174" s="111" t="e">
        <f t="shared" si="9"/>
        <v>#N/A</v>
      </c>
      <c r="H174" s="111" t="e">
        <f t="shared" si="9"/>
        <v>#N/A</v>
      </c>
      <c r="I174" s="111" t="e">
        <f t="shared" si="9"/>
        <v>#N/A</v>
      </c>
      <c r="J174" s="111" t="e">
        <f t="shared" si="9"/>
        <v>#N/A</v>
      </c>
      <c r="K174" s="111" t="e">
        <f t="shared" si="9"/>
        <v>#N/A</v>
      </c>
      <c r="L174" s="111" t="e">
        <f t="shared" si="9"/>
        <v>#N/A</v>
      </c>
      <c r="M174" s="111" t="e">
        <f t="shared" si="9"/>
        <v>#N/A</v>
      </c>
      <c r="N174" s="111" t="e">
        <f t="shared" si="9"/>
        <v>#N/A</v>
      </c>
    </row>
    <row r="175" spans="1:14" x14ac:dyDescent="0.3">
      <c r="A175" s="111" t="s">
        <v>232</v>
      </c>
      <c r="B175" s="112" t="s">
        <v>236</v>
      </c>
      <c r="C175" s="111">
        <f t="shared" si="9"/>
        <v>0.85495403472931564</v>
      </c>
      <c r="D175" s="111">
        <f t="shared" si="9"/>
        <v>0.86257606490872207</v>
      </c>
      <c r="E175" s="111" t="e">
        <f t="shared" si="9"/>
        <v>#N/A</v>
      </c>
      <c r="F175" s="111" t="e">
        <f t="shared" si="9"/>
        <v>#N/A</v>
      </c>
      <c r="G175" s="111" t="e">
        <f t="shared" si="9"/>
        <v>#N/A</v>
      </c>
      <c r="H175" s="111" t="e">
        <f t="shared" si="9"/>
        <v>#N/A</v>
      </c>
      <c r="I175" s="111" t="e">
        <f t="shared" si="9"/>
        <v>#N/A</v>
      </c>
      <c r="J175" s="111" t="e">
        <f t="shared" si="9"/>
        <v>#N/A</v>
      </c>
      <c r="K175" s="111" t="e">
        <f t="shared" si="9"/>
        <v>#N/A</v>
      </c>
      <c r="L175" s="111" t="e">
        <f t="shared" si="9"/>
        <v>#N/A</v>
      </c>
      <c r="M175" s="111" t="e">
        <f t="shared" si="9"/>
        <v>#N/A</v>
      </c>
      <c r="N175" s="111" t="e">
        <f t="shared" si="9"/>
        <v>#N/A</v>
      </c>
    </row>
    <row r="176" spans="1:14" x14ac:dyDescent="0.3">
      <c r="A176" s="111" t="s">
        <v>232</v>
      </c>
      <c r="B176" s="112" t="s">
        <v>237</v>
      </c>
      <c r="C176" s="111">
        <f t="shared" si="9"/>
        <v>0.95758521988030187</v>
      </c>
      <c r="D176" s="111">
        <f t="shared" si="9"/>
        <v>0.96009268795056646</v>
      </c>
      <c r="E176" s="111" t="e">
        <f t="shared" si="9"/>
        <v>#N/A</v>
      </c>
      <c r="F176" s="111" t="e">
        <f t="shared" si="9"/>
        <v>#N/A</v>
      </c>
      <c r="G176" s="111" t="e">
        <f t="shared" si="9"/>
        <v>#N/A</v>
      </c>
      <c r="H176" s="111" t="e">
        <f t="shared" si="9"/>
        <v>#N/A</v>
      </c>
      <c r="I176" s="111" t="e">
        <f t="shared" si="9"/>
        <v>#N/A</v>
      </c>
      <c r="J176" s="111" t="e">
        <f t="shared" si="9"/>
        <v>#N/A</v>
      </c>
      <c r="K176" s="111" t="e">
        <f t="shared" si="9"/>
        <v>#N/A</v>
      </c>
      <c r="L176" s="111" t="e">
        <f t="shared" si="9"/>
        <v>#N/A</v>
      </c>
      <c r="M176" s="111" t="e">
        <f t="shared" si="9"/>
        <v>#N/A</v>
      </c>
      <c r="N176" s="111" t="e">
        <f t="shared" si="9"/>
        <v>#N/A</v>
      </c>
    </row>
    <row r="177" spans="1:14" x14ac:dyDescent="0.3">
      <c r="A177" s="111" t="s">
        <v>232</v>
      </c>
      <c r="B177" s="112" t="s">
        <v>239</v>
      </c>
      <c r="C177" s="111">
        <f t="shared" si="9"/>
        <v>0.93440758293838866</v>
      </c>
      <c r="D177" s="111">
        <f t="shared" si="9"/>
        <v>0.9353869271224643</v>
      </c>
      <c r="E177" s="111" t="e">
        <f t="shared" si="9"/>
        <v>#N/A</v>
      </c>
      <c r="F177" s="111" t="e">
        <f t="shared" si="9"/>
        <v>#N/A</v>
      </c>
      <c r="G177" s="111" t="e">
        <f t="shared" si="9"/>
        <v>#N/A</v>
      </c>
      <c r="H177" s="111" t="e">
        <f t="shared" si="9"/>
        <v>#N/A</v>
      </c>
      <c r="I177" s="111" t="e">
        <f t="shared" si="9"/>
        <v>#N/A</v>
      </c>
      <c r="J177" s="111" t="e">
        <f t="shared" si="9"/>
        <v>#N/A</v>
      </c>
      <c r="K177" s="111" t="e">
        <f t="shared" si="9"/>
        <v>#N/A</v>
      </c>
      <c r="L177" s="111" t="e">
        <f t="shared" si="9"/>
        <v>#N/A</v>
      </c>
      <c r="M177" s="111" t="e">
        <f t="shared" si="9"/>
        <v>#N/A</v>
      </c>
      <c r="N177" s="111" t="e">
        <f t="shared" si="9"/>
        <v>#N/A</v>
      </c>
    </row>
    <row r="178" spans="1:14" x14ac:dyDescent="0.3">
      <c r="A178" s="111" t="s">
        <v>133</v>
      </c>
      <c r="B178" s="112" t="s">
        <v>225</v>
      </c>
      <c r="C178" s="111">
        <f t="shared" si="9"/>
        <v>0.92707493956486708</v>
      </c>
      <c r="D178" s="111">
        <f t="shared" si="9"/>
        <v>0.92619334135579623</v>
      </c>
      <c r="E178" s="111" t="e">
        <f t="shared" si="9"/>
        <v>#N/A</v>
      </c>
      <c r="F178" s="111" t="e">
        <f t="shared" si="9"/>
        <v>#N/A</v>
      </c>
      <c r="G178" s="111" t="e">
        <f t="shared" si="9"/>
        <v>#N/A</v>
      </c>
      <c r="H178" s="111" t="e">
        <f t="shared" si="9"/>
        <v>#N/A</v>
      </c>
      <c r="I178" s="111" t="e">
        <f t="shared" si="9"/>
        <v>#N/A</v>
      </c>
      <c r="J178" s="111" t="e">
        <f t="shared" si="9"/>
        <v>#N/A</v>
      </c>
      <c r="K178" s="111" t="e">
        <f t="shared" si="9"/>
        <v>#N/A</v>
      </c>
      <c r="L178" s="111" t="e">
        <f t="shared" si="9"/>
        <v>#N/A</v>
      </c>
      <c r="M178" s="111" t="e">
        <f t="shared" si="9"/>
        <v>#N/A</v>
      </c>
      <c r="N178" s="111" t="e">
        <f t="shared" si="9"/>
        <v>#N/A</v>
      </c>
    </row>
    <row r="179" spans="1:14" x14ac:dyDescent="0.3">
      <c r="A179" s="111" t="s">
        <v>133</v>
      </c>
      <c r="B179" s="112" t="s">
        <v>134</v>
      </c>
      <c r="C179" s="111">
        <f t="shared" si="9"/>
        <v>0.9330413016270338</v>
      </c>
      <c r="D179" s="111">
        <f t="shared" si="9"/>
        <v>0.93101305158483527</v>
      </c>
      <c r="E179" s="111" t="e">
        <f t="shared" si="9"/>
        <v>#N/A</v>
      </c>
      <c r="F179" s="111" t="e">
        <f t="shared" si="9"/>
        <v>#N/A</v>
      </c>
      <c r="G179" s="111" t="e">
        <f t="shared" si="9"/>
        <v>#N/A</v>
      </c>
      <c r="H179" s="111" t="e">
        <f t="shared" si="9"/>
        <v>#N/A</v>
      </c>
      <c r="I179" s="111" t="e">
        <f t="shared" si="9"/>
        <v>#N/A</v>
      </c>
      <c r="J179" s="111" t="e">
        <f t="shared" si="9"/>
        <v>#N/A</v>
      </c>
      <c r="K179" s="111" t="e">
        <f t="shared" si="9"/>
        <v>#N/A</v>
      </c>
      <c r="L179" s="111" t="e">
        <f t="shared" si="9"/>
        <v>#N/A</v>
      </c>
      <c r="M179" s="111" t="e">
        <f t="shared" si="9"/>
        <v>#N/A</v>
      </c>
      <c r="N179" s="111" t="e">
        <f t="shared" si="9"/>
        <v>#N/A</v>
      </c>
    </row>
    <row r="180" spans="1:14" x14ac:dyDescent="0.3">
      <c r="A180" s="111" t="s">
        <v>133</v>
      </c>
      <c r="B180" s="112" t="s">
        <v>137</v>
      </c>
      <c r="C180" s="111">
        <f t="shared" ref="C180:N189" si="10">SUMIFS(INDEX($A$10:$N$151,,MATCH(C$159,$A$10:$N$10,0)),$A$10:$A$151,$B180,$B$10:$B$151,$B$157)</f>
        <v>0.93930041152263377</v>
      </c>
      <c r="D180" s="111">
        <f t="shared" si="10"/>
        <v>0.93988180150804967</v>
      </c>
      <c r="E180" s="111" t="e">
        <f t="shared" si="10"/>
        <v>#N/A</v>
      </c>
      <c r="F180" s="111" t="e">
        <f t="shared" si="10"/>
        <v>#N/A</v>
      </c>
      <c r="G180" s="111" t="e">
        <f t="shared" si="10"/>
        <v>#N/A</v>
      </c>
      <c r="H180" s="111" t="e">
        <f t="shared" si="10"/>
        <v>#N/A</v>
      </c>
      <c r="I180" s="111" t="e">
        <f t="shared" si="10"/>
        <v>#N/A</v>
      </c>
      <c r="J180" s="111" t="e">
        <f t="shared" si="10"/>
        <v>#N/A</v>
      </c>
      <c r="K180" s="111" t="e">
        <f t="shared" si="10"/>
        <v>#N/A</v>
      </c>
      <c r="L180" s="111" t="e">
        <f t="shared" si="10"/>
        <v>#N/A</v>
      </c>
      <c r="M180" s="111" t="e">
        <f t="shared" si="10"/>
        <v>#N/A</v>
      </c>
      <c r="N180" s="111" t="e">
        <f t="shared" si="10"/>
        <v>#N/A</v>
      </c>
    </row>
    <row r="181" spans="1:14" x14ac:dyDescent="0.3">
      <c r="A181" s="111" t="s">
        <v>133</v>
      </c>
      <c r="B181" s="112" t="s">
        <v>164</v>
      </c>
      <c r="C181" s="111">
        <f t="shared" si="10"/>
        <v>0.91711229946524064</v>
      </c>
      <c r="D181" s="111">
        <f t="shared" si="10"/>
        <v>0.91510845175766642</v>
      </c>
      <c r="E181" s="111" t="e">
        <f t="shared" si="10"/>
        <v>#N/A</v>
      </c>
      <c r="F181" s="111" t="e">
        <f t="shared" si="10"/>
        <v>#N/A</v>
      </c>
      <c r="G181" s="111" t="e">
        <f t="shared" si="10"/>
        <v>#N/A</v>
      </c>
      <c r="H181" s="111" t="e">
        <f t="shared" si="10"/>
        <v>#N/A</v>
      </c>
      <c r="I181" s="111" t="e">
        <f t="shared" si="10"/>
        <v>#N/A</v>
      </c>
      <c r="J181" s="111" t="e">
        <f t="shared" si="10"/>
        <v>#N/A</v>
      </c>
      <c r="K181" s="111" t="e">
        <f t="shared" si="10"/>
        <v>#N/A</v>
      </c>
      <c r="L181" s="111" t="e">
        <f t="shared" si="10"/>
        <v>#N/A</v>
      </c>
      <c r="M181" s="111" t="e">
        <f t="shared" si="10"/>
        <v>#N/A</v>
      </c>
      <c r="N181" s="111" t="e">
        <f t="shared" si="10"/>
        <v>#N/A</v>
      </c>
    </row>
    <row r="182" spans="1:14" x14ac:dyDescent="0.3">
      <c r="A182" s="111" t="s">
        <v>133</v>
      </c>
      <c r="B182" s="112" t="s">
        <v>167</v>
      </c>
      <c r="C182" s="111">
        <f t="shared" si="10"/>
        <v>0.94202412868632712</v>
      </c>
      <c r="D182" s="111">
        <f t="shared" si="10"/>
        <v>0.93959731543624159</v>
      </c>
      <c r="E182" s="111" t="e">
        <f t="shared" si="10"/>
        <v>#N/A</v>
      </c>
      <c r="F182" s="111" t="e">
        <f t="shared" si="10"/>
        <v>#N/A</v>
      </c>
      <c r="G182" s="111" t="e">
        <f t="shared" si="10"/>
        <v>#N/A</v>
      </c>
      <c r="H182" s="111" t="e">
        <f t="shared" si="10"/>
        <v>#N/A</v>
      </c>
      <c r="I182" s="111" t="e">
        <f t="shared" si="10"/>
        <v>#N/A</v>
      </c>
      <c r="J182" s="111" t="e">
        <f t="shared" si="10"/>
        <v>#N/A</v>
      </c>
      <c r="K182" s="111" t="e">
        <f t="shared" si="10"/>
        <v>#N/A</v>
      </c>
      <c r="L182" s="111" t="e">
        <f t="shared" si="10"/>
        <v>#N/A</v>
      </c>
      <c r="M182" s="111" t="e">
        <f t="shared" si="10"/>
        <v>#N/A</v>
      </c>
      <c r="N182" s="111" t="e">
        <f t="shared" si="10"/>
        <v>#N/A</v>
      </c>
    </row>
    <row r="183" spans="1:14" x14ac:dyDescent="0.3">
      <c r="A183" s="111" t="s">
        <v>133</v>
      </c>
      <c r="B183" s="112" t="s">
        <v>241</v>
      </c>
      <c r="C183" s="111">
        <f t="shared" si="10"/>
        <v>0.93919730833934145</v>
      </c>
      <c r="D183" s="111">
        <f t="shared" si="10"/>
        <v>0.93681187170895164</v>
      </c>
      <c r="E183" s="111" t="e">
        <f t="shared" si="10"/>
        <v>#N/A</v>
      </c>
      <c r="F183" s="111" t="e">
        <f t="shared" si="10"/>
        <v>#N/A</v>
      </c>
      <c r="G183" s="111" t="e">
        <f t="shared" si="10"/>
        <v>#N/A</v>
      </c>
      <c r="H183" s="111" t="e">
        <f t="shared" si="10"/>
        <v>#N/A</v>
      </c>
      <c r="I183" s="111" t="e">
        <f t="shared" si="10"/>
        <v>#N/A</v>
      </c>
      <c r="J183" s="111" t="e">
        <f t="shared" si="10"/>
        <v>#N/A</v>
      </c>
      <c r="K183" s="111" t="e">
        <f t="shared" si="10"/>
        <v>#N/A</v>
      </c>
      <c r="L183" s="111" t="e">
        <f t="shared" si="10"/>
        <v>#N/A</v>
      </c>
      <c r="M183" s="111" t="e">
        <f t="shared" si="10"/>
        <v>#N/A</v>
      </c>
      <c r="N183" s="111" t="e">
        <f t="shared" si="10"/>
        <v>#N/A</v>
      </c>
    </row>
    <row r="184" spans="1:14" x14ac:dyDescent="0.3">
      <c r="A184" s="111" t="s">
        <v>133</v>
      </c>
      <c r="B184" s="102" t="s">
        <v>221</v>
      </c>
      <c r="C184" s="111">
        <f t="shared" si="10"/>
        <v>0.94691535150645623</v>
      </c>
      <c r="D184" s="111">
        <f t="shared" si="10"/>
        <v>0.94523135033050043</v>
      </c>
      <c r="E184" s="111" t="e">
        <f t="shared" si="10"/>
        <v>#N/A</v>
      </c>
      <c r="F184" s="111" t="e">
        <f t="shared" si="10"/>
        <v>#N/A</v>
      </c>
      <c r="G184" s="111" t="e">
        <f t="shared" si="10"/>
        <v>#N/A</v>
      </c>
      <c r="H184" s="111" t="e">
        <f t="shared" si="10"/>
        <v>#N/A</v>
      </c>
      <c r="I184" s="111" t="e">
        <f t="shared" si="10"/>
        <v>#N/A</v>
      </c>
      <c r="J184" s="111" t="e">
        <f t="shared" si="10"/>
        <v>#N/A</v>
      </c>
      <c r="K184" s="111" t="e">
        <f t="shared" si="10"/>
        <v>#N/A</v>
      </c>
      <c r="L184" s="111" t="e">
        <f t="shared" si="10"/>
        <v>#N/A</v>
      </c>
      <c r="M184" s="111" t="e">
        <f t="shared" si="10"/>
        <v>#N/A</v>
      </c>
      <c r="N184" s="111" t="e">
        <f t="shared" si="10"/>
        <v>#N/A</v>
      </c>
    </row>
    <row r="185" spans="1:14" x14ac:dyDescent="0.3">
      <c r="A185" s="111" t="s">
        <v>133</v>
      </c>
      <c r="B185" s="112" t="s">
        <v>175</v>
      </c>
      <c r="C185" s="111">
        <f t="shared" si="10"/>
        <v>0.9098700580591651</v>
      </c>
      <c r="D185" s="111">
        <f t="shared" si="10"/>
        <v>0.91137279206693522</v>
      </c>
      <c r="E185" s="111" t="e">
        <f t="shared" si="10"/>
        <v>#N/A</v>
      </c>
      <c r="F185" s="111" t="e">
        <f t="shared" si="10"/>
        <v>#N/A</v>
      </c>
      <c r="G185" s="111" t="e">
        <f t="shared" si="10"/>
        <v>#N/A</v>
      </c>
      <c r="H185" s="111" t="e">
        <f t="shared" si="10"/>
        <v>#N/A</v>
      </c>
      <c r="I185" s="111" t="e">
        <f t="shared" si="10"/>
        <v>#N/A</v>
      </c>
      <c r="J185" s="111" t="e">
        <f t="shared" si="10"/>
        <v>#N/A</v>
      </c>
      <c r="K185" s="111" t="e">
        <f t="shared" si="10"/>
        <v>#N/A</v>
      </c>
      <c r="L185" s="111" t="e">
        <f t="shared" si="10"/>
        <v>#N/A</v>
      </c>
      <c r="M185" s="111" t="e">
        <f t="shared" si="10"/>
        <v>#N/A</v>
      </c>
      <c r="N185" s="111" t="e">
        <f t="shared" si="10"/>
        <v>#N/A</v>
      </c>
    </row>
    <row r="186" spans="1:14" x14ac:dyDescent="0.3">
      <c r="A186" s="111" t="s">
        <v>133</v>
      </c>
      <c r="B186" s="112" t="s">
        <v>244</v>
      </c>
      <c r="C186" s="111">
        <f t="shared" si="10"/>
        <v>0.92926284437825768</v>
      </c>
      <c r="D186" s="111">
        <f t="shared" si="10"/>
        <v>0.9251376146788991</v>
      </c>
      <c r="E186" s="111" t="e">
        <f t="shared" si="10"/>
        <v>#N/A</v>
      </c>
      <c r="F186" s="111" t="e">
        <f t="shared" si="10"/>
        <v>#N/A</v>
      </c>
      <c r="G186" s="111" t="e">
        <f t="shared" si="10"/>
        <v>#N/A</v>
      </c>
      <c r="H186" s="111" t="e">
        <f t="shared" si="10"/>
        <v>#N/A</v>
      </c>
      <c r="I186" s="111" t="e">
        <f t="shared" si="10"/>
        <v>#N/A</v>
      </c>
      <c r="J186" s="111" t="e">
        <f t="shared" si="10"/>
        <v>#N/A</v>
      </c>
      <c r="K186" s="111" t="e">
        <f t="shared" si="10"/>
        <v>#N/A</v>
      </c>
      <c r="L186" s="111" t="e">
        <f t="shared" si="10"/>
        <v>#N/A</v>
      </c>
      <c r="M186" s="111" t="e">
        <f t="shared" si="10"/>
        <v>#N/A</v>
      </c>
      <c r="N186" s="111" t="e">
        <f t="shared" si="10"/>
        <v>#N/A</v>
      </c>
    </row>
    <row r="187" spans="1:14" x14ac:dyDescent="0.3">
      <c r="A187" s="111" t="s">
        <v>126</v>
      </c>
      <c r="B187" s="112" t="s">
        <v>246</v>
      </c>
      <c r="C187" s="111">
        <f t="shared" si="10"/>
        <v>0.96908850726552176</v>
      </c>
      <c r="D187" s="111">
        <f t="shared" si="10"/>
        <v>0.96792396792396795</v>
      </c>
      <c r="E187" s="111" t="e">
        <f t="shared" si="10"/>
        <v>#N/A</v>
      </c>
      <c r="F187" s="111" t="e">
        <f t="shared" si="10"/>
        <v>#N/A</v>
      </c>
      <c r="G187" s="111" t="e">
        <f t="shared" si="10"/>
        <v>#N/A</v>
      </c>
      <c r="H187" s="111" t="e">
        <f t="shared" si="10"/>
        <v>#N/A</v>
      </c>
      <c r="I187" s="111" t="e">
        <f t="shared" si="10"/>
        <v>#N/A</v>
      </c>
      <c r="J187" s="111" t="e">
        <f t="shared" si="10"/>
        <v>#N/A</v>
      </c>
      <c r="K187" s="111" t="e">
        <f t="shared" si="10"/>
        <v>#N/A</v>
      </c>
      <c r="L187" s="111" t="e">
        <f t="shared" si="10"/>
        <v>#N/A</v>
      </c>
      <c r="M187" s="111" t="e">
        <f t="shared" si="10"/>
        <v>#N/A</v>
      </c>
      <c r="N187" s="111" t="e">
        <f t="shared" si="10"/>
        <v>#N/A</v>
      </c>
    </row>
    <row r="188" spans="1:14" x14ac:dyDescent="0.3">
      <c r="A188" s="111" t="s">
        <v>126</v>
      </c>
      <c r="B188" s="112" t="s">
        <v>245</v>
      </c>
      <c r="C188" s="111">
        <f t="shared" si="10"/>
        <v>0.9652466367713004</v>
      </c>
      <c r="D188" s="111">
        <f t="shared" si="10"/>
        <v>0.96666666666666667</v>
      </c>
      <c r="E188" s="111" t="e">
        <f t="shared" si="10"/>
        <v>#N/A</v>
      </c>
      <c r="F188" s="111" t="e">
        <f t="shared" si="10"/>
        <v>#N/A</v>
      </c>
      <c r="G188" s="111" t="e">
        <f t="shared" si="10"/>
        <v>#N/A</v>
      </c>
      <c r="H188" s="111" t="e">
        <f t="shared" si="10"/>
        <v>#N/A</v>
      </c>
      <c r="I188" s="111" t="e">
        <f t="shared" si="10"/>
        <v>#N/A</v>
      </c>
      <c r="J188" s="111" t="e">
        <f t="shared" si="10"/>
        <v>#N/A</v>
      </c>
      <c r="K188" s="111" t="e">
        <f t="shared" si="10"/>
        <v>#N/A</v>
      </c>
      <c r="L188" s="111" t="e">
        <f t="shared" si="10"/>
        <v>#N/A</v>
      </c>
      <c r="M188" s="111" t="e">
        <f t="shared" si="10"/>
        <v>#N/A</v>
      </c>
      <c r="N188" s="111" t="e">
        <f t="shared" si="10"/>
        <v>#N/A</v>
      </c>
    </row>
    <row r="189" spans="1:14" x14ac:dyDescent="0.3">
      <c r="A189" s="111" t="s">
        <v>126</v>
      </c>
      <c r="B189" s="112" t="s">
        <v>185</v>
      </c>
      <c r="C189" s="111">
        <f t="shared" si="10"/>
        <v>0.96446700507614214</v>
      </c>
      <c r="D189" s="111">
        <f t="shared" si="10"/>
        <v>0.96591619762351466</v>
      </c>
      <c r="E189" s="111" t="e">
        <f t="shared" si="10"/>
        <v>#N/A</v>
      </c>
      <c r="F189" s="111" t="e">
        <f t="shared" si="10"/>
        <v>#N/A</v>
      </c>
      <c r="G189" s="111" t="e">
        <f t="shared" si="10"/>
        <v>#N/A</v>
      </c>
      <c r="H189" s="111" t="e">
        <f t="shared" si="10"/>
        <v>#N/A</v>
      </c>
      <c r="I189" s="111" t="e">
        <f t="shared" si="10"/>
        <v>#N/A</v>
      </c>
      <c r="J189" s="111" t="e">
        <f t="shared" si="10"/>
        <v>#N/A</v>
      </c>
      <c r="K189" s="111" t="e">
        <f t="shared" si="10"/>
        <v>#N/A</v>
      </c>
      <c r="L189" s="111" t="e">
        <f t="shared" si="10"/>
        <v>#N/A</v>
      </c>
      <c r="M189" s="111" t="e">
        <f t="shared" si="10"/>
        <v>#N/A</v>
      </c>
      <c r="N189" s="111" t="e">
        <f t="shared" si="10"/>
        <v>#N/A</v>
      </c>
    </row>
    <row r="190" spans="1:14" x14ac:dyDescent="0.3">
      <c r="A190" s="111" t="s">
        <v>126</v>
      </c>
      <c r="B190" s="112" t="s">
        <v>248</v>
      </c>
      <c r="C190" s="111">
        <f t="shared" ref="C190:N199" si="11">SUMIFS(INDEX($A$10:$N$151,,MATCH(C$159,$A$10:$N$10,0)),$A$10:$A$151,$B190,$B$10:$B$151,$B$157)</f>
        <v>0.94188703885079983</v>
      </c>
      <c r="D190" s="111">
        <f t="shared" si="11"/>
        <v>0.94191674733785091</v>
      </c>
      <c r="E190" s="111" t="e">
        <f t="shared" si="11"/>
        <v>#N/A</v>
      </c>
      <c r="F190" s="111" t="e">
        <f t="shared" si="11"/>
        <v>#N/A</v>
      </c>
      <c r="G190" s="111" t="e">
        <f t="shared" si="11"/>
        <v>#N/A</v>
      </c>
      <c r="H190" s="111" t="e">
        <f t="shared" si="11"/>
        <v>#N/A</v>
      </c>
      <c r="I190" s="111" t="e">
        <f t="shared" si="11"/>
        <v>#N/A</v>
      </c>
      <c r="J190" s="111" t="e">
        <f t="shared" si="11"/>
        <v>#N/A</v>
      </c>
      <c r="K190" s="111" t="e">
        <f t="shared" si="11"/>
        <v>#N/A</v>
      </c>
      <c r="L190" s="111" t="e">
        <f t="shared" si="11"/>
        <v>#N/A</v>
      </c>
      <c r="M190" s="111" t="e">
        <f t="shared" si="11"/>
        <v>#N/A</v>
      </c>
      <c r="N190" s="111" t="e">
        <f t="shared" si="11"/>
        <v>#N/A</v>
      </c>
    </row>
    <row r="191" spans="1:14" x14ac:dyDescent="0.3">
      <c r="A191" s="111" t="s">
        <v>126</v>
      </c>
      <c r="B191" s="112" t="s">
        <v>127</v>
      </c>
      <c r="C191" s="111">
        <f t="shared" si="11"/>
        <v>0.91068630523346916</v>
      </c>
      <c r="D191" s="111">
        <f t="shared" si="11"/>
        <v>0.91044313603966531</v>
      </c>
      <c r="E191" s="111" t="e">
        <f t="shared" si="11"/>
        <v>#N/A</v>
      </c>
      <c r="F191" s="111" t="e">
        <f t="shared" si="11"/>
        <v>#N/A</v>
      </c>
      <c r="G191" s="111" t="e">
        <f t="shared" si="11"/>
        <v>#N/A</v>
      </c>
      <c r="H191" s="111" t="e">
        <f t="shared" si="11"/>
        <v>#N/A</v>
      </c>
      <c r="I191" s="111" t="e">
        <f t="shared" si="11"/>
        <v>#N/A</v>
      </c>
      <c r="J191" s="111" t="e">
        <f t="shared" si="11"/>
        <v>#N/A</v>
      </c>
      <c r="K191" s="111" t="e">
        <f t="shared" si="11"/>
        <v>#N/A</v>
      </c>
      <c r="L191" s="111" t="e">
        <f t="shared" si="11"/>
        <v>#N/A</v>
      </c>
      <c r="M191" s="111" t="e">
        <f t="shared" si="11"/>
        <v>#N/A</v>
      </c>
      <c r="N191" s="111" t="e">
        <f t="shared" si="11"/>
        <v>#N/A</v>
      </c>
    </row>
    <row r="192" spans="1:14" x14ac:dyDescent="0.3">
      <c r="A192" s="111" t="s">
        <v>126</v>
      </c>
      <c r="B192" s="112" t="s">
        <v>135</v>
      </c>
      <c r="C192" s="111">
        <f t="shared" si="11"/>
        <v>0.90499752597723904</v>
      </c>
      <c r="D192" s="111">
        <f t="shared" si="11"/>
        <v>0.91194669205140411</v>
      </c>
      <c r="E192" s="111" t="e">
        <f t="shared" si="11"/>
        <v>#N/A</v>
      </c>
      <c r="F192" s="111" t="e">
        <f t="shared" si="11"/>
        <v>#N/A</v>
      </c>
      <c r="G192" s="111" t="e">
        <f t="shared" si="11"/>
        <v>#N/A</v>
      </c>
      <c r="H192" s="111" t="e">
        <f t="shared" si="11"/>
        <v>#N/A</v>
      </c>
      <c r="I192" s="111" t="e">
        <f t="shared" si="11"/>
        <v>#N/A</v>
      </c>
      <c r="J192" s="111" t="e">
        <f t="shared" si="11"/>
        <v>#N/A</v>
      </c>
      <c r="K192" s="111" t="e">
        <f t="shared" si="11"/>
        <v>#N/A</v>
      </c>
      <c r="L192" s="111" t="e">
        <f t="shared" si="11"/>
        <v>#N/A</v>
      </c>
      <c r="M192" s="111" t="e">
        <f t="shared" si="11"/>
        <v>#N/A</v>
      </c>
      <c r="N192" s="111" t="e">
        <f t="shared" si="11"/>
        <v>#N/A</v>
      </c>
    </row>
    <row r="193" spans="1:14" x14ac:dyDescent="0.3">
      <c r="A193" s="111" t="s">
        <v>130</v>
      </c>
      <c r="B193" s="112" t="s">
        <v>249</v>
      </c>
      <c r="C193" s="111">
        <f t="shared" si="11"/>
        <v>0.94094488188976377</v>
      </c>
      <c r="D193" s="111">
        <f t="shared" si="11"/>
        <v>0.93780369290573373</v>
      </c>
      <c r="E193" s="111" t="e">
        <f t="shared" si="11"/>
        <v>#N/A</v>
      </c>
      <c r="F193" s="111" t="e">
        <f t="shared" si="11"/>
        <v>#N/A</v>
      </c>
      <c r="G193" s="111" t="e">
        <f t="shared" si="11"/>
        <v>#N/A</v>
      </c>
      <c r="H193" s="111" t="e">
        <f t="shared" si="11"/>
        <v>#N/A</v>
      </c>
      <c r="I193" s="111" t="e">
        <f t="shared" si="11"/>
        <v>#N/A</v>
      </c>
      <c r="J193" s="111" t="e">
        <f t="shared" si="11"/>
        <v>#N/A</v>
      </c>
      <c r="K193" s="111" t="e">
        <f t="shared" si="11"/>
        <v>#N/A</v>
      </c>
      <c r="L193" s="111" t="e">
        <f t="shared" si="11"/>
        <v>#N/A</v>
      </c>
      <c r="M193" s="111" t="e">
        <f t="shared" si="11"/>
        <v>#N/A</v>
      </c>
      <c r="N193" s="111" t="e">
        <f t="shared" si="11"/>
        <v>#N/A</v>
      </c>
    </row>
    <row r="194" spans="1:14" x14ac:dyDescent="0.3">
      <c r="A194" s="111" t="s">
        <v>130</v>
      </c>
      <c r="B194" s="112" t="s">
        <v>131</v>
      </c>
      <c r="C194" s="111">
        <f t="shared" si="11"/>
        <v>0.93983957219251335</v>
      </c>
      <c r="D194" s="111">
        <f t="shared" si="11"/>
        <v>0.94078802553378826</v>
      </c>
      <c r="E194" s="111" t="e">
        <f t="shared" si="11"/>
        <v>#N/A</v>
      </c>
      <c r="F194" s="111" t="e">
        <f t="shared" si="11"/>
        <v>#N/A</v>
      </c>
      <c r="G194" s="111" t="e">
        <f t="shared" si="11"/>
        <v>#N/A</v>
      </c>
      <c r="H194" s="111" t="e">
        <f t="shared" si="11"/>
        <v>#N/A</v>
      </c>
      <c r="I194" s="111" t="e">
        <f t="shared" si="11"/>
        <v>#N/A</v>
      </c>
      <c r="J194" s="111" t="e">
        <f t="shared" si="11"/>
        <v>#N/A</v>
      </c>
      <c r="K194" s="111" t="e">
        <f t="shared" si="11"/>
        <v>#N/A</v>
      </c>
      <c r="L194" s="111" t="e">
        <f t="shared" si="11"/>
        <v>#N/A</v>
      </c>
      <c r="M194" s="111" t="e">
        <f t="shared" si="11"/>
        <v>#N/A</v>
      </c>
      <c r="N194" s="111" t="e">
        <f t="shared" si="11"/>
        <v>#N/A</v>
      </c>
    </row>
    <row r="195" spans="1:14" x14ac:dyDescent="0.3">
      <c r="A195" s="111" t="s">
        <v>130</v>
      </c>
      <c r="B195" s="102" t="s">
        <v>1025</v>
      </c>
      <c r="C195" s="111">
        <f t="shared" si="11"/>
        <v>0.92515337423312882</v>
      </c>
      <c r="D195" s="111">
        <f t="shared" si="11"/>
        <v>0.9298140371925615</v>
      </c>
      <c r="E195" s="111" t="e">
        <f t="shared" si="11"/>
        <v>#N/A</v>
      </c>
      <c r="F195" s="111" t="e">
        <f t="shared" si="11"/>
        <v>#N/A</v>
      </c>
      <c r="G195" s="111" t="e">
        <f t="shared" si="11"/>
        <v>#N/A</v>
      </c>
      <c r="H195" s="111" t="e">
        <f t="shared" si="11"/>
        <v>#N/A</v>
      </c>
      <c r="I195" s="111" t="e">
        <f t="shared" si="11"/>
        <v>#N/A</v>
      </c>
      <c r="J195" s="111" t="e">
        <f t="shared" si="11"/>
        <v>#N/A</v>
      </c>
      <c r="K195" s="111" t="e">
        <f t="shared" si="11"/>
        <v>#N/A</v>
      </c>
      <c r="L195" s="111" t="e">
        <f t="shared" si="11"/>
        <v>#N/A</v>
      </c>
      <c r="M195" s="111" t="e">
        <f t="shared" si="11"/>
        <v>#N/A</v>
      </c>
      <c r="N195" s="111" t="e">
        <f t="shared" si="11"/>
        <v>#N/A</v>
      </c>
    </row>
    <row r="196" spans="1:14" x14ac:dyDescent="0.3">
      <c r="A196" s="111" t="s">
        <v>130</v>
      </c>
      <c r="B196" s="112" t="s">
        <v>238</v>
      </c>
      <c r="C196" s="111">
        <f t="shared" si="11"/>
        <v>0.94349315068493156</v>
      </c>
      <c r="D196" s="111">
        <f t="shared" si="11"/>
        <v>0.93892617449664428</v>
      </c>
      <c r="E196" s="111" t="e">
        <f t="shared" si="11"/>
        <v>#N/A</v>
      </c>
      <c r="F196" s="111" t="e">
        <f t="shared" si="11"/>
        <v>#N/A</v>
      </c>
      <c r="G196" s="111" t="e">
        <f t="shared" si="11"/>
        <v>#N/A</v>
      </c>
      <c r="H196" s="111" t="e">
        <f t="shared" si="11"/>
        <v>#N/A</v>
      </c>
      <c r="I196" s="111" t="e">
        <f t="shared" si="11"/>
        <v>#N/A</v>
      </c>
      <c r="J196" s="111" t="e">
        <f t="shared" si="11"/>
        <v>#N/A</v>
      </c>
      <c r="K196" s="111" t="e">
        <f t="shared" si="11"/>
        <v>#N/A</v>
      </c>
      <c r="L196" s="111" t="e">
        <f t="shared" si="11"/>
        <v>#N/A</v>
      </c>
      <c r="M196" s="111" t="e">
        <f t="shared" si="11"/>
        <v>#N/A</v>
      </c>
      <c r="N196" s="111" t="e">
        <f t="shared" si="11"/>
        <v>#N/A</v>
      </c>
    </row>
    <row r="197" spans="1:14" x14ac:dyDescent="0.3">
      <c r="A197" s="111" t="s">
        <v>130</v>
      </c>
      <c r="B197" s="112" t="s">
        <v>144</v>
      </c>
      <c r="C197" s="111">
        <f t="shared" si="11"/>
        <v>0.92943854324734443</v>
      </c>
      <c r="D197" s="111">
        <f t="shared" si="11"/>
        <v>0.92854442344045374</v>
      </c>
      <c r="E197" s="111" t="e">
        <f t="shared" si="11"/>
        <v>#N/A</v>
      </c>
      <c r="F197" s="111" t="e">
        <f t="shared" si="11"/>
        <v>#N/A</v>
      </c>
      <c r="G197" s="111" t="e">
        <f t="shared" si="11"/>
        <v>#N/A</v>
      </c>
      <c r="H197" s="111" t="e">
        <f t="shared" si="11"/>
        <v>#N/A</v>
      </c>
      <c r="I197" s="111" t="e">
        <f t="shared" si="11"/>
        <v>#N/A</v>
      </c>
      <c r="J197" s="111" t="e">
        <f t="shared" si="11"/>
        <v>#N/A</v>
      </c>
      <c r="K197" s="111" t="e">
        <f t="shared" si="11"/>
        <v>#N/A</v>
      </c>
      <c r="L197" s="111" t="e">
        <f t="shared" si="11"/>
        <v>#N/A</v>
      </c>
      <c r="M197" s="111" t="e">
        <f t="shared" si="11"/>
        <v>#N/A</v>
      </c>
      <c r="N197" s="111" t="e">
        <f t="shared" si="11"/>
        <v>#N/A</v>
      </c>
    </row>
    <row r="198" spans="1:14" x14ac:dyDescent="0.3">
      <c r="A198" s="111" t="s">
        <v>130</v>
      </c>
      <c r="B198" s="112" t="s">
        <v>250</v>
      </c>
      <c r="C198" s="111">
        <f t="shared" si="11"/>
        <v>0.93939393939393945</v>
      </c>
      <c r="D198" s="111">
        <f t="shared" si="11"/>
        <v>0.9407158836689038</v>
      </c>
      <c r="E198" s="111" t="e">
        <f t="shared" si="11"/>
        <v>#N/A</v>
      </c>
      <c r="F198" s="111" t="e">
        <f t="shared" si="11"/>
        <v>#N/A</v>
      </c>
      <c r="G198" s="111" t="e">
        <f t="shared" si="11"/>
        <v>#N/A</v>
      </c>
      <c r="H198" s="111" t="e">
        <f t="shared" si="11"/>
        <v>#N/A</v>
      </c>
      <c r="I198" s="111" t="e">
        <f t="shared" si="11"/>
        <v>#N/A</v>
      </c>
      <c r="J198" s="111" t="e">
        <f t="shared" si="11"/>
        <v>#N/A</v>
      </c>
      <c r="K198" s="111" t="e">
        <f t="shared" si="11"/>
        <v>#N/A</v>
      </c>
      <c r="L198" s="111" t="e">
        <f t="shared" si="11"/>
        <v>#N/A</v>
      </c>
      <c r="M198" s="111" t="e">
        <f t="shared" si="11"/>
        <v>#N/A</v>
      </c>
      <c r="N198" s="111" t="e">
        <f t="shared" si="11"/>
        <v>#N/A</v>
      </c>
    </row>
    <row r="199" spans="1:14" x14ac:dyDescent="0.3">
      <c r="A199" s="111" t="s">
        <v>147</v>
      </c>
      <c r="B199" s="112" t="s">
        <v>253</v>
      </c>
      <c r="C199" s="111">
        <f t="shared" si="11"/>
        <v>0.93302540415704383</v>
      </c>
      <c r="D199" s="111">
        <f t="shared" si="11"/>
        <v>0.92609699769053122</v>
      </c>
      <c r="E199" s="111" t="e">
        <f t="shared" si="11"/>
        <v>#N/A</v>
      </c>
      <c r="F199" s="111" t="e">
        <f t="shared" si="11"/>
        <v>#N/A</v>
      </c>
      <c r="G199" s="111" t="e">
        <f t="shared" si="11"/>
        <v>#N/A</v>
      </c>
      <c r="H199" s="111" t="e">
        <f t="shared" si="11"/>
        <v>#N/A</v>
      </c>
      <c r="I199" s="111" t="e">
        <f t="shared" si="11"/>
        <v>#N/A</v>
      </c>
      <c r="J199" s="111" t="e">
        <f t="shared" si="11"/>
        <v>#N/A</v>
      </c>
      <c r="K199" s="111" t="e">
        <f t="shared" si="11"/>
        <v>#N/A</v>
      </c>
      <c r="L199" s="111" t="e">
        <f t="shared" si="11"/>
        <v>#N/A</v>
      </c>
      <c r="M199" s="111" t="e">
        <f t="shared" si="11"/>
        <v>#N/A</v>
      </c>
      <c r="N199" s="111" t="e">
        <f t="shared" si="11"/>
        <v>#N/A</v>
      </c>
    </row>
    <row r="200" spans="1:14" x14ac:dyDescent="0.3">
      <c r="A200" s="111" t="s">
        <v>147</v>
      </c>
      <c r="B200" s="112" t="s">
        <v>247</v>
      </c>
      <c r="C200" s="111">
        <f t="shared" ref="C200:N205" si="12">SUMIFS(INDEX($A$10:$N$151,,MATCH(C$159,$A$10:$N$10,0)),$A$10:$A$151,$B200,$B$10:$B$151,$B$157)</f>
        <v>0.93571861734384476</v>
      </c>
      <c r="D200" s="111">
        <f t="shared" si="12"/>
        <v>0.93373134328358209</v>
      </c>
      <c r="E200" s="111" t="e">
        <f t="shared" si="12"/>
        <v>#N/A</v>
      </c>
      <c r="F200" s="111" t="e">
        <f t="shared" si="12"/>
        <v>#N/A</v>
      </c>
      <c r="G200" s="111" t="e">
        <f t="shared" si="12"/>
        <v>#N/A</v>
      </c>
      <c r="H200" s="111" t="e">
        <f t="shared" si="12"/>
        <v>#N/A</v>
      </c>
      <c r="I200" s="111" t="e">
        <f t="shared" si="12"/>
        <v>#N/A</v>
      </c>
      <c r="J200" s="111" t="e">
        <f t="shared" si="12"/>
        <v>#N/A</v>
      </c>
      <c r="K200" s="111" t="e">
        <f t="shared" si="12"/>
        <v>#N/A</v>
      </c>
      <c r="L200" s="111" t="e">
        <f t="shared" si="12"/>
        <v>#N/A</v>
      </c>
      <c r="M200" s="111" t="e">
        <f t="shared" si="12"/>
        <v>#N/A</v>
      </c>
      <c r="N200" s="111" t="e">
        <f t="shared" si="12"/>
        <v>#N/A</v>
      </c>
    </row>
    <row r="201" spans="1:14" x14ac:dyDescent="0.3">
      <c r="A201" s="111" t="s">
        <v>147</v>
      </c>
      <c r="B201" s="112" t="s">
        <v>148</v>
      </c>
      <c r="C201" s="111">
        <f t="shared" si="12"/>
        <v>0.91370967741935483</v>
      </c>
      <c r="D201" s="111">
        <f t="shared" si="12"/>
        <v>0.909967845659164</v>
      </c>
      <c r="E201" s="111" t="e">
        <f t="shared" si="12"/>
        <v>#N/A</v>
      </c>
      <c r="F201" s="111" t="e">
        <f t="shared" si="12"/>
        <v>#N/A</v>
      </c>
      <c r="G201" s="111" t="e">
        <f t="shared" si="12"/>
        <v>#N/A</v>
      </c>
      <c r="H201" s="111" t="e">
        <f t="shared" si="12"/>
        <v>#N/A</v>
      </c>
      <c r="I201" s="111" t="e">
        <f t="shared" si="12"/>
        <v>#N/A</v>
      </c>
      <c r="J201" s="111" t="e">
        <f t="shared" si="12"/>
        <v>#N/A</v>
      </c>
      <c r="K201" s="111" t="e">
        <f t="shared" si="12"/>
        <v>#N/A</v>
      </c>
      <c r="L201" s="111" t="e">
        <f t="shared" si="12"/>
        <v>#N/A</v>
      </c>
      <c r="M201" s="111" t="e">
        <f t="shared" si="12"/>
        <v>#N/A</v>
      </c>
      <c r="N201" s="111" t="e">
        <f t="shared" si="12"/>
        <v>#N/A</v>
      </c>
    </row>
    <row r="202" spans="1:14" x14ac:dyDescent="0.3">
      <c r="A202" s="111" t="s">
        <v>147</v>
      </c>
      <c r="B202" s="112" t="s">
        <v>242</v>
      </c>
      <c r="C202" s="111">
        <f t="shared" si="12"/>
        <v>0.94018330921369997</v>
      </c>
      <c r="D202" s="111">
        <f t="shared" si="12"/>
        <v>0.93862987630827788</v>
      </c>
      <c r="E202" s="111" t="e">
        <f t="shared" si="12"/>
        <v>#N/A</v>
      </c>
      <c r="F202" s="111" t="e">
        <f t="shared" si="12"/>
        <v>#N/A</v>
      </c>
      <c r="G202" s="111" t="e">
        <f t="shared" si="12"/>
        <v>#N/A</v>
      </c>
      <c r="H202" s="111" t="e">
        <f t="shared" si="12"/>
        <v>#N/A</v>
      </c>
      <c r="I202" s="111" t="e">
        <f t="shared" si="12"/>
        <v>#N/A</v>
      </c>
      <c r="J202" s="111" t="e">
        <f t="shared" si="12"/>
        <v>#N/A</v>
      </c>
      <c r="K202" s="111" t="e">
        <f t="shared" si="12"/>
        <v>#N/A</v>
      </c>
      <c r="L202" s="111" t="e">
        <f t="shared" si="12"/>
        <v>#N/A</v>
      </c>
      <c r="M202" s="111" t="e">
        <f t="shared" si="12"/>
        <v>#N/A</v>
      </c>
      <c r="N202" s="111" t="e">
        <f t="shared" si="12"/>
        <v>#N/A</v>
      </c>
    </row>
    <row r="203" spans="1:14" x14ac:dyDescent="0.3">
      <c r="A203" s="111" t="s">
        <v>147</v>
      </c>
      <c r="B203" s="112" t="s">
        <v>252</v>
      </c>
      <c r="C203" s="111">
        <f t="shared" si="12"/>
        <v>0.94285714285714284</v>
      </c>
      <c r="D203" s="111">
        <f t="shared" si="12"/>
        <v>0.93960826985854184</v>
      </c>
      <c r="E203" s="111" t="e">
        <f t="shared" si="12"/>
        <v>#N/A</v>
      </c>
      <c r="F203" s="111" t="e">
        <f t="shared" si="12"/>
        <v>#N/A</v>
      </c>
      <c r="G203" s="111" t="e">
        <f t="shared" si="12"/>
        <v>#N/A</v>
      </c>
      <c r="H203" s="111" t="e">
        <f t="shared" si="12"/>
        <v>#N/A</v>
      </c>
      <c r="I203" s="111" t="e">
        <f t="shared" si="12"/>
        <v>#N/A</v>
      </c>
      <c r="J203" s="111" t="e">
        <f t="shared" si="12"/>
        <v>#N/A</v>
      </c>
      <c r="K203" s="111" t="e">
        <f t="shared" si="12"/>
        <v>#N/A</v>
      </c>
      <c r="L203" s="111" t="e">
        <f t="shared" si="12"/>
        <v>#N/A</v>
      </c>
      <c r="M203" s="111" t="e">
        <f t="shared" si="12"/>
        <v>#N/A</v>
      </c>
      <c r="N203" s="111" t="e">
        <f t="shared" si="12"/>
        <v>#N/A</v>
      </c>
    </row>
    <row r="204" spans="1:14" x14ac:dyDescent="0.3">
      <c r="A204" s="111" t="s">
        <v>147</v>
      </c>
      <c r="B204" s="112" t="s">
        <v>251</v>
      </c>
      <c r="C204" s="111">
        <f t="shared" si="12"/>
        <v>0.90083632019115889</v>
      </c>
      <c r="D204" s="111">
        <f t="shared" si="12"/>
        <v>0.89582107121836374</v>
      </c>
      <c r="E204" s="111" t="e">
        <f t="shared" si="12"/>
        <v>#N/A</v>
      </c>
      <c r="F204" s="111" t="e">
        <f t="shared" si="12"/>
        <v>#N/A</v>
      </c>
      <c r="G204" s="111" t="e">
        <f t="shared" si="12"/>
        <v>#N/A</v>
      </c>
      <c r="H204" s="111" t="e">
        <f t="shared" si="12"/>
        <v>#N/A</v>
      </c>
      <c r="I204" s="111" t="e">
        <f t="shared" si="12"/>
        <v>#N/A</v>
      </c>
      <c r="J204" s="111" t="e">
        <f t="shared" si="12"/>
        <v>#N/A</v>
      </c>
      <c r="K204" s="111" t="e">
        <f t="shared" si="12"/>
        <v>#N/A</v>
      </c>
      <c r="L204" s="111" t="e">
        <f t="shared" si="12"/>
        <v>#N/A</v>
      </c>
      <c r="M204" s="111" t="e">
        <f t="shared" si="12"/>
        <v>#N/A</v>
      </c>
      <c r="N204" s="111" t="e">
        <f t="shared" si="12"/>
        <v>#N/A</v>
      </c>
    </row>
    <row r="205" spans="1:14" x14ac:dyDescent="0.3">
      <c r="A205" s="111" t="s">
        <v>147</v>
      </c>
      <c r="B205" s="113" t="s">
        <v>243</v>
      </c>
      <c r="C205" s="111">
        <f t="shared" si="12"/>
        <v>0.9447570332480818</v>
      </c>
      <c r="D205" s="111">
        <f t="shared" si="12"/>
        <v>0.9457403651115619</v>
      </c>
      <c r="E205" s="111" t="e">
        <f t="shared" si="12"/>
        <v>#N/A</v>
      </c>
      <c r="F205" s="111" t="e">
        <f t="shared" si="12"/>
        <v>#N/A</v>
      </c>
      <c r="G205" s="111" t="e">
        <f t="shared" si="12"/>
        <v>#N/A</v>
      </c>
      <c r="H205" s="111" t="e">
        <f t="shared" si="12"/>
        <v>#N/A</v>
      </c>
      <c r="I205" s="111" t="e">
        <f t="shared" si="12"/>
        <v>#N/A</v>
      </c>
      <c r="J205" s="111" t="e">
        <f t="shared" si="12"/>
        <v>#N/A</v>
      </c>
      <c r="K205" s="111" t="e">
        <f t="shared" si="12"/>
        <v>#N/A</v>
      </c>
      <c r="L205" s="111" t="e">
        <f t="shared" si="12"/>
        <v>#N/A</v>
      </c>
      <c r="M205" s="111" t="e">
        <f t="shared" si="12"/>
        <v>#N/A</v>
      </c>
      <c r="N205" s="111" t="e">
        <f t="shared" si="12"/>
        <v>#N/A</v>
      </c>
    </row>
    <row r="208" spans="1:14" x14ac:dyDescent="0.3">
      <c r="A208" s="20"/>
      <c r="B208" s="20"/>
    </row>
    <row r="211" spans="1:14" x14ac:dyDescent="0.3">
      <c r="A211" s="20" t="s">
        <v>387</v>
      </c>
    </row>
    <row r="213" spans="1:14" x14ac:dyDescent="0.3">
      <c r="A213" s="92" t="s">
        <v>388</v>
      </c>
      <c r="B213" s="86" t="s">
        <v>389</v>
      </c>
      <c r="C213" s="80" t="s">
        <v>390</v>
      </c>
      <c r="D213" s="81" t="s">
        <v>391</v>
      </c>
      <c r="E213" s="81" t="s">
        <v>392</v>
      </c>
      <c r="F213" s="81" t="s">
        <v>393</v>
      </c>
      <c r="G213" s="81" t="s">
        <v>394</v>
      </c>
      <c r="H213" s="81" t="s">
        <v>395</v>
      </c>
      <c r="I213" s="81" t="s">
        <v>396</v>
      </c>
      <c r="J213" s="81" t="s">
        <v>397</v>
      </c>
      <c r="K213" s="81" t="s">
        <v>398</v>
      </c>
      <c r="L213" s="81" t="s">
        <v>399</v>
      </c>
      <c r="M213" s="81" t="s">
        <v>400</v>
      </c>
      <c r="N213" s="81" t="s">
        <v>401</v>
      </c>
    </row>
    <row r="214" spans="1:14" x14ac:dyDescent="0.3">
      <c r="A214" s="92"/>
      <c r="B214" s="86"/>
      <c r="C214" s="80" t="s">
        <v>379</v>
      </c>
      <c r="D214" s="81"/>
      <c r="E214" s="81"/>
      <c r="F214" s="81"/>
      <c r="G214" s="81"/>
      <c r="H214" s="81"/>
      <c r="I214" s="81"/>
      <c r="J214" s="81"/>
      <c r="K214" s="81"/>
      <c r="L214" s="81"/>
      <c r="M214" s="81"/>
      <c r="N214" s="81"/>
    </row>
    <row r="215" spans="1:14" x14ac:dyDescent="0.3">
      <c r="A215" s="93"/>
      <c r="B215" s="87" t="s">
        <v>316</v>
      </c>
      <c r="C215" s="82" t="str">
        <f>$C$3</f>
        <v>{TT-36} Type 2 - Chol recorded (15m)</v>
      </c>
      <c r="D215" s="82" t="str">
        <f t="shared" ref="D215:N215" si="13">$C$3</f>
        <v>{TT-36} Type 2 - Chol recorded (15m)</v>
      </c>
      <c r="E215" s="82" t="str">
        <f t="shared" si="13"/>
        <v>{TT-36} Type 2 - Chol recorded (15m)</v>
      </c>
      <c r="F215" s="82" t="str">
        <f t="shared" si="13"/>
        <v>{TT-36} Type 2 - Chol recorded (15m)</v>
      </c>
      <c r="G215" s="82" t="str">
        <f t="shared" si="13"/>
        <v>{TT-36} Type 2 - Chol recorded (15m)</v>
      </c>
      <c r="H215" s="82" t="str">
        <f t="shared" si="13"/>
        <v>{TT-36} Type 2 - Chol recorded (15m)</v>
      </c>
      <c r="I215" s="82" t="str">
        <f t="shared" si="13"/>
        <v>{TT-36} Type 2 - Chol recorded (15m)</v>
      </c>
      <c r="J215" s="82" t="str">
        <f t="shared" si="13"/>
        <v>{TT-36} Type 2 - Chol recorded (15m)</v>
      </c>
      <c r="K215" s="82" t="str">
        <f t="shared" si="13"/>
        <v>{TT-36} Type 2 - Chol recorded (15m)</v>
      </c>
      <c r="L215" s="82" t="str">
        <f t="shared" si="13"/>
        <v>{TT-36} Type 2 - Chol recorded (15m)</v>
      </c>
      <c r="M215" s="82" t="str">
        <f t="shared" si="13"/>
        <v>{TT-36} Type 2 - Chol recorded (15m)</v>
      </c>
      <c r="N215" s="82" t="str">
        <f t="shared" si="13"/>
        <v>{TT-36} Type 2 - Chol recorded (15m)</v>
      </c>
    </row>
    <row r="216" spans="1:14" x14ac:dyDescent="0.3">
      <c r="A216" s="93"/>
      <c r="B216" s="87" t="s">
        <v>315</v>
      </c>
      <c r="C216" s="82" t="str">
        <f t="shared" ref="C216:N216" si="14">$B$3</f>
        <v>{TT-37} Type 2 - Chol controlled &lt;5mmol (last 15m)</v>
      </c>
      <c r="D216" s="82" t="str">
        <f t="shared" si="14"/>
        <v>{TT-37} Type 2 - Chol controlled &lt;5mmol (last 15m)</v>
      </c>
      <c r="E216" s="82" t="str">
        <f t="shared" si="14"/>
        <v>{TT-37} Type 2 - Chol controlled &lt;5mmol (last 15m)</v>
      </c>
      <c r="F216" s="82" t="str">
        <f t="shared" si="14"/>
        <v>{TT-37} Type 2 - Chol controlled &lt;5mmol (last 15m)</v>
      </c>
      <c r="G216" s="82" t="str">
        <f t="shared" si="14"/>
        <v>{TT-37} Type 2 - Chol controlled &lt;5mmol (last 15m)</v>
      </c>
      <c r="H216" s="82" t="str">
        <f t="shared" si="14"/>
        <v>{TT-37} Type 2 - Chol controlled &lt;5mmol (last 15m)</v>
      </c>
      <c r="I216" s="82" t="str">
        <f t="shared" si="14"/>
        <v>{TT-37} Type 2 - Chol controlled &lt;5mmol (last 15m)</v>
      </c>
      <c r="J216" s="82" t="str">
        <f t="shared" si="14"/>
        <v>{TT-37} Type 2 - Chol controlled &lt;5mmol (last 15m)</v>
      </c>
      <c r="K216" s="82" t="str">
        <f t="shared" si="14"/>
        <v>{TT-37} Type 2 - Chol controlled &lt;5mmol (last 15m)</v>
      </c>
      <c r="L216" s="82" t="str">
        <f t="shared" si="14"/>
        <v>{TT-37} Type 2 - Chol controlled &lt;5mmol (last 15m)</v>
      </c>
      <c r="M216" s="82" t="str">
        <f t="shared" si="14"/>
        <v>{TT-37} Type 2 - Chol controlled &lt;5mmol (last 15m)</v>
      </c>
      <c r="N216" s="82" t="str">
        <f t="shared" si="14"/>
        <v>{TT-37} Type 2 - Chol controlled &lt;5mmol (last 15m)</v>
      </c>
    </row>
    <row r="217" spans="1:14" x14ac:dyDescent="0.3">
      <c r="A217" s="93"/>
      <c r="B217" s="87" t="s">
        <v>115</v>
      </c>
      <c r="C217" s="83" t="s">
        <v>118</v>
      </c>
      <c r="D217" s="83" t="s">
        <v>121</v>
      </c>
      <c r="E217" s="83" t="s">
        <v>122</v>
      </c>
      <c r="F217" s="83" t="s">
        <v>123</v>
      </c>
      <c r="G217" s="83" t="s">
        <v>120</v>
      </c>
      <c r="H217" s="83" t="s">
        <v>124</v>
      </c>
      <c r="I217" s="83" t="s">
        <v>125</v>
      </c>
      <c r="J217" s="83" t="s">
        <v>380</v>
      </c>
      <c r="K217" s="83" t="s">
        <v>381</v>
      </c>
      <c r="L217" s="83" t="s">
        <v>382</v>
      </c>
      <c r="M217" s="83" t="s">
        <v>383</v>
      </c>
      <c r="N217" s="84" t="s">
        <v>275</v>
      </c>
    </row>
    <row r="218" spans="1:14" x14ac:dyDescent="0.3">
      <c r="A218" s="94" t="s">
        <v>116</v>
      </c>
      <c r="B218" s="88" t="s">
        <v>316</v>
      </c>
      <c r="C218" s="85">
        <f>SUMIFS(INDEX(Diabetes_Full[#All],,MATCH(C$215,Diabetes_Full[#Headers],0)),Data!$A$1:$A$519,$A218,Data!$GT$1:$GT$519,C$217)</f>
        <v>11914</v>
      </c>
      <c r="D218" s="85">
        <f>SUMIFS(INDEX(Diabetes_Full[#All],,MATCH(D$215,Diabetes_Full[#Headers],0)),Data!$A$1:$A$519,$A218,Data!$GT$1:$GT$519,D$217)</f>
        <v>12114</v>
      </c>
      <c r="E218" s="85">
        <f>SUMIFS(INDEX(Diabetes_Full[#All],,MATCH(E$215,Diabetes_Full[#Headers],0)),Data!$A$1:$A$519,$A218,Data!$GT$1:$GT$519,E$217)</f>
        <v>0</v>
      </c>
      <c r="F218" s="85">
        <f>SUMIFS(INDEX(Diabetes_Full[#All],,MATCH(F$215,Diabetes_Full[#Headers],0)),Data!$A$1:$A$519,$A218,Data!$GT$1:$GT$519,F$217)</f>
        <v>0</v>
      </c>
      <c r="G218" s="85">
        <f>SUMIFS(INDEX(Diabetes_Full[#All],,MATCH(G$215,Diabetes_Full[#Headers],0)),Data!$A$1:$A$519,$A218,Data!$GT$1:$GT$519,G$217)</f>
        <v>0</v>
      </c>
      <c r="H218" s="85">
        <f>SUMIFS(INDEX(Diabetes_Full[#All],,MATCH(H$215,Diabetes_Full[#Headers],0)),Data!$A$1:$A$519,$A218,Data!$GT$1:$GT$519,H$217)</f>
        <v>0</v>
      </c>
      <c r="I218" s="85">
        <f>SUMIFS(INDEX(Diabetes_Full[#All],,MATCH(I$215,Diabetes_Full[#Headers],0)),Data!$A$1:$A$519,$A218,Data!$GT$1:$GT$519,I$217)</f>
        <v>0</v>
      </c>
      <c r="J218" s="85">
        <f>SUMIFS(INDEX(Diabetes_Full[#All],,MATCH(J$215,Diabetes_Full[#Headers],0)),Data!$A$1:$A$519,$A218,Data!$GT$1:$GT$519,J$217)</f>
        <v>0</v>
      </c>
      <c r="K218" s="85">
        <f>SUMIFS(INDEX(Diabetes_Full[#All],,MATCH(K$215,Diabetes_Full[#Headers],0)),Data!$A$1:$A$519,$A218,Data!$GT$1:$GT$519,K$217)</f>
        <v>0</v>
      </c>
      <c r="L218" s="85">
        <f>SUMIFS(INDEX(Diabetes_Full[#All],,MATCH(L$215,Diabetes_Full[#Headers],0)),Data!$A$1:$A$519,$A218,Data!$GT$1:$GT$519,L$217)</f>
        <v>0</v>
      </c>
      <c r="M218" s="85">
        <f>SUMIFS(INDEX(Diabetes_Full[#All],,MATCH(M$215,Diabetes_Full[#Headers],0)),Data!$A$1:$A$519,$A218,Data!$GT$1:$GT$519,M$217)</f>
        <v>0</v>
      </c>
      <c r="N218" s="85">
        <f>SUMIFS(INDEX(Diabetes_Full[#All],,MATCH(N$215,Diabetes_Full[#Headers],0)),Data!$A$1:$A$519,$A218,Data!$GT$1:$GT$519,N$217)</f>
        <v>0</v>
      </c>
    </row>
    <row r="219" spans="1:14" x14ac:dyDescent="0.3">
      <c r="A219" s="94" t="s">
        <v>116</v>
      </c>
      <c r="B219" s="88" t="s">
        <v>315</v>
      </c>
      <c r="C219" s="85">
        <f>SUMIFS(INDEX(Diabetes_Full[#All],,MATCH(C$216,Diabetes_Full[#Headers],0)),Data!$A$1:$A$519,$A219,Data!$GT$1:$GT$519,C$217)</f>
        <v>11250</v>
      </c>
      <c r="D219" s="85">
        <f>SUMIFS(INDEX(Diabetes_Full[#All],,MATCH(D$216,Diabetes_Full[#Headers],0)),Data!$A$1:$A$519,$A219,Data!$GT$1:$GT$519,D$217)</f>
        <v>11425</v>
      </c>
      <c r="E219" s="85">
        <f>SUMIFS(INDEX(Diabetes_Full[#All],,MATCH(E$216,Diabetes_Full[#Headers],0)),Data!$A$1:$A$519,$A219,Data!$GT$1:$GT$519,E$217)</f>
        <v>0</v>
      </c>
      <c r="F219" s="85">
        <f>SUMIFS(INDEX(Diabetes_Full[#All],,MATCH(F$216,Diabetes_Full[#Headers],0)),Data!$A$1:$A$519,$A219,Data!$GT$1:$GT$519,F$217)</f>
        <v>0</v>
      </c>
      <c r="G219" s="85">
        <f>SUMIFS(INDEX(Diabetes_Full[#All],,MATCH(G$216,Diabetes_Full[#Headers],0)),Data!$A$1:$A$519,$A219,Data!$GT$1:$GT$519,G$217)</f>
        <v>0</v>
      </c>
      <c r="H219" s="85">
        <f>SUMIFS(INDEX(Diabetes_Full[#All],,MATCH(H$216,Diabetes_Full[#Headers],0)),Data!$A$1:$A$519,$A219,Data!$GT$1:$GT$519,H$217)</f>
        <v>0</v>
      </c>
      <c r="I219" s="85">
        <f>SUMIFS(INDEX(Diabetes_Full[#All],,MATCH(I$216,Diabetes_Full[#Headers],0)),Data!$A$1:$A$519,$A219,Data!$GT$1:$GT$519,I$217)</f>
        <v>0</v>
      </c>
      <c r="J219" s="85">
        <f>SUMIFS(INDEX(Diabetes_Full[#All],,MATCH(J$216,Diabetes_Full[#Headers],0)),Data!$A$1:$A$519,$A219,Data!$GT$1:$GT$519,J$217)</f>
        <v>0</v>
      </c>
      <c r="K219" s="85">
        <f>SUMIFS(INDEX(Diabetes_Full[#All],,MATCH(K$216,Diabetes_Full[#Headers],0)),Data!$A$1:$A$519,$A219,Data!$GT$1:$GT$519,K$217)</f>
        <v>0</v>
      </c>
      <c r="L219" s="85">
        <f>SUMIFS(INDEX(Diabetes_Full[#All],,MATCH(L$216,Diabetes_Full[#Headers],0)),Data!$A$1:$A$519,$A219,Data!$GT$1:$GT$519,L$217)</f>
        <v>0</v>
      </c>
      <c r="M219" s="85">
        <f>SUMIFS(INDEX(Diabetes_Full[#All],,MATCH(M$216,Diabetes_Full[#Headers],0)),Data!$A$1:$A$519,$A219,Data!$GT$1:$GT$519,M$217)</f>
        <v>0</v>
      </c>
      <c r="N219" s="85">
        <f>SUMIFS(INDEX(Diabetes_Full[#All],,MATCH(N$216,Diabetes_Full[#Headers],0)),Data!$A$1:$A$519,$A219,Data!$GT$1:$GT$519,N$217)</f>
        <v>0</v>
      </c>
    </row>
    <row r="220" spans="1:14" x14ac:dyDescent="0.3">
      <c r="A220" s="95" t="s">
        <v>116</v>
      </c>
      <c r="B220" s="89" t="s">
        <v>384</v>
      </c>
      <c r="C220" s="96">
        <f>IF(C218,C219/C218,NA())</f>
        <v>0.94426724861507472</v>
      </c>
      <c r="D220" s="96">
        <f t="shared" ref="D220:N220" si="15">IF(D218,D219/D218,NA())</f>
        <v>0.94312365857685321</v>
      </c>
      <c r="E220" s="96" t="e">
        <f t="shared" si="15"/>
        <v>#N/A</v>
      </c>
      <c r="F220" s="96" t="e">
        <f t="shared" si="15"/>
        <v>#N/A</v>
      </c>
      <c r="G220" s="96" t="e">
        <f t="shared" si="15"/>
        <v>#N/A</v>
      </c>
      <c r="H220" s="96" t="e">
        <f t="shared" si="15"/>
        <v>#N/A</v>
      </c>
      <c r="I220" s="96" t="e">
        <f t="shared" si="15"/>
        <v>#N/A</v>
      </c>
      <c r="J220" s="96" t="e">
        <f t="shared" si="15"/>
        <v>#N/A</v>
      </c>
      <c r="K220" s="96" t="e">
        <f t="shared" si="15"/>
        <v>#N/A</v>
      </c>
      <c r="L220" s="96" t="e">
        <f t="shared" si="15"/>
        <v>#N/A</v>
      </c>
      <c r="M220" s="96" t="e">
        <f t="shared" si="15"/>
        <v>#N/A</v>
      </c>
      <c r="N220" s="96" t="e">
        <f t="shared" si="15"/>
        <v>#N/A</v>
      </c>
    </row>
    <row r="221" spans="1:14" x14ac:dyDescent="0.3">
      <c r="A221" s="94" t="s">
        <v>138</v>
      </c>
      <c r="B221" s="88" t="s">
        <v>316</v>
      </c>
      <c r="C221" s="85">
        <f>SUMIFS(INDEX(Diabetes_Full[#All],,MATCH(C$215,Diabetes_Full[#Headers],0)),Data!$A$1:$A$519,$A221,Data!$GT$1:$GT$519,C$217)</f>
        <v>12904</v>
      </c>
      <c r="D221" s="85">
        <f>SUMIFS(INDEX(Diabetes_Full[#All],,MATCH(D$215,Diabetes_Full[#Headers],0)),Data!$A$1:$A$519,$A221,Data!$GT$1:$GT$519,D$217)</f>
        <v>13197</v>
      </c>
      <c r="E221" s="85">
        <f>SUMIFS(INDEX(Diabetes_Full[#All],,MATCH(E$215,Diabetes_Full[#Headers],0)),Data!$A$1:$A$519,$A221,Data!$GT$1:$GT$519,E$217)</f>
        <v>0</v>
      </c>
      <c r="F221" s="85">
        <f>SUMIFS(INDEX(Diabetes_Full[#All],,MATCH(F$215,Diabetes_Full[#Headers],0)),Data!$A$1:$A$519,$A221,Data!$GT$1:$GT$519,F$217)</f>
        <v>0</v>
      </c>
      <c r="G221" s="85">
        <f>SUMIFS(INDEX(Diabetes_Full[#All],,MATCH(G$215,Diabetes_Full[#Headers],0)),Data!$A$1:$A$519,$A221,Data!$GT$1:$GT$519,G$217)</f>
        <v>0</v>
      </c>
      <c r="H221" s="85">
        <f>SUMIFS(INDEX(Diabetes_Full[#All],,MATCH(H$215,Diabetes_Full[#Headers],0)),Data!$A$1:$A$519,$A221,Data!$GT$1:$GT$519,H$217)</f>
        <v>0</v>
      </c>
      <c r="I221" s="85">
        <f>SUMIFS(INDEX(Diabetes_Full[#All],,MATCH(I$215,Diabetes_Full[#Headers],0)),Data!$A$1:$A$519,$A221,Data!$GT$1:$GT$519,I$217)</f>
        <v>0</v>
      </c>
      <c r="J221" s="85">
        <f>SUMIFS(INDEX(Diabetes_Full[#All],,MATCH(J$215,Diabetes_Full[#Headers],0)),Data!$A$1:$A$519,$A221,Data!$GT$1:$GT$519,J$217)</f>
        <v>0</v>
      </c>
      <c r="K221" s="85">
        <f>SUMIFS(INDEX(Diabetes_Full[#All],,MATCH(K$215,Diabetes_Full[#Headers],0)),Data!$A$1:$A$519,$A221,Data!$GT$1:$GT$519,K$217)</f>
        <v>0</v>
      </c>
      <c r="L221" s="85">
        <f>SUMIFS(INDEX(Diabetes_Full[#All],,MATCH(L$215,Diabetes_Full[#Headers],0)),Data!$A$1:$A$519,$A221,Data!$GT$1:$GT$519,L$217)</f>
        <v>0</v>
      </c>
      <c r="M221" s="85">
        <f>SUMIFS(INDEX(Diabetes_Full[#All],,MATCH(M$215,Diabetes_Full[#Headers],0)),Data!$A$1:$A$519,$A221,Data!$GT$1:$GT$519,M$217)</f>
        <v>0</v>
      </c>
      <c r="N221" s="85">
        <f>SUMIFS(INDEX(Diabetes_Full[#All],,MATCH(N$215,Diabetes_Full[#Headers],0)),Data!$A$1:$A$519,$A221,Data!$GT$1:$GT$519,N$217)</f>
        <v>0</v>
      </c>
    </row>
    <row r="222" spans="1:14" x14ac:dyDescent="0.3">
      <c r="A222" s="94" t="s">
        <v>138</v>
      </c>
      <c r="B222" s="88" t="s">
        <v>315</v>
      </c>
      <c r="C222" s="85">
        <f>SUMIFS(INDEX(Diabetes_Full[#All],,MATCH(C$216,Diabetes_Full[#Headers],0)),Data!$A$1:$A$519,$A222,Data!$GT$1:$GT$519,C$217)</f>
        <v>11396</v>
      </c>
      <c r="D222" s="85">
        <f>SUMIFS(INDEX(Diabetes_Full[#All],,MATCH(D$216,Diabetes_Full[#Headers],0)),Data!$A$1:$A$519,$A222,Data!$GT$1:$GT$519,D$217)</f>
        <v>11548</v>
      </c>
      <c r="E222" s="85">
        <f>SUMIFS(INDEX(Diabetes_Full[#All],,MATCH(E$216,Diabetes_Full[#Headers],0)),Data!$A$1:$A$519,$A222,Data!$GT$1:$GT$519,E$217)</f>
        <v>0</v>
      </c>
      <c r="F222" s="85">
        <f>SUMIFS(INDEX(Diabetes_Full[#All],,MATCH(F$216,Diabetes_Full[#Headers],0)),Data!$A$1:$A$519,$A222,Data!$GT$1:$GT$519,F$217)</f>
        <v>0</v>
      </c>
      <c r="G222" s="85">
        <f>SUMIFS(INDEX(Diabetes_Full[#All],,MATCH(G$216,Diabetes_Full[#Headers],0)),Data!$A$1:$A$519,$A222,Data!$GT$1:$GT$519,G$217)</f>
        <v>0</v>
      </c>
      <c r="H222" s="85">
        <f>SUMIFS(INDEX(Diabetes_Full[#All],,MATCH(H$216,Diabetes_Full[#Headers],0)),Data!$A$1:$A$519,$A222,Data!$GT$1:$GT$519,H$217)</f>
        <v>0</v>
      </c>
      <c r="I222" s="85">
        <f>SUMIFS(INDEX(Diabetes_Full[#All],,MATCH(I$216,Diabetes_Full[#Headers],0)),Data!$A$1:$A$519,$A222,Data!$GT$1:$GT$519,I$217)</f>
        <v>0</v>
      </c>
      <c r="J222" s="85">
        <f>SUMIFS(INDEX(Diabetes_Full[#All],,MATCH(J$216,Diabetes_Full[#Headers],0)),Data!$A$1:$A$519,$A222,Data!$GT$1:$GT$519,J$217)</f>
        <v>0</v>
      </c>
      <c r="K222" s="85">
        <f>SUMIFS(INDEX(Diabetes_Full[#All],,MATCH(K$216,Diabetes_Full[#Headers],0)),Data!$A$1:$A$519,$A222,Data!$GT$1:$GT$519,K$217)</f>
        <v>0</v>
      </c>
      <c r="L222" s="85">
        <f>SUMIFS(INDEX(Diabetes_Full[#All],,MATCH(L$216,Diabetes_Full[#Headers],0)),Data!$A$1:$A$519,$A222,Data!$GT$1:$GT$519,L$217)</f>
        <v>0</v>
      </c>
      <c r="M222" s="85">
        <f>SUMIFS(INDEX(Diabetes_Full[#All],,MATCH(M$216,Diabetes_Full[#Headers],0)),Data!$A$1:$A$519,$A222,Data!$GT$1:$GT$519,M$217)</f>
        <v>0</v>
      </c>
      <c r="N222" s="85">
        <f>SUMIFS(INDEX(Diabetes_Full[#All],,MATCH(N$216,Diabetes_Full[#Headers],0)),Data!$A$1:$A$519,$A222,Data!$GT$1:$GT$519,N$217)</f>
        <v>0</v>
      </c>
    </row>
    <row r="223" spans="1:14" x14ac:dyDescent="0.3">
      <c r="A223" s="95" t="s">
        <v>138</v>
      </c>
      <c r="B223" s="89" t="s">
        <v>384</v>
      </c>
      <c r="C223" s="96">
        <f t="shared" ref="C223" si="16">IF(C221,C222/C221,NA())</f>
        <v>0.88313701177929327</v>
      </c>
      <c r="D223" s="96">
        <f t="shared" ref="D223" si="17">IF(D221,D222/D221,NA())</f>
        <v>0.87504735924831401</v>
      </c>
      <c r="E223" s="96" t="e">
        <f t="shared" ref="E223" si="18">IF(E221,E222/E221,NA())</f>
        <v>#N/A</v>
      </c>
      <c r="F223" s="96" t="e">
        <f t="shared" ref="F223" si="19">IF(F221,F222/F221,NA())</f>
        <v>#N/A</v>
      </c>
      <c r="G223" s="96" t="e">
        <f t="shared" ref="G223" si="20">IF(G221,G222/G221,NA())</f>
        <v>#N/A</v>
      </c>
      <c r="H223" s="96" t="e">
        <f t="shared" ref="H223" si="21">IF(H221,H222/H221,NA())</f>
        <v>#N/A</v>
      </c>
      <c r="I223" s="96" t="e">
        <f t="shared" ref="I223" si="22">IF(I221,I222/I221,NA())</f>
        <v>#N/A</v>
      </c>
      <c r="J223" s="96" t="e">
        <f t="shared" ref="J223" si="23">IF(J221,J222/J221,NA())</f>
        <v>#N/A</v>
      </c>
      <c r="K223" s="96" t="e">
        <f t="shared" ref="K223" si="24">IF(K221,K222/K221,NA())</f>
        <v>#N/A</v>
      </c>
      <c r="L223" s="96" t="e">
        <f t="shared" ref="L223" si="25">IF(L221,L222/L221,NA())</f>
        <v>#N/A</v>
      </c>
      <c r="M223" s="96" t="e">
        <f t="shared" ref="M223" si="26">IF(M221,M222/M221,NA())</f>
        <v>#N/A</v>
      </c>
      <c r="N223" s="96" t="e">
        <f t="shared" ref="N223" si="27">IF(N221,N222/N221,NA())</f>
        <v>#N/A</v>
      </c>
    </row>
    <row r="224" spans="1:14" x14ac:dyDescent="0.3">
      <c r="A224" s="94" t="s">
        <v>232</v>
      </c>
      <c r="B224" s="88" t="s">
        <v>316</v>
      </c>
      <c r="C224" s="85">
        <f>SUMIFS(INDEX(Diabetes_Full[#All],,MATCH(C$215,Diabetes_Full[#Headers],0)),Data!$A$1:$A$519,$A224,Data!$GT$1:$GT$519,C$217)</f>
        <v>13293</v>
      </c>
      <c r="D224" s="85">
        <f>SUMIFS(INDEX(Diabetes_Full[#All],,MATCH(D$215,Diabetes_Full[#Headers],0)),Data!$A$1:$A$519,$A224,Data!$GT$1:$GT$519,D$217)</f>
        <v>13420</v>
      </c>
      <c r="E224" s="85">
        <f>SUMIFS(INDEX(Diabetes_Full[#All],,MATCH(E$215,Diabetes_Full[#Headers],0)),Data!$A$1:$A$519,$A224,Data!$GT$1:$GT$519,E$217)</f>
        <v>0</v>
      </c>
      <c r="F224" s="85">
        <f>SUMIFS(INDEX(Diabetes_Full[#All],,MATCH(F$215,Diabetes_Full[#Headers],0)),Data!$A$1:$A$519,$A224,Data!$GT$1:$GT$519,F$217)</f>
        <v>0</v>
      </c>
      <c r="G224" s="85">
        <f>SUMIFS(INDEX(Diabetes_Full[#All],,MATCH(G$215,Diabetes_Full[#Headers],0)),Data!$A$1:$A$519,$A224,Data!$GT$1:$GT$519,G$217)</f>
        <v>0</v>
      </c>
      <c r="H224" s="85">
        <f>SUMIFS(INDEX(Diabetes_Full[#All],,MATCH(H$215,Diabetes_Full[#Headers],0)),Data!$A$1:$A$519,$A224,Data!$GT$1:$GT$519,H$217)</f>
        <v>0</v>
      </c>
      <c r="I224" s="85">
        <f>SUMIFS(INDEX(Diabetes_Full[#All],,MATCH(I$215,Diabetes_Full[#Headers],0)),Data!$A$1:$A$519,$A224,Data!$GT$1:$GT$519,I$217)</f>
        <v>0</v>
      </c>
      <c r="J224" s="85">
        <f>SUMIFS(INDEX(Diabetes_Full[#All],,MATCH(J$215,Diabetes_Full[#Headers],0)),Data!$A$1:$A$519,$A224,Data!$GT$1:$GT$519,J$217)</f>
        <v>0</v>
      </c>
      <c r="K224" s="85">
        <f>SUMIFS(INDEX(Diabetes_Full[#All],,MATCH(K$215,Diabetes_Full[#Headers],0)),Data!$A$1:$A$519,$A224,Data!$GT$1:$GT$519,K$217)</f>
        <v>0</v>
      </c>
      <c r="L224" s="85">
        <f>SUMIFS(INDEX(Diabetes_Full[#All],,MATCH(L$215,Diabetes_Full[#Headers],0)),Data!$A$1:$A$519,$A224,Data!$GT$1:$GT$519,L$217)</f>
        <v>0</v>
      </c>
      <c r="M224" s="85">
        <f>SUMIFS(INDEX(Diabetes_Full[#All],,MATCH(M$215,Diabetes_Full[#Headers],0)),Data!$A$1:$A$519,$A224,Data!$GT$1:$GT$519,M$217)</f>
        <v>0</v>
      </c>
      <c r="N224" s="85">
        <f>SUMIFS(INDEX(Diabetes_Full[#All],,MATCH(N$215,Diabetes_Full[#Headers],0)),Data!$A$1:$A$519,$A224,Data!$GT$1:$GT$519,N$217)</f>
        <v>0</v>
      </c>
    </row>
    <row r="225" spans="1:14" x14ac:dyDescent="0.3">
      <c r="A225" s="94" t="s">
        <v>232</v>
      </c>
      <c r="B225" s="88" t="s">
        <v>315</v>
      </c>
      <c r="C225" s="85">
        <f>SUMIFS(INDEX(Diabetes_Full[#All],,MATCH(C$216,Diabetes_Full[#Headers],0)),Data!$A$1:$A$519,$A225,Data!$GT$1:$GT$519,C$217)</f>
        <v>12429</v>
      </c>
      <c r="D225" s="85">
        <f>SUMIFS(INDEX(Diabetes_Full[#All],,MATCH(D$216,Diabetes_Full[#Headers],0)),Data!$A$1:$A$519,$A225,Data!$GT$1:$GT$519,D$217)</f>
        <v>12578</v>
      </c>
      <c r="E225" s="85">
        <f>SUMIFS(INDEX(Diabetes_Full[#All],,MATCH(E$216,Diabetes_Full[#Headers],0)),Data!$A$1:$A$519,$A225,Data!$GT$1:$GT$519,E$217)</f>
        <v>0</v>
      </c>
      <c r="F225" s="85">
        <f>SUMIFS(INDEX(Diabetes_Full[#All],,MATCH(F$216,Diabetes_Full[#Headers],0)),Data!$A$1:$A$519,$A225,Data!$GT$1:$GT$519,F$217)</f>
        <v>0</v>
      </c>
      <c r="G225" s="85">
        <f>SUMIFS(INDEX(Diabetes_Full[#All],,MATCH(G$216,Diabetes_Full[#Headers],0)),Data!$A$1:$A$519,$A225,Data!$GT$1:$GT$519,G$217)</f>
        <v>0</v>
      </c>
      <c r="H225" s="85">
        <f>SUMIFS(INDEX(Diabetes_Full[#All],,MATCH(H$216,Diabetes_Full[#Headers],0)),Data!$A$1:$A$519,$A225,Data!$GT$1:$GT$519,H$217)</f>
        <v>0</v>
      </c>
      <c r="I225" s="85">
        <f>SUMIFS(INDEX(Diabetes_Full[#All],,MATCH(I$216,Diabetes_Full[#Headers],0)),Data!$A$1:$A$519,$A225,Data!$GT$1:$GT$519,I$217)</f>
        <v>0</v>
      </c>
      <c r="J225" s="85">
        <f>SUMIFS(INDEX(Diabetes_Full[#All],,MATCH(J$216,Diabetes_Full[#Headers],0)),Data!$A$1:$A$519,$A225,Data!$GT$1:$GT$519,J$217)</f>
        <v>0</v>
      </c>
      <c r="K225" s="85">
        <f>SUMIFS(INDEX(Diabetes_Full[#All],,MATCH(K$216,Diabetes_Full[#Headers],0)),Data!$A$1:$A$519,$A225,Data!$GT$1:$GT$519,K$217)</f>
        <v>0</v>
      </c>
      <c r="L225" s="85">
        <f>SUMIFS(INDEX(Diabetes_Full[#All],,MATCH(L$216,Diabetes_Full[#Headers],0)),Data!$A$1:$A$519,$A225,Data!$GT$1:$GT$519,L$217)</f>
        <v>0</v>
      </c>
      <c r="M225" s="85">
        <f>SUMIFS(INDEX(Diabetes_Full[#All],,MATCH(M$216,Diabetes_Full[#Headers],0)),Data!$A$1:$A$519,$A225,Data!$GT$1:$GT$519,M$217)</f>
        <v>0</v>
      </c>
      <c r="N225" s="85">
        <f>SUMIFS(INDEX(Diabetes_Full[#All],,MATCH(N$216,Diabetes_Full[#Headers],0)),Data!$A$1:$A$519,$A225,Data!$GT$1:$GT$519,N$217)</f>
        <v>0</v>
      </c>
    </row>
    <row r="226" spans="1:14" x14ac:dyDescent="0.3">
      <c r="A226" s="95" t="s">
        <v>232</v>
      </c>
      <c r="B226" s="89" t="s">
        <v>384</v>
      </c>
      <c r="C226" s="96">
        <f t="shared" ref="C226" si="28">IF(C224,C225/C224,NA())</f>
        <v>0.93500338524035209</v>
      </c>
      <c r="D226" s="96">
        <f t="shared" ref="D226" si="29">IF(D224,D225/D224,NA())</f>
        <v>0.93725782414307002</v>
      </c>
      <c r="E226" s="96" t="e">
        <f t="shared" ref="E226" si="30">IF(E224,E225/E224,NA())</f>
        <v>#N/A</v>
      </c>
      <c r="F226" s="96" t="e">
        <f t="shared" ref="F226" si="31">IF(F224,F225/F224,NA())</f>
        <v>#N/A</v>
      </c>
      <c r="G226" s="96" t="e">
        <f t="shared" ref="G226" si="32">IF(G224,G225/G224,NA())</f>
        <v>#N/A</v>
      </c>
      <c r="H226" s="96" t="e">
        <f t="shared" ref="H226" si="33">IF(H224,H225/H224,NA())</f>
        <v>#N/A</v>
      </c>
      <c r="I226" s="96" t="e">
        <f t="shared" ref="I226" si="34">IF(I224,I225/I224,NA())</f>
        <v>#N/A</v>
      </c>
      <c r="J226" s="96" t="e">
        <f t="shared" ref="J226" si="35">IF(J224,J225/J224,NA())</f>
        <v>#N/A</v>
      </c>
      <c r="K226" s="96" t="e">
        <f t="shared" ref="K226" si="36">IF(K224,K225/K224,NA())</f>
        <v>#N/A</v>
      </c>
      <c r="L226" s="96" t="e">
        <f t="shared" ref="L226" si="37">IF(L224,L225/L224,NA())</f>
        <v>#N/A</v>
      </c>
      <c r="M226" s="96" t="e">
        <f t="shared" ref="M226" si="38">IF(M224,M225/M224,NA())</f>
        <v>#N/A</v>
      </c>
      <c r="N226" s="96" t="e">
        <f t="shared" ref="N226" si="39">IF(N224,N225/N224,NA())</f>
        <v>#N/A</v>
      </c>
    </row>
    <row r="227" spans="1:14" x14ac:dyDescent="0.3">
      <c r="A227" s="94" t="s">
        <v>133</v>
      </c>
      <c r="B227" s="88" t="s">
        <v>316</v>
      </c>
      <c r="C227" s="85">
        <f>SUMIFS(INDEX(Diabetes_Full[#All],,MATCH(C$215,Diabetes_Full[#Headers],0)),Data!$A$1:$A$519,$A227,Data!$GT$1:$GT$519,C$217)</f>
        <v>27097</v>
      </c>
      <c r="D227" s="85">
        <f>SUMIFS(INDEX(Diabetes_Full[#All],,MATCH(D$215,Diabetes_Full[#Headers],0)),Data!$A$1:$A$519,$A227,Data!$GT$1:$GT$519,D$217)</f>
        <v>26911</v>
      </c>
      <c r="E227" s="85">
        <f>SUMIFS(INDEX(Diabetes_Full[#All],,MATCH(E$215,Diabetes_Full[#Headers],0)),Data!$A$1:$A$519,$A227,Data!$GT$1:$GT$519,E$217)</f>
        <v>0</v>
      </c>
      <c r="F227" s="85">
        <f>SUMIFS(INDEX(Diabetes_Full[#All],,MATCH(F$215,Diabetes_Full[#Headers],0)),Data!$A$1:$A$519,$A227,Data!$GT$1:$GT$519,F$217)</f>
        <v>0</v>
      </c>
      <c r="G227" s="85">
        <f>SUMIFS(INDEX(Diabetes_Full[#All],,MATCH(G$215,Diabetes_Full[#Headers],0)),Data!$A$1:$A$519,$A227,Data!$GT$1:$GT$519,G$217)</f>
        <v>0</v>
      </c>
      <c r="H227" s="85">
        <f>SUMIFS(INDEX(Diabetes_Full[#All],,MATCH(H$215,Diabetes_Full[#Headers],0)),Data!$A$1:$A$519,$A227,Data!$GT$1:$GT$519,H$217)</f>
        <v>0</v>
      </c>
      <c r="I227" s="85">
        <f>SUMIFS(INDEX(Diabetes_Full[#All],,MATCH(I$215,Diabetes_Full[#Headers],0)),Data!$A$1:$A$519,$A227,Data!$GT$1:$GT$519,I$217)</f>
        <v>0</v>
      </c>
      <c r="J227" s="85">
        <f>SUMIFS(INDEX(Diabetes_Full[#All],,MATCH(J$215,Diabetes_Full[#Headers],0)),Data!$A$1:$A$519,$A227,Data!$GT$1:$GT$519,J$217)</f>
        <v>0</v>
      </c>
      <c r="K227" s="85">
        <f>SUMIFS(INDEX(Diabetes_Full[#All],,MATCH(K$215,Diabetes_Full[#Headers],0)),Data!$A$1:$A$519,$A227,Data!$GT$1:$GT$519,K$217)</f>
        <v>0</v>
      </c>
      <c r="L227" s="85">
        <f>SUMIFS(INDEX(Diabetes_Full[#All],,MATCH(L$215,Diabetes_Full[#Headers],0)),Data!$A$1:$A$519,$A227,Data!$GT$1:$GT$519,L$217)</f>
        <v>0</v>
      </c>
      <c r="M227" s="85">
        <f>SUMIFS(INDEX(Diabetes_Full[#All],,MATCH(M$215,Diabetes_Full[#Headers],0)),Data!$A$1:$A$519,$A227,Data!$GT$1:$GT$519,M$217)</f>
        <v>0</v>
      </c>
      <c r="N227" s="85">
        <f>SUMIFS(INDEX(Diabetes_Full[#All],,MATCH(N$215,Diabetes_Full[#Headers],0)),Data!$A$1:$A$519,$A227,Data!$GT$1:$GT$519,N$217)</f>
        <v>0</v>
      </c>
    </row>
    <row r="228" spans="1:14" x14ac:dyDescent="0.3">
      <c r="A228" s="94" t="s">
        <v>133</v>
      </c>
      <c r="B228" s="88" t="s">
        <v>315</v>
      </c>
      <c r="C228" s="85">
        <f>SUMIFS(INDEX(Diabetes_Full[#All],,MATCH(C$216,Diabetes_Full[#Headers],0)),Data!$A$1:$A$519,$A228,Data!$GT$1:$GT$519,C$217)</f>
        <v>25244</v>
      </c>
      <c r="D228" s="85">
        <f>SUMIFS(INDEX(Diabetes_Full[#All],,MATCH(D$216,Diabetes_Full[#Headers],0)),Data!$A$1:$A$519,$A228,Data!$GT$1:$GT$519,D$217)</f>
        <v>25044</v>
      </c>
      <c r="E228" s="85">
        <f>SUMIFS(INDEX(Diabetes_Full[#All],,MATCH(E$216,Diabetes_Full[#Headers],0)),Data!$A$1:$A$519,$A228,Data!$GT$1:$GT$519,E$217)</f>
        <v>0</v>
      </c>
      <c r="F228" s="85">
        <f>SUMIFS(INDEX(Diabetes_Full[#All],,MATCH(F$216,Diabetes_Full[#Headers],0)),Data!$A$1:$A$519,$A228,Data!$GT$1:$GT$519,F$217)</f>
        <v>0</v>
      </c>
      <c r="G228" s="85">
        <f>SUMIFS(INDEX(Diabetes_Full[#All],,MATCH(G$216,Diabetes_Full[#Headers],0)),Data!$A$1:$A$519,$A228,Data!$GT$1:$GT$519,G$217)</f>
        <v>0</v>
      </c>
      <c r="H228" s="85">
        <f>SUMIFS(INDEX(Diabetes_Full[#All],,MATCH(H$216,Diabetes_Full[#Headers],0)),Data!$A$1:$A$519,$A228,Data!$GT$1:$GT$519,H$217)</f>
        <v>0</v>
      </c>
      <c r="I228" s="85">
        <f>SUMIFS(INDEX(Diabetes_Full[#All],,MATCH(I$216,Diabetes_Full[#Headers],0)),Data!$A$1:$A$519,$A228,Data!$GT$1:$GT$519,I$217)</f>
        <v>0</v>
      </c>
      <c r="J228" s="85">
        <f>SUMIFS(INDEX(Diabetes_Full[#All],,MATCH(J$216,Diabetes_Full[#Headers],0)),Data!$A$1:$A$519,$A228,Data!$GT$1:$GT$519,J$217)</f>
        <v>0</v>
      </c>
      <c r="K228" s="85">
        <f>SUMIFS(INDEX(Diabetes_Full[#All],,MATCH(K$216,Diabetes_Full[#Headers],0)),Data!$A$1:$A$519,$A228,Data!$GT$1:$GT$519,K$217)</f>
        <v>0</v>
      </c>
      <c r="L228" s="85">
        <f>SUMIFS(INDEX(Diabetes_Full[#All],,MATCH(L$216,Diabetes_Full[#Headers],0)),Data!$A$1:$A$519,$A228,Data!$GT$1:$GT$519,L$217)</f>
        <v>0</v>
      </c>
      <c r="M228" s="85">
        <f>SUMIFS(INDEX(Diabetes_Full[#All],,MATCH(M$216,Diabetes_Full[#Headers],0)),Data!$A$1:$A$519,$A228,Data!$GT$1:$GT$519,M$217)</f>
        <v>0</v>
      </c>
      <c r="N228" s="85">
        <f>SUMIFS(INDEX(Diabetes_Full[#All],,MATCH(N$216,Diabetes_Full[#Headers],0)),Data!$A$1:$A$519,$A228,Data!$GT$1:$GT$519,N$217)</f>
        <v>0</v>
      </c>
    </row>
    <row r="229" spans="1:14" x14ac:dyDescent="0.3">
      <c r="A229" s="95" t="s">
        <v>133</v>
      </c>
      <c r="B229" s="89" t="s">
        <v>384</v>
      </c>
      <c r="C229" s="96">
        <f t="shared" ref="C229" si="40">IF(C227,C228/C227,NA())</f>
        <v>0.93161604605675907</v>
      </c>
      <c r="D229" s="96">
        <f t="shared" ref="D229" si="41">IF(D227,D228/D227,NA())</f>
        <v>0.93062316524841138</v>
      </c>
      <c r="E229" s="96" t="e">
        <f t="shared" ref="E229" si="42">IF(E227,E228/E227,NA())</f>
        <v>#N/A</v>
      </c>
      <c r="F229" s="96" t="e">
        <f t="shared" ref="F229" si="43">IF(F227,F228/F227,NA())</f>
        <v>#N/A</v>
      </c>
      <c r="G229" s="96" t="e">
        <f t="shared" ref="G229" si="44">IF(G227,G228/G227,NA())</f>
        <v>#N/A</v>
      </c>
      <c r="H229" s="96" t="e">
        <f t="shared" ref="H229" si="45">IF(H227,H228/H227,NA())</f>
        <v>#N/A</v>
      </c>
      <c r="I229" s="96" t="e">
        <f t="shared" ref="I229" si="46">IF(I227,I228/I227,NA())</f>
        <v>#N/A</v>
      </c>
      <c r="J229" s="96" t="e">
        <f t="shared" ref="J229" si="47">IF(J227,J228/J227,NA())</f>
        <v>#N/A</v>
      </c>
      <c r="K229" s="96" t="e">
        <f t="shared" ref="K229" si="48">IF(K227,K228/K227,NA())</f>
        <v>#N/A</v>
      </c>
      <c r="L229" s="96" t="e">
        <f t="shared" ref="L229" si="49">IF(L227,L228/L227,NA())</f>
        <v>#N/A</v>
      </c>
      <c r="M229" s="96" t="e">
        <f t="shared" ref="M229" si="50">IF(M227,M228/M227,NA())</f>
        <v>#N/A</v>
      </c>
      <c r="N229" s="96" t="e">
        <f t="shared" ref="N229" si="51">IF(N227,N228/N227,NA())</f>
        <v>#N/A</v>
      </c>
    </row>
    <row r="230" spans="1:14" x14ac:dyDescent="0.3">
      <c r="A230" s="94" t="s">
        <v>126</v>
      </c>
      <c r="B230" s="88" t="s">
        <v>316</v>
      </c>
      <c r="C230" s="85">
        <f>SUMIFS(INDEX(Diabetes_Full[#All],,MATCH(C$215,Diabetes_Full[#Headers],0)),Data!$A$1:$A$519,$A230,Data!$GT$1:$GT$519,C$217)</f>
        <v>17888</v>
      </c>
      <c r="D230" s="85">
        <f>SUMIFS(INDEX(Diabetes_Full[#All],,MATCH(D$215,Diabetes_Full[#Headers],0)),Data!$A$1:$A$519,$A230,Data!$GT$1:$GT$519,D$217)</f>
        <v>17692</v>
      </c>
      <c r="E230" s="85">
        <f>SUMIFS(INDEX(Diabetes_Full[#All],,MATCH(E$215,Diabetes_Full[#Headers],0)),Data!$A$1:$A$519,$A230,Data!$GT$1:$GT$519,E$217)</f>
        <v>0</v>
      </c>
      <c r="F230" s="85">
        <f>SUMIFS(INDEX(Diabetes_Full[#All],,MATCH(F$215,Diabetes_Full[#Headers],0)),Data!$A$1:$A$519,$A230,Data!$GT$1:$GT$519,F$217)</f>
        <v>0</v>
      </c>
      <c r="G230" s="85">
        <f>SUMIFS(INDEX(Diabetes_Full[#All],,MATCH(G$215,Diabetes_Full[#Headers],0)),Data!$A$1:$A$519,$A230,Data!$GT$1:$GT$519,G$217)</f>
        <v>0</v>
      </c>
      <c r="H230" s="85">
        <f>SUMIFS(INDEX(Diabetes_Full[#All],,MATCH(H$215,Diabetes_Full[#Headers],0)),Data!$A$1:$A$519,$A230,Data!$GT$1:$GT$519,H$217)</f>
        <v>0</v>
      </c>
      <c r="I230" s="85">
        <f>SUMIFS(INDEX(Diabetes_Full[#All],,MATCH(I$215,Diabetes_Full[#Headers],0)),Data!$A$1:$A$519,$A230,Data!$GT$1:$GT$519,I$217)</f>
        <v>0</v>
      </c>
      <c r="J230" s="85">
        <f>SUMIFS(INDEX(Diabetes_Full[#All],,MATCH(J$215,Diabetes_Full[#Headers],0)),Data!$A$1:$A$519,$A230,Data!$GT$1:$GT$519,J$217)</f>
        <v>0</v>
      </c>
      <c r="K230" s="85">
        <f>SUMIFS(INDEX(Diabetes_Full[#All],,MATCH(K$215,Diabetes_Full[#Headers],0)),Data!$A$1:$A$519,$A230,Data!$GT$1:$GT$519,K$217)</f>
        <v>0</v>
      </c>
      <c r="L230" s="85">
        <f>SUMIFS(INDEX(Diabetes_Full[#All],,MATCH(L$215,Diabetes_Full[#Headers],0)),Data!$A$1:$A$519,$A230,Data!$GT$1:$GT$519,L$217)</f>
        <v>0</v>
      </c>
      <c r="M230" s="85">
        <f>SUMIFS(INDEX(Diabetes_Full[#All],,MATCH(M$215,Diabetes_Full[#Headers],0)),Data!$A$1:$A$519,$A230,Data!$GT$1:$GT$519,M$217)</f>
        <v>0</v>
      </c>
      <c r="N230" s="85">
        <f>SUMIFS(INDEX(Diabetes_Full[#All],,MATCH(N$215,Diabetes_Full[#Headers],0)),Data!$A$1:$A$519,$A230,Data!$GT$1:$GT$519,N$217)</f>
        <v>0</v>
      </c>
    </row>
    <row r="231" spans="1:14" x14ac:dyDescent="0.3">
      <c r="A231" s="94" t="s">
        <v>126</v>
      </c>
      <c r="B231" s="88" t="s">
        <v>315</v>
      </c>
      <c r="C231" s="85">
        <f>SUMIFS(INDEX(Diabetes_Full[#All],,MATCH(C$216,Diabetes_Full[#Headers],0)),Data!$A$1:$A$519,$A231,Data!$GT$1:$GT$519,C$217)</f>
        <v>16911</v>
      </c>
      <c r="D231" s="85">
        <f>SUMIFS(INDEX(Diabetes_Full[#All],,MATCH(D$216,Diabetes_Full[#Headers],0)),Data!$A$1:$A$519,$A231,Data!$GT$1:$GT$519,D$217)</f>
        <v>16731</v>
      </c>
      <c r="E231" s="85">
        <f>SUMIFS(INDEX(Diabetes_Full[#All],,MATCH(E$216,Diabetes_Full[#Headers],0)),Data!$A$1:$A$519,$A231,Data!$GT$1:$GT$519,E$217)</f>
        <v>0</v>
      </c>
      <c r="F231" s="85">
        <f>SUMIFS(INDEX(Diabetes_Full[#All],,MATCH(F$216,Diabetes_Full[#Headers],0)),Data!$A$1:$A$519,$A231,Data!$GT$1:$GT$519,F$217)</f>
        <v>0</v>
      </c>
      <c r="G231" s="85">
        <f>SUMIFS(INDEX(Diabetes_Full[#All],,MATCH(G$216,Diabetes_Full[#Headers],0)),Data!$A$1:$A$519,$A231,Data!$GT$1:$GT$519,G$217)</f>
        <v>0</v>
      </c>
      <c r="H231" s="85">
        <f>SUMIFS(INDEX(Diabetes_Full[#All],,MATCH(H$216,Diabetes_Full[#Headers],0)),Data!$A$1:$A$519,$A231,Data!$GT$1:$GT$519,H$217)</f>
        <v>0</v>
      </c>
      <c r="I231" s="85">
        <f>SUMIFS(INDEX(Diabetes_Full[#All],,MATCH(I$216,Diabetes_Full[#Headers],0)),Data!$A$1:$A$519,$A231,Data!$GT$1:$GT$519,I$217)</f>
        <v>0</v>
      </c>
      <c r="J231" s="85">
        <f>SUMIFS(INDEX(Diabetes_Full[#All],,MATCH(J$216,Diabetes_Full[#Headers],0)),Data!$A$1:$A$519,$A231,Data!$GT$1:$GT$519,J$217)</f>
        <v>0</v>
      </c>
      <c r="K231" s="85">
        <f>SUMIFS(INDEX(Diabetes_Full[#All],,MATCH(K$216,Diabetes_Full[#Headers],0)),Data!$A$1:$A$519,$A231,Data!$GT$1:$GT$519,K$217)</f>
        <v>0</v>
      </c>
      <c r="L231" s="85">
        <f>SUMIFS(INDEX(Diabetes_Full[#All],,MATCH(L$216,Diabetes_Full[#Headers],0)),Data!$A$1:$A$519,$A231,Data!$GT$1:$GT$519,L$217)</f>
        <v>0</v>
      </c>
      <c r="M231" s="85">
        <f>SUMIFS(INDEX(Diabetes_Full[#All],,MATCH(M$216,Diabetes_Full[#Headers],0)),Data!$A$1:$A$519,$A231,Data!$GT$1:$GT$519,M$217)</f>
        <v>0</v>
      </c>
      <c r="N231" s="85">
        <f>SUMIFS(INDEX(Diabetes_Full[#All],,MATCH(N$216,Diabetes_Full[#Headers],0)),Data!$A$1:$A$519,$A231,Data!$GT$1:$GT$519,N$217)</f>
        <v>0</v>
      </c>
    </row>
    <row r="232" spans="1:14" x14ac:dyDescent="0.3">
      <c r="A232" s="95" t="s">
        <v>126</v>
      </c>
      <c r="B232" s="89" t="s">
        <v>384</v>
      </c>
      <c r="C232" s="96">
        <f t="shared" ref="C232" si="52">IF(C230,C231/C230,NA())</f>
        <v>0.94538237924865831</v>
      </c>
      <c r="D232" s="96">
        <f t="shared" ref="D232" si="53">IF(D230,D231/D230,NA())</f>
        <v>0.94568166402893961</v>
      </c>
      <c r="E232" s="96" t="e">
        <f t="shared" ref="E232" si="54">IF(E230,E231/E230,NA())</f>
        <v>#N/A</v>
      </c>
      <c r="F232" s="96" t="e">
        <f t="shared" ref="F232" si="55">IF(F230,F231/F230,NA())</f>
        <v>#N/A</v>
      </c>
      <c r="G232" s="96" t="e">
        <f t="shared" ref="G232" si="56">IF(G230,G231/G230,NA())</f>
        <v>#N/A</v>
      </c>
      <c r="H232" s="96" t="e">
        <f t="shared" ref="H232" si="57">IF(H230,H231/H230,NA())</f>
        <v>#N/A</v>
      </c>
      <c r="I232" s="96" t="e">
        <f t="shared" ref="I232" si="58">IF(I230,I231/I230,NA())</f>
        <v>#N/A</v>
      </c>
      <c r="J232" s="96" t="e">
        <f t="shared" ref="J232" si="59">IF(J230,J231/J230,NA())</f>
        <v>#N/A</v>
      </c>
      <c r="K232" s="96" t="e">
        <f t="shared" ref="K232" si="60">IF(K230,K231/K230,NA())</f>
        <v>#N/A</v>
      </c>
      <c r="L232" s="96" t="e">
        <f t="shared" ref="L232" si="61">IF(L230,L231/L230,NA())</f>
        <v>#N/A</v>
      </c>
      <c r="M232" s="96" t="e">
        <f t="shared" ref="M232" si="62">IF(M230,M231/M230,NA())</f>
        <v>#N/A</v>
      </c>
      <c r="N232" s="96" t="e">
        <f t="shared" ref="N232" si="63">IF(N230,N231/N230,NA())</f>
        <v>#N/A</v>
      </c>
    </row>
    <row r="233" spans="1:14" x14ac:dyDescent="0.3">
      <c r="A233" s="94" t="s">
        <v>130</v>
      </c>
      <c r="B233" s="88" t="s">
        <v>316</v>
      </c>
      <c r="C233" s="85">
        <f>SUMIFS(INDEX(Diabetes_Full[#All],,MATCH(C$215,Diabetes_Full[#Headers],0)),Data!$A$1:$A$519,$A233,Data!$GT$1:$GT$519,C$217)</f>
        <v>17210</v>
      </c>
      <c r="D233" s="85">
        <f>SUMIFS(INDEX(Diabetes_Full[#All],,MATCH(D$215,Diabetes_Full[#Headers],0)),Data!$A$1:$A$519,$A233,Data!$GT$1:$GT$519,D$217)</f>
        <v>17484</v>
      </c>
      <c r="E233" s="85">
        <f>SUMIFS(INDEX(Diabetes_Full[#All],,MATCH(E$215,Diabetes_Full[#Headers],0)),Data!$A$1:$A$519,$A233,Data!$GT$1:$GT$519,E$217)</f>
        <v>0</v>
      </c>
      <c r="F233" s="85">
        <f>SUMIFS(INDEX(Diabetes_Full[#All],,MATCH(F$215,Diabetes_Full[#Headers],0)),Data!$A$1:$A$519,$A233,Data!$GT$1:$GT$519,F$217)</f>
        <v>0</v>
      </c>
      <c r="G233" s="85">
        <f>SUMIFS(INDEX(Diabetes_Full[#All],,MATCH(G$215,Diabetes_Full[#Headers],0)),Data!$A$1:$A$519,$A233,Data!$GT$1:$GT$519,G$217)</f>
        <v>0</v>
      </c>
      <c r="H233" s="85">
        <f>SUMIFS(INDEX(Diabetes_Full[#All],,MATCH(H$215,Diabetes_Full[#Headers],0)),Data!$A$1:$A$519,$A233,Data!$GT$1:$GT$519,H$217)</f>
        <v>0</v>
      </c>
      <c r="I233" s="85">
        <f>SUMIFS(INDEX(Diabetes_Full[#All],,MATCH(I$215,Diabetes_Full[#Headers],0)),Data!$A$1:$A$519,$A233,Data!$GT$1:$GT$519,I$217)</f>
        <v>0</v>
      </c>
      <c r="J233" s="85">
        <f>SUMIFS(INDEX(Diabetes_Full[#All],,MATCH(J$215,Diabetes_Full[#Headers],0)),Data!$A$1:$A$519,$A233,Data!$GT$1:$GT$519,J$217)</f>
        <v>0</v>
      </c>
      <c r="K233" s="85">
        <f>SUMIFS(INDEX(Diabetes_Full[#All],,MATCH(K$215,Diabetes_Full[#Headers],0)),Data!$A$1:$A$519,$A233,Data!$GT$1:$GT$519,K$217)</f>
        <v>0</v>
      </c>
      <c r="L233" s="85">
        <f>SUMIFS(INDEX(Diabetes_Full[#All],,MATCH(L$215,Diabetes_Full[#Headers],0)),Data!$A$1:$A$519,$A233,Data!$GT$1:$GT$519,L$217)</f>
        <v>0</v>
      </c>
      <c r="M233" s="85">
        <f>SUMIFS(INDEX(Diabetes_Full[#All],,MATCH(M$215,Diabetes_Full[#Headers],0)),Data!$A$1:$A$519,$A233,Data!$GT$1:$GT$519,M$217)</f>
        <v>0</v>
      </c>
      <c r="N233" s="85">
        <f>SUMIFS(INDEX(Diabetes_Full[#All],,MATCH(N$215,Diabetes_Full[#Headers],0)),Data!$A$1:$A$519,$A233,Data!$GT$1:$GT$519,N$217)</f>
        <v>0</v>
      </c>
    </row>
    <row r="234" spans="1:14" x14ac:dyDescent="0.3">
      <c r="A234" s="94" t="s">
        <v>130</v>
      </c>
      <c r="B234" s="88" t="s">
        <v>315</v>
      </c>
      <c r="C234" s="85">
        <f>SUMIFS(INDEX(Diabetes_Full[#All],,MATCH(C$216,Diabetes_Full[#Headers],0)),Data!$A$1:$A$519,$A234,Data!$GT$1:$GT$519,C$217)</f>
        <v>16119</v>
      </c>
      <c r="D234" s="85">
        <f>SUMIFS(INDEX(Diabetes_Full[#All],,MATCH(D$216,Diabetes_Full[#Headers],0)),Data!$A$1:$A$519,$A234,Data!$GT$1:$GT$519,D$217)</f>
        <v>16376</v>
      </c>
      <c r="E234" s="85">
        <f>SUMIFS(INDEX(Diabetes_Full[#All],,MATCH(E$216,Diabetes_Full[#Headers],0)),Data!$A$1:$A$519,$A234,Data!$GT$1:$GT$519,E$217)</f>
        <v>0</v>
      </c>
      <c r="F234" s="85">
        <f>SUMIFS(INDEX(Diabetes_Full[#All],,MATCH(F$216,Diabetes_Full[#Headers],0)),Data!$A$1:$A$519,$A234,Data!$GT$1:$GT$519,F$217)</f>
        <v>0</v>
      </c>
      <c r="G234" s="85">
        <f>SUMIFS(INDEX(Diabetes_Full[#All],,MATCH(G$216,Diabetes_Full[#Headers],0)),Data!$A$1:$A$519,$A234,Data!$GT$1:$GT$519,G$217)</f>
        <v>0</v>
      </c>
      <c r="H234" s="85">
        <f>SUMIFS(INDEX(Diabetes_Full[#All],,MATCH(H$216,Diabetes_Full[#Headers],0)),Data!$A$1:$A$519,$A234,Data!$GT$1:$GT$519,H$217)</f>
        <v>0</v>
      </c>
      <c r="I234" s="85">
        <f>SUMIFS(INDEX(Diabetes_Full[#All],,MATCH(I$216,Diabetes_Full[#Headers],0)),Data!$A$1:$A$519,$A234,Data!$GT$1:$GT$519,I$217)</f>
        <v>0</v>
      </c>
      <c r="J234" s="85">
        <f>SUMIFS(INDEX(Diabetes_Full[#All],,MATCH(J$216,Diabetes_Full[#Headers],0)),Data!$A$1:$A$519,$A234,Data!$GT$1:$GT$519,J$217)</f>
        <v>0</v>
      </c>
      <c r="K234" s="85">
        <f>SUMIFS(INDEX(Diabetes_Full[#All],,MATCH(K$216,Diabetes_Full[#Headers],0)),Data!$A$1:$A$519,$A234,Data!$GT$1:$GT$519,K$217)</f>
        <v>0</v>
      </c>
      <c r="L234" s="85">
        <f>SUMIFS(INDEX(Diabetes_Full[#All],,MATCH(L$216,Diabetes_Full[#Headers],0)),Data!$A$1:$A$519,$A234,Data!$GT$1:$GT$519,L$217)</f>
        <v>0</v>
      </c>
      <c r="M234" s="85">
        <f>SUMIFS(INDEX(Diabetes_Full[#All],,MATCH(M$216,Diabetes_Full[#Headers],0)),Data!$A$1:$A$519,$A234,Data!$GT$1:$GT$519,M$217)</f>
        <v>0</v>
      </c>
      <c r="N234" s="85">
        <f>SUMIFS(INDEX(Diabetes_Full[#All],,MATCH(N$216,Diabetes_Full[#Headers],0)),Data!$A$1:$A$519,$A234,Data!$GT$1:$GT$519,N$217)</f>
        <v>0</v>
      </c>
    </row>
    <row r="235" spans="1:14" x14ac:dyDescent="0.3">
      <c r="A235" s="95" t="s">
        <v>130</v>
      </c>
      <c r="B235" s="89" t="s">
        <v>384</v>
      </c>
      <c r="C235" s="96">
        <f t="shared" ref="C235" si="64">IF(C233,C234/C233,NA())</f>
        <v>0.93660662405578154</v>
      </c>
      <c r="D235" s="96">
        <f t="shared" ref="D235" si="65">IF(D233,D234/D233,NA())</f>
        <v>0.93662777396476782</v>
      </c>
      <c r="E235" s="96" t="e">
        <f t="shared" ref="E235" si="66">IF(E233,E234/E233,NA())</f>
        <v>#N/A</v>
      </c>
      <c r="F235" s="96" t="e">
        <f t="shared" ref="F235" si="67">IF(F233,F234/F233,NA())</f>
        <v>#N/A</v>
      </c>
      <c r="G235" s="96" t="e">
        <f t="shared" ref="G235" si="68">IF(G233,G234/G233,NA())</f>
        <v>#N/A</v>
      </c>
      <c r="H235" s="96" t="e">
        <f t="shared" ref="H235" si="69">IF(H233,H234/H233,NA())</f>
        <v>#N/A</v>
      </c>
      <c r="I235" s="96" t="e">
        <f t="shared" ref="I235" si="70">IF(I233,I234/I233,NA())</f>
        <v>#N/A</v>
      </c>
      <c r="J235" s="96" t="e">
        <f t="shared" ref="J235" si="71">IF(J233,J234/J233,NA())</f>
        <v>#N/A</v>
      </c>
      <c r="K235" s="96" t="e">
        <f t="shared" ref="K235" si="72">IF(K233,K234/K233,NA())</f>
        <v>#N/A</v>
      </c>
      <c r="L235" s="96" t="e">
        <f t="shared" ref="L235" si="73">IF(L233,L234/L233,NA())</f>
        <v>#N/A</v>
      </c>
      <c r="M235" s="96" t="e">
        <f t="shared" ref="M235" si="74">IF(M233,M234/M233,NA())</f>
        <v>#N/A</v>
      </c>
      <c r="N235" s="96" t="e">
        <f t="shared" ref="N235" si="75">IF(N233,N234/N233,NA())</f>
        <v>#N/A</v>
      </c>
    </row>
    <row r="236" spans="1:14" x14ac:dyDescent="0.3">
      <c r="A236" s="94" t="s">
        <v>147</v>
      </c>
      <c r="B236" s="88" t="s">
        <v>316</v>
      </c>
      <c r="C236" s="85">
        <f>SUMIFS(INDEX(Diabetes_Full[#All],,MATCH(C$215,Diabetes_Full[#Headers],0)),Data!$A$1:$A$519,$A236,Data!$GT$1:$GT$519,C$217)</f>
        <v>11710</v>
      </c>
      <c r="D236" s="85">
        <f>SUMIFS(INDEX(Diabetes_Full[#All],,MATCH(D$215,Diabetes_Full[#Headers],0)),Data!$A$1:$A$519,$A236,Data!$GT$1:$GT$519,D$217)</f>
        <v>11829</v>
      </c>
      <c r="E236" s="85">
        <f>SUMIFS(INDEX(Diabetes_Full[#All],,MATCH(E$215,Diabetes_Full[#Headers],0)),Data!$A$1:$A$519,$A236,Data!$GT$1:$GT$519,E$217)</f>
        <v>0</v>
      </c>
      <c r="F236" s="85">
        <f>SUMIFS(INDEX(Diabetes_Full[#All],,MATCH(F$215,Diabetes_Full[#Headers],0)),Data!$A$1:$A$519,$A236,Data!$GT$1:$GT$519,F$217)</f>
        <v>0</v>
      </c>
      <c r="G236" s="85">
        <f>SUMIFS(INDEX(Diabetes_Full[#All],,MATCH(G$215,Diabetes_Full[#Headers],0)),Data!$A$1:$A$519,$A236,Data!$GT$1:$GT$519,G$217)</f>
        <v>0</v>
      </c>
      <c r="H236" s="85">
        <f>SUMIFS(INDEX(Diabetes_Full[#All],,MATCH(H$215,Diabetes_Full[#Headers],0)),Data!$A$1:$A$519,$A236,Data!$GT$1:$GT$519,H$217)</f>
        <v>0</v>
      </c>
      <c r="I236" s="85">
        <f>SUMIFS(INDEX(Diabetes_Full[#All],,MATCH(I$215,Diabetes_Full[#Headers],0)),Data!$A$1:$A$519,$A236,Data!$GT$1:$GT$519,I$217)</f>
        <v>0</v>
      </c>
      <c r="J236" s="85">
        <f>SUMIFS(INDEX(Diabetes_Full[#All],,MATCH(J$215,Diabetes_Full[#Headers],0)),Data!$A$1:$A$519,$A236,Data!$GT$1:$GT$519,J$217)</f>
        <v>0</v>
      </c>
      <c r="K236" s="85">
        <f>SUMIFS(INDEX(Diabetes_Full[#All],,MATCH(K$215,Diabetes_Full[#Headers],0)),Data!$A$1:$A$519,$A236,Data!$GT$1:$GT$519,K$217)</f>
        <v>0</v>
      </c>
      <c r="L236" s="85">
        <f>SUMIFS(INDEX(Diabetes_Full[#All],,MATCH(L$215,Diabetes_Full[#Headers],0)),Data!$A$1:$A$519,$A236,Data!$GT$1:$GT$519,L$217)</f>
        <v>0</v>
      </c>
      <c r="M236" s="85">
        <f>SUMIFS(INDEX(Diabetes_Full[#All],,MATCH(M$215,Diabetes_Full[#Headers],0)),Data!$A$1:$A$519,$A236,Data!$GT$1:$GT$519,M$217)</f>
        <v>0</v>
      </c>
      <c r="N236" s="85">
        <f>SUMIFS(INDEX(Diabetes_Full[#All],,MATCH(N$215,Diabetes_Full[#Headers],0)),Data!$A$1:$A$519,$A236,Data!$GT$1:$GT$519,N$217)</f>
        <v>0</v>
      </c>
    </row>
    <row r="237" spans="1:14" x14ac:dyDescent="0.3">
      <c r="A237" s="94" t="s">
        <v>147</v>
      </c>
      <c r="B237" s="88" t="s">
        <v>315</v>
      </c>
      <c r="C237" s="85">
        <f>SUMIFS(INDEX(Diabetes_Full[#All],,MATCH(C$216,Diabetes_Full[#Headers],0)),Data!$A$1:$A$519,$A237,Data!$GT$1:$GT$519,C$217)</f>
        <v>10908</v>
      </c>
      <c r="D237" s="85">
        <f>SUMIFS(INDEX(Diabetes_Full[#All],,MATCH(D$216,Diabetes_Full[#Headers],0)),Data!$A$1:$A$519,$A237,Data!$GT$1:$GT$519,D$217)</f>
        <v>10986</v>
      </c>
      <c r="E237" s="85">
        <f>SUMIFS(INDEX(Diabetes_Full[#All],,MATCH(E$216,Diabetes_Full[#Headers],0)),Data!$A$1:$A$519,$A237,Data!$GT$1:$GT$519,E$217)</f>
        <v>0</v>
      </c>
      <c r="F237" s="85">
        <f>SUMIFS(INDEX(Diabetes_Full[#All],,MATCH(F$216,Diabetes_Full[#Headers],0)),Data!$A$1:$A$519,$A237,Data!$GT$1:$GT$519,F$217)</f>
        <v>0</v>
      </c>
      <c r="G237" s="85">
        <f>SUMIFS(INDEX(Diabetes_Full[#All],,MATCH(G$216,Diabetes_Full[#Headers],0)),Data!$A$1:$A$519,$A237,Data!$GT$1:$GT$519,G$217)</f>
        <v>0</v>
      </c>
      <c r="H237" s="85">
        <f>SUMIFS(INDEX(Diabetes_Full[#All],,MATCH(H$216,Diabetes_Full[#Headers],0)),Data!$A$1:$A$519,$A237,Data!$GT$1:$GT$519,H$217)</f>
        <v>0</v>
      </c>
      <c r="I237" s="85">
        <f>SUMIFS(INDEX(Diabetes_Full[#All],,MATCH(I$216,Diabetes_Full[#Headers],0)),Data!$A$1:$A$519,$A237,Data!$GT$1:$GT$519,I$217)</f>
        <v>0</v>
      </c>
      <c r="J237" s="85">
        <f>SUMIFS(INDEX(Diabetes_Full[#All],,MATCH(J$216,Diabetes_Full[#Headers],0)),Data!$A$1:$A$519,$A237,Data!$GT$1:$GT$519,J$217)</f>
        <v>0</v>
      </c>
      <c r="K237" s="85">
        <f>SUMIFS(INDEX(Diabetes_Full[#All],,MATCH(K$216,Diabetes_Full[#Headers],0)),Data!$A$1:$A$519,$A237,Data!$GT$1:$GT$519,K$217)</f>
        <v>0</v>
      </c>
      <c r="L237" s="85">
        <f>SUMIFS(INDEX(Diabetes_Full[#All],,MATCH(L$216,Diabetes_Full[#Headers],0)),Data!$A$1:$A$519,$A237,Data!$GT$1:$GT$519,L$217)</f>
        <v>0</v>
      </c>
      <c r="M237" s="85">
        <f>SUMIFS(INDEX(Diabetes_Full[#All],,MATCH(M$216,Diabetes_Full[#Headers],0)),Data!$A$1:$A$519,$A237,Data!$GT$1:$GT$519,M$217)</f>
        <v>0</v>
      </c>
      <c r="N237" s="85">
        <f>SUMIFS(INDEX(Diabetes_Full[#All],,MATCH(N$216,Diabetes_Full[#Headers],0)),Data!$A$1:$A$519,$A237,Data!$GT$1:$GT$519,N$217)</f>
        <v>0</v>
      </c>
    </row>
    <row r="238" spans="1:14" x14ac:dyDescent="0.3">
      <c r="A238" s="114" t="s">
        <v>147</v>
      </c>
      <c r="B238" s="115" t="s">
        <v>384</v>
      </c>
      <c r="C238" s="96">
        <f t="shared" ref="C238" si="76">IF(C236,C237/C236,NA())</f>
        <v>0.93151152860802733</v>
      </c>
      <c r="D238" s="96">
        <f t="shared" ref="D238" si="77">IF(D236,D237/D236,NA())</f>
        <v>0.92873446614253108</v>
      </c>
      <c r="E238" s="96" t="e">
        <f t="shared" ref="E238" si="78">IF(E236,E237/E236,NA())</f>
        <v>#N/A</v>
      </c>
      <c r="F238" s="96" t="e">
        <f t="shared" ref="F238" si="79">IF(F236,F237/F236,NA())</f>
        <v>#N/A</v>
      </c>
      <c r="G238" s="96" t="e">
        <f t="shared" ref="G238" si="80">IF(G236,G237/G236,NA())</f>
        <v>#N/A</v>
      </c>
      <c r="H238" s="96" t="e">
        <f t="shared" ref="H238" si="81">IF(H236,H237/H236,NA())</f>
        <v>#N/A</v>
      </c>
      <c r="I238" s="96" t="e">
        <f t="shared" ref="I238" si="82">IF(I236,I237/I236,NA())</f>
        <v>#N/A</v>
      </c>
      <c r="J238" s="96" t="e">
        <f t="shared" ref="J238" si="83">IF(J236,J237/J236,NA())</f>
        <v>#N/A</v>
      </c>
      <c r="K238" s="96" t="e">
        <f t="shared" ref="K238" si="84">IF(K236,K237/K236,NA())</f>
        <v>#N/A</v>
      </c>
      <c r="L238" s="96" t="e">
        <f t="shared" ref="L238" si="85">IF(L236,L237/L236,NA())</f>
        <v>#N/A</v>
      </c>
      <c r="M238" s="96" t="e">
        <f t="shared" ref="M238" si="86">IF(M236,M237/M236,NA())</f>
        <v>#N/A</v>
      </c>
      <c r="N238" s="96" t="e">
        <f t="shared" ref="N238" si="87">IF(N236,N237/N236,NA())</f>
        <v>#N/A</v>
      </c>
    </row>
    <row r="243" spans="1:13" x14ac:dyDescent="0.3">
      <c r="A243" s="20" t="s">
        <v>402</v>
      </c>
      <c r="B243" s="20" t="s">
        <v>384</v>
      </c>
      <c r="C243" s="20"/>
      <c r="D243" s="20"/>
      <c r="E243" s="100"/>
      <c r="F243" s="101"/>
      <c r="G243" s="20"/>
      <c r="H243" s="20"/>
      <c r="I243" s="20"/>
      <c r="J243" s="20"/>
      <c r="K243" s="20"/>
      <c r="L243" s="20"/>
      <c r="M243" s="20"/>
    </row>
    <row r="245" spans="1:13" x14ac:dyDescent="0.3">
      <c r="A245" t="s">
        <v>403</v>
      </c>
      <c r="B245" s="83" t="s">
        <v>118</v>
      </c>
      <c r="C245" s="83" t="s">
        <v>121</v>
      </c>
      <c r="D245" s="83" t="s">
        <v>122</v>
      </c>
      <c r="E245" s="83" t="s">
        <v>123</v>
      </c>
      <c r="F245" s="83" t="s">
        <v>120</v>
      </c>
      <c r="G245" s="83" t="s">
        <v>124</v>
      </c>
      <c r="H245" s="83" t="s">
        <v>125</v>
      </c>
      <c r="I245" s="83" t="s">
        <v>380</v>
      </c>
      <c r="J245" s="83" t="s">
        <v>381</v>
      </c>
      <c r="K245" s="83" t="s">
        <v>382</v>
      </c>
      <c r="L245" s="83" t="s">
        <v>383</v>
      </c>
      <c r="M245" s="84" t="s">
        <v>275</v>
      </c>
    </row>
    <row r="246" spans="1:13" x14ac:dyDescent="0.3">
      <c r="A246" s="94" t="s">
        <v>116</v>
      </c>
      <c r="B246" s="99">
        <f t="shared" ref="B246:M252" si="88">SUMIFS(INDEX($A$217:$N$238,,MATCH(B$245,$A$217:$N$217,0)),$A$217:$A$238,$A246,$B$217:$B$238,$B$243)</f>
        <v>0.94426724861507472</v>
      </c>
      <c r="C246" s="99">
        <f t="shared" si="88"/>
        <v>0.94312365857685321</v>
      </c>
      <c r="D246" s="99" t="e">
        <f t="shared" si="88"/>
        <v>#N/A</v>
      </c>
      <c r="E246" s="99" t="e">
        <f t="shared" si="88"/>
        <v>#N/A</v>
      </c>
      <c r="F246" s="99" t="e">
        <f t="shared" si="88"/>
        <v>#N/A</v>
      </c>
      <c r="G246" s="99" t="e">
        <f t="shared" si="88"/>
        <v>#N/A</v>
      </c>
      <c r="H246" s="99" t="e">
        <f t="shared" si="88"/>
        <v>#N/A</v>
      </c>
      <c r="I246" s="99" t="e">
        <f t="shared" si="88"/>
        <v>#N/A</v>
      </c>
      <c r="J246" s="99" t="e">
        <f t="shared" si="88"/>
        <v>#N/A</v>
      </c>
      <c r="K246" s="99" t="e">
        <f t="shared" si="88"/>
        <v>#N/A</v>
      </c>
      <c r="L246" s="99" t="e">
        <f t="shared" si="88"/>
        <v>#N/A</v>
      </c>
      <c r="M246" s="99" t="e">
        <f t="shared" si="88"/>
        <v>#N/A</v>
      </c>
    </row>
    <row r="247" spans="1:13" x14ac:dyDescent="0.3">
      <c r="A247" s="94" t="s">
        <v>138</v>
      </c>
      <c r="B247" s="99">
        <f t="shared" si="88"/>
        <v>0.88313701177929327</v>
      </c>
      <c r="C247" s="99">
        <f t="shared" si="88"/>
        <v>0.87504735924831401</v>
      </c>
      <c r="D247" s="99" t="e">
        <f t="shared" si="88"/>
        <v>#N/A</v>
      </c>
      <c r="E247" s="99" t="e">
        <f t="shared" si="88"/>
        <v>#N/A</v>
      </c>
      <c r="F247" s="99" t="e">
        <f t="shared" si="88"/>
        <v>#N/A</v>
      </c>
      <c r="G247" s="99" t="e">
        <f t="shared" si="88"/>
        <v>#N/A</v>
      </c>
      <c r="H247" s="99" t="e">
        <f t="shared" si="88"/>
        <v>#N/A</v>
      </c>
      <c r="I247" s="99" t="e">
        <f t="shared" si="88"/>
        <v>#N/A</v>
      </c>
      <c r="J247" s="99" t="e">
        <f t="shared" si="88"/>
        <v>#N/A</v>
      </c>
      <c r="K247" s="99" t="e">
        <f t="shared" si="88"/>
        <v>#N/A</v>
      </c>
      <c r="L247" s="99" t="e">
        <f t="shared" si="88"/>
        <v>#N/A</v>
      </c>
      <c r="M247" s="99" t="e">
        <f t="shared" si="88"/>
        <v>#N/A</v>
      </c>
    </row>
    <row r="248" spans="1:13" x14ac:dyDescent="0.3">
      <c r="A248" s="94" t="s">
        <v>232</v>
      </c>
      <c r="B248" s="99">
        <f t="shared" si="88"/>
        <v>0.93500338524035209</v>
      </c>
      <c r="C248" s="99">
        <f t="shared" si="88"/>
        <v>0.93725782414307002</v>
      </c>
      <c r="D248" s="99" t="e">
        <f t="shared" si="88"/>
        <v>#N/A</v>
      </c>
      <c r="E248" s="99" t="e">
        <f t="shared" si="88"/>
        <v>#N/A</v>
      </c>
      <c r="F248" s="99" t="e">
        <f t="shared" si="88"/>
        <v>#N/A</v>
      </c>
      <c r="G248" s="99" t="e">
        <f t="shared" si="88"/>
        <v>#N/A</v>
      </c>
      <c r="H248" s="99" t="e">
        <f t="shared" si="88"/>
        <v>#N/A</v>
      </c>
      <c r="I248" s="99" t="e">
        <f t="shared" si="88"/>
        <v>#N/A</v>
      </c>
      <c r="J248" s="99" t="e">
        <f t="shared" si="88"/>
        <v>#N/A</v>
      </c>
      <c r="K248" s="99" t="e">
        <f t="shared" si="88"/>
        <v>#N/A</v>
      </c>
      <c r="L248" s="99" t="e">
        <f t="shared" si="88"/>
        <v>#N/A</v>
      </c>
      <c r="M248" s="99" t="e">
        <f t="shared" si="88"/>
        <v>#N/A</v>
      </c>
    </row>
    <row r="249" spans="1:13" x14ac:dyDescent="0.3">
      <c r="A249" s="94" t="s">
        <v>133</v>
      </c>
      <c r="B249" s="99">
        <f t="shared" si="88"/>
        <v>0.93161604605675907</v>
      </c>
      <c r="C249" s="99">
        <f t="shared" si="88"/>
        <v>0.93062316524841138</v>
      </c>
      <c r="D249" s="99" t="e">
        <f t="shared" si="88"/>
        <v>#N/A</v>
      </c>
      <c r="E249" s="99" t="e">
        <f t="shared" si="88"/>
        <v>#N/A</v>
      </c>
      <c r="F249" s="99" t="e">
        <f t="shared" si="88"/>
        <v>#N/A</v>
      </c>
      <c r="G249" s="99" t="e">
        <f t="shared" si="88"/>
        <v>#N/A</v>
      </c>
      <c r="H249" s="99" t="e">
        <f t="shared" si="88"/>
        <v>#N/A</v>
      </c>
      <c r="I249" s="99" t="e">
        <f t="shared" si="88"/>
        <v>#N/A</v>
      </c>
      <c r="J249" s="99" t="e">
        <f t="shared" si="88"/>
        <v>#N/A</v>
      </c>
      <c r="K249" s="99" t="e">
        <f t="shared" si="88"/>
        <v>#N/A</v>
      </c>
      <c r="L249" s="99" t="e">
        <f t="shared" si="88"/>
        <v>#N/A</v>
      </c>
      <c r="M249" s="99" t="e">
        <f t="shared" si="88"/>
        <v>#N/A</v>
      </c>
    </row>
    <row r="250" spans="1:13" x14ac:dyDescent="0.3">
      <c r="A250" s="94" t="s">
        <v>126</v>
      </c>
      <c r="B250" s="99">
        <f t="shared" si="88"/>
        <v>0.94538237924865831</v>
      </c>
      <c r="C250" s="99">
        <f t="shared" si="88"/>
        <v>0.94568166402893961</v>
      </c>
      <c r="D250" s="99" t="e">
        <f t="shared" si="88"/>
        <v>#N/A</v>
      </c>
      <c r="E250" s="99" t="e">
        <f t="shared" si="88"/>
        <v>#N/A</v>
      </c>
      <c r="F250" s="99" t="e">
        <f t="shared" si="88"/>
        <v>#N/A</v>
      </c>
      <c r="G250" s="99" t="e">
        <f t="shared" si="88"/>
        <v>#N/A</v>
      </c>
      <c r="H250" s="99" t="e">
        <f t="shared" si="88"/>
        <v>#N/A</v>
      </c>
      <c r="I250" s="99" t="e">
        <f t="shared" si="88"/>
        <v>#N/A</v>
      </c>
      <c r="J250" s="99" t="e">
        <f t="shared" si="88"/>
        <v>#N/A</v>
      </c>
      <c r="K250" s="99" t="e">
        <f t="shared" si="88"/>
        <v>#N/A</v>
      </c>
      <c r="L250" s="99" t="e">
        <f t="shared" si="88"/>
        <v>#N/A</v>
      </c>
      <c r="M250" s="99" t="e">
        <f t="shared" si="88"/>
        <v>#N/A</v>
      </c>
    </row>
    <row r="251" spans="1:13" x14ac:dyDescent="0.3">
      <c r="A251" s="94" t="s">
        <v>130</v>
      </c>
      <c r="B251" s="99">
        <f t="shared" si="88"/>
        <v>0.93660662405578154</v>
      </c>
      <c r="C251" s="99">
        <f t="shared" si="88"/>
        <v>0.93662777396476782</v>
      </c>
      <c r="D251" s="99" t="e">
        <f t="shared" si="88"/>
        <v>#N/A</v>
      </c>
      <c r="E251" s="99" t="e">
        <f t="shared" si="88"/>
        <v>#N/A</v>
      </c>
      <c r="F251" s="99" t="e">
        <f t="shared" si="88"/>
        <v>#N/A</v>
      </c>
      <c r="G251" s="99" t="e">
        <f t="shared" si="88"/>
        <v>#N/A</v>
      </c>
      <c r="H251" s="99" t="e">
        <f t="shared" si="88"/>
        <v>#N/A</v>
      </c>
      <c r="I251" s="99" t="e">
        <f t="shared" si="88"/>
        <v>#N/A</v>
      </c>
      <c r="J251" s="99" t="e">
        <f t="shared" si="88"/>
        <v>#N/A</v>
      </c>
      <c r="K251" s="99" t="e">
        <f t="shared" si="88"/>
        <v>#N/A</v>
      </c>
      <c r="L251" s="99" t="e">
        <f t="shared" si="88"/>
        <v>#N/A</v>
      </c>
      <c r="M251" s="99" t="e">
        <f t="shared" si="88"/>
        <v>#N/A</v>
      </c>
    </row>
    <row r="252" spans="1:13" x14ac:dyDescent="0.3">
      <c r="A252" s="102" t="s">
        <v>147</v>
      </c>
      <c r="B252" s="99">
        <f t="shared" si="88"/>
        <v>0.93151152860802733</v>
      </c>
      <c r="C252" s="99">
        <f t="shared" si="88"/>
        <v>0.92873446614253108</v>
      </c>
      <c r="D252" s="99" t="e">
        <f t="shared" si="88"/>
        <v>#N/A</v>
      </c>
      <c r="E252" s="99" t="e">
        <f t="shared" si="88"/>
        <v>#N/A</v>
      </c>
      <c r="F252" s="99" t="e">
        <f t="shared" si="88"/>
        <v>#N/A</v>
      </c>
      <c r="G252" s="99" t="e">
        <f t="shared" si="88"/>
        <v>#N/A</v>
      </c>
      <c r="H252" s="99" t="e">
        <f t="shared" si="88"/>
        <v>#N/A</v>
      </c>
      <c r="I252" s="99" t="e">
        <f t="shared" si="88"/>
        <v>#N/A</v>
      </c>
      <c r="J252" s="99" t="e">
        <f t="shared" si="88"/>
        <v>#N/A</v>
      </c>
      <c r="K252" s="99" t="e">
        <f t="shared" si="88"/>
        <v>#N/A</v>
      </c>
      <c r="L252" s="99" t="e">
        <f t="shared" si="88"/>
        <v>#N/A</v>
      </c>
      <c r="M252" s="99" t="e">
        <f t="shared" si="88"/>
        <v>#N/A</v>
      </c>
    </row>
    <row r="253" spans="1:13" x14ac:dyDescent="0.3">
      <c r="A253" s="112" t="s">
        <v>404</v>
      </c>
      <c r="B253" s="126">
        <f>SUM(B246:B252)/7</f>
        <v>0.92964631765770656</v>
      </c>
      <c r="C253" s="126">
        <f t="shared" ref="C253:M253" si="89">SUM(C246:C252)/7</f>
        <v>0.92815655876469816</v>
      </c>
      <c r="D253" s="126" t="e">
        <f t="shared" si="89"/>
        <v>#N/A</v>
      </c>
      <c r="E253" s="126" t="e">
        <f t="shared" si="89"/>
        <v>#N/A</v>
      </c>
      <c r="F253" s="126" t="e">
        <f t="shared" si="89"/>
        <v>#N/A</v>
      </c>
      <c r="G253" s="126" t="e">
        <f t="shared" si="89"/>
        <v>#N/A</v>
      </c>
      <c r="H253" s="126" t="e">
        <f t="shared" si="89"/>
        <v>#N/A</v>
      </c>
      <c r="I253" s="126" t="e">
        <f t="shared" si="89"/>
        <v>#N/A</v>
      </c>
      <c r="J253" s="126" t="e">
        <f t="shared" si="89"/>
        <v>#N/A</v>
      </c>
      <c r="K253" s="126" t="e">
        <f t="shared" si="89"/>
        <v>#N/A</v>
      </c>
      <c r="L253" s="126" t="e">
        <f t="shared" si="89"/>
        <v>#N/A</v>
      </c>
      <c r="M253" s="126" t="e">
        <f t="shared" si="89"/>
        <v>#N/A</v>
      </c>
    </row>
  </sheetData>
  <pageMargins left="0.7" right="0.7" top="0.75" bottom="0.75" header="0.3" footer="0.3"/>
  <pageSetup paperSize="9" orientation="portrait" r:id="rId1"/>
  <tableParts count="3">
    <tablePart r:id="rId2"/>
    <tablePart r:id="rId3"/>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X595"/>
  <sheetViews>
    <sheetView showGridLines="0" showRowColHeaders="0" zoomScale="70" zoomScaleNormal="70" workbookViewId="0">
      <selection activeCell="GP1" sqref="GP1:GS1"/>
    </sheetView>
  </sheetViews>
  <sheetFormatPr defaultColWidth="0" defaultRowHeight="14.4" x14ac:dyDescent="0.3"/>
  <cols>
    <col min="1" max="1" width="7.109375" customWidth="1"/>
    <col min="2" max="2" width="28.5546875" customWidth="1"/>
    <col min="3" max="3" width="42.88671875" style="44" customWidth="1"/>
    <col min="4" max="4" width="14.33203125" style="157" customWidth="1"/>
    <col min="5" max="16" width="14.33203125" style="44" customWidth="1"/>
    <col min="17" max="17" width="14.33203125" style="157" customWidth="1"/>
    <col min="18" max="18" width="14.33203125" style="44" customWidth="1"/>
    <col min="19" max="19" width="14.33203125" style="157" customWidth="1"/>
    <col min="20" max="20" width="14.33203125" style="44" customWidth="1"/>
    <col min="21" max="21" width="14.33203125" style="157" customWidth="1"/>
    <col min="22" max="22" width="14.33203125" style="44" customWidth="1"/>
    <col min="23" max="23" width="14.33203125" style="157" customWidth="1"/>
    <col min="24" max="24" width="14.33203125" style="2" customWidth="1"/>
    <col min="25" max="25" width="14.33203125" style="157" customWidth="1"/>
    <col min="26" max="26" width="14.33203125" customWidth="1"/>
    <col min="27" max="27" width="14.33203125" style="44" customWidth="1"/>
    <col min="28" max="28" width="14.33203125" customWidth="1"/>
    <col min="29" max="29" width="14.33203125" style="44" customWidth="1"/>
    <col min="30" max="30" width="14.33203125" customWidth="1"/>
    <col min="31" max="31" width="14.33203125" style="44" customWidth="1"/>
    <col min="32" max="32" width="14.33203125" customWidth="1"/>
    <col min="33" max="33" width="14.33203125" style="44" customWidth="1"/>
    <col min="34" max="34" width="14.33203125" customWidth="1"/>
    <col min="35" max="35" width="14.33203125" style="44" customWidth="1"/>
    <col min="36" max="36" width="14.33203125" customWidth="1"/>
    <col min="37" max="37" width="14.33203125" style="44" customWidth="1"/>
    <col min="38" max="38" width="14.33203125" style="205" customWidth="1"/>
    <col min="39" max="39" width="14.33203125" style="44" customWidth="1"/>
    <col min="40" max="40" width="14.33203125" style="205" customWidth="1"/>
    <col min="41" max="41" width="14.33203125" style="44" customWidth="1"/>
    <col min="42" max="42" width="14.33203125" style="205" customWidth="1"/>
    <col min="43" max="43" width="14.33203125" style="44" customWidth="1"/>
    <col min="44" max="44" width="14.33203125" style="205" customWidth="1"/>
    <col min="45" max="45" width="14.33203125" style="44" customWidth="1"/>
    <col min="46" max="46" width="14.33203125" style="201" customWidth="1"/>
    <col min="47" max="47" width="14.33203125" style="44" customWidth="1"/>
    <col min="48" max="48" width="14.33203125" style="2" customWidth="1"/>
    <col min="49" max="49" width="14.33203125" style="44" customWidth="1"/>
    <col min="50" max="50" width="14.33203125" style="2" customWidth="1"/>
    <col min="51" max="51" width="14.33203125" style="44" customWidth="1"/>
    <col min="52" max="52" width="14.33203125" style="2" customWidth="1"/>
    <col min="53" max="53" width="14.33203125" style="44" customWidth="1"/>
    <col min="54" max="54" width="14.33203125" style="2" customWidth="1"/>
    <col min="55" max="55" width="14.33203125" style="44" customWidth="1"/>
    <col min="56" max="56" width="14.33203125" style="2" customWidth="1"/>
    <col min="57" max="57" width="14.33203125" style="44" customWidth="1"/>
    <col min="58" max="58" width="14.33203125" style="2" customWidth="1"/>
    <col min="59" max="59" width="14.33203125" style="159" customWidth="1"/>
    <col min="60" max="60" width="14.33203125" style="2" customWidth="1"/>
    <col min="61" max="61" width="14.33203125" style="159" customWidth="1"/>
    <col min="62" max="62" width="14.33203125" style="2" customWidth="1"/>
    <col min="63" max="63" width="14.33203125" style="159" customWidth="1"/>
    <col min="64" max="64" width="14.33203125" style="2" customWidth="1"/>
    <col min="65" max="65" width="14.33203125" style="205" customWidth="1"/>
    <col min="66" max="66" width="14.33203125" style="2" customWidth="1"/>
    <col min="67" max="67" width="9.109375" customWidth="1"/>
    <col min="68" max="16384" width="9.109375" hidden="1"/>
  </cols>
  <sheetData>
    <row r="1" spans="1:76" s="4" customFormat="1" ht="37.5" customHeight="1" x14ac:dyDescent="0.5">
      <c r="A1" s="11" t="s">
        <v>1487</v>
      </c>
      <c r="B1" s="11"/>
      <c r="C1" s="127"/>
      <c r="D1" s="314"/>
      <c r="E1" s="128"/>
      <c r="F1" s="128"/>
      <c r="G1" s="129"/>
      <c r="H1" s="128"/>
      <c r="I1" s="129"/>
      <c r="J1" s="128"/>
      <c r="K1" s="129"/>
      <c r="L1" s="128"/>
      <c r="M1" s="129"/>
      <c r="N1" s="129"/>
      <c r="O1" s="129"/>
      <c r="P1" s="315"/>
      <c r="Q1" s="316"/>
      <c r="R1" s="315"/>
      <c r="S1" s="202"/>
      <c r="T1" s="107"/>
      <c r="U1" s="202"/>
      <c r="V1" s="107"/>
      <c r="W1" s="202"/>
      <c r="X1" s="107"/>
      <c r="Y1" s="202"/>
      <c r="AL1" s="204"/>
      <c r="AM1" s="107"/>
      <c r="AN1" s="204"/>
      <c r="AO1" s="107"/>
      <c r="AP1" s="204"/>
      <c r="AQ1" s="107"/>
      <c r="AR1" s="204"/>
      <c r="AS1" s="107"/>
      <c r="AT1" s="202"/>
      <c r="AU1" s="107"/>
      <c r="AV1" s="107"/>
      <c r="AW1" s="107"/>
      <c r="AX1" s="107"/>
      <c r="AY1" s="107"/>
      <c r="AZ1" s="107"/>
      <c r="BA1" s="107"/>
      <c r="BB1" s="107"/>
      <c r="BC1" s="107"/>
      <c r="BD1" s="107"/>
      <c r="BE1" s="107"/>
      <c r="BF1" s="107"/>
      <c r="BG1" s="204"/>
      <c r="BH1" s="107"/>
      <c r="BI1" s="204"/>
      <c r="BJ1" s="107"/>
      <c r="BK1" s="204"/>
      <c r="BL1" s="107"/>
      <c r="BM1" s="204"/>
      <c r="BN1" s="107"/>
    </row>
    <row r="4" spans="1:76" ht="60" customHeight="1" x14ac:dyDescent="0.3">
      <c r="B4" s="367" t="s">
        <v>350</v>
      </c>
      <c r="C4" s="368"/>
    </row>
    <row r="6" spans="1:76" ht="15" customHeight="1" x14ac:dyDescent="0.3"/>
    <row r="8" spans="1:76" s="31" customFormat="1" ht="15" customHeight="1" x14ac:dyDescent="0.3">
      <c r="D8" s="157"/>
      <c r="E8" s="44"/>
      <c r="F8" s="44"/>
      <c r="G8" s="44"/>
      <c r="H8" s="44"/>
      <c r="I8" s="44"/>
      <c r="J8" s="44"/>
      <c r="K8" s="44"/>
      <c r="L8" s="44"/>
      <c r="M8" s="44"/>
      <c r="N8" s="44"/>
      <c r="O8" s="44"/>
      <c r="P8" s="44"/>
      <c r="Q8" s="157"/>
      <c r="R8" s="44"/>
      <c r="S8" s="157"/>
      <c r="T8" s="44"/>
      <c r="U8" s="157"/>
      <c r="V8" s="44"/>
      <c r="W8" s="157"/>
      <c r="X8" s="44"/>
      <c r="Y8" s="157"/>
      <c r="AL8" s="159"/>
      <c r="AM8" s="44"/>
      <c r="AN8" s="159"/>
      <c r="AO8" s="44"/>
      <c r="AP8" s="159"/>
      <c r="AQ8" s="44"/>
      <c r="AR8" s="159"/>
      <c r="AS8" s="44"/>
      <c r="AT8" s="157"/>
      <c r="AU8" s="44"/>
      <c r="AV8" s="44"/>
      <c r="AW8" s="44"/>
      <c r="AX8" s="44"/>
      <c r="AY8" s="44"/>
      <c r="AZ8" s="44"/>
      <c r="BA8" s="44"/>
      <c r="BB8" s="44"/>
      <c r="BC8" s="44"/>
      <c r="BD8" s="44"/>
      <c r="BE8" s="44"/>
      <c r="BF8" s="44"/>
      <c r="BG8" s="159"/>
      <c r="BH8" s="44"/>
      <c r="BI8" s="159"/>
      <c r="BJ8" s="44"/>
      <c r="BK8" s="159"/>
      <c r="BL8" s="44"/>
      <c r="BM8" s="159"/>
      <c r="BN8" s="44"/>
    </row>
    <row r="9" spans="1:76" s="38" customFormat="1" x14ac:dyDescent="0.3">
      <c r="D9" s="200"/>
      <c r="E9" s="116"/>
      <c r="F9" s="116"/>
      <c r="G9" s="116"/>
      <c r="H9" s="116"/>
      <c r="I9" s="116"/>
      <c r="J9" s="116"/>
      <c r="K9" s="116"/>
      <c r="L9" s="116"/>
      <c r="M9" s="116"/>
      <c r="N9" s="116"/>
      <c r="O9" s="116"/>
      <c r="P9" s="116"/>
      <c r="Q9" s="200"/>
      <c r="R9" s="116"/>
      <c r="S9" s="200"/>
      <c r="T9" s="116"/>
      <c r="U9" s="200"/>
      <c r="V9" s="116"/>
      <c r="W9" s="200"/>
      <c r="X9" s="116"/>
      <c r="Y9" s="200"/>
      <c r="AL9" s="206"/>
      <c r="AM9" s="116"/>
      <c r="AN9" s="206"/>
      <c r="AO9" s="116"/>
      <c r="AP9" s="206"/>
      <c r="AQ9" s="116"/>
      <c r="AR9" s="206"/>
      <c r="AS9" s="116"/>
      <c r="AT9" s="200"/>
      <c r="AU9" s="116"/>
      <c r="AV9" s="116"/>
      <c r="AW9" s="116"/>
      <c r="AX9" s="116"/>
      <c r="AY9" s="116"/>
      <c r="AZ9" s="116"/>
      <c r="BA9" s="116"/>
      <c r="BB9" s="116"/>
      <c r="BC9" s="116"/>
      <c r="BD9" s="116"/>
      <c r="BE9" s="116"/>
      <c r="BF9" s="116"/>
      <c r="BG9" s="206"/>
      <c r="BH9" s="116"/>
      <c r="BI9" s="206"/>
      <c r="BJ9" s="116"/>
      <c r="BK9" s="206"/>
      <c r="BL9" s="116"/>
      <c r="BM9" s="205"/>
      <c r="BN9" s="21"/>
      <c r="BO9" s="36"/>
      <c r="BP9" s="36"/>
      <c r="BQ9" s="36"/>
      <c r="BR9" s="36"/>
      <c r="BS9" s="36"/>
      <c r="BT9" s="36"/>
      <c r="BU9" s="36"/>
      <c r="BV9" s="36"/>
      <c r="BW9" s="36"/>
      <c r="BX9" s="36"/>
    </row>
    <row r="18" spans="3:66" s="31" customFormat="1" ht="27" customHeight="1" x14ac:dyDescent="0.3">
      <c r="C18" s="369" t="s">
        <v>0</v>
      </c>
      <c r="D18" s="373" t="s">
        <v>433</v>
      </c>
      <c r="E18" s="373"/>
      <c r="F18" s="192"/>
      <c r="G18" s="192"/>
      <c r="H18" s="192"/>
      <c r="I18" s="192"/>
      <c r="J18" s="192"/>
      <c r="K18" s="192"/>
      <c r="L18" s="192"/>
      <c r="M18" s="192"/>
      <c r="N18" s="192"/>
      <c r="O18" s="192"/>
      <c r="P18" s="192"/>
      <c r="Q18" s="193"/>
      <c r="R18" s="192"/>
      <c r="S18" s="193"/>
      <c r="T18" s="192"/>
      <c r="U18" s="193"/>
      <c r="V18" s="192"/>
      <c r="W18" s="193"/>
      <c r="X18" s="198"/>
      <c r="Y18" s="372" t="s">
        <v>434</v>
      </c>
      <c r="Z18" s="372"/>
      <c r="AA18" s="372"/>
      <c r="AB18" s="213"/>
      <c r="AC18" s="213"/>
      <c r="AD18" s="213"/>
      <c r="AE18" s="213"/>
      <c r="AF18" s="213"/>
      <c r="AG18" s="213"/>
      <c r="AH18" s="213"/>
      <c r="AI18" s="213"/>
      <c r="AJ18" s="213"/>
      <c r="AK18" s="213"/>
      <c r="AL18" s="214"/>
      <c r="AM18" s="213"/>
      <c r="AN18" s="214"/>
      <c r="AO18" s="213"/>
      <c r="AP18" s="214"/>
      <c r="AQ18" s="213"/>
      <c r="AR18" s="214"/>
      <c r="AS18" s="213"/>
      <c r="AT18" s="371" t="s">
        <v>435</v>
      </c>
      <c r="AU18" s="372"/>
      <c r="AV18" s="372"/>
      <c r="AW18" s="213"/>
      <c r="AX18" s="213"/>
      <c r="AY18" s="213"/>
      <c r="AZ18" s="213"/>
      <c r="BA18" s="213"/>
      <c r="BB18" s="213"/>
      <c r="BC18" s="213"/>
      <c r="BD18" s="213"/>
      <c r="BE18" s="213"/>
      <c r="BF18" s="213"/>
      <c r="BG18" s="214"/>
      <c r="BH18" s="192"/>
      <c r="BI18" s="194"/>
      <c r="BJ18" s="192"/>
      <c r="BK18" s="194"/>
      <c r="BL18" s="192"/>
      <c r="BM18" s="194"/>
      <c r="BN18" s="192"/>
    </row>
    <row r="19" spans="3:66" ht="79.5" customHeight="1" x14ac:dyDescent="0.3">
      <c r="C19" s="370"/>
      <c r="D19" s="215" t="str">
        <f>RIGHT(D20,23)</f>
        <v>Total Diabetes Register</v>
      </c>
      <c r="E19" s="216" t="str">
        <f>RIGHT(E20,22)</f>
        <v>BP recorded (last 15m)</v>
      </c>
      <c r="F19" s="216" t="str">
        <f>"% "&amp;E19</f>
        <v>% BP recorded (last 15m)</v>
      </c>
      <c r="G19" s="216" t="str">
        <f>RIGHT(G20,33)</f>
        <v>BP controlled &lt;=140/80 (last 15m)</v>
      </c>
      <c r="H19" s="216" t="str">
        <f>"% "&amp;G19</f>
        <v>% BP controlled &lt;=140/80 (last 15m)</v>
      </c>
      <c r="I19" s="216" t="str">
        <f>RIGHT(I20,25)</f>
        <v>HbA1c recorded (last 15m)</v>
      </c>
      <c r="J19" s="216" t="str">
        <f>"% "&amp;I19</f>
        <v>% HbA1c recorded (last 15m)</v>
      </c>
      <c r="K19" s="216" t="str">
        <f>RIGHT(K20,25)</f>
        <v>HbA1c &lt;=48mmol (last 15m)</v>
      </c>
      <c r="L19" s="216" t="str">
        <f>"% "&amp;K19</f>
        <v>% HbA1c &lt;=48mmol (last 15m)</v>
      </c>
      <c r="M19" s="216" t="str">
        <f>RIGHT(M20,25)</f>
        <v>HbA1c &lt;=86mmol (last 15m)</v>
      </c>
      <c r="N19" s="216" t="str">
        <f>"% "&amp;M19</f>
        <v>% HbA1c &lt;=86mmol (last 15m)</v>
      </c>
      <c r="O19" s="216" t="str">
        <f>RIGHT(O20,36)</f>
        <v>HbA1c controlled &lt;=58mmol (last 15m)</v>
      </c>
      <c r="P19" s="216" t="str">
        <f>"% "&amp;O19</f>
        <v>% HbA1c controlled &lt;=58mmol (last 15m)</v>
      </c>
      <c r="Q19" s="215" t="str">
        <f>RIGHT(Q20,19)</f>
        <v>Chol recorded (15m)</v>
      </c>
      <c r="R19" s="216" t="str">
        <f>"% "&amp;Q19</f>
        <v>% Chol recorded (15m)</v>
      </c>
      <c r="S19" s="215" t="str">
        <f>RIGHT(S20,34)</f>
        <v xml:space="preserve"> Chol controlled &lt;5mmol (last 15m)</v>
      </c>
      <c r="T19" s="216" t="str">
        <f>"% "&amp;S19</f>
        <v>%  Chol controlled &lt;5mmol (last 15m)</v>
      </c>
      <c r="U19" s="215" t="str">
        <f>RIGHT(U20,27)</f>
        <v>BP, HbA1c and Chol recorded</v>
      </c>
      <c r="V19" s="216" t="str">
        <f>"% "&amp;U19</f>
        <v>% BP, HbA1c and Chol recorded</v>
      </c>
      <c r="W19" s="215" t="str">
        <f>RIGHT(W20,29)</f>
        <v>BP, HbA1c and Chol controlled</v>
      </c>
      <c r="X19" s="217" t="str">
        <f>"% "&amp;W19</f>
        <v>% BP, HbA1c and Chol controlled</v>
      </c>
      <c r="Y19" s="203" t="str">
        <f>RIGHT(Y20,15)</f>
        <v>Type 1 Diabetes</v>
      </c>
      <c r="Z19" s="196" t="str">
        <f>RIGHT(Z20,22)</f>
        <v>BP recorded (last 15m)</v>
      </c>
      <c r="AA19" s="196" t="str">
        <f>"% "&amp;Z19</f>
        <v>% BP recorded (last 15m)</v>
      </c>
      <c r="AB19" s="33" t="str">
        <f>RIGHT(AB20,33)</f>
        <v>BP controlled &lt;=140/80 (last 15m)</v>
      </c>
      <c r="AC19" s="33" t="str">
        <f>"% "&amp;AB19</f>
        <v>% BP controlled &lt;=140/80 (last 15m)</v>
      </c>
      <c r="AD19" s="33" t="str">
        <f>RIGHT(AD20,25)</f>
        <v>HbA1c recorded (last 15m)</v>
      </c>
      <c r="AE19" s="33" t="str">
        <f>"% "&amp;AD19</f>
        <v>% HbA1c recorded (last 15m)</v>
      </c>
      <c r="AF19" s="33" t="str">
        <f>RIGHT(AF20,25)</f>
        <v>HbA1c &lt;=48mmol (last 15m)</v>
      </c>
      <c r="AG19" s="33" t="str">
        <f>"% "&amp;AF19</f>
        <v>% HbA1c &lt;=48mmol (last 15m)</v>
      </c>
      <c r="AH19" s="33" t="str">
        <f>RIGHT(AH20,25)</f>
        <v>HbA1c &lt;=86mmol (last 15m)</v>
      </c>
      <c r="AI19" s="33" t="str">
        <f>"% "&amp;AH19</f>
        <v>% HbA1c &lt;=86mmol (last 15m)</v>
      </c>
      <c r="AJ19" s="33" t="str">
        <f>RIGHT(AJ20,36)</f>
        <v>HbA1c controlled &lt;=58mmol (last 15m)</v>
      </c>
      <c r="AK19" s="33" t="str">
        <f>"% "&amp;AJ19</f>
        <v>% HbA1c controlled &lt;=58mmol (last 15m)</v>
      </c>
      <c r="AL19" s="158" t="str">
        <f>RIGHT(AL20,19)</f>
        <v>Chol recorded (15m)</v>
      </c>
      <c r="AM19" s="33" t="str">
        <f>"% "&amp;AL19</f>
        <v>% Chol recorded (15m)</v>
      </c>
      <c r="AN19" s="158" t="str">
        <f>RIGHT(AN20,33)</f>
        <v>Chol controlled &lt;5mmol (last 15m)</v>
      </c>
      <c r="AO19" s="33" t="str">
        <f>"% "&amp;AN19</f>
        <v>% Chol controlled &lt;5mmol (last 15m)</v>
      </c>
      <c r="AP19" s="158" t="str">
        <f>RIGHT(AP20,27)</f>
        <v>BP, HbA1c and Chol recorded</v>
      </c>
      <c r="AQ19" s="33" t="str">
        <f>"% "&amp;AP19</f>
        <v>% BP, HbA1c and Chol recorded</v>
      </c>
      <c r="AR19" s="158" t="str">
        <f>RIGHT(AR20,29)</f>
        <v>BP, HbA1c and Chol controlled</v>
      </c>
      <c r="AS19" s="33" t="str">
        <f>"% "&amp;AR19</f>
        <v>% BP, HbA1c and Chol controlled</v>
      </c>
      <c r="AT19" s="209" t="str">
        <f>RIGHT(AT20,15)</f>
        <v>Type 2 Diabetes</v>
      </c>
      <c r="AU19" s="199" t="str">
        <f>RIGHT(AU20,22)</f>
        <v>BP recorded (last 15m)</v>
      </c>
      <c r="AV19" s="199" t="str">
        <f>"% "&amp;AU19</f>
        <v>% BP recorded (last 15m)</v>
      </c>
      <c r="AW19" s="34" t="str">
        <f>RIGHT(AW20,33)</f>
        <v>BP controlled &lt;=140/80 (last 15m)</v>
      </c>
      <c r="AX19" s="34" t="str">
        <f>"% "&amp;AW19</f>
        <v>% BP controlled &lt;=140/80 (last 15m)</v>
      </c>
      <c r="AY19" s="34" t="str">
        <f>RIGHT(AY20,25)</f>
        <v>HbA1c recorded (last 15m)</v>
      </c>
      <c r="AZ19" s="34" t="str">
        <f>"% "&amp;AY19</f>
        <v>% HbA1c recorded (last 15m)</v>
      </c>
      <c r="BA19" s="34" t="str">
        <f>RIGHT(BA20,25)</f>
        <v>HbA1c &lt;=48mmol (last 15m)</v>
      </c>
      <c r="BB19" s="34" t="str">
        <f>"% "&amp;BA19</f>
        <v>% HbA1c &lt;=48mmol (last 15m)</v>
      </c>
      <c r="BC19" s="34" t="str">
        <f>RIGHT(BC20,25)</f>
        <v>HbA1c &lt;=86mmol (last 15m)</v>
      </c>
      <c r="BD19" s="34" t="str">
        <f>"% "&amp;BC19</f>
        <v>% HbA1c &lt;=86mmol (last 15m)</v>
      </c>
      <c r="BE19" s="34" t="str">
        <f>RIGHT(BE20,36)</f>
        <v>HbA1c controlled &lt;=58mmol (last 15m)</v>
      </c>
      <c r="BF19" s="34" t="str">
        <f>"% "&amp;BE19</f>
        <v>% HbA1c controlled &lt;=58mmol (last 15m)</v>
      </c>
      <c r="BG19" s="160" t="str">
        <f>RIGHT(BG20,19)</f>
        <v>Chol recorded (15m)</v>
      </c>
      <c r="BH19" s="34" t="str">
        <f>"% "&amp;BG19</f>
        <v>% Chol recorded (15m)</v>
      </c>
      <c r="BI19" s="160" t="str">
        <f>RIGHT(BI20,33)</f>
        <v>Chol controlled &lt;5mmol (last 15m)</v>
      </c>
      <c r="BJ19" s="34" t="str">
        <f>"% "&amp;BI19</f>
        <v>% Chol controlled &lt;5mmol (last 15m)</v>
      </c>
      <c r="BK19" s="160" t="str">
        <f>RIGHT(BK20,23)</f>
        <v>HbA1c and Chol recorded</v>
      </c>
      <c r="BL19" s="34" t="str">
        <f>"% "&amp;BK19</f>
        <v>% HbA1c and Chol recorded</v>
      </c>
      <c r="BM19" s="160" t="str">
        <f>RIGHT(BM20,25)</f>
        <v>HbA1c and Chol controlled</v>
      </c>
      <c r="BN19" s="34" t="str">
        <f>"% "&amp;BM19</f>
        <v>% HbA1c and Chol controlled</v>
      </c>
    </row>
    <row r="20" spans="3:66" s="38" customFormat="1" ht="86.4" hidden="1" x14ac:dyDescent="0.3">
      <c r="C20" s="222" t="s">
        <v>285</v>
      </c>
      <c r="D20" s="218" t="s">
        <v>1436</v>
      </c>
      <c r="E20" s="345" t="s">
        <v>436</v>
      </c>
      <c r="F20" s="216" t="s">
        <v>437</v>
      </c>
      <c r="G20" s="345" t="s">
        <v>438</v>
      </c>
      <c r="H20" s="216" t="s">
        <v>439</v>
      </c>
      <c r="I20" s="345" t="s">
        <v>440</v>
      </c>
      <c r="J20" s="216" t="s">
        <v>441</v>
      </c>
      <c r="K20" s="345" t="s">
        <v>442</v>
      </c>
      <c r="L20" s="216" t="s">
        <v>443</v>
      </c>
      <c r="M20" s="345" t="s">
        <v>444</v>
      </c>
      <c r="N20" s="216" t="s">
        <v>445</v>
      </c>
      <c r="O20" s="345" t="s">
        <v>446</v>
      </c>
      <c r="P20" s="216" t="s">
        <v>447</v>
      </c>
      <c r="Q20" s="218" t="s">
        <v>1122</v>
      </c>
      <c r="R20" s="346" t="s">
        <v>449</v>
      </c>
      <c r="S20" s="218" t="s">
        <v>1123</v>
      </c>
      <c r="T20" s="216" t="s">
        <v>448</v>
      </c>
      <c r="U20" s="218" t="s">
        <v>1124</v>
      </c>
      <c r="V20" s="216" t="s">
        <v>450</v>
      </c>
      <c r="W20" s="218" t="s">
        <v>1125</v>
      </c>
      <c r="X20" s="347" t="s">
        <v>451</v>
      </c>
      <c r="Y20" s="223" t="s">
        <v>1461</v>
      </c>
      <c r="Z20" s="339" t="s">
        <v>452</v>
      </c>
      <c r="AA20" s="196" t="s">
        <v>453</v>
      </c>
      <c r="AB20" s="337" t="s">
        <v>454</v>
      </c>
      <c r="AC20" s="33" t="s">
        <v>455</v>
      </c>
      <c r="AD20" s="337" t="s">
        <v>456</v>
      </c>
      <c r="AE20" s="46" t="s">
        <v>457</v>
      </c>
      <c r="AF20" s="337" t="s">
        <v>458</v>
      </c>
      <c r="AG20" s="33" t="s">
        <v>459</v>
      </c>
      <c r="AH20" s="337" t="s">
        <v>460</v>
      </c>
      <c r="AI20" s="33" t="s">
        <v>461</v>
      </c>
      <c r="AJ20" s="337" t="s">
        <v>462</v>
      </c>
      <c r="AK20" s="33" t="s">
        <v>463</v>
      </c>
      <c r="AL20" s="224" t="s">
        <v>1126</v>
      </c>
      <c r="AM20" s="33" t="s">
        <v>464</v>
      </c>
      <c r="AN20" s="224" t="s">
        <v>1127</v>
      </c>
      <c r="AO20" s="33" t="s">
        <v>465</v>
      </c>
      <c r="AP20" s="224" t="s">
        <v>1128</v>
      </c>
      <c r="AQ20" s="33" t="s">
        <v>466</v>
      </c>
      <c r="AR20" s="224" t="s">
        <v>1129</v>
      </c>
      <c r="AS20" s="33" t="s">
        <v>467</v>
      </c>
      <c r="AT20" s="226" t="s">
        <v>1460</v>
      </c>
      <c r="AU20" s="341" t="s">
        <v>468</v>
      </c>
      <c r="AV20" s="199" t="s">
        <v>469</v>
      </c>
      <c r="AW20" s="335" t="s">
        <v>470</v>
      </c>
      <c r="AX20" s="34" t="s">
        <v>471</v>
      </c>
      <c r="AY20" s="335" t="s">
        <v>472</v>
      </c>
      <c r="AZ20" s="34" t="s">
        <v>473</v>
      </c>
      <c r="BA20" s="335" t="s">
        <v>474</v>
      </c>
      <c r="BB20" s="34" t="s">
        <v>475</v>
      </c>
      <c r="BC20" s="335" t="s">
        <v>476</v>
      </c>
      <c r="BD20" s="34" t="s">
        <v>477</v>
      </c>
      <c r="BE20" s="335" t="s">
        <v>478</v>
      </c>
      <c r="BF20" s="34" t="s">
        <v>479</v>
      </c>
      <c r="BG20" s="227" t="s">
        <v>1130</v>
      </c>
      <c r="BH20" s="34" t="s">
        <v>480</v>
      </c>
      <c r="BI20" s="227" t="s">
        <v>1131</v>
      </c>
      <c r="BJ20" s="34" t="s">
        <v>481</v>
      </c>
      <c r="BK20" s="227" t="s">
        <v>1132</v>
      </c>
      <c r="BL20" s="34" t="s">
        <v>482</v>
      </c>
      <c r="BM20" s="227" t="s">
        <v>1133</v>
      </c>
      <c r="BN20" s="34" t="s">
        <v>483</v>
      </c>
    </row>
    <row r="21" spans="3:66" x14ac:dyDescent="0.3">
      <c r="C21" s="32" t="s">
        <v>116</v>
      </c>
      <c r="D21" s="219">
        <v>15515</v>
      </c>
      <c r="E21" s="342">
        <v>13011</v>
      </c>
      <c r="F21" s="220">
        <v>0.83860779890428616</v>
      </c>
      <c r="G21" s="342">
        <v>8969</v>
      </c>
      <c r="H21" s="221">
        <v>0.68933978940896168</v>
      </c>
      <c r="I21" s="342">
        <v>13230</v>
      </c>
      <c r="J21" s="221">
        <v>0.85272317112471796</v>
      </c>
      <c r="K21" s="342">
        <v>3521</v>
      </c>
      <c r="L21" s="221">
        <v>0.26613756613756612</v>
      </c>
      <c r="M21" s="342">
        <v>11594</v>
      </c>
      <c r="N21" s="221">
        <v>0.87634164777021917</v>
      </c>
      <c r="O21" s="342">
        <v>7473</v>
      </c>
      <c r="P21" s="221">
        <v>0.56485260770975054</v>
      </c>
      <c r="Q21" s="219">
        <v>12623</v>
      </c>
      <c r="R21" s="343">
        <v>0.94232749742533473</v>
      </c>
      <c r="S21" s="219">
        <v>11895</v>
      </c>
      <c r="T21" s="221">
        <v>0.81359974218498232</v>
      </c>
      <c r="U21" s="219">
        <v>11576</v>
      </c>
      <c r="V21" s="221">
        <v>0.74611666129552046</v>
      </c>
      <c r="W21" s="219">
        <v>4468</v>
      </c>
      <c r="X21" s="344">
        <v>0.3859709744298549</v>
      </c>
      <c r="Y21" s="225">
        <v>570</v>
      </c>
      <c r="Z21" s="338">
        <v>376</v>
      </c>
      <c r="AA21" s="197">
        <v>0.6596491228070176</v>
      </c>
      <c r="AB21" s="336">
        <v>276</v>
      </c>
      <c r="AC21" s="37">
        <v>0.73404255319148937</v>
      </c>
      <c r="AD21" s="336">
        <v>372</v>
      </c>
      <c r="AE21" s="37">
        <v>0.65263157894736845</v>
      </c>
      <c r="AF21" s="336">
        <v>28</v>
      </c>
      <c r="AG21" s="37">
        <v>7.5268817204301078E-2</v>
      </c>
      <c r="AH21" s="336">
        <v>279</v>
      </c>
      <c r="AI21" s="37">
        <v>0.75</v>
      </c>
      <c r="AJ21" s="336">
        <v>97</v>
      </c>
      <c r="AK21" s="37">
        <v>0.260752688172043</v>
      </c>
      <c r="AL21" s="207">
        <v>299</v>
      </c>
      <c r="AM21" s="208">
        <v>0.5245614035087719</v>
      </c>
      <c r="AN21" s="207">
        <v>277</v>
      </c>
      <c r="AO21" s="208">
        <v>0.9264214046822743</v>
      </c>
      <c r="AP21" s="207">
        <v>262</v>
      </c>
      <c r="AQ21" s="208">
        <v>0.45964912280701753</v>
      </c>
      <c r="AR21" s="207">
        <v>47</v>
      </c>
      <c r="AS21" s="208">
        <v>0.17938931297709923</v>
      </c>
      <c r="AT21" s="228">
        <v>14637</v>
      </c>
      <c r="AU21" s="340">
        <v>12418</v>
      </c>
      <c r="AV21" s="210">
        <v>0.84839789574366331</v>
      </c>
      <c r="AW21" s="334">
        <v>8543</v>
      </c>
      <c r="AX21" s="211">
        <v>0.68795297149299406</v>
      </c>
      <c r="AY21" s="334">
        <v>12632</v>
      </c>
      <c r="AZ21" s="211">
        <v>0.86301837808294046</v>
      </c>
      <c r="BA21" s="334">
        <v>3395</v>
      </c>
      <c r="BB21" s="211">
        <v>0.26876187460417988</v>
      </c>
      <c r="BC21" s="334">
        <v>11121</v>
      </c>
      <c r="BD21" s="211">
        <v>0.88038315389487021</v>
      </c>
      <c r="BE21" s="334">
        <v>7226</v>
      </c>
      <c r="BF21" s="211">
        <v>0.57203926535782146</v>
      </c>
      <c r="BG21" s="212">
        <v>12114</v>
      </c>
      <c r="BH21" s="211">
        <v>0.82762861242057795</v>
      </c>
      <c r="BI21" s="212">
        <v>11425</v>
      </c>
      <c r="BJ21" s="211">
        <v>0.94312365857685321</v>
      </c>
      <c r="BK21" s="212">
        <v>11127</v>
      </c>
      <c r="BL21" s="211">
        <v>0.76019676163148187</v>
      </c>
      <c r="BM21" s="212">
        <v>4338</v>
      </c>
      <c r="BN21" s="211">
        <v>0.38986249662981937</v>
      </c>
    </row>
    <row r="22" spans="3:66" x14ac:dyDescent="0.3">
      <c r="C22" s="195" t="s">
        <v>117</v>
      </c>
      <c r="D22" s="219">
        <v>2552</v>
      </c>
      <c r="E22" s="342">
        <v>2196</v>
      </c>
      <c r="F22" s="220">
        <v>0.86050156739811912</v>
      </c>
      <c r="G22" s="342">
        <v>1153</v>
      </c>
      <c r="H22" s="221">
        <v>0.52504553734061932</v>
      </c>
      <c r="I22" s="342">
        <v>2116</v>
      </c>
      <c r="J22" s="221">
        <v>0.82915360501567403</v>
      </c>
      <c r="K22" s="342">
        <v>592</v>
      </c>
      <c r="L22" s="221">
        <v>0.27977315689981097</v>
      </c>
      <c r="M22" s="342">
        <v>1875</v>
      </c>
      <c r="N22" s="221">
        <v>0.88610586011342152</v>
      </c>
      <c r="O22" s="342">
        <v>1218</v>
      </c>
      <c r="P22" s="221">
        <v>0.57561436672967858</v>
      </c>
      <c r="Q22" s="219">
        <v>1961</v>
      </c>
      <c r="R22" s="343">
        <v>0.89546149923508411</v>
      </c>
      <c r="S22" s="219">
        <v>1756</v>
      </c>
      <c r="T22" s="221">
        <v>0.76841692789968652</v>
      </c>
      <c r="U22" s="219">
        <v>1842</v>
      </c>
      <c r="V22" s="221">
        <v>0.72178683385579934</v>
      </c>
      <c r="W22" s="219">
        <v>546</v>
      </c>
      <c r="X22" s="344">
        <v>0.29641693811074921</v>
      </c>
      <c r="Y22" s="225">
        <v>98</v>
      </c>
      <c r="Z22" s="338">
        <v>74</v>
      </c>
      <c r="AA22" s="197">
        <v>0.75510204081632648</v>
      </c>
      <c r="AB22" s="336">
        <v>44</v>
      </c>
      <c r="AC22" s="37">
        <v>0.59459459459459463</v>
      </c>
      <c r="AD22" s="336">
        <v>60</v>
      </c>
      <c r="AE22" s="37">
        <v>0.61224489795918369</v>
      </c>
      <c r="AF22" s="336">
        <v>1</v>
      </c>
      <c r="AG22" s="37">
        <v>1.6666666666666666E-2</v>
      </c>
      <c r="AH22" s="336">
        <v>41</v>
      </c>
      <c r="AI22" s="37">
        <v>0.68333333333333335</v>
      </c>
      <c r="AJ22" s="336">
        <v>13</v>
      </c>
      <c r="AK22" s="37">
        <v>0.21666666666666667</v>
      </c>
      <c r="AL22" s="207">
        <v>50</v>
      </c>
      <c r="AM22" s="208">
        <v>0.51020408163265307</v>
      </c>
      <c r="AN22" s="207">
        <v>40</v>
      </c>
      <c r="AO22" s="208">
        <v>0.8</v>
      </c>
      <c r="AP22" s="207">
        <v>46</v>
      </c>
      <c r="AQ22" s="208">
        <v>0.46938775510204084</v>
      </c>
      <c r="AR22" s="207">
        <v>4</v>
      </c>
      <c r="AS22" s="208">
        <v>8.6956521739130432E-2</v>
      </c>
      <c r="AT22" s="228">
        <v>2441</v>
      </c>
      <c r="AU22" s="340">
        <v>2111</v>
      </c>
      <c r="AV22" s="210">
        <v>0.86480950430151582</v>
      </c>
      <c r="AW22" s="334">
        <v>1104</v>
      </c>
      <c r="AX22" s="211">
        <v>0.5229748934154429</v>
      </c>
      <c r="AY22" s="334">
        <v>2044</v>
      </c>
      <c r="AZ22" s="211">
        <v>0.83736173699303562</v>
      </c>
      <c r="BA22" s="334">
        <v>585</v>
      </c>
      <c r="BB22" s="211">
        <v>0.28620352250489239</v>
      </c>
      <c r="BC22" s="334">
        <v>1824</v>
      </c>
      <c r="BD22" s="211">
        <v>0.89236790606653615</v>
      </c>
      <c r="BE22" s="334">
        <v>1196</v>
      </c>
      <c r="BF22" s="211">
        <v>0.58512720156555775</v>
      </c>
      <c r="BG22" s="212">
        <v>1899</v>
      </c>
      <c r="BH22" s="211">
        <v>0.77795985251945921</v>
      </c>
      <c r="BI22" s="212">
        <v>1705</v>
      </c>
      <c r="BJ22" s="211">
        <v>0.89784096893101628</v>
      </c>
      <c r="BK22" s="212">
        <v>1785</v>
      </c>
      <c r="BL22" s="211">
        <v>0.73125768127816471</v>
      </c>
      <c r="BM22" s="212">
        <v>537</v>
      </c>
      <c r="BN22" s="211">
        <v>0.30084033613445377</v>
      </c>
    </row>
    <row r="23" spans="3:66" x14ac:dyDescent="0.3">
      <c r="C23" s="186" t="s">
        <v>1178</v>
      </c>
      <c r="D23" s="219">
        <v>489</v>
      </c>
      <c r="E23" s="342">
        <v>440</v>
      </c>
      <c r="F23" s="220">
        <v>0.89979550102249484</v>
      </c>
      <c r="G23" s="342">
        <v>176</v>
      </c>
      <c r="H23" s="221">
        <v>0.4</v>
      </c>
      <c r="I23" s="342">
        <v>416</v>
      </c>
      <c r="J23" s="221">
        <v>0.8507157464212679</v>
      </c>
      <c r="K23" s="342">
        <v>111</v>
      </c>
      <c r="L23" s="221">
        <v>0.26682692307692307</v>
      </c>
      <c r="M23" s="342">
        <v>369</v>
      </c>
      <c r="N23" s="221">
        <v>0.88701923076923073</v>
      </c>
      <c r="O23" s="342">
        <v>231</v>
      </c>
      <c r="P23" s="221">
        <v>0.55528846153846156</v>
      </c>
      <c r="Q23" s="219">
        <v>352</v>
      </c>
      <c r="R23" s="343">
        <v>0.94886363636363635</v>
      </c>
      <c r="S23" s="219">
        <v>334</v>
      </c>
      <c r="T23" s="221">
        <v>0.71983640081799594</v>
      </c>
      <c r="U23" s="219">
        <v>334</v>
      </c>
      <c r="V23" s="221">
        <v>0.68302658486707568</v>
      </c>
      <c r="W23" s="219">
        <v>70</v>
      </c>
      <c r="X23" s="344">
        <v>0.20958083832335328</v>
      </c>
      <c r="Y23" s="225">
        <v>18</v>
      </c>
      <c r="Z23" s="338">
        <v>15</v>
      </c>
      <c r="AA23" s="197">
        <v>0.83333333333333337</v>
      </c>
      <c r="AB23" s="336">
        <v>6</v>
      </c>
      <c r="AC23" s="37">
        <v>0.4</v>
      </c>
      <c r="AD23" s="336">
        <v>13</v>
      </c>
      <c r="AE23" s="37">
        <v>0.72222222222222221</v>
      </c>
      <c r="AF23" s="336">
        <v>0</v>
      </c>
      <c r="AG23" s="37">
        <v>0</v>
      </c>
      <c r="AH23" s="336">
        <v>10</v>
      </c>
      <c r="AI23" s="37">
        <v>0.76923076923076927</v>
      </c>
      <c r="AJ23" s="336">
        <v>2</v>
      </c>
      <c r="AK23" s="37">
        <v>0.15384615384615385</v>
      </c>
      <c r="AL23" s="207">
        <v>8</v>
      </c>
      <c r="AM23" s="208">
        <v>0.44444444444444442</v>
      </c>
      <c r="AN23" s="207">
        <v>7</v>
      </c>
      <c r="AO23" s="208">
        <v>0.875</v>
      </c>
      <c r="AP23" s="207">
        <v>7</v>
      </c>
      <c r="AQ23" s="208">
        <v>0.3888888888888889</v>
      </c>
      <c r="AR23" s="207">
        <v>0</v>
      </c>
      <c r="AS23" s="208">
        <v>0</v>
      </c>
      <c r="AT23" s="228">
        <v>470</v>
      </c>
      <c r="AU23" s="340">
        <v>424</v>
      </c>
      <c r="AV23" s="210">
        <v>0.90212765957446805</v>
      </c>
      <c r="AW23" s="334">
        <v>169</v>
      </c>
      <c r="AX23" s="211">
        <v>0.39858490566037735</v>
      </c>
      <c r="AY23" s="334">
        <v>402</v>
      </c>
      <c r="AZ23" s="211">
        <v>0.85531914893617023</v>
      </c>
      <c r="BA23" s="334">
        <v>111</v>
      </c>
      <c r="BB23" s="211">
        <v>0.27611940298507465</v>
      </c>
      <c r="BC23" s="334">
        <v>358</v>
      </c>
      <c r="BD23" s="211">
        <v>0.89054726368159209</v>
      </c>
      <c r="BE23" s="334">
        <v>228</v>
      </c>
      <c r="BF23" s="211">
        <v>0.56716417910447758</v>
      </c>
      <c r="BG23" s="212">
        <v>343</v>
      </c>
      <c r="BH23" s="211">
        <v>0.72978723404255319</v>
      </c>
      <c r="BI23" s="212">
        <v>326</v>
      </c>
      <c r="BJ23" s="211">
        <v>0.95043731778425655</v>
      </c>
      <c r="BK23" s="212">
        <v>326</v>
      </c>
      <c r="BL23" s="211">
        <v>0.69361702127659575</v>
      </c>
      <c r="BM23" s="212">
        <v>69</v>
      </c>
      <c r="BN23" s="211">
        <v>0.21165644171779141</v>
      </c>
    </row>
    <row r="24" spans="3:66" x14ac:dyDescent="0.3">
      <c r="C24" s="186" t="s">
        <v>1179</v>
      </c>
      <c r="D24" s="219">
        <v>352</v>
      </c>
      <c r="E24" s="342">
        <v>270</v>
      </c>
      <c r="F24" s="220">
        <v>0.76704545454545459</v>
      </c>
      <c r="G24" s="342">
        <v>202</v>
      </c>
      <c r="H24" s="221">
        <v>0.74814814814814812</v>
      </c>
      <c r="I24" s="342">
        <v>311</v>
      </c>
      <c r="J24" s="221">
        <v>0.88352272727272729</v>
      </c>
      <c r="K24" s="342">
        <v>78</v>
      </c>
      <c r="L24" s="221">
        <v>0.25080385852090031</v>
      </c>
      <c r="M24" s="342">
        <v>272</v>
      </c>
      <c r="N24" s="221">
        <v>0.87459807073954987</v>
      </c>
      <c r="O24" s="342">
        <v>183</v>
      </c>
      <c r="P24" s="221">
        <v>0.58842443729903537</v>
      </c>
      <c r="Q24" s="219">
        <v>300</v>
      </c>
      <c r="R24" s="343">
        <v>0.96</v>
      </c>
      <c r="S24" s="219">
        <v>288</v>
      </c>
      <c r="T24" s="221">
        <v>0.85227272727272729</v>
      </c>
      <c r="U24" s="219">
        <v>251</v>
      </c>
      <c r="V24" s="221">
        <v>0.71306818181818177</v>
      </c>
      <c r="W24" s="219">
        <v>108</v>
      </c>
      <c r="X24" s="344">
        <v>0.4302788844621514</v>
      </c>
      <c r="Y24" s="225">
        <v>8</v>
      </c>
      <c r="Z24" s="338">
        <v>4</v>
      </c>
      <c r="AA24" s="197">
        <v>0.5</v>
      </c>
      <c r="AB24" s="336">
        <v>3</v>
      </c>
      <c r="AC24" s="37">
        <v>0.75</v>
      </c>
      <c r="AD24" s="336">
        <v>4</v>
      </c>
      <c r="AE24" s="37">
        <v>0.5</v>
      </c>
      <c r="AF24" s="336">
        <v>0</v>
      </c>
      <c r="AG24" s="37">
        <v>0</v>
      </c>
      <c r="AH24" s="336">
        <v>2</v>
      </c>
      <c r="AI24" s="37">
        <v>0.5</v>
      </c>
      <c r="AJ24" s="336">
        <v>1</v>
      </c>
      <c r="AK24" s="37">
        <v>0.25</v>
      </c>
      <c r="AL24" s="207">
        <v>4</v>
      </c>
      <c r="AM24" s="208">
        <v>0.5</v>
      </c>
      <c r="AN24" s="207">
        <v>4</v>
      </c>
      <c r="AO24" s="208">
        <v>1</v>
      </c>
      <c r="AP24" s="207">
        <v>4</v>
      </c>
      <c r="AQ24" s="208">
        <v>0.5</v>
      </c>
      <c r="AR24" s="207">
        <v>1</v>
      </c>
      <c r="AS24" s="208">
        <v>0.25</v>
      </c>
      <c r="AT24" s="228">
        <v>340</v>
      </c>
      <c r="AU24" s="340">
        <v>263</v>
      </c>
      <c r="AV24" s="210">
        <v>0.77352941176470591</v>
      </c>
      <c r="AW24" s="334">
        <v>196</v>
      </c>
      <c r="AX24" s="211">
        <v>0.74524714828897343</v>
      </c>
      <c r="AY24" s="334">
        <v>303</v>
      </c>
      <c r="AZ24" s="211">
        <v>0.89117647058823535</v>
      </c>
      <c r="BA24" s="334">
        <v>75</v>
      </c>
      <c r="BB24" s="211">
        <v>0.24752475247524752</v>
      </c>
      <c r="BC24" s="334">
        <v>266</v>
      </c>
      <c r="BD24" s="211">
        <v>0.87788778877887785</v>
      </c>
      <c r="BE24" s="334">
        <v>178</v>
      </c>
      <c r="BF24" s="211">
        <v>0.58745874587458746</v>
      </c>
      <c r="BG24" s="212">
        <v>292</v>
      </c>
      <c r="BH24" s="211">
        <v>0.85882352941176465</v>
      </c>
      <c r="BI24" s="212">
        <v>280</v>
      </c>
      <c r="BJ24" s="211">
        <v>0.95890410958904104</v>
      </c>
      <c r="BK24" s="212">
        <v>244</v>
      </c>
      <c r="BL24" s="211">
        <v>0.71764705882352942</v>
      </c>
      <c r="BM24" s="212">
        <v>104</v>
      </c>
      <c r="BN24" s="211">
        <v>0.42622950819672129</v>
      </c>
    </row>
    <row r="25" spans="3:66" x14ac:dyDescent="0.3">
      <c r="C25" s="186" t="s">
        <v>1180</v>
      </c>
      <c r="D25" s="219">
        <v>1711</v>
      </c>
      <c r="E25" s="342">
        <v>1486</v>
      </c>
      <c r="F25" s="220">
        <v>0.86849795441262423</v>
      </c>
      <c r="G25" s="342">
        <v>775</v>
      </c>
      <c r="H25" s="221">
        <v>0.52153432032301483</v>
      </c>
      <c r="I25" s="342">
        <v>1389</v>
      </c>
      <c r="J25" s="221">
        <v>0.81180596142606665</v>
      </c>
      <c r="K25" s="342">
        <v>403</v>
      </c>
      <c r="L25" s="221">
        <v>0.29013678905687545</v>
      </c>
      <c r="M25" s="342">
        <v>1234</v>
      </c>
      <c r="N25" s="221">
        <v>0.88840892728581711</v>
      </c>
      <c r="O25" s="342">
        <v>804</v>
      </c>
      <c r="P25" s="221">
        <v>0.5788336933045356</v>
      </c>
      <c r="Q25" s="219">
        <v>1309</v>
      </c>
      <c r="R25" s="343">
        <v>0.86631016042780751</v>
      </c>
      <c r="S25" s="219">
        <v>1134</v>
      </c>
      <c r="T25" s="221">
        <v>0.76504967855055528</v>
      </c>
      <c r="U25" s="219">
        <v>1257</v>
      </c>
      <c r="V25" s="221">
        <v>0.73465809468147281</v>
      </c>
      <c r="W25" s="219">
        <v>368</v>
      </c>
      <c r="X25" s="344">
        <v>0.29276054097056486</v>
      </c>
      <c r="Y25" s="225">
        <v>72</v>
      </c>
      <c r="Z25" s="338">
        <v>55</v>
      </c>
      <c r="AA25" s="197">
        <v>0.76388888888888884</v>
      </c>
      <c r="AB25" s="336">
        <v>35</v>
      </c>
      <c r="AC25" s="37">
        <v>0.63636363636363635</v>
      </c>
      <c r="AD25" s="336">
        <v>43</v>
      </c>
      <c r="AE25" s="37">
        <v>0.59722222222222221</v>
      </c>
      <c r="AF25" s="336">
        <v>1</v>
      </c>
      <c r="AG25" s="37">
        <v>2.3255813953488372E-2</v>
      </c>
      <c r="AH25" s="336">
        <v>29</v>
      </c>
      <c r="AI25" s="37">
        <v>0.67441860465116277</v>
      </c>
      <c r="AJ25" s="336">
        <v>10</v>
      </c>
      <c r="AK25" s="37">
        <v>0.23255813953488372</v>
      </c>
      <c r="AL25" s="207">
        <v>38</v>
      </c>
      <c r="AM25" s="208">
        <v>0.52777777777777779</v>
      </c>
      <c r="AN25" s="207">
        <v>29</v>
      </c>
      <c r="AO25" s="208">
        <v>0.76315789473684215</v>
      </c>
      <c r="AP25" s="207">
        <v>35</v>
      </c>
      <c r="AQ25" s="208">
        <v>0.4861111111111111</v>
      </c>
      <c r="AR25" s="207">
        <v>3</v>
      </c>
      <c r="AS25" s="208">
        <v>8.5714285714285715E-2</v>
      </c>
      <c r="AT25" s="228">
        <v>1631</v>
      </c>
      <c r="AU25" s="340">
        <v>1424</v>
      </c>
      <c r="AV25" s="210">
        <v>0.87308399754751687</v>
      </c>
      <c r="AW25" s="334">
        <v>739</v>
      </c>
      <c r="AX25" s="211">
        <v>0.5189606741573034</v>
      </c>
      <c r="AY25" s="334">
        <v>1339</v>
      </c>
      <c r="AZ25" s="211">
        <v>0.82096873083997546</v>
      </c>
      <c r="BA25" s="334">
        <v>399</v>
      </c>
      <c r="BB25" s="211">
        <v>0.29798356982823004</v>
      </c>
      <c r="BC25" s="334">
        <v>1200</v>
      </c>
      <c r="BD25" s="211">
        <v>0.89619118745332338</v>
      </c>
      <c r="BE25" s="334">
        <v>790</v>
      </c>
      <c r="BF25" s="211">
        <v>0.58999253174010458</v>
      </c>
      <c r="BG25" s="212">
        <v>1264</v>
      </c>
      <c r="BH25" s="211">
        <v>0.77498467198038012</v>
      </c>
      <c r="BI25" s="212">
        <v>1099</v>
      </c>
      <c r="BJ25" s="211">
        <v>0.86946202531645567</v>
      </c>
      <c r="BK25" s="212">
        <v>1215</v>
      </c>
      <c r="BL25" s="211">
        <v>0.74494175352544456</v>
      </c>
      <c r="BM25" s="212">
        <v>364</v>
      </c>
      <c r="BN25" s="211">
        <v>0.29958847736625516</v>
      </c>
    </row>
    <row r="26" spans="3:66" x14ac:dyDescent="0.3">
      <c r="C26" s="195" t="s">
        <v>119</v>
      </c>
      <c r="D26" s="219">
        <v>2139</v>
      </c>
      <c r="E26" s="342">
        <v>1812</v>
      </c>
      <c r="F26" s="220">
        <v>0.84712482468443195</v>
      </c>
      <c r="G26" s="342">
        <v>1244</v>
      </c>
      <c r="H26" s="221">
        <v>0.68653421633554079</v>
      </c>
      <c r="I26" s="342">
        <v>1860</v>
      </c>
      <c r="J26" s="221">
        <v>0.86956521739130432</v>
      </c>
      <c r="K26" s="342">
        <v>452</v>
      </c>
      <c r="L26" s="221">
        <v>0.24301075268817204</v>
      </c>
      <c r="M26" s="342">
        <v>1598</v>
      </c>
      <c r="N26" s="221">
        <v>0.85913978494623655</v>
      </c>
      <c r="O26" s="342">
        <v>985</v>
      </c>
      <c r="P26" s="221">
        <v>0.52956989247311825</v>
      </c>
      <c r="Q26" s="219">
        <v>1757</v>
      </c>
      <c r="R26" s="343">
        <v>0.95845190665907798</v>
      </c>
      <c r="S26" s="219">
        <v>1684</v>
      </c>
      <c r="T26" s="221">
        <v>0.82141187470780741</v>
      </c>
      <c r="U26" s="219">
        <v>1608</v>
      </c>
      <c r="V26" s="221">
        <v>0.75175315568022438</v>
      </c>
      <c r="W26" s="219">
        <v>598</v>
      </c>
      <c r="X26" s="344">
        <v>0.37189054726368159</v>
      </c>
      <c r="Y26" s="225">
        <v>80</v>
      </c>
      <c r="Z26" s="338">
        <v>53</v>
      </c>
      <c r="AA26" s="197">
        <v>0.66249999999999998</v>
      </c>
      <c r="AB26" s="336">
        <v>42</v>
      </c>
      <c r="AC26" s="37">
        <v>0.79245283018867929</v>
      </c>
      <c r="AD26" s="336">
        <v>52</v>
      </c>
      <c r="AE26" s="37">
        <v>0.65</v>
      </c>
      <c r="AF26" s="336">
        <v>6</v>
      </c>
      <c r="AG26" s="37">
        <v>0.11538461538461539</v>
      </c>
      <c r="AH26" s="336">
        <v>40</v>
      </c>
      <c r="AI26" s="37">
        <v>0.76923076923076927</v>
      </c>
      <c r="AJ26" s="336">
        <v>14</v>
      </c>
      <c r="AK26" s="37">
        <v>0.26923076923076922</v>
      </c>
      <c r="AL26" s="207">
        <v>39</v>
      </c>
      <c r="AM26" s="208">
        <v>0.48749999999999999</v>
      </c>
      <c r="AN26" s="207">
        <v>37</v>
      </c>
      <c r="AO26" s="208">
        <v>0.94871794871794868</v>
      </c>
      <c r="AP26" s="207">
        <v>33</v>
      </c>
      <c r="AQ26" s="208">
        <v>0.41249999999999998</v>
      </c>
      <c r="AR26" s="207">
        <v>8</v>
      </c>
      <c r="AS26" s="208">
        <v>0.24242424242424243</v>
      </c>
      <c r="AT26" s="228">
        <v>2002</v>
      </c>
      <c r="AU26" s="340">
        <v>1719</v>
      </c>
      <c r="AV26" s="210">
        <v>0.8586413586413586</v>
      </c>
      <c r="AW26" s="334">
        <v>1171</v>
      </c>
      <c r="AX26" s="211">
        <v>0.68121000581733571</v>
      </c>
      <c r="AY26" s="334">
        <v>1767</v>
      </c>
      <c r="AZ26" s="211">
        <v>0.88261738261738265</v>
      </c>
      <c r="BA26" s="334">
        <v>430</v>
      </c>
      <c r="BB26" s="211">
        <v>0.24335031126202603</v>
      </c>
      <c r="BC26" s="334">
        <v>1524</v>
      </c>
      <c r="BD26" s="211">
        <v>0.86247877758913416</v>
      </c>
      <c r="BE26" s="334">
        <v>947</v>
      </c>
      <c r="BF26" s="211">
        <v>0.53593661573288054</v>
      </c>
      <c r="BG26" s="212">
        <v>1683</v>
      </c>
      <c r="BH26" s="211">
        <v>0.84065934065934067</v>
      </c>
      <c r="BI26" s="212">
        <v>1613</v>
      </c>
      <c r="BJ26" s="211">
        <v>0.958407605466429</v>
      </c>
      <c r="BK26" s="212">
        <v>1544</v>
      </c>
      <c r="BL26" s="211">
        <v>0.7712287712287712</v>
      </c>
      <c r="BM26" s="212">
        <v>576</v>
      </c>
      <c r="BN26" s="211">
        <v>0.37305699481865284</v>
      </c>
    </row>
    <row r="27" spans="3:66" x14ac:dyDescent="0.3">
      <c r="C27" s="186" t="s">
        <v>1181</v>
      </c>
      <c r="D27" s="219">
        <v>367</v>
      </c>
      <c r="E27" s="342">
        <v>296</v>
      </c>
      <c r="F27" s="220">
        <v>0.80653950953678477</v>
      </c>
      <c r="G27" s="342">
        <v>213</v>
      </c>
      <c r="H27" s="221">
        <v>0.71959459459459463</v>
      </c>
      <c r="I27" s="342">
        <v>328</v>
      </c>
      <c r="J27" s="221">
        <v>0.89373297002724794</v>
      </c>
      <c r="K27" s="342">
        <v>73</v>
      </c>
      <c r="L27" s="221">
        <v>0.2225609756097561</v>
      </c>
      <c r="M27" s="342">
        <v>282</v>
      </c>
      <c r="N27" s="221">
        <v>0.8597560975609756</v>
      </c>
      <c r="O27" s="342">
        <v>181</v>
      </c>
      <c r="P27" s="221">
        <v>0.55182926829268297</v>
      </c>
      <c r="Q27" s="219">
        <v>291</v>
      </c>
      <c r="R27" s="343">
        <v>0.91752577319587625</v>
      </c>
      <c r="S27" s="219">
        <v>267</v>
      </c>
      <c r="T27" s="221">
        <v>0.79291553133514991</v>
      </c>
      <c r="U27" s="219">
        <v>253</v>
      </c>
      <c r="V27" s="221">
        <v>0.68937329700272476</v>
      </c>
      <c r="W27" s="219">
        <v>90</v>
      </c>
      <c r="X27" s="344">
        <v>0.35573122529644269</v>
      </c>
      <c r="Y27" s="225">
        <v>15</v>
      </c>
      <c r="Z27" s="338">
        <v>8</v>
      </c>
      <c r="AA27" s="197">
        <v>0.53333333333333333</v>
      </c>
      <c r="AB27" s="336">
        <v>6</v>
      </c>
      <c r="AC27" s="37">
        <v>0.75</v>
      </c>
      <c r="AD27" s="336">
        <v>9</v>
      </c>
      <c r="AE27" s="37">
        <v>0.6</v>
      </c>
      <c r="AF27" s="336">
        <v>0</v>
      </c>
      <c r="AG27" s="37">
        <v>0</v>
      </c>
      <c r="AH27" s="336">
        <v>6</v>
      </c>
      <c r="AI27" s="37">
        <v>0.66666666666666663</v>
      </c>
      <c r="AJ27" s="336">
        <v>0</v>
      </c>
      <c r="AK27" s="37">
        <v>0</v>
      </c>
      <c r="AL27" s="207">
        <v>6</v>
      </c>
      <c r="AM27" s="208">
        <v>0.4</v>
      </c>
      <c r="AN27" s="207">
        <v>5</v>
      </c>
      <c r="AO27" s="208">
        <v>0.83333333333333337</v>
      </c>
      <c r="AP27" s="207">
        <v>4</v>
      </c>
      <c r="AQ27" s="208">
        <v>0.26666666666666666</v>
      </c>
      <c r="AR27" s="207">
        <v>0</v>
      </c>
      <c r="AS27" s="208">
        <v>0</v>
      </c>
      <c r="AT27" s="228">
        <v>338</v>
      </c>
      <c r="AU27" s="340">
        <v>278</v>
      </c>
      <c r="AV27" s="210">
        <v>0.8224852071005917</v>
      </c>
      <c r="AW27" s="334">
        <v>199</v>
      </c>
      <c r="AX27" s="211">
        <v>0.71582733812949639</v>
      </c>
      <c r="AY27" s="334">
        <v>309</v>
      </c>
      <c r="AZ27" s="211">
        <v>0.91420118343195267</v>
      </c>
      <c r="BA27" s="334">
        <v>70</v>
      </c>
      <c r="BB27" s="211">
        <v>0.22653721682847897</v>
      </c>
      <c r="BC27" s="334">
        <v>267</v>
      </c>
      <c r="BD27" s="211">
        <v>0.86407766990291257</v>
      </c>
      <c r="BE27" s="334">
        <v>175</v>
      </c>
      <c r="BF27" s="211">
        <v>0.56634304207119746</v>
      </c>
      <c r="BG27" s="212">
        <v>275</v>
      </c>
      <c r="BH27" s="211">
        <v>0.81360946745562135</v>
      </c>
      <c r="BI27" s="212">
        <v>252</v>
      </c>
      <c r="BJ27" s="211">
        <v>0.91636363636363638</v>
      </c>
      <c r="BK27" s="212">
        <v>239</v>
      </c>
      <c r="BL27" s="211">
        <v>0.70710059171597628</v>
      </c>
      <c r="BM27" s="212">
        <v>85</v>
      </c>
      <c r="BN27" s="211">
        <v>0.35564853556485354</v>
      </c>
    </row>
    <row r="28" spans="3:66" x14ac:dyDescent="0.3">
      <c r="C28" s="186" t="s">
        <v>1182</v>
      </c>
      <c r="D28" s="219">
        <v>383</v>
      </c>
      <c r="E28" s="342">
        <v>353</v>
      </c>
      <c r="F28" s="220">
        <v>0.92167101827676245</v>
      </c>
      <c r="G28" s="342">
        <v>272</v>
      </c>
      <c r="H28" s="221">
        <v>0.77053824362606227</v>
      </c>
      <c r="I28" s="342">
        <v>353</v>
      </c>
      <c r="J28" s="221">
        <v>0.92167101827676245</v>
      </c>
      <c r="K28" s="342">
        <v>96</v>
      </c>
      <c r="L28" s="221">
        <v>0.2719546742209632</v>
      </c>
      <c r="M28" s="342">
        <v>309</v>
      </c>
      <c r="N28" s="221">
        <v>0.87535410764872523</v>
      </c>
      <c r="O28" s="342">
        <v>199</v>
      </c>
      <c r="P28" s="221">
        <v>0.5637393767705382</v>
      </c>
      <c r="Q28" s="219">
        <v>336</v>
      </c>
      <c r="R28" s="343">
        <v>0.96726190476190477</v>
      </c>
      <c r="S28" s="219">
        <v>325</v>
      </c>
      <c r="T28" s="221">
        <v>0.87728459530026115</v>
      </c>
      <c r="U28" s="219">
        <v>324</v>
      </c>
      <c r="V28" s="221">
        <v>0.84595300261096606</v>
      </c>
      <c r="W28" s="219">
        <v>146</v>
      </c>
      <c r="X28" s="344">
        <v>0.45061728395061729</v>
      </c>
      <c r="Y28" s="225">
        <v>16</v>
      </c>
      <c r="Z28" s="338">
        <v>14</v>
      </c>
      <c r="AA28" s="197">
        <v>0.875</v>
      </c>
      <c r="AB28" s="336">
        <v>13</v>
      </c>
      <c r="AC28" s="37">
        <v>0.9285714285714286</v>
      </c>
      <c r="AD28" s="336">
        <v>11</v>
      </c>
      <c r="AE28" s="37">
        <v>0.6875</v>
      </c>
      <c r="AF28" s="336">
        <v>2</v>
      </c>
      <c r="AG28" s="37">
        <v>0.18181818181818182</v>
      </c>
      <c r="AH28" s="336">
        <v>9</v>
      </c>
      <c r="AI28" s="37">
        <v>0.81818181818181823</v>
      </c>
      <c r="AJ28" s="336">
        <v>4</v>
      </c>
      <c r="AK28" s="37">
        <v>0.36363636363636365</v>
      </c>
      <c r="AL28" s="207">
        <v>10</v>
      </c>
      <c r="AM28" s="208">
        <v>0.625</v>
      </c>
      <c r="AN28" s="207">
        <v>10</v>
      </c>
      <c r="AO28" s="208">
        <v>1</v>
      </c>
      <c r="AP28" s="207">
        <v>10</v>
      </c>
      <c r="AQ28" s="208">
        <v>0.625</v>
      </c>
      <c r="AR28" s="207">
        <v>4</v>
      </c>
      <c r="AS28" s="208">
        <v>0.4</v>
      </c>
      <c r="AT28" s="228">
        <v>361</v>
      </c>
      <c r="AU28" s="340">
        <v>333</v>
      </c>
      <c r="AV28" s="210">
        <v>0.92243767313019387</v>
      </c>
      <c r="AW28" s="334">
        <v>256</v>
      </c>
      <c r="AX28" s="211">
        <v>0.76876876876876876</v>
      </c>
      <c r="AY28" s="334">
        <v>336</v>
      </c>
      <c r="AZ28" s="211">
        <v>0.93074792243767313</v>
      </c>
      <c r="BA28" s="334">
        <v>91</v>
      </c>
      <c r="BB28" s="211">
        <v>0.27083333333333331</v>
      </c>
      <c r="BC28" s="334">
        <v>295</v>
      </c>
      <c r="BD28" s="211">
        <v>0.87797619047619047</v>
      </c>
      <c r="BE28" s="334">
        <v>191</v>
      </c>
      <c r="BF28" s="211">
        <v>0.56845238095238093</v>
      </c>
      <c r="BG28" s="212">
        <v>321</v>
      </c>
      <c r="BH28" s="211">
        <v>0.88919667590027696</v>
      </c>
      <c r="BI28" s="212">
        <v>310</v>
      </c>
      <c r="BJ28" s="211">
        <v>0.96573208722741433</v>
      </c>
      <c r="BK28" s="212">
        <v>309</v>
      </c>
      <c r="BL28" s="211">
        <v>0.85595567867036015</v>
      </c>
      <c r="BM28" s="212">
        <v>141</v>
      </c>
      <c r="BN28" s="211">
        <v>0.4563106796116505</v>
      </c>
    </row>
    <row r="29" spans="3:66" x14ac:dyDescent="0.3">
      <c r="C29" s="186" t="s">
        <v>1183</v>
      </c>
      <c r="D29" s="219">
        <v>342</v>
      </c>
      <c r="E29" s="342">
        <v>281</v>
      </c>
      <c r="F29" s="220">
        <v>0.82163742690058483</v>
      </c>
      <c r="G29" s="342">
        <v>196</v>
      </c>
      <c r="H29" s="221">
        <v>0.697508896797153</v>
      </c>
      <c r="I29" s="342">
        <v>279</v>
      </c>
      <c r="J29" s="221">
        <v>0.81578947368421051</v>
      </c>
      <c r="K29" s="342">
        <v>67</v>
      </c>
      <c r="L29" s="221">
        <v>0.24014336917562723</v>
      </c>
      <c r="M29" s="342">
        <v>229</v>
      </c>
      <c r="N29" s="221">
        <v>0.82078853046594979</v>
      </c>
      <c r="O29" s="342">
        <v>126</v>
      </c>
      <c r="P29" s="221">
        <v>0.45161290322580644</v>
      </c>
      <c r="Q29" s="219">
        <v>265</v>
      </c>
      <c r="R29" s="343">
        <v>0.96226415094339623</v>
      </c>
      <c r="S29" s="219">
        <v>255</v>
      </c>
      <c r="T29" s="221">
        <v>0.77485380116959068</v>
      </c>
      <c r="U29" s="219">
        <v>248</v>
      </c>
      <c r="V29" s="221">
        <v>0.72514619883040932</v>
      </c>
      <c r="W29" s="219">
        <v>80</v>
      </c>
      <c r="X29" s="344">
        <v>0.32258064516129031</v>
      </c>
      <c r="Y29" s="225">
        <v>11</v>
      </c>
      <c r="Z29" s="338">
        <v>7</v>
      </c>
      <c r="AA29" s="197">
        <v>0.63636363636363635</v>
      </c>
      <c r="AB29" s="336">
        <v>5</v>
      </c>
      <c r="AC29" s="37">
        <v>0.7142857142857143</v>
      </c>
      <c r="AD29" s="336">
        <v>8</v>
      </c>
      <c r="AE29" s="37">
        <v>0.72727272727272729</v>
      </c>
      <c r="AF29" s="336">
        <v>1</v>
      </c>
      <c r="AG29" s="37">
        <v>0.125</v>
      </c>
      <c r="AH29" s="336">
        <v>7</v>
      </c>
      <c r="AI29" s="37">
        <v>0.875</v>
      </c>
      <c r="AJ29" s="336">
        <v>2</v>
      </c>
      <c r="AK29" s="37">
        <v>0.25</v>
      </c>
      <c r="AL29" s="207">
        <v>4</v>
      </c>
      <c r="AM29" s="208">
        <v>0.36363636363636365</v>
      </c>
      <c r="AN29" s="207">
        <v>4</v>
      </c>
      <c r="AO29" s="208">
        <v>1</v>
      </c>
      <c r="AP29" s="207">
        <v>3</v>
      </c>
      <c r="AQ29" s="208">
        <v>0.27272727272727271</v>
      </c>
      <c r="AR29" s="207">
        <v>0</v>
      </c>
      <c r="AS29" s="208">
        <v>0</v>
      </c>
      <c r="AT29" s="228">
        <v>314</v>
      </c>
      <c r="AU29" s="340">
        <v>260</v>
      </c>
      <c r="AV29" s="210">
        <v>0.82802547770700641</v>
      </c>
      <c r="AW29" s="334">
        <v>179</v>
      </c>
      <c r="AX29" s="211">
        <v>0.68846153846153846</v>
      </c>
      <c r="AY29" s="334">
        <v>257</v>
      </c>
      <c r="AZ29" s="211">
        <v>0.81847133757961787</v>
      </c>
      <c r="BA29" s="334">
        <v>63</v>
      </c>
      <c r="BB29" s="211">
        <v>0.24513618677042801</v>
      </c>
      <c r="BC29" s="334">
        <v>213</v>
      </c>
      <c r="BD29" s="211">
        <v>0.8287937743190662</v>
      </c>
      <c r="BE29" s="334">
        <v>119</v>
      </c>
      <c r="BF29" s="211">
        <v>0.46303501945525294</v>
      </c>
      <c r="BG29" s="212">
        <v>249</v>
      </c>
      <c r="BH29" s="211">
        <v>0.79299363057324845</v>
      </c>
      <c r="BI29" s="212">
        <v>240</v>
      </c>
      <c r="BJ29" s="211">
        <v>0.96385542168674698</v>
      </c>
      <c r="BK29" s="212">
        <v>234</v>
      </c>
      <c r="BL29" s="211">
        <v>0.74522292993630568</v>
      </c>
      <c r="BM29" s="212">
        <v>76</v>
      </c>
      <c r="BN29" s="211">
        <v>0.3247863247863248</v>
      </c>
    </row>
    <row r="30" spans="3:66" x14ac:dyDescent="0.3">
      <c r="C30" s="186" t="s">
        <v>1184</v>
      </c>
      <c r="D30" s="219">
        <v>1047</v>
      </c>
      <c r="E30" s="342">
        <v>882</v>
      </c>
      <c r="F30" s="220">
        <v>0.84240687679083093</v>
      </c>
      <c r="G30" s="342">
        <v>563</v>
      </c>
      <c r="H30" s="221">
        <v>0.63832199546485258</v>
      </c>
      <c r="I30" s="342">
        <v>900</v>
      </c>
      <c r="J30" s="221">
        <v>0.85959885386819479</v>
      </c>
      <c r="K30" s="342">
        <v>216</v>
      </c>
      <c r="L30" s="221">
        <v>0.24</v>
      </c>
      <c r="M30" s="342">
        <v>778</v>
      </c>
      <c r="N30" s="221">
        <v>0.86444444444444446</v>
      </c>
      <c r="O30" s="342">
        <v>479</v>
      </c>
      <c r="P30" s="221">
        <v>0.53222222222222226</v>
      </c>
      <c r="Q30" s="219">
        <v>865</v>
      </c>
      <c r="R30" s="343">
        <v>0.96763005780346822</v>
      </c>
      <c r="S30" s="219">
        <v>837</v>
      </c>
      <c r="T30" s="221">
        <v>0.82617000955109843</v>
      </c>
      <c r="U30" s="219">
        <v>783</v>
      </c>
      <c r="V30" s="221">
        <v>0.74785100286532946</v>
      </c>
      <c r="W30" s="219">
        <v>282</v>
      </c>
      <c r="X30" s="344">
        <v>0.36015325670498083</v>
      </c>
      <c r="Y30" s="225">
        <v>38</v>
      </c>
      <c r="Z30" s="338">
        <v>24</v>
      </c>
      <c r="AA30" s="197">
        <v>0.63157894736842102</v>
      </c>
      <c r="AB30" s="336">
        <v>18</v>
      </c>
      <c r="AC30" s="37">
        <v>0.75</v>
      </c>
      <c r="AD30" s="336">
        <v>24</v>
      </c>
      <c r="AE30" s="37">
        <v>0.63157894736842102</v>
      </c>
      <c r="AF30" s="336">
        <v>3</v>
      </c>
      <c r="AG30" s="37">
        <v>0.125</v>
      </c>
      <c r="AH30" s="336">
        <v>18</v>
      </c>
      <c r="AI30" s="37">
        <v>0.75</v>
      </c>
      <c r="AJ30" s="336">
        <v>8</v>
      </c>
      <c r="AK30" s="37">
        <v>0.33333333333333331</v>
      </c>
      <c r="AL30" s="207">
        <v>19</v>
      </c>
      <c r="AM30" s="208">
        <v>0.5</v>
      </c>
      <c r="AN30" s="207">
        <v>18</v>
      </c>
      <c r="AO30" s="208">
        <v>0.94736842105263153</v>
      </c>
      <c r="AP30" s="207">
        <v>16</v>
      </c>
      <c r="AQ30" s="208">
        <v>0.42105263157894735</v>
      </c>
      <c r="AR30" s="207">
        <v>4</v>
      </c>
      <c r="AS30" s="208">
        <v>0.25</v>
      </c>
      <c r="AT30" s="228">
        <v>989</v>
      </c>
      <c r="AU30" s="340">
        <v>848</v>
      </c>
      <c r="AV30" s="210">
        <v>0.85743174924165821</v>
      </c>
      <c r="AW30" s="334">
        <v>537</v>
      </c>
      <c r="AX30" s="211">
        <v>0.63325471698113212</v>
      </c>
      <c r="AY30" s="334">
        <v>865</v>
      </c>
      <c r="AZ30" s="211">
        <v>0.87462082912032357</v>
      </c>
      <c r="BA30" s="334">
        <v>206</v>
      </c>
      <c r="BB30" s="211">
        <v>0.23815028901734103</v>
      </c>
      <c r="BC30" s="334">
        <v>749</v>
      </c>
      <c r="BD30" s="211">
        <v>0.86589595375722539</v>
      </c>
      <c r="BE30" s="334">
        <v>462</v>
      </c>
      <c r="BF30" s="211">
        <v>0.53410404624277452</v>
      </c>
      <c r="BG30" s="212">
        <v>838</v>
      </c>
      <c r="BH30" s="211">
        <v>0.84732052578361983</v>
      </c>
      <c r="BI30" s="212">
        <v>811</v>
      </c>
      <c r="BJ30" s="211">
        <v>0.96778042959427213</v>
      </c>
      <c r="BK30" s="212">
        <v>762</v>
      </c>
      <c r="BL30" s="211">
        <v>0.77047522750252784</v>
      </c>
      <c r="BM30" s="212">
        <v>274</v>
      </c>
      <c r="BN30" s="211">
        <v>0.35958005249343833</v>
      </c>
    </row>
    <row r="31" spans="3:66" x14ac:dyDescent="0.3">
      <c r="C31" s="195" t="s">
        <v>128</v>
      </c>
      <c r="D31" s="219">
        <v>2732</v>
      </c>
      <c r="E31" s="342">
        <v>2477</v>
      </c>
      <c r="F31" s="220">
        <v>0.90666178623718885</v>
      </c>
      <c r="G31" s="342">
        <v>1733</v>
      </c>
      <c r="H31" s="221">
        <v>0.69963665724666935</v>
      </c>
      <c r="I31" s="342">
        <v>2440</v>
      </c>
      <c r="J31" s="221">
        <v>0.89311859443631036</v>
      </c>
      <c r="K31" s="342">
        <v>762</v>
      </c>
      <c r="L31" s="221">
        <v>0.31229508196721312</v>
      </c>
      <c r="M31" s="342">
        <v>2169</v>
      </c>
      <c r="N31" s="221">
        <v>0.88893442622950825</v>
      </c>
      <c r="O31" s="342">
        <v>1510</v>
      </c>
      <c r="P31" s="221">
        <v>0.61885245901639341</v>
      </c>
      <c r="Q31" s="219">
        <v>2343</v>
      </c>
      <c r="R31" s="343">
        <v>0.96756295347844645</v>
      </c>
      <c r="S31" s="219">
        <v>2267</v>
      </c>
      <c r="T31" s="221">
        <v>0.8576134699853587</v>
      </c>
      <c r="U31" s="219">
        <v>2241</v>
      </c>
      <c r="V31" s="221">
        <v>0.82027818448023426</v>
      </c>
      <c r="W31" s="219">
        <v>967</v>
      </c>
      <c r="X31" s="344">
        <v>0.43150379294957608</v>
      </c>
      <c r="Y31" s="225">
        <v>110</v>
      </c>
      <c r="Z31" s="338">
        <v>81</v>
      </c>
      <c r="AA31" s="197">
        <v>0.73636363636363633</v>
      </c>
      <c r="AB31" s="336">
        <v>63</v>
      </c>
      <c r="AC31" s="37">
        <v>0.77777777777777779</v>
      </c>
      <c r="AD31" s="336">
        <v>81</v>
      </c>
      <c r="AE31" s="37">
        <v>0.73636363636363633</v>
      </c>
      <c r="AF31" s="336">
        <v>6</v>
      </c>
      <c r="AG31" s="37">
        <v>7.407407407407407E-2</v>
      </c>
      <c r="AH31" s="336">
        <v>58</v>
      </c>
      <c r="AI31" s="37">
        <v>0.71604938271604934</v>
      </c>
      <c r="AJ31" s="336">
        <v>20</v>
      </c>
      <c r="AK31" s="37">
        <v>0.24691358024691357</v>
      </c>
      <c r="AL31" s="207">
        <v>67</v>
      </c>
      <c r="AM31" s="208">
        <v>0.60909090909090913</v>
      </c>
      <c r="AN31" s="207">
        <v>63</v>
      </c>
      <c r="AO31" s="208">
        <v>0.94029850746268662</v>
      </c>
      <c r="AP31" s="207">
        <v>63</v>
      </c>
      <c r="AQ31" s="208">
        <v>0.57272727272727275</v>
      </c>
      <c r="AR31" s="207">
        <v>13</v>
      </c>
      <c r="AS31" s="208">
        <v>0.20634920634920634</v>
      </c>
      <c r="AT31" s="228">
        <v>2562</v>
      </c>
      <c r="AU31" s="340">
        <v>2341</v>
      </c>
      <c r="AV31" s="210">
        <v>0.91373926619828261</v>
      </c>
      <c r="AW31" s="334">
        <v>1631</v>
      </c>
      <c r="AX31" s="211">
        <v>0.69671080734728752</v>
      </c>
      <c r="AY31" s="334">
        <v>2310</v>
      </c>
      <c r="AZ31" s="211">
        <v>0.90163934426229508</v>
      </c>
      <c r="BA31" s="334">
        <v>732</v>
      </c>
      <c r="BB31" s="211">
        <v>0.31688311688311688</v>
      </c>
      <c r="BC31" s="334">
        <v>2065</v>
      </c>
      <c r="BD31" s="211">
        <v>0.89393939393939392</v>
      </c>
      <c r="BE31" s="334">
        <v>1450</v>
      </c>
      <c r="BF31" s="211">
        <v>0.62770562770562766</v>
      </c>
      <c r="BG31" s="212">
        <v>2229</v>
      </c>
      <c r="BH31" s="211">
        <v>0.87002341920374704</v>
      </c>
      <c r="BI31" s="212">
        <v>2162</v>
      </c>
      <c r="BJ31" s="211">
        <v>0.96994167788245855</v>
      </c>
      <c r="BK31" s="212">
        <v>2132</v>
      </c>
      <c r="BL31" s="211">
        <v>0.83216237314597974</v>
      </c>
      <c r="BM31" s="212">
        <v>931</v>
      </c>
      <c r="BN31" s="211">
        <v>0.43667917448405252</v>
      </c>
    </row>
    <row r="32" spans="3:66" x14ac:dyDescent="0.3">
      <c r="C32" s="186" t="s">
        <v>1185</v>
      </c>
      <c r="D32" s="219">
        <v>411</v>
      </c>
      <c r="E32" s="342">
        <v>367</v>
      </c>
      <c r="F32" s="220">
        <v>0.89294403892944041</v>
      </c>
      <c r="G32" s="342">
        <v>226</v>
      </c>
      <c r="H32" s="221">
        <v>0.61580381471389645</v>
      </c>
      <c r="I32" s="342">
        <v>348</v>
      </c>
      <c r="J32" s="221">
        <v>0.84671532846715325</v>
      </c>
      <c r="K32" s="342">
        <v>119</v>
      </c>
      <c r="L32" s="221">
        <v>0.34195402298850575</v>
      </c>
      <c r="M32" s="342">
        <v>306</v>
      </c>
      <c r="N32" s="221">
        <v>0.87931034482758619</v>
      </c>
      <c r="O32" s="342">
        <v>226</v>
      </c>
      <c r="P32" s="221">
        <v>0.64942528735632188</v>
      </c>
      <c r="Q32" s="219">
        <v>334</v>
      </c>
      <c r="R32" s="343">
        <v>0.97005988023952094</v>
      </c>
      <c r="S32" s="219">
        <v>324</v>
      </c>
      <c r="T32" s="221">
        <v>0.81265206812652069</v>
      </c>
      <c r="U32" s="219">
        <v>325</v>
      </c>
      <c r="V32" s="221">
        <v>0.79075425790754261</v>
      </c>
      <c r="W32" s="219">
        <v>121</v>
      </c>
      <c r="X32" s="344">
        <v>0.37230769230769228</v>
      </c>
      <c r="Y32" s="225">
        <v>10</v>
      </c>
      <c r="Z32" s="338">
        <v>8</v>
      </c>
      <c r="AA32" s="197">
        <v>0.8</v>
      </c>
      <c r="AB32" s="336">
        <v>6</v>
      </c>
      <c r="AC32" s="37">
        <v>0.75</v>
      </c>
      <c r="AD32" s="336">
        <v>7</v>
      </c>
      <c r="AE32" s="37">
        <v>0.7</v>
      </c>
      <c r="AF32" s="336">
        <v>0</v>
      </c>
      <c r="AG32" s="37">
        <v>0</v>
      </c>
      <c r="AH32" s="336">
        <v>5</v>
      </c>
      <c r="AI32" s="37">
        <v>0.7142857142857143</v>
      </c>
      <c r="AJ32" s="336">
        <v>2</v>
      </c>
      <c r="AK32" s="37">
        <v>0.2857142857142857</v>
      </c>
      <c r="AL32" s="207">
        <v>7</v>
      </c>
      <c r="AM32" s="208">
        <v>0.7</v>
      </c>
      <c r="AN32" s="207">
        <v>7</v>
      </c>
      <c r="AO32" s="208">
        <v>1</v>
      </c>
      <c r="AP32" s="207">
        <v>7</v>
      </c>
      <c r="AQ32" s="208">
        <v>0.7</v>
      </c>
      <c r="AR32" s="207">
        <v>2</v>
      </c>
      <c r="AS32" s="208">
        <v>0.2857142857142857</v>
      </c>
      <c r="AT32" s="228">
        <v>398</v>
      </c>
      <c r="AU32" s="340">
        <v>356</v>
      </c>
      <c r="AV32" s="210">
        <v>0.89447236180904521</v>
      </c>
      <c r="AW32" s="334">
        <v>218</v>
      </c>
      <c r="AX32" s="211">
        <v>0.61235955056179781</v>
      </c>
      <c r="AY32" s="334">
        <v>339</v>
      </c>
      <c r="AZ32" s="211">
        <v>0.85175879396984921</v>
      </c>
      <c r="BA32" s="334">
        <v>119</v>
      </c>
      <c r="BB32" s="211">
        <v>0.35103244837758113</v>
      </c>
      <c r="BC32" s="334">
        <v>299</v>
      </c>
      <c r="BD32" s="211">
        <v>0.88200589970501475</v>
      </c>
      <c r="BE32" s="334">
        <v>222</v>
      </c>
      <c r="BF32" s="211">
        <v>0.65486725663716816</v>
      </c>
      <c r="BG32" s="212">
        <v>326</v>
      </c>
      <c r="BH32" s="211">
        <v>0.81909547738693467</v>
      </c>
      <c r="BI32" s="212">
        <v>316</v>
      </c>
      <c r="BJ32" s="211">
        <v>0.96932515337423308</v>
      </c>
      <c r="BK32" s="212">
        <v>317</v>
      </c>
      <c r="BL32" s="211">
        <v>0.79648241206030146</v>
      </c>
      <c r="BM32" s="212">
        <v>119</v>
      </c>
      <c r="BN32" s="211">
        <v>0.37539432176656151</v>
      </c>
    </row>
    <row r="33" spans="3:66" x14ac:dyDescent="0.3">
      <c r="C33" s="186" t="s">
        <v>1186</v>
      </c>
      <c r="D33" s="219">
        <v>396</v>
      </c>
      <c r="E33" s="342">
        <v>371</v>
      </c>
      <c r="F33" s="220">
        <v>0.93686868686868685</v>
      </c>
      <c r="G33" s="342">
        <v>243</v>
      </c>
      <c r="H33" s="221">
        <v>0.65498652291105119</v>
      </c>
      <c r="I33" s="342">
        <v>358</v>
      </c>
      <c r="J33" s="221">
        <v>0.90404040404040409</v>
      </c>
      <c r="K33" s="342">
        <v>81</v>
      </c>
      <c r="L33" s="221">
        <v>0.22625698324022347</v>
      </c>
      <c r="M33" s="342">
        <v>305</v>
      </c>
      <c r="N33" s="221">
        <v>0.85195530726256985</v>
      </c>
      <c r="O33" s="342">
        <v>200</v>
      </c>
      <c r="P33" s="221">
        <v>0.55865921787709494</v>
      </c>
      <c r="Q33" s="219">
        <v>358</v>
      </c>
      <c r="R33" s="343">
        <v>0.95810055865921784</v>
      </c>
      <c r="S33" s="219">
        <v>343</v>
      </c>
      <c r="T33" s="221">
        <v>0.90404040404040409</v>
      </c>
      <c r="U33" s="219">
        <v>351</v>
      </c>
      <c r="V33" s="221">
        <v>0.88636363636363635</v>
      </c>
      <c r="W33" s="219">
        <v>134</v>
      </c>
      <c r="X33" s="344">
        <v>0.38176638176638178</v>
      </c>
      <c r="Y33" s="225">
        <v>17</v>
      </c>
      <c r="Z33" s="338">
        <v>9</v>
      </c>
      <c r="AA33" s="197">
        <v>0.52941176470588236</v>
      </c>
      <c r="AB33" s="336">
        <v>6</v>
      </c>
      <c r="AC33" s="37">
        <v>0.66666666666666663</v>
      </c>
      <c r="AD33" s="336">
        <v>8</v>
      </c>
      <c r="AE33" s="37">
        <v>0.47058823529411764</v>
      </c>
      <c r="AF33" s="336">
        <v>0</v>
      </c>
      <c r="AG33" s="37">
        <v>0</v>
      </c>
      <c r="AH33" s="336">
        <v>7</v>
      </c>
      <c r="AI33" s="37">
        <v>0.875</v>
      </c>
      <c r="AJ33" s="336">
        <v>3</v>
      </c>
      <c r="AK33" s="37">
        <v>0.375</v>
      </c>
      <c r="AL33" s="207">
        <v>8</v>
      </c>
      <c r="AM33" s="208">
        <v>0.47058823529411764</v>
      </c>
      <c r="AN33" s="207">
        <v>7</v>
      </c>
      <c r="AO33" s="208">
        <v>0.875</v>
      </c>
      <c r="AP33" s="207">
        <v>8</v>
      </c>
      <c r="AQ33" s="208">
        <v>0.47058823529411764</v>
      </c>
      <c r="AR33" s="207">
        <v>3</v>
      </c>
      <c r="AS33" s="208">
        <v>0.375</v>
      </c>
      <c r="AT33" s="228">
        <v>378</v>
      </c>
      <c r="AU33" s="340">
        <v>361</v>
      </c>
      <c r="AV33" s="210">
        <v>0.955026455026455</v>
      </c>
      <c r="AW33" s="334">
        <v>236</v>
      </c>
      <c r="AX33" s="211">
        <v>0.65373961218836563</v>
      </c>
      <c r="AY33" s="334">
        <v>350</v>
      </c>
      <c r="AZ33" s="211">
        <v>0.92592592592592593</v>
      </c>
      <c r="BA33" s="334">
        <v>81</v>
      </c>
      <c r="BB33" s="211">
        <v>0.23142857142857143</v>
      </c>
      <c r="BC33" s="334">
        <v>298</v>
      </c>
      <c r="BD33" s="211">
        <v>0.85142857142857142</v>
      </c>
      <c r="BE33" s="334">
        <v>197</v>
      </c>
      <c r="BF33" s="211">
        <v>0.56285714285714283</v>
      </c>
      <c r="BG33" s="212">
        <v>350</v>
      </c>
      <c r="BH33" s="211">
        <v>0.92592592592592593</v>
      </c>
      <c r="BI33" s="212">
        <v>336</v>
      </c>
      <c r="BJ33" s="211">
        <v>0.96</v>
      </c>
      <c r="BK33" s="212">
        <v>343</v>
      </c>
      <c r="BL33" s="211">
        <v>0.90740740740740744</v>
      </c>
      <c r="BM33" s="212">
        <v>131</v>
      </c>
      <c r="BN33" s="211">
        <v>0.38192419825072887</v>
      </c>
    </row>
    <row r="34" spans="3:66" x14ac:dyDescent="0.3">
      <c r="C34" s="186" t="s">
        <v>1187</v>
      </c>
      <c r="D34" s="219">
        <v>281</v>
      </c>
      <c r="E34" s="342">
        <v>226</v>
      </c>
      <c r="F34" s="220">
        <v>0.80427046263345192</v>
      </c>
      <c r="G34" s="342">
        <v>152</v>
      </c>
      <c r="H34" s="221">
        <v>0.67256637168141598</v>
      </c>
      <c r="I34" s="342">
        <v>242</v>
      </c>
      <c r="J34" s="221">
        <v>0.86120996441281139</v>
      </c>
      <c r="K34" s="342">
        <v>83</v>
      </c>
      <c r="L34" s="221">
        <v>0.34297520661157027</v>
      </c>
      <c r="M34" s="342">
        <v>225</v>
      </c>
      <c r="N34" s="221">
        <v>0.92975206611570249</v>
      </c>
      <c r="O34" s="342">
        <v>159</v>
      </c>
      <c r="P34" s="221">
        <v>0.65702479338842978</v>
      </c>
      <c r="Q34" s="219">
        <v>226</v>
      </c>
      <c r="R34" s="343">
        <v>0.95132743362831862</v>
      </c>
      <c r="S34" s="219">
        <v>215</v>
      </c>
      <c r="T34" s="221">
        <v>0.80427046263345192</v>
      </c>
      <c r="U34" s="219">
        <v>193</v>
      </c>
      <c r="V34" s="221">
        <v>0.68683274021352314</v>
      </c>
      <c r="W34" s="219">
        <v>81</v>
      </c>
      <c r="X34" s="344">
        <v>0.41968911917098445</v>
      </c>
      <c r="Y34" s="225">
        <v>11</v>
      </c>
      <c r="Z34" s="338">
        <v>6</v>
      </c>
      <c r="AA34" s="197">
        <v>0.54545454545454541</v>
      </c>
      <c r="AB34" s="336">
        <v>5</v>
      </c>
      <c r="AC34" s="37">
        <v>0.83333333333333337</v>
      </c>
      <c r="AD34" s="336">
        <v>5</v>
      </c>
      <c r="AE34" s="37">
        <v>0.45454545454545453</v>
      </c>
      <c r="AF34" s="336">
        <v>0</v>
      </c>
      <c r="AG34" s="37">
        <v>0</v>
      </c>
      <c r="AH34" s="336">
        <v>5</v>
      </c>
      <c r="AI34" s="37">
        <v>1</v>
      </c>
      <c r="AJ34" s="336">
        <v>0</v>
      </c>
      <c r="AK34" s="37">
        <v>0</v>
      </c>
      <c r="AL34" s="207">
        <v>5</v>
      </c>
      <c r="AM34" s="208">
        <v>0.45454545454545453</v>
      </c>
      <c r="AN34" s="207">
        <v>5</v>
      </c>
      <c r="AO34" s="208">
        <v>1</v>
      </c>
      <c r="AP34" s="207">
        <v>4</v>
      </c>
      <c r="AQ34" s="208">
        <v>0.36363636363636365</v>
      </c>
      <c r="AR34" s="207">
        <v>0</v>
      </c>
      <c r="AS34" s="208">
        <v>0</v>
      </c>
      <c r="AT34" s="228">
        <v>269</v>
      </c>
      <c r="AU34" s="340">
        <v>220</v>
      </c>
      <c r="AV34" s="210">
        <v>0.81784386617100369</v>
      </c>
      <c r="AW34" s="334">
        <v>147</v>
      </c>
      <c r="AX34" s="211">
        <v>0.66818181818181821</v>
      </c>
      <c r="AY34" s="334">
        <v>237</v>
      </c>
      <c r="AZ34" s="211">
        <v>0.8810408921933085</v>
      </c>
      <c r="BA34" s="334">
        <v>83</v>
      </c>
      <c r="BB34" s="211">
        <v>0.35021097046413502</v>
      </c>
      <c r="BC34" s="334">
        <v>220</v>
      </c>
      <c r="BD34" s="211">
        <v>0.92827004219409281</v>
      </c>
      <c r="BE34" s="334">
        <v>159</v>
      </c>
      <c r="BF34" s="211">
        <v>0.67088607594936711</v>
      </c>
      <c r="BG34" s="212">
        <v>221</v>
      </c>
      <c r="BH34" s="211">
        <v>0.82156133828996281</v>
      </c>
      <c r="BI34" s="212">
        <v>210</v>
      </c>
      <c r="BJ34" s="211">
        <v>0.95022624434389136</v>
      </c>
      <c r="BK34" s="212">
        <v>189</v>
      </c>
      <c r="BL34" s="211">
        <v>0.70260223048327142</v>
      </c>
      <c r="BM34" s="212">
        <v>81</v>
      </c>
      <c r="BN34" s="211">
        <v>0.42857142857142855</v>
      </c>
    </row>
    <row r="35" spans="3:66" x14ac:dyDescent="0.3">
      <c r="C35" s="186" t="s">
        <v>1188</v>
      </c>
      <c r="D35" s="219">
        <v>363</v>
      </c>
      <c r="E35" s="342">
        <v>347</v>
      </c>
      <c r="F35" s="220">
        <v>0.9559228650137741</v>
      </c>
      <c r="G35" s="342">
        <v>305</v>
      </c>
      <c r="H35" s="221">
        <v>0.87896253602305474</v>
      </c>
      <c r="I35" s="342">
        <v>353</v>
      </c>
      <c r="J35" s="221">
        <v>0.97245179063360887</v>
      </c>
      <c r="K35" s="342">
        <v>111</v>
      </c>
      <c r="L35" s="221">
        <v>0.31444759206798867</v>
      </c>
      <c r="M35" s="342">
        <v>334</v>
      </c>
      <c r="N35" s="221">
        <v>0.94617563739376775</v>
      </c>
      <c r="O35" s="342">
        <v>241</v>
      </c>
      <c r="P35" s="221">
        <v>0.68271954674220958</v>
      </c>
      <c r="Q35" s="219">
        <v>343</v>
      </c>
      <c r="R35" s="343">
        <v>0.97959183673469385</v>
      </c>
      <c r="S35" s="219">
        <v>336</v>
      </c>
      <c r="T35" s="221">
        <v>0.94490358126721763</v>
      </c>
      <c r="U35" s="219">
        <v>334</v>
      </c>
      <c r="V35" s="221">
        <v>0.92011019283746553</v>
      </c>
      <c r="W35" s="219">
        <v>196</v>
      </c>
      <c r="X35" s="344">
        <v>0.58682634730538918</v>
      </c>
      <c r="Y35" s="225">
        <v>11</v>
      </c>
      <c r="Z35" s="338">
        <v>10</v>
      </c>
      <c r="AA35" s="197">
        <v>0.90909090909090906</v>
      </c>
      <c r="AB35" s="336">
        <v>10</v>
      </c>
      <c r="AC35" s="37">
        <v>1</v>
      </c>
      <c r="AD35" s="336">
        <v>10</v>
      </c>
      <c r="AE35" s="37">
        <v>0.90909090909090906</v>
      </c>
      <c r="AF35" s="336">
        <v>1</v>
      </c>
      <c r="AG35" s="37">
        <v>0.1</v>
      </c>
      <c r="AH35" s="336">
        <v>8</v>
      </c>
      <c r="AI35" s="37">
        <v>0.8</v>
      </c>
      <c r="AJ35" s="336">
        <v>2</v>
      </c>
      <c r="AK35" s="37">
        <v>0.2</v>
      </c>
      <c r="AL35" s="207">
        <v>4</v>
      </c>
      <c r="AM35" s="208">
        <v>0.36363636363636365</v>
      </c>
      <c r="AN35" s="207">
        <v>3</v>
      </c>
      <c r="AO35" s="208">
        <v>0.75</v>
      </c>
      <c r="AP35" s="207">
        <v>4</v>
      </c>
      <c r="AQ35" s="208">
        <v>0.36363636363636365</v>
      </c>
      <c r="AR35" s="207">
        <v>1</v>
      </c>
      <c r="AS35" s="208">
        <v>0.25</v>
      </c>
      <c r="AT35" s="228">
        <v>349</v>
      </c>
      <c r="AU35" s="340">
        <v>334</v>
      </c>
      <c r="AV35" s="210">
        <v>0.95702005730659023</v>
      </c>
      <c r="AW35" s="334">
        <v>292</v>
      </c>
      <c r="AX35" s="211">
        <v>0.87425149700598803</v>
      </c>
      <c r="AY35" s="334">
        <v>340</v>
      </c>
      <c r="AZ35" s="211">
        <v>0.97421203438395421</v>
      </c>
      <c r="BA35" s="334">
        <v>109</v>
      </c>
      <c r="BB35" s="211">
        <v>0.32058823529411767</v>
      </c>
      <c r="BC35" s="334">
        <v>323</v>
      </c>
      <c r="BD35" s="211">
        <v>0.95</v>
      </c>
      <c r="BE35" s="334">
        <v>236</v>
      </c>
      <c r="BF35" s="211">
        <v>0.69411764705882351</v>
      </c>
      <c r="BG35" s="212">
        <v>337</v>
      </c>
      <c r="BH35" s="211">
        <v>0.96561604584527216</v>
      </c>
      <c r="BI35" s="212">
        <v>332</v>
      </c>
      <c r="BJ35" s="211">
        <v>0.98516320474777452</v>
      </c>
      <c r="BK35" s="212">
        <v>328</v>
      </c>
      <c r="BL35" s="211">
        <v>0.93982808022922637</v>
      </c>
      <c r="BM35" s="212">
        <v>194</v>
      </c>
      <c r="BN35" s="211">
        <v>0.59146341463414631</v>
      </c>
    </row>
    <row r="36" spans="3:66" x14ac:dyDescent="0.3">
      <c r="C36" s="186" t="s">
        <v>1189</v>
      </c>
      <c r="D36" s="219">
        <v>323</v>
      </c>
      <c r="E36" s="342">
        <v>280</v>
      </c>
      <c r="F36" s="220">
        <v>0.86687306501547989</v>
      </c>
      <c r="G36" s="342">
        <v>159</v>
      </c>
      <c r="H36" s="221">
        <v>0.56785714285714284</v>
      </c>
      <c r="I36" s="342">
        <v>287</v>
      </c>
      <c r="J36" s="221">
        <v>0.88854489164086692</v>
      </c>
      <c r="K36" s="342">
        <v>71</v>
      </c>
      <c r="L36" s="221">
        <v>0.24738675958188153</v>
      </c>
      <c r="M36" s="342">
        <v>247</v>
      </c>
      <c r="N36" s="221">
        <v>0.86062717770034847</v>
      </c>
      <c r="O36" s="342">
        <v>152</v>
      </c>
      <c r="P36" s="221">
        <v>0.52961672473867594</v>
      </c>
      <c r="Q36" s="219">
        <v>269</v>
      </c>
      <c r="R36" s="343">
        <v>0.98141263940520451</v>
      </c>
      <c r="S36" s="219">
        <v>264</v>
      </c>
      <c r="T36" s="221">
        <v>0.83281733746130027</v>
      </c>
      <c r="U36" s="219">
        <v>248</v>
      </c>
      <c r="V36" s="221">
        <v>0.7678018575851393</v>
      </c>
      <c r="W36" s="219">
        <v>80</v>
      </c>
      <c r="X36" s="344">
        <v>0.32258064516129031</v>
      </c>
      <c r="Y36" s="225">
        <v>21</v>
      </c>
      <c r="Z36" s="338">
        <v>16</v>
      </c>
      <c r="AA36" s="197">
        <v>0.76190476190476186</v>
      </c>
      <c r="AB36" s="336">
        <v>10</v>
      </c>
      <c r="AC36" s="37">
        <v>0.625</v>
      </c>
      <c r="AD36" s="336">
        <v>20</v>
      </c>
      <c r="AE36" s="37">
        <v>0.95238095238095233</v>
      </c>
      <c r="AF36" s="336">
        <v>2</v>
      </c>
      <c r="AG36" s="37">
        <v>0.1</v>
      </c>
      <c r="AH36" s="336">
        <v>14</v>
      </c>
      <c r="AI36" s="37">
        <v>0.7</v>
      </c>
      <c r="AJ36" s="336">
        <v>7</v>
      </c>
      <c r="AK36" s="37">
        <v>0.35</v>
      </c>
      <c r="AL36" s="207">
        <v>19</v>
      </c>
      <c r="AM36" s="208">
        <v>0.90476190476190477</v>
      </c>
      <c r="AN36" s="207">
        <v>19</v>
      </c>
      <c r="AO36" s="208">
        <v>1</v>
      </c>
      <c r="AP36" s="207">
        <v>16</v>
      </c>
      <c r="AQ36" s="208">
        <v>0.76190476190476186</v>
      </c>
      <c r="AR36" s="207">
        <v>4</v>
      </c>
      <c r="AS36" s="208">
        <v>0.25</v>
      </c>
      <c r="AT36" s="228">
        <v>294</v>
      </c>
      <c r="AU36" s="340">
        <v>257</v>
      </c>
      <c r="AV36" s="210">
        <v>0.87414965986394555</v>
      </c>
      <c r="AW36" s="334">
        <v>144</v>
      </c>
      <c r="AX36" s="211">
        <v>0.56031128404669261</v>
      </c>
      <c r="AY36" s="334">
        <v>260</v>
      </c>
      <c r="AZ36" s="211">
        <v>0.88435374149659862</v>
      </c>
      <c r="BA36" s="334">
        <v>65</v>
      </c>
      <c r="BB36" s="211">
        <v>0.25</v>
      </c>
      <c r="BC36" s="334">
        <v>226</v>
      </c>
      <c r="BD36" s="211">
        <v>0.86923076923076925</v>
      </c>
      <c r="BE36" s="334">
        <v>139</v>
      </c>
      <c r="BF36" s="211">
        <v>0.5346153846153846</v>
      </c>
      <c r="BG36" s="212">
        <v>243</v>
      </c>
      <c r="BH36" s="211">
        <v>0.82653061224489799</v>
      </c>
      <c r="BI36" s="212">
        <v>238</v>
      </c>
      <c r="BJ36" s="211">
        <v>0.97942386831275718</v>
      </c>
      <c r="BK36" s="212">
        <v>226</v>
      </c>
      <c r="BL36" s="211">
        <v>0.76870748299319724</v>
      </c>
      <c r="BM36" s="212">
        <v>73</v>
      </c>
      <c r="BN36" s="211">
        <v>0.32300884955752213</v>
      </c>
    </row>
    <row r="37" spans="3:66" x14ac:dyDescent="0.3">
      <c r="C37" s="186" t="s">
        <v>1190</v>
      </c>
      <c r="D37" s="219">
        <v>623</v>
      </c>
      <c r="E37" s="342">
        <v>581</v>
      </c>
      <c r="F37" s="220">
        <v>0.93258426966292129</v>
      </c>
      <c r="G37" s="342">
        <v>440</v>
      </c>
      <c r="H37" s="221">
        <v>0.75731497418244409</v>
      </c>
      <c r="I37" s="342">
        <v>557</v>
      </c>
      <c r="J37" s="221">
        <v>0.8940609951845907</v>
      </c>
      <c r="K37" s="342">
        <v>167</v>
      </c>
      <c r="L37" s="221">
        <v>0.29982046678635549</v>
      </c>
      <c r="M37" s="342">
        <v>483</v>
      </c>
      <c r="N37" s="221">
        <v>0.8671454219030521</v>
      </c>
      <c r="O37" s="342">
        <v>325</v>
      </c>
      <c r="P37" s="221">
        <v>0.58348294434470382</v>
      </c>
      <c r="Q37" s="219">
        <v>520</v>
      </c>
      <c r="R37" s="343">
        <v>0.9653846153846154</v>
      </c>
      <c r="S37" s="219">
        <v>502</v>
      </c>
      <c r="T37" s="221">
        <v>0.8346709470304976</v>
      </c>
      <c r="U37" s="219">
        <v>508</v>
      </c>
      <c r="V37" s="221">
        <v>0.8154093097913323</v>
      </c>
      <c r="W37" s="219">
        <v>219</v>
      </c>
      <c r="X37" s="344">
        <v>0.43110236220472442</v>
      </c>
      <c r="Y37" s="225">
        <v>33</v>
      </c>
      <c r="Z37" s="338">
        <v>26</v>
      </c>
      <c r="AA37" s="197">
        <v>0.78787878787878785</v>
      </c>
      <c r="AB37" s="336">
        <v>20</v>
      </c>
      <c r="AC37" s="37">
        <v>0.76923076923076927</v>
      </c>
      <c r="AD37" s="336">
        <v>26</v>
      </c>
      <c r="AE37" s="37">
        <v>0.78787878787878785</v>
      </c>
      <c r="AF37" s="336">
        <v>2</v>
      </c>
      <c r="AG37" s="37">
        <v>7.6923076923076927E-2</v>
      </c>
      <c r="AH37" s="336">
        <v>15</v>
      </c>
      <c r="AI37" s="37">
        <v>0.57692307692307687</v>
      </c>
      <c r="AJ37" s="336">
        <v>5</v>
      </c>
      <c r="AK37" s="37">
        <v>0.19230769230769232</v>
      </c>
      <c r="AL37" s="207">
        <v>19</v>
      </c>
      <c r="AM37" s="208">
        <v>0.5757575757575758</v>
      </c>
      <c r="AN37" s="207">
        <v>17</v>
      </c>
      <c r="AO37" s="208">
        <v>0.89473684210526316</v>
      </c>
      <c r="AP37" s="207">
        <v>19</v>
      </c>
      <c r="AQ37" s="208">
        <v>0.5757575757575758</v>
      </c>
      <c r="AR37" s="207">
        <v>2</v>
      </c>
      <c r="AS37" s="208">
        <v>0.10526315789473684</v>
      </c>
      <c r="AT37" s="228">
        <v>571</v>
      </c>
      <c r="AU37" s="340">
        <v>539</v>
      </c>
      <c r="AV37" s="210">
        <v>0.94395796847635727</v>
      </c>
      <c r="AW37" s="334">
        <v>409</v>
      </c>
      <c r="AX37" s="211">
        <v>0.75881261595547311</v>
      </c>
      <c r="AY37" s="334">
        <v>517</v>
      </c>
      <c r="AZ37" s="211">
        <v>0.9054290718038529</v>
      </c>
      <c r="BA37" s="334">
        <v>159</v>
      </c>
      <c r="BB37" s="211">
        <v>0.30754352030947774</v>
      </c>
      <c r="BC37" s="334">
        <v>455</v>
      </c>
      <c r="BD37" s="211">
        <v>0.88007736943907156</v>
      </c>
      <c r="BE37" s="334">
        <v>310</v>
      </c>
      <c r="BF37" s="211">
        <v>0.59961315280464211</v>
      </c>
      <c r="BG37" s="212">
        <v>487</v>
      </c>
      <c r="BH37" s="211">
        <v>0.8528896672504378</v>
      </c>
      <c r="BI37" s="212">
        <v>473</v>
      </c>
      <c r="BJ37" s="211">
        <v>0.97125256673511295</v>
      </c>
      <c r="BK37" s="212">
        <v>475</v>
      </c>
      <c r="BL37" s="211">
        <v>0.8318739054290718</v>
      </c>
      <c r="BM37" s="212">
        <v>211</v>
      </c>
      <c r="BN37" s="211">
        <v>0.4442105263157895</v>
      </c>
    </row>
    <row r="38" spans="3:66" x14ac:dyDescent="0.3">
      <c r="C38" s="186" t="s">
        <v>1191</v>
      </c>
      <c r="D38" s="219">
        <v>335</v>
      </c>
      <c r="E38" s="342">
        <v>305</v>
      </c>
      <c r="F38" s="220">
        <v>0.91044776119402981</v>
      </c>
      <c r="G38" s="342">
        <v>208</v>
      </c>
      <c r="H38" s="221">
        <v>0.68196721311475406</v>
      </c>
      <c r="I38" s="342">
        <v>295</v>
      </c>
      <c r="J38" s="221">
        <v>0.88059701492537312</v>
      </c>
      <c r="K38" s="342">
        <v>130</v>
      </c>
      <c r="L38" s="221">
        <v>0.44067796610169491</v>
      </c>
      <c r="M38" s="342">
        <v>269</v>
      </c>
      <c r="N38" s="221">
        <v>0.91186440677966096</v>
      </c>
      <c r="O38" s="342">
        <v>207</v>
      </c>
      <c r="P38" s="221">
        <v>0.70169491525423733</v>
      </c>
      <c r="Q38" s="219">
        <v>293</v>
      </c>
      <c r="R38" s="343">
        <v>0.96587030716723554</v>
      </c>
      <c r="S38" s="219">
        <v>283</v>
      </c>
      <c r="T38" s="221">
        <v>0.87462686567164183</v>
      </c>
      <c r="U38" s="219">
        <v>282</v>
      </c>
      <c r="V38" s="221">
        <v>0.84179104477611943</v>
      </c>
      <c r="W38" s="219">
        <v>136</v>
      </c>
      <c r="X38" s="344">
        <v>0.48226950354609927</v>
      </c>
      <c r="Y38" s="225">
        <v>7</v>
      </c>
      <c r="Z38" s="338">
        <v>6</v>
      </c>
      <c r="AA38" s="197">
        <v>0.8571428571428571</v>
      </c>
      <c r="AB38" s="336">
        <v>6</v>
      </c>
      <c r="AC38" s="37">
        <v>1</v>
      </c>
      <c r="AD38" s="336">
        <v>5</v>
      </c>
      <c r="AE38" s="37">
        <v>0.7142857142857143</v>
      </c>
      <c r="AF38" s="336">
        <v>1</v>
      </c>
      <c r="AG38" s="37">
        <v>0.2</v>
      </c>
      <c r="AH38" s="336">
        <v>4</v>
      </c>
      <c r="AI38" s="37">
        <v>0.8</v>
      </c>
      <c r="AJ38" s="336">
        <v>1</v>
      </c>
      <c r="AK38" s="37">
        <v>0.2</v>
      </c>
      <c r="AL38" s="207">
        <v>5</v>
      </c>
      <c r="AM38" s="208">
        <v>0.7142857142857143</v>
      </c>
      <c r="AN38" s="207">
        <v>5</v>
      </c>
      <c r="AO38" s="208">
        <v>1</v>
      </c>
      <c r="AP38" s="207">
        <v>5</v>
      </c>
      <c r="AQ38" s="208">
        <v>0.7142857142857143</v>
      </c>
      <c r="AR38" s="207">
        <v>1</v>
      </c>
      <c r="AS38" s="208">
        <v>0.2</v>
      </c>
      <c r="AT38" s="228">
        <v>303</v>
      </c>
      <c r="AU38" s="340">
        <v>274</v>
      </c>
      <c r="AV38" s="210">
        <v>0.90429042904290424</v>
      </c>
      <c r="AW38" s="334">
        <v>185</v>
      </c>
      <c r="AX38" s="211">
        <v>0.67518248175182483</v>
      </c>
      <c r="AY38" s="334">
        <v>267</v>
      </c>
      <c r="AZ38" s="211">
        <v>0.88118811881188119</v>
      </c>
      <c r="BA38" s="334">
        <v>116</v>
      </c>
      <c r="BB38" s="211">
        <v>0.43445692883895132</v>
      </c>
      <c r="BC38" s="334">
        <v>244</v>
      </c>
      <c r="BD38" s="211">
        <v>0.91385767790262173</v>
      </c>
      <c r="BE38" s="334">
        <v>187</v>
      </c>
      <c r="BF38" s="211">
        <v>0.70037453183520604</v>
      </c>
      <c r="BG38" s="212">
        <v>265</v>
      </c>
      <c r="BH38" s="211">
        <v>0.87458745874587462</v>
      </c>
      <c r="BI38" s="212">
        <v>257</v>
      </c>
      <c r="BJ38" s="211">
        <v>0.96981132075471699</v>
      </c>
      <c r="BK38" s="212">
        <v>254</v>
      </c>
      <c r="BL38" s="211">
        <v>0.83828382838283833</v>
      </c>
      <c r="BM38" s="212">
        <v>122</v>
      </c>
      <c r="BN38" s="211">
        <v>0.48031496062992124</v>
      </c>
    </row>
    <row r="39" spans="3:66" x14ac:dyDescent="0.3">
      <c r="C39" s="195" t="s">
        <v>132</v>
      </c>
      <c r="D39" s="219">
        <v>3183</v>
      </c>
      <c r="E39" s="342">
        <v>2300</v>
      </c>
      <c r="F39" s="220">
        <v>0.72258875274897894</v>
      </c>
      <c r="G39" s="342">
        <v>1566</v>
      </c>
      <c r="H39" s="221">
        <v>0.68086956521739128</v>
      </c>
      <c r="I39" s="342">
        <v>2530</v>
      </c>
      <c r="J39" s="221">
        <v>0.79484762802387687</v>
      </c>
      <c r="K39" s="342">
        <v>687</v>
      </c>
      <c r="L39" s="221">
        <v>0.27154150197628457</v>
      </c>
      <c r="M39" s="342">
        <v>2189</v>
      </c>
      <c r="N39" s="221">
        <v>0.86521739130434783</v>
      </c>
      <c r="O39" s="342">
        <v>1419</v>
      </c>
      <c r="P39" s="221">
        <v>0.56086956521739129</v>
      </c>
      <c r="Q39" s="219">
        <v>2394</v>
      </c>
      <c r="R39" s="343">
        <v>0.95238095238095233</v>
      </c>
      <c r="S39" s="219">
        <v>2280</v>
      </c>
      <c r="T39" s="221">
        <v>0.75212064090480679</v>
      </c>
      <c r="U39" s="219">
        <v>2002</v>
      </c>
      <c r="V39" s="221">
        <v>0.62896638391454607</v>
      </c>
      <c r="W39" s="219">
        <v>757</v>
      </c>
      <c r="X39" s="344">
        <v>0.37812187812187814</v>
      </c>
      <c r="Y39" s="225">
        <v>119</v>
      </c>
      <c r="Z39" s="338">
        <v>65</v>
      </c>
      <c r="AA39" s="197">
        <v>0.54621848739495793</v>
      </c>
      <c r="AB39" s="336">
        <v>43</v>
      </c>
      <c r="AC39" s="37">
        <v>0.66153846153846152</v>
      </c>
      <c r="AD39" s="336">
        <v>75</v>
      </c>
      <c r="AE39" s="37">
        <v>0.63025210084033612</v>
      </c>
      <c r="AF39" s="336">
        <v>6</v>
      </c>
      <c r="AG39" s="37">
        <v>0.08</v>
      </c>
      <c r="AH39" s="336">
        <v>60</v>
      </c>
      <c r="AI39" s="37">
        <v>0.8</v>
      </c>
      <c r="AJ39" s="336">
        <v>22</v>
      </c>
      <c r="AK39" s="37">
        <v>0.29333333333333333</v>
      </c>
      <c r="AL39" s="207">
        <v>55</v>
      </c>
      <c r="AM39" s="208">
        <v>0.46218487394957986</v>
      </c>
      <c r="AN39" s="207">
        <v>54</v>
      </c>
      <c r="AO39" s="208">
        <v>0.98181818181818181</v>
      </c>
      <c r="AP39" s="207">
        <v>43</v>
      </c>
      <c r="AQ39" s="208">
        <v>0.36134453781512604</v>
      </c>
      <c r="AR39" s="207">
        <v>8</v>
      </c>
      <c r="AS39" s="208">
        <v>0.18604651162790697</v>
      </c>
      <c r="AT39" s="228">
        <v>2973</v>
      </c>
      <c r="AU39" s="340">
        <v>2180</v>
      </c>
      <c r="AV39" s="210">
        <v>0.73326606121762528</v>
      </c>
      <c r="AW39" s="334">
        <v>1485</v>
      </c>
      <c r="AX39" s="211">
        <v>0.68119266055045868</v>
      </c>
      <c r="AY39" s="334">
        <v>2393</v>
      </c>
      <c r="AZ39" s="211">
        <v>0.8049108644466868</v>
      </c>
      <c r="BA39" s="334">
        <v>654</v>
      </c>
      <c r="BB39" s="211">
        <v>0.27329711659005435</v>
      </c>
      <c r="BC39" s="334">
        <v>2078</v>
      </c>
      <c r="BD39" s="211">
        <v>0.86836606769745095</v>
      </c>
      <c r="BE39" s="334">
        <v>1360</v>
      </c>
      <c r="BF39" s="211">
        <v>0.5683242791475136</v>
      </c>
      <c r="BG39" s="212">
        <v>2282</v>
      </c>
      <c r="BH39" s="211">
        <v>0.76757484022872524</v>
      </c>
      <c r="BI39" s="212">
        <v>2174</v>
      </c>
      <c r="BJ39" s="211">
        <v>0.95267309377738829</v>
      </c>
      <c r="BK39" s="212">
        <v>1913</v>
      </c>
      <c r="BL39" s="211">
        <v>0.64345778674739318</v>
      </c>
      <c r="BM39" s="212">
        <v>730</v>
      </c>
      <c r="BN39" s="211">
        <v>0.38159958180867748</v>
      </c>
    </row>
    <row r="40" spans="3:66" x14ac:dyDescent="0.3">
      <c r="C40" s="186" t="s">
        <v>1193</v>
      </c>
      <c r="D40" s="219">
        <v>199</v>
      </c>
      <c r="E40" s="342">
        <v>117</v>
      </c>
      <c r="F40" s="220">
        <v>0.5879396984924623</v>
      </c>
      <c r="G40" s="342">
        <v>68</v>
      </c>
      <c r="H40" s="221">
        <v>0.58119658119658124</v>
      </c>
      <c r="I40" s="342">
        <v>148</v>
      </c>
      <c r="J40" s="221">
        <v>0.74371859296482412</v>
      </c>
      <c r="K40" s="342">
        <v>35</v>
      </c>
      <c r="L40" s="221">
        <v>0.23648648648648649</v>
      </c>
      <c r="M40" s="342">
        <v>128</v>
      </c>
      <c r="N40" s="221">
        <v>0.86486486486486491</v>
      </c>
      <c r="O40" s="342">
        <v>82</v>
      </c>
      <c r="P40" s="221">
        <v>0.55405405405405406</v>
      </c>
      <c r="Q40" s="219">
        <v>141</v>
      </c>
      <c r="R40" s="343">
        <v>0.94326241134751776</v>
      </c>
      <c r="S40" s="219">
        <v>133</v>
      </c>
      <c r="T40" s="221">
        <v>0.70854271356783916</v>
      </c>
      <c r="U40" s="219">
        <v>91</v>
      </c>
      <c r="V40" s="221">
        <v>0.457286432160804</v>
      </c>
      <c r="W40" s="219">
        <v>29</v>
      </c>
      <c r="X40" s="344">
        <v>0.31868131868131866</v>
      </c>
      <c r="Y40" s="225">
        <v>5</v>
      </c>
      <c r="Z40" s="338">
        <v>3</v>
      </c>
      <c r="AA40" s="197">
        <v>0.6</v>
      </c>
      <c r="AB40" s="336">
        <v>2</v>
      </c>
      <c r="AC40" s="37">
        <v>0.66666666666666663</v>
      </c>
      <c r="AD40" s="336">
        <v>3</v>
      </c>
      <c r="AE40" s="37">
        <v>0.6</v>
      </c>
      <c r="AF40" s="336">
        <v>0</v>
      </c>
      <c r="AG40" s="37">
        <v>0</v>
      </c>
      <c r="AH40" s="336">
        <v>2</v>
      </c>
      <c r="AI40" s="37">
        <v>0.66666666666666663</v>
      </c>
      <c r="AJ40" s="336">
        <v>0</v>
      </c>
      <c r="AK40" s="37">
        <v>0</v>
      </c>
      <c r="AL40" s="207">
        <v>1</v>
      </c>
      <c r="AM40" s="208">
        <v>0.2</v>
      </c>
      <c r="AN40" s="207">
        <v>1</v>
      </c>
      <c r="AO40" s="208">
        <v>1</v>
      </c>
      <c r="AP40" s="207">
        <v>0</v>
      </c>
      <c r="AQ40" s="208">
        <v>0</v>
      </c>
      <c r="AR40" s="207">
        <v>0</v>
      </c>
      <c r="AS40" s="208" t="e">
        <v>#DIV/0!</v>
      </c>
      <c r="AT40" s="228">
        <v>176</v>
      </c>
      <c r="AU40" s="340">
        <v>105</v>
      </c>
      <c r="AV40" s="210">
        <v>0.59659090909090906</v>
      </c>
      <c r="AW40" s="334">
        <v>62</v>
      </c>
      <c r="AX40" s="211">
        <v>0.59047619047619049</v>
      </c>
      <c r="AY40" s="334">
        <v>131</v>
      </c>
      <c r="AZ40" s="211">
        <v>0.74431818181818177</v>
      </c>
      <c r="BA40" s="334">
        <v>30</v>
      </c>
      <c r="BB40" s="211">
        <v>0.22900763358778625</v>
      </c>
      <c r="BC40" s="334">
        <v>115</v>
      </c>
      <c r="BD40" s="211">
        <v>0.87786259541984735</v>
      </c>
      <c r="BE40" s="334">
        <v>74</v>
      </c>
      <c r="BF40" s="211">
        <v>0.56488549618320616</v>
      </c>
      <c r="BG40" s="212">
        <v>127</v>
      </c>
      <c r="BH40" s="211">
        <v>0.72159090909090906</v>
      </c>
      <c r="BI40" s="212">
        <v>120</v>
      </c>
      <c r="BJ40" s="211">
        <v>0.94488188976377951</v>
      </c>
      <c r="BK40" s="212">
        <v>84</v>
      </c>
      <c r="BL40" s="211">
        <v>0.47727272727272729</v>
      </c>
      <c r="BM40" s="212">
        <v>26</v>
      </c>
      <c r="BN40" s="211">
        <v>0.30952380952380953</v>
      </c>
    </row>
    <row r="41" spans="3:66" x14ac:dyDescent="0.3">
      <c r="C41" s="186" t="s">
        <v>1192</v>
      </c>
      <c r="D41" s="219">
        <v>310</v>
      </c>
      <c r="E41" s="342">
        <v>232</v>
      </c>
      <c r="F41" s="220">
        <v>0.74838709677419357</v>
      </c>
      <c r="G41" s="342">
        <v>151</v>
      </c>
      <c r="H41" s="221">
        <v>0.65086206896551724</v>
      </c>
      <c r="I41" s="342">
        <v>256</v>
      </c>
      <c r="J41" s="221">
        <v>0.82580645161290323</v>
      </c>
      <c r="K41" s="342">
        <v>89</v>
      </c>
      <c r="L41" s="221">
        <v>0.34765625</v>
      </c>
      <c r="M41" s="342">
        <v>228</v>
      </c>
      <c r="N41" s="221">
        <v>0.890625</v>
      </c>
      <c r="O41" s="342">
        <v>157</v>
      </c>
      <c r="P41" s="221">
        <v>0.61328125</v>
      </c>
      <c r="Q41" s="219">
        <v>244</v>
      </c>
      <c r="R41" s="343">
        <v>0.97540983606557374</v>
      </c>
      <c r="S41" s="219">
        <v>238</v>
      </c>
      <c r="T41" s="221">
        <v>0.7870967741935484</v>
      </c>
      <c r="U41" s="219">
        <v>210</v>
      </c>
      <c r="V41" s="221">
        <v>0.67741935483870963</v>
      </c>
      <c r="W41" s="219">
        <v>96</v>
      </c>
      <c r="X41" s="344">
        <v>0.45714285714285713</v>
      </c>
      <c r="Y41" s="225">
        <v>10</v>
      </c>
      <c r="Z41" s="338">
        <v>7</v>
      </c>
      <c r="AA41" s="197">
        <v>0.7</v>
      </c>
      <c r="AB41" s="336">
        <v>6</v>
      </c>
      <c r="AC41" s="37">
        <v>0.8571428571428571</v>
      </c>
      <c r="AD41" s="336">
        <v>7</v>
      </c>
      <c r="AE41" s="37">
        <v>0.7</v>
      </c>
      <c r="AF41" s="336">
        <v>0</v>
      </c>
      <c r="AG41" s="37">
        <v>0</v>
      </c>
      <c r="AH41" s="336">
        <v>7</v>
      </c>
      <c r="AI41" s="37">
        <v>1</v>
      </c>
      <c r="AJ41" s="336">
        <v>2</v>
      </c>
      <c r="AK41" s="37">
        <v>0.2857142857142857</v>
      </c>
      <c r="AL41" s="207">
        <v>6</v>
      </c>
      <c r="AM41" s="208">
        <v>0.6</v>
      </c>
      <c r="AN41" s="207">
        <v>6</v>
      </c>
      <c r="AO41" s="208">
        <v>1</v>
      </c>
      <c r="AP41" s="207">
        <v>6</v>
      </c>
      <c r="AQ41" s="208">
        <v>0.6</v>
      </c>
      <c r="AR41" s="207">
        <v>2</v>
      </c>
      <c r="AS41" s="208">
        <v>0.33333333333333331</v>
      </c>
      <c r="AT41" s="228">
        <v>299</v>
      </c>
      <c r="AU41" s="340">
        <v>225</v>
      </c>
      <c r="AV41" s="210">
        <v>0.75250836120401343</v>
      </c>
      <c r="AW41" s="334">
        <v>145</v>
      </c>
      <c r="AX41" s="211">
        <v>0.64444444444444449</v>
      </c>
      <c r="AY41" s="334">
        <v>249</v>
      </c>
      <c r="AZ41" s="211">
        <v>0.83277591973244147</v>
      </c>
      <c r="BA41" s="334">
        <v>89</v>
      </c>
      <c r="BB41" s="211">
        <v>0.35742971887550201</v>
      </c>
      <c r="BC41" s="334">
        <v>221</v>
      </c>
      <c r="BD41" s="211">
        <v>0.8875502008032129</v>
      </c>
      <c r="BE41" s="334">
        <v>155</v>
      </c>
      <c r="BF41" s="211">
        <v>0.6224899598393574</v>
      </c>
      <c r="BG41" s="212">
        <v>238</v>
      </c>
      <c r="BH41" s="211">
        <v>0.79598662207357862</v>
      </c>
      <c r="BI41" s="212">
        <v>232</v>
      </c>
      <c r="BJ41" s="211">
        <v>0.97478991596638653</v>
      </c>
      <c r="BK41" s="212">
        <v>204</v>
      </c>
      <c r="BL41" s="211">
        <v>0.68227424749163879</v>
      </c>
      <c r="BM41" s="212">
        <v>94</v>
      </c>
      <c r="BN41" s="211">
        <v>0.46078431372549017</v>
      </c>
    </row>
    <row r="42" spans="3:66" x14ac:dyDescent="0.3">
      <c r="C42" s="186" t="s">
        <v>1194</v>
      </c>
      <c r="D42" s="219">
        <v>440</v>
      </c>
      <c r="E42" s="342">
        <v>327</v>
      </c>
      <c r="F42" s="220">
        <v>0.74318181818181817</v>
      </c>
      <c r="G42" s="342">
        <v>190</v>
      </c>
      <c r="H42" s="221">
        <v>0.58103975535168195</v>
      </c>
      <c r="I42" s="342">
        <v>352</v>
      </c>
      <c r="J42" s="221">
        <v>0.8</v>
      </c>
      <c r="K42" s="342">
        <v>94</v>
      </c>
      <c r="L42" s="221">
        <v>0.26704545454545453</v>
      </c>
      <c r="M42" s="342">
        <v>305</v>
      </c>
      <c r="N42" s="221">
        <v>0.86647727272727271</v>
      </c>
      <c r="O42" s="342">
        <v>200</v>
      </c>
      <c r="P42" s="221">
        <v>0.56818181818181823</v>
      </c>
      <c r="Q42" s="219">
        <v>320</v>
      </c>
      <c r="R42" s="343">
        <v>0.95</v>
      </c>
      <c r="S42" s="219">
        <v>304</v>
      </c>
      <c r="T42" s="221">
        <v>0.72727272727272729</v>
      </c>
      <c r="U42" s="219">
        <v>274</v>
      </c>
      <c r="V42" s="221">
        <v>0.62272727272727268</v>
      </c>
      <c r="W42" s="219">
        <v>96</v>
      </c>
      <c r="X42" s="344">
        <v>0.35036496350364965</v>
      </c>
      <c r="Y42" s="225">
        <v>15</v>
      </c>
      <c r="Z42" s="338">
        <v>7</v>
      </c>
      <c r="AA42" s="197">
        <v>0.46666666666666667</v>
      </c>
      <c r="AB42" s="336">
        <v>2</v>
      </c>
      <c r="AC42" s="37">
        <v>0.2857142857142857</v>
      </c>
      <c r="AD42" s="336">
        <v>7</v>
      </c>
      <c r="AE42" s="37">
        <v>0.46666666666666667</v>
      </c>
      <c r="AF42" s="336">
        <v>1</v>
      </c>
      <c r="AG42" s="37">
        <v>0.14285714285714285</v>
      </c>
      <c r="AH42" s="336">
        <v>5</v>
      </c>
      <c r="AI42" s="37">
        <v>0.7142857142857143</v>
      </c>
      <c r="AJ42" s="336">
        <v>1</v>
      </c>
      <c r="AK42" s="37">
        <v>0.14285714285714285</v>
      </c>
      <c r="AL42" s="207">
        <v>5</v>
      </c>
      <c r="AM42" s="208">
        <v>0.33333333333333331</v>
      </c>
      <c r="AN42" s="207">
        <v>5</v>
      </c>
      <c r="AO42" s="208">
        <v>1</v>
      </c>
      <c r="AP42" s="207">
        <v>4</v>
      </c>
      <c r="AQ42" s="208">
        <v>0.26666666666666666</v>
      </c>
      <c r="AR42" s="207">
        <v>0</v>
      </c>
      <c r="AS42" s="208">
        <v>0</v>
      </c>
      <c r="AT42" s="228">
        <v>409</v>
      </c>
      <c r="AU42" s="340">
        <v>311</v>
      </c>
      <c r="AV42" s="210">
        <v>0.76039119804400979</v>
      </c>
      <c r="AW42" s="334">
        <v>186</v>
      </c>
      <c r="AX42" s="211">
        <v>0.59807073954983925</v>
      </c>
      <c r="AY42" s="334">
        <v>335</v>
      </c>
      <c r="AZ42" s="211">
        <v>0.81907090464547683</v>
      </c>
      <c r="BA42" s="334">
        <v>88</v>
      </c>
      <c r="BB42" s="211">
        <v>0.2626865671641791</v>
      </c>
      <c r="BC42" s="334">
        <v>292</v>
      </c>
      <c r="BD42" s="211">
        <v>0.87164179104477613</v>
      </c>
      <c r="BE42" s="334">
        <v>192</v>
      </c>
      <c r="BF42" s="211">
        <v>0.57313432835820899</v>
      </c>
      <c r="BG42" s="212">
        <v>307</v>
      </c>
      <c r="BH42" s="211">
        <v>0.75061124694376524</v>
      </c>
      <c r="BI42" s="212">
        <v>291</v>
      </c>
      <c r="BJ42" s="211">
        <v>0.94788273615635177</v>
      </c>
      <c r="BK42" s="212">
        <v>263</v>
      </c>
      <c r="BL42" s="211">
        <v>0.64303178484107582</v>
      </c>
      <c r="BM42" s="212">
        <v>95</v>
      </c>
      <c r="BN42" s="211">
        <v>0.36121673003802279</v>
      </c>
    </row>
    <row r="43" spans="3:66" x14ac:dyDescent="0.3">
      <c r="C43" s="186" t="s">
        <v>1195</v>
      </c>
      <c r="D43" s="219">
        <v>216</v>
      </c>
      <c r="E43" s="342">
        <v>135</v>
      </c>
      <c r="F43" s="220">
        <v>0.625</v>
      </c>
      <c r="G43" s="342">
        <v>65</v>
      </c>
      <c r="H43" s="221">
        <v>0.48148148148148145</v>
      </c>
      <c r="I43" s="342">
        <v>175</v>
      </c>
      <c r="J43" s="221">
        <v>0.81018518518518523</v>
      </c>
      <c r="K43" s="342">
        <v>62</v>
      </c>
      <c r="L43" s="221">
        <v>0.35428571428571426</v>
      </c>
      <c r="M43" s="342">
        <v>159</v>
      </c>
      <c r="N43" s="221">
        <v>0.90857142857142859</v>
      </c>
      <c r="O43" s="342">
        <v>104</v>
      </c>
      <c r="P43" s="221">
        <v>0.59428571428571431</v>
      </c>
      <c r="Q43" s="219">
        <v>174</v>
      </c>
      <c r="R43" s="343">
        <v>0.95977011494252873</v>
      </c>
      <c r="S43" s="219">
        <v>167</v>
      </c>
      <c r="T43" s="221">
        <v>0.80555555555555558</v>
      </c>
      <c r="U43" s="219">
        <v>124</v>
      </c>
      <c r="V43" s="221">
        <v>0.57407407407407407</v>
      </c>
      <c r="W43" s="219">
        <v>34</v>
      </c>
      <c r="X43" s="344">
        <v>0.27419354838709675</v>
      </c>
      <c r="Y43" s="225">
        <v>11</v>
      </c>
      <c r="Z43" s="338">
        <v>4</v>
      </c>
      <c r="AA43" s="197">
        <v>0.36363636363636365</v>
      </c>
      <c r="AB43" s="336">
        <v>4</v>
      </c>
      <c r="AC43" s="37">
        <v>1</v>
      </c>
      <c r="AD43" s="336">
        <v>7</v>
      </c>
      <c r="AE43" s="37">
        <v>0.63636363636363635</v>
      </c>
      <c r="AF43" s="336">
        <v>2</v>
      </c>
      <c r="AG43" s="37">
        <v>0.2857142857142857</v>
      </c>
      <c r="AH43" s="336">
        <v>6</v>
      </c>
      <c r="AI43" s="37">
        <v>0.8571428571428571</v>
      </c>
      <c r="AJ43" s="336">
        <v>4</v>
      </c>
      <c r="AK43" s="37">
        <v>0.5714285714285714</v>
      </c>
      <c r="AL43" s="207">
        <v>7</v>
      </c>
      <c r="AM43" s="208">
        <v>0.63636363636363635</v>
      </c>
      <c r="AN43" s="207">
        <v>6</v>
      </c>
      <c r="AO43" s="208">
        <v>0.8571428571428571</v>
      </c>
      <c r="AP43" s="207">
        <v>3</v>
      </c>
      <c r="AQ43" s="208">
        <v>0.27272727272727271</v>
      </c>
      <c r="AR43" s="207">
        <v>1</v>
      </c>
      <c r="AS43" s="208">
        <v>0.33333333333333331</v>
      </c>
      <c r="AT43" s="228">
        <v>205</v>
      </c>
      <c r="AU43" s="340">
        <v>131</v>
      </c>
      <c r="AV43" s="210">
        <v>0.63902439024390245</v>
      </c>
      <c r="AW43" s="334">
        <v>61</v>
      </c>
      <c r="AX43" s="211">
        <v>0.46564885496183206</v>
      </c>
      <c r="AY43" s="334">
        <v>168</v>
      </c>
      <c r="AZ43" s="211">
        <v>0.81951219512195117</v>
      </c>
      <c r="BA43" s="334">
        <v>60</v>
      </c>
      <c r="BB43" s="211">
        <v>0.35714285714285715</v>
      </c>
      <c r="BC43" s="334">
        <v>153</v>
      </c>
      <c r="BD43" s="211">
        <v>0.9107142857142857</v>
      </c>
      <c r="BE43" s="334">
        <v>100</v>
      </c>
      <c r="BF43" s="211">
        <v>0.59523809523809523</v>
      </c>
      <c r="BG43" s="212">
        <v>167</v>
      </c>
      <c r="BH43" s="211">
        <v>0.81463414634146336</v>
      </c>
      <c r="BI43" s="212">
        <v>161</v>
      </c>
      <c r="BJ43" s="211">
        <v>0.9640718562874252</v>
      </c>
      <c r="BK43" s="212">
        <v>121</v>
      </c>
      <c r="BL43" s="211">
        <v>0.59024390243902436</v>
      </c>
      <c r="BM43" s="212">
        <v>33</v>
      </c>
      <c r="BN43" s="211">
        <v>0.27272727272727271</v>
      </c>
    </row>
    <row r="44" spans="3:66" x14ac:dyDescent="0.3">
      <c r="C44" s="186" t="s">
        <v>1196</v>
      </c>
      <c r="D44" s="219">
        <v>338</v>
      </c>
      <c r="E44" s="342">
        <v>270</v>
      </c>
      <c r="F44" s="220">
        <v>0.79881656804733725</v>
      </c>
      <c r="G44" s="342">
        <v>156</v>
      </c>
      <c r="H44" s="221">
        <v>0.57777777777777772</v>
      </c>
      <c r="I44" s="342">
        <v>275</v>
      </c>
      <c r="J44" s="221">
        <v>0.81360946745562135</v>
      </c>
      <c r="K44" s="342">
        <v>68</v>
      </c>
      <c r="L44" s="221">
        <v>0.24727272727272728</v>
      </c>
      <c r="M44" s="342">
        <v>237</v>
      </c>
      <c r="N44" s="221">
        <v>0.86181818181818182</v>
      </c>
      <c r="O44" s="342">
        <v>153</v>
      </c>
      <c r="P44" s="221">
        <v>0.55636363636363639</v>
      </c>
      <c r="Q44" s="219">
        <v>267</v>
      </c>
      <c r="R44" s="343">
        <v>0.9662921348314607</v>
      </c>
      <c r="S44" s="219">
        <v>258</v>
      </c>
      <c r="T44" s="221">
        <v>0.7899408284023669</v>
      </c>
      <c r="U44" s="219">
        <v>241</v>
      </c>
      <c r="V44" s="221">
        <v>0.71301775147928992</v>
      </c>
      <c r="W44" s="219">
        <v>79</v>
      </c>
      <c r="X44" s="344">
        <v>0.32780082987551867</v>
      </c>
      <c r="Y44" s="225">
        <v>13</v>
      </c>
      <c r="Z44" s="338">
        <v>10</v>
      </c>
      <c r="AA44" s="197">
        <v>0.76923076923076927</v>
      </c>
      <c r="AB44" s="336">
        <v>4</v>
      </c>
      <c r="AC44" s="37">
        <v>0.4</v>
      </c>
      <c r="AD44" s="336">
        <v>11</v>
      </c>
      <c r="AE44" s="37">
        <v>0.84615384615384615</v>
      </c>
      <c r="AF44" s="336">
        <v>0</v>
      </c>
      <c r="AG44" s="37">
        <v>0</v>
      </c>
      <c r="AH44" s="336">
        <v>9</v>
      </c>
      <c r="AI44" s="37">
        <v>0.81818181818181823</v>
      </c>
      <c r="AJ44" s="336">
        <v>2</v>
      </c>
      <c r="AK44" s="37">
        <v>0.18181818181818182</v>
      </c>
      <c r="AL44" s="207">
        <v>9</v>
      </c>
      <c r="AM44" s="208">
        <v>0.69230769230769229</v>
      </c>
      <c r="AN44" s="207">
        <v>9</v>
      </c>
      <c r="AO44" s="208">
        <v>1</v>
      </c>
      <c r="AP44" s="207">
        <v>8</v>
      </c>
      <c r="AQ44" s="208">
        <v>0.61538461538461542</v>
      </c>
      <c r="AR44" s="207">
        <v>1</v>
      </c>
      <c r="AS44" s="208">
        <v>0.125</v>
      </c>
      <c r="AT44" s="228">
        <v>312</v>
      </c>
      <c r="AU44" s="340">
        <v>250</v>
      </c>
      <c r="AV44" s="210">
        <v>0.80128205128205132</v>
      </c>
      <c r="AW44" s="334">
        <v>145</v>
      </c>
      <c r="AX44" s="211">
        <v>0.57999999999999996</v>
      </c>
      <c r="AY44" s="334">
        <v>252</v>
      </c>
      <c r="AZ44" s="211">
        <v>0.80769230769230771</v>
      </c>
      <c r="BA44" s="334">
        <v>61</v>
      </c>
      <c r="BB44" s="211">
        <v>0.24206349206349206</v>
      </c>
      <c r="BC44" s="334">
        <v>216</v>
      </c>
      <c r="BD44" s="211">
        <v>0.8571428571428571</v>
      </c>
      <c r="BE44" s="334">
        <v>143</v>
      </c>
      <c r="BF44" s="211">
        <v>0.56746031746031744</v>
      </c>
      <c r="BG44" s="212">
        <v>246</v>
      </c>
      <c r="BH44" s="211">
        <v>0.78846153846153844</v>
      </c>
      <c r="BI44" s="212">
        <v>237</v>
      </c>
      <c r="BJ44" s="211">
        <v>0.96341463414634143</v>
      </c>
      <c r="BK44" s="212">
        <v>223</v>
      </c>
      <c r="BL44" s="211">
        <v>0.71474358974358976</v>
      </c>
      <c r="BM44" s="212">
        <v>74</v>
      </c>
      <c r="BN44" s="211">
        <v>0.33183856502242154</v>
      </c>
    </row>
    <row r="45" spans="3:66" x14ac:dyDescent="0.3">
      <c r="C45" s="186" t="s">
        <v>1197</v>
      </c>
      <c r="D45" s="219">
        <v>643</v>
      </c>
      <c r="E45" s="342">
        <v>458</v>
      </c>
      <c r="F45" s="220">
        <v>0.7122861586314152</v>
      </c>
      <c r="G45" s="342">
        <v>350</v>
      </c>
      <c r="H45" s="221">
        <v>0.76419213973799127</v>
      </c>
      <c r="I45" s="342">
        <v>454</v>
      </c>
      <c r="J45" s="221">
        <v>0.70606531881804047</v>
      </c>
      <c r="K45" s="342">
        <v>143</v>
      </c>
      <c r="L45" s="221">
        <v>0.31497797356828194</v>
      </c>
      <c r="M45" s="342">
        <v>391</v>
      </c>
      <c r="N45" s="221">
        <v>0.86123348017621149</v>
      </c>
      <c r="O45" s="342">
        <v>287</v>
      </c>
      <c r="P45" s="221">
        <v>0.63215859030837007</v>
      </c>
      <c r="Q45" s="219">
        <v>418</v>
      </c>
      <c r="R45" s="343">
        <v>0.93779904306220097</v>
      </c>
      <c r="S45" s="219">
        <v>392</v>
      </c>
      <c r="T45" s="221">
        <v>0.65007776049766719</v>
      </c>
      <c r="U45" s="219">
        <v>378</v>
      </c>
      <c r="V45" s="221">
        <v>0.58786936236391918</v>
      </c>
      <c r="W45" s="219">
        <v>181</v>
      </c>
      <c r="X45" s="344">
        <v>0.47883597883597884</v>
      </c>
      <c r="Y45" s="225">
        <v>25</v>
      </c>
      <c r="Z45" s="338">
        <v>11</v>
      </c>
      <c r="AA45" s="197">
        <v>0.44</v>
      </c>
      <c r="AB45" s="336">
        <v>8</v>
      </c>
      <c r="AC45" s="37">
        <v>0.72727272727272729</v>
      </c>
      <c r="AD45" s="336">
        <v>12</v>
      </c>
      <c r="AE45" s="37">
        <v>0.48</v>
      </c>
      <c r="AF45" s="336">
        <v>1</v>
      </c>
      <c r="AG45" s="37">
        <v>8.3333333333333329E-2</v>
      </c>
      <c r="AH45" s="336">
        <v>9</v>
      </c>
      <c r="AI45" s="37">
        <v>0.75</v>
      </c>
      <c r="AJ45" s="336">
        <v>5</v>
      </c>
      <c r="AK45" s="37">
        <v>0.41666666666666669</v>
      </c>
      <c r="AL45" s="207">
        <v>9</v>
      </c>
      <c r="AM45" s="208">
        <v>0.36</v>
      </c>
      <c r="AN45" s="207">
        <v>9</v>
      </c>
      <c r="AO45" s="208">
        <v>1</v>
      </c>
      <c r="AP45" s="207">
        <v>8</v>
      </c>
      <c r="AQ45" s="208">
        <v>0.32</v>
      </c>
      <c r="AR45" s="207">
        <v>1</v>
      </c>
      <c r="AS45" s="208">
        <v>0.125</v>
      </c>
      <c r="AT45" s="228">
        <v>597</v>
      </c>
      <c r="AU45" s="340">
        <v>436</v>
      </c>
      <c r="AV45" s="210">
        <v>0.73031825795644889</v>
      </c>
      <c r="AW45" s="334">
        <v>332</v>
      </c>
      <c r="AX45" s="211">
        <v>0.76146788990825687</v>
      </c>
      <c r="AY45" s="334">
        <v>430</v>
      </c>
      <c r="AZ45" s="211">
        <v>0.72026800670016755</v>
      </c>
      <c r="BA45" s="334">
        <v>139</v>
      </c>
      <c r="BB45" s="211">
        <v>0.32325581395348835</v>
      </c>
      <c r="BC45" s="334">
        <v>375</v>
      </c>
      <c r="BD45" s="211">
        <v>0.87209302325581395</v>
      </c>
      <c r="BE45" s="334">
        <v>277</v>
      </c>
      <c r="BF45" s="211">
        <v>0.64418604651162792</v>
      </c>
      <c r="BG45" s="212">
        <v>399</v>
      </c>
      <c r="BH45" s="211">
        <v>0.66834170854271358</v>
      </c>
      <c r="BI45" s="212">
        <v>376</v>
      </c>
      <c r="BJ45" s="211">
        <v>0.94235588972431072</v>
      </c>
      <c r="BK45" s="212">
        <v>362</v>
      </c>
      <c r="BL45" s="211">
        <v>0.60636515912897826</v>
      </c>
      <c r="BM45" s="212">
        <v>177</v>
      </c>
      <c r="BN45" s="211">
        <v>0.4889502762430939</v>
      </c>
    </row>
    <row r="46" spans="3:66" x14ac:dyDescent="0.3">
      <c r="C46" s="186" t="s">
        <v>1198</v>
      </c>
      <c r="D46" s="219">
        <v>264</v>
      </c>
      <c r="E46" s="342">
        <v>255</v>
      </c>
      <c r="F46" s="220">
        <v>0.96590909090909094</v>
      </c>
      <c r="G46" s="342">
        <v>218</v>
      </c>
      <c r="H46" s="221">
        <v>0.85490196078431369</v>
      </c>
      <c r="I46" s="342">
        <v>254</v>
      </c>
      <c r="J46" s="221">
        <v>0.96212121212121215</v>
      </c>
      <c r="K46" s="342">
        <v>42</v>
      </c>
      <c r="L46" s="221">
        <v>0.16535433070866143</v>
      </c>
      <c r="M46" s="342">
        <v>207</v>
      </c>
      <c r="N46" s="221">
        <v>0.81496062992125984</v>
      </c>
      <c r="O46" s="342">
        <v>111</v>
      </c>
      <c r="P46" s="221">
        <v>0.43700787401574803</v>
      </c>
      <c r="Q46" s="219">
        <v>247</v>
      </c>
      <c r="R46" s="343">
        <v>0.92307692307692313</v>
      </c>
      <c r="S46" s="219">
        <v>228</v>
      </c>
      <c r="T46" s="221">
        <v>0.93560606060606055</v>
      </c>
      <c r="U46" s="219">
        <v>246</v>
      </c>
      <c r="V46" s="221">
        <v>0.93181818181818177</v>
      </c>
      <c r="W46" s="219">
        <v>82</v>
      </c>
      <c r="X46" s="344">
        <v>0.33333333333333331</v>
      </c>
      <c r="Y46" s="225">
        <v>11</v>
      </c>
      <c r="Z46" s="338">
        <v>7</v>
      </c>
      <c r="AA46" s="197">
        <v>0.63636363636363635</v>
      </c>
      <c r="AB46" s="336">
        <v>7</v>
      </c>
      <c r="AC46" s="37">
        <v>1</v>
      </c>
      <c r="AD46" s="336">
        <v>9</v>
      </c>
      <c r="AE46" s="37">
        <v>0.81818181818181823</v>
      </c>
      <c r="AF46" s="336">
        <v>0</v>
      </c>
      <c r="AG46" s="37">
        <v>0</v>
      </c>
      <c r="AH46" s="336">
        <v>8</v>
      </c>
      <c r="AI46" s="37">
        <v>0.88888888888888884</v>
      </c>
      <c r="AJ46" s="336">
        <v>2</v>
      </c>
      <c r="AK46" s="37">
        <v>0.22222222222222221</v>
      </c>
      <c r="AL46" s="207">
        <v>4</v>
      </c>
      <c r="AM46" s="208">
        <v>0.36363636363636365</v>
      </c>
      <c r="AN46" s="207">
        <v>4</v>
      </c>
      <c r="AO46" s="208">
        <v>1</v>
      </c>
      <c r="AP46" s="207">
        <v>4</v>
      </c>
      <c r="AQ46" s="208">
        <v>0.36363636363636365</v>
      </c>
      <c r="AR46" s="207">
        <v>0</v>
      </c>
      <c r="AS46" s="208">
        <v>0</v>
      </c>
      <c r="AT46" s="228">
        <v>249</v>
      </c>
      <c r="AU46" s="340">
        <v>245</v>
      </c>
      <c r="AV46" s="210">
        <v>0.98393574297188757</v>
      </c>
      <c r="AW46" s="334">
        <v>208</v>
      </c>
      <c r="AX46" s="211">
        <v>0.84897959183673466</v>
      </c>
      <c r="AY46" s="334">
        <v>243</v>
      </c>
      <c r="AZ46" s="211">
        <v>0.97590361445783136</v>
      </c>
      <c r="BA46" s="334">
        <v>40</v>
      </c>
      <c r="BB46" s="211">
        <v>0.16460905349794239</v>
      </c>
      <c r="BC46" s="334">
        <v>197</v>
      </c>
      <c r="BD46" s="211">
        <v>0.81069958847736623</v>
      </c>
      <c r="BE46" s="334">
        <v>107</v>
      </c>
      <c r="BF46" s="211">
        <v>0.44032921810699588</v>
      </c>
      <c r="BG46" s="212">
        <v>241</v>
      </c>
      <c r="BH46" s="211">
        <v>0.96787148594377514</v>
      </c>
      <c r="BI46" s="212">
        <v>223</v>
      </c>
      <c r="BJ46" s="211">
        <v>0.92531120331950212</v>
      </c>
      <c r="BK46" s="212">
        <v>240</v>
      </c>
      <c r="BL46" s="211">
        <v>0.96385542168674698</v>
      </c>
      <c r="BM46" s="212">
        <v>81</v>
      </c>
      <c r="BN46" s="211">
        <v>0.33750000000000002</v>
      </c>
    </row>
    <row r="47" spans="3:66" x14ac:dyDescent="0.3">
      <c r="C47" s="186" t="s">
        <v>1199</v>
      </c>
      <c r="D47" s="219">
        <v>396</v>
      </c>
      <c r="E47" s="342">
        <v>197</v>
      </c>
      <c r="F47" s="220">
        <v>0.49747474747474746</v>
      </c>
      <c r="G47" s="342">
        <v>137</v>
      </c>
      <c r="H47" s="221">
        <v>0.69543147208121825</v>
      </c>
      <c r="I47" s="342">
        <v>294</v>
      </c>
      <c r="J47" s="221">
        <v>0.74242424242424243</v>
      </c>
      <c r="K47" s="342">
        <v>71</v>
      </c>
      <c r="L47" s="221">
        <v>0.24149659863945577</v>
      </c>
      <c r="M47" s="342">
        <v>260</v>
      </c>
      <c r="N47" s="221">
        <v>0.88435374149659862</v>
      </c>
      <c r="O47" s="342">
        <v>156</v>
      </c>
      <c r="P47" s="221">
        <v>0.53061224489795922</v>
      </c>
      <c r="Q47" s="219">
        <v>268</v>
      </c>
      <c r="R47" s="343">
        <v>0.97014925373134331</v>
      </c>
      <c r="S47" s="219">
        <v>260</v>
      </c>
      <c r="T47" s="221">
        <v>0.6767676767676768</v>
      </c>
      <c r="U47" s="219">
        <v>160</v>
      </c>
      <c r="V47" s="221">
        <v>0.40404040404040403</v>
      </c>
      <c r="W47" s="219">
        <v>52</v>
      </c>
      <c r="X47" s="344">
        <v>0.32500000000000001</v>
      </c>
      <c r="Y47" s="225">
        <v>9</v>
      </c>
      <c r="Z47" s="338">
        <v>3</v>
      </c>
      <c r="AA47" s="197">
        <v>0.33333333333333331</v>
      </c>
      <c r="AB47" s="336">
        <v>2</v>
      </c>
      <c r="AC47" s="37">
        <v>0.66666666666666663</v>
      </c>
      <c r="AD47" s="336">
        <v>5</v>
      </c>
      <c r="AE47" s="37">
        <v>0.55555555555555558</v>
      </c>
      <c r="AF47" s="336">
        <v>1</v>
      </c>
      <c r="AG47" s="37">
        <v>0.2</v>
      </c>
      <c r="AH47" s="336">
        <v>4</v>
      </c>
      <c r="AI47" s="37">
        <v>0.8</v>
      </c>
      <c r="AJ47" s="336">
        <v>2</v>
      </c>
      <c r="AK47" s="37">
        <v>0.4</v>
      </c>
      <c r="AL47" s="207">
        <v>2</v>
      </c>
      <c r="AM47" s="208">
        <v>0.22222222222222221</v>
      </c>
      <c r="AN47" s="207">
        <v>2</v>
      </c>
      <c r="AO47" s="208">
        <v>1</v>
      </c>
      <c r="AP47" s="207">
        <v>1</v>
      </c>
      <c r="AQ47" s="208">
        <v>0.1111111111111111</v>
      </c>
      <c r="AR47" s="207">
        <v>0</v>
      </c>
      <c r="AS47" s="208">
        <v>0</v>
      </c>
      <c r="AT47" s="228">
        <v>385</v>
      </c>
      <c r="AU47" s="340">
        <v>194</v>
      </c>
      <c r="AV47" s="210">
        <v>0.50389610389610384</v>
      </c>
      <c r="AW47" s="334">
        <v>135</v>
      </c>
      <c r="AX47" s="211">
        <v>0.69587628865979378</v>
      </c>
      <c r="AY47" s="334">
        <v>289</v>
      </c>
      <c r="AZ47" s="211">
        <v>0.75064935064935068</v>
      </c>
      <c r="BA47" s="334">
        <v>70</v>
      </c>
      <c r="BB47" s="211">
        <v>0.24221453287197231</v>
      </c>
      <c r="BC47" s="334">
        <v>256</v>
      </c>
      <c r="BD47" s="211">
        <v>0.88581314878892736</v>
      </c>
      <c r="BE47" s="334">
        <v>154</v>
      </c>
      <c r="BF47" s="211">
        <v>0.53287197231833905</v>
      </c>
      <c r="BG47" s="212">
        <v>266</v>
      </c>
      <c r="BH47" s="211">
        <v>0.69090909090909092</v>
      </c>
      <c r="BI47" s="212">
        <v>258</v>
      </c>
      <c r="BJ47" s="211">
        <v>0.96992481203007519</v>
      </c>
      <c r="BK47" s="212">
        <v>159</v>
      </c>
      <c r="BL47" s="211">
        <v>0.41298701298701301</v>
      </c>
      <c r="BM47" s="212">
        <v>52</v>
      </c>
      <c r="BN47" s="211">
        <v>0.32704402515723269</v>
      </c>
    </row>
    <row r="48" spans="3:66" x14ac:dyDescent="0.3">
      <c r="C48" s="186" t="s">
        <v>1200</v>
      </c>
      <c r="D48" s="219">
        <v>377</v>
      </c>
      <c r="E48" s="342">
        <v>309</v>
      </c>
      <c r="F48" s="220">
        <v>0.81962864721485407</v>
      </c>
      <c r="G48" s="342">
        <v>231</v>
      </c>
      <c r="H48" s="221">
        <v>0.74757281553398058</v>
      </c>
      <c r="I48" s="342">
        <v>322</v>
      </c>
      <c r="J48" s="221">
        <v>0.85411140583554379</v>
      </c>
      <c r="K48" s="342">
        <v>83</v>
      </c>
      <c r="L48" s="221">
        <v>0.25776397515527949</v>
      </c>
      <c r="M48" s="342">
        <v>274</v>
      </c>
      <c r="N48" s="221">
        <v>0.85093167701863359</v>
      </c>
      <c r="O48" s="342">
        <v>169</v>
      </c>
      <c r="P48" s="221">
        <v>0.52484472049689446</v>
      </c>
      <c r="Q48" s="219">
        <v>315</v>
      </c>
      <c r="R48" s="343">
        <v>0.95238095238095233</v>
      </c>
      <c r="S48" s="219">
        <v>300</v>
      </c>
      <c r="T48" s="221">
        <v>0.83554376657824936</v>
      </c>
      <c r="U48" s="219">
        <v>278</v>
      </c>
      <c r="V48" s="221">
        <v>0.7374005305039788</v>
      </c>
      <c r="W48" s="219">
        <v>108</v>
      </c>
      <c r="X48" s="344">
        <v>0.38848920863309355</v>
      </c>
      <c r="Y48" s="225">
        <v>20</v>
      </c>
      <c r="Z48" s="338">
        <v>13</v>
      </c>
      <c r="AA48" s="197">
        <v>0.65</v>
      </c>
      <c r="AB48" s="336">
        <v>8</v>
      </c>
      <c r="AC48" s="37">
        <v>0.61538461538461542</v>
      </c>
      <c r="AD48" s="336">
        <v>14</v>
      </c>
      <c r="AE48" s="37">
        <v>0.7</v>
      </c>
      <c r="AF48" s="336">
        <v>1</v>
      </c>
      <c r="AG48" s="37">
        <v>7.1428571428571425E-2</v>
      </c>
      <c r="AH48" s="336">
        <v>10</v>
      </c>
      <c r="AI48" s="37">
        <v>0.7142857142857143</v>
      </c>
      <c r="AJ48" s="336">
        <v>4</v>
      </c>
      <c r="AK48" s="37">
        <v>0.2857142857142857</v>
      </c>
      <c r="AL48" s="207">
        <v>12</v>
      </c>
      <c r="AM48" s="208">
        <v>0.6</v>
      </c>
      <c r="AN48" s="207">
        <v>12</v>
      </c>
      <c r="AO48" s="208">
        <v>1</v>
      </c>
      <c r="AP48" s="207">
        <v>9</v>
      </c>
      <c r="AQ48" s="208">
        <v>0.45</v>
      </c>
      <c r="AR48" s="207">
        <v>3</v>
      </c>
      <c r="AS48" s="208">
        <v>0.33333333333333331</v>
      </c>
      <c r="AT48" s="228">
        <v>341</v>
      </c>
      <c r="AU48" s="340">
        <v>283</v>
      </c>
      <c r="AV48" s="210">
        <v>0.8299120234604106</v>
      </c>
      <c r="AW48" s="334">
        <v>211</v>
      </c>
      <c r="AX48" s="211">
        <v>0.74558303886925792</v>
      </c>
      <c r="AY48" s="334">
        <v>296</v>
      </c>
      <c r="AZ48" s="211">
        <v>0.86803519061583578</v>
      </c>
      <c r="BA48" s="334">
        <v>77</v>
      </c>
      <c r="BB48" s="211">
        <v>0.26013513513513514</v>
      </c>
      <c r="BC48" s="334">
        <v>253</v>
      </c>
      <c r="BD48" s="211">
        <v>0.85472972972972971</v>
      </c>
      <c r="BE48" s="334">
        <v>158</v>
      </c>
      <c r="BF48" s="211">
        <v>0.53378378378378377</v>
      </c>
      <c r="BG48" s="212">
        <v>291</v>
      </c>
      <c r="BH48" s="211">
        <v>0.85337243401759533</v>
      </c>
      <c r="BI48" s="212">
        <v>276</v>
      </c>
      <c r="BJ48" s="211">
        <v>0.94845360824742264</v>
      </c>
      <c r="BK48" s="212">
        <v>257</v>
      </c>
      <c r="BL48" s="211">
        <v>0.75366568914956011</v>
      </c>
      <c r="BM48" s="212">
        <v>98</v>
      </c>
      <c r="BN48" s="211">
        <v>0.38132295719844356</v>
      </c>
    </row>
    <row r="49" spans="3:66" x14ac:dyDescent="0.3">
      <c r="C49" s="195" t="s">
        <v>129</v>
      </c>
      <c r="D49" s="219">
        <v>2152</v>
      </c>
      <c r="E49" s="342">
        <v>1820</v>
      </c>
      <c r="F49" s="220">
        <v>0.84572490706319703</v>
      </c>
      <c r="G49" s="342">
        <v>1429</v>
      </c>
      <c r="H49" s="221">
        <v>0.78516483516483515</v>
      </c>
      <c r="I49" s="342">
        <v>1846</v>
      </c>
      <c r="J49" s="221">
        <v>0.85780669144981414</v>
      </c>
      <c r="K49" s="342">
        <v>456</v>
      </c>
      <c r="L49" s="221">
        <v>0.24702058504875407</v>
      </c>
      <c r="M49" s="342">
        <v>1628</v>
      </c>
      <c r="N49" s="221">
        <v>0.8819068255687974</v>
      </c>
      <c r="O49" s="342">
        <v>1040</v>
      </c>
      <c r="P49" s="221">
        <v>0.56338028169014087</v>
      </c>
      <c r="Q49" s="219">
        <v>1797</v>
      </c>
      <c r="R49" s="343">
        <v>0.96716750139120755</v>
      </c>
      <c r="S49" s="219">
        <v>1738</v>
      </c>
      <c r="T49" s="221">
        <v>0.83503717472118955</v>
      </c>
      <c r="U49" s="219">
        <v>1664</v>
      </c>
      <c r="V49" s="221">
        <v>0.77323420074349447</v>
      </c>
      <c r="W49" s="219">
        <v>732</v>
      </c>
      <c r="X49" s="344">
        <v>0.43990384615384615</v>
      </c>
      <c r="Y49" s="225">
        <v>79</v>
      </c>
      <c r="Z49" s="338">
        <v>52</v>
      </c>
      <c r="AA49" s="197">
        <v>0.65822784810126578</v>
      </c>
      <c r="AB49" s="336">
        <v>45</v>
      </c>
      <c r="AC49" s="37">
        <v>0.86538461538461542</v>
      </c>
      <c r="AD49" s="336">
        <v>54</v>
      </c>
      <c r="AE49" s="37">
        <v>0.68354430379746833</v>
      </c>
      <c r="AF49" s="336">
        <v>4</v>
      </c>
      <c r="AG49" s="37">
        <v>7.407407407407407E-2</v>
      </c>
      <c r="AH49" s="336">
        <v>41</v>
      </c>
      <c r="AI49" s="37">
        <v>0.7592592592592593</v>
      </c>
      <c r="AJ49" s="336">
        <v>14</v>
      </c>
      <c r="AK49" s="37">
        <v>0.25925925925925924</v>
      </c>
      <c r="AL49" s="207">
        <v>43</v>
      </c>
      <c r="AM49" s="208">
        <v>0.54430379746835444</v>
      </c>
      <c r="AN49" s="207">
        <v>42</v>
      </c>
      <c r="AO49" s="208">
        <v>0.97674418604651159</v>
      </c>
      <c r="AP49" s="207">
        <v>39</v>
      </c>
      <c r="AQ49" s="208">
        <v>0.49367088607594939</v>
      </c>
      <c r="AR49" s="207">
        <v>7</v>
      </c>
      <c r="AS49" s="208">
        <v>0.17948717948717949</v>
      </c>
      <c r="AT49" s="228">
        <v>2028</v>
      </c>
      <c r="AU49" s="340">
        <v>1740</v>
      </c>
      <c r="AV49" s="210">
        <v>0.85798816568047342</v>
      </c>
      <c r="AW49" s="334">
        <v>1365</v>
      </c>
      <c r="AX49" s="211">
        <v>0.78448275862068961</v>
      </c>
      <c r="AY49" s="334">
        <v>1760</v>
      </c>
      <c r="AZ49" s="211">
        <v>0.86785009861932938</v>
      </c>
      <c r="BA49" s="334">
        <v>440</v>
      </c>
      <c r="BB49" s="211">
        <v>0.25</v>
      </c>
      <c r="BC49" s="334">
        <v>1559</v>
      </c>
      <c r="BD49" s="211">
        <v>0.8857954545454545</v>
      </c>
      <c r="BE49" s="334">
        <v>1003</v>
      </c>
      <c r="BF49" s="211">
        <v>0.56988636363636369</v>
      </c>
      <c r="BG49" s="212">
        <v>1725</v>
      </c>
      <c r="BH49" s="211">
        <v>0.85059171597633132</v>
      </c>
      <c r="BI49" s="212">
        <v>1668</v>
      </c>
      <c r="BJ49" s="211">
        <v>0.96695652173913038</v>
      </c>
      <c r="BK49" s="212">
        <v>1599</v>
      </c>
      <c r="BL49" s="211">
        <v>0.78846153846153844</v>
      </c>
      <c r="BM49" s="212">
        <v>711</v>
      </c>
      <c r="BN49" s="211">
        <v>0.44465290806754221</v>
      </c>
    </row>
    <row r="50" spans="3:66" x14ac:dyDescent="0.3">
      <c r="C50" s="186" t="s">
        <v>1201</v>
      </c>
      <c r="D50" s="219">
        <v>586</v>
      </c>
      <c r="E50" s="342">
        <v>547</v>
      </c>
      <c r="F50" s="220">
        <v>0.93344709897610922</v>
      </c>
      <c r="G50" s="342">
        <v>434</v>
      </c>
      <c r="H50" s="221">
        <v>0.79341864716636201</v>
      </c>
      <c r="I50" s="342">
        <v>545</v>
      </c>
      <c r="J50" s="221">
        <v>0.93003412969283272</v>
      </c>
      <c r="K50" s="342">
        <v>138</v>
      </c>
      <c r="L50" s="221">
        <v>0.25321100917431194</v>
      </c>
      <c r="M50" s="342">
        <v>484</v>
      </c>
      <c r="N50" s="221">
        <v>0.88807339449541289</v>
      </c>
      <c r="O50" s="342">
        <v>313</v>
      </c>
      <c r="P50" s="221">
        <v>0.57431192660550456</v>
      </c>
      <c r="Q50" s="219">
        <v>540</v>
      </c>
      <c r="R50" s="343">
        <v>0.96666666666666667</v>
      </c>
      <c r="S50" s="219">
        <v>522</v>
      </c>
      <c r="T50" s="221">
        <v>0.92150170648464169</v>
      </c>
      <c r="U50" s="219">
        <v>525</v>
      </c>
      <c r="V50" s="221">
        <v>0.89590443686006827</v>
      </c>
      <c r="W50" s="219">
        <v>233</v>
      </c>
      <c r="X50" s="344">
        <v>0.44380952380952382</v>
      </c>
      <c r="Y50" s="225">
        <v>17</v>
      </c>
      <c r="Z50" s="338">
        <v>15</v>
      </c>
      <c r="AA50" s="197">
        <v>0.88235294117647056</v>
      </c>
      <c r="AB50" s="336">
        <v>12</v>
      </c>
      <c r="AC50" s="37">
        <v>0.8</v>
      </c>
      <c r="AD50" s="336">
        <v>13</v>
      </c>
      <c r="AE50" s="37">
        <v>0.76470588235294112</v>
      </c>
      <c r="AF50" s="336">
        <v>3</v>
      </c>
      <c r="AG50" s="37">
        <v>0.23076923076923078</v>
      </c>
      <c r="AH50" s="336">
        <v>9</v>
      </c>
      <c r="AI50" s="37">
        <v>0.69230769230769229</v>
      </c>
      <c r="AJ50" s="336">
        <v>4</v>
      </c>
      <c r="AK50" s="37">
        <v>0.30769230769230771</v>
      </c>
      <c r="AL50" s="207">
        <v>10</v>
      </c>
      <c r="AM50" s="208">
        <v>0.58823529411764708</v>
      </c>
      <c r="AN50" s="207">
        <v>10</v>
      </c>
      <c r="AO50" s="208">
        <v>1</v>
      </c>
      <c r="AP50" s="207">
        <v>10</v>
      </c>
      <c r="AQ50" s="208">
        <v>0.58823529411764708</v>
      </c>
      <c r="AR50" s="207">
        <v>2</v>
      </c>
      <c r="AS50" s="208">
        <v>0.2</v>
      </c>
      <c r="AT50" s="228">
        <v>563</v>
      </c>
      <c r="AU50" s="340">
        <v>529</v>
      </c>
      <c r="AV50" s="210">
        <v>0.93960923623445824</v>
      </c>
      <c r="AW50" s="334">
        <v>420</v>
      </c>
      <c r="AX50" s="211">
        <v>0.79395085066162574</v>
      </c>
      <c r="AY50" s="334">
        <v>527</v>
      </c>
      <c r="AZ50" s="211">
        <v>0.93605683836589693</v>
      </c>
      <c r="BA50" s="334">
        <v>132</v>
      </c>
      <c r="BB50" s="211">
        <v>0.25047438330170779</v>
      </c>
      <c r="BC50" s="334">
        <v>471</v>
      </c>
      <c r="BD50" s="211">
        <v>0.89373814041745736</v>
      </c>
      <c r="BE50" s="334">
        <v>305</v>
      </c>
      <c r="BF50" s="211">
        <v>0.57874762808349145</v>
      </c>
      <c r="BG50" s="212">
        <v>526</v>
      </c>
      <c r="BH50" s="211">
        <v>0.93428063943161632</v>
      </c>
      <c r="BI50" s="212">
        <v>508</v>
      </c>
      <c r="BJ50" s="211">
        <v>0.96577946768060841</v>
      </c>
      <c r="BK50" s="212">
        <v>512</v>
      </c>
      <c r="BL50" s="211">
        <v>0.90941385435168742</v>
      </c>
      <c r="BM50" s="212">
        <v>229</v>
      </c>
      <c r="BN50" s="211">
        <v>0.447265625</v>
      </c>
    </row>
    <row r="51" spans="3:66" x14ac:dyDescent="0.3">
      <c r="C51" s="186" t="s">
        <v>1202</v>
      </c>
      <c r="D51" s="219">
        <v>1162</v>
      </c>
      <c r="E51" s="342">
        <v>936</v>
      </c>
      <c r="F51" s="220">
        <v>0.80550774526678137</v>
      </c>
      <c r="G51" s="342">
        <v>749</v>
      </c>
      <c r="H51" s="221">
        <v>0.80021367521367526</v>
      </c>
      <c r="I51" s="342">
        <v>979</v>
      </c>
      <c r="J51" s="221">
        <v>0.84251290877796903</v>
      </c>
      <c r="K51" s="342">
        <v>260</v>
      </c>
      <c r="L51" s="221">
        <v>0.26557711950970375</v>
      </c>
      <c r="M51" s="342">
        <v>882</v>
      </c>
      <c r="N51" s="221">
        <v>0.90091930541368748</v>
      </c>
      <c r="O51" s="342">
        <v>585</v>
      </c>
      <c r="P51" s="221">
        <v>0.59754851889683347</v>
      </c>
      <c r="Q51" s="219">
        <v>933</v>
      </c>
      <c r="R51" s="343">
        <v>0.96677384780278675</v>
      </c>
      <c r="S51" s="219">
        <v>902</v>
      </c>
      <c r="T51" s="221">
        <v>0.80292598967297768</v>
      </c>
      <c r="U51" s="219">
        <v>850</v>
      </c>
      <c r="V51" s="221">
        <v>0.73149741824440617</v>
      </c>
      <c r="W51" s="219">
        <v>409</v>
      </c>
      <c r="X51" s="344">
        <v>0.48117647058823532</v>
      </c>
      <c r="Y51" s="225">
        <v>52</v>
      </c>
      <c r="Z51" s="338">
        <v>31</v>
      </c>
      <c r="AA51" s="197">
        <v>0.59615384615384615</v>
      </c>
      <c r="AB51" s="336">
        <v>29</v>
      </c>
      <c r="AC51" s="37">
        <v>0.93548387096774188</v>
      </c>
      <c r="AD51" s="336">
        <v>35</v>
      </c>
      <c r="AE51" s="37">
        <v>0.67307692307692313</v>
      </c>
      <c r="AF51" s="336">
        <v>1</v>
      </c>
      <c r="AG51" s="37">
        <v>2.8571428571428571E-2</v>
      </c>
      <c r="AH51" s="336">
        <v>28</v>
      </c>
      <c r="AI51" s="37">
        <v>0.8</v>
      </c>
      <c r="AJ51" s="336">
        <v>8</v>
      </c>
      <c r="AK51" s="37">
        <v>0.22857142857142856</v>
      </c>
      <c r="AL51" s="207">
        <v>28</v>
      </c>
      <c r="AM51" s="208">
        <v>0.53846153846153844</v>
      </c>
      <c r="AN51" s="207">
        <v>28</v>
      </c>
      <c r="AO51" s="208">
        <v>1</v>
      </c>
      <c r="AP51" s="207">
        <v>25</v>
      </c>
      <c r="AQ51" s="208">
        <v>0.48076923076923078</v>
      </c>
      <c r="AR51" s="207">
        <v>4</v>
      </c>
      <c r="AS51" s="208">
        <v>0.16</v>
      </c>
      <c r="AT51" s="228">
        <v>1076</v>
      </c>
      <c r="AU51" s="340">
        <v>883</v>
      </c>
      <c r="AV51" s="210">
        <v>0.82063197026022305</v>
      </c>
      <c r="AW51" s="334">
        <v>705</v>
      </c>
      <c r="AX51" s="211">
        <v>0.79841449603624004</v>
      </c>
      <c r="AY51" s="334">
        <v>920</v>
      </c>
      <c r="AZ51" s="211">
        <v>0.85501858736059477</v>
      </c>
      <c r="BA51" s="334">
        <v>250</v>
      </c>
      <c r="BB51" s="211">
        <v>0.27173913043478259</v>
      </c>
      <c r="BC51" s="334">
        <v>831</v>
      </c>
      <c r="BD51" s="211">
        <v>0.90326086956521734</v>
      </c>
      <c r="BE51" s="334">
        <v>559</v>
      </c>
      <c r="BF51" s="211">
        <v>0.6076086956521739</v>
      </c>
      <c r="BG51" s="212">
        <v>883</v>
      </c>
      <c r="BH51" s="211">
        <v>0.82063197026022305</v>
      </c>
      <c r="BI51" s="212">
        <v>853</v>
      </c>
      <c r="BJ51" s="211">
        <v>0.9660249150622876</v>
      </c>
      <c r="BK51" s="212">
        <v>805</v>
      </c>
      <c r="BL51" s="211">
        <v>0.7481412639405205</v>
      </c>
      <c r="BM51" s="212">
        <v>394</v>
      </c>
      <c r="BN51" s="211">
        <v>0.48944099378881989</v>
      </c>
    </row>
    <row r="52" spans="3:66" x14ac:dyDescent="0.3">
      <c r="C52" s="186" t="s">
        <v>1203</v>
      </c>
      <c r="D52" s="219">
        <v>117</v>
      </c>
      <c r="E52" s="342">
        <v>71</v>
      </c>
      <c r="F52" s="220">
        <v>0.60683760683760679</v>
      </c>
      <c r="G52" s="342">
        <v>66</v>
      </c>
      <c r="H52" s="221">
        <v>0.92957746478873238</v>
      </c>
      <c r="I52" s="342">
        <v>61</v>
      </c>
      <c r="J52" s="221">
        <v>0.5213675213675214</v>
      </c>
      <c r="K52" s="342">
        <v>7</v>
      </c>
      <c r="L52" s="221">
        <v>0.11475409836065574</v>
      </c>
      <c r="M52" s="342">
        <v>45</v>
      </c>
      <c r="N52" s="221">
        <v>0.73770491803278693</v>
      </c>
      <c r="O52" s="342">
        <v>20</v>
      </c>
      <c r="P52" s="221">
        <v>0.32786885245901637</v>
      </c>
      <c r="Q52" s="219">
        <v>64</v>
      </c>
      <c r="R52" s="343">
        <v>0.984375</v>
      </c>
      <c r="S52" s="219">
        <v>63</v>
      </c>
      <c r="T52" s="221">
        <v>0.54700854700854706</v>
      </c>
      <c r="U52" s="219">
        <v>44</v>
      </c>
      <c r="V52" s="221">
        <v>0.37606837606837606</v>
      </c>
      <c r="W52" s="219">
        <v>13</v>
      </c>
      <c r="X52" s="344">
        <v>0.29545454545454547</v>
      </c>
      <c r="Y52" s="225">
        <v>4</v>
      </c>
      <c r="Z52" s="338">
        <v>2</v>
      </c>
      <c r="AA52" s="197">
        <v>0.5</v>
      </c>
      <c r="AB52" s="336">
        <v>2</v>
      </c>
      <c r="AC52" s="37">
        <v>1</v>
      </c>
      <c r="AD52" s="336">
        <v>2</v>
      </c>
      <c r="AE52" s="37">
        <v>0.5</v>
      </c>
      <c r="AF52" s="336">
        <v>0</v>
      </c>
      <c r="AG52" s="37">
        <v>0</v>
      </c>
      <c r="AH52" s="336">
        <v>1</v>
      </c>
      <c r="AI52" s="37">
        <v>0.5</v>
      </c>
      <c r="AJ52" s="336">
        <v>1</v>
      </c>
      <c r="AK52" s="37">
        <v>0.5</v>
      </c>
      <c r="AL52" s="207">
        <v>2</v>
      </c>
      <c r="AM52" s="208">
        <v>0.5</v>
      </c>
      <c r="AN52" s="207">
        <v>2</v>
      </c>
      <c r="AO52" s="208">
        <v>1</v>
      </c>
      <c r="AP52" s="207">
        <v>2</v>
      </c>
      <c r="AQ52" s="208">
        <v>0.5</v>
      </c>
      <c r="AR52" s="207">
        <v>1</v>
      </c>
      <c r="AS52" s="208">
        <v>0.5</v>
      </c>
      <c r="AT52" s="228">
        <v>113</v>
      </c>
      <c r="AU52" s="340">
        <v>69</v>
      </c>
      <c r="AV52" s="210">
        <v>0.61061946902654862</v>
      </c>
      <c r="AW52" s="334">
        <v>64</v>
      </c>
      <c r="AX52" s="211">
        <v>0.92753623188405798</v>
      </c>
      <c r="AY52" s="334">
        <v>59</v>
      </c>
      <c r="AZ52" s="211">
        <v>0.52212389380530977</v>
      </c>
      <c r="BA52" s="334">
        <v>7</v>
      </c>
      <c r="BB52" s="211">
        <v>0.11864406779661017</v>
      </c>
      <c r="BC52" s="334">
        <v>44</v>
      </c>
      <c r="BD52" s="211">
        <v>0.74576271186440679</v>
      </c>
      <c r="BE52" s="334">
        <v>19</v>
      </c>
      <c r="BF52" s="211">
        <v>0.32203389830508472</v>
      </c>
      <c r="BG52" s="212">
        <v>62</v>
      </c>
      <c r="BH52" s="211">
        <v>0.54867256637168138</v>
      </c>
      <c r="BI52" s="212">
        <v>61</v>
      </c>
      <c r="BJ52" s="211">
        <v>0.9838709677419355</v>
      </c>
      <c r="BK52" s="212">
        <v>42</v>
      </c>
      <c r="BL52" s="211">
        <v>0.37168141592920356</v>
      </c>
      <c r="BM52" s="212">
        <v>12</v>
      </c>
      <c r="BN52" s="211">
        <v>0.2857142857142857</v>
      </c>
    </row>
    <row r="53" spans="3:66" x14ac:dyDescent="0.3">
      <c r="C53" s="186" t="s">
        <v>1204</v>
      </c>
      <c r="D53" s="219">
        <v>287</v>
      </c>
      <c r="E53" s="342">
        <v>266</v>
      </c>
      <c r="F53" s="220">
        <v>0.92682926829268297</v>
      </c>
      <c r="G53" s="342">
        <v>180</v>
      </c>
      <c r="H53" s="221">
        <v>0.67669172932330823</v>
      </c>
      <c r="I53" s="342">
        <v>261</v>
      </c>
      <c r="J53" s="221">
        <v>0.90940766550522645</v>
      </c>
      <c r="K53" s="342">
        <v>51</v>
      </c>
      <c r="L53" s="221">
        <v>0.19540229885057472</v>
      </c>
      <c r="M53" s="342">
        <v>217</v>
      </c>
      <c r="N53" s="221">
        <v>0.83141762452107282</v>
      </c>
      <c r="O53" s="342">
        <v>122</v>
      </c>
      <c r="P53" s="221">
        <v>0.46743295019157088</v>
      </c>
      <c r="Q53" s="219">
        <v>260</v>
      </c>
      <c r="R53" s="343">
        <v>0.9653846153846154</v>
      </c>
      <c r="S53" s="219">
        <v>251</v>
      </c>
      <c r="T53" s="221">
        <v>0.90592334494773519</v>
      </c>
      <c r="U53" s="219">
        <v>245</v>
      </c>
      <c r="V53" s="221">
        <v>0.85365853658536583</v>
      </c>
      <c r="W53" s="219">
        <v>77</v>
      </c>
      <c r="X53" s="344">
        <v>0.31428571428571428</v>
      </c>
      <c r="Y53" s="225">
        <v>6</v>
      </c>
      <c r="Z53" s="338">
        <v>4</v>
      </c>
      <c r="AA53" s="197">
        <v>0.66666666666666663</v>
      </c>
      <c r="AB53" s="336">
        <v>2</v>
      </c>
      <c r="AC53" s="37">
        <v>0.5</v>
      </c>
      <c r="AD53" s="336">
        <v>4</v>
      </c>
      <c r="AE53" s="37">
        <v>0.66666666666666663</v>
      </c>
      <c r="AF53" s="336">
        <v>0</v>
      </c>
      <c r="AG53" s="37">
        <v>0</v>
      </c>
      <c r="AH53" s="336">
        <v>3</v>
      </c>
      <c r="AI53" s="37">
        <v>0.75</v>
      </c>
      <c r="AJ53" s="336">
        <v>1</v>
      </c>
      <c r="AK53" s="37">
        <v>0.25</v>
      </c>
      <c r="AL53" s="207">
        <v>3</v>
      </c>
      <c r="AM53" s="208">
        <v>0.5</v>
      </c>
      <c r="AN53" s="207">
        <v>2</v>
      </c>
      <c r="AO53" s="208">
        <v>0.66666666666666663</v>
      </c>
      <c r="AP53" s="207">
        <v>2</v>
      </c>
      <c r="AQ53" s="208">
        <v>0.33333333333333331</v>
      </c>
      <c r="AR53" s="207">
        <v>0</v>
      </c>
      <c r="AS53" s="208">
        <v>0</v>
      </c>
      <c r="AT53" s="228">
        <v>276</v>
      </c>
      <c r="AU53" s="340">
        <v>259</v>
      </c>
      <c r="AV53" s="210">
        <v>0.93840579710144922</v>
      </c>
      <c r="AW53" s="334">
        <v>176</v>
      </c>
      <c r="AX53" s="211">
        <v>0.67953667953667951</v>
      </c>
      <c r="AY53" s="334">
        <v>254</v>
      </c>
      <c r="AZ53" s="211">
        <v>0.92028985507246375</v>
      </c>
      <c r="BA53" s="334">
        <v>51</v>
      </c>
      <c r="BB53" s="211">
        <v>0.20078740157480315</v>
      </c>
      <c r="BC53" s="334">
        <v>213</v>
      </c>
      <c r="BD53" s="211">
        <v>0.83858267716535428</v>
      </c>
      <c r="BE53" s="334">
        <v>120</v>
      </c>
      <c r="BF53" s="211">
        <v>0.47244094488188976</v>
      </c>
      <c r="BG53" s="212">
        <v>254</v>
      </c>
      <c r="BH53" s="211">
        <v>0.92028985507246375</v>
      </c>
      <c r="BI53" s="212">
        <v>246</v>
      </c>
      <c r="BJ53" s="211">
        <v>0.96850393700787396</v>
      </c>
      <c r="BK53" s="212">
        <v>240</v>
      </c>
      <c r="BL53" s="211">
        <v>0.86956521739130432</v>
      </c>
      <c r="BM53" s="212">
        <v>76</v>
      </c>
      <c r="BN53" s="211">
        <v>0.31666666666666665</v>
      </c>
    </row>
    <row r="54" spans="3:66" x14ac:dyDescent="0.3">
      <c r="C54" s="195" t="s">
        <v>136</v>
      </c>
      <c r="D54" s="219">
        <v>2757</v>
      </c>
      <c r="E54" s="342">
        <v>2406</v>
      </c>
      <c r="F54" s="220">
        <v>0.8726877040261154</v>
      </c>
      <c r="G54" s="342">
        <v>1844</v>
      </c>
      <c r="H54" s="221">
        <v>0.76641729010806314</v>
      </c>
      <c r="I54" s="342">
        <v>2438</v>
      </c>
      <c r="J54" s="221">
        <v>0.88429452303228151</v>
      </c>
      <c r="K54" s="342">
        <v>572</v>
      </c>
      <c r="L54" s="221">
        <v>0.23461853978671041</v>
      </c>
      <c r="M54" s="342">
        <v>2135</v>
      </c>
      <c r="N54" s="221">
        <v>0.87571780147662015</v>
      </c>
      <c r="O54" s="342">
        <v>1301</v>
      </c>
      <c r="P54" s="221">
        <v>0.53363412633305984</v>
      </c>
      <c r="Q54" s="219">
        <v>2371</v>
      </c>
      <c r="R54" s="343">
        <v>0.91522564318852806</v>
      </c>
      <c r="S54" s="219">
        <v>2170</v>
      </c>
      <c r="T54" s="221">
        <v>0.85999274573812112</v>
      </c>
      <c r="U54" s="219">
        <v>2219</v>
      </c>
      <c r="V54" s="221">
        <v>0.80486035545883206</v>
      </c>
      <c r="W54" s="219">
        <v>868</v>
      </c>
      <c r="X54" s="344">
        <v>0.39116719242902209</v>
      </c>
      <c r="Y54" s="225">
        <v>84</v>
      </c>
      <c r="Z54" s="338">
        <v>51</v>
      </c>
      <c r="AA54" s="197">
        <v>0.6071428571428571</v>
      </c>
      <c r="AB54" s="336">
        <v>39</v>
      </c>
      <c r="AC54" s="37">
        <v>0.76470588235294112</v>
      </c>
      <c r="AD54" s="336">
        <v>50</v>
      </c>
      <c r="AE54" s="37">
        <v>0.59523809523809523</v>
      </c>
      <c r="AF54" s="336">
        <v>5</v>
      </c>
      <c r="AG54" s="37">
        <v>0.1</v>
      </c>
      <c r="AH54" s="336">
        <v>39</v>
      </c>
      <c r="AI54" s="37">
        <v>0.78</v>
      </c>
      <c r="AJ54" s="336">
        <v>14</v>
      </c>
      <c r="AK54" s="37">
        <v>0.28000000000000003</v>
      </c>
      <c r="AL54" s="207">
        <v>45</v>
      </c>
      <c r="AM54" s="208">
        <v>0.5357142857142857</v>
      </c>
      <c r="AN54" s="207">
        <v>41</v>
      </c>
      <c r="AO54" s="208">
        <v>0.91111111111111109</v>
      </c>
      <c r="AP54" s="207">
        <v>38</v>
      </c>
      <c r="AQ54" s="208">
        <v>0.45238095238095238</v>
      </c>
      <c r="AR54" s="207">
        <v>7</v>
      </c>
      <c r="AS54" s="208">
        <v>0.18421052631578946</v>
      </c>
      <c r="AT54" s="228">
        <v>2631</v>
      </c>
      <c r="AU54" s="340">
        <v>2327</v>
      </c>
      <c r="AV54" s="210">
        <v>0.88445458000760169</v>
      </c>
      <c r="AW54" s="334">
        <v>1787</v>
      </c>
      <c r="AX54" s="211">
        <v>0.76794155565105282</v>
      </c>
      <c r="AY54" s="334">
        <v>2358</v>
      </c>
      <c r="AZ54" s="211">
        <v>0.89623717217787913</v>
      </c>
      <c r="BA54" s="334">
        <v>554</v>
      </c>
      <c r="BB54" s="211">
        <v>0.23494486853265478</v>
      </c>
      <c r="BC54" s="334">
        <v>2071</v>
      </c>
      <c r="BD54" s="211">
        <v>0.87828668363019513</v>
      </c>
      <c r="BE54" s="334">
        <v>1270</v>
      </c>
      <c r="BF54" s="211">
        <v>0.53859202714164545</v>
      </c>
      <c r="BG54" s="212">
        <v>2296</v>
      </c>
      <c r="BH54" s="211">
        <v>0.87267198783732425</v>
      </c>
      <c r="BI54" s="212">
        <v>2103</v>
      </c>
      <c r="BJ54" s="211">
        <v>0.9159407665505227</v>
      </c>
      <c r="BK54" s="212">
        <v>2154</v>
      </c>
      <c r="BL54" s="211">
        <v>0.81870011402508547</v>
      </c>
      <c r="BM54" s="212">
        <v>853</v>
      </c>
      <c r="BN54" s="211">
        <v>0.3960074280408542</v>
      </c>
    </row>
    <row r="55" spans="3:66" x14ac:dyDescent="0.3">
      <c r="C55" s="186" t="s">
        <v>1205</v>
      </c>
      <c r="D55" s="219">
        <v>941</v>
      </c>
      <c r="E55" s="342">
        <v>874</v>
      </c>
      <c r="F55" s="220">
        <v>0.92879914984059508</v>
      </c>
      <c r="G55" s="342">
        <v>728</v>
      </c>
      <c r="H55" s="221">
        <v>0.83295194508009152</v>
      </c>
      <c r="I55" s="342">
        <v>865</v>
      </c>
      <c r="J55" s="221">
        <v>0.91923485653560044</v>
      </c>
      <c r="K55" s="342">
        <v>190</v>
      </c>
      <c r="L55" s="221">
        <v>0.21965317919075145</v>
      </c>
      <c r="M55" s="342">
        <v>762</v>
      </c>
      <c r="N55" s="221">
        <v>0.88092485549132948</v>
      </c>
      <c r="O55" s="342">
        <v>442</v>
      </c>
      <c r="P55" s="221">
        <v>0.51098265895953754</v>
      </c>
      <c r="Q55" s="219">
        <v>849</v>
      </c>
      <c r="R55" s="343">
        <v>0.82214369846878677</v>
      </c>
      <c r="S55" s="219">
        <v>698</v>
      </c>
      <c r="T55" s="221">
        <v>0.90223166843783209</v>
      </c>
      <c r="U55" s="219">
        <v>822</v>
      </c>
      <c r="V55" s="221">
        <v>0.87353878852284805</v>
      </c>
      <c r="W55" s="219">
        <v>298</v>
      </c>
      <c r="X55" s="344">
        <v>0.36253041362530414</v>
      </c>
      <c r="Y55" s="225">
        <v>32</v>
      </c>
      <c r="Z55" s="338">
        <v>23</v>
      </c>
      <c r="AA55" s="197">
        <v>0.71875</v>
      </c>
      <c r="AB55" s="336">
        <v>18</v>
      </c>
      <c r="AC55" s="37">
        <v>0.78260869565217395</v>
      </c>
      <c r="AD55" s="336">
        <v>20</v>
      </c>
      <c r="AE55" s="37">
        <v>0.625</v>
      </c>
      <c r="AF55" s="336">
        <v>1</v>
      </c>
      <c r="AG55" s="37">
        <v>0.05</v>
      </c>
      <c r="AH55" s="336">
        <v>16</v>
      </c>
      <c r="AI55" s="37">
        <v>0.8</v>
      </c>
      <c r="AJ55" s="336">
        <v>6</v>
      </c>
      <c r="AK55" s="37">
        <v>0.3</v>
      </c>
      <c r="AL55" s="207">
        <v>20</v>
      </c>
      <c r="AM55" s="208">
        <v>0.625</v>
      </c>
      <c r="AN55" s="207">
        <v>18</v>
      </c>
      <c r="AO55" s="208">
        <v>0.9</v>
      </c>
      <c r="AP55" s="207">
        <v>18</v>
      </c>
      <c r="AQ55" s="208">
        <v>0.5625</v>
      </c>
      <c r="AR55" s="207">
        <v>4</v>
      </c>
      <c r="AS55" s="208">
        <v>0.22222222222222221</v>
      </c>
      <c r="AT55" s="228">
        <v>900</v>
      </c>
      <c r="AU55" s="340">
        <v>844</v>
      </c>
      <c r="AV55" s="210">
        <v>0.93777777777777782</v>
      </c>
      <c r="AW55" s="334">
        <v>705</v>
      </c>
      <c r="AX55" s="211">
        <v>0.83530805687203791</v>
      </c>
      <c r="AY55" s="334">
        <v>837</v>
      </c>
      <c r="AZ55" s="211">
        <v>0.93</v>
      </c>
      <c r="BA55" s="334">
        <v>185</v>
      </c>
      <c r="BB55" s="211">
        <v>0.22102747909199522</v>
      </c>
      <c r="BC55" s="334">
        <v>738</v>
      </c>
      <c r="BD55" s="211">
        <v>0.88172043010752688</v>
      </c>
      <c r="BE55" s="334">
        <v>430</v>
      </c>
      <c r="BF55" s="211">
        <v>0.51373954599761051</v>
      </c>
      <c r="BG55" s="212">
        <v>821</v>
      </c>
      <c r="BH55" s="211">
        <v>0.91222222222222227</v>
      </c>
      <c r="BI55" s="212">
        <v>672</v>
      </c>
      <c r="BJ55" s="211">
        <v>0.81851400730816082</v>
      </c>
      <c r="BK55" s="212">
        <v>797</v>
      </c>
      <c r="BL55" s="211">
        <v>0.88555555555555554</v>
      </c>
      <c r="BM55" s="212">
        <v>290</v>
      </c>
      <c r="BN55" s="211">
        <v>0.36386449184441655</v>
      </c>
    </row>
    <row r="56" spans="3:66" x14ac:dyDescent="0.3">
      <c r="C56" s="186" t="s">
        <v>1206</v>
      </c>
      <c r="D56" s="219">
        <v>447</v>
      </c>
      <c r="E56" s="342">
        <v>265</v>
      </c>
      <c r="F56" s="220">
        <v>0.59284116331096193</v>
      </c>
      <c r="G56" s="342">
        <v>177</v>
      </c>
      <c r="H56" s="221">
        <v>0.66792452830188676</v>
      </c>
      <c r="I56" s="342">
        <v>341</v>
      </c>
      <c r="J56" s="221">
        <v>0.76286353467561518</v>
      </c>
      <c r="K56" s="342">
        <v>80</v>
      </c>
      <c r="L56" s="221">
        <v>0.23460410557184752</v>
      </c>
      <c r="M56" s="342">
        <v>294</v>
      </c>
      <c r="N56" s="221">
        <v>0.8621700879765396</v>
      </c>
      <c r="O56" s="342">
        <v>186</v>
      </c>
      <c r="P56" s="221">
        <v>0.54545454545454541</v>
      </c>
      <c r="Q56" s="219">
        <v>312</v>
      </c>
      <c r="R56" s="343">
        <v>0.96153846153846156</v>
      </c>
      <c r="S56" s="219">
        <v>300</v>
      </c>
      <c r="T56" s="221">
        <v>0.69798657718120805</v>
      </c>
      <c r="U56" s="219">
        <v>219</v>
      </c>
      <c r="V56" s="221">
        <v>0.48993288590604028</v>
      </c>
      <c r="W56" s="219">
        <v>86</v>
      </c>
      <c r="X56" s="344">
        <v>0.39269406392694062</v>
      </c>
      <c r="Y56" s="225">
        <v>10</v>
      </c>
      <c r="Z56" s="338">
        <v>1</v>
      </c>
      <c r="AA56" s="197">
        <v>0.1</v>
      </c>
      <c r="AB56" s="336">
        <v>0</v>
      </c>
      <c r="AC56" s="37">
        <v>0</v>
      </c>
      <c r="AD56" s="336">
        <v>5</v>
      </c>
      <c r="AE56" s="37">
        <v>0.5</v>
      </c>
      <c r="AF56" s="336">
        <v>1</v>
      </c>
      <c r="AG56" s="37">
        <v>0.2</v>
      </c>
      <c r="AH56" s="336">
        <v>5</v>
      </c>
      <c r="AI56" s="37">
        <v>1</v>
      </c>
      <c r="AJ56" s="336">
        <v>2</v>
      </c>
      <c r="AK56" s="37">
        <v>0.4</v>
      </c>
      <c r="AL56" s="207">
        <v>5</v>
      </c>
      <c r="AM56" s="208">
        <v>0.5</v>
      </c>
      <c r="AN56" s="207">
        <v>5</v>
      </c>
      <c r="AO56" s="208">
        <v>1</v>
      </c>
      <c r="AP56" s="207">
        <v>1</v>
      </c>
      <c r="AQ56" s="208">
        <v>0.1</v>
      </c>
      <c r="AR56" s="207">
        <v>0</v>
      </c>
      <c r="AS56" s="208">
        <v>0</v>
      </c>
      <c r="AT56" s="228">
        <v>430</v>
      </c>
      <c r="AU56" s="340">
        <v>262</v>
      </c>
      <c r="AV56" s="210">
        <v>0.6093023255813953</v>
      </c>
      <c r="AW56" s="334">
        <v>176</v>
      </c>
      <c r="AX56" s="211">
        <v>0.6717557251908397</v>
      </c>
      <c r="AY56" s="334">
        <v>332</v>
      </c>
      <c r="AZ56" s="211">
        <v>0.77209302325581397</v>
      </c>
      <c r="BA56" s="334">
        <v>77</v>
      </c>
      <c r="BB56" s="211">
        <v>0.23192771084337349</v>
      </c>
      <c r="BC56" s="334">
        <v>286</v>
      </c>
      <c r="BD56" s="211">
        <v>0.86144578313253017</v>
      </c>
      <c r="BE56" s="334">
        <v>182</v>
      </c>
      <c r="BF56" s="211">
        <v>0.54819277108433739</v>
      </c>
      <c r="BG56" s="212">
        <v>303</v>
      </c>
      <c r="BH56" s="211">
        <v>0.70465116279069773</v>
      </c>
      <c r="BI56" s="212">
        <v>292</v>
      </c>
      <c r="BJ56" s="211">
        <v>0.9636963696369637</v>
      </c>
      <c r="BK56" s="212">
        <v>216</v>
      </c>
      <c r="BL56" s="211">
        <v>0.50232558139534889</v>
      </c>
      <c r="BM56" s="212">
        <v>86</v>
      </c>
      <c r="BN56" s="211">
        <v>0.39814814814814814</v>
      </c>
    </row>
    <row r="57" spans="3:66" x14ac:dyDescent="0.3">
      <c r="C57" s="186" t="s">
        <v>1207</v>
      </c>
      <c r="D57" s="219">
        <v>177</v>
      </c>
      <c r="E57" s="342">
        <v>166</v>
      </c>
      <c r="F57" s="220">
        <v>0.93785310734463279</v>
      </c>
      <c r="G57" s="342">
        <v>104</v>
      </c>
      <c r="H57" s="221">
        <v>0.62650602409638556</v>
      </c>
      <c r="I57" s="342">
        <v>163</v>
      </c>
      <c r="J57" s="221">
        <v>0.92090395480225984</v>
      </c>
      <c r="K57" s="342">
        <v>48</v>
      </c>
      <c r="L57" s="221">
        <v>0.29447852760736198</v>
      </c>
      <c r="M57" s="342">
        <v>135</v>
      </c>
      <c r="N57" s="221">
        <v>0.82822085889570551</v>
      </c>
      <c r="O57" s="342">
        <v>87</v>
      </c>
      <c r="P57" s="221">
        <v>0.53374233128834359</v>
      </c>
      <c r="Q57" s="219">
        <v>159</v>
      </c>
      <c r="R57" s="343">
        <v>0.96226415094339623</v>
      </c>
      <c r="S57" s="219">
        <v>153</v>
      </c>
      <c r="T57" s="221">
        <v>0.89830508474576276</v>
      </c>
      <c r="U57" s="219">
        <v>157</v>
      </c>
      <c r="V57" s="221">
        <v>0.88700564971751417</v>
      </c>
      <c r="W57" s="219">
        <v>52</v>
      </c>
      <c r="X57" s="344">
        <v>0.33121019108280253</v>
      </c>
      <c r="Y57" s="225">
        <v>4</v>
      </c>
      <c r="Z57" s="338">
        <v>3</v>
      </c>
      <c r="AA57" s="197">
        <v>0.75</v>
      </c>
      <c r="AB57" s="336">
        <v>1</v>
      </c>
      <c r="AC57" s="37">
        <v>0.33333333333333331</v>
      </c>
      <c r="AD57" s="336">
        <v>3</v>
      </c>
      <c r="AE57" s="37">
        <v>0.75</v>
      </c>
      <c r="AF57" s="336">
        <v>0</v>
      </c>
      <c r="AG57" s="37">
        <v>0</v>
      </c>
      <c r="AH57" s="336">
        <v>2</v>
      </c>
      <c r="AI57" s="37">
        <v>0.66666666666666663</v>
      </c>
      <c r="AJ57" s="336">
        <v>0</v>
      </c>
      <c r="AK57" s="37">
        <v>0</v>
      </c>
      <c r="AL57" s="207">
        <v>3</v>
      </c>
      <c r="AM57" s="208">
        <v>0.75</v>
      </c>
      <c r="AN57" s="207">
        <v>3</v>
      </c>
      <c r="AO57" s="208">
        <v>1</v>
      </c>
      <c r="AP57" s="207">
        <v>3</v>
      </c>
      <c r="AQ57" s="208">
        <v>0.75</v>
      </c>
      <c r="AR57" s="207">
        <v>0</v>
      </c>
      <c r="AS57" s="208">
        <v>0</v>
      </c>
      <c r="AT57" s="228">
        <v>161</v>
      </c>
      <c r="AU57" s="340">
        <v>152</v>
      </c>
      <c r="AV57" s="210">
        <v>0.94409937888198758</v>
      </c>
      <c r="AW57" s="334">
        <v>98</v>
      </c>
      <c r="AX57" s="211">
        <v>0.64473684210526316</v>
      </c>
      <c r="AY57" s="334">
        <v>149</v>
      </c>
      <c r="AZ57" s="211">
        <v>0.92546583850931674</v>
      </c>
      <c r="BA57" s="334">
        <v>43</v>
      </c>
      <c r="BB57" s="211">
        <v>0.28859060402684567</v>
      </c>
      <c r="BC57" s="334">
        <v>125</v>
      </c>
      <c r="BD57" s="211">
        <v>0.83892617449664431</v>
      </c>
      <c r="BE57" s="334">
        <v>80</v>
      </c>
      <c r="BF57" s="211">
        <v>0.53691275167785235</v>
      </c>
      <c r="BG57" s="212">
        <v>145</v>
      </c>
      <c r="BH57" s="211">
        <v>0.90062111801242239</v>
      </c>
      <c r="BI57" s="212">
        <v>141</v>
      </c>
      <c r="BJ57" s="211">
        <v>0.97241379310344822</v>
      </c>
      <c r="BK57" s="212">
        <v>143</v>
      </c>
      <c r="BL57" s="211">
        <v>0.88819875776397517</v>
      </c>
      <c r="BM57" s="212">
        <v>49</v>
      </c>
      <c r="BN57" s="211">
        <v>0.34265734265734266</v>
      </c>
    </row>
    <row r="58" spans="3:66" x14ac:dyDescent="0.3">
      <c r="C58" s="186" t="s">
        <v>1208</v>
      </c>
      <c r="D58" s="219">
        <v>638</v>
      </c>
      <c r="E58" s="342">
        <v>585</v>
      </c>
      <c r="F58" s="220">
        <v>0.91692789968652033</v>
      </c>
      <c r="G58" s="342">
        <v>455</v>
      </c>
      <c r="H58" s="221">
        <v>0.77777777777777779</v>
      </c>
      <c r="I58" s="342">
        <v>554</v>
      </c>
      <c r="J58" s="221">
        <v>0.86833855799373039</v>
      </c>
      <c r="K58" s="342">
        <v>113</v>
      </c>
      <c r="L58" s="221">
        <v>0.20397111913357402</v>
      </c>
      <c r="M58" s="342">
        <v>500</v>
      </c>
      <c r="N58" s="221">
        <v>0.90252707581227432</v>
      </c>
      <c r="O58" s="342">
        <v>296</v>
      </c>
      <c r="P58" s="221">
        <v>0.53429602888086647</v>
      </c>
      <c r="Q58" s="219">
        <v>546</v>
      </c>
      <c r="R58" s="343">
        <v>0.96336996336996339</v>
      </c>
      <c r="S58" s="219">
        <v>526</v>
      </c>
      <c r="T58" s="221">
        <v>0.85579937304075238</v>
      </c>
      <c r="U58" s="219">
        <v>532</v>
      </c>
      <c r="V58" s="221">
        <v>0.83385579937304077</v>
      </c>
      <c r="W58" s="219">
        <v>228</v>
      </c>
      <c r="X58" s="344">
        <v>0.42857142857142855</v>
      </c>
      <c r="Y58" s="225">
        <v>27</v>
      </c>
      <c r="Z58" s="338">
        <v>14</v>
      </c>
      <c r="AA58" s="197">
        <v>0.51851851851851849</v>
      </c>
      <c r="AB58" s="336">
        <v>11</v>
      </c>
      <c r="AC58" s="37">
        <v>0.7857142857142857</v>
      </c>
      <c r="AD58" s="336">
        <v>12</v>
      </c>
      <c r="AE58" s="37">
        <v>0.44444444444444442</v>
      </c>
      <c r="AF58" s="336">
        <v>0</v>
      </c>
      <c r="AG58" s="37">
        <v>0</v>
      </c>
      <c r="AH58" s="336">
        <v>7</v>
      </c>
      <c r="AI58" s="37">
        <v>0.58333333333333337</v>
      </c>
      <c r="AJ58" s="336">
        <v>2</v>
      </c>
      <c r="AK58" s="37">
        <v>0.16666666666666666</v>
      </c>
      <c r="AL58" s="207">
        <v>9</v>
      </c>
      <c r="AM58" s="208">
        <v>0.33333333333333331</v>
      </c>
      <c r="AN58" s="207">
        <v>7</v>
      </c>
      <c r="AO58" s="208">
        <v>0.77777777777777779</v>
      </c>
      <c r="AP58" s="207">
        <v>8</v>
      </c>
      <c r="AQ58" s="208">
        <v>0.29629629629629628</v>
      </c>
      <c r="AR58" s="207">
        <v>0</v>
      </c>
      <c r="AS58" s="208">
        <v>0</v>
      </c>
      <c r="AT58" s="228">
        <v>602</v>
      </c>
      <c r="AU58" s="340">
        <v>567</v>
      </c>
      <c r="AV58" s="210">
        <v>0.94186046511627908</v>
      </c>
      <c r="AW58" s="334">
        <v>440</v>
      </c>
      <c r="AX58" s="211">
        <v>0.77601410934744264</v>
      </c>
      <c r="AY58" s="334">
        <v>538</v>
      </c>
      <c r="AZ58" s="211">
        <v>0.89368770764119598</v>
      </c>
      <c r="BA58" s="334">
        <v>112</v>
      </c>
      <c r="BB58" s="211">
        <v>0.20817843866171004</v>
      </c>
      <c r="BC58" s="334">
        <v>489</v>
      </c>
      <c r="BD58" s="211">
        <v>0.90892193308550184</v>
      </c>
      <c r="BE58" s="334">
        <v>293</v>
      </c>
      <c r="BF58" s="211">
        <v>0.54460966542750933</v>
      </c>
      <c r="BG58" s="212">
        <v>533</v>
      </c>
      <c r="BH58" s="211">
        <v>0.88538205980066442</v>
      </c>
      <c r="BI58" s="212">
        <v>516</v>
      </c>
      <c r="BJ58" s="211">
        <v>0.96810506566604126</v>
      </c>
      <c r="BK58" s="212">
        <v>520</v>
      </c>
      <c r="BL58" s="211">
        <v>0.86378737541528239</v>
      </c>
      <c r="BM58" s="212">
        <v>228</v>
      </c>
      <c r="BN58" s="211">
        <v>0.43846153846153846</v>
      </c>
    </row>
    <row r="59" spans="3:66" x14ac:dyDescent="0.3">
      <c r="C59" s="186" t="s">
        <v>1209</v>
      </c>
      <c r="D59" s="219">
        <v>554</v>
      </c>
      <c r="E59" s="342">
        <v>516</v>
      </c>
      <c r="F59" s="220">
        <v>0.93140794223826717</v>
      </c>
      <c r="G59" s="342">
        <v>380</v>
      </c>
      <c r="H59" s="221">
        <v>0.73643410852713176</v>
      </c>
      <c r="I59" s="342">
        <v>515</v>
      </c>
      <c r="J59" s="221">
        <v>0.9296028880866426</v>
      </c>
      <c r="K59" s="342">
        <v>141</v>
      </c>
      <c r="L59" s="221">
        <v>0.27378640776699031</v>
      </c>
      <c r="M59" s="342">
        <v>444</v>
      </c>
      <c r="N59" s="221">
        <v>0.86213592233009706</v>
      </c>
      <c r="O59" s="342">
        <v>290</v>
      </c>
      <c r="P59" s="221">
        <v>0.56310679611650483</v>
      </c>
      <c r="Q59" s="219">
        <v>505</v>
      </c>
      <c r="R59" s="343">
        <v>0.97623762376237622</v>
      </c>
      <c r="S59" s="219">
        <v>493</v>
      </c>
      <c r="T59" s="221">
        <v>0.91155234657039708</v>
      </c>
      <c r="U59" s="219">
        <v>489</v>
      </c>
      <c r="V59" s="221">
        <v>0.88267148014440433</v>
      </c>
      <c r="W59" s="219">
        <v>204</v>
      </c>
      <c r="X59" s="344">
        <v>0.41717791411042943</v>
      </c>
      <c r="Y59" s="225">
        <v>11</v>
      </c>
      <c r="Z59" s="338">
        <v>10</v>
      </c>
      <c r="AA59" s="197">
        <v>0.90909090909090906</v>
      </c>
      <c r="AB59" s="336">
        <v>9</v>
      </c>
      <c r="AC59" s="37">
        <v>0.9</v>
      </c>
      <c r="AD59" s="336">
        <v>10</v>
      </c>
      <c r="AE59" s="37">
        <v>0.90909090909090906</v>
      </c>
      <c r="AF59" s="336">
        <v>3</v>
      </c>
      <c r="AG59" s="37">
        <v>0.3</v>
      </c>
      <c r="AH59" s="336">
        <v>9</v>
      </c>
      <c r="AI59" s="37">
        <v>0.9</v>
      </c>
      <c r="AJ59" s="336">
        <v>4</v>
      </c>
      <c r="AK59" s="37">
        <v>0.4</v>
      </c>
      <c r="AL59" s="207">
        <v>8</v>
      </c>
      <c r="AM59" s="208">
        <v>0.72727272727272729</v>
      </c>
      <c r="AN59" s="207">
        <v>8</v>
      </c>
      <c r="AO59" s="208">
        <v>1</v>
      </c>
      <c r="AP59" s="207">
        <v>8</v>
      </c>
      <c r="AQ59" s="208">
        <v>0.72727272727272729</v>
      </c>
      <c r="AR59" s="207">
        <v>3</v>
      </c>
      <c r="AS59" s="208">
        <v>0.375</v>
      </c>
      <c r="AT59" s="228">
        <v>538</v>
      </c>
      <c r="AU59" s="340">
        <v>502</v>
      </c>
      <c r="AV59" s="210">
        <v>0.93308550185873607</v>
      </c>
      <c r="AW59" s="334">
        <v>368</v>
      </c>
      <c r="AX59" s="211">
        <v>0.73306772908366535</v>
      </c>
      <c r="AY59" s="334">
        <v>502</v>
      </c>
      <c r="AZ59" s="211">
        <v>0.93308550185873607</v>
      </c>
      <c r="BA59" s="334">
        <v>137</v>
      </c>
      <c r="BB59" s="211">
        <v>0.27290836653386452</v>
      </c>
      <c r="BC59" s="334">
        <v>433</v>
      </c>
      <c r="BD59" s="211">
        <v>0.86254980079681276</v>
      </c>
      <c r="BE59" s="334">
        <v>285</v>
      </c>
      <c r="BF59" s="211">
        <v>0.5677290836653387</v>
      </c>
      <c r="BG59" s="212">
        <v>494</v>
      </c>
      <c r="BH59" s="211">
        <v>0.91821561338289959</v>
      </c>
      <c r="BI59" s="212">
        <v>482</v>
      </c>
      <c r="BJ59" s="211">
        <v>0.97570850202429149</v>
      </c>
      <c r="BK59" s="212">
        <v>478</v>
      </c>
      <c r="BL59" s="211">
        <v>0.88847583643122674</v>
      </c>
      <c r="BM59" s="212">
        <v>200</v>
      </c>
      <c r="BN59" s="211">
        <v>0.41841004184100417</v>
      </c>
    </row>
    <row r="60" spans="3:66" x14ac:dyDescent="0.3">
      <c r="C60" s="32" t="s">
        <v>138</v>
      </c>
      <c r="D60" s="219">
        <v>16375</v>
      </c>
      <c r="E60" s="342">
        <v>14979</v>
      </c>
      <c r="F60" s="220">
        <v>0.91474809160305348</v>
      </c>
      <c r="G60" s="342">
        <v>10582</v>
      </c>
      <c r="H60" s="221">
        <v>0.70645570465318108</v>
      </c>
      <c r="I60" s="342">
        <v>14874</v>
      </c>
      <c r="J60" s="221">
        <v>0.9083358778625954</v>
      </c>
      <c r="K60" s="342">
        <v>4249</v>
      </c>
      <c r="L60" s="221">
        <v>0.2856662632782036</v>
      </c>
      <c r="M60" s="342">
        <v>13256</v>
      </c>
      <c r="N60" s="221">
        <v>0.89121957778674199</v>
      </c>
      <c r="O60" s="342">
        <v>8691</v>
      </c>
      <c r="P60" s="221">
        <v>0.58430818878580071</v>
      </c>
      <c r="Q60" s="219">
        <v>13891</v>
      </c>
      <c r="R60" s="343">
        <v>0.87502699589662369</v>
      </c>
      <c r="S60" s="219">
        <v>12155</v>
      </c>
      <c r="T60" s="221">
        <v>0.84830534351145037</v>
      </c>
      <c r="U60" s="219">
        <v>13471</v>
      </c>
      <c r="V60" s="221">
        <v>0.82265648854961837</v>
      </c>
      <c r="W60" s="219">
        <v>5217</v>
      </c>
      <c r="X60" s="344">
        <v>0.38727637146462773</v>
      </c>
      <c r="Y60" s="225">
        <v>1024</v>
      </c>
      <c r="Z60" s="338">
        <v>777</v>
      </c>
      <c r="AA60" s="197">
        <v>0.7587890625</v>
      </c>
      <c r="AB60" s="336">
        <v>605</v>
      </c>
      <c r="AC60" s="37">
        <v>0.7786357786357786</v>
      </c>
      <c r="AD60" s="336">
        <v>744</v>
      </c>
      <c r="AE60" s="37">
        <v>0.7265625</v>
      </c>
      <c r="AF60" s="336">
        <v>135</v>
      </c>
      <c r="AG60" s="37">
        <v>0.18145161290322581</v>
      </c>
      <c r="AH60" s="336">
        <v>644</v>
      </c>
      <c r="AI60" s="37">
        <v>0.86559139784946237</v>
      </c>
      <c r="AJ60" s="336">
        <v>325</v>
      </c>
      <c r="AK60" s="37">
        <v>0.43682795698924731</v>
      </c>
      <c r="AL60" s="207">
        <v>633</v>
      </c>
      <c r="AM60" s="208">
        <v>0.6181640625</v>
      </c>
      <c r="AN60" s="207">
        <v>564</v>
      </c>
      <c r="AO60" s="208">
        <v>0.89099526066350709</v>
      </c>
      <c r="AP60" s="207">
        <v>573</v>
      </c>
      <c r="AQ60" s="208">
        <v>0.5595703125</v>
      </c>
      <c r="AR60" s="207">
        <v>192</v>
      </c>
      <c r="AS60" s="208">
        <v>0.33507853403141363</v>
      </c>
      <c r="AT60" s="228">
        <v>15263</v>
      </c>
      <c r="AU60" s="340">
        <v>14129</v>
      </c>
      <c r="AV60" s="210">
        <v>0.92570267968289333</v>
      </c>
      <c r="AW60" s="334">
        <v>9937</v>
      </c>
      <c r="AX60" s="211">
        <v>0.70330525868780525</v>
      </c>
      <c r="AY60" s="334">
        <v>14058</v>
      </c>
      <c r="AZ60" s="211">
        <v>0.92105090742318019</v>
      </c>
      <c r="BA60" s="334">
        <v>4077</v>
      </c>
      <c r="BB60" s="211">
        <v>0.29001280409731112</v>
      </c>
      <c r="BC60" s="334">
        <v>12549</v>
      </c>
      <c r="BD60" s="211">
        <v>0.89265898420827994</v>
      </c>
      <c r="BE60" s="334">
        <v>8311</v>
      </c>
      <c r="BF60" s="211">
        <v>0.59119362640489403</v>
      </c>
      <c r="BG60" s="212">
        <v>13197</v>
      </c>
      <c r="BH60" s="211">
        <v>0.86463997903426593</v>
      </c>
      <c r="BI60" s="212">
        <v>11548</v>
      </c>
      <c r="BJ60" s="211">
        <v>0.87504735924831401</v>
      </c>
      <c r="BK60" s="212">
        <v>12841</v>
      </c>
      <c r="BL60" s="211">
        <v>0.8413155998165498</v>
      </c>
      <c r="BM60" s="212">
        <v>5005</v>
      </c>
      <c r="BN60" s="211">
        <v>0.38976715209095864</v>
      </c>
    </row>
    <row r="61" spans="3:66" x14ac:dyDescent="0.3">
      <c r="C61" s="195" t="s">
        <v>139</v>
      </c>
      <c r="D61" s="219">
        <v>1751</v>
      </c>
      <c r="E61" s="342">
        <v>1624</v>
      </c>
      <c r="F61" s="220">
        <v>0.92747001713306687</v>
      </c>
      <c r="G61" s="342">
        <v>1125</v>
      </c>
      <c r="H61" s="221">
        <v>0.69273399014778325</v>
      </c>
      <c r="I61" s="342">
        <v>1607</v>
      </c>
      <c r="J61" s="221">
        <v>0.91776127926898909</v>
      </c>
      <c r="K61" s="342">
        <v>440</v>
      </c>
      <c r="L61" s="221">
        <v>0.27380211574362168</v>
      </c>
      <c r="M61" s="342">
        <v>1458</v>
      </c>
      <c r="N61" s="221">
        <v>0.90728064716863721</v>
      </c>
      <c r="O61" s="342">
        <v>957</v>
      </c>
      <c r="P61" s="221">
        <v>0.59551960174237706</v>
      </c>
      <c r="Q61" s="219">
        <v>1554</v>
      </c>
      <c r="R61" s="343">
        <v>0.90411840411840416</v>
      </c>
      <c r="S61" s="219">
        <v>1405</v>
      </c>
      <c r="T61" s="221">
        <v>0.88749286122215876</v>
      </c>
      <c r="U61" s="219">
        <v>1529</v>
      </c>
      <c r="V61" s="221">
        <v>0.87321530553969162</v>
      </c>
      <c r="W61" s="219">
        <v>597</v>
      </c>
      <c r="X61" s="344">
        <v>0.39045127534336166</v>
      </c>
      <c r="Y61" s="225">
        <v>115</v>
      </c>
      <c r="Z61" s="338">
        <v>94</v>
      </c>
      <c r="AA61" s="197">
        <v>0.81739130434782614</v>
      </c>
      <c r="AB61" s="336">
        <v>73</v>
      </c>
      <c r="AC61" s="37">
        <v>0.77659574468085102</v>
      </c>
      <c r="AD61" s="336">
        <v>88</v>
      </c>
      <c r="AE61" s="37">
        <v>0.76521739130434785</v>
      </c>
      <c r="AF61" s="336">
        <v>18</v>
      </c>
      <c r="AG61" s="37">
        <v>0.20454545454545456</v>
      </c>
      <c r="AH61" s="336">
        <v>76</v>
      </c>
      <c r="AI61" s="37">
        <v>0.86363636363636365</v>
      </c>
      <c r="AJ61" s="336">
        <v>45</v>
      </c>
      <c r="AK61" s="37">
        <v>0.51136363636363635</v>
      </c>
      <c r="AL61" s="207">
        <v>75</v>
      </c>
      <c r="AM61" s="208">
        <v>0.65217391304347827</v>
      </c>
      <c r="AN61" s="207">
        <v>69</v>
      </c>
      <c r="AO61" s="208">
        <v>0.92</v>
      </c>
      <c r="AP61" s="207">
        <v>74</v>
      </c>
      <c r="AQ61" s="208">
        <v>0.64347826086956517</v>
      </c>
      <c r="AR61" s="207">
        <v>25</v>
      </c>
      <c r="AS61" s="208">
        <v>0.33783783783783783</v>
      </c>
      <c r="AT61" s="228">
        <v>1629</v>
      </c>
      <c r="AU61" s="340">
        <v>1525</v>
      </c>
      <c r="AV61" s="210">
        <v>0.93615715162676494</v>
      </c>
      <c r="AW61" s="334">
        <v>1049</v>
      </c>
      <c r="AX61" s="211">
        <v>0.68786885245901641</v>
      </c>
      <c r="AY61" s="334">
        <v>1514</v>
      </c>
      <c r="AZ61" s="211">
        <v>0.92940454266421113</v>
      </c>
      <c r="BA61" s="334">
        <v>418</v>
      </c>
      <c r="BB61" s="211">
        <v>0.2760898282694848</v>
      </c>
      <c r="BC61" s="334">
        <v>1377</v>
      </c>
      <c r="BD61" s="211">
        <v>0.9095112285336856</v>
      </c>
      <c r="BE61" s="334">
        <v>907</v>
      </c>
      <c r="BF61" s="211">
        <v>0.5990752972258917</v>
      </c>
      <c r="BG61" s="212">
        <v>1474</v>
      </c>
      <c r="BH61" s="211">
        <v>0.90484960098219769</v>
      </c>
      <c r="BI61" s="212">
        <v>1334</v>
      </c>
      <c r="BJ61" s="211">
        <v>0.9050203527815468</v>
      </c>
      <c r="BK61" s="212">
        <v>1450</v>
      </c>
      <c r="BL61" s="211">
        <v>0.89011663597298951</v>
      </c>
      <c r="BM61" s="212">
        <v>571</v>
      </c>
      <c r="BN61" s="211">
        <v>0.39379310344827584</v>
      </c>
    </row>
    <row r="62" spans="3:66" x14ac:dyDescent="0.3">
      <c r="C62" s="186" t="s">
        <v>1210</v>
      </c>
      <c r="D62" s="219">
        <v>229</v>
      </c>
      <c r="E62" s="342">
        <v>221</v>
      </c>
      <c r="F62" s="220">
        <v>0.96506550218340614</v>
      </c>
      <c r="G62" s="342">
        <v>178</v>
      </c>
      <c r="H62" s="221">
        <v>0.80542986425339369</v>
      </c>
      <c r="I62" s="342">
        <v>220</v>
      </c>
      <c r="J62" s="221">
        <v>0.9606986899563319</v>
      </c>
      <c r="K62" s="342">
        <v>56</v>
      </c>
      <c r="L62" s="221">
        <v>0.25454545454545452</v>
      </c>
      <c r="M62" s="342">
        <v>200</v>
      </c>
      <c r="N62" s="221">
        <v>0.90909090909090906</v>
      </c>
      <c r="O62" s="342">
        <v>142</v>
      </c>
      <c r="P62" s="221">
        <v>0.6454545454545455</v>
      </c>
      <c r="Q62" s="219">
        <v>213</v>
      </c>
      <c r="R62" s="343">
        <v>0.96713615023474175</v>
      </c>
      <c r="S62" s="219">
        <v>206</v>
      </c>
      <c r="T62" s="221">
        <v>0.93013100436681218</v>
      </c>
      <c r="U62" s="219">
        <v>213</v>
      </c>
      <c r="V62" s="221">
        <v>0.93013100436681218</v>
      </c>
      <c r="W62" s="219">
        <v>108</v>
      </c>
      <c r="X62" s="344">
        <v>0.50704225352112675</v>
      </c>
      <c r="Y62" s="225">
        <v>16</v>
      </c>
      <c r="Z62" s="338">
        <v>13</v>
      </c>
      <c r="AA62" s="197">
        <v>0.8125</v>
      </c>
      <c r="AB62" s="336">
        <v>9</v>
      </c>
      <c r="AC62" s="37">
        <v>0.69230769230769229</v>
      </c>
      <c r="AD62" s="336">
        <v>13</v>
      </c>
      <c r="AE62" s="37">
        <v>0.8125</v>
      </c>
      <c r="AF62" s="336">
        <v>4</v>
      </c>
      <c r="AG62" s="37">
        <v>0.30769230769230771</v>
      </c>
      <c r="AH62" s="336">
        <v>10</v>
      </c>
      <c r="AI62" s="37">
        <v>0.76923076923076927</v>
      </c>
      <c r="AJ62" s="336">
        <v>8</v>
      </c>
      <c r="AK62" s="37">
        <v>0.61538461538461542</v>
      </c>
      <c r="AL62" s="207">
        <v>12</v>
      </c>
      <c r="AM62" s="208">
        <v>0.75</v>
      </c>
      <c r="AN62" s="207">
        <v>10</v>
      </c>
      <c r="AO62" s="208">
        <v>0.83333333333333337</v>
      </c>
      <c r="AP62" s="207">
        <v>12</v>
      </c>
      <c r="AQ62" s="208">
        <v>0.75</v>
      </c>
      <c r="AR62" s="207">
        <v>4</v>
      </c>
      <c r="AS62" s="208">
        <v>0.33333333333333331</v>
      </c>
      <c r="AT62" s="228">
        <v>213</v>
      </c>
      <c r="AU62" s="340">
        <v>208</v>
      </c>
      <c r="AV62" s="210">
        <v>0.97652582159624413</v>
      </c>
      <c r="AW62" s="334">
        <v>169</v>
      </c>
      <c r="AX62" s="211">
        <v>0.8125</v>
      </c>
      <c r="AY62" s="334">
        <v>207</v>
      </c>
      <c r="AZ62" s="211">
        <v>0.971830985915493</v>
      </c>
      <c r="BA62" s="334">
        <v>52</v>
      </c>
      <c r="BB62" s="211">
        <v>0.25120772946859904</v>
      </c>
      <c r="BC62" s="334">
        <v>190</v>
      </c>
      <c r="BD62" s="211">
        <v>0.91787439613526567</v>
      </c>
      <c r="BE62" s="334">
        <v>134</v>
      </c>
      <c r="BF62" s="211">
        <v>0.64734299516908211</v>
      </c>
      <c r="BG62" s="212">
        <v>201</v>
      </c>
      <c r="BH62" s="211">
        <v>0.94366197183098588</v>
      </c>
      <c r="BI62" s="212">
        <v>196</v>
      </c>
      <c r="BJ62" s="211">
        <v>0.97512437810945274</v>
      </c>
      <c r="BK62" s="212">
        <v>201</v>
      </c>
      <c r="BL62" s="211">
        <v>0.94366197183098588</v>
      </c>
      <c r="BM62" s="212">
        <v>104</v>
      </c>
      <c r="BN62" s="211">
        <v>0.51741293532338306</v>
      </c>
    </row>
    <row r="63" spans="3:66" x14ac:dyDescent="0.3">
      <c r="C63" s="186" t="s">
        <v>1211</v>
      </c>
      <c r="D63" s="219">
        <v>640</v>
      </c>
      <c r="E63" s="342">
        <v>608</v>
      </c>
      <c r="F63" s="220">
        <v>0.95</v>
      </c>
      <c r="G63" s="342">
        <v>369</v>
      </c>
      <c r="H63" s="221">
        <v>0.60690789473684215</v>
      </c>
      <c r="I63" s="342">
        <v>606</v>
      </c>
      <c r="J63" s="221">
        <v>0.94687500000000002</v>
      </c>
      <c r="K63" s="342">
        <v>165</v>
      </c>
      <c r="L63" s="221">
        <v>0.2722772277227723</v>
      </c>
      <c r="M63" s="342">
        <v>551</v>
      </c>
      <c r="N63" s="221">
        <v>0.9092409240924092</v>
      </c>
      <c r="O63" s="342">
        <v>357</v>
      </c>
      <c r="P63" s="221">
        <v>0.58910891089108908</v>
      </c>
      <c r="Q63" s="219">
        <v>585</v>
      </c>
      <c r="R63" s="343">
        <v>0.89914529914529917</v>
      </c>
      <c r="S63" s="219">
        <v>526</v>
      </c>
      <c r="T63" s="221">
        <v>0.9140625</v>
      </c>
      <c r="U63" s="219">
        <v>574</v>
      </c>
      <c r="V63" s="221">
        <v>0.89687499999999998</v>
      </c>
      <c r="W63" s="219">
        <v>188</v>
      </c>
      <c r="X63" s="344">
        <v>0.32752613240418116</v>
      </c>
      <c r="Y63" s="225">
        <v>36</v>
      </c>
      <c r="Z63" s="338">
        <v>30</v>
      </c>
      <c r="AA63" s="197">
        <v>0.83333333333333337</v>
      </c>
      <c r="AB63" s="336">
        <v>23</v>
      </c>
      <c r="AC63" s="37">
        <v>0.76666666666666672</v>
      </c>
      <c r="AD63" s="336">
        <v>28</v>
      </c>
      <c r="AE63" s="37">
        <v>0.77777777777777779</v>
      </c>
      <c r="AF63" s="336">
        <v>1</v>
      </c>
      <c r="AG63" s="37">
        <v>3.5714285714285712E-2</v>
      </c>
      <c r="AH63" s="336">
        <v>26</v>
      </c>
      <c r="AI63" s="37">
        <v>0.9285714285714286</v>
      </c>
      <c r="AJ63" s="336">
        <v>10</v>
      </c>
      <c r="AK63" s="37">
        <v>0.35714285714285715</v>
      </c>
      <c r="AL63" s="207">
        <v>24</v>
      </c>
      <c r="AM63" s="208">
        <v>0.66666666666666663</v>
      </c>
      <c r="AN63" s="207">
        <v>21</v>
      </c>
      <c r="AO63" s="208">
        <v>0.875</v>
      </c>
      <c r="AP63" s="207">
        <v>24</v>
      </c>
      <c r="AQ63" s="208">
        <v>0.66666666666666663</v>
      </c>
      <c r="AR63" s="207">
        <v>5</v>
      </c>
      <c r="AS63" s="208">
        <v>0.20833333333333334</v>
      </c>
      <c r="AT63" s="228">
        <v>600</v>
      </c>
      <c r="AU63" s="340">
        <v>576</v>
      </c>
      <c r="AV63" s="210">
        <v>0.96</v>
      </c>
      <c r="AW63" s="334">
        <v>345</v>
      </c>
      <c r="AX63" s="211">
        <v>0.59895833333333337</v>
      </c>
      <c r="AY63" s="334">
        <v>576</v>
      </c>
      <c r="AZ63" s="211">
        <v>0.96</v>
      </c>
      <c r="BA63" s="334">
        <v>162</v>
      </c>
      <c r="BB63" s="211">
        <v>0.28125</v>
      </c>
      <c r="BC63" s="334">
        <v>523</v>
      </c>
      <c r="BD63" s="211">
        <v>0.90798611111111116</v>
      </c>
      <c r="BE63" s="334">
        <v>345</v>
      </c>
      <c r="BF63" s="211">
        <v>0.59895833333333337</v>
      </c>
      <c r="BG63" s="212">
        <v>559</v>
      </c>
      <c r="BH63" s="211">
        <v>0.93166666666666664</v>
      </c>
      <c r="BI63" s="212">
        <v>504</v>
      </c>
      <c r="BJ63" s="211">
        <v>0.90161001788908768</v>
      </c>
      <c r="BK63" s="212">
        <v>548</v>
      </c>
      <c r="BL63" s="211">
        <v>0.91333333333333333</v>
      </c>
      <c r="BM63" s="212">
        <v>183</v>
      </c>
      <c r="BN63" s="211">
        <v>0.33394160583941607</v>
      </c>
    </row>
    <row r="64" spans="3:66" x14ac:dyDescent="0.3">
      <c r="C64" s="186" t="s">
        <v>1212</v>
      </c>
      <c r="D64" s="219">
        <v>206</v>
      </c>
      <c r="E64" s="342">
        <v>178</v>
      </c>
      <c r="F64" s="220">
        <v>0.86407766990291257</v>
      </c>
      <c r="G64" s="342">
        <v>139</v>
      </c>
      <c r="H64" s="221">
        <v>0.7808988764044944</v>
      </c>
      <c r="I64" s="342">
        <v>177</v>
      </c>
      <c r="J64" s="221">
        <v>0.85922330097087374</v>
      </c>
      <c r="K64" s="342">
        <v>51</v>
      </c>
      <c r="L64" s="221">
        <v>0.28813559322033899</v>
      </c>
      <c r="M64" s="342">
        <v>162</v>
      </c>
      <c r="N64" s="221">
        <v>0.9152542372881356</v>
      </c>
      <c r="O64" s="342">
        <v>104</v>
      </c>
      <c r="P64" s="221">
        <v>0.58757062146892658</v>
      </c>
      <c r="Q64" s="219">
        <v>165</v>
      </c>
      <c r="R64" s="343">
        <v>0.90909090909090906</v>
      </c>
      <c r="S64" s="219">
        <v>150</v>
      </c>
      <c r="T64" s="221">
        <v>0.80097087378640774</v>
      </c>
      <c r="U64" s="219">
        <v>161</v>
      </c>
      <c r="V64" s="221">
        <v>0.78155339805825241</v>
      </c>
      <c r="W64" s="219">
        <v>70</v>
      </c>
      <c r="X64" s="344">
        <v>0.43478260869565216</v>
      </c>
      <c r="Y64" s="225">
        <v>16</v>
      </c>
      <c r="Z64" s="338">
        <v>13</v>
      </c>
      <c r="AA64" s="197">
        <v>0.8125</v>
      </c>
      <c r="AB64" s="336">
        <v>11</v>
      </c>
      <c r="AC64" s="37">
        <v>0.84615384615384615</v>
      </c>
      <c r="AD64" s="336">
        <v>13</v>
      </c>
      <c r="AE64" s="37">
        <v>0.8125</v>
      </c>
      <c r="AF64" s="336">
        <v>4</v>
      </c>
      <c r="AG64" s="37">
        <v>0.30769230769230771</v>
      </c>
      <c r="AH64" s="336">
        <v>12</v>
      </c>
      <c r="AI64" s="37">
        <v>0.92307692307692313</v>
      </c>
      <c r="AJ64" s="336">
        <v>9</v>
      </c>
      <c r="AK64" s="37">
        <v>0.69230769230769229</v>
      </c>
      <c r="AL64" s="207">
        <v>9</v>
      </c>
      <c r="AM64" s="208">
        <v>0.5625</v>
      </c>
      <c r="AN64" s="207">
        <v>8</v>
      </c>
      <c r="AO64" s="208">
        <v>0.88888888888888884</v>
      </c>
      <c r="AP64" s="207">
        <v>9</v>
      </c>
      <c r="AQ64" s="208">
        <v>0.5625</v>
      </c>
      <c r="AR64" s="207">
        <v>4</v>
      </c>
      <c r="AS64" s="208">
        <v>0.44444444444444442</v>
      </c>
      <c r="AT64" s="228">
        <v>190</v>
      </c>
      <c r="AU64" s="340">
        <v>165</v>
      </c>
      <c r="AV64" s="210">
        <v>0.86842105263157898</v>
      </c>
      <c r="AW64" s="334">
        <v>128</v>
      </c>
      <c r="AX64" s="211">
        <v>0.77575757575757576</v>
      </c>
      <c r="AY64" s="334">
        <v>164</v>
      </c>
      <c r="AZ64" s="211">
        <v>0.86315789473684212</v>
      </c>
      <c r="BA64" s="334">
        <v>47</v>
      </c>
      <c r="BB64" s="211">
        <v>0.28658536585365851</v>
      </c>
      <c r="BC64" s="334">
        <v>150</v>
      </c>
      <c r="BD64" s="211">
        <v>0.91463414634146345</v>
      </c>
      <c r="BE64" s="334">
        <v>95</v>
      </c>
      <c r="BF64" s="211">
        <v>0.57926829268292679</v>
      </c>
      <c r="BG64" s="212">
        <v>156</v>
      </c>
      <c r="BH64" s="211">
        <v>0.82105263157894737</v>
      </c>
      <c r="BI64" s="212">
        <v>142</v>
      </c>
      <c r="BJ64" s="211">
        <v>0.91025641025641024</v>
      </c>
      <c r="BK64" s="212">
        <v>152</v>
      </c>
      <c r="BL64" s="211">
        <v>0.8</v>
      </c>
      <c r="BM64" s="212">
        <v>66</v>
      </c>
      <c r="BN64" s="211">
        <v>0.43421052631578949</v>
      </c>
    </row>
    <row r="65" spans="3:66" x14ac:dyDescent="0.3">
      <c r="C65" s="186" t="s">
        <v>1213</v>
      </c>
      <c r="D65" s="219">
        <v>676</v>
      </c>
      <c r="E65" s="342">
        <v>617</v>
      </c>
      <c r="F65" s="220">
        <v>0.91272189349112431</v>
      </c>
      <c r="G65" s="342">
        <v>439</v>
      </c>
      <c r="H65" s="221">
        <v>0.71150729335494323</v>
      </c>
      <c r="I65" s="342">
        <v>604</v>
      </c>
      <c r="J65" s="221">
        <v>0.89349112426035504</v>
      </c>
      <c r="K65" s="342">
        <v>168</v>
      </c>
      <c r="L65" s="221">
        <v>0.27814569536423839</v>
      </c>
      <c r="M65" s="342">
        <v>545</v>
      </c>
      <c r="N65" s="221">
        <v>0.90231788079470199</v>
      </c>
      <c r="O65" s="342">
        <v>354</v>
      </c>
      <c r="P65" s="221">
        <v>0.58609271523178808</v>
      </c>
      <c r="Q65" s="219">
        <v>591</v>
      </c>
      <c r="R65" s="343">
        <v>0.88494077834179352</v>
      </c>
      <c r="S65" s="219">
        <v>523</v>
      </c>
      <c r="T65" s="221">
        <v>0.87426035502958577</v>
      </c>
      <c r="U65" s="219">
        <v>581</v>
      </c>
      <c r="V65" s="221">
        <v>0.85946745562130178</v>
      </c>
      <c r="W65" s="219">
        <v>231</v>
      </c>
      <c r="X65" s="344">
        <v>0.39759036144578314</v>
      </c>
      <c r="Y65" s="225">
        <v>47</v>
      </c>
      <c r="Z65" s="338">
        <v>38</v>
      </c>
      <c r="AA65" s="197">
        <v>0.80851063829787229</v>
      </c>
      <c r="AB65" s="336">
        <v>30</v>
      </c>
      <c r="AC65" s="37">
        <v>0.78947368421052633</v>
      </c>
      <c r="AD65" s="336">
        <v>34</v>
      </c>
      <c r="AE65" s="37">
        <v>0.72340425531914898</v>
      </c>
      <c r="AF65" s="336">
        <v>9</v>
      </c>
      <c r="AG65" s="37">
        <v>0.26470588235294118</v>
      </c>
      <c r="AH65" s="336">
        <v>28</v>
      </c>
      <c r="AI65" s="37">
        <v>0.82352941176470584</v>
      </c>
      <c r="AJ65" s="336">
        <v>18</v>
      </c>
      <c r="AK65" s="37">
        <v>0.52941176470588236</v>
      </c>
      <c r="AL65" s="207">
        <v>30</v>
      </c>
      <c r="AM65" s="208">
        <v>0.63829787234042556</v>
      </c>
      <c r="AN65" s="207">
        <v>30</v>
      </c>
      <c r="AO65" s="208">
        <v>1</v>
      </c>
      <c r="AP65" s="207">
        <v>29</v>
      </c>
      <c r="AQ65" s="208">
        <v>0.61702127659574468</v>
      </c>
      <c r="AR65" s="207">
        <v>12</v>
      </c>
      <c r="AS65" s="208">
        <v>0.41379310344827586</v>
      </c>
      <c r="AT65" s="228">
        <v>626</v>
      </c>
      <c r="AU65" s="340">
        <v>576</v>
      </c>
      <c r="AV65" s="210">
        <v>0.92012779552715651</v>
      </c>
      <c r="AW65" s="334">
        <v>407</v>
      </c>
      <c r="AX65" s="211">
        <v>0.70659722222222221</v>
      </c>
      <c r="AY65" s="334">
        <v>567</v>
      </c>
      <c r="AZ65" s="211">
        <v>0.90575079872204478</v>
      </c>
      <c r="BA65" s="334">
        <v>157</v>
      </c>
      <c r="BB65" s="211">
        <v>0.27689594356261021</v>
      </c>
      <c r="BC65" s="334">
        <v>514</v>
      </c>
      <c r="BD65" s="211">
        <v>0.90652557319223981</v>
      </c>
      <c r="BE65" s="334">
        <v>333</v>
      </c>
      <c r="BF65" s="211">
        <v>0.58730158730158732</v>
      </c>
      <c r="BG65" s="212">
        <v>558</v>
      </c>
      <c r="BH65" s="211">
        <v>0.89137380191693294</v>
      </c>
      <c r="BI65" s="212">
        <v>492</v>
      </c>
      <c r="BJ65" s="211">
        <v>0.88172043010752688</v>
      </c>
      <c r="BK65" s="212">
        <v>549</v>
      </c>
      <c r="BL65" s="211">
        <v>0.8769968051118211</v>
      </c>
      <c r="BM65" s="212">
        <v>218</v>
      </c>
      <c r="BN65" s="211">
        <v>0.39708561020036431</v>
      </c>
    </row>
    <row r="66" spans="3:66" x14ac:dyDescent="0.3">
      <c r="C66" s="195" t="s">
        <v>151</v>
      </c>
      <c r="D66" s="219">
        <v>2344</v>
      </c>
      <c r="E66" s="342">
        <v>2155</v>
      </c>
      <c r="F66" s="220">
        <v>0.91936860068259385</v>
      </c>
      <c r="G66" s="342">
        <v>1605</v>
      </c>
      <c r="H66" s="221">
        <v>0.74477958236658937</v>
      </c>
      <c r="I66" s="342">
        <v>2133</v>
      </c>
      <c r="J66" s="221">
        <v>0.90998293515358364</v>
      </c>
      <c r="K66" s="342">
        <v>549</v>
      </c>
      <c r="L66" s="221">
        <v>0.25738396624472576</v>
      </c>
      <c r="M66" s="342">
        <v>1859</v>
      </c>
      <c r="N66" s="221">
        <v>0.87154242850445385</v>
      </c>
      <c r="O66" s="342">
        <v>1194</v>
      </c>
      <c r="P66" s="221">
        <v>0.55977496483825595</v>
      </c>
      <c r="Q66" s="219">
        <v>2045</v>
      </c>
      <c r="R66" s="343">
        <v>0.88557457212713941</v>
      </c>
      <c r="S66" s="219">
        <v>1811</v>
      </c>
      <c r="T66" s="221">
        <v>0.87244027303754268</v>
      </c>
      <c r="U66" s="219">
        <v>1997</v>
      </c>
      <c r="V66" s="221">
        <v>0.851962457337884</v>
      </c>
      <c r="W66" s="219">
        <v>796</v>
      </c>
      <c r="X66" s="344">
        <v>0.39859789684526792</v>
      </c>
      <c r="Y66" s="225">
        <v>123</v>
      </c>
      <c r="Z66" s="338">
        <v>99</v>
      </c>
      <c r="AA66" s="197">
        <v>0.80487804878048785</v>
      </c>
      <c r="AB66" s="336">
        <v>72</v>
      </c>
      <c r="AC66" s="37">
        <v>0.72727272727272729</v>
      </c>
      <c r="AD66" s="336">
        <v>91</v>
      </c>
      <c r="AE66" s="37">
        <v>0.73983739837398377</v>
      </c>
      <c r="AF66" s="336">
        <v>9</v>
      </c>
      <c r="AG66" s="37">
        <v>9.8901098901098897E-2</v>
      </c>
      <c r="AH66" s="336">
        <v>74</v>
      </c>
      <c r="AI66" s="37">
        <v>0.81318681318681318</v>
      </c>
      <c r="AJ66" s="336">
        <v>32</v>
      </c>
      <c r="AK66" s="37">
        <v>0.35164835164835168</v>
      </c>
      <c r="AL66" s="207">
        <v>79</v>
      </c>
      <c r="AM66" s="208">
        <v>0.64227642276422769</v>
      </c>
      <c r="AN66" s="207">
        <v>72</v>
      </c>
      <c r="AO66" s="208">
        <v>0.91139240506329111</v>
      </c>
      <c r="AP66" s="207">
        <v>74</v>
      </c>
      <c r="AQ66" s="208">
        <v>0.60162601626016265</v>
      </c>
      <c r="AR66" s="207">
        <v>22</v>
      </c>
      <c r="AS66" s="208">
        <v>0.29729729729729731</v>
      </c>
      <c r="AT66" s="228">
        <v>2218</v>
      </c>
      <c r="AU66" s="340">
        <v>2054</v>
      </c>
      <c r="AV66" s="210">
        <v>0.92605951307484224</v>
      </c>
      <c r="AW66" s="334">
        <v>1531</v>
      </c>
      <c r="AX66" s="211">
        <v>0.74537487828627069</v>
      </c>
      <c r="AY66" s="334">
        <v>2040</v>
      </c>
      <c r="AZ66" s="211">
        <v>0.91974752028854823</v>
      </c>
      <c r="BA66" s="334">
        <v>539</v>
      </c>
      <c r="BB66" s="211">
        <v>0.26421568627450981</v>
      </c>
      <c r="BC66" s="334">
        <v>1783</v>
      </c>
      <c r="BD66" s="211">
        <v>0.87401960784313726</v>
      </c>
      <c r="BE66" s="334">
        <v>1161</v>
      </c>
      <c r="BF66" s="211">
        <v>0.56911764705882351</v>
      </c>
      <c r="BG66" s="212">
        <v>1965</v>
      </c>
      <c r="BH66" s="211">
        <v>0.8859332732191163</v>
      </c>
      <c r="BI66" s="212">
        <v>1738</v>
      </c>
      <c r="BJ66" s="211">
        <v>0.88447837150127229</v>
      </c>
      <c r="BK66" s="212">
        <v>1922</v>
      </c>
      <c r="BL66" s="211">
        <v>0.86654643823264199</v>
      </c>
      <c r="BM66" s="212">
        <v>774</v>
      </c>
      <c r="BN66" s="211">
        <v>0.40270551508844954</v>
      </c>
    </row>
    <row r="67" spans="3:66" x14ac:dyDescent="0.3">
      <c r="C67" s="186" t="s">
        <v>1214</v>
      </c>
      <c r="D67" s="219">
        <v>303</v>
      </c>
      <c r="E67" s="342">
        <v>281</v>
      </c>
      <c r="F67" s="220">
        <v>0.9273927392739274</v>
      </c>
      <c r="G67" s="342">
        <v>210</v>
      </c>
      <c r="H67" s="221">
        <v>0.74733096085409256</v>
      </c>
      <c r="I67" s="342">
        <v>271</v>
      </c>
      <c r="J67" s="221">
        <v>0.89438943894389444</v>
      </c>
      <c r="K67" s="342">
        <v>85</v>
      </c>
      <c r="L67" s="221">
        <v>0.31365313653136534</v>
      </c>
      <c r="M67" s="342">
        <v>245</v>
      </c>
      <c r="N67" s="221">
        <v>0.90405904059040587</v>
      </c>
      <c r="O67" s="342">
        <v>154</v>
      </c>
      <c r="P67" s="221">
        <v>0.56826568265682653</v>
      </c>
      <c r="Q67" s="219">
        <v>271</v>
      </c>
      <c r="R67" s="343">
        <v>0.82656826568265684</v>
      </c>
      <c r="S67" s="219">
        <v>224</v>
      </c>
      <c r="T67" s="221">
        <v>0.89438943894389444</v>
      </c>
      <c r="U67" s="219">
        <v>267</v>
      </c>
      <c r="V67" s="221">
        <v>0.88118811881188119</v>
      </c>
      <c r="W67" s="219">
        <v>94</v>
      </c>
      <c r="X67" s="344">
        <v>0.35205992509363299</v>
      </c>
      <c r="Y67" s="225">
        <v>16</v>
      </c>
      <c r="Z67" s="338">
        <v>10</v>
      </c>
      <c r="AA67" s="197">
        <v>0.625</v>
      </c>
      <c r="AB67" s="336">
        <v>9</v>
      </c>
      <c r="AC67" s="37">
        <v>0.9</v>
      </c>
      <c r="AD67" s="336">
        <v>8</v>
      </c>
      <c r="AE67" s="37">
        <v>0.5</v>
      </c>
      <c r="AF67" s="336">
        <v>0</v>
      </c>
      <c r="AG67" s="37">
        <v>0</v>
      </c>
      <c r="AH67" s="336">
        <v>7</v>
      </c>
      <c r="AI67" s="37">
        <v>0.875</v>
      </c>
      <c r="AJ67" s="336">
        <v>4</v>
      </c>
      <c r="AK67" s="37">
        <v>0.5</v>
      </c>
      <c r="AL67" s="207">
        <v>7</v>
      </c>
      <c r="AM67" s="208">
        <v>0.4375</v>
      </c>
      <c r="AN67" s="207">
        <v>6</v>
      </c>
      <c r="AO67" s="208">
        <v>0.8571428571428571</v>
      </c>
      <c r="AP67" s="207">
        <v>7</v>
      </c>
      <c r="AQ67" s="208">
        <v>0.4375</v>
      </c>
      <c r="AR67" s="207">
        <v>2</v>
      </c>
      <c r="AS67" s="208">
        <v>0.2857142857142857</v>
      </c>
      <c r="AT67" s="228">
        <v>287</v>
      </c>
      <c r="AU67" s="340">
        <v>271</v>
      </c>
      <c r="AV67" s="210">
        <v>0.94425087108013939</v>
      </c>
      <c r="AW67" s="334">
        <v>201</v>
      </c>
      <c r="AX67" s="211">
        <v>0.74169741697416969</v>
      </c>
      <c r="AY67" s="334">
        <v>263</v>
      </c>
      <c r="AZ67" s="211">
        <v>0.91637630662020908</v>
      </c>
      <c r="BA67" s="334">
        <v>85</v>
      </c>
      <c r="BB67" s="211">
        <v>0.32319391634980987</v>
      </c>
      <c r="BC67" s="334">
        <v>238</v>
      </c>
      <c r="BD67" s="211">
        <v>0.90494296577946765</v>
      </c>
      <c r="BE67" s="334">
        <v>150</v>
      </c>
      <c r="BF67" s="211">
        <v>0.57034220532319391</v>
      </c>
      <c r="BG67" s="212">
        <v>264</v>
      </c>
      <c r="BH67" s="211">
        <v>0.91986062717770034</v>
      </c>
      <c r="BI67" s="212">
        <v>218</v>
      </c>
      <c r="BJ67" s="211">
        <v>0.8257575757575758</v>
      </c>
      <c r="BK67" s="212">
        <v>260</v>
      </c>
      <c r="BL67" s="211">
        <v>0.90592334494773519</v>
      </c>
      <c r="BM67" s="212">
        <v>92</v>
      </c>
      <c r="BN67" s="211">
        <v>0.35384615384615387</v>
      </c>
    </row>
    <row r="68" spans="3:66" x14ac:dyDescent="0.3">
      <c r="C68" s="186" t="s">
        <v>1215</v>
      </c>
      <c r="D68" s="219">
        <v>159</v>
      </c>
      <c r="E68" s="342">
        <v>140</v>
      </c>
      <c r="F68" s="220">
        <v>0.88050314465408808</v>
      </c>
      <c r="G68" s="342">
        <v>116</v>
      </c>
      <c r="H68" s="221">
        <v>0.82857142857142863</v>
      </c>
      <c r="I68" s="342">
        <v>143</v>
      </c>
      <c r="J68" s="221">
        <v>0.89937106918238996</v>
      </c>
      <c r="K68" s="342">
        <v>48</v>
      </c>
      <c r="L68" s="221">
        <v>0.33566433566433568</v>
      </c>
      <c r="M68" s="342">
        <v>137</v>
      </c>
      <c r="N68" s="221">
        <v>0.95804195804195802</v>
      </c>
      <c r="O68" s="342">
        <v>97</v>
      </c>
      <c r="P68" s="221">
        <v>0.67832167832167833</v>
      </c>
      <c r="Q68" s="219">
        <v>138</v>
      </c>
      <c r="R68" s="343">
        <v>0.88405797101449279</v>
      </c>
      <c r="S68" s="219">
        <v>122</v>
      </c>
      <c r="T68" s="221">
        <v>0.86792452830188682</v>
      </c>
      <c r="U68" s="219">
        <v>129</v>
      </c>
      <c r="V68" s="221">
        <v>0.81132075471698117</v>
      </c>
      <c r="W68" s="219">
        <v>66</v>
      </c>
      <c r="X68" s="344">
        <v>0.51162790697674421</v>
      </c>
      <c r="Y68" s="225">
        <v>9</v>
      </c>
      <c r="Z68" s="338">
        <v>7</v>
      </c>
      <c r="AA68" s="197">
        <v>0.77777777777777779</v>
      </c>
      <c r="AB68" s="336">
        <v>6</v>
      </c>
      <c r="AC68" s="37">
        <v>0.8571428571428571</v>
      </c>
      <c r="AD68" s="336">
        <v>6</v>
      </c>
      <c r="AE68" s="37">
        <v>0.66666666666666663</v>
      </c>
      <c r="AF68" s="336">
        <v>1</v>
      </c>
      <c r="AG68" s="37">
        <v>0.16666666666666666</v>
      </c>
      <c r="AH68" s="336">
        <v>6</v>
      </c>
      <c r="AI68" s="37">
        <v>1</v>
      </c>
      <c r="AJ68" s="336">
        <v>3</v>
      </c>
      <c r="AK68" s="37">
        <v>0.5</v>
      </c>
      <c r="AL68" s="207">
        <v>7</v>
      </c>
      <c r="AM68" s="208">
        <v>0.77777777777777779</v>
      </c>
      <c r="AN68" s="207">
        <v>6</v>
      </c>
      <c r="AO68" s="208">
        <v>0.8571428571428571</v>
      </c>
      <c r="AP68" s="207">
        <v>4</v>
      </c>
      <c r="AQ68" s="208">
        <v>0.44444444444444442</v>
      </c>
      <c r="AR68" s="207">
        <v>1</v>
      </c>
      <c r="AS68" s="208">
        <v>0.25</v>
      </c>
      <c r="AT68" s="228">
        <v>149</v>
      </c>
      <c r="AU68" s="340">
        <v>132</v>
      </c>
      <c r="AV68" s="210">
        <v>0.88590604026845643</v>
      </c>
      <c r="AW68" s="334">
        <v>109</v>
      </c>
      <c r="AX68" s="211">
        <v>0.8257575757575758</v>
      </c>
      <c r="AY68" s="334">
        <v>136</v>
      </c>
      <c r="AZ68" s="211">
        <v>0.91275167785234901</v>
      </c>
      <c r="BA68" s="334">
        <v>47</v>
      </c>
      <c r="BB68" s="211">
        <v>0.34558823529411764</v>
      </c>
      <c r="BC68" s="334">
        <v>130</v>
      </c>
      <c r="BD68" s="211">
        <v>0.95588235294117652</v>
      </c>
      <c r="BE68" s="334">
        <v>94</v>
      </c>
      <c r="BF68" s="211">
        <v>0.69117647058823528</v>
      </c>
      <c r="BG68" s="212">
        <v>130</v>
      </c>
      <c r="BH68" s="211">
        <v>0.87248322147651003</v>
      </c>
      <c r="BI68" s="212">
        <v>115</v>
      </c>
      <c r="BJ68" s="211">
        <v>0.88461538461538458</v>
      </c>
      <c r="BK68" s="212">
        <v>124</v>
      </c>
      <c r="BL68" s="211">
        <v>0.83221476510067116</v>
      </c>
      <c r="BM68" s="212">
        <v>65</v>
      </c>
      <c r="BN68" s="211">
        <v>0.52419354838709675</v>
      </c>
    </row>
    <row r="69" spans="3:66" x14ac:dyDescent="0.3">
      <c r="C69" s="186" t="s">
        <v>1216</v>
      </c>
      <c r="D69" s="219">
        <v>411</v>
      </c>
      <c r="E69" s="342">
        <v>377</v>
      </c>
      <c r="F69" s="220">
        <v>0.91727493917274938</v>
      </c>
      <c r="G69" s="342">
        <v>311</v>
      </c>
      <c r="H69" s="221">
        <v>0.82493368700265257</v>
      </c>
      <c r="I69" s="342">
        <v>382</v>
      </c>
      <c r="J69" s="221">
        <v>0.92944038929440387</v>
      </c>
      <c r="K69" s="342">
        <v>93</v>
      </c>
      <c r="L69" s="221">
        <v>0.24345549738219896</v>
      </c>
      <c r="M69" s="342">
        <v>320</v>
      </c>
      <c r="N69" s="221">
        <v>0.83769633507853403</v>
      </c>
      <c r="O69" s="342">
        <v>213</v>
      </c>
      <c r="P69" s="221">
        <v>0.55759162303664922</v>
      </c>
      <c r="Q69" s="219">
        <v>362</v>
      </c>
      <c r="R69" s="343">
        <v>0.93646408839779005</v>
      </c>
      <c r="S69" s="219">
        <v>339</v>
      </c>
      <c r="T69" s="221">
        <v>0.88077858880778592</v>
      </c>
      <c r="U69" s="219">
        <v>350</v>
      </c>
      <c r="V69" s="221">
        <v>0.85158150851581504</v>
      </c>
      <c r="W69" s="219">
        <v>160</v>
      </c>
      <c r="X69" s="344">
        <v>0.45714285714285713</v>
      </c>
      <c r="Y69" s="225">
        <v>21</v>
      </c>
      <c r="Z69" s="338">
        <v>15</v>
      </c>
      <c r="AA69" s="197">
        <v>0.7142857142857143</v>
      </c>
      <c r="AB69" s="336">
        <v>12</v>
      </c>
      <c r="AC69" s="37">
        <v>0.8</v>
      </c>
      <c r="AD69" s="336">
        <v>15</v>
      </c>
      <c r="AE69" s="37">
        <v>0.7142857142857143</v>
      </c>
      <c r="AF69" s="336">
        <v>3</v>
      </c>
      <c r="AG69" s="37">
        <v>0.2</v>
      </c>
      <c r="AH69" s="336">
        <v>10</v>
      </c>
      <c r="AI69" s="37">
        <v>0.66666666666666663</v>
      </c>
      <c r="AJ69" s="336">
        <v>7</v>
      </c>
      <c r="AK69" s="37">
        <v>0.46666666666666667</v>
      </c>
      <c r="AL69" s="207">
        <v>13</v>
      </c>
      <c r="AM69" s="208">
        <v>0.61904761904761907</v>
      </c>
      <c r="AN69" s="207">
        <v>12</v>
      </c>
      <c r="AO69" s="208">
        <v>0.92307692307692313</v>
      </c>
      <c r="AP69" s="207">
        <v>12</v>
      </c>
      <c r="AQ69" s="208">
        <v>0.5714285714285714</v>
      </c>
      <c r="AR69" s="207">
        <v>6</v>
      </c>
      <c r="AS69" s="208">
        <v>0.5</v>
      </c>
      <c r="AT69" s="228">
        <v>390</v>
      </c>
      <c r="AU69" s="340">
        <v>362</v>
      </c>
      <c r="AV69" s="210">
        <v>0.92820512820512824</v>
      </c>
      <c r="AW69" s="334">
        <v>299</v>
      </c>
      <c r="AX69" s="211">
        <v>0.82596685082872923</v>
      </c>
      <c r="AY69" s="334">
        <v>367</v>
      </c>
      <c r="AZ69" s="211">
        <v>0.94102564102564101</v>
      </c>
      <c r="BA69" s="334">
        <v>90</v>
      </c>
      <c r="BB69" s="211">
        <v>0.24523160762942781</v>
      </c>
      <c r="BC69" s="334">
        <v>310</v>
      </c>
      <c r="BD69" s="211">
        <v>0.84468664850136244</v>
      </c>
      <c r="BE69" s="334">
        <v>206</v>
      </c>
      <c r="BF69" s="211">
        <v>0.56130790190735691</v>
      </c>
      <c r="BG69" s="212">
        <v>349</v>
      </c>
      <c r="BH69" s="211">
        <v>0.89487179487179491</v>
      </c>
      <c r="BI69" s="212">
        <v>327</v>
      </c>
      <c r="BJ69" s="211">
        <v>0.93696275071633239</v>
      </c>
      <c r="BK69" s="212">
        <v>338</v>
      </c>
      <c r="BL69" s="211">
        <v>0.8666666666666667</v>
      </c>
      <c r="BM69" s="212">
        <v>154</v>
      </c>
      <c r="BN69" s="211">
        <v>0.45562130177514792</v>
      </c>
    </row>
    <row r="70" spans="3:66" x14ac:dyDescent="0.3">
      <c r="C70" s="186" t="s">
        <v>1217</v>
      </c>
      <c r="D70" s="219">
        <v>163</v>
      </c>
      <c r="E70" s="342">
        <v>160</v>
      </c>
      <c r="F70" s="220">
        <v>0.98159509202453987</v>
      </c>
      <c r="G70" s="342">
        <v>119</v>
      </c>
      <c r="H70" s="221">
        <v>0.74375000000000002</v>
      </c>
      <c r="I70" s="342">
        <v>159</v>
      </c>
      <c r="J70" s="221">
        <v>0.97546012269938653</v>
      </c>
      <c r="K70" s="342">
        <v>35</v>
      </c>
      <c r="L70" s="221">
        <v>0.22012578616352202</v>
      </c>
      <c r="M70" s="342">
        <v>142</v>
      </c>
      <c r="N70" s="221">
        <v>0.89308176100628933</v>
      </c>
      <c r="O70" s="342">
        <v>95</v>
      </c>
      <c r="P70" s="221">
        <v>0.59748427672955973</v>
      </c>
      <c r="Q70" s="219">
        <v>147</v>
      </c>
      <c r="R70" s="343">
        <v>0.8571428571428571</v>
      </c>
      <c r="S70" s="219">
        <v>126</v>
      </c>
      <c r="T70" s="221">
        <v>0.90184049079754602</v>
      </c>
      <c r="U70" s="219">
        <v>146</v>
      </c>
      <c r="V70" s="221">
        <v>0.89570552147239269</v>
      </c>
      <c r="W70" s="219">
        <v>63</v>
      </c>
      <c r="X70" s="344">
        <v>0.4315068493150685</v>
      </c>
      <c r="Y70" s="225">
        <v>5</v>
      </c>
      <c r="Z70" s="338">
        <v>4</v>
      </c>
      <c r="AA70" s="197">
        <v>0.8</v>
      </c>
      <c r="AB70" s="336">
        <v>3</v>
      </c>
      <c r="AC70" s="37">
        <v>0.75</v>
      </c>
      <c r="AD70" s="336">
        <v>4</v>
      </c>
      <c r="AE70" s="37">
        <v>0.8</v>
      </c>
      <c r="AF70" s="336">
        <v>1</v>
      </c>
      <c r="AG70" s="37">
        <v>0.25</v>
      </c>
      <c r="AH70" s="336">
        <v>4</v>
      </c>
      <c r="AI70" s="37">
        <v>1</v>
      </c>
      <c r="AJ70" s="336">
        <v>1</v>
      </c>
      <c r="AK70" s="37">
        <v>0.25</v>
      </c>
      <c r="AL70" s="207">
        <v>3</v>
      </c>
      <c r="AM70" s="208">
        <v>0.6</v>
      </c>
      <c r="AN70" s="207">
        <v>3</v>
      </c>
      <c r="AO70" s="208">
        <v>1</v>
      </c>
      <c r="AP70" s="207">
        <v>3</v>
      </c>
      <c r="AQ70" s="208">
        <v>0.6</v>
      </c>
      <c r="AR70" s="207">
        <v>1</v>
      </c>
      <c r="AS70" s="208">
        <v>0.33333333333333331</v>
      </c>
      <c r="AT70" s="228">
        <v>158</v>
      </c>
      <c r="AU70" s="340">
        <v>156</v>
      </c>
      <c r="AV70" s="210">
        <v>0.98734177215189878</v>
      </c>
      <c r="AW70" s="334">
        <v>116</v>
      </c>
      <c r="AX70" s="211">
        <v>0.74358974358974361</v>
      </c>
      <c r="AY70" s="334">
        <v>155</v>
      </c>
      <c r="AZ70" s="211">
        <v>0.98101265822784811</v>
      </c>
      <c r="BA70" s="334">
        <v>34</v>
      </c>
      <c r="BB70" s="211">
        <v>0.21935483870967742</v>
      </c>
      <c r="BC70" s="334">
        <v>138</v>
      </c>
      <c r="BD70" s="211">
        <v>0.89032258064516134</v>
      </c>
      <c r="BE70" s="334">
        <v>94</v>
      </c>
      <c r="BF70" s="211">
        <v>0.6064516129032258</v>
      </c>
      <c r="BG70" s="212">
        <v>144</v>
      </c>
      <c r="BH70" s="211">
        <v>0.91139240506329111</v>
      </c>
      <c r="BI70" s="212">
        <v>123</v>
      </c>
      <c r="BJ70" s="211">
        <v>0.85416666666666663</v>
      </c>
      <c r="BK70" s="212">
        <v>143</v>
      </c>
      <c r="BL70" s="211">
        <v>0.90506329113924056</v>
      </c>
      <c r="BM70" s="212">
        <v>62</v>
      </c>
      <c r="BN70" s="211">
        <v>0.43356643356643354</v>
      </c>
    </row>
    <row r="71" spans="3:66" x14ac:dyDescent="0.3">
      <c r="C71" s="186" t="s">
        <v>1218</v>
      </c>
      <c r="D71" s="219">
        <v>374</v>
      </c>
      <c r="E71" s="342">
        <v>330</v>
      </c>
      <c r="F71" s="220">
        <v>0.88235294117647056</v>
      </c>
      <c r="G71" s="342">
        <v>283</v>
      </c>
      <c r="H71" s="221">
        <v>0.85757575757575755</v>
      </c>
      <c r="I71" s="342">
        <v>329</v>
      </c>
      <c r="J71" s="221">
        <v>0.8796791443850267</v>
      </c>
      <c r="K71" s="342">
        <v>67</v>
      </c>
      <c r="L71" s="221">
        <v>0.20364741641337386</v>
      </c>
      <c r="M71" s="342">
        <v>281</v>
      </c>
      <c r="N71" s="221">
        <v>0.85410334346504557</v>
      </c>
      <c r="O71" s="342">
        <v>164</v>
      </c>
      <c r="P71" s="221">
        <v>0.49848024316109424</v>
      </c>
      <c r="Q71" s="219">
        <v>303</v>
      </c>
      <c r="R71" s="343">
        <v>0.84158415841584155</v>
      </c>
      <c r="S71" s="219">
        <v>255</v>
      </c>
      <c r="T71" s="221">
        <v>0.81016042780748665</v>
      </c>
      <c r="U71" s="219">
        <v>297</v>
      </c>
      <c r="V71" s="221">
        <v>0.79411764705882348</v>
      </c>
      <c r="W71" s="219">
        <v>109</v>
      </c>
      <c r="X71" s="344">
        <v>0.367003367003367</v>
      </c>
      <c r="Y71" s="225">
        <v>15</v>
      </c>
      <c r="Z71" s="338">
        <v>13</v>
      </c>
      <c r="AA71" s="197">
        <v>0.8666666666666667</v>
      </c>
      <c r="AB71" s="336">
        <v>9</v>
      </c>
      <c r="AC71" s="37">
        <v>0.69230769230769229</v>
      </c>
      <c r="AD71" s="336">
        <v>11</v>
      </c>
      <c r="AE71" s="37">
        <v>0.73333333333333328</v>
      </c>
      <c r="AF71" s="336">
        <v>1</v>
      </c>
      <c r="AG71" s="37">
        <v>9.0909090909090912E-2</v>
      </c>
      <c r="AH71" s="336">
        <v>10</v>
      </c>
      <c r="AI71" s="37">
        <v>0.90909090909090906</v>
      </c>
      <c r="AJ71" s="336">
        <v>3</v>
      </c>
      <c r="AK71" s="37">
        <v>0.27272727272727271</v>
      </c>
      <c r="AL71" s="207">
        <v>6</v>
      </c>
      <c r="AM71" s="208">
        <v>0.4</v>
      </c>
      <c r="AN71" s="207">
        <v>6</v>
      </c>
      <c r="AO71" s="208">
        <v>1</v>
      </c>
      <c r="AP71" s="207">
        <v>6</v>
      </c>
      <c r="AQ71" s="208">
        <v>0.4</v>
      </c>
      <c r="AR71" s="207">
        <v>1</v>
      </c>
      <c r="AS71" s="208">
        <v>0.16666666666666666</v>
      </c>
      <c r="AT71" s="228">
        <v>359</v>
      </c>
      <c r="AU71" s="340">
        <v>317</v>
      </c>
      <c r="AV71" s="210">
        <v>0.88300835654596099</v>
      </c>
      <c r="AW71" s="334">
        <v>274</v>
      </c>
      <c r="AX71" s="211">
        <v>0.86435331230283907</v>
      </c>
      <c r="AY71" s="334">
        <v>318</v>
      </c>
      <c r="AZ71" s="211">
        <v>0.88579387186629521</v>
      </c>
      <c r="BA71" s="334">
        <v>66</v>
      </c>
      <c r="BB71" s="211">
        <v>0.20754716981132076</v>
      </c>
      <c r="BC71" s="334">
        <v>271</v>
      </c>
      <c r="BD71" s="211">
        <v>0.85220125786163525</v>
      </c>
      <c r="BE71" s="334">
        <v>161</v>
      </c>
      <c r="BF71" s="211">
        <v>0.50628930817610063</v>
      </c>
      <c r="BG71" s="212">
        <v>297</v>
      </c>
      <c r="BH71" s="211">
        <v>0.82729805013927582</v>
      </c>
      <c r="BI71" s="212">
        <v>249</v>
      </c>
      <c r="BJ71" s="211">
        <v>0.83838383838383834</v>
      </c>
      <c r="BK71" s="212">
        <v>291</v>
      </c>
      <c r="BL71" s="211">
        <v>0.81058495821727017</v>
      </c>
      <c r="BM71" s="212">
        <v>108</v>
      </c>
      <c r="BN71" s="211">
        <v>0.37113402061855671</v>
      </c>
    </row>
    <row r="72" spans="3:66" x14ac:dyDescent="0.3">
      <c r="C72" s="186" t="s">
        <v>1219</v>
      </c>
      <c r="D72" s="219">
        <v>676</v>
      </c>
      <c r="E72" s="342">
        <v>628</v>
      </c>
      <c r="F72" s="220">
        <v>0.92899408284023666</v>
      </c>
      <c r="G72" s="342">
        <v>366</v>
      </c>
      <c r="H72" s="221">
        <v>0.58280254777070062</v>
      </c>
      <c r="I72" s="342">
        <v>624</v>
      </c>
      <c r="J72" s="221">
        <v>0.92307692307692313</v>
      </c>
      <c r="K72" s="342">
        <v>162</v>
      </c>
      <c r="L72" s="221">
        <v>0.25961538461538464</v>
      </c>
      <c r="M72" s="342">
        <v>529</v>
      </c>
      <c r="N72" s="221">
        <v>0.84775641025641024</v>
      </c>
      <c r="O72" s="342">
        <v>332</v>
      </c>
      <c r="P72" s="221">
        <v>0.53205128205128205</v>
      </c>
      <c r="Q72" s="219">
        <v>608</v>
      </c>
      <c r="R72" s="343">
        <v>0.88486842105263153</v>
      </c>
      <c r="S72" s="219">
        <v>538</v>
      </c>
      <c r="T72" s="221">
        <v>0.89940828402366868</v>
      </c>
      <c r="U72" s="219">
        <v>597</v>
      </c>
      <c r="V72" s="221">
        <v>0.88313609467455623</v>
      </c>
      <c r="W72" s="219">
        <v>195</v>
      </c>
      <c r="X72" s="344">
        <v>0.32663316582914576</v>
      </c>
      <c r="Y72" s="225">
        <v>41</v>
      </c>
      <c r="Z72" s="338">
        <v>35</v>
      </c>
      <c r="AA72" s="197">
        <v>0.85365853658536583</v>
      </c>
      <c r="AB72" s="336">
        <v>24</v>
      </c>
      <c r="AC72" s="37">
        <v>0.68571428571428572</v>
      </c>
      <c r="AD72" s="336">
        <v>36</v>
      </c>
      <c r="AE72" s="37">
        <v>0.87804878048780488</v>
      </c>
      <c r="AF72" s="336">
        <v>3</v>
      </c>
      <c r="AG72" s="37">
        <v>8.3333333333333329E-2</v>
      </c>
      <c r="AH72" s="336">
        <v>28</v>
      </c>
      <c r="AI72" s="37">
        <v>0.77777777777777779</v>
      </c>
      <c r="AJ72" s="336">
        <v>13</v>
      </c>
      <c r="AK72" s="37">
        <v>0.3611111111111111</v>
      </c>
      <c r="AL72" s="207">
        <v>32</v>
      </c>
      <c r="AM72" s="208">
        <v>0.78048780487804881</v>
      </c>
      <c r="AN72" s="207">
        <v>29</v>
      </c>
      <c r="AO72" s="208">
        <v>0.90625</v>
      </c>
      <c r="AP72" s="207">
        <v>31</v>
      </c>
      <c r="AQ72" s="208">
        <v>0.75609756097560976</v>
      </c>
      <c r="AR72" s="207">
        <v>10</v>
      </c>
      <c r="AS72" s="208">
        <v>0.32258064516129031</v>
      </c>
      <c r="AT72" s="228">
        <v>633</v>
      </c>
      <c r="AU72" s="340">
        <v>592</v>
      </c>
      <c r="AV72" s="210">
        <v>0.93522906793048977</v>
      </c>
      <c r="AW72" s="334">
        <v>341</v>
      </c>
      <c r="AX72" s="211">
        <v>0.57601351351351349</v>
      </c>
      <c r="AY72" s="334">
        <v>587</v>
      </c>
      <c r="AZ72" s="211">
        <v>0.9273301737756714</v>
      </c>
      <c r="BA72" s="334">
        <v>158</v>
      </c>
      <c r="BB72" s="211">
        <v>0.26916524701873934</v>
      </c>
      <c r="BC72" s="334">
        <v>500</v>
      </c>
      <c r="BD72" s="211">
        <v>0.85178875638841567</v>
      </c>
      <c r="BE72" s="334">
        <v>318</v>
      </c>
      <c r="BF72" s="211">
        <v>0.54173764906303234</v>
      </c>
      <c r="BG72" s="212">
        <v>576</v>
      </c>
      <c r="BH72" s="211">
        <v>0.90995260663507105</v>
      </c>
      <c r="BI72" s="212">
        <v>509</v>
      </c>
      <c r="BJ72" s="211">
        <v>0.88368055555555558</v>
      </c>
      <c r="BK72" s="212">
        <v>566</v>
      </c>
      <c r="BL72" s="211">
        <v>0.89415481832543442</v>
      </c>
      <c r="BM72" s="212">
        <v>185</v>
      </c>
      <c r="BN72" s="211">
        <v>0.32685512367491165</v>
      </c>
    </row>
    <row r="73" spans="3:66" x14ac:dyDescent="0.3">
      <c r="C73" s="186" t="s">
        <v>1220</v>
      </c>
      <c r="D73" s="219">
        <v>258</v>
      </c>
      <c r="E73" s="342">
        <v>239</v>
      </c>
      <c r="F73" s="220">
        <v>0.9263565891472868</v>
      </c>
      <c r="G73" s="342">
        <v>200</v>
      </c>
      <c r="H73" s="221">
        <v>0.83682008368200833</v>
      </c>
      <c r="I73" s="342">
        <v>225</v>
      </c>
      <c r="J73" s="221">
        <v>0.87209302325581395</v>
      </c>
      <c r="K73" s="342">
        <v>59</v>
      </c>
      <c r="L73" s="221">
        <v>0.26222222222222225</v>
      </c>
      <c r="M73" s="342">
        <v>205</v>
      </c>
      <c r="N73" s="221">
        <v>0.91111111111111109</v>
      </c>
      <c r="O73" s="342">
        <v>139</v>
      </c>
      <c r="P73" s="221">
        <v>0.61777777777777776</v>
      </c>
      <c r="Q73" s="219">
        <v>216</v>
      </c>
      <c r="R73" s="343">
        <v>0.95833333333333337</v>
      </c>
      <c r="S73" s="219">
        <v>207</v>
      </c>
      <c r="T73" s="221">
        <v>0.83720930232558144</v>
      </c>
      <c r="U73" s="219">
        <v>211</v>
      </c>
      <c r="V73" s="221">
        <v>0.81782945736434109</v>
      </c>
      <c r="W73" s="219">
        <v>109</v>
      </c>
      <c r="X73" s="344">
        <v>0.51658767772511849</v>
      </c>
      <c r="Y73" s="225">
        <v>16</v>
      </c>
      <c r="Z73" s="338">
        <v>15</v>
      </c>
      <c r="AA73" s="197">
        <v>0.9375</v>
      </c>
      <c r="AB73" s="336">
        <v>9</v>
      </c>
      <c r="AC73" s="37">
        <v>0.6</v>
      </c>
      <c r="AD73" s="336">
        <v>11</v>
      </c>
      <c r="AE73" s="37">
        <v>0.6875</v>
      </c>
      <c r="AF73" s="336">
        <v>0</v>
      </c>
      <c r="AG73" s="37">
        <v>0</v>
      </c>
      <c r="AH73" s="336">
        <v>9</v>
      </c>
      <c r="AI73" s="37">
        <v>0.81818181818181823</v>
      </c>
      <c r="AJ73" s="336">
        <v>1</v>
      </c>
      <c r="AK73" s="37">
        <v>9.0909090909090912E-2</v>
      </c>
      <c r="AL73" s="207">
        <v>11</v>
      </c>
      <c r="AM73" s="208">
        <v>0.6875</v>
      </c>
      <c r="AN73" s="207">
        <v>10</v>
      </c>
      <c r="AO73" s="208">
        <v>0.90909090909090906</v>
      </c>
      <c r="AP73" s="207">
        <v>11</v>
      </c>
      <c r="AQ73" s="208">
        <v>0.6875</v>
      </c>
      <c r="AR73" s="207">
        <v>1</v>
      </c>
      <c r="AS73" s="208">
        <v>9.0909090909090912E-2</v>
      </c>
      <c r="AT73" s="228">
        <v>242</v>
      </c>
      <c r="AU73" s="340">
        <v>224</v>
      </c>
      <c r="AV73" s="210">
        <v>0.92561983471074383</v>
      </c>
      <c r="AW73" s="334">
        <v>191</v>
      </c>
      <c r="AX73" s="211">
        <v>0.8526785714285714</v>
      </c>
      <c r="AY73" s="334">
        <v>214</v>
      </c>
      <c r="AZ73" s="211">
        <v>0.88429752066115708</v>
      </c>
      <c r="BA73" s="334">
        <v>59</v>
      </c>
      <c r="BB73" s="211">
        <v>0.27570093457943923</v>
      </c>
      <c r="BC73" s="334">
        <v>196</v>
      </c>
      <c r="BD73" s="211">
        <v>0.91588785046728971</v>
      </c>
      <c r="BE73" s="334">
        <v>138</v>
      </c>
      <c r="BF73" s="211">
        <v>0.64485981308411211</v>
      </c>
      <c r="BG73" s="212">
        <v>205</v>
      </c>
      <c r="BH73" s="211">
        <v>0.84710743801652888</v>
      </c>
      <c r="BI73" s="212">
        <v>197</v>
      </c>
      <c r="BJ73" s="211">
        <v>0.96097560975609753</v>
      </c>
      <c r="BK73" s="212">
        <v>200</v>
      </c>
      <c r="BL73" s="211">
        <v>0.82644628099173556</v>
      </c>
      <c r="BM73" s="212">
        <v>108</v>
      </c>
      <c r="BN73" s="211">
        <v>0.54</v>
      </c>
    </row>
    <row r="74" spans="3:66" x14ac:dyDescent="0.3">
      <c r="C74" s="195" t="s">
        <v>168</v>
      </c>
      <c r="D74" s="219">
        <v>2833</v>
      </c>
      <c r="E74" s="342">
        <v>2606</v>
      </c>
      <c r="F74" s="220">
        <v>0.91987292622661487</v>
      </c>
      <c r="G74" s="342">
        <v>1932</v>
      </c>
      <c r="H74" s="221">
        <v>0.74136607828089029</v>
      </c>
      <c r="I74" s="342">
        <v>2566</v>
      </c>
      <c r="J74" s="221">
        <v>0.90575361807271448</v>
      </c>
      <c r="K74" s="342">
        <v>752</v>
      </c>
      <c r="L74" s="221">
        <v>0.29306313328137179</v>
      </c>
      <c r="M74" s="342">
        <v>2270</v>
      </c>
      <c r="N74" s="221">
        <v>0.88464536243180047</v>
      </c>
      <c r="O74" s="342">
        <v>1504</v>
      </c>
      <c r="P74" s="221">
        <v>0.58612626656274358</v>
      </c>
      <c r="Q74" s="219">
        <v>2253</v>
      </c>
      <c r="R74" s="343">
        <v>0.83533067021748775</v>
      </c>
      <c r="S74" s="219">
        <v>1882</v>
      </c>
      <c r="T74" s="221">
        <v>0.79527003176844335</v>
      </c>
      <c r="U74" s="219">
        <v>2194</v>
      </c>
      <c r="V74" s="221">
        <v>0.7744440522414402</v>
      </c>
      <c r="W74" s="219">
        <v>857</v>
      </c>
      <c r="X74" s="344">
        <v>0.39061075660893346</v>
      </c>
      <c r="Y74" s="225">
        <v>117</v>
      </c>
      <c r="Z74" s="338">
        <v>94</v>
      </c>
      <c r="AA74" s="197">
        <v>0.80341880341880345</v>
      </c>
      <c r="AB74" s="336">
        <v>74</v>
      </c>
      <c r="AC74" s="37">
        <v>0.78723404255319152</v>
      </c>
      <c r="AD74" s="336">
        <v>81</v>
      </c>
      <c r="AE74" s="37">
        <v>0.69230769230769229</v>
      </c>
      <c r="AF74" s="336">
        <v>20</v>
      </c>
      <c r="AG74" s="37">
        <v>0.24691358024691357</v>
      </c>
      <c r="AH74" s="336">
        <v>69</v>
      </c>
      <c r="AI74" s="37">
        <v>0.85185185185185186</v>
      </c>
      <c r="AJ74" s="336">
        <v>33</v>
      </c>
      <c r="AK74" s="37">
        <v>0.40740740740740738</v>
      </c>
      <c r="AL74" s="207">
        <v>66</v>
      </c>
      <c r="AM74" s="208">
        <v>0.5641025641025641</v>
      </c>
      <c r="AN74" s="207">
        <v>55</v>
      </c>
      <c r="AO74" s="208">
        <v>0.83333333333333337</v>
      </c>
      <c r="AP74" s="207">
        <v>58</v>
      </c>
      <c r="AQ74" s="208">
        <v>0.49572649572649574</v>
      </c>
      <c r="AR74" s="207">
        <v>16</v>
      </c>
      <c r="AS74" s="208">
        <v>0.27586206896551724</v>
      </c>
      <c r="AT74" s="228">
        <v>2709</v>
      </c>
      <c r="AU74" s="340">
        <v>2507</v>
      </c>
      <c r="AV74" s="210">
        <v>0.92543373938722773</v>
      </c>
      <c r="AW74" s="334">
        <v>1855</v>
      </c>
      <c r="AX74" s="211">
        <v>0.73992820103709611</v>
      </c>
      <c r="AY74" s="334">
        <v>2481</v>
      </c>
      <c r="AZ74" s="211">
        <v>0.91583610188261355</v>
      </c>
      <c r="BA74" s="334">
        <v>731</v>
      </c>
      <c r="BB74" s="211">
        <v>0.29463925836356308</v>
      </c>
      <c r="BC74" s="334">
        <v>2198</v>
      </c>
      <c r="BD74" s="211">
        <v>0.88593309149536481</v>
      </c>
      <c r="BE74" s="334">
        <v>1468</v>
      </c>
      <c r="BF74" s="211">
        <v>0.59169689641273682</v>
      </c>
      <c r="BG74" s="212">
        <v>2185</v>
      </c>
      <c r="BH74" s="211">
        <v>0.80657069029162054</v>
      </c>
      <c r="BI74" s="212">
        <v>1827</v>
      </c>
      <c r="BJ74" s="211">
        <v>0.83615560640732267</v>
      </c>
      <c r="BK74" s="212">
        <v>2134</v>
      </c>
      <c r="BL74" s="211">
        <v>0.78774455518641562</v>
      </c>
      <c r="BM74" s="212">
        <v>841</v>
      </c>
      <c r="BN74" s="211">
        <v>0.39409559512652298</v>
      </c>
    </row>
    <row r="75" spans="3:66" x14ac:dyDescent="0.3">
      <c r="C75" s="186" t="s">
        <v>1221</v>
      </c>
      <c r="D75" s="219">
        <v>336</v>
      </c>
      <c r="E75" s="342">
        <v>290</v>
      </c>
      <c r="F75" s="220">
        <v>0.86309523809523814</v>
      </c>
      <c r="G75" s="342">
        <v>176</v>
      </c>
      <c r="H75" s="221">
        <v>0.60689655172413792</v>
      </c>
      <c r="I75" s="342">
        <v>287</v>
      </c>
      <c r="J75" s="221">
        <v>0.85416666666666663</v>
      </c>
      <c r="K75" s="342">
        <v>65</v>
      </c>
      <c r="L75" s="221">
        <v>0.2264808362369338</v>
      </c>
      <c r="M75" s="342">
        <v>255</v>
      </c>
      <c r="N75" s="221">
        <v>0.88850174216027877</v>
      </c>
      <c r="O75" s="342">
        <v>158</v>
      </c>
      <c r="P75" s="221">
        <v>0.55052264808362372</v>
      </c>
      <c r="Q75" s="219">
        <v>253</v>
      </c>
      <c r="R75" s="343">
        <v>0.82608695652173914</v>
      </c>
      <c r="S75" s="219">
        <v>209</v>
      </c>
      <c r="T75" s="221">
        <v>0.75297619047619047</v>
      </c>
      <c r="U75" s="219">
        <v>234</v>
      </c>
      <c r="V75" s="221">
        <v>0.6964285714285714</v>
      </c>
      <c r="W75" s="219">
        <v>70</v>
      </c>
      <c r="X75" s="344">
        <v>0.29914529914529914</v>
      </c>
      <c r="Y75" s="225">
        <v>13</v>
      </c>
      <c r="Z75" s="338">
        <v>11</v>
      </c>
      <c r="AA75" s="197">
        <v>0.84615384615384615</v>
      </c>
      <c r="AB75" s="336">
        <v>6</v>
      </c>
      <c r="AC75" s="37">
        <v>0.54545454545454541</v>
      </c>
      <c r="AD75" s="336">
        <v>8</v>
      </c>
      <c r="AE75" s="37">
        <v>0.61538461538461542</v>
      </c>
      <c r="AF75" s="336">
        <v>3</v>
      </c>
      <c r="AG75" s="37">
        <v>0.375</v>
      </c>
      <c r="AH75" s="336">
        <v>7</v>
      </c>
      <c r="AI75" s="37">
        <v>0.875</v>
      </c>
      <c r="AJ75" s="336">
        <v>4</v>
      </c>
      <c r="AK75" s="37">
        <v>0.5</v>
      </c>
      <c r="AL75" s="207">
        <v>6</v>
      </c>
      <c r="AM75" s="208">
        <v>0.46153846153846156</v>
      </c>
      <c r="AN75" s="207">
        <v>5</v>
      </c>
      <c r="AO75" s="208">
        <v>0.83333333333333337</v>
      </c>
      <c r="AP75" s="207">
        <v>6</v>
      </c>
      <c r="AQ75" s="208">
        <v>0.46153846153846156</v>
      </c>
      <c r="AR75" s="207">
        <v>1</v>
      </c>
      <c r="AS75" s="208">
        <v>0.16666666666666666</v>
      </c>
      <c r="AT75" s="228">
        <v>323</v>
      </c>
      <c r="AU75" s="340">
        <v>279</v>
      </c>
      <c r="AV75" s="210">
        <v>0.86377708978328172</v>
      </c>
      <c r="AW75" s="334">
        <v>170</v>
      </c>
      <c r="AX75" s="211">
        <v>0.60931899641577059</v>
      </c>
      <c r="AY75" s="334">
        <v>279</v>
      </c>
      <c r="AZ75" s="211">
        <v>0.86377708978328172</v>
      </c>
      <c r="BA75" s="334">
        <v>62</v>
      </c>
      <c r="BB75" s="211">
        <v>0.22222222222222221</v>
      </c>
      <c r="BC75" s="334">
        <v>248</v>
      </c>
      <c r="BD75" s="211">
        <v>0.88888888888888884</v>
      </c>
      <c r="BE75" s="334">
        <v>154</v>
      </c>
      <c r="BF75" s="211">
        <v>0.55197132616487454</v>
      </c>
      <c r="BG75" s="212">
        <v>247</v>
      </c>
      <c r="BH75" s="211">
        <v>0.76470588235294112</v>
      </c>
      <c r="BI75" s="212">
        <v>204</v>
      </c>
      <c r="BJ75" s="211">
        <v>0.82591093117408909</v>
      </c>
      <c r="BK75" s="212">
        <v>228</v>
      </c>
      <c r="BL75" s="211">
        <v>0.70588235294117652</v>
      </c>
      <c r="BM75" s="212">
        <v>69</v>
      </c>
      <c r="BN75" s="211">
        <v>0.30263157894736842</v>
      </c>
    </row>
    <row r="76" spans="3:66" x14ac:dyDescent="0.3">
      <c r="C76" s="186" t="s">
        <v>1222</v>
      </c>
      <c r="D76" s="219">
        <v>489</v>
      </c>
      <c r="E76" s="342">
        <v>475</v>
      </c>
      <c r="F76" s="220">
        <v>0.97137014314928427</v>
      </c>
      <c r="G76" s="342">
        <v>433</v>
      </c>
      <c r="H76" s="221">
        <v>0.91157894736842104</v>
      </c>
      <c r="I76" s="342">
        <v>469</v>
      </c>
      <c r="J76" s="221">
        <v>0.95910020449897748</v>
      </c>
      <c r="K76" s="342">
        <v>140</v>
      </c>
      <c r="L76" s="221">
        <v>0.29850746268656714</v>
      </c>
      <c r="M76" s="342">
        <v>425</v>
      </c>
      <c r="N76" s="221">
        <v>0.906183368869936</v>
      </c>
      <c r="O76" s="342">
        <v>289</v>
      </c>
      <c r="P76" s="221">
        <v>0.61620469083155649</v>
      </c>
      <c r="Q76" s="219">
        <v>465</v>
      </c>
      <c r="R76" s="343">
        <v>0.88387096774193552</v>
      </c>
      <c r="S76" s="219">
        <v>411</v>
      </c>
      <c r="T76" s="221">
        <v>0.95092024539877296</v>
      </c>
      <c r="U76" s="219">
        <v>460</v>
      </c>
      <c r="V76" s="221">
        <v>0.94069529652351735</v>
      </c>
      <c r="W76" s="219">
        <v>235</v>
      </c>
      <c r="X76" s="344">
        <v>0.51086956521739135</v>
      </c>
      <c r="Y76" s="225">
        <v>16</v>
      </c>
      <c r="Z76" s="338">
        <v>16</v>
      </c>
      <c r="AA76" s="197">
        <v>1</v>
      </c>
      <c r="AB76" s="336">
        <v>14</v>
      </c>
      <c r="AC76" s="37">
        <v>0.875</v>
      </c>
      <c r="AD76" s="336">
        <v>15</v>
      </c>
      <c r="AE76" s="37">
        <v>0.9375</v>
      </c>
      <c r="AF76" s="336">
        <v>3</v>
      </c>
      <c r="AG76" s="37">
        <v>0.2</v>
      </c>
      <c r="AH76" s="336">
        <v>14</v>
      </c>
      <c r="AI76" s="37">
        <v>0.93333333333333335</v>
      </c>
      <c r="AJ76" s="336">
        <v>5</v>
      </c>
      <c r="AK76" s="37">
        <v>0.33333333333333331</v>
      </c>
      <c r="AL76" s="207">
        <v>15</v>
      </c>
      <c r="AM76" s="208">
        <v>0.9375</v>
      </c>
      <c r="AN76" s="207">
        <v>14</v>
      </c>
      <c r="AO76" s="208">
        <v>0.93333333333333335</v>
      </c>
      <c r="AP76" s="207">
        <v>14</v>
      </c>
      <c r="AQ76" s="208">
        <v>0.875</v>
      </c>
      <c r="AR76" s="207">
        <v>2</v>
      </c>
      <c r="AS76" s="208">
        <v>0.14285714285714285</v>
      </c>
      <c r="AT76" s="228">
        <v>472</v>
      </c>
      <c r="AU76" s="340">
        <v>459</v>
      </c>
      <c r="AV76" s="210">
        <v>0.97245762711864403</v>
      </c>
      <c r="AW76" s="334">
        <v>419</v>
      </c>
      <c r="AX76" s="211">
        <v>0.91285403050108938</v>
      </c>
      <c r="AY76" s="334">
        <v>454</v>
      </c>
      <c r="AZ76" s="211">
        <v>0.96186440677966101</v>
      </c>
      <c r="BA76" s="334">
        <v>137</v>
      </c>
      <c r="BB76" s="211">
        <v>0.30176211453744495</v>
      </c>
      <c r="BC76" s="334">
        <v>411</v>
      </c>
      <c r="BD76" s="211">
        <v>0.90528634361233484</v>
      </c>
      <c r="BE76" s="334">
        <v>284</v>
      </c>
      <c r="BF76" s="211">
        <v>0.62555066079295152</v>
      </c>
      <c r="BG76" s="212">
        <v>450</v>
      </c>
      <c r="BH76" s="211">
        <v>0.95338983050847459</v>
      </c>
      <c r="BI76" s="212">
        <v>397</v>
      </c>
      <c r="BJ76" s="211">
        <v>0.88222222222222224</v>
      </c>
      <c r="BK76" s="212">
        <v>446</v>
      </c>
      <c r="BL76" s="211">
        <v>0.94491525423728817</v>
      </c>
      <c r="BM76" s="212">
        <v>233</v>
      </c>
      <c r="BN76" s="211">
        <v>0.52242152466367708</v>
      </c>
    </row>
    <row r="77" spans="3:66" x14ac:dyDescent="0.3">
      <c r="C77" s="186" t="s">
        <v>1223</v>
      </c>
      <c r="D77" s="219">
        <v>360</v>
      </c>
      <c r="E77" s="342">
        <v>326</v>
      </c>
      <c r="F77" s="220">
        <v>0.90555555555555556</v>
      </c>
      <c r="G77" s="342">
        <v>289</v>
      </c>
      <c r="H77" s="221">
        <v>0.88650306748466257</v>
      </c>
      <c r="I77" s="342">
        <v>318</v>
      </c>
      <c r="J77" s="221">
        <v>0.8833333333333333</v>
      </c>
      <c r="K77" s="342">
        <v>114</v>
      </c>
      <c r="L77" s="221">
        <v>0.35849056603773582</v>
      </c>
      <c r="M77" s="342">
        <v>281</v>
      </c>
      <c r="N77" s="221">
        <v>0.88364779874213839</v>
      </c>
      <c r="O77" s="342">
        <v>209</v>
      </c>
      <c r="P77" s="221">
        <v>0.65723270440251569</v>
      </c>
      <c r="Q77" s="219">
        <v>303</v>
      </c>
      <c r="R77" s="343">
        <v>0.83498349834983498</v>
      </c>
      <c r="S77" s="219">
        <v>253</v>
      </c>
      <c r="T77" s="221">
        <v>0.84166666666666667</v>
      </c>
      <c r="U77" s="219">
        <v>300</v>
      </c>
      <c r="V77" s="221">
        <v>0.83333333333333337</v>
      </c>
      <c r="W77" s="219">
        <v>152</v>
      </c>
      <c r="X77" s="344">
        <v>0.50666666666666671</v>
      </c>
      <c r="Y77" s="225">
        <v>9</v>
      </c>
      <c r="Z77" s="338">
        <v>6</v>
      </c>
      <c r="AA77" s="197">
        <v>0.66666666666666663</v>
      </c>
      <c r="AB77" s="336">
        <v>6</v>
      </c>
      <c r="AC77" s="37">
        <v>1</v>
      </c>
      <c r="AD77" s="336">
        <v>5</v>
      </c>
      <c r="AE77" s="37">
        <v>0.55555555555555558</v>
      </c>
      <c r="AF77" s="336">
        <v>1</v>
      </c>
      <c r="AG77" s="37">
        <v>0.2</v>
      </c>
      <c r="AH77" s="336">
        <v>2</v>
      </c>
      <c r="AI77" s="37">
        <v>0.4</v>
      </c>
      <c r="AJ77" s="336">
        <v>2</v>
      </c>
      <c r="AK77" s="37">
        <v>0.4</v>
      </c>
      <c r="AL77" s="207">
        <v>3</v>
      </c>
      <c r="AM77" s="208">
        <v>0.33333333333333331</v>
      </c>
      <c r="AN77" s="207">
        <v>3</v>
      </c>
      <c r="AO77" s="208">
        <v>1</v>
      </c>
      <c r="AP77" s="207">
        <v>3</v>
      </c>
      <c r="AQ77" s="208">
        <v>0.33333333333333331</v>
      </c>
      <c r="AR77" s="207">
        <v>2</v>
      </c>
      <c r="AS77" s="208">
        <v>0.66666666666666663</v>
      </c>
      <c r="AT77" s="228">
        <v>350</v>
      </c>
      <c r="AU77" s="340">
        <v>320</v>
      </c>
      <c r="AV77" s="210">
        <v>0.91428571428571426</v>
      </c>
      <c r="AW77" s="334">
        <v>283</v>
      </c>
      <c r="AX77" s="211">
        <v>0.88437500000000002</v>
      </c>
      <c r="AY77" s="334">
        <v>313</v>
      </c>
      <c r="AZ77" s="211">
        <v>0.89428571428571424</v>
      </c>
      <c r="BA77" s="334">
        <v>113</v>
      </c>
      <c r="BB77" s="211">
        <v>0.36102236421725242</v>
      </c>
      <c r="BC77" s="334">
        <v>279</v>
      </c>
      <c r="BD77" s="211">
        <v>0.89137380191693294</v>
      </c>
      <c r="BE77" s="334">
        <v>207</v>
      </c>
      <c r="BF77" s="211">
        <v>0.66134185303514381</v>
      </c>
      <c r="BG77" s="212">
        <v>300</v>
      </c>
      <c r="BH77" s="211">
        <v>0.8571428571428571</v>
      </c>
      <c r="BI77" s="212">
        <v>250</v>
      </c>
      <c r="BJ77" s="211">
        <v>0.83333333333333337</v>
      </c>
      <c r="BK77" s="212">
        <v>297</v>
      </c>
      <c r="BL77" s="211">
        <v>0.84857142857142853</v>
      </c>
      <c r="BM77" s="212">
        <v>150</v>
      </c>
      <c r="BN77" s="211">
        <v>0.50505050505050508</v>
      </c>
    </row>
    <row r="78" spans="3:66" x14ac:dyDescent="0.3">
      <c r="C78" s="186" t="s">
        <v>1224</v>
      </c>
      <c r="D78" s="219">
        <v>967</v>
      </c>
      <c r="E78" s="342">
        <v>865</v>
      </c>
      <c r="F78" s="220">
        <v>0.89451913133402272</v>
      </c>
      <c r="G78" s="342">
        <v>535</v>
      </c>
      <c r="H78" s="221">
        <v>0.61849710982658956</v>
      </c>
      <c r="I78" s="342">
        <v>842</v>
      </c>
      <c r="J78" s="221">
        <v>0.87073422957600832</v>
      </c>
      <c r="K78" s="342">
        <v>232</v>
      </c>
      <c r="L78" s="221">
        <v>0.27553444180522563</v>
      </c>
      <c r="M78" s="342">
        <v>713</v>
      </c>
      <c r="N78" s="221">
        <v>0.84679334916864613</v>
      </c>
      <c r="O78" s="342">
        <v>461</v>
      </c>
      <c r="P78" s="221">
        <v>0.54750593824228033</v>
      </c>
      <c r="Q78" s="219">
        <v>758</v>
      </c>
      <c r="R78" s="343">
        <v>0.84168865435356199</v>
      </c>
      <c r="S78" s="219">
        <v>638</v>
      </c>
      <c r="T78" s="221">
        <v>0.78386763185108588</v>
      </c>
      <c r="U78" s="219">
        <v>726</v>
      </c>
      <c r="V78" s="221">
        <v>0.75077559462254395</v>
      </c>
      <c r="W78" s="219">
        <v>218</v>
      </c>
      <c r="X78" s="344">
        <v>0.30027548209366389</v>
      </c>
      <c r="Y78" s="225">
        <v>46</v>
      </c>
      <c r="Z78" s="338">
        <v>35</v>
      </c>
      <c r="AA78" s="197">
        <v>0.76086956521739135</v>
      </c>
      <c r="AB78" s="336">
        <v>24</v>
      </c>
      <c r="AC78" s="37">
        <v>0.68571428571428572</v>
      </c>
      <c r="AD78" s="336">
        <v>28</v>
      </c>
      <c r="AE78" s="37">
        <v>0.60869565217391308</v>
      </c>
      <c r="AF78" s="336">
        <v>4</v>
      </c>
      <c r="AG78" s="37">
        <v>0.14285714285714285</v>
      </c>
      <c r="AH78" s="336">
        <v>22</v>
      </c>
      <c r="AI78" s="37">
        <v>0.7857142857142857</v>
      </c>
      <c r="AJ78" s="336">
        <v>8</v>
      </c>
      <c r="AK78" s="37">
        <v>0.2857142857142857</v>
      </c>
      <c r="AL78" s="207">
        <v>28</v>
      </c>
      <c r="AM78" s="208">
        <v>0.60869565217391308</v>
      </c>
      <c r="AN78" s="207">
        <v>23</v>
      </c>
      <c r="AO78" s="208">
        <v>0.8214285714285714</v>
      </c>
      <c r="AP78" s="207">
        <v>21</v>
      </c>
      <c r="AQ78" s="208">
        <v>0.45652173913043476</v>
      </c>
      <c r="AR78" s="207">
        <v>4</v>
      </c>
      <c r="AS78" s="208">
        <v>0.19047619047619047</v>
      </c>
      <c r="AT78" s="228">
        <v>916</v>
      </c>
      <c r="AU78" s="340">
        <v>825</v>
      </c>
      <c r="AV78" s="210">
        <v>0.9006550218340611</v>
      </c>
      <c r="AW78" s="334">
        <v>508</v>
      </c>
      <c r="AX78" s="211">
        <v>0.61575757575757573</v>
      </c>
      <c r="AY78" s="334">
        <v>810</v>
      </c>
      <c r="AZ78" s="211">
        <v>0.88427947598253276</v>
      </c>
      <c r="BA78" s="334">
        <v>227</v>
      </c>
      <c r="BB78" s="211">
        <v>0.28024691358024689</v>
      </c>
      <c r="BC78" s="334">
        <v>688</v>
      </c>
      <c r="BD78" s="211">
        <v>0.84938271604938276</v>
      </c>
      <c r="BE78" s="334">
        <v>450</v>
      </c>
      <c r="BF78" s="211">
        <v>0.55555555555555558</v>
      </c>
      <c r="BG78" s="212">
        <v>728</v>
      </c>
      <c r="BH78" s="211">
        <v>0.79475982532751088</v>
      </c>
      <c r="BI78" s="212">
        <v>615</v>
      </c>
      <c r="BJ78" s="211">
        <v>0.84478021978021978</v>
      </c>
      <c r="BK78" s="212">
        <v>703</v>
      </c>
      <c r="BL78" s="211">
        <v>0.76746724890829698</v>
      </c>
      <c r="BM78" s="212">
        <v>214</v>
      </c>
      <c r="BN78" s="211">
        <v>0.30440967283072545</v>
      </c>
    </row>
    <row r="79" spans="3:66" x14ac:dyDescent="0.3">
      <c r="C79" s="186" t="s">
        <v>1225</v>
      </c>
      <c r="D79" s="219">
        <v>681</v>
      </c>
      <c r="E79" s="342">
        <v>650</v>
      </c>
      <c r="F79" s="220">
        <v>0.95447870778267252</v>
      </c>
      <c r="G79" s="342">
        <v>499</v>
      </c>
      <c r="H79" s="221">
        <v>0.76769230769230767</v>
      </c>
      <c r="I79" s="342">
        <v>650</v>
      </c>
      <c r="J79" s="221">
        <v>0.95447870778267252</v>
      </c>
      <c r="K79" s="342">
        <v>201</v>
      </c>
      <c r="L79" s="221">
        <v>0.30923076923076925</v>
      </c>
      <c r="M79" s="342">
        <v>596</v>
      </c>
      <c r="N79" s="221">
        <v>0.91692307692307695</v>
      </c>
      <c r="O79" s="342">
        <v>387</v>
      </c>
      <c r="P79" s="221">
        <v>0.5953846153846154</v>
      </c>
      <c r="Q79" s="219">
        <v>474</v>
      </c>
      <c r="R79" s="343">
        <v>0.78270042194092826</v>
      </c>
      <c r="S79" s="219">
        <v>371</v>
      </c>
      <c r="T79" s="221">
        <v>0.69603524229074887</v>
      </c>
      <c r="U79" s="219">
        <v>474</v>
      </c>
      <c r="V79" s="221">
        <v>0.69603524229074887</v>
      </c>
      <c r="W79" s="219">
        <v>182</v>
      </c>
      <c r="X79" s="344">
        <v>0.38396624472573837</v>
      </c>
      <c r="Y79" s="225">
        <v>33</v>
      </c>
      <c r="Z79" s="338">
        <v>26</v>
      </c>
      <c r="AA79" s="197">
        <v>0.78787878787878785</v>
      </c>
      <c r="AB79" s="336">
        <v>24</v>
      </c>
      <c r="AC79" s="37">
        <v>0.92307692307692313</v>
      </c>
      <c r="AD79" s="336">
        <v>25</v>
      </c>
      <c r="AE79" s="37">
        <v>0.75757575757575757</v>
      </c>
      <c r="AF79" s="336">
        <v>9</v>
      </c>
      <c r="AG79" s="37">
        <v>0.36</v>
      </c>
      <c r="AH79" s="336">
        <v>24</v>
      </c>
      <c r="AI79" s="37">
        <v>0.96</v>
      </c>
      <c r="AJ79" s="336">
        <v>14</v>
      </c>
      <c r="AK79" s="37">
        <v>0.56000000000000005</v>
      </c>
      <c r="AL79" s="207">
        <v>14</v>
      </c>
      <c r="AM79" s="208">
        <v>0.42424242424242425</v>
      </c>
      <c r="AN79" s="207">
        <v>10</v>
      </c>
      <c r="AO79" s="208">
        <v>0.7142857142857143</v>
      </c>
      <c r="AP79" s="207">
        <v>14</v>
      </c>
      <c r="AQ79" s="208">
        <v>0.42424242424242425</v>
      </c>
      <c r="AR79" s="207">
        <v>7</v>
      </c>
      <c r="AS79" s="208">
        <v>0.5</v>
      </c>
      <c r="AT79" s="228">
        <v>648</v>
      </c>
      <c r="AU79" s="340">
        <v>624</v>
      </c>
      <c r="AV79" s="210">
        <v>0.96296296296296291</v>
      </c>
      <c r="AW79" s="334">
        <v>475</v>
      </c>
      <c r="AX79" s="211">
        <v>0.76121794871794868</v>
      </c>
      <c r="AY79" s="334">
        <v>625</v>
      </c>
      <c r="AZ79" s="211">
        <v>0.96450617283950613</v>
      </c>
      <c r="BA79" s="334">
        <v>192</v>
      </c>
      <c r="BB79" s="211">
        <v>0.30719999999999997</v>
      </c>
      <c r="BC79" s="334">
        <v>572</v>
      </c>
      <c r="BD79" s="211">
        <v>0.91520000000000001</v>
      </c>
      <c r="BE79" s="334">
        <v>373</v>
      </c>
      <c r="BF79" s="211">
        <v>0.5968</v>
      </c>
      <c r="BG79" s="212">
        <v>460</v>
      </c>
      <c r="BH79" s="211">
        <v>0.70987654320987659</v>
      </c>
      <c r="BI79" s="212">
        <v>361</v>
      </c>
      <c r="BJ79" s="211">
        <v>0.7847826086956522</v>
      </c>
      <c r="BK79" s="212">
        <v>460</v>
      </c>
      <c r="BL79" s="211">
        <v>0.70987654320987659</v>
      </c>
      <c r="BM79" s="212">
        <v>175</v>
      </c>
      <c r="BN79" s="211">
        <v>0.38043478260869568</v>
      </c>
    </row>
    <row r="80" spans="3:66" x14ac:dyDescent="0.3">
      <c r="C80" s="195" t="s">
        <v>180</v>
      </c>
      <c r="D80" s="219">
        <v>2415</v>
      </c>
      <c r="E80" s="342">
        <v>2194</v>
      </c>
      <c r="F80" s="220">
        <v>0.90848861283643889</v>
      </c>
      <c r="G80" s="342">
        <v>1515</v>
      </c>
      <c r="H80" s="221">
        <v>0.69051959890610759</v>
      </c>
      <c r="I80" s="342">
        <v>2174</v>
      </c>
      <c r="J80" s="221">
        <v>0.90020703933747415</v>
      </c>
      <c r="K80" s="342">
        <v>673</v>
      </c>
      <c r="L80" s="221">
        <v>0.30956761729530818</v>
      </c>
      <c r="M80" s="342">
        <v>1953</v>
      </c>
      <c r="N80" s="221">
        <v>0.89834406623735052</v>
      </c>
      <c r="O80" s="342">
        <v>1287</v>
      </c>
      <c r="P80" s="221">
        <v>0.59199632014719417</v>
      </c>
      <c r="Q80" s="219">
        <v>2069</v>
      </c>
      <c r="R80" s="343">
        <v>0.91010149830836151</v>
      </c>
      <c r="S80" s="219">
        <v>1883</v>
      </c>
      <c r="T80" s="221">
        <v>0.85672877846790896</v>
      </c>
      <c r="U80" s="219">
        <v>1983</v>
      </c>
      <c r="V80" s="221">
        <v>0.82111801242236027</v>
      </c>
      <c r="W80" s="219">
        <v>781</v>
      </c>
      <c r="X80" s="344">
        <v>0.39384770549672216</v>
      </c>
      <c r="Y80" s="225">
        <v>175</v>
      </c>
      <c r="Z80" s="338">
        <v>126</v>
      </c>
      <c r="AA80" s="197">
        <v>0.72</v>
      </c>
      <c r="AB80" s="336">
        <v>105</v>
      </c>
      <c r="AC80" s="37">
        <v>0.83333333333333337</v>
      </c>
      <c r="AD80" s="336">
        <v>123</v>
      </c>
      <c r="AE80" s="37">
        <v>0.70285714285714285</v>
      </c>
      <c r="AF80" s="336">
        <v>21</v>
      </c>
      <c r="AG80" s="37">
        <v>0.17073170731707318</v>
      </c>
      <c r="AH80" s="336">
        <v>108</v>
      </c>
      <c r="AI80" s="37">
        <v>0.87804878048780488</v>
      </c>
      <c r="AJ80" s="336">
        <v>57</v>
      </c>
      <c r="AK80" s="37">
        <v>0.46341463414634149</v>
      </c>
      <c r="AL80" s="207">
        <v>109</v>
      </c>
      <c r="AM80" s="208">
        <v>0.62285714285714289</v>
      </c>
      <c r="AN80" s="207">
        <v>97</v>
      </c>
      <c r="AO80" s="208">
        <v>0.88990825688073394</v>
      </c>
      <c r="AP80" s="207">
        <v>96</v>
      </c>
      <c r="AQ80" s="208">
        <v>0.5485714285714286</v>
      </c>
      <c r="AR80" s="207">
        <v>40</v>
      </c>
      <c r="AS80" s="208">
        <v>0.41666666666666669</v>
      </c>
      <c r="AT80" s="228">
        <v>2225</v>
      </c>
      <c r="AU80" s="340">
        <v>2054</v>
      </c>
      <c r="AV80" s="210">
        <v>0.92314606741573035</v>
      </c>
      <c r="AW80" s="334">
        <v>1406</v>
      </c>
      <c r="AX80" s="211">
        <v>0.68451801363193765</v>
      </c>
      <c r="AY80" s="334">
        <v>2037</v>
      </c>
      <c r="AZ80" s="211">
        <v>0.91550561797752805</v>
      </c>
      <c r="BA80" s="334">
        <v>643</v>
      </c>
      <c r="BB80" s="211">
        <v>0.31566028473244967</v>
      </c>
      <c r="BC80" s="334">
        <v>1831</v>
      </c>
      <c r="BD80" s="211">
        <v>0.89887088856161024</v>
      </c>
      <c r="BE80" s="334">
        <v>1218</v>
      </c>
      <c r="BF80" s="211">
        <v>0.59793814432989689</v>
      </c>
      <c r="BG80" s="212">
        <v>1950</v>
      </c>
      <c r="BH80" s="211">
        <v>0.8764044943820225</v>
      </c>
      <c r="BI80" s="212">
        <v>1777</v>
      </c>
      <c r="BJ80" s="211">
        <v>0.91128205128205131</v>
      </c>
      <c r="BK80" s="212">
        <v>1877</v>
      </c>
      <c r="BL80" s="211">
        <v>0.84359550561797758</v>
      </c>
      <c r="BM80" s="212">
        <v>738</v>
      </c>
      <c r="BN80" s="211">
        <v>0.39318060735215771</v>
      </c>
    </row>
    <row r="81" spans="3:66" x14ac:dyDescent="0.3">
      <c r="C81" s="186" t="s">
        <v>1226</v>
      </c>
      <c r="D81" s="219">
        <v>291</v>
      </c>
      <c r="E81" s="342">
        <v>250</v>
      </c>
      <c r="F81" s="220">
        <v>0.85910652920962194</v>
      </c>
      <c r="G81" s="342">
        <v>205</v>
      </c>
      <c r="H81" s="221">
        <v>0.82</v>
      </c>
      <c r="I81" s="342">
        <v>248</v>
      </c>
      <c r="J81" s="221">
        <v>0.85223367697594499</v>
      </c>
      <c r="K81" s="342">
        <v>77</v>
      </c>
      <c r="L81" s="221">
        <v>0.31048387096774194</v>
      </c>
      <c r="M81" s="342">
        <v>221</v>
      </c>
      <c r="N81" s="221">
        <v>0.8911290322580645</v>
      </c>
      <c r="O81" s="342">
        <v>143</v>
      </c>
      <c r="P81" s="221">
        <v>0.57661290322580649</v>
      </c>
      <c r="Q81" s="219">
        <v>243</v>
      </c>
      <c r="R81" s="343">
        <v>0.8559670781893004</v>
      </c>
      <c r="S81" s="219">
        <v>208</v>
      </c>
      <c r="T81" s="221">
        <v>0.83505154639175261</v>
      </c>
      <c r="U81" s="219">
        <v>220</v>
      </c>
      <c r="V81" s="221">
        <v>0.75601374570446733</v>
      </c>
      <c r="W81" s="219">
        <v>84</v>
      </c>
      <c r="X81" s="344">
        <v>0.38181818181818183</v>
      </c>
      <c r="Y81" s="225">
        <v>14</v>
      </c>
      <c r="Z81" s="338">
        <v>10</v>
      </c>
      <c r="AA81" s="197">
        <v>0.7142857142857143</v>
      </c>
      <c r="AB81" s="336">
        <v>10</v>
      </c>
      <c r="AC81" s="37">
        <v>1</v>
      </c>
      <c r="AD81" s="336">
        <v>9</v>
      </c>
      <c r="AE81" s="37">
        <v>0.6428571428571429</v>
      </c>
      <c r="AF81" s="336">
        <v>1</v>
      </c>
      <c r="AG81" s="37">
        <v>0.1111111111111111</v>
      </c>
      <c r="AH81" s="336">
        <v>7</v>
      </c>
      <c r="AI81" s="37">
        <v>0.77777777777777779</v>
      </c>
      <c r="AJ81" s="336">
        <v>4</v>
      </c>
      <c r="AK81" s="37">
        <v>0.44444444444444442</v>
      </c>
      <c r="AL81" s="207">
        <v>8</v>
      </c>
      <c r="AM81" s="208">
        <v>0.5714285714285714</v>
      </c>
      <c r="AN81" s="207">
        <v>6</v>
      </c>
      <c r="AO81" s="208">
        <v>0.75</v>
      </c>
      <c r="AP81" s="207">
        <v>8</v>
      </c>
      <c r="AQ81" s="208">
        <v>0.5714285714285714</v>
      </c>
      <c r="AR81" s="207">
        <v>3</v>
      </c>
      <c r="AS81" s="208">
        <v>0.375</v>
      </c>
      <c r="AT81" s="228">
        <v>273</v>
      </c>
      <c r="AU81" s="340">
        <v>236</v>
      </c>
      <c r="AV81" s="210">
        <v>0.86446886446886451</v>
      </c>
      <c r="AW81" s="334">
        <v>194</v>
      </c>
      <c r="AX81" s="211">
        <v>0.82203389830508478</v>
      </c>
      <c r="AY81" s="334">
        <v>235</v>
      </c>
      <c r="AZ81" s="211">
        <v>0.86080586080586086</v>
      </c>
      <c r="BA81" s="334">
        <v>74</v>
      </c>
      <c r="BB81" s="211">
        <v>0.31489361702127661</v>
      </c>
      <c r="BC81" s="334">
        <v>210</v>
      </c>
      <c r="BD81" s="211">
        <v>0.8936170212765957</v>
      </c>
      <c r="BE81" s="334">
        <v>135</v>
      </c>
      <c r="BF81" s="211">
        <v>0.57446808510638303</v>
      </c>
      <c r="BG81" s="212">
        <v>232</v>
      </c>
      <c r="BH81" s="211">
        <v>0.8498168498168498</v>
      </c>
      <c r="BI81" s="212">
        <v>200</v>
      </c>
      <c r="BJ81" s="211">
        <v>0.86206896551724133</v>
      </c>
      <c r="BK81" s="212">
        <v>209</v>
      </c>
      <c r="BL81" s="211">
        <v>0.76556776556776551</v>
      </c>
      <c r="BM81" s="212">
        <v>81</v>
      </c>
      <c r="BN81" s="211">
        <v>0.38755980861244022</v>
      </c>
    </row>
    <row r="82" spans="3:66" x14ac:dyDescent="0.3">
      <c r="C82" s="186" t="s">
        <v>1227</v>
      </c>
      <c r="D82" s="219">
        <v>451</v>
      </c>
      <c r="E82" s="342">
        <v>419</v>
      </c>
      <c r="F82" s="220">
        <v>0.92904656319290468</v>
      </c>
      <c r="G82" s="342">
        <v>286</v>
      </c>
      <c r="H82" s="221">
        <v>0.68257756563245819</v>
      </c>
      <c r="I82" s="342">
        <v>402</v>
      </c>
      <c r="J82" s="221">
        <v>0.89135254988913526</v>
      </c>
      <c r="K82" s="342">
        <v>146</v>
      </c>
      <c r="L82" s="221">
        <v>0.36318407960199006</v>
      </c>
      <c r="M82" s="342">
        <v>361</v>
      </c>
      <c r="N82" s="221">
        <v>0.89800995024875618</v>
      </c>
      <c r="O82" s="342">
        <v>264</v>
      </c>
      <c r="P82" s="221">
        <v>0.65671641791044777</v>
      </c>
      <c r="Q82" s="219">
        <v>392</v>
      </c>
      <c r="R82" s="343">
        <v>0.94387755102040816</v>
      </c>
      <c r="S82" s="219">
        <v>370</v>
      </c>
      <c r="T82" s="221">
        <v>0.86917960088691792</v>
      </c>
      <c r="U82" s="219">
        <v>390</v>
      </c>
      <c r="V82" s="221">
        <v>0.8647450110864745</v>
      </c>
      <c r="W82" s="219">
        <v>169</v>
      </c>
      <c r="X82" s="344">
        <v>0.43333333333333335</v>
      </c>
      <c r="Y82" s="225">
        <v>25</v>
      </c>
      <c r="Z82" s="338">
        <v>19</v>
      </c>
      <c r="AA82" s="197">
        <v>0.76</v>
      </c>
      <c r="AB82" s="336">
        <v>16</v>
      </c>
      <c r="AC82" s="37">
        <v>0.84210526315789469</v>
      </c>
      <c r="AD82" s="336">
        <v>15</v>
      </c>
      <c r="AE82" s="37">
        <v>0.6</v>
      </c>
      <c r="AF82" s="336">
        <v>2</v>
      </c>
      <c r="AG82" s="37">
        <v>0.13333333333333333</v>
      </c>
      <c r="AH82" s="336">
        <v>12</v>
      </c>
      <c r="AI82" s="37">
        <v>0.8</v>
      </c>
      <c r="AJ82" s="336">
        <v>7</v>
      </c>
      <c r="AK82" s="37">
        <v>0.46666666666666667</v>
      </c>
      <c r="AL82" s="207">
        <v>12</v>
      </c>
      <c r="AM82" s="208">
        <v>0.48</v>
      </c>
      <c r="AN82" s="207">
        <v>12</v>
      </c>
      <c r="AO82" s="208">
        <v>1</v>
      </c>
      <c r="AP82" s="207">
        <v>11</v>
      </c>
      <c r="AQ82" s="208">
        <v>0.44</v>
      </c>
      <c r="AR82" s="207">
        <v>6</v>
      </c>
      <c r="AS82" s="208">
        <v>0.54545454545454541</v>
      </c>
      <c r="AT82" s="228">
        <v>425</v>
      </c>
      <c r="AU82" s="340">
        <v>399</v>
      </c>
      <c r="AV82" s="210">
        <v>0.93882352941176472</v>
      </c>
      <c r="AW82" s="334">
        <v>269</v>
      </c>
      <c r="AX82" s="211">
        <v>0.67418546365914789</v>
      </c>
      <c r="AY82" s="334">
        <v>386</v>
      </c>
      <c r="AZ82" s="211">
        <v>0.90823529411764703</v>
      </c>
      <c r="BA82" s="334">
        <v>143</v>
      </c>
      <c r="BB82" s="211">
        <v>0.3704663212435233</v>
      </c>
      <c r="BC82" s="334">
        <v>348</v>
      </c>
      <c r="BD82" s="211">
        <v>0.9015544041450777</v>
      </c>
      <c r="BE82" s="334">
        <v>256</v>
      </c>
      <c r="BF82" s="211">
        <v>0.66321243523316065</v>
      </c>
      <c r="BG82" s="212">
        <v>379</v>
      </c>
      <c r="BH82" s="211">
        <v>0.8917647058823529</v>
      </c>
      <c r="BI82" s="212">
        <v>357</v>
      </c>
      <c r="BJ82" s="211">
        <v>0.94195250659630603</v>
      </c>
      <c r="BK82" s="212">
        <v>378</v>
      </c>
      <c r="BL82" s="211">
        <v>0.88941176470588235</v>
      </c>
      <c r="BM82" s="212">
        <v>162</v>
      </c>
      <c r="BN82" s="211">
        <v>0.42857142857142855</v>
      </c>
    </row>
    <row r="83" spans="3:66" x14ac:dyDescent="0.3">
      <c r="C83" s="186" t="s">
        <v>1228</v>
      </c>
      <c r="D83" s="219">
        <v>520</v>
      </c>
      <c r="E83" s="342">
        <v>476</v>
      </c>
      <c r="F83" s="220">
        <v>0.91538461538461535</v>
      </c>
      <c r="G83" s="342">
        <v>305</v>
      </c>
      <c r="H83" s="221">
        <v>0.64075630252100846</v>
      </c>
      <c r="I83" s="342">
        <v>477</v>
      </c>
      <c r="J83" s="221">
        <v>0.91730769230769227</v>
      </c>
      <c r="K83" s="342">
        <v>142</v>
      </c>
      <c r="L83" s="221">
        <v>0.2976939203354298</v>
      </c>
      <c r="M83" s="342">
        <v>426</v>
      </c>
      <c r="N83" s="221">
        <v>0.89308176100628933</v>
      </c>
      <c r="O83" s="342">
        <v>271</v>
      </c>
      <c r="P83" s="221">
        <v>0.56813417190775684</v>
      </c>
      <c r="Q83" s="219">
        <v>460</v>
      </c>
      <c r="R83" s="343">
        <v>0.90434782608695652</v>
      </c>
      <c r="S83" s="219">
        <v>416</v>
      </c>
      <c r="T83" s="221">
        <v>0.88461538461538458</v>
      </c>
      <c r="U83" s="219">
        <v>443</v>
      </c>
      <c r="V83" s="221">
        <v>0.85192307692307689</v>
      </c>
      <c r="W83" s="219">
        <v>154</v>
      </c>
      <c r="X83" s="344">
        <v>0.34762979683972911</v>
      </c>
      <c r="Y83" s="225">
        <v>28</v>
      </c>
      <c r="Z83" s="338">
        <v>15</v>
      </c>
      <c r="AA83" s="197">
        <v>0.5357142857142857</v>
      </c>
      <c r="AB83" s="336">
        <v>10</v>
      </c>
      <c r="AC83" s="37">
        <v>0.66666666666666663</v>
      </c>
      <c r="AD83" s="336">
        <v>16</v>
      </c>
      <c r="AE83" s="37">
        <v>0.5714285714285714</v>
      </c>
      <c r="AF83" s="336">
        <v>2</v>
      </c>
      <c r="AG83" s="37">
        <v>0.125</v>
      </c>
      <c r="AH83" s="336">
        <v>13</v>
      </c>
      <c r="AI83" s="37">
        <v>0.8125</v>
      </c>
      <c r="AJ83" s="336">
        <v>5</v>
      </c>
      <c r="AK83" s="37">
        <v>0.3125</v>
      </c>
      <c r="AL83" s="207">
        <v>15</v>
      </c>
      <c r="AM83" s="208">
        <v>0.5357142857142857</v>
      </c>
      <c r="AN83" s="207">
        <v>12</v>
      </c>
      <c r="AO83" s="208">
        <v>0.8</v>
      </c>
      <c r="AP83" s="207">
        <v>11</v>
      </c>
      <c r="AQ83" s="208">
        <v>0.39285714285714285</v>
      </c>
      <c r="AR83" s="207">
        <v>1</v>
      </c>
      <c r="AS83" s="208">
        <v>9.0909090909090912E-2</v>
      </c>
      <c r="AT83" s="228">
        <v>490</v>
      </c>
      <c r="AU83" s="340">
        <v>459</v>
      </c>
      <c r="AV83" s="210">
        <v>0.93673469387755104</v>
      </c>
      <c r="AW83" s="334">
        <v>295</v>
      </c>
      <c r="AX83" s="211">
        <v>0.64270152505446621</v>
      </c>
      <c r="AY83" s="334">
        <v>460</v>
      </c>
      <c r="AZ83" s="211">
        <v>0.93877551020408168</v>
      </c>
      <c r="BA83" s="334">
        <v>140</v>
      </c>
      <c r="BB83" s="211">
        <v>0.30434782608695654</v>
      </c>
      <c r="BC83" s="334">
        <v>412</v>
      </c>
      <c r="BD83" s="211">
        <v>0.89565217391304353</v>
      </c>
      <c r="BE83" s="334">
        <v>265</v>
      </c>
      <c r="BF83" s="211">
        <v>0.57608695652173914</v>
      </c>
      <c r="BG83" s="212">
        <v>444</v>
      </c>
      <c r="BH83" s="211">
        <v>0.90612244897959182</v>
      </c>
      <c r="BI83" s="212">
        <v>403</v>
      </c>
      <c r="BJ83" s="211">
        <v>0.90765765765765771</v>
      </c>
      <c r="BK83" s="212">
        <v>431</v>
      </c>
      <c r="BL83" s="211">
        <v>0.87959183673469388</v>
      </c>
      <c r="BM83" s="212">
        <v>153</v>
      </c>
      <c r="BN83" s="211">
        <v>0.35498839907192575</v>
      </c>
    </row>
    <row r="84" spans="3:66" x14ac:dyDescent="0.3">
      <c r="C84" s="186" t="s">
        <v>1229</v>
      </c>
      <c r="D84" s="219">
        <v>492</v>
      </c>
      <c r="E84" s="342">
        <v>441</v>
      </c>
      <c r="F84" s="220">
        <v>0.89634146341463417</v>
      </c>
      <c r="G84" s="342">
        <v>266</v>
      </c>
      <c r="H84" s="221">
        <v>0.60317460317460314</v>
      </c>
      <c r="I84" s="342">
        <v>443</v>
      </c>
      <c r="J84" s="221">
        <v>0.90040650406504064</v>
      </c>
      <c r="K84" s="342">
        <v>129</v>
      </c>
      <c r="L84" s="221">
        <v>0.29119638826185101</v>
      </c>
      <c r="M84" s="342">
        <v>401</v>
      </c>
      <c r="N84" s="221">
        <v>0.90519187358916475</v>
      </c>
      <c r="O84" s="342">
        <v>254</v>
      </c>
      <c r="P84" s="221">
        <v>0.57336343115124155</v>
      </c>
      <c r="Q84" s="219">
        <v>390</v>
      </c>
      <c r="R84" s="343">
        <v>0.86410256410256414</v>
      </c>
      <c r="S84" s="219">
        <v>337</v>
      </c>
      <c r="T84" s="221">
        <v>0.79268292682926833</v>
      </c>
      <c r="U84" s="219">
        <v>367</v>
      </c>
      <c r="V84" s="221">
        <v>0.74593495934959353</v>
      </c>
      <c r="W84" s="219">
        <v>121</v>
      </c>
      <c r="X84" s="344">
        <v>0.32970027247956402</v>
      </c>
      <c r="Y84" s="225">
        <v>37</v>
      </c>
      <c r="Z84" s="338">
        <v>28</v>
      </c>
      <c r="AA84" s="197">
        <v>0.7567567567567568</v>
      </c>
      <c r="AB84" s="336">
        <v>22</v>
      </c>
      <c r="AC84" s="37">
        <v>0.7857142857142857</v>
      </c>
      <c r="AD84" s="336">
        <v>28</v>
      </c>
      <c r="AE84" s="37">
        <v>0.7567567567567568</v>
      </c>
      <c r="AF84" s="336">
        <v>3</v>
      </c>
      <c r="AG84" s="37">
        <v>0.10714285714285714</v>
      </c>
      <c r="AH84" s="336">
        <v>24</v>
      </c>
      <c r="AI84" s="37">
        <v>0.8571428571428571</v>
      </c>
      <c r="AJ84" s="336">
        <v>10</v>
      </c>
      <c r="AK84" s="37">
        <v>0.35714285714285715</v>
      </c>
      <c r="AL84" s="207">
        <v>20</v>
      </c>
      <c r="AM84" s="208">
        <v>0.54054054054054057</v>
      </c>
      <c r="AN84" s="207">
        <v>17</v>
      </c>
      <c r="AO84" s="208">
        <v>0.85</v>
      </c>
      <c r="AP84" s="207">
        <v>17</v>
      </c>
      <c r="AQ84" s="208">
        <v>0.45945945945945948</v>
      </c>
      <c r="AR84" s="207">
        <v>7</v>
      </c>
      <c r="AS84" s="208">
        <v>0.41176470588235292</v>
      </c>
      <c r="AT84" s="228">
        <v>447</v>
      </c>
      <c r="AU84" s="340">
        <v>406</v>
      </c>
      <c r="AV84" s="210">
        <v>0.90827740492170017</v>
      </c>
      <c r="AW84" s="334">
        <v>242</v>
      </c>
      <c r="AX84" s="211">
        <v>0.59605911330049266</v>
      </c>
      <c r="AY84" s="334">
        <v>407</v>
      </c>
      <c r="AZ84" s="211">
        <v>0.91051454138702459</v>
      </c>
      <c r="BA84" s="334">
        <v>120</v>
      </c>
      <c r="BB84" s="211">
        <v>0.29484029484029484</v>
      </c>
      <c r="BC84" s="334">
        <v>369</v>
      </c>
      <c r="BD84" s="211">
        <v>0.90663390663390664</v>
      </c>
      <c r="BE84" s="334">
        <v>238</v>
      </c>
      <c r="BF84" s="211">
        <v>0.58476658476658472</v>
      </c>
      <c r="BG84" s="212">
        <v>365</v>
      </c>
      <c r="BH84" s="211">
        <v>0.81655480984340045</v>
      </c>
      <c r="BI84" s="212">
        <v>315</v>
      </c>
      <c r="BJ84" s="211">
        <v>0.86301369863013699</v>
      </c>
      <c r="BK84" s="212">
        <v>345</v>
      </c>
      <c r="BL84" s="211">
        <v>0.77181208053691275</v>
      </c>
      <c r="BM84" s="212">
        <v>112</v>
      </c>
      <c r="BN84" s="211">
        <v>0.32463768115942027</v>
      </c>
    </row>
    <row r="85" spans="3:66" x14ac:dyDescent="0.3">
      <c r="C85" s="186" t="s">
        <v>1230</v>
      </c>
      <c r="D85" s="219">
        <v>355</v>
      </c>
      <c r="E85" s="342">
        <v>329</v>
      </c>
      <c r="F85" s="220">
        <v>0.92676056338028168</v>
      </c>
      <c r="G85" s="342">
        <v>235</v>
      </c>
      <c r="H85" s="221">
        <v>0.7142857142857143</v>
      </c>
      <c r="I85" s="342">
        <v>330</v>
      </c>
      <c r="J85" s="221">
        <v>0.92957746478873238</v>
      </c>
      <c r="K85" s="342">
        <v>83</v>
      </c>
      <c r="L85" s="221">
        <v>0.25151515151515152</v>
      </c>
      <c r="M85" s="342">
        <v>301</v>
      </c>
      <c r="N85" s="221">
        <v>0.91212121212121211</v>
      </c>
      <c r="O85" s="342">
        <v>191</v>
      </c>
      <c r="P85" s="221">
        <v>0.57878787878787874</v>
      </c>
      <c r="Q85" s="219">
        <v>318</v>
      </c>
      <c r="R85" s="343">
        <v>0.96226415094339623</v>
      </c>
      <c r="S85" s="219">
        <v>306</v>
      </c>
      <c r="T85" s="221">
        <v>0.89577464788732397</v>
      </c>
      <c r="U85" s="219">
        <v>306</v>
      </c>
      <c r="V85" s="221">
        <v>0.86197183098591545</v>
      </c>
      <c r="W85" s="219">
        <v>129</v>
      </c>
      <c r="X85" s="344">
        <v>0.42156862745098039</v>
      </c>
      <c r="Y85" s="225">
        <v>60</v>
      </c>
      <c r="Z85" s="338">
        <v>47</v>
      </c>
      <c r="AA85" s="197">
        <v>0.78333333333333333</v>
      </c>
      <c r="AB85" s="336">
        <v>40</v>
      </c>
      <c r="AC85" s="37">
        <v>0.85106382978723405</v>
      </c>
      <c r="AD85" s="336">
        <v>49</v>
      </c>
      <c r="AE85" s="37">
        <v>0.81666666666666665</v>
      </c>
      <c r="AF85" s="336">
        <v>11</v>
      </c>
      <c r="AG85" s="37">
        <v>0.22448979591836735</v>
      </c>
      <c r="AH85" s="336">
        <v>47</v>
      </c>
      <c r="AI85" s="37">
        <v>0.95918367346938771</v>
      </c>
      <c r="AJ85" s="336">
        <v>29</v>
      </c>
      <c r="AK85" s="37">
        <v>0.59183673469387754</v>
      </c>
      <c r="AL85" s="207">
        <v>48</v>
      </c>
      <c r="AM85" s="208">
        <v>0.8</v>
      </c>
      <c r="AN85" s="207">
        <v>45</v>
      </c>
      <c r="AO85" s="208">
        <v>0.9375</v>
      </c>
      <c r="AP85" s="207">
        <v>44</v>
      </c>
      <c r="AQ85" s="208">
        <v>0.73333333333333328</v>
      </c>
      <c r="AR85" s="207">
        <v>21</v>
      </c>
      <c r="AS85" s="208">
        <v>0.47727272727272729</v>
      </c>
      <c r="AT85" s="228">
        <v>295</v>
      </c>
      <c r="AU85" s="340">
        <v>282</v>
      </c>
      <c r="AV85" s="210">
        <v>0.95593220338983054</v>
      </c>
      <c r="AW85" s="334">
        <v>195</v>
      </c>
      <c r="AX85" s="211">
        <v>0.69148936170212771</v>
      </c>
      <c r="AY85" s="334">
        <v>281</v>
      </c>
      <c r="AZ85" s="211">
        <v>0.9525423728813559</v>
      </c>
      <c r="BA85" s="334">
        <v>72</v>
      </c>
      <c r="BB85" s="211">
        <v>0.25622775800711745</v>
      </c>
      <c r="BC85" s="334">
        <v>254</v>
      </c>
      <c r="BD85" s="211">
        <v>0.90391459074733094</v>
      </c>
      <c r="BE85" s="334">
        <v>162</v>
      </c>
      <c r="BF85" s="211">
        <v>0.57651245551601427</v>
      </c>
      <c r="BG85" s="212">
        <v>270</v>
      </c>
      <c r="BH85" s="211">
        <v>0.9152542372881356</v>
      </c>
      <c r="BI85" s="212">
        <v>261</v>
      </c>
      <c r="BJ85" s="211">
        <v>0.96666666666666667</v>
      </c>
      <c r="BK85" s="212">
        <v>262</v>
      </c>
      <c r="BL85" s="211">
        <v>0.88813559322033897</v>
      </c>
      <c r="BM85" s="212">
        <v>108</v>
      </c>
      <c r="BN85" s="211">
        <v>0.41221374045801529</v>
      </c>
    </row>
    <row r="86" spans="3:66" x14ac:dyDescent="0.3">
      <c r="C86" s="186" t="s">
        <v>1231</v>
      </c>
      <c r="D86" s="219">
        <v>306</v>
      </c>
      <c r="E86" s="342">
        <v>279</v>
      </c>
      <c r="F86" s="220">
        <v>0.91176470588235292</v>
      </c>
      <c r="G86" s="342">
        <v>218</v>
      </c>
      <c r="H86" s="221">
        <v>0.78136200716845883</v>
      </c>
      <c r="I86" s="342">
        <v>274</v>
      </c>
      <c r="J86" s="221">
        <v>0.89542483660130723</v>
      </c>
      <c r="K86" s="342">
        <v>96</v>
      </c>
      <c r="L86" s="221">
        <v>0.35036496350364965</v>
      </c>
      <c r="M86" s="342">
        <v>243</v>
      </c>
      <c r="N86" s="221">
        <v>0.88686131386861311</v>
      </c>
      <c r="O86" s="342">
        <v>164</v>
      </c>
      <c r="P86" s="221">
        <v>0.59854014598540151</v>
      </c>
      <c r="Q86" s="219">
        <v>266</v>
      </c>
      <c r="R86" s="343">
        <v>0.92481203007518797</v>
      </c>
      <c r="S86" s="219">
        <v>246</v>
      </c>
      <c r="T86" s="221">
        <v>0.86928104575163401</v>
      </c>
      <c r="U86" s="219">
        <v>257</v>
      </c>
      <c r="V86" s="221">
        <v>0.83986928104575165</v>
      </c>
      <c r="W86" s="219">
        <v>124</v>
      </c>
      <c r="X86" s="344">
        <v>0.48249027237354086</v>
      </c>
      <c r="Y86" s="225">
        <v>11</v>
      </c>
      <c r="Z86" s="338">
        <v>7</v>
      </c>
      <c r="AA86" s="197">
        <v>0.63636363636363635</v>
      </c>
      <c r="AB86" s="336">
        <v>7</v>
      </c>
      <c r="AC86" s="37">
        <v>1</v>
      </c>
      <c r="AD86" s="336">
        <v>6</v>
      </c>
      <c r="AE86" s="37">
        <v>0.54545454545454541</v>
      </c>
      <c r="AF86" s="336">
        <v>2</v>
      </c>
      <c r="AG86" s="37">
        <v>0.33333333333333331</v>
      </c>
      <c r="AH86" s="336">
        <v>5</v>
      </c>
      <c r="AI86" s="37">
        <v>0.83333333333333337</v>
      </c>
      <c r="AJ86" s="336">
        <v>2</v>
      </c>
      <c r="AK86" s="37">
        <v>0.33333333333333331</v>
      </c>
      <c r="AL86" s="207">
        <v>6</v>
      </c>
      <c r="AM86" s="208">
        <v>0.54545454545454541</v>
      </c>
      <c r="AN86" s="207">
        <v>5</v>
      </c>
      <c r="AO86" s="208">
        <v>0.83333333333333337</v>
      </c>
      <c r="AP86" s="207">
        <v>5</v>
      </c>
      <c r="AQ86" s="208">
        <v>0.45454545454545453</v>
      </c>
      <c r="AR86" s="207">
        <v>2</v>
      </c>
      <c r="AS86" s="208">
        <v>0.4</v>
      </c>
      <c r="AT86" s="228">
        <v>295</v>
      </c>
      <c r="AU86" s="340">
        <v>272</v>
      </c>
      <c r="AV86" s="210">
        <v>0.92203389830508475</v>
      </c>
      <c r="AW86" s="334">
        <v>211</v>
      </c>
      <c r="AX86" s="211">
        <v>0.77573529411764708</v>
      </c>
      <c r="AY86" s="334">
        <v>268</v>
      </c>
      <c r="AZ86" s="211">
        <v>0.90847457627118644</v>
      </c>
      <c r="BA86" s="334">
        <v>94</v>
      </c>
      <c r="BB86" s="211">
        <v>0.35074626865671643</v>
      </c>
      <c r="BC86" s="334">
        <v>238</v>
      </c>
      <c r="BD86" s="211">
        <v>0.88805970149253732</v>
      </c>
      <c r="BE86" s="334">
        <v>162</v>
      </c>
      <c r="BF86" s="211">
        <v>0.60447761194029848</v>
      </c>
      <c r="BG86" s="212">
        <v>260</v>
      </c>
      <c r="BH86" s="211">
        <v>0.88135593220338981</v>
      </c>
      <c r="BI86" s="212">
        <v>241</v>
      </c>
      <c r="BJ86" s="211">
        <v>0.92692307692307696</v>
      </c>
      <c r="BK86" s="212">
        <v>252</v>
      </c>
      <c r="BL86" s="211">
        <v>0.85423728813559319</v>
      </c>
      <c r="BM86" s="212">
        <v>122</v>
      </c>
      <c r="BN86" s="211">
        <v>0.48412698412698413</v>
      </c>
    </row>
    <row r="87" spans="3:66" x14ac:dyDescent="0.3">
      <c r="C87" s="195" t="s">
        <v>194</v>
      </c>
      <c r="D87" s="219">
        <v>2175</v>
      </c>
      <c r="E87" s="342">
        <v>2000</v>
      </c>
      <c r="F87" s="220">
        <v>0.91954022988505746</v>
      </c>
      <c r="G87" s="342">
        <v>1405</v>
      </c>
      <c r="H87" s="221">
        <v>0.70250000000000001</v>
      </c>
      <c r="I87" s="342">
        <v>1977</v>
      </c>
      <c r="J87" s="221">
        <v>0.90896551724137931</v>
      </c>
      <c r="K87" s="342">
        <v>571</v>
      </c>
      <c r="L87" s="221">
        <v>0.28882144663631765</v>
      </c>
      <c r="M87" s="342">
        <v>1780</v>
      </c>
      <c r="N87" s="221">
        <v>0.90035407182599902</v>
      </c>
      <c r="O87" s="342">
        <v>1150</v>
      </c>
      <c r="P87" s="221">
        <v>0.58168942842690941</v>
      </c>
      <c r="Q87" s="219">
        <v>1781</v>
      </c>
      <c r="R87" s="343">
        <v>0.83380123526108929</v>
      </c>
      <c r="S87" s="219">
        <v>1485</v>
      </c>
      <c r="T87" s="221">
        <v>0.81885057471264366</v>
      </c>
      <c r="U87" s="219">
        <v>1729</v>
      </c>
      <c r="V87" s="221">
        <v>0.7949425287356322</v>
      </c>
      <c r="W87" s="219">
        <v>641</v>
      </c>
      <c r="X87" s="344">
        <v>0.37073452862926548</v>
      </c>
      <c r="Y87" s="225">
        <v>163</v>
      </c>
      <c r="Z87" s="338">
        <v>127</v>
      </c>
      <c r="AA87" s="197">
        <v>0.77914110429447858</v>
      </c>
      <c r="AB87" s="336">
        <v>104</v>
      </c>
      <c r="AC87" s="37">
        <v>0.81889763779527558</v>
      </c>
      <c r="AD87" s="336">
        <v>121</v>
      </c>
      <c r="AE87" s="37">
        <v>0.74233128834355833</v>
      </c>
      <c r="AF87" s="336">
        <v>28</v>
      </c>
      <c r="AG87" s="37">
        <v>0.23140495867768596</v>
      </c>
      <c r="AH87" s="336">
        <v>107</v>
      </c>
      <c r="AI87" s="37">
        <v>0.88429752066115708</v>
      </c>
      <c r="AJ87" s="336">
        <v>57</v>
      </c>
      <c r="AK87" s="37">
        <v>0.47107438016528924</v>
      </c>
      <c r="AL87" s="207">
        <v>102</v>
      </c>
      <c r="AM87" s="208">
        <v>0.62576687116564422</v>
      </c>
      <c r="AN87" s="207">
        <v>91</v>
      </c>
      <c r="AO87" s="208">
        <v>0.89215686274509809</v>
      </c>
      <c r="AP87" s="207">
        <v>91</v>
      </c>
      <c r="AQ87" s="208">
        <v>0.55828220858895705</v>
      </c>
      <c r="AR87" s="207">
        <v>31</v>
      </c>
      <c r="AS87" s="208">
        <v>0.34065934065934067</v>
      </c>
      <c r="AT87" s="228">
        <v>2002</v>
      </c>
      <c r="AU87" s="340">
        <v>1865</v>
      </c>
      <c r="AV87" s="210">
        <v>0.93156843156843161</v>
      </c>
      <c r="AW87" s="334">
        <v>1295</v>
      </c>
      <c r="AX87" s="211">
        <v>0.69436997319034854</v>
      </c>
      <c r="AY87" s="334">
        <v>1847</v>
      </c>
      <c r="AZ87" s="211">
        <v>0.92257742257742259</v>
      </c>
      <c r="BA87" s="334">
        <v>541</v>
      </c>
      <c r="BB87" s="211">
        <v>0.29290741743367621</v>
      </c>
      <c r="BC87" s="334">
        <v>1665</v>
      </c>
      <c r="BD87" s="211">
        <v>0.90146182999458579</v>
      </c>
      <c r="BE87" s="334">
        <v>1086</v>
      </c>
      <c r="BF87" s="211">
        <v>0.58798050893340548</v>
      </c>
      <c r="BG87" s="212">
        <v>1671</v>
      </c>
      <c r="BH87" s="211">
        <v>0.83466533466533466</v>
      </c>
      <c r="BI87" s="212">
        <v>1389</v>
      </c>
      <c r="BJ87" s="211">
        <v>0.83123877917414724</v>
      </c>
      <c r="BK87" s="212">
        <v>1631</v>
      </c>
      <c r="BL87" s="211">
        <v>0.81468531468531469</v>
      </c>
      <c r="BM87" s="212">
        <v>607</v>
      </c>
      <c r="BN87" s="211">
        <v>0.37216431637032493</v>
      </c>
    </row>
    <row r="88" spans="3:66" x14ac:dyDescent="0.3">
      <c r="C88" s="186" t="s">
        <v>1232</v>
      </c>
      <c r="D88" s="219">
        <v>337</v>
      </c>
      <c r="E88" s="342">
        <v>316</v>
      </c>
      <c r="F88" s="220">
        <v>0.93768545994065278</v>
      </c>
      <c r="G88" s="342">
        <v>211</v>
      </c>
      <c r="H88" s="221">
        <v>0.66772151898734178</v>
      </c>
      <c r="I88" s="342">
        <v>310</v>
      </c>
      <c r="J88" s="221">
        <v>0.91988130563798221</v>
      </c>
      <c r="K88" s="342">
        <v>104</v>
      </c>
      <c r="L88" s="221">
        <v>0.33548387096774196</v>
      </c>
      <c r="M88" s="342">
        <v>279</v>
      </c>
      <c r="N88" s="221">
        <v>0.9</v>
      </c>
      <c r="O88" s="342">
        <v>199</v>
      </c>
      <c r="P88" s="221">
        <v>0.64193548387096777</v>
      </c>
      <c r="Q88" s="219">
        <v>299</v>
      </c>
      <c r="R88" s="343">
        <v>0.83946488294314381</v>
      </c>
      <c r="S88" s="219">
        <v>251</v>
      </c>
      <c r="T88" s="221">
        <v>0.88724035608308605</v>
      </c>
      <c r="U88" s="219">
        <v>291</v>
      </c>
      <c r="V88" s="221">
        <v>0.86350148367952517</v>
      </c>
      <c r="W88" s="219">
        <v>110</v>
      </c>
      <c r="X88" s="344">
        <v>0.37800687285223367</v>
      </c>
      <c r="Y88" s="225">
        <v>31</v>
      </c>
      <c r="Z88" s="338">
        <v>23</v>
      </c>
      <c r="AA88" s="197">
        <v>0.74193548387096775</v>
      </c>
      <c r="AB88" s="336">
        <v>17</v>
      </c>
      <c r="AC88" s="37">
        <v>0.73913043478260865</v>
      </c>
      <c r="AD88" s="336">
        <v>24</v>
      </c>
      <c r="AE88" s="37">
        <v>0.77419354838709675</v>
      </c>
      <c r="AF88" s="336">
        <v>10</v>
      </c>
      <c r="AG88" s="37">
        <v>0.41666666666666669</v>
      </c>
      <c r="AH88" s="336">
        <v>21</v>
      </c>
      <c r="AI88" s="37">
        <v>0.875</v>
      </c>
      <c r="AJ88" s="336">
        <v>15</v>
      </c>
      <c r="AK88" s="37">
        <v>0.625</v>
      </c>
      <c r="AL88" s="207">
        <v>17</v>
      </c>
      <c r="AM88" s="208">
        <v>0.54838709677419351</v>
      </c>
      <c r="AN88" s="207">
        <v>14</v>
      </c>
      <c r="AO88" s="208">
        <v>0.82352941176470584</v>
      </c>
      <c r="AP88" s="207">
        <v>15</v>
      </c>
      <c r="AQ88" s="208">
        <v>0.4838709677419355</v>
      </c>
      <c r="AR88" s="207">
        <v>4</v>
      </c>
      <c r="AS88" s="208">
        <v>0.26666666666666666</v>
      </c>
      <c r="AT88" s="228">
        <v>300</v>
      </c>
      <c r="AU88" s="340">
        <v>288</v>
      </c>
      <c r="AV88" s="210">
        <v>0.96</v>
      </c>
      <c r="AW88" s="334">
        <v>190</v>
      </c>
      <c r="AX88" s="211">
        <v>0.65972222222222221</v>
      </c>
      <c r="AY88" s="334">
        <v>281</v>
      </c>
      <c r="AZ88" s="211">
        <v>0.93666666666666665</v>
      </c>
      <c r="BA88" s="334">
        <v>93</v>
      </c>
      <c r="BB88" s="211">
        <v>0.33096085409252668</v>
      </c>
      <c r="BC88" s="334">
        <v>254</v>
      </c>
      <c r="BD88" s="211">
        <v>0.90391459074733094</v>
      </c>
      <c r="BE88" s="334">
        <v>180</v>
      </c>
      <c r="BF88" s="211">
        <v>0.64056939501779364</v>
      </c>
      <c r="BG88" s="212">
        <v>277</v>
      </c>
      <c r="BH88" s="211">
        <v>0.92333333333333334</v>
      </c>
      <c r="BI88" s="212">
        <v>234</v>
      </c>
      <c r="BJ88" s="211">
        <v>0.84476534296028882</v>
      </c>
      <c r="BK88" s="212">
        <v>271</v>
      </c>
      <c r="BL88" s="211">
        <v>0.90333333333333332</v>
      </c>
      <c r="BM88" s="212">
        <v>104</v>
      </c>
      <c r="BN88" s="211">
        <v>0.3837638376383764</v>
      </c>
    </row>
    <row r="89" spans="3:66" x14ac:dyDescent="0.3">
      <c r="C89" s="186" t="s">
        <v>1233</v>
      </c>
      <c r="D89" s="219">
        <v>371</v>
      </c>
      <c r="E89" s="342">
        <v>328</v>
      </c>
      <c r="F89" s="220">
        <v>0.88409703504043125</v>
      </c>
      <c r="G89" s="342">
        <v>176</v>
      </c>
      <c r="H89" s="221">
        <v>0.53658536585365857</v>
      </c>
      <c r="I89" s="342">
        <v>322</v>
      </c>
      <c r="J89" s="221">
        <v>0.86792452830188682</v>
      </c>
      <c r="K89" s="342">
        <v>89</v>
      </c>
      <c r="L89" s="221">
        <v>0.27639751552795033</v>
      </c>
      <c r="M89" s="342">
        <v>288</v>
      </c>
      <c r="N89" s="221">
        <v>0.89440993788819878</v>
      </c>
      <c r="O89" s="342">
        <v>172</v>
      </c>
      <c r="P89" s="221">
        <v>0.53416149068322982</v>
      </c>
      <c r="Q89" s="219">
        <v>280</v>
      </c>
      <c r="R89" s="343">
        <v>0.81071428571428572</v>
      </c>
      <c r="S89" s="219">
        <v>227</v>
      </c>
      <c r="T89" s="221">
        <v>0.75471698113207553</v>
      </c>
      <c r="U89" s="219">
        <v>271</v>
      </c>
      <c r="V89" s="221">
        <v>0.73045822102425872</v>
      </c>
      <c r="W89" s="219">
        <v>71</v>
      </c>
      <c r="X89" s="344">
        <v>0.26199261992619927</v>
      </c>
      <c r="Y89" s="225">
        <v>40</v>
      </c>
      <c r="Z89" s="338">
        <v>30</v>
      </c>
      <c r="AA89" s="197">
        <v>0.75</v>
      </c>
      <c r="AB89" s="336">
        <v>24</v>
      </c>
      <c r="AC89" s="37">
        <v>0.8</v>
      </c>
      <c r="AD89" s="336">
        <v>29</v>
      </c>
      <c r="AE89" s="37">
        <v>0.72499999999999998</v>
      </c>
      <c r="AF89" s="336">
        <v>7</v>
      </c>
      <c r="AG89" s="37">
        <v>0.2413793103448276</v>
      </c>
      <c r="AH89" s="336">
        <v>25</v>
      </c>
      <c r="AI89" s="37">
        <v>0.86206896551724133</v>
      </c>
      <c r="AJ89" s="336">
        <v>14</v>
      </c>
      <c r="AK89" s="37">
        <v>0.48275862068965519</v>
      </c>
      <c r="AL89" s="207">
        <v>22</v>
      </c>
      <c r="AM89" s="208">
        <v>0.55000000000000004</v>
      </c>
      <c r="AN89" s="207">
        <v>17</v>
      </c>
      <c r="AO89" s="208">
        <v>0.77272727272727271</v>
      </c>
      <c r="AP89" s="207">
        <v>20</v>
      </c>
      <c r="AQ89" s="208">
        <v>0.5</v>
      </c>
      <c r="AR89" s="207">
        <v>6</v>
      </c>
      <c r="AS89" s="208">
        <v>0.3</v>
      </c>
      <c r="AT89" s="228">
        <v>330</v>
      </c>
      <c r="AU89" s="340">
        <v>297</v>
      </c>
      <c r="AV89" s="210">
        <v>0.9</v>
      </c>
      <c r="AW89" s="334">
        <v>151</v>
      </c>
      <c r="AX89" s="211">
        <v>0.50841750841750843</v>
      </c>
      <c r="AY89" s="334">
        <v>292</v>
      </c>
      <c r="AZ89" s="211">
        <v>0.88484848484848488</v>
      </c>
      <c r="BA89" s="334">
        <v>82</v>
      </c>
      <c r="BB89" s="211">
        <v>0.28082191780821919</v>
      </c>
      <c r="BC89" s="334">
        <v>262</v>
      </c>
      <c r="BD89" s="211">
        <v>0.89726027397260277</v>
      </c>
      <c r="BE89" s="334">
        <v>157</v>
      </c>
      <c r="BF89" s="211">
        <v>0.53767123287671237</v>
      </c>
      <c r="BG89" s="212">
        <v>258</v>
      </c>
      <c r="BH89" s="211">
        <v>0.78181818181818186</v>
      </c>
      <c r="BI89" s="212">
        <v>210</v>
      </c>
      <c r="BJ89" s="211">
        <v>0.81395348837209303</v>
      </c>
      <c r="BK89" s="212">
        <v>251</v>
      </c>
      <c r="BL89" s="211">
        <v>0.76060606060606062</v>
      </c>
      <c r="BM89" s="212">
        <v>65</v>
      </c>
      <c r="BN89" s="211">
        <v>0.25896414342629481</v>
      </c>
    </row>
    <row r="90" spans="3:66" x14ac:dyDescent="0.3">
      <c r="C90" s="186" t="s">
        <v>1234</v>
      </c>
      <c r="D90" s="219">
        <v>312</v>
      </c>
      <c r="E90" s="342">
        <v>288</v>
      </c>
      <c r="F90" s="220">
        <v>0.92307692307692313</v>
      </c>
      <c r="G90" s="342">
        <v>235</v>
      </c>
      <c r="H90" s="221">
        <v>0.81597222222222221</v>
      </c>
      <c r="I90" s="342">
        <v>289</v>
      </c>
      <c r="J90" s="221">
        <v>0.92628205128205132</v>
      </c>
      <c r="K90" s="342">
        <v>77</v>
      </c>
      <c r="L90" s="221">
        <v>0.26643598615916952</v>
      </c>
      <c r="M90" s="342">
        <v>261</v>
      </c>
      <c r="N90" s="221">
        <v>0.90311418685121103</v>
      </c>
      <c r="O90" s="342">
        <v>168</v>
      </c>
      <c r="P90" s="221">
        <v>0.58131487889273359</v>
      </c>
      <c r="Q90" s="219">
        <v>232</v>
      </c>
      <c r="R90" s="343">
        <v>0.89224137931034486</v>
      </c>
      <c r="S90" s="219">
        <v>207</v>
      </c>
      <c r="T90" s="221">
        <v>0.74358974358974361</v>
      </c>
      <c r="U90" s="219">
        <v>226</v>
      </c>
      <c r="V90" s="221">
        <v>0.72435897435897434</v>
      </c>
      <c r="W90" s="219">
        <v>96</v>
      </c>
      <c r="X90" s="344">
        <v>0.4247787610619469</v>
      </c>
      <c r="Y90" s="225">
        <v>23</v>
      </c>
      <c r="Z90" s="338">
        <v>19</v>
      </c>
      <c r="AA90" s="197">
        <v>0.82608695652173914</v>
      </c>
      <c r="AB90" s="336">
        <v>16</v>
      </c>
      <c r="AC90" s="37">
        <v>0.84210526315789469</v>
      </c>
      <c r="AD90" s="336">
        <v>17</v>
      </c>
      <c r="AE90" s="37">
        <v>0.73913043478260865</v>
      </c>
      <c r="AF90" s="336">
        <v>2</v>
      </c>
      <c r="AG90" s="37">
        <v>0.11764705882352941</v>
      </c>
      <c r="AH90" s="336">
        <v>16</v>
      </c>
      <c r="AI90" s="37">
        <v>0.94117647058823528</v>
      </c>
      <c r="AJ90" s="336">
        <v>4</v>
      </c>
      <c r="AK90" s="37">
        <v>0.23529411764705882</v>
      </c>
      <c r="AL90" s="207">
        <v>15</v>
      </c>
      <c r="AM90" s="208">
        <v>0.65217391304347827</v>
      </c>
      <c r="AN90" s="207">
        <v>15</v>
      </c>
      <c r="AO90" s="208">
        <v>1</v>
      </c>
      <c r="AP90" s="207">
        <v>15</v>
      </c>
      <c r="AQ90" s="208">
        <v>0.65217391304347827</v>
      </c>
      <c r="AR90" s="207">
        <v>3</v>
      </c>
      <c r="AS90" s="208">
        <v>0.2</v>
      </c>
      <c r="AT90" s="228">
        <v>289</v>
      </c>
      <c r="AU90" s="340">
        <v>269</v>
      </c>
      <c r="AV90" s="210">
        <v>0.9307958477508651</v>
      </c>
      <c r="AW90" s="334">
        <v>219</v>
      </c>
      <c r="AX90" s="211">
        <v>0.81412639405204457</v>
      </c>
      <c r="AY90" s="334">
        <v>272</v>
      </c>
      <c r="AZ90" s="211">
        <v>0.94117647058823528</v>
      </c>
      <c r="BA90" s="334">
        <v>75</v>
      </c>
      <c r="BB90" s="211">
        <v>0.27573529411764708</v>
      </c>
      <c r="BC90" s="334">
        <v>245</v>
      </c>
      <c r="BD90" s="211">
        <v>0.90073529411764708</v>
      </c>
      <c r="BE90" s="334">
        <v>164</v>
      </c>
      <c r="BF90" s="211">
        <v>0.6029411764705882</v>
      </c>
      <c r="BG90" s="212">
        <v>217</v>
      </c>
      <c r="BH90" s="211">
        <v>0.75086505190311414</v>
      </c>
      <c r="BI90" s="212">
        <v>192</v>
      </c>
      <c r="BJ90" s="211">
        <v>0.88479262672811065</v>
      </c>
      <c r="BK90" s="212">
        <v>211</v>
      </c>
      <c r="BL90" s="211">
        <v>0.73010380622837368</v>
      </c>
      <c r="BM90" s="212">
        <v>93</v>
      </c>
      <c r="BN90" s="211">
        <v>0.44075829383886256</v>
      </c>
    </row>
    <row r="91" spans="3:66" x14ac:dyDescent="0.3">
      <c r="C91" s="186" t="s">
        <v>1235</v>
      </c>
      <c r="D91" s="219">
        <v>888</v>
      </c>
      <c r="E91" s="342">
        <v>840</v>
      </c>
      <c r="F91" s="220">
        <v>0.94594594594594594</v>
      </c>
      <c r="G91" s="342">
        <v>624</v>
      </c>
      <c r="H91" s="221">
        <v>0.74285714285714288</v>
      </c>
      <c r="I91" s="342">
        <v>828</v>
      </c>
      <c r="J91" s="221">
        <v>0.93243243243243246</v>
      </c>
      <c r="K91" s="342">
        <v>229</v>
      </c>
      <c r="L91" s="221">
        <v>0.27657004830917875</v>
      </c>
      <c r="M91" s="342">
        <v>733</v>
      </c>
      <c r="N91" s="221">
        <v>0.88526570048309183</v>
      </c>
      <c r="O91" s="342">
        <v>462</v>
      </c>
      <c r="P91" s="221">
        <v>0.55797101449275366</v>
      </c>
      <c r="Q91" s="219">
        <v>756</v>
      </c>
      <c r="R91" s="343">
        <v>0.794973544973545</v>
      </c>
      <c r="S91" s="219">
        <v>601</v>
      </c>
      <c r="T91" s="221">
        <v>0.85135135135135132</v>
      </c>
      <c r="U91" s="219">
        <v>741</v>
      </c>
      <c r="V91" s="221">
        <v>0.83445945945945943</v>
      </c>
      <c r="W91" s="219">
        <v>269</v>
      </c>
      <c r="X91" s="344">
        <v>0.36302294197031038</v>
      </c>
      <c r="Y91" s="225">
        <v>38</v>
      </c>
      <c r="Z91" s="338">
        <v>32</v>
      </c>
      <c r="AA91" s="197">
        <v>0.84210526315789469</v>
      </c>
      <c r="AB91" s="336">
        <v>28</v>
      </c>
      <c r="AC91" s="37">
        <v>0.875</v>
      </c>
      <c r="AD91" s="336">
        <v>27</v>
      </c>
      <c r="AE91" s="37">
        <v>0.71052631578947367</v>
      </c>
      <c r="AF91" s="336">
        <v>0</v>
      </c>
      <c r="AG91" s="37">
        <v>0</v>
      </c>
      <c r="AH91" s="336">
        <v>21</v>
      </c>
      <c r="AI91" s="37">
        <v>0.77777777777777779</v>
      </c>
      <c r="AJ91" s="336">
        <v>6</v>
      </c>
      <c r="AK91" s="37">
        <v>0.22222222222222221</v>
      </c>
      <c r="AL91" s="207">
        <v>25</v>
      </c>
      <c r="AM91" s="208">
        <v>0.65789473684210531</v>
      </c>
      <c r="AN91" s="207">
        <v>23</v>
      </c>
      <c r="AO91" s="208">
        <v>0.92</v>
      </c>
      <c r="AP91" s="207">
        <v>22</v>
      </c>
      <c r="AQ91" s="208">
        <v>0.57894736842105265</v>
      </c>
      <c r="AR91" s="207">
        <v>4</v>
      </c>
      <c r="AS91" s="208">
        <v>0.18181818181818182</v>
      </c>
      <c r="AT91" s="228">
        <v>848</v>
      </c>
      <c r="AU91" s="340">
        <v>807</v>
      </c>
      <c r="AV91" s="210">
        <v>0.95165094339622647</v>
      </c>
      <c r="AW91" s="334">
        <v>595</v>
      </c>
      <c r="AX91" s="211">
        <v>0.73729863692688968</v>
      </c>
      <c r="AY91" s="334">
        <v>799</v>
      </c>
      <c r="AZ91" s="211">
        <v>0.94221698113207553</v>
      </c>
      <c r="BA91" s="334">
        <v>228</v>
      </c>
      <c r="BB91" s="211">
        <v>0.28535669586983731</v>
      </c>
      <c r="BC91" s="334">
        <v>710</v>
      </c>
      <c r="BD91" s="211">
        <v>0.88861076345431789</v>
      </c>
      <c r="BE91" s="334">
        <v>455</v>
      </c>
      <c r="BF91" s="211">
        <v>0.5694618272841051</v>
      </c>
      <c r="BG91" s="212">
        <v>729</v>
      </c>
      <c r="BH91" s="211">
        <v>0.85966981132075471</v>
      </c>
      <c r="BI91" s="212">
        <v>576</v>
      </c>
      <c r="BJ91" s="211">
        <v>0.79012345679012341</v>
      </c>
      <c r="BK91" s="212">
        <v>718</v>
      </c>
      <c r="BL91" s="211">
        <v>0.84669811320754718</v>
      </c>
      <c r="BM91" s="212">
        <v>264</v>
      </c>
      <c r="BN91" s="211">
        <v>0.36768802228412256</v>
      </c>
    </row>
    <row r="92" spans="3:66" x14ac:dyDescent="0.3">
      <c r="C92" s="186" t="s">
        <v>1236</v>
      </c>
      <c r="D92" s="219">
        <v>267</v>
      </c>
      <c r="E92" s="342">
        <v>228</v>
      </c>
      <c r="F92" s="220">
        <v>0.8539325842696629</v>
      </c>
      <c r="G92" s="342">
        <v>159</v>
      </c>
      <c r="H92" s="221">
        <v>0.69736842105263153</v>
      </c>
      <c r="I92" s="342">
        <v>228</v>
      </c>
      <c r="J92" s="221">
        <v>0.8539325842696629</v>
      </c>
      <c r="K92" s="342">
        <v>72</v>
      </c>
      <c r="L92" s="221">
        <v>0.31578947368421051</v>
      </c>
      <c r="M92" s="342">
        <v>219</v>
      </c>
      <c r="N92" s="221">
        <v>0.96052631578947367</v>
      </c>
      <c r="O92" s="342">
        <v>149</v>
      </c>
      <c r="P92" s="221">
        <v>0.65350877192982459</v>
      </c>
      <c r="Q92" s="219">
        <v>214</v>
      </c>
      <c r="R92" s="343">
        <v>0.92990654205607481</v>
      </c>
      <c r="S92" s="219">
        <v>199</v>
      </c>
      <c r="T92" s="221">
        <v>0.80149812734082393</v>
      </c>
      <c r="U92" s="219">
        <v>200</v>
      </c>
      <c r="V92" s="221">
        <v>0.74906367041198507</v>
      </c>
      <c r="W92" s="219">
        <v>95</v>
      </c>
      <c r="X92" s="344">
        <v>0.47499999999999998</v>
      </c>
      <c r="Y92" s="225">
        <v>31</v>
      </c>
      <c r="Z92" s="338">
        <v>23</v>
      </c>
      <c r="AA92" s="197">
        <v>0.74193548387096775</v>
      </c>
      <c r="AB92" s="336">
        <v>19</v>
      </c>
      <c r="AC92" s="37">
        <v>0.82608695652173914</v>
      </c>
      <c r="AD92" s="336">
        <v>24</v>
      </c>
      <c r="AE92" s="37">
        <v>0.77419354838709675</v>
      </c>
      <c r="AF92" s="336">
        <v>9</v>
      </c>
      <c r="AG92" s="37">
        <v>0.375</v>
      </c>
      <c r="AH92" s="336">
        <v>24</v>
      </c>
      <c r="AI92" s="37">
        <v>1</v>
      </c>
      <c r="AJ92" s="336">
        <v>18</v>
      </c>
      <c r="AK92" s="37">
        <v>0.75</v>
      </c>
      <c r="AL92" s="207">
        <v>23</v>
      </c>
      <c r="AM92" s="208">
        <v>0.74193548387096775</v>
      </c>
      <c r="AN92" s="207">
        <v>22</v>
      </c>
      <c r="AO92" s="208">
        <v>0.95652173913043481</v>
      </c>
      <c r="AP92" s="207">
        <v>19</v>
      </c>
      <c r="AQ92" s="208">
        <v>0.61290322580645162</v>
      </c>
      <c r="AR92" s="207">
        <v>14</v>
      </c>
      <c r="AS92" s="208">
        <v>0.73684210526315785</v>
      </c>
      <c r="AT92" s="228">
        <v>235</v>
      </c>
      <c r="AU92" s="340">
        <v>204</v>
      </c>
      <c r="AV92" s="210">
        <v>0.86808510638297876</v>
      </c>
      <c r="AW92" s="334">
        <v>140</v>
      </c>
      <c r="AX92" s="211">
        <v>0.68627450980392157</v>
      </c>
      <c r="AY92" s="334">
        <v>203</v>
      </c>
      <c r="AZ92" s="211">
        <v>0.86382978723404258</v>
      </c>
      <c r="BA92" s="334">
        <v>63</v>
      </c>
      <c r="BB92" s="211">
        <v>0.31034482758620691</v>
      </c>
      <c r="BC92" s="334">
        <v>194</v>
      </c>
      <c r="BD92" s="211">
        <v>0.95566502463054193</v>
      </c>
      <c r="BE92" s="334">
        <v>130</v>
      </c>
      <c r="BF92" s="211">
        <v>0.64039408866995073</v>
      </c>
      <c r="BG92" s="212">
        <v>190</v>
      </c>
      <c r="BH92" s="211">
        <v>0.80851063829787229</v>
      </c>
      <c r="BI92" s="212">
        <v>177</v>
      </c>
      <c r="BJ92" s="211">
        <v>0.93157894736842106</v>
      </c>
      <c r="BK92" s="212">
        <v>180</v>
      </c>
      <c r="BL92" s="211">
        <v>0.76595744680851063</v>
      </c>
      <c r="BM92" s="212">
        <v>81</v>
      </c>
      <c r="BN92" s="211">
        <v>0.45</v>
      </c>
    </row>
    <row r="93" spans="3:66" x14ac:dyDescent="0.3">
      <c r="C93" s="195" t="s">
        <v>205</v>
      </c>
      <c r="D93" s="219">
        <v>1497</v>
      </c>
      <c r="E93" s="342">
        <v>1406</v>
      </c>
      <c r="F93" s="220">
        <v>0.9392117568470274</v>
      </c>
      <c r="G93" s="342">
        <v>1010</v>
      </c>
      <c r="H93" s="221">
        <v>0.71834992887624471</v>
      </c>
      <c r="I93" s="342">
        <v>1396</v>
      </c>
      <c r="J93" s="221">
        <v>0.93253173012692048</v>
      </c>
      <c r="K93" s="342">
        <v>404</v>
      </c>
      <c r="L93" s="221">
        <v>0.28939828080229224</v>
      </c>
      <c r="M93" s="342">
        <v>1242</v>
      </c>
      <c r="N93" s="221">
        <v>0.88968481375358166</v>
      </c>
      <c r="O93" s="342">
        <v>832</v>
      </c>
      <c r="P93" s="221">
        <v>0.59598853868194845</v>
      </c>
      <c r="Q93" s="219">
        <v>1324</v>
      </c>
      <c r="R93" s="343">
        <v>0.90030211480362543</v>
      </c>
      <c r="S93" s="219">
        <v>1192</v>
      </c>
      <c r="T93" s="221">
        <v>0.884435537742151</v>
      </c>
      <c r="U93" s="219">
        <v>1302</v>
      </c>
      <c r="V93" s="221">
        <v>0.86973947895791581</v>
      </c>
      <c r="W93" s="219">
        <v>532</v>
      </c>
      <c r="X93" s="344">
        <v>0.40860215053763443</v>
      </c>
      <c r="Y93" s="225">
        <v>100</v>
      </c>
      <c r="Z93" s="338">
        <v>81</v>
      </c>
      <c r="AA93" s="197">
        <v>0.81</v>
      </c>
      <c r="AB93" s="336">
        <v>63</v>
      </c>
      <c r="AC93" s="37">
        <v>0.77777777777777779</v>
      </c>
      <c r="AD93" s="336">
        <v>80</v>
      </c>
      <c r="AE93" s="37">
        <v>0.8</v>
      </c>
      <c r="AF93" s="336">
        <v>17</v>
      </c>
      <c r="AG93" s="37">
        <v>0.21249999999999999</v>
      </c>
      <c r="AH93" s="336">
        <v>68</v>
      </c>
      <c r="AI93" s="37">
        <v>0.85</v>
      </c>
      <c r="AJ93" s="336">
        <v>43</v>
      </c>
      <c r="AK93" s="37">
        <v>0.53749999999999998</v>
      </c>
      <c r="AL93" s="207">
        <v>64</v>
      </c>
      <c r="AM93" s="208">
        <v>0.64</v>
      </c>
      <c r="AN93" s="207">
        <v>59</v>
      </c>
      <c r="AO93" s="208">
        <v>0.921875</v>
      </c>
      <c r="AP93" s="207">
        <v>62</v>
      </c>
      <c r="AQ93" s="208">
        <v>0.62</v>
      </c>
      <c r="AR93" s="207">
        <v>29</v>
      </c>
      <c r="AS93" s="208">
        <v>0.46774193548387094</v>
      </c>
      <c r="AT93" s="228">
        <v>1379</v>
      </c>
      <c r="AU93" s="340">
        <v>1310</v>
      </c>
      <c r="AV93" s="210">
        <v>0.94996374184191446</v>
      </c>
      <c r="AW93" s="334">
        <v>936</v>
      </c>
      <c r="AX93" s="211">
        <v>0.71450381679389308</v>
      </c>
      <c r="AY93" s="334">
        <v>1303</v>
      </c>
      <c r="AZ93" s="211">
        <v>0.94488759970993474</v>
      </c>
      <c r="BA93" s="334">
        <v>379</v>
      </c>
      <c r="BB93" s="211">
        <v>0.29086722947045279</v>
      </c>
      <c r="BC93" s="334">
        <v>1166</v>
      </c>
      <c r="BD93" s="211">
        <v>0.89485801995395242</v>
      </c>
      <c r="BE93" s="334">
        <v>781</v>
      </c>
      <c r="BF93" s="211">
        <v>0.59938603223330778</v>
      </c>
      <c r="BG93" s="212">
        <v>1248</v>
      </c>
      <c r="BH93" s="211">
        <v>0.90500362581580851</v>
      </c>
      <c r="BI93" s="212">
        <v>1124</v>
      </c>
      <c r="BJ93" s="211">
        <v>0.90064102564102566</v>
      </c>
      <c r="BK93" s="212">
        <v>1229</v>
      </c>
      <c r="BL93" s="211">
        <v>0.89122552574329228</v>
      </c>
      <c r="BM93" s="212">
        <v>497</v>
      </c>
      <c r="BN93" s="211">
        <v>0.40439381611065905</v>
      </c>
    </row>
    <row r="94" spans="3:66" x14ac:dyDescent="0.3">
      <c r="C94" s="186" t="s">
        <v>1237</v>
      </c>
      <c r="D94" s="219">
        <v>203</v>
      </c>
      <c r="E94" s="342">
        <v>176</v>
      </c>
      <c r="F94" s="220">
        <v>0.86699507389162567</v>
      </c>
      <c r="G94" s="342">
        <v>130</v>
      </c>
      <c r="H94" s="221">
        <v>0.73863636363636365</v>
      </c>
      <c r="I94" s="342">
        <v>177</v>
      </c>
      <c r="J94" s="221">
        <v>0.8719211822660099</v>
      </c>
      <c r="K94" s="342">
        <v>43</v>
      </c>
      <c r="L94" s="221">
        <v>0.24293785310734464</v>
      </c>
      <c r="M94" s="342">
        <v>156</v>
      </c>
      <c r="N94" s="221">
        <v>0.88135593220338981</v>
      </c>
      <c r="O94" s="342">
        <v>105</v>
      </c>
      <c r="P94" s="221">
        <v>0.59322033898305082</v>
      </c>
      <c r="Q94" s="219">
        <v>167</v>
      </c>
      <c r="R94" s="343">
        <v>0.91017964071856283</v>
      </c>
      <c r="S94" s="219">
        <v>152</v>
      </c>
      <c r="T94" s="221">
        <v>0.82266009852216748</v>
      </c>
      <c r="U94" s="219">
        <v>156</v>
      </c>
      <c r="V94" s="221">
        <v>0.76847290640394084</v>
      </c>
      <c r="W94" s="219">
        <v>69</v>
      </c>
      <c r="X94" s="344">
        <v>0.44230769230769229</v>
      </c>
      <c r="Y94" s="225">
        <v>18</v>
      </c>
      <c r="Z94" s="338">
        <v>14</v>
      </c>
      <c r="AA94" s="197">
        <v>0.77777777777777779</v>
      </c>
      <c r="AB94" s="336">
        <v>13</v>
      </c>
      <c r="AC94" s="37">
        <v>0.9285714285714286</v>
      </c>
      <c r="AD94" s="336">
        <v>15</v>
      </c>
      <c r="AE94" s="37">
        <v>0.83333333333333337</v>
      </c>
      <c r="AF94" s="336">
        <v>6</v>
      </c>
      <c r="AG94" s="37">
        <v>0.4</v>
      </c>
      <c r="AH94" s="336">
        <v>12</v>
      </c>
      <c r="AI94" s="37">
        <v>0.8</v>
      </c>
      <c r="AJ94" s="336">
        <v>11</v>
      </c>
      <c r="AK94" s="37">
        <v>0.73333333333333328</v>
      </c>
      <c r="AL94" s="207">
        <v>11</v>
      </c>
      <c r="AM94" s="208">
        <v>0.61111111111111116</v>
      </c>
      <c r="AN94" s="207">
        <v>11</v>
      </c>
      <c r="AO94" s="208">
        <v>1</v>
      </c>
      <c r="AP94" s="207">
        <v>10</v>
      </c>
      <c r="AQ94" s="208">
        <v>0.55555555555555558</v>
      </c>
      <c r="AR94" s="207">
        <v>8</v>
      </c>
      <c r="AS94" s="208">
        <v>0.8</v>
      </c>
      <c r="AT94" s="228">
        <v>183</v>
      </c>
      <c r="AU94" s="340">
        <v>161</v>
      </c>
      <c r="AV94" s="210">
        <v>0.8797814207650273</v>
      </c>
      <c r="AW94" s="334">
        <v>116</v>
      </c>
      <c r="AX94" s="211">
        <v>0.72049689440993792</v>
      </c>
      <c r="AY94" s="334">
        <v>160</v>
      </c>
      <c r="AZ94" s="211">
        <v>0.87431693989071035</v>
      </c>
      <c r="BA94" s="334">
        <v>35</v>
      </c>
      <c r="BB94" s="211">
        <v>0.21875</v>
      </c>
      <c r="BC94" s="334">
        <v>142</v>
      </c>
      <c r="BD94" s="211">
        <v>0.88749999999999996</v>
      </c>
      <c r="BE94" s="334">
        <v>92</v>
      </c>
      <c r="BF94" s="211">
        <v>0.57499999999999996</v>
      </c>
      <c r="BG94" s="212">
        <v>154</v>
      </c>
      <c r="BH94" s="211">
        <v>0.84153005464480879</v>
      </c>
      <c r="BI94" s="212">
        <v>139</v>
      </c>
      <c r="BJ94" s="211">
        <v>0.90259740259740262</v>
      </c>
      <c r="BK94" s="212">
        <v>145</v>
      </c>
      <c r="BL94" s="211">
        <v>0.79234972677595628</v>
      </c>
      <c r="BM94" s="212">
        <v>60</v>
      </c>
      <c r="BN94" s="211">
        <v>0.41379310344827586</v>
      </c>
    </row>
    <row r="95" spans="3:66" x14ac:dyDescent="0.3">
      <c r="C95" s="186" t="s">
        <v>1238</v>
      </c>
      <c r="D95" s="219">
        <v>713</v>
      </c>
      <c r="E95" s="342">
        <v>682</v>
      </c>
      <c r="F95" s="220">
        <v>0.95652173913043481</v>
      </c>
      <c r="G95" s="342">
        <v>485</v>
      </c>
      <c r="H95" s="221">
        <v>0.71114369501466279</v>
      </c>
      <c r="I95" s="342">
        <v>669</v>
      </c>
      <c r="J95" s="221">
        <v>0.93828892005610098</v>
      </c>
      <c r="K95" s="342">
        <v>202</v>
      </c>
      <c r="L95" s="221">
        <v>0.30194319880418535</v>
      </c>
      <c r="M95" s="342">
        <v>577</v>
      </c>
      <c r="N95" s="221">
        <v>0.86248131539611361</v>
      </c>
      <c r="O95" s="342">
        <v>392</v>
      </c>
      <c r="P95" s="221">
        <v>0.58594917787742895</v>
      </c>
      <c r="Q95" s="219">
        <v>637</v>
      </c>
      <c r="R95" s="343">
        <v>0.91679748822605966</v>
      </c>
      <c r="S95" s="219">
        <v>584</v>
      </c>
      <c r="T95" s="221">
        <v>0.89340813464235624</v>
      </c>
      <c r="U95" s="219">
        <v>634</v>
      </c>
      <c r="V95" s="221">
        <v>0.8892005610098177</v>
      </c>
      <c r="W95" s="219">
        <v>250</v>
      </c>
      <c r="X95" s="344">
        <v>0.39432176656151419</v>
      </c>
      <c r="Y95" s="225">
        <v>35</v>
      </c>
      <c r="Z95" s="338">
        <v>32</v>
      </c>
      <c r="AA95" s="197">
        <v>0.91428571428571426</v>
      </c>
      <c r="AB95" s="336">
        <v>24</v>
      </c>
      <c r="AC95" s="37">
        <v>0.75</v>
      </c>
      <c r="AD95" s="336">
        <v>30</v>
      </c>
      <c r="AE95" s="37">
        <v>0.8571428571428571</v>
      </c>
      <c r="AF95" s="336">
        <v>5</v>
      </c>
      <c r="AG95" s="37">
        <v>0.16666666666666666</v>
      </c>
      <c r="AH95" s="336">
        <v>24</v>
      </c>
      <c r="AI95" s="37">
        <v>0.8</v>
      </c>
      <c r="AJ95" s="336">
        <v>13</v>
      </c>
      <c r="AK95" s="37">
        <v>0.43333333333333335</v>
      </c>
      <c r="AL95" s="207">
        <v>26</v>
      </c>
      <c r="AM95" s="208">
        <v>0.74285714285714288</v>
      </c>
      <c r="AN95" s="207">
        <v>24</v>
      </c>
      <c r="AO95" s="208">
        <v>0.92307692307692313</v>
      </c>
      <c r="AP95" s="207">
        <v>26</v>
      </c>
      <c r="AQ95" s="208">
        <v>0.74285714285714288</v>
      </c>
      <c r="AR95" s="207">
        <v>8</v>
      </c>
      <c r="AS95" s="208">
        <v>0.30769230769230771</v>
      </c>
      <c r="AT95" s="228">
        <v>668</v>
      </c>
      <c r="AU95" s="340">
        <v>641</v>
      </c>
      <c r="AV95" s="210">
        <v>0.95958083832335328</v>
      </c>
      <c r="AW95" s="334">
        <v>456</v>
      </c>
      <c r="AX95" s="211">
        <v>0.7113884555382215</v>
      </c>
      <c r="AY95" s="334">
        <v>633</v>
      </c>
      <c r="AZ95" s="211">
        <v>0.94760479041916168</v>
      </c>
      <c r="BA95" s="334">
        <v>194</v>
      </c>
      <c r="BB95" s="211">
        <v>0.30647709320695105</v>
      </c>
      <c r="BC95" s="334">
        <v>550</v>
      </c>
      <c r="BD95" s="211">
        <v>0.86887835703001581</v>
      </c>
      <c r="BE95" s="334">
        <v>376</v>
      </c>
      <c r="BF95" s="211">
        <v>0.59399684044233803</v>
      </c>
      <c r="BG95" s="212">
        <v>605</v>
      </c>
      <c r="BH95" s="211">
        <v>0.90568862275449102</v>
      </c>
      <c r="BI95" s="212">
        <v>556</v>
      </c>
      <c r="BJ95" s="211">
        <v>0.91900826446280992</v>
      </c>
      <c r="BK95" s="212">
        <v>602</v>
      </c>
      <c r="BL95" s="211">
        <v>0.90119760479041922</v>
      </c>
      <c r="BM95" s="212">
        <v>240</v>
      </c>
      <c r="BN95" s="211">
        <v>0.39867109634551495</v>
      </c>
    </row>
    <row r="96" spans="3:66" x14ac:dyDescent="0.3">
      <c r="C96" s="186" t="s">
        <v>1239</v>
      </c>
      <c r="D96" s="219">
        <v>581</v>
      </c>
      <c r="E96" s="342">
        <v>548</v>
      </c>
      <c r="F96" s="220">
        <v>0.94320137693631667</v>
      </c>
      <c r="G96" s="342">
        <v>395</v>
      </c>
      <c r="H96" s="221">
        <v>0.72080291970802923</v>
      </c>
      <c r="I96" s="342">
        <v>550</v>
      </c>
      <c r="J96" s="221">
        <v>0.94664371772805511</v>
      </c>
      <c r="K96" s="342">
        <v>159</v>
      </c>
      <c r="L96" s="221">
        <v>0.28909090909090907</v>
      </c>
      <c r="M96" s="342">
        <v>509</v>
      </c>
      <c r="N96" s="221">
        <v>0.92545454545454542</v>
      </c>
      <c r="O96" s="342">
        <v>335</v>
      </c>
      <c r="P96" s="221">
        <v>0.60909090909090913</v>
      </c>
      <c r="Q96" s="219">
        <v>520</v>
      </c>
      <c r="R96" s="343">
        <v>0.87692307692307692</v>
      </c>
      <c r="S96" s="219">
        <v>456</v>
      </c>
      <c r="T96" s="221">
        <v>0.89500860585197939</v>
      </c>
      <c r="U96" s="219">
        <v>512</v>
      </c>
      <c r="V96" s="221">
        <v>0.88123924268502585</v>
      </c>
      <c r="W96" s="219">
        <v>213</v>
      </c>
      <c r="X96" s="344">
        <v>0.416015625</v>
      </c>
      <c r="Y96" s="225">
        <v>47</v>
      </c>
      <c r="Z96" s="338">
        <v>35</v>
      </c>
      <c r="AA96" s="197">
        <v>0.74468085106382975</v>
      </c>
      <c r="AB96" s="336">
        <v>26</v>
      </c>
      <c r="AC96" s="37">
        <v>0.74285714285714288</v>
      </c>
      <c r="AD96" s="336">
        <v>35</v>
      </c>
      <c r="AE96" s="37">
        <v>0.74468085106382975</v>
      </c>
      <c r="AF96" s="336">
        <v>6</v>
      </c>
      <c r="AG96" s="37">
        <v>0.17142857142857143</v>
      </c>
      <c r="AH96" s="336">
        <v>32</v>
      </c>
      <c r="AI96" s="37">
        <v>0.91428571428571426</v>
      </c>
      <c r="AJ96" s="336">
        <v>19</v>
      </c>
      <c r="AK96" s="37">
        <v>0.54285714285714282</v>
      </c>
      <c r="AL96" s="207">
        <v>27</v>
      </c>
      <c r="AM96" s="208">
        <v>0.57446808510638303</v>
      </c>
      <c r="AN96" s="207">
        <v>24</v>
      </c>
      <c r="AO96" s="208">
        <v>0.88888888888888884</v>
      </c>
      <c r="AP96" s="207">
        <v>26</v>
      </c>
      <c r="AQ96" s="208">
        <v>0.55319148936170215</v>
      </c>
      <c r="AR96" s="207">
        <v>13</v>
      </c>
      <c r="AS96" s="208">
        <v>0.5</v>
      </c>
      <c r="AT96" s="228">
        <v>528</v>
      </c>
      <c r="AU96" s="340">
        <v>508</v>
      </c>
      <c r="AV96" s="210">
        <v>0.96212121212121215</v>
      </c>
      <c r="AW96" s="334">
        <v>364</v>
      </c>
      <c r="AX96" s="211">
        <v>0.71653543307086609</v>
      </c>
      <c r="AY96" s="334">
        <v>510</v>
      </c>
      <c r="AZ96" s="211">
        <v>0.96590909090909094</v>
      </c>
      <c r="BA96" s="334">
        <v>150</v>
      </c>
      <c r="BB96" s="211">
        <v>0.29411764705882354</v>
      </c>
      <c r="BC96" s="334">
        <v>474</v>
      </c>
      <c r="BD96" s="211">
        <v>0.92941176470588238</v>
      </c>
      <c r="BE96" s="334">
        <v>313</v>
      </c>
      <c r="BF96" s="211">
        <v>0.61372549019607847</v>
      </c>
      <c r="BG96" s="212">
        <v>489</v>
      </c>
      <c r="BH96" s="211">
        <v>0.92613636363636365</v>
      </c>
      <c r="BI96" s="212">
        <v>429</v>
      </c>
      <c r="BJ96" s="211">
        <v>0.87730061349693256</v>
      </c>
      <c r="BK96" s="212">
        <v>482</v>
      </c>
      <c r="BL96" s="211">
        <v>0.91287878787878785</v>
      </c>
      <c r="BM96" s="212">
        <v>197</v>
      </c>
      <c r="BN96" s="211">
        <v>0.40871369294605808</v>
      </c>
    </row>
    <row r="97" spans="3:66" x14ac:dyDescent="0.3">
      <c r="C97" s="195" t="s">
        <v>212</v>
      </c>
      <c r="D97" s="219">
        <v>1851</v>
      </c>
      <c r="E97" s="342">
        <v>1623</v>
      </c>
      <c r="F97" s="220">
        <v>0.87682333873581852</v>
      </c>
      <c r="G97" s="342">
        <v>990</v>
      </c>
      <c r="H97" s="221">
        <v>0.60998151571164505</v>
      </c>
      <c r="I97" s="342">
        <v>1643</v>
      </c>
      <c r="J97" s="221">
        <v>0.88762830902215017</v>
      </c>
      <c r="K97" s="342">
        <v>485</v>
      </c>
      <c r="L97" s="221">
        <v>0.29519172245891662</v>
      </c>
      <c r="M97" s="342">
        <v>1462</v>
      </c>
      <c r="N97" s="221">
        <v>0.88983566646378576</v>
      </c>
      <c r="O97" s="342">
        <v>956</v>
      </c>
      <c r="P97" s="221">
        <v>0.58186244674376142</v>
      </c>
      <c r="Q97" s="219">
        <v>1542</v>
      </c>
      <c r="R97" s="343">
        <v>0.8605706874189365</v>
      </c>
      <c r="S97" s="219">
        <v>1327</v>
      </c>
      <c r="T97" s="221">
        <v>0.83306320907617504</v>
      </c>
      <c r="U97" s="219">
        <v>1455</v>
      </c>
      <c r="V97" s="221">
        <v>0.78606158833063211</v>
      </c>
      <c r="W97" s="219">
        <v>490</v>
      </c>
      <c r="X97" s="344">
        <v>0.33676975945017185</v>
      </c>
      <c r="Y97" s="225">
        <v>123</v>
      </c>
      <c r="Z97" s="338">
        <v>84</v>
      </c>
      <c r="AA97" s="197">
        <v>0.68292682926829273</v>
      </c>
      <c r="AB97" s="336">
        <v>58</v>
      </c>
      <c r="AC97" s="37">
        <v>0.69047619047619047</v>
      </c>
      <c r="AD97" s="336">
        <v>82</v>
      </c>
      <c r="AE97" s="37">
        <v>0.66666666666666663</v>
      </c>
      <c r="AF97" s="336">
        <v>9</v>
      </c>
      <c r="AG97" s="37">
        <v>0.10975609756097561</v>
      </c>
      <c r="AH97" s="336">
        <v>74</v>
      </c>
      <c r="AI97" s="37">
        <v>0.90243902439024393</v>
      </c>
      <c r="AJ97" s="336">
        <v>29</v>
      </c>
      <c r="AK97" s="37">
        <v>0.35365853658536583</v>
      </c>
      <c r="AL97" s="207">
        <v>70</v>
      </c>
      <c r="AM97" s="208">
        <v>0.56910569105691056</v>
      </c>
      <c r="AN97" s="207">
        <v>60</v>
      </c>
      <c r="AO97" s="208">
        <v>0.8571428571428571</v>
      </c>
      <c r="AP97" s="207">
        <v>58</v>
      </c>
      <c r="AQ97" s="208">
        <v>0.47154471544715448</v>
      </c>
      <c r="AR97" s="207">
        <v>13</v>
      </c>
      <c r="AS97" s="208">
        <v>0.22413793103448276</v>
      </c>
      <c r="AT97" s="228">
        <v>1709</v>
      </c>
      <c r="AU97" s="340">
        <v>1523</v>
      </c>
      <c r="AV97" s="210">
        <v>0.89116442363955528</v>
      </c>
      <c r="AW97" s="334">
        <v>926</v>
      </c>
      <c r="AX97" s="211">
        <v>0.60801050558108993</v>
      </c>
      <c r="AY97" s="334">
        <v>1544</v>
      </c>
      <c r="AZ97" s="211">
        <v>0.90345231129315384</v>
      </c>
      <c r="BA97" s="334">
        <v>468</v>
      </c>
      <c r="BB97" s="211">
        <v>0.30310880829015546</v>
      </c>
      <c r="BC97" s="334">
        <v>1372</v>
      </c>
      <c r="BD97" s="211">
        <v>0.8886010362694301</v>
      </c>
      <c r="BE97" s="334">
        <v>914</v>
      </c>
      <c r="BF97" s="211">
        <v>0.59196891191709844</v>
      </c>
      <c r="BG97" s="212">
        <v>1456</v>
      </c>
      <c r="BH97" s="211">
        <v>0.85196021064950267</v>
      </c>
      <c r="BI97" s="212">
        <v>1257</v>
      </c>
      <c r="BJ97" s="211">
        <v>0.86332417582417587</v>
      </c>
      <c r="BK97" s="212">
        <v>1383</v>
      </c>
      <c r="BL97" s="211">
        <v>0.80924517261556461</v>
      </c>
      <c r="BM97" s="212">
        <v>473</v>
      </c>
      <c r="BN97" s="211">
        <v>0.34201012292118582</v>
      </c>
    </row>
    <row r="98" spans="3:66" x14ac:dyDescent="0.3">
      <c r="C98" s="186" t="s">
        <v>1240</v>
      </c>
      <c r="D98" s="219">
        <v>359</v>
      </c>
      <c r="E98" s="342">
        <v>316</v>
      </c>
      <c r="F98" s="220">
        <v>0.88022284122562677</v>
      </c>
      <c r="G98" s="342">
        <v>240</v>
      </c>
      <c r="H98" s="221">
        <v>0.759493670886076</v>
      </c>
      <c r="I98" s="342">
        <v>321</v>
      </c>
      <c r="J98" s="221">
        <v>0.89415041782729809</v>
      </c>
      <c r="K98" s="342">
        <v>83</v>
      </c>
      <c r="L98" s="221">
        <v>0.25856697819314639</v>
      </c>
      <c r="M98" s="342">
        <v>283</v>
      </c>
      <c r="N98" s="221">
        <v>0.88161993769470404</v>
      </c>
      <c r="O98" s="342">
        <v>182</v>
      </c>
      <c r="P98" s="221">
        <v>0.5669781931464174</v>
      </c>
      <c r="Q98" s="219">
        <v>302</v>
      </c>
      <c r="R98" s="343">
        <v>0.94370860927152322</v>
      </c>
      <c r="S98" s="219">
        <v>285</v>
      </c>
      <c r="T98" s="221">
        <v>0.84122562674094703</v>
      </c>
      <c r="U98" s="219">
        <v>293</v>
      </c>
      <c r="V98" s="221">
        <v>0.81615598885793872</v>
      </c>
      <c r="W98" s="219">
        <v>125</v>
      </c>
      <c r="X98" s="344">
        <v>0.42662116040955633</v>
      </c>
      <c r="Y98" s="225">
        <v>24</v>
      </c>
      <c r="Z98" s="338">
        <v>19</v>
      </c>
      <c r="AA98" s="197">
        <v>0.79166666666666663</v>
      </c>
      <c r="AB98" s="336">
        <v>14</v>
      </c>
      <c r="AC98" s="37">
        <v>0.73684210526315785</v>
      </c>
      <c r="AD98" s="336">
        <v>18</v>
      </c>
      <c r="AE98" s="37">
        <v>0.75</v>
      </c>
      <c r="AF98" s="336">
        <v>1</v>
      </c>
      <c r="AG98" s="37">
        <v>5.5555555555555552E-2</v>
      </c>
      <c r="AH98" s="336">
        <v>17</v>
      </c>
      <c r="AI98" s="37">
        <v>0.94444444444444442</v>
      </c>
      <c r="AJ98" s="336">
        <v>7</v>
      </c>
      <c r="AK98" s="37">
        <v>0.3888888888888889</v>
      </c>
      <c r="AL98" s="207">
        <v>16</v>
      </c>
      <c r="AM98" s="208">
        <v>0.66666666666666663</v>
      </c>
      <c r="AN98" s="207">
        <v>16</v>
      </c>
      <c r="AO98" s="208">
        <v>1</v>
      </c>
      <c r="AP98" s="207">
        <v>16</v>
      </c>
      <c r="AQ98" s="208">
        <v>0.66666666666666663</v>
      </c>
      <c r="AR98" s="207">
        <v>5</v>
      </c>
      <c r="AS98" s="208">
        <v>0.3125</v>
      </c>
      <c r="AT98" s="228">
        <v>333</v>
      </c>
      <c r="AU98" s="340">
        <v>296</v>
      </c>
      <c r="AV98" s="210">
        <v>0.88888888888888884</v>
      </c>
      <c r="AW98" s="334">
        <v>226</v>
      </c>
      <c r="AX98" s="211">
        <v>0.76351351351351349</v>
      </c>
      <c r="AY98" s="334">
        <v>301</v>
      </c>
      <c r="AZ98" s="211">
        <v>0.90390390390390385</v>
      </c>
      <c r="BA98" s="334">
        <v>80</v>
      </c>
      <c r="BB98" s="211">
        <v>0.26578073089700999</v>
      </c>
      <c r="BC98" s="334">
        <v>264</v>
      </c>
      <c r="BD98" s="211">
        <v>0.87707641196013286</v>
      </c>
      <c r="BE98" s="334">
        <v>173</v>
      </c>
      <c r="BF98" s="211">
        <v>0.57475083056478404</v>
      </c>
      <c r="BG98" s="212">
        <v>284</v>
      </c>
      <c r="BH98" s="211">
        <v>0.85285285285285284</v>
      </c>
      <c r="BI98" s="212">
        <v>267</v>
      </c>
      <c r="BJ98" s="211">
        <v>0.9401408450704225</v>
      </c>
      <c r="BK98" s="212">
        <v>276</v>
      </c>
      <c r="BL98" s="211">
        <v>0.8288288288288288</v>
      </c>
      <c r="BM98" s="212">
        <v>120</v>
      </c>
      <c r="BN98" s="211">
        <v>0.43478260869565216</v>
      </c>
    </row>
    <row r="99" spans="3:66" x14ac:dyDescent="0.3">
      <c r="C99" s="186" t="s">
        <v>1242</v>
      </c>
      <c r="D99" s="219">
        <v>66</v>
      </c>
      <c r="E99" s="342">
        <v>58</v>
      </c>
      <c r="F99" s="220">
        <v>0.87878787878787878</v>
      </c>
      <c r="G99" s="342">
        <v>35</v>
      </c>
      <c r="H99" s="221">
        <v>0.60344827586206895</v>
      </c>
      <c r="I99" s="342">
        <v>52</v>
      </c>
      <c r="J99" s="221">
        <v>0.78787878787878785</v>
      </c>
      <c r="K99" s="342">
        <v>13</v>
      </c>
      <c r="L99" s="221">
        <v>0.25</v>
      </c>
      <c r="M99" s="342">
        <v>42</v>
      </c>
      <c r="N99" s="221">
        <v>0.80769230769230771</v>
      </c>
      <c r="O99" s="342">
        <v>26</v>
      </c>
      <c r="P99" s="221">
        <v>0.5</v>
      </c>
      <c r="Q99" s="219">
        <v>51</v>
      </c>
      <c r="R99" s="343">
        <v>0.68627450980392157</v>
      </c>
      <c r="S99" s="219">
        <v>35</v>
      </c>
      <c r="T99" s="221">
        <v>0.77272727272727271</v>
      </c>
      <c r="U99" s="219">
        <v>50</v>
      </c>
      <c r="V99" s="221">
        <v>0.75757575757575757</v>
      </c>
      <c r="W99" s="219">
        <v>13</v>
      </c>
      <c r="X99" s="344">
        <v>0.26</v>
      </c>
      <c r="Y99" s="225">
        <v>5</v>
      </c>
      <c r="Z99" s="338">
        <v>3</v>
      </c>
      <c r="AA99" s="197">
        <v>0.6</v>
      </c>
      <c r="AB99" s="336">
        <v>3</v>
      </c>
      <c r="AC99" s="37">
        <v>1</v>
      </c>
      <c r="AD99" s="336">
        <v>2</v>
      </c>
      <c r="AE99" s="37">
        <v>0.4</v>
      </c>
      <c r="AF99" s="336">
        <v>0</v>
      </c>
      <c r="AG99" s="37">
        <v>0</v>
      </c>
      <c r="AH99" s="336">
        <v>1</v>
      </c>
      <c r="AI99" s="37">
        <v>0.5</v>
      </c>
      <c r="AJ99" s="336">
        <v>1</v>
      </c>
      <c r="AK99" s="37">
        <v>0.5</v>
      </c>
      <c r="AL99" s="207">
        <v>2</v>
      </c>
      <c r="AM99" s="208">
        <v>0.4</v>
      </c>
      <c r="AN99" s="207">
        <v>1</v>
      </c>
      <c r="AO99" s="208">
        <v>0.5</v>
      </c>
      <c r="AP99" s="207">
        <v>2</v>
      </c>
      <c r="AQ99" s="208">
        <v>0.4</v>
      </c>
      <c r="AR99" s="207">
        <v>0</v>
      </c>
      <c r="AS99" s="208">
        <v>0</v>
      </c>
      <c r="AT99" s="228">
        <v>58</v>
      </c>
      <c r="AU99" s="340">
        <v>52</v>
      </c>
      <c r="AV99" s="210">
        <v>0.89655172413793105</v>
      </c>
      <c r="AW99" s="334">
        <v>31</v>
      </c>
      <c r="AX99" s="211">
        <v>0.59615384615384615</v>
      </c>
      <c r="AY99" s="334">
        <v>47</v>
      </c>
      <c r="AZ99" s="211">
        <v>0.81034482758620685</v>
      </c>
      <c r="BA99" s="334">
        <v>13</v>
      </c>
      <c r="BB99" s="211">
        <v>0.27659574468085107</v>
      </c>
      <c r="BC99" s="334">
        <v>38</v>
      </c>
      <c r="BD99" s="211">
        <v>0.80851063829787229</v>
      </c>
      <c r="BE99" s="334">
        <v>23</v>
      </c>
      <c r="BF99" s="211">
        <v>0.48936170212765956</v>
      </c>
      <c r="BG99" s="212">
        <v>47</v>
      </c>
      <c r="BH99" s="211">
        <v>0.81034482758620685</v>
      </c>
      <c r="BI99" s="212">
        <v>34</v>
      </c>
      <c r="BJ99" s="211">
        <v>0.72340425531914898</v>
      </c>
      <c r="BK99" s="212">
        <v>46</v>
      </c>
      <c r="BL99" s="211">
        <v>0.7931034482758621</v>
      </c>
      <c r="BM99" s="212">
        <v>13</v>
      </c>
      <c r="BN99" s="211">
        <v>0.28260869565217389</v>
      </c>
    </row>
    <row r="100" spans="3:66" x14ac:dyDescent="0.3">
      <c r="C100" s="186" t="s">
        <v>1241</v>
      </c>
      <c r="D100" s="219">
        <v>713</v>
      </c>
      <c r="E100" s="342">
        <v>647</v>
      </c>
      <c r="F100" s="220">
        <v>0.90743338008415142</v>
      </c>
      <c r="G100" s="342">
        <v>360</v>
      </c>
      <c r="H100" s="221">
        <v>0.55641421947449765</v>
      </c>
      <c r="I100" s="342">
        <v>641</v>
      </c>
      <c r="J100" s="221">
        <v>0.89901823281907434</v>
      </c>
      <c r="K100" s="342">
        <v>195</v>
      </c>
      <c r="L100" s="221">
        <v>0.30421216848673949</v>
      </c>
      <c r="M100" s="342">
        <v>558</v>
      </c>
      <c r="N100" s="221">
        <v>0.8705148205928237</v>
      </c>
      <c r="O100" s="342">
        <v>375</v>
      </c>
      <c r="P100" s="221">
        <v>0.58502340093603744</v>
      </c>
      <c r="Q100" s="219">
        <v>587</v>
      </c>
      <c r="R100" s="343">
        <v>0.85008517887563884</v>
      </c>
      <c r="S100" s="219">
        <v>499</v>
      </c>
      <c r="T100" s="221">
        <v>0.82328190743338003</v>
      </c>
      <c r="U100" s="219">
        <v>564</v>
      </c>
      <c r="V100" s="221">
        <v>0.79102384291725103</v>
      </c>
      <c r="W100" s="219">
        <v>184</v>
      </c>
      <c r="X100" s="344">
        <v>0.32624113475177308</v>
      </c>
      <c r="Y100" s="225">
        <v>42</v>
      </c>
      <c r="Z100" s="338">
        <v>25</v>
      </c>
      <c r="AA100" s="197">
        <v>0.59523809523809523</v>
      </c>
      <c r="AB100" s="336">
        <v>16</v>
      </c>
      <c r="AC100" s="37">
        <v>0.64</v>
      </c>
      <c r="AD100" s="336">
        <v>30</v>
      </c>
      <c r="AE100" s="37">
        <v>0.7142857142857143</v>
      </c>
      <c r="AF100" s="336">
        <v>4</v>
      </c>
      <c r="AG100" s="37">
        <v>0.13333333333333333</v>
      </c>
      <c r="AH100" s="336">
        <v>27</v>
      </c>
      <c r="AI100" s="37">
        <v>0.9</v>
      </c>
      <c r="AJ100" s="336">
        <v>10</v>
      </c>
      <c r="AK100" s="37">
        <v>0.33333333333333331</v>
      </c>
      <c r="AL100" s="207">
        <v>23</v>
      </c>
      <c r="AM100" s="208">
        <v>0.54761904761904767</v>
      </c>
      <c r="AN100" s="207">
        <v>17</v>
      </c>
      <c r="AO100" s="208">
        <v>0.73913043478260865</v>
      </c>
      <c r="AP100" s="207">
        <v>16</v>
      </c>
      <c r="AQ100" s="208">
        <v>0.38095238095238093</v>
      </c>
      <c r="AR100" s="207">
        <v>2</v>
      </c>
      <c r="AS100" s="208">
        <v>0.125</v>
      </c>
      <c r="AT100" s="228">
        <v>662</v>
      </c>
      <c r="AU100" s="340">
        <v>614</v>
      </c>
      <c r="AV100" s="210">
        <v>0.92749244712990941</v>
      </c>
      <c r="AW100" s="334">
        <v>341</v>
      </c>
      <c r="AX100" s="211">
        <v>0.55537459283387625</v>
      </c>
      <c r="AY100" s="334">
        <v>603</v>
      </c>
      <c r="AZ100" s="211">
        <v>0.91087613293051362</v>
      </c>
      <c r="BA100" s="334">
        <v>187</v>
      </c>
      <c r="BB100" s="211">
        <v>0.3101160862354892</v>
      </c>
      <c r="BC100" s="334">
        <v>524</v>
      </c>
      <c r="BD100" s="211">
        <v>0.86898839137645112</v>
      </c>
      <c r="BE100" s="334">
        <v>358</v>
      </c>
      <c r="BF100" s="211">
        <v>0.59369817578772799</v>
      </c>
      <c r="BG100" s="212">
        <v>556</v>
      </c>
      <c r="BH100" s="211">
        <v>0.83987915407854985</v>
      </c>
      <c r="BI100" s="212">
        <v>477</v>
      </c>
      <c r="BJ100" s="211">
        <v>0.8579136690647482</v>
      </c>
      <c r="BK100" s="212">
        <v>540</v>
      </c>
      <c r="BL100" s="211">
        <v>0.81570996978851962</v>
      </c>
      <c r="BM100" s="212">
        <v>180</v>
      </c>
      <c r="BN100" s="211">
        <v>0.33333333333333331</v>
      </c>
    </row>
    <row r="101" spans="3:66" x14ac:dyDescent="0.3">
      <c r="C101" s="186" t="s">
        <v>1243</v>
      </c>
      <c r="D101" s="219">
        <v>504</v>
      </c>
      <c r="E101" s="342">
        <v>407</v>
      </c>
      <c r="F101" s="220">
        <v>0.80753968253968256</v>
      </c>
      <c r="G101" s="342">
        <v>242</v>
      </c>
      <c r="H101" s="221">
        <v>0.59459459459459463</v>
      </c>
      <c r="I101" s="342">
        <v>444</v>
      </c>
      <c r="J101" s="221">
        <v>0.88095238095238093</v>
      </c>
      <c r="K101" s="342">
        <v>133</v>
      </c>
      <c r="L101" s="221">
        <v>0.29954954954954954</v>
      </c>
      <c r="M101" s="342">
        <v>418</v>
      </c>
      <c r="N101" s="221">
        <v>0.94144144144144148</v>
      </c>
      <c r="O101" s="342">
        <v>262</v>
      </c>
      <c r="P101" s="221">
        <v>0.59009009009009006</v>
      </c>
      <c r="Q101" s="219">
        <v>417</v>
      </c>
      <c r="R101" s="343">
        <v>0.82733812949640284</v>
      </c>
      <c r="S101" s="219">
        <v>345</v>
      </c>
      <c r="T101" s="221">
        <v>0.82738095238095233</v>
      </c>
      <c r="U101" s="219">
        <v>367</v>
      </c>
      <c r="V101" s="221">
        <v>0.72817460317460314</v>
      </c>
      <c r="W101" s="219">
        <v>112</v>
      </c>
      <c r="X101" s="344">
        <v>0.30517711171662126</v>
      </c>
      <c r="Y101" s="225">
        <v>27</v>
      </c>
      <c r="Z101" s="338">
        <v>19</v>
      </c>
      <c r="AA101" s="197">
        <v>0.70370370370370372</v>
      </c>
      <c r="AB101" s="336">
        <v>14</v>
      </c>
      <c r="AC101" s="37">
        <v>0.73684210526315785</v>
      </c>
      <c r="AD101" s="336">
        <v>19</v>
      </c>
      <c r="AE101" s="37">
        <v>0.70370370370370372</v>
      </c>
      <c r="AF101" s="336">
        <v>2</v>
      </c>
      <c r="AG101" s="37">
        <v>0.10526315789473684</v>
      </c>
      <c r="AH101" s="336">
        <v>18</v>
      </c>
      <c r="AI101" s="37">
        <v>0.94736842105263153</v>
      </c>
      <c r="AJ101" s="336">
        <v>5</v>
      </c>
      <c r="AK101" s="37">
        <v>0.26315789473684209</v>
      </c>
      <c r="AL101" s="207">
        <v>17</v>
      </c>
      <c r="AM101" s="208">
        <v>0.62962962962962965</v>
      </c>
      <c r="AN101" s="207">
        <v>15</v>
      </c>
      <c r="AO101" s="208">
        <v>0.88235294117647056</v>
      </c>
      <c r="AP101" s="207">
        <v>13</v>
      </c>
      <c r="AQ101" s="208">
        <v>0.48148148148148145</v>
      </c>
      <c r="AR101" s="207">
        <v>3</v>
      </c>
      <c r="AS101" s="208">
        <v>0.23076923076923078</v>
      </c>
      <c r="AT101" s="228">
        <v>472</v>
      </c>
      <c r="AU101" s="340">
        <v>384</v>
      </c>
      <c r="AV101" s="210">
        <v>0.81355932203389836</v>
      </c>
      <c r="AW101" s="334">
        <v>226</v>
      </c>
      <c r="AX101" s="211">
        <v>0.58854166666666663</v>
      </c>
      <c r="AY101" s="334">
        <v>421</v>
      </c>
      <c r="AZ101" s="211">
        <v>0.89194915254237284</v>
      </c>
      <c r="BA101" s="334">
        <v>129</v>
      </c>
      <c r="BB101" s="211">
        <v>0.30641330166270786</v>
      </c>
      <c r="BC101" s="334">
        <v>396</v>
      </c>
      <c r="BD101" s="211">
        <v>0.94061757719714967</v>
      </c>
      <c r="BE101" s="334">
        <v>255</v>
      </c>
      <c r="BF101" s="211">
        <v>0.60570071258907365</v>
      </c>
      <c r="BG101" s="212">
        <v>396</v>
      </c>
      <c r="BH101" s="211">
        <v>0.83898305084745761</v>
      </c>
      <c r="BI101" s="212">
        <v>327</v>
      </c>
      <c r="BJ101" s="211">
        <v>0.8257575757575758</v>
      </c>
      <c r="BK101" s="212">
        <v>351</v>
      </c>
      <c r="BL101" s="211">
        <v>0.74364406779661019</v>
      </c>
      <c r="BM101" s="212">
        <v>107</v>
      </c>
      <c r="BN101" s="211">
        <v>0.30484330484330485</v>
      </c>
    </row>
    <row r="102" spans="3:66" x14ac:dyDescent="0.3">
      <c r="C102" s="186" t="s">
        <v>1244</v>
      </c>
      <c r="D102" s="219">
        <v>209</v>
      </c>
      <c r="E102" s="342">
        <v>195</v>
      </c>
      <c r="F102" s="220">
        <v>0.93301435406698563</v>
      </c>
      <c r="G102" s="342">
        <v>113</v>
      </c>
      <c r="H102" s="221">
        <v>0.57948717948717954</v>
      </c>
      <c r="I102" s="342">
        <v>185</v>
      </c>
      <c r="J102" s="221">
        <v>0.88516746411483249</v>
      </c>
      <c r="K102" s="342">
        <v>61</v>
      </c>
      <c r="L102" s="221">
        <v>0.32972972972972975</v>
      </c>
      <c r="M102" s="342">
        <v>161</v>
      </c>
      <c r="N102" s="221">
        <v>0.87027027027027026</v>
      </c>
      <c r="O102" s="342">
        <v>111</v>
      </c>
      <c r="P102" s="221">
        <v>0.6</v>
      </c>
      <c r="Q102" s="219">
        <v>185</v>
      </c>
      <c r="R102" s="343">
        <v>0.88108108108108107</v>
      </c>
      <c r="S102" s="219">
        <v>163</v>
      </c>
      <c r="T102" s="221">
        <v>0.88516746411483249</v>
      </c>
      <c r="U102" s="219">
        <v>181</v>
      </c>
      <c r="V102" s="221">
        <v>0.86602870813397126</v>
      </c>
      <c r="W102" s="219">
        <v>56</v>
      </c>
      <c r="X102" s="344">
        <v>0.30939226519337015</v>
      </c>
      <c r="Y102" s="225">
        <v>25</v>
      </c>
      <c r="Z102" s="338">
        <v>18</v>
      </c>
      <c r="AA102" s="197">
        <v>0.72</v>
      </c>
      <c r="AB102" s="336">
        <v>11</v>
      </c>
      <c r="AC102" s="37">
        <v>0.61111111111111116</v>
      </c>
      <c r="AD102" s="336">
        <v>13</v>
      </c>
      <c r="AE102" s="37">
        <v>0.52</v>
      </c>
      <c r="AF102" s="336">
        <v>2</v>
      </c>
      <c r="AG102" s="37">
        <v>0.15384615384615385</v>
      </c>
      <c r="AH102" s="336">
        <v>11</v>
      </c>
      <c r="AI102" s="37">
        <v>0.84615384615384615</v>
      </c>
      <c r="AJ102" s="336">
        <v>6</v>
      </c>
      <c r="AK102" s="37">
        <v>0.46153846153846156</v>
      </c>
      <c r="AL102" s="207">
        <v>12</v>
      </c>
      <c r="AM102" s="208">
        <v>0.48</v>
      </c>
      <c r="AN102" s="207">
        <v>11</v>
      </c>
      <c r="AO102" s="208">
        <v>0.91666666666666663</v>
      </c>
      <c r="AP102" s="207">
        <v>11</v>
      </c>
      <c r="AQ102" s="208">
        <v>0.44</v>
      </c>
      <c r="AR102" s="207">
        <v>3</v>
      </c>
      <c r="AS102" s="208">
        <v>0.27272727272727271</v>
      </c>
      <c r="AT102" s="228">
        <v>184</v>
      </c>
      <c r="AU102" s="340">
        <v>177</v>
      </c>
      <c r="AV102" s="210">
        <v>0.96195652173913049</v>
      </c>
      <c r="AW102" s="334">
        <v>102</v>
      </c>
      <c r="AX102" s="211">
        <v>0.57627118644067798</v>
      </c>
      <c r="AY102" s="334">
        <v>172</v>
      </c>
      <c r="AZ102" s="211">
        <v>0.93478260869565222</v>
      </c>
      <c r="BA102" s="334">
        <v>59</v>
      </c>
      <c r="BB102" s="211">
        <v>0.34302325581395349</v>
      </c>
      <c r="BC102" s="334">
        <v>150</v>
      </c>
      <c r="BD102" s="211">
        <v>0.87209302325581395</v>
      </c>
      <c r="BE102" s="334">
        <v>105</v>
      </c>
      <c r="BF102" s="211">
        <v>0.61046511627906974</v>
      </c>
      <c r="BG102" s="212">
        <v>173</v>
      </c>
      <c r="BH102" s="211">
        <v>0.94021739130434778</v>
      </c>
      <c r="BI102" s="212">
        <v>152</v>
      </c>
      <c r="BJ102" s="211">
        <v>0.87861271676300579</v>
      </c>
      <c r="BK102" s="212">
        <v>170</v>
      </c>
      <c r="BL102" s="211">
        <v>0.92391304347826086</v>
      </c>
      <c r="BM102" s="212">
        <v>53</v>
      </c>
      <c r="BN102" s="211">
        <v>0.31176470588235294</v>
      </c>
    </row>
    <row r="103" spans="3:66" x14ac:dyDescent="0.3">
      <c r="C103" s="195" t="s">
        <v>222</v>
      </c>
      <c r="D103" s="219">
        <v>1509</v>
      </c>
      <c r="E103" s="342">
        <v>1371</v>
      </c>
      <c r="F103" s="220">
        <v>0.90854870775347918</v>
      </c>
      <c r="G103" s="342">
        <v>1000</v>
      </c>
      <c r="H103" s="221">
        <v>0.7293946024799417</v>
      </c>
      <c r="I103" s="342">
        <v>1378</v>
      </c>
      <c r="J103" s="221">
        <v>0.91318754141815772</v>
      </c>
      <c r="K103" s="342">
        <v>375</v>
      </c>
      <c r="L103" s="221">
        <v>0.27213352685050796</v>
      </c>
      <c r="M103" s="342">
        <v>1232</v>
      </c>
      <c r="N103" s="221">
        <v>0.89404934687953552</v>
      </c>
      <c r="O103" s="342">
        <v>811</v>
      </c>
      <c r="P103" s="221">
        <v>0.58853410740203194</v>
      </c>
      <c r="Q103" s="219">
        <v>1323</v>
      </c>
      <c r="R103" s="343">
        <v>0.88435374149659862</v>
      </c>
      <c r="S103" s="219">
        <v>1170</v>
      </c>
      <c r="T103" s="221">
        <v>0.87673956262425445</v>
      </c>
      <c r="U103" s="219">
        <v>1282</v>
      </c>
      <c r="V103" s="221">
        <v>0.84956925115970838</v>
      </c>
      <c r="W103" s="219">
        <v>523</v>
      </c>
      <c r="X103" s="344">
        <v>0.4079563182527301</v>
      </c>
      <c r="Y103" s="225">
        <v>108</v>
      </c>
      <c r="Z103" s="338">
        <v>72</v>
      </c>
      <c r="AA103" s="197">
        <v>0.66666666666666663</v>
      </c>
      <c r="AB103" s="336">
        <v>56</v>
      </c>
      <c r="AC103" s="37">
        <v>0.77777777777777779</v>
      </c>
      <c r="AD103" s="336">
        <v>78</v>
      </c>
      <c r="AE103" s="37">
        <v>0.72222222222222221</v>
      </c>
      <c r="AF103" s="336">
        <v>13</v>
      </c>
      <c r="AG103" s="37">
        <v>0.16666666666666666</v>
      </c>
      <c r="AH103" s="336">
        <v>68</v>
      </c>
      <c r="AI103" s="37">
        <v>0.87179487179487181</v>
      </c>
      <c r="AJ103" s="336">
        <v>29</v>
      </c>
      <c r="AK103" s="37">
        <v>0.37179487179487181</v>
      </c>
      <c r="AL103" s="207">
        <v>68</v>
      </c>
      <c r="AM103" s="208">
        <v>0.62962962962962965</v>
      </c>
      <c r="AN103" s="207">
        <v>61</v>
      </c>
      <c r="AO103" s="208">
        <v>0.8970588235294118</v>
      </c>
      <c r="AP103" s="207">
        <v>60</v>
      </c>
      <c r="AQ103" s="208">
        <v>0.55555555555555558</v>
      </c>
      <c r="AR103" s="207">
        <v>16</v>
      </c>
      <c r="AS103" s="208">
        <v>0.26666666666666666</v>
      </c>
      <c r="AT103" s="228">
        <v>1392</v>
      </c>
      <c r="AU103" s="340">
        <v>1291</v>
      </c>
      <c r="AV103" s="210">
        <v>0.92744252873563215</v>
      </c>
      <c r="AW103" s="334">
        <v>939</v>
      </c>
      <c r="AX103" s="211">
        <v>0.72734314484895435</v>
      </c>
      <c r="AY103" s="334">
        <v>1292</v>
      </c>
      <c r="AZ103" s="211">
        <v>0.92816091954022983</v>
      </c>
      <c r="BA103" s="334">
        <v>358</v>
      </c>
      <c r="BB103" s="211">
        <v>0.27708978328173373</v>
      </c>
      <c r="BC103" s="334">
        <v>1157</v>
      </c>
      <c r="BD103" s="211">
        <v>0.89551083591331271</v>
      </c>
      <c r="BE103" s="334">
        <v>776</v>
      </c>
      <c r="BF103" s="211">
        <v>0.60061919504643968</v>
      </c>
      <c r="BG103" s="212">
        <v>1248</v>
      </c>
      <c r="BH103" s="211">
        <v>0.89655172413793105</v>
      </c>
      <c r="BI103" s="212">
        <v>1102</v>
      </c>
      <c r="BJ103" s="211">
        <v>0.88301282051282048</v>
      </c>
      <c r="BK103" s="212">
        <v>1215</v>
      </c>
      <c r="BL103" s="211">
        <v>0.87284482758620685</v>
      </c>
      <c r="BM103" s="212">
        <v>504</v>
      </c>
      <c r="BN103" s="211">
        <v>0.4148148148148148</v>
      </c>
    </row>
    <row r="104" spans="3:66" x14ac:dyDescent="0.3">
      <c r="C104" s="186" t="s">
        <v>1245</v>
      </c>
      <c r="D104" s="219">
        <v>206</v>
      </c>
      <c r="E104" s="342">
        <v>187</v>
      </c>
      <c r="F104" s="220">
        <v>0.90776699029126218</v>
      </c>
      <c r="G104" s="342">
        <v>124</v>
      </c>
      <c r="H104" s="221">
        <v>0.66310160427807485</v>
      </c>
      <c r="I104" s="342">
        <v>194</v>
      </c>
      <c r="J104" s="221">
        <v>0.94174757281553401</v>
      </c>
      <c r="K104" s="342">
        <v>49</v>
      </c>
      <c r="L104" s="221">
        <v>0.25257731958762886</v>
      </c>
      <c r="M104" s="342">
        <v>174</v>
      </c>
      <c r="N104" s="221">
        <v>0.89690721649484539</v>
      </c>
      <c r="O104" s="342">
        <v>113</v>
      </c>
      <c r="P104" s="221">
        <v>0.58247422680412375</v>
      </c>
      <c r="Q104" s="219">
        <v>187</v>
      </c>
      <c r="R104" s="343">
        <v>0.88770053475935828</v>
      </c>
      <c r="S104" s="219">
        <v>166</v>
      </c>
      <c r="T104" s="221">
        <v>0.90776699029126218</v>
      </c>
      <c r="U104" s="219">
        <v>175</v>
      </c>
      <c r="V104" s="221">
        <v>0.84951456310679607</v>
      </c>
      <c r="W104" s="219">
        <v>66</v>
      </c>
      <c r="X104" s="344">
        <v>0.37714285714285717</v>
      </c>
      <c r="Y104" s="225">
        <v>18</v>
      </c>
      <c r="Z104" s="338">
        <v>14</v>
      </c>
      <c r="AA104" s="197">
        <v>0.77777777777777779</v>
      </c>
      <c r="AB104" s="336">
        <v>13</v>
      </c>
      <c r="AC104" s="37">
        <v>0.9285714285714286</v>
      </c>
      <c r="AD104" s="336">
        <v>15</v>
      </c>
      <c r="AE104" s="37">
        <v>0.83333333333333337</v>
      </c>
      <c r="AF104" s="336">
        <v>4</v>
      </c>
      <c r="AG104" s="37">
        <v>0.26666666666666666</v>
      </c>
      <c r="AH104" s="336">
        <v>14</v>
      </c>
      <c r="AI104" s="37">
        <v>0.93333333333333335</v>
      </c>
      <c r="AJ104" s="336">
        <v>8</v>
      </c>
      <c r="AK104" s="37">
        <v>0.53333333333333333</v>
      </c>
      <c r="AL104" s="207">
        <v>14</v>
      </c>
      <c r="AM104" s="208">
        <v>0.77777777777777779</v>
      </c>
      <c r="AN104" s="207">
        <v>12</v>
      </c>
      <c r="AO104" s="208">
        <v>0.8571428571428571</v>
      </c>
      <c r="AP104" s="207">
        <v>12</v>
      </c>
      <c r="AQ104" s="208">
        <v>0.66666666666666663</v>
      </c>
      <c r="AR104" s="207">
        <v>5</v>
      </c>
      <c r="AS104" s="208">
        <v>0.41666666666666669</v>
      </c>
      <c r="AT104" s="228">
        <v>186</v>
      </c>
      <c r="AU104" s="340">
        <v>172</v>
      </c>
      <c r="AV104" s="210">
        <v>0.92473118279569888</v>
      </c>
      <c r="AW104" s="334">
        <v>111</v>
      </c>
      <c r="AX104" s="211">
        <v>0.64534883720930236</v>
      </c>
      <c r="AY104" s="334">
        <v>178</v>
      </c>
      <c r="AZ104" s="211">
        <v>0.956989247311828</v>
      </c>
      <c r="BA104" s="334">
        <v>45</v>
      </c>
      <c r="BB104" s="211">
        <v>0.25280898876404495</v>
      </c>
      <c r="BC104" s="334">
        <v>159</v>
      </c>
      <c r="BD104" s="211">
        <v>0.8932584269662921</v>
      </c>
      <c r="BE104" s="334">
        <v>104</v>
      </c>
      <c r="BF104" s="211">
        <v>0.5842696629213483</v>
      </c>
      <c r="BG104" s="212">
        <v>172</v>
      </c>
      <c r="BH104" s="211">
        <v>0.92473118279569888</v>
      </c>
      <c r="BI104" s="212">
        <v>153</v>
      </c>
      <c r="BJ104" s="211">
        <v>0.88953488372093026</v>
      </c>
      <c r="BK104" s="212">
        <v>162</v>
      </c>
      <c r="BL104" s="211">
        <v>0.87096774193548387</v>
      </c>
      <c r="BM104" s="212">
        <v>61</v>
      </c>
      <c r="BN104" s="211">
        <v>0.37654320987654322</v>
      </c>
    </row>
    <row r="105" spans="3:66" x14ac:dyDescent="0.3">
      <c r="C105" s="186" t="s">
        <v>1246</v>
      </c>
      <c r="D105" s="219">
        <v>392</v>
      </c>
      <c r="E105" s="342">
        <v>356</v>
      </c>
      <c r="F105" s="220">
        <v>0.90816326530612246</v>
      </c>
      <c r="G105" s="342">
        <v>288</v>
      </c>
      <c r="H105" s="221">
        <v>0.8089887640449438</v>
      </c>
      <c r="I105" s="342">
        <v>345</v>
      </c>
      <c r="J105" s="221">
        <v>0.88010204081632648</v>
      </c>
      <c r="K105" s="342">
        <v>86</v>
      </c>
      <c r="L105" s="221">
        <v>0.24927536231884059</v>
      </c>
      <c r="M105" s="342">
        <v>313</v>
      </c>
      <c r="N105" s="221">
        <v>0.90724637681159426</v>
      </c>
      <c r="O105" s="342">
        <v>206</v>
      </c>
      <c r="P105" s="221">
        <v>0.59710144927536235</v>
      </c>
      <c r="Q105" s="219">
        <v>338</v>
      </c>
      <c r="R105" s="343">
        <v>0.91420118343195267</v>
      </c>
      <c r="S105" s="219">
        <v>309</v>
      </c>
      <c r="T105" s="221">
        <v>0.86224489795918369</v>
      </c>
      <c r="U105" s="219">
        <v>331</v>
      </c>
      <c r="V105" s="221">
        <v>0.84438775510204078</v>
      </c>
      <c r="W105" s="219">
        <v>151</v>
      </c>
      <c r="X105" s="344">
        <v>0.45619335347432022</v>
      </c>
      <c r="Y105" s="225">
        <v>32</v>
      </c>
      <c r="Z105" s="338">
        <v>20</v>
      </c>
      <c r="AA105" s="197">
        <v>0.625</v>
      </c>
      <c r="AB105" s="336">
        <v>15</v>
      </c>
      <c r="AC105" s="37">
        <v>0.75</v>
      </c>
      <c r="AD105" s="336">
        <v>21</v>
      </c>
      <c r="AE105" s="37">
        <v>0.65625</v>
      </c>
      <c r="AF105" s="336">
        <v>2</v>
      </c>
      <c r="AG105" s="37">
        <v>9.5238095238095233E-2</v>
      </c>
      <c r="AH105" s="336">
        <v>19</v>
      </c>
      <c r="AI105" s="37">
        <v>0.90476190476190477</v>
      </c>
      <c r="AJ105" s="336">
        <v>6</v>
      </c>
      <c r="AK105" s="37">
        <v>0.2857142857142857</v>
      </c>
      <c r="AL105" s="207">
        <v>21</v>
      </c>
      <c r="AM105" s="208">
        <v>0.65625</v>
      </c>
      <c r="AN105" s="207">
        <v>20</v>
      </c>
      <c r="AO105" s="208">
        <v>0.95238095238095233</v>
      </c>
      <c r="AP105" s="207">
        <v>19</v>
      </c>
      <c r="AQ105" s="208">
        <v>0.59375</v>
      </c>
      <c r="AR105" s="207">
        <v>4</v>
      </c>
      <c r="AS105" s="208">
        <v>0.21052631578947367</v>
      </c>
      <c r="AT105" s="228">
        <v>358</v>
      </c>
      <c r="AU105" s="340">
        <v>334</v>
      </c>
      <c r="AV105" s="210">
        <v>0.93296089385474856</v>
      </c>
      <c r="AW105" s="334">
        <v>272</v>
      </c>
      <c r="AX105" s="211">
        <v>0.81437125748502992</v>
      </c>
      <c r="AY105" s="334">
        <v>322</v>
      </c>
      <c r="AZ105" s="211">
        <v>0.8994413407821229</v>
      </c>
      <c r="BA105" s="334">
        <v>83</v>
      </c>
      <c r="BB105" s="211">
        <v>0.25776397515527949</v>
      </c>
      <c r="BC105" s="334">
        <v>292</v>
      </c>
      <c r="BD105" s="211">
        <v>0.90683229813664601</v>
      </c>
      <c r="BE105" s="334">
        <v>198</v>
      </c>
      <c r="BF105" s="211">
        <v>0.6149068322981367</v>
      </c>
      <c r="BG105" s="212">
        <v>315</v>
      </c>
      <c r="BH105" s="211">
        <v>0.87988826815642462</v>
      </c>
      <c r="BI105" s="212">
        <v>287</v>
      </c>
      <c r="BJ105" s="211">
        <v>0.91111111111111109</v>
      </c>
      <c r="BK105" s="212">
        <v>310</v>
      </c>
      <c r="BL105" s="211">
        <v>0.86592178770949724</v>
      </c>
      <c r="BM105" s="212">
        <v>146</v>
      </c>
      <c r="BN105" s="211">
        <v>0.47096774193548385</v>
      </c>
    </row>
    <row r="106" spans="3:66" x14ac:dyDescent="0.3">
      <c r="C106" s="186" t="s">
        <v>1247</v>
      </c>
      <c r="D106" s="219">
        <v>309</v>
      </c>
      <c r="E106" s="342">
        <v>274</v>
      </c>
      <c r="F106" s="220">
        <v>0.88673139158576053</v>
      </c>
      <c r="G106" s="342">
        <v>139</v>
      </c>
      <c r="H106" s="221">
        <v>0.50729927007299269</v>
      </c>
      <c r="I106" s="342">
        <v>288</v>
      </c>
      <c r="J106" s="221">
        <v>0.93203883495145634</v>
      </c>
      <c r="K106" s="342">
        <v>76</v>
      </c>
      <c r="L106" s="221">
        <v>0.2638888888888889</v>
      </c>
      <c r="M106" s="342">
        <v>258</v>
      </c>
      <c r="N106" s="221">
        <v>0.89583333333333337</v>
      </c>
      <c r="O106" s="342">
        <v>161</v>
      </c>
      <c r="P106" s="221">
        <v>0.55902777777777779</v>
      </c>
      <c r="Q106" s="219">
        <v>260</v>
      </c>
      <c r="R106" s="343">
        <v>0.76538461538461533</v>
      </c>
      <c r="S106" s="219">
        <v>199</v>
      </c>
      <c r="T106" s="221">
        <v>0.84142394822006472</v>
      </c>
      <c r="U106" s="219">
        <v>244</v>
      </c>
      <c r="V106" s="221">
        <v>0.78964401294498376</v>
      </c>
      <c r="W106" s="219">
        <v>57</v>
      </c>
      <c r="X106" s="344">
        <v>0.23360655737704919</v>
      </c>
      <c r="Y106" s="225">
        <v>31</v>
      </c>
      <c r="Z106" s="338">
        <v>21</v>
      </c>
      <c r="AA106" s="197">
        <v>0.67741935483870963</v>
      </c>
      <c r="AB106" s="336">
        <v>13</v>
      </c>
      <c r="AC106" s="37">
        <v>0.61904761904761907</v>
      </c>
      <c r="AD106" s="336">
        <v>23</v>
      </c>
      <c r="AE106" s="37">
        <v>0.74193548387096775</v>
      </c>
      <c r="AF106" s="336">
        <v>4</v>
      </c>
      <c r="AG106" s="37">
        <v>0.17391304347826086</v>
      </c>
      <c r="AH106" s="336">
        <v>21</v>
      </c>
      <c r="AI106" s="37">
        <v>0.91304347826086951</v>
      </c>
      <c r="AJ106" s="336">
        <v>10</v>
      </c>
      <c r="AK106" s="37">
        <v>0.43478260869565216</v>
      </c>
      <c r="AL106" s="207">
        <v>16</v>
      </c>
      <c r="AM106" s="208">
        <v>0.5161290322580645</v>
      </c>
      <c r="AN106" s="207">
        <v>12</v>
      </c>
      <c r="AO106" s="208">
        <v>0.75</v>
      </c>
      <c r="AP106" s="207">
        <v>12</v>
      </c>
      <c r="AQ106" s="208">
        <v>0.38709677419354838</v>
      </c>
      <c r="AR106" s="207">
        <v>3</v>
      </c>
      <c r="AS106" s="208">
        <v>0.25</v>
      </c>
      <c r="AT106" s="228">
        <v>278</v>
      </c>
      <c r="AU106" s="340">
        <v>253</v>
      </c>
      <c r="AV106" s="210">
        <v>0.91007194244604317</v>
      </c>
      <c r="AW106" s="334">
        <v>126</v>
      </c>
      <c r="AX106" s="211">
        <v>0.49802371541501977</v>
      </c>
      <c r="AY106" s="334">
        <v>265</v>
      </c>
      <c r="AZ106" s="211">
        <v>0.9532374100719424</v>
      </c>
      <c r="BA106" s="334">
        <v>72</v>
      </c>
      <c r="BB106" s="211">
        <v>0.27169811320754716</v>
      </c>
      <c r="BC106" s="334">
        <v>237</v>
      </c>
      <c r="BD106" s="211">
        <v>0.89433962264150946</v>
      </c>
      <c r="BE106" s="334">
        <v>151</v>
      </c>
      <c r="BF106" s="211">
        <v>0.56981132075471697</v>
      </c>
      <c r="BG106" s="212">
        <v>244</v>
      </c>
      <c r="BH106" s="211">
        <v>0.87769784172661869</v>
      </c>
      <c r="BI106" s="212">
        <v>187</v>
      </c>
      <c r="BJ106" s="211">
        <v>0.76639344262295084</v>
      </c>
      <c r="BK106" s="212">
        <v>232</v>
      </c>
      <c r="BL106" s="211">
        <v>0.83453237410071945</v>
      </c>
      <c r="BM106" s="212">
        <v>54</v>
      </c>
      <c r="BN106" s="211">
        <v>0.23275862068965517</v>
      </c>
    </row>
    <row r="107" spans="3:66" x14ac:dyDescent="0.3">
      <c r="C107" s="186" t="s">
        <v>1248</v>
      </c>
      <c r="D107" s="219">
        <v>602</v>
      </c>
      <c r="E107" s="342">
        <v>554</v>
      </c>
      <c r="F107" s="220">
        <v>0.92026578073089704</v>
      </c>
      <c r="G107" s="342">
        <v>449</v>
      </c>
      <c r="H107" s="221">
        <v>0.81046931407942235</v>
      </c>
      <c r="I107" s="342">
        <v>551</v>
      </c>
      <c r="J107" s="221">
        <v>0.91528239202657802</v>
      </c>
      <c r="K107" s="342">
        <v>164</v>
      </c>
      <c r="L107" s="221">
        <v>0.29764065335753176</v>
      </c>
      <c r="M107" s="342">
        <v>487</v>
      </c>
      <c r="N107" s="221">
        <v>0.88384754990925585</v>
      </c>
      <c r="O107" s="342">
        <v>331</v>
      </c>
      <c r="P107" s="221">
        <v>0.60072595281306718</v>
      </c>
      <c r="Q107" s="219">
        <v>538</v>
      </c>
      <c r="R107" s="343">
        <v>0.92193308550185871</v>
      </c>
      <c r="S107" s="219">
        <v>496</v>
      </c>
      <c r="T107" s="221">
        <v>0.89368770764119598</v>
      </c>
      <c r="U107" s="219">
        <v>532</v>
      </c>
      <c r="V107" s="221">
        <v>0.88372093023255816</v>
      </c>
      <c r="W107" s="219">
        <v>249</v>
      </c>
      <c r="X107" s="344">
        <v>0.46804511278195488</v>
      </c>
      <c r="Y107" s="225">
        <v>27</v>
      </c>
      <c r="Z107" s="338">
        <v>17</v>
      </c>
      <c r="AA107" s="197">
        <v>0.62962962962962965</v>
      </c>
      <c r="AB107" s="336">
        <v>15</v>
      </c>
      <c r="AC107" s="37">
        <v>0.88235294117647056</v>
      </c>
      <c r="AD107" s="336">
        <v>19</v>
      </c>
      <c r="AE107" s="37">
        <v>0.70370370370370372</v>
      </c>
      <c r="AF107" s="336">
        <v>3</v>
      </c>
      <c r="AG107" s="37">
        <v>0.15789473684210525</v>
      </c>
      <c r="AH107" s="336">
        <v>14</v>
      </c>
      <c r="AI107" s="37">
        <v>0.73684210526315785</v>
      </c>
      <c r="AJ107" s="336">
        <v>5</v>
      </c>
      <c r="AK107" s="37">
        <v>0.26315789473684209</v>
      </c>
      <c r="AL107" s="207">
        <v>17</v>
      </c>
      <c r="AM107" s="208">
        <v>0.62962962962962965</v>
      </c>
      <c r="AN107" s="207">
        <v>17</v>
      </c>
      <c r="AO107" s="208">
        <v>1</v>
      </c>
      <c r="AP107" s="207">
        <v>17</v>
      </c>
      <c r="AQ107" s="208">
        <v>0.62962962962962965</v>
      </c>
      <c r="AR107" s="207">
        <v>4</v>
      </c>
      <c r="AS107" s="208">
        <v>0.23529411764705882</v>
      </c>
      <c r="AT107" s="228">
        <v>570</v>
      </c>
      <c r="AU107" s="340">
        <v>532</v>
      </c>
      <c r="AV107" s="210">
        <v>0.93333333333333335</v>
      </c>
      <c r="AW107" s="334">
        <v>430</v>
      </c>
      <c r="AX107" s="211">
        <v>0.80827067669172936</v>
      </c>
      <c r="AY107" s="334">
        <v>527</v>
      </c>
      <c r="AZ107" s="211">
        <v>0.92456140350877192</v>
      </c>
      <c r="BA107" s="334">
        <v>158</v>
      </c>
      <c r="BB107" s="211">
        <v>0.29981024667931688</v>
      </c>
      <c r="BC107" s="334">
        <v>469</v>
      </c>
      <c r="BD107" s="211">
        <v>0.88994307400379502</v>
      </c>
      <c r="BE107" s="334">
        <v>323</v>
      </c>
      <c r="BF107" s="211">
        <v>0.61290322580645162</v>
      </c>
      <c r="BG107" s="212">
        <v>517</v>
      </c>
      <c r="BH107" s="211">
        <v>0.90701754385964917</v>
      </c>
      <c r="BI107" s="212">
        <v>475</v>
      </c>
      <c r="BJ107" s="211">
        <v>0.9187620889748549</v>
      </c>
      <c r="BK107" s="212">
        <v>511</v>
      </c>
      <c r="BL107" s="211">
        <v>0.89649122807017545</v>
      </c>
      <c r="BM107" s="212">
        <v>243</v>
      </c>
      <c r="BN107" s="211">
        <v>0.47553816046966729</v>
      </c>
    </row>
    <row r="108" spans="3:66" x14ac:dyDescent="0.3">
      <c r="C108" s="32" t="s">
        <v>232</v>
      </c>
      <c r="D108" s="219">
        <v>17710</v>
      </c>
      <c r="E108" s="342">
        <v>15157</v>
      </c>
      <c r="F108" s="220">
        <v>0.85584415584415585</v>
      </c>
      <c r="G108" s="342">
        <v>10505</v>
      </c>
      <c r="H108" s="221">
        <v>0.69307910536385831</v>
      </c>
      <c r="I108" s="342">
        <v>15268</v>
      </c>
      <c r="J108" s="221">
        <v>0.86211180124223608</v>
      </c>
      <c r="K108" s="342">
        <v>4715</v>
      </c>
      <c r="L108" s="221">
        <v>0.30881582394550694</v>
      </c>
      <c r="M108" s="342">
        <v>13918</v>
      </c>
      <c r="N108" s="221">
        <v>0.91157977469216667</v>
      </c>
      <c r="O108" s="342">
        <v>9553</v>
      </c>
      <c r="P108" s="221">
        <v>0.62568771286350533</v>
      </c>
      <c r="Q108" s="219">
        <v>14254</v>
      </c>
      <c r="R108" s="343">
        <v>0.93629858285393575</v>
      </c>
      <c r="S108" s="219">
        <v>13346</v>
      </c>
      <c r="T108" s="221">
        <v>0.80485601355166569</v>
      </c>
      <c r="U108" s="219">
        <v>13243</v>
      </c>
      <c r="V108" s="221">
        <v>0.74776962168266514</v>
      </c>
      <c r="W108" s="219">
        <v>5781</v>
      </c>
      <c r="X108" s="344">
        <v>0.43653250773993807</v>
      </c>
      <c r="Y108" s="225">
        <v>1126</v>
      </c>
      <c r="Z108" s="338">
        <v>771</v>
      </c>
      <c r="AA108" s="197">
        <v>0.68472468916518647</v>
      </c>
      <c r="AB108" s="336">
        <v>572</v>
      </c>
      <c r="AC108" s="37">
        <v>0.74189364461738005</v>
      </c>
      <c r="AD108" s="336">
        <v>763</v>
      </c>
      <c r="AE108" s="37">
        <v>0.67761989342806395</v>
      </c>
      <c r="AF108" s="336">
        <v>75</v>
      </c>
      <c r="AG108" s="37">
        <v>9.8296199213630406E-2</v>
      </c>
      <c r="AH108" s="336">
        <v>655</v>
      </c>
      <c r="AI108" s="37">
        <v>0.85845347313237219</v>
      </c>
      <c r="AJ108" s="336">
        <v>240</v>
      </c>
      <c r="AK108" s="37">
        <v>0.31454783748361731</v>
      </c>
      <c r="AL108" s="207">
        <v>656</v>
      </c>
      <c r="AM108" s="208">
        <v>0.58259325044404975</v>
      </c>
      <c r="AN108" s="207">
        <v>601</v>
      </c>
      <c r="AO108" s="208">
        <v>0.91615853658536583</v>
      </c>
      <c r="AP108" s="207">
        <v>565</v>
      </c>
      <c r="AQ108" s="208">
        <v>0.5017761989342806</v>
      </c>
      <c r="AR108" s="207">
        <v>143</v>
      </c>
      <c r="AS108" s="208">
        <v>0.25309734513274335</v>
      </c>
      <c r="AT108" s="228">
        <v>16308</v>
      </c>
      <c r="AU108" s="340">
        <v>14186</v>
      </c>
      <c r="AV108" s="210">
        <v>0.86987981358842281</v>
      </c>
      <c r="AW108" s="334">
        <v>9827</v>
      </c>
      <c r="AX108" s="211">
        <v>0.69272522204990838</v>
      </c>
      <c r="AY108" s="334">
        <v>14304</v>
      </c>
      <c r="AZ108" s="211">
        <v>0.8771155261221486</v>
      </c>
      <c r="BA108" s="334">
        <v>4543</v>
      </c>
      <c r="BB108" s="211">
        <v>0.31760346756152125</v>
      </c>
      <c r="BC108" s="334">
        <v>13084</v>
      </c>
      <c r="BD108" s="211">
        <v>0.91470917225950787</v>
      </c>
      <c r="BE108" s="334">
        <v>9172</v>
      </c>
      <c r="BF108" s="211">
        <v>0.64121923937360181</v>
      </c>
      <c r="BG108" s="212">
        <v>13420</v>
      </c>
      <c r="BH108" s="211">
        <v>0.8229090017169487</v>
      </c>
      <c r="BI108" s="212">
        <v>12578</v>
      </c>
      <c r="BJ108" s="211">
        <v>0.93725782414307002</v>
      </c>
      <c r="BK108" s="212">
        <v>12523</v>
      </c>
      <c r="BL108" s="211">
        <v>0.76790532254108412</v>
      </c>
      <c r="BM108" s="212">
        <v>5581</v>
      </c>
      <c r="BN108" s="211">
        <v>0.44565998562644732</v>
      </c>
    </row>
    <row r="109" spans="3:66" x14ac:dyDescent="0.3">
      <c r="C109" s="195" t="s">
        <v>233</v>
      </c>
      <c r="D109" s="219">
        <v>2932</v>
      </c>
      <c r="E109" s="342">
        <v>2492</v>
      </c>
      <c r="F109" s="220">
        <v>0.84993178717598905</v>
      </c>
      <c r="G109" s="342">
        <v>1802</v>
      </c>
      <c r="H109" s="221">
        <v>0.7231139646869984</v>
      </c>
      <c r="I109" s="342">
        <v>2523</v>
      </c>
      <c r="J109" s="221">
        <v>0.86050477489768074</v>
      </c>
      <c r="K109" s="342">
        <v>821</v>
      </c>
      <c r="L109" s="221">
        <v>0.32540626238604836</v>
      </c>
      <c r="M109" s="342">
        <v>2300</v>
      </c>
      <c r="N109" s="221">
        <v>0.91161315893777251</v>
      </c>
      <c r="O109" s="342">
        <v>1632</v>
      </c>
      <c r="P109" s="221">
        <v>0.64684898929845425</v>
      </c>
      <c r="Q109" s="219">
        <v>2363</v>
      </c>
      <c r="R109" s="343">
        <v>0.96783749471011427</v>
      </c>
      <c r="S109" s="219">
        <v>2287</v>
      </c>
      <c r="T109" s="221">
        <v>0.80593451568894947</v>
      </c>
      <c r="U109" s="219">
        <v>2197</v>
      </c>
      <c r="V109" s="221">
        <v>0.74931787175989084</v>
      </c>
      <c r="W109" s="219">
        <v>1038</v>
      </c>
      <c r="X109" s="344">
        <v>0.47246244879380972</v>
      </c>
      <c r="Y109" s="225">
        <v>145</v>
      </c>
      <c r="Z109" s="338">
        <v>111</v>
      </c>
      <c r="AA109" s="197">
        <v>0.76551724137931032</v>
      </c>
      <c r="AB109" s="336">
        <v>83</v>
      </c>
      <c r="AC109" s="37">
        <v>0.74774774774774777</v>
      </c>
      <c r="AD109" s="336">
        <v>104</v>
      </c>
      <c r="AE109" s="37">
        <v>0.71724137931034482</v>
      </c>
      <c r="AF109" s="336">
        <v>12</v>
      </c>
      <c r="AG109" s="37">
        <v>0.11538461538461539</v>
      </c>
      <c r="AH109" s="336">
        <v>87</v>
      </c>
      <c r="AI109" s="37">
        <v>0.83653846153846156</v>
      </c>
      <c r="AJ109" s="336">
        <v>39</v>
      </c>
      <c r="AK109" s="37">
        <v>0.375</v>
      </c>
      <c r="AL109" s="207">
        <v>88</v>
      </c>
      <c r="AM109" s="208">
        <v>0.60689655172413792</v>
      </c>
      <c r="AN109" s="207">
        <v>85</v>
      </c>
      <c r="AO109" s="208">
        <v>0.96590909090909094</v>
      </c>
      <c r="AP109" s="207">
        <v>83</v>
      </c>
      <c r="AQ109" s="208">
        <v>0.57241379310344831</v>
      </c>
      <c r="AR109" s="207">
        <v>26</v>
      </c>
      <c r="AS109" s="208">
        <v>0.31325301204819278</v>
      </c>
      <c r="AT109" s="228">
        <v>2744</v>
      </c>
      <c r="AU109" s="340">
        <v>2345</v>
      </c>
      <c r="AV109" s="210">
        <v>0.85459183673469385</v>
      </c>
      <c r="AW109" s="334">
        <v>1700</v>
      </c>
      <c r="AX109" s="211">
        <v>0.72494669509594878</v>
      </c>
      <c r="AY109" s="334">
        <v>2381</v>
      </c>
      <c r="AZ109" s="211">
        <v>0.86771137026239065</v>
      </c>
      <c r="BA109" s="334">
        <v>792</v>
      </c>
      <c r="BB109" s="211">
        <v>0.33263334733305333</v>
      </c>
      <c r="BC109" s="334">
        <v>2179</v>
      </c>
      <c r="BD109" s="211">
        <v>0.91516169676606463</v>
      </c>
      <c r="BE109" s="334">
        <v>1565</v>
      </c>
      <c r="BF109" s="211">
        <v>0.65728685426291478</v>
      </c>
      <c r="BG109" s="212">
        <v>2240</v>
      </c>
      <c r="BH109" s="211">
        <v>0.81632653061224492</v>
      </c>
      <c r="BI109" s="212">
        <v>2168</v>
      </c>
      <c r="BJ109" s="211">
        <v>0.96785714285714286</v>
      </c>
      <c r="BK109" s="212">
        <v>2084</v>
      </c>
      <c r="BL109" s="211">
        <v>0.75947521865889212</v>
      </c>
      <c r="BM109" s="212">
        <v>1001</v>
      </c>
      <c r="BN109" s="211">
        <v>0.48032629558541268</v>
      </c>
    </row>
    <row r="110" spans="3:66" x14ac:dyDescent="0.3">
      <c r="C110" s="186" t="s">
        <v>1249</v>
      </c>
      <c r="D110" s="219">
        <v>230</v>
      </c>
      <c r="E110" s="342">
        <v>200</v>
      </c>
      <c r="F110" s="220">
        <v>0.86956521739130432</v>
      </c>
      <c r="G110" s="342">
        <v>184</v>
      </c>
      <c r="H110" s="221">
        <v>0.92</v>
      </c>
      <c r="I110" s="342">
        <v>205</v>
      </c>
      <c r="J110" s="221">
        <v>0.89130434782608692</v>
      </c>
      <c r="K110" s="342">
        <v>85</v>
      </c>
      <c r="L110" s="221">
        <v>0.41463414634146339</v>
      </c>
      <c r="M110" s="342">
        <v>195</v>
      </c>
      <c r="N110" s="221">
        <v>0.95121951219512191</v>
      </c>
      <c r="O110" s="342">
        <v>149</v>
      </c>
      <c r="P110" s="221">
        <v>0.72682926829268291</v>
      </c>
      <c r="Q110" s="219">
        <v>193</v>
      </c>
      <c r="R110" s="343">
        <v>0.97927461139896377</v>
      </c>
      <c r="S110" s="219">
        <v>189</v>
      </c>
      <c r="T110" s="221">
        <v>0.83913043478260874</v>
      </c>
      <c r="U110" s="219">
        <v>181</v>
      </c>
      <c r="V110" s="221">
        <v>0.78695652173913044</v>
      </c>
      <c r="W110" s="219">
        <v>120</v>
      </c>
      <c r="X110" s="344">
        <v>0.66298342541436461</v>
      </c>
      <c r="Y110" s="225">
        <v>9</v>
      </c>
      <c r="Z110" s="338">
        <v>5</v>
      </c>
      <c r="AA110" s="197">
        <v>0.55555555555555558</v>
      </c>
      <c r="AB110" s="336">
        <v>5</v>
      </c>
      <c r="AC110" s="37">
        <v>1</v>
      </c>
      <c r="AD110" s="336">
        <v>7</v>
      </c>
      <c r="AE110" s="37">
        <v>0.77777777777777779</v>
      </c>
      <c r="AF110" s="336">
        <v>0</v>
      </c>
      <c r="AG110" s="37">
        <v>0</v>
      </c>
      <c r="AH110" s="336">
        <v>7</v>
      </c>
      <c r="AI110" s="37">
        <v>1</v>
      </c>
      <c r="AJ110" s="336">
        <v>2</v>
      </c>
      <c r="AK110" s="37">
        <v>0.2857142857142857</v>
      </c>
      <c r="AL110" s="207">
        <v>4</v>
      </c>
      <c r="AM110" s="208">
        <v>0.44444444444444442</v>
      </c>
      <c r="AN110" s="207">
        <v>4</v>
      </c>
      <c r="AO110" s="208">
        <v>1</v>
      </c>
      <c r="AP110" s="207">
        <v>4</v>
      </c>
      <c r="AQ110" s="208">
        <v>0.44444444444444442</v>
      </c>
      <c r="AR110" s="207">
        <v>1</v>
      </c>
      <c r="AS110" s="208">
        <v>0.25</v>
      </c>
      <c r="AT110" s="228">
        <v>220</v>
      </c>
      <c r="AU110" s="340">
        <v>194</v>
      </c>
      <c r="AV110" s="210">
        <v>0.88181818181818183</v>
      </c>
      <c r="AW110" s="334">
        <v>178</v>
      </c>
      <c r="AX110" s="211">
        <v>0.91752577319587625</v>
      </c>
      <c r="AY110" s="334">
        <v>197</v>
      </c>
      <c r="AZ110" s="211">
        <v>0.8954545454545455</v>
      </c>
      <c r="BA110" s="334">
        <v>84</v>
      </c>
      <c r="BB110" s="211">
        <v>0.42639593908629442</v>
      </c>
      <c r="BC110" s="334">
        <v>187</v>
      </c>
      <c r="BD110" s="211">
        <v>0.949238578680203</v>
      </c>
      <c r="BE110" s="334">
        <v>146</v>
      </c>
      <c r="BF110" s="211">
        <v>0.74111675126903553</v>
      </c>
      <c r="BG110" s="212">
        <v>188</v>
      </c>
      <c r="BH110" s="211">
        <v>0.8545454545454545</v>
      </c>
      <c r="BI110" s="212">
        <v>184</v>
      </c>
      <c r="BJ110" s="211">
        <v>0.97872340425531912</v>
      </c>
      <c r="BK110" s="212">
        <v>176</v>
      </c>
      <c r="BL110" s="211">
        <v>0.8</v>
      </c>
      <c r="BM110" s="212">
        <v>118</v>
      </c>
      <c r="BN110" s="211">
        <v>0.67045454545454541</v>
      </c>
    </row>
    <row r="111" spans="3:66" x14ac:dyDescent="0.3">
      <c r="C111" s="186" t="s">
        <v>1250</v>
      </c>
      <c r="D111" s="219">
        <v>151</v>
      </c>
      <c r="E111" s="342">
        <v>85</v>
      </c>
      <c r="F111" s="220">
        <v>0.5629139072847682</v>
      </c>
      <c r="G111" s="342">
        <v>47</v>
      </c>
      <c r="H111" s="221">
        <v>0.55294117647058827</v>
      </c>
      <c r="I111" s="342">
        <v>105</v>
      </c>
      <c r="J111" s="221">
        <v>0.69536423841059603</v>
      </c>
      <c r="K111" s="342">
        <v>35</v>
      </c>
      <c r="L111" s="221">
        <v>0.33333333333333331</v>
      </c>
      <c r="M111" s="342">
        <v>91</v>
      </c>
      <c r="N111" s="221">
        <v>0.8666666666666667</v>
      </c>
      <c r="O111" s="342">
        <v>60</v>
      </c>
      <c r="P111" s="221">
        <v>0.5714285714285714</v>
      </c>
      <c r="Q111" s="219">
        <v>85</v>
      </c>
      <c r="R111" s="343">
        <v>0.94117647058823528</v>
      </c>
      <c r="S111" s="219">
        <v>80</v>
      </c>
      <c r="T111" s="221">
        <v>0.5629139072847682</v>
      </c>
      <c r="U111" s="219">
        <v>67</v>
      </c>
      <c r="V111" s="221">
        <v>0.44370860927152317</v>
      </c>
      <c r="W111" s="219">
        <v>18</v>
      </c>
      <c r="X111" s="344">
        <v>0.26865671641791045</v>
      </c>
      <c r="Y111" s="225">
        <v>13</v>
      </c>
      <c r="Z111" s="338">
        <v>5</v>
      </c>
      <c r="AA111" s="197">
        <v>0.38461538461538464</v>
      </c>
      <c r="AB111" s="336">
        <v>4</v>
      </c>
      <c r="AC111" s="37">
        <v>0.8</v>
      </c>
      <c r="AD111" s="336">
        <v>4</v>
      </c>
      <c r="AE111" s="37">
        <v>0.30769230769230771</v>
      </c>
      <c r="AF111" s="336">
        <v>1</v>
      </c>
      <c r="AG111" s="37">
        <v>0.25</v>
      </c>
      <c r="AH111" s="336">
        <v>2</v>
      </c>
      <c r="AI111" s="37">
        <v>0.5</v>
      </c>
      <c r="AJ111" s="336">
        <v>2</v>
      </c>
      <c r="AK111" s="37">
        <v>0.5</v>
      </c>
      <c r="AL111" s="207">
        <v>4</v>
      </c>
      <c r="AM111" s="208">
        <v>0.30769230769230771</v>
      </c>
      <c r="AN111" s="207">
        <v>4</v>
      </c>
      <c r="AO111" s="208">
        <v>1</v>
      </c>
      <c r="AP111" s="207">
        <v>3</v>
      </c>
      <c r="AQ111" s="208">
        <v>0.23076923076923078</v>
      </c>
      <c r="AR111" s="207">
        <v>1</v>
      </c>
      <c r="AS111" s="208">
        <v>0.33333333333333331</v>
      </c>
      <c r="AT111" s="228">
        <v>135</v>
      </c>
      <c r="AU111" s="340">
        <v>79</v>
      </c>
      <c r="AV111" s="210">
        <v>0.58518518518518514</v>
      </c>
      <c r="AW111" s="334">
        <v>42</v>
      </c>
      <c r="AX111" s="211">
        <v>0.53164556962025311</v>
      </c>
      <c r="AY111" s="334">
        <v>98</v>
      </c>
      <c r="AZ111" s="211">
        <v>0.72592592592592597</v>
      </c>
      <c r="BA111" s="334">
        <v>33</v>
      </c>
      <c r="BB111" s="211">
        <v>0.33673469387755101</v>
      </c>
      <c r="BC111" s="334">
        <v>87</v>
      </c>
      <c r="BD111" s="211">
        <v>0.88775510204081631</v>
      </c>
      <c r="BE111" s="334">
        <v>57</v>
      </c>
      <c r="BF111" s="211">
        <v>0.58163265306122447</v>
      </c>
      <c r="BG111" s="212">
        <v>78</v>
      </c>
      <c r="BH111" s="211">
        <v>0.57777777777777772</v>
      </c>
      <c r="BI111" s="212">
        <v>73</v>
      </c>
      <c r="BJ111" s="211">
        <v>0.9358974358974359</v>
      </c>
      <c r="BK111" s="212">
        <v>63</v>
      </c>
      <c r="BL111" s="211">
        <v>0.46666666666666667</v>
      </c>
      <c r="BM111" s="212">
        <v>17</v>
      </c>
      <c r="BN111" s="211">
        <v>0.26984126984126983</v>
      </c>
    </row>
    <row r="112" spans="3:66" x14ac:dyDescent="0.3">
      <c r="C112" s="186" t="s">
        <v>1251</v>
      </c>
      <c r="D112" s="219">
        <v>598</v>
      </c>
      <c r="E112" s="342">
        <v>529</v>
      </c>
      <c r="F112" s="220">
        <v>0.88461538461538458</v>
      </c>
      <c r="G112" s="342">
        <v>401</v>
      </c>
      <c r="H112" s="221">
        <v>0.75803402646502838</v>
      </c>
      <c r="I112" s="342">
        <v>519</v>
      </c>
      <c r="J112" s="221">
        <v>0.86789297658862874</v>
      </c>
      <c r="K112" s="342">
        <v>164</v>
      </c>
      <c r="L112" s="221">
        <v>0.31599229287090558</v>
      </c>
      <c r="M112" s="342">
        <v>470</v>
      </c>
      <c r="N112" s="221">
        <v>0.90558766859344897</v>
      </c>
      <c r="O112" s="342">
        <v>342</v>
      </c>
      <c r="P112" s="221">
        <v>0.65895953757225434</v>
      </c>
      <c r="Q112" s="219">
        <v>503</v>
      </c>
      <c r="R112" s="343">
        <v>0.98608349900596426</v>
      </c>
      <c r="S112" s="219">
        <v>496</v>
      </c>
      <c r="T112" s="221">
        <v>0.84113712374581939</v>
      </c>
      <c r="U112" s="219">
        <v>483</v>
      </c>
      <c r="V112" s="221">
        <v>0.80769230769230771</v>
      </c>
      <c r="W112" s="219">
        <v>254</v>
      </c>
      <c r="X112" s="344">
        <v>0.52587991718426497</v>
      </c>
      <c r="Y112" s="225">
        <v>21</v>
      </c>
      <c r="Z112" s="338">
        <v>16</v>
      </c>
      <c r="AA112" s="197">
        <v>0.76190476190476186</v>
      </c>
      <c r="AB112" s="336">
        <v>10</v>
      </c>
      <c r="AC112" s="37">
        <v>0.625</v>
      </c>
      <c r="AD112" s="336">
        <v>15</v>
      </c>
      <c r="AE112" s="37">
        <v>0.7142857142857143</v>
      </c>
      <c r="AF112" s="336">
        <v>2</v>
      </c>
      <c r="AG112" s="37">
        <v>0.13333333333333333</v>
      </c>
      <c r="AH112" s="336">
        <v>12</v>
      </c>
      <c r="AI112" s="37">
        <v>0.8</v>
      </c>
      <c r="AJ112" s="336">
        <v>3</v>
      </c>
      <c r="AK112" s="37">
        <v>0.2</v>
      </c>
      <c r="AL112" s="207">
        <v>14</v>
      </c>
      <c r="AM112" s="208">
        <v>0.66666666666666663</v>
      </c>
      <c r="AN112" s="207">
        <v>14</v>
      </c>
      <c r="AO112" s="208">
        <v>1</v>
      </c>
      <c r="AP112" s="207">
        <v>12</v>
      </c>
      <c r="AQ112" s="208">
        <v>0.5714285714285714</v>
      </c>
      <c r="AR112" s="207">
        <v>3</v>
      </c>
      <c r="AS112" s="208">
        <v>0.25</v>
      </c>
      <c r="AT112" s="228">
        <v>574</v>
      </c>
      <c r="AU112" s="340">
        <v>510</v>
      </c>
      <c r="AV112" s="210">
        <v>0.88850174216027877</v>
      </c>
      <c r="AW112" s="334">
        <v>388</v>
      </c>
      <c r="AX112" s="211">
        <v>0.76078431372549016</v>
      </c>
      <c r="AY112" s="334">
        <v>502</v>
      </c>
      <c r="AZ112" s="211">
        <v>0.87456445993031362</v>
      </c>
      <c r="BA112" s="334">
        <v>161</v>
      </c>
      <c r="BB112" s="211">
        <v>0.32071713147410358</v>
      </c>
      <c r="BC112" s="334">
        <v>456</v>
      </c>
      <c r="BD112" s="211">
        <v>0.9083665338645418</v>
      </c>
      <c r="BE112" s="334">
        <v>338</v>
      </c>
      <c r="BF112" s="211">
        <v>0.67330677290836649</v>
      </c>
      <c r="BG112" s="212">
        <v>487</v>
      </c>
      <c r="BH112" s="211">
        <v>0.84843205574912894</v>
      </c>
      <c r="BI112" s="212">
        <v>480</v>
      </c>
      <c r="BJ112" s="211">
        <v>0.98562628336755642</v>
      </c>
      <c r="BK112" s="212">
        <v>469</v>
      </c>
      <c r="BL112" s="211">
        <v>0.81707317073170727</v>
      </c>
      <c r="BM112" s="212">
        <v>250</v>
      </c>
      <c r="BN112" s="211">
        <v>0.53304904051172708</v>
      </c>
    </row>
    <row r="113" spans="3:66" x14ac:dyDescent="0.3">
      <c r="C113" s="186" t="s">
        <v>1252</v>
      </c>
      <c r="D113" s="219">
        <v>276</v>
      </c>
      <c r="E113" s="342">
        <v>259</v>
      </c>
      <c r="F113" s="220">
        <v>0.93840579710144922</v>
      </c>
      <c r="G113" s="342">
        <v>220</v>
      </c>
      <c r="H113" s="221">
        <v>0.84942084942084939</v>
      </c>
      <c r="I113" s="342">
        <v>242</v>
      </c>
      <c r="J113" s="221">
        <v>0.87681159420289856</v>
      </c>
      <c r="K113" s="342">
        <v>69</v>
      </c>
      <c r="L113" s="221">
        <v>0.28512396694214875</v>
      </c>
      <c r="M113" s="342">
        <v>211</v>
      </c>
      <c r="N113" s="221">
        <v>0.87190082644628097</v>
      </c>
      <c r="O113" s="342">
        <v>143</v>
      </c>
      <c r="P113" s="221">
        <v>0.59090909090909094</v>
      </c>
      <c r="Q113" s="219">
        <v>228</v>
      </c>
      <c r="R113" s="343">
        <v>0.95614035087719296</v>
      </c>
      <c r="S113" s="219">
        <v>218</v>
      </c>
      <c r="T113" s="221">
        <v>0.82608695652173914</v>
      </c>
      <c r="U113" s="219">
        <v>226</v>
      </c>
      <c r="V113" s="221">
        <v>0.8188405797101449</v>
      </c>
      <c r="W113" s="219">
        <v>112</v>
      </c>
      <c r="X113" s="344">
        <v>0.49557522123893805</v>
      </c>
      <c r="Y113" s="225">
        <v>13</v>
      </c>
      <c r="Z113" s="338">
        <v>12</v>
      </c>
      <c r="AA113" s="197">
        <v>0.92307692307692313</v>
      </c>
      <c r="AB113" s="336">
        <v>10</v>
      </c>
      <c r="AC113" s="37">
        <v>0.83333333333333337</v>
      </c>
      <c r="AD113" s="336">
        <v>10</v>
      </c>
      <c r="AE113" s="37">
        <v>0.76923076923076927</v>
      </c>
      <c r="AF113" s="336">
        <v>0</v>
      </c>
      <c r="AG113" s="37">
        <v>0</v>
      </c>
      <c r="AH113" s="336">
        <v>10</v>
      </c>
      <c r="AI113" s="37">
        <v>1</v>
      </c>
      <c r="AJ113" s="336">
        <v>4</v>
      </c>
      <c r="AK113" s="37">
        <v>0.4</v>
      </c>
      <c r="AL113" s="207">
        <v>8</v>
      </c>
      <c r="AM113" s="208">
        <v>0.61538461538461542</v>
      </c>
      <c r="AN113" s="207">
        <v>8</v>
      </c>
      <c r="AO113" s="208">
        <v>1</v>
      </c>
      <c r="AP113" s="207">
        <v>8</v>
      </c>
      <c r="AQ113" s="208">
        <v>0.61538461538461542</v>
      </c>
      <c r="AR113" s="207">
        <v>3</v>
      </c>
      <c r="AS113" s="208">
        <v>0.375</v>
      </c>
      <c r="AT113" s="228">
        <v>261</v>
      </c>
      <c r="AU113" s="340">
        <v>245</v>
      </c>
      <c r="AV113" s="210">
        <v>0.93869731800766287</v>
      </c>
      <c r="AW113" s="334">
        <v>208</v>
      </c>
      <c r="AX113" s="211">
        <v>0.84897959183673466</v>
      </c>
      <c r="AY113" s="334">
        <v>230</v>
      </c>
      <c r="AZ113" s="211">
        <v>0.88122605363984674</v>
      </c>
      <c r="BA113" s="334">
        <v>69</v>
      </c>
      <c r="BB113" s="211">
        <v>0.3</v>
      </c>
      <c r="BC113" s="334">
        <v>199</v>
      </c>
      <c r="BD113" s="211">
        <v>0.86521739130434783</v>
      </c>
      <c r="BE113" s="334">
        <v>138</v>
      </c>
      <c r="BF113" s="211">
        <v>0.6</v>
      </c>
      <c r="BG113" s="212">
        <v>218</v>
      </c>
      <c r="BH113" s="211">
        <v>0.83524904214559392</v>
      </c>
      <c r="BI113" s="212">
        <v>208</v>
      </c>
      <c r="BJ113" s="211">
        <v>0.95412844036697253</v>
      </c>
      <c r="BK113" s="212">
        <v>216</v>
      </c>
      <c r="BL113" s="211">
        <v>0.82758620689655171</v>
      </c>
      <c r="BM113" s="212">
        <v>108</v>
      </c>
      <c r="BN113" s="211">
        <v>0.5</v>
      </c>
    </row>
    <row r="114" spans="3:66" x14ac:dyDescent="0.3">
      <c r="C114" s="186" t="s">
        <v>1253</v>
      </c>
      <c r="D114" s="219">
        <v>321</v>
      </c>
      <c r="E114" s="342">
        <v>302</v>
      </c>
      <c r="F114" s="220">
        <v>0.94080996884735202</v>
      </c>
      <c r="G114" s="342">
        <v>174</v>
      </c>
      <c r="H114" s="221">
        <v>0.57615894039735094</v>
      </c>
      <c r="I114" s="342">
        <v>302</v>
      </c>
      <c r="J114" s="221">
        <v>0.94080996884735202</v>
      </c>
      <c r="K114" s="342">
        <v>102</v>
      </c>
      <c r="L114" s="221">
        <v>0.33774834437086093</v>
      </c>
      <c r="M114" s="342">
        <v>269</v>
      </c>
      <c r="N114" s="221">
        <v>0.89072847682119205</v>
      </c>
      <c r="O114" s="342">
        <v>179</v>
      </c>
      <c r="P114" s="221">
        <v>0.5927152317880795</v>
      </c>
      <c r="Q114" s="219">
        <v>293</v>
      </c>
      <c r="R114" s="343">
        <v>0.97610921501706482</v>
      </c>
      <c r="S114" s="219">
        <v>286</v>
      </c>
      <c r="T114" s="221">
        <v>0.91277258566978192</v>
      </c>
      <c r="U114" s="219">
        <v>282</v>
      </c>
      <c r="V114" s="221">
        <v>0.87850467289719625</v>
      </c>
      <c r="W114" s="219">
        <v>91</v>
      </c>
      <c r="X114" s="344">
        <v>0.32269503546099293</v>
      </c>
      <c r="Y114" s="225">
        <v>10</v>
      </c>
      <c r="Z114" s="338">
        <v>9</v>
      </c>
      <c r="AA114" s="197">
        <v>0.9</v>
      </c>
      <c r="AB114" s="336">
        <v>6</v>
      </c>
      <c r="AC114" s="37">
        <v>0.66666666666666663</v>
      </c>
      <c r="AD114" s="336">
        <v>8</v>
      </c>
      <c r="AE114" s="37">
        <v>0.8</v>
      </c>
      <c r="AF114" s="336">
        <v>0</v>
      </c>
      <c r="AG114" s="37">
        <v>0</v>
      </c>
      <c r="AH114" s="336">
        <v>6</v>
      </c>
      <c r="AI114" s="37">
        <v>0.75</v>
      </c>
      <c r="AJ114" s="336">
        <v>1</v>
      </c>
      <c r="AK114" s="37">
        <v>0.125</v>
      </c>
      <c r="AL114" s="207">
        <v>8</v>
      </c>
      <c r="AM114" s="208">
        <v>0.8</v>
      </c>
      <c r="AN114" s="207">
        <v>8</v>
      </c>
      <c r="AO114" s="208">
        <v>1</v>
      </c>
      <c r="AP114" s="207">
        <v>8</v>
      </c>
      <c r="AQ114" s="208">
        <v>0.8</v>
      </c>
      <c r="AR114" s="207">
        <v>1</v>
      </c>
      <c r="AS114" s="208">
        <v>0.125</v>
      </c>
      <c r="AT114" s="228">
        <v>307</v>
      </c>
      <c r="AU114" s="340">
        <v>289</v>
      </c>
      <c r="AV114" s="210">
        <v>0.94136807817589574</v>
      </c>
      <c r="AW114" s="334">
        <v>168</v>
      </c>
      <c r="AX114" s="211">
        <v>0.58131487889273359</v>
      </c>
      <c r="AY114" s="334">
        <v>291</v>
      </c>
      <c r="AZ114" s="211">
        <v>0.94788273615635177</v>
      </c>
      <c r="BA114" s="334">
        <v>100</v>
      </c>
      <c r="BB114" s="211">
        <v>0.3436426116838488</v>
      </c>
      <c r="BC114" s="334">
        <v>260</v>
      </c>
      <c r="BD114" s="211">
        <v>0.89347079037800692</v>
      </c>
      <c r="BE114" s="334">
        <v>175</v>
      </c>
      <c r="BF114" s="211">
        <v>0.60137457044673537</v>
      </c>
      <c r="BG114" s="212">
        <v>282</v>
      </c>
      <c r="BH114" s="211">
        <v>0.91856677524429964</v>
      </c>
      <c r="BI114" s="212">
        <v>275</v>
      </c>
      <c r="BJ114" s="211">
        <v>0.97517730496453903</v>
      </c>
      <c r="BK114" s="212">
        <v>271</v>
      </c>
      <c r="BL114" s="211">
        <v>0.88273615635179148</v>
      </c>
      <c r="BM114" s="212">
        <v>90</v>
      </c>
      <c r="BN114" s="211">
        <v>0.33210332103321033</v>
      </c>
    </row>
    <row r="115" spans="3:66" x14ac:dyDescent="0.3">
      <c r="C115" s="186" t="s">
        <v>1254</v>
      </c>
      <c r="D115" s="219">
        <v>311</v>
      </c>
      <c r="E115" s="342">
        <v>282</v>
      </c>
      <c r="F115" s="220">
        <v>0.90675241157556274</v>
      </c>
      <c r="G115" s="342">
        <v>204</v>
      </c>
      <c r="H115" s="221">
        <v>0.72340425531914898</v>
      </c>
      <c r="I115" s="342">
        <v>278</v>
      </c>
      <c r="J115" s="221">
        <v>0.89389067524115751</v>
      </c>
      <c r="K115" s="342">
        <v>82</v>
      </c>
      <c r="L115" s="221">
        <v>0.29496402877697842</v>
      </c>
      <c r="M115" s="342">
        <v>259</v>
      </c>
      <c r="N115" s="221">
        <v>0.93165467625899279</v>
      </c>
      <c r="O115" s="342">
        <v>162</v>
      </c>
      <c r="P115" s="221">
        <v>0.58273381294964033</v>
      </c>
      <c r="Q115" s="219">
        <v>262</v>
      </c>
      <c r="R115" s="343">
        <v>0.98473282442748089</v>
      </c>
      <c r="S115" s="219">
        <v>258</v>
      </c>
      <c r="T115" s="221">
        <v>0.842443729903537</v>
      </c>
      <c r="U115" s="219">
        <v>251</v>
      </c>
      <c r="V115" s="221">
        <v>0.80707395498392287</v>
      </c>
      <c r="W115" s="219">
        <v>111</v>
      </c>
      <c r="X115" s="344">
        <v>0.44223107569721115</v>
      </c>
      <c r="Y115" s="225">
        <v>17</v>
      </c>
      <c r="Z115" s="338">
        <v>13</v>
      </c>
      <c r="AA115" s="197">
        <v>0.76470588235294112</v>
      </c>
      <c r="AB115" s="336">
        <v>12</v>
      </c>
      <c r="AC115" s="37">
        <v>0.92307692307692313</v>
      </c>
      <c r="AD115" s="336">
        <v>14</v>
      </c>
      <c r="AE115" s="37">
        <v>0.82352941176470584</v>
      </c>
      <c r="AF115" s="336">
        <v>1</v>
      </c>
      <c r="AG115" s="37">
        <v>7.1428571428571425E-2</v>
      </c>
      <c r="AH115" s="336">
        <v>13</v>
      </c>
      <c r="AI115" s="37">
        <v>0.9285714285714286</v>
      </c>
      <c r="AJ115" s="336">
        <v>6</v>
      </c>
      <c r="AK115" s="37">
        <v>0.42857142857142855</v>
      </c>
      <c r="AL115" s="207">
        <v>12</v>
      </c>
      <c r="AM115" s="208">
        <v>0.70588235294117652</v>
      </c>
      <c r="AN115" s="207">
        <v>12</v>
      </c>
      <c r="AO115" s="208">
        <v>1</v>
      </c>
      <c r="AP115" s="207">
        <v>11</v>
      </c>
      <c r="AQ115" s="208">
        <v>0.6470588235294118</v>
      </c>
      <c r="AR115" s="207">
        <v>5</v>
      </c>
      <c r="AS115" s="208">
        <v>0.45454545454545453</v>
      </c>
      <c r="AT115" s="228">
        <v>280</v>
      </c>
      <c r="AU115" s="340">
        <v>257</v>
      </c>
      <c r="AV115" s="210">
        <v>0.91785714285714282</v>
      </c>
      <c r="AW115" s="334">
        <v>185</v>
      </c>
      <c r="AX115" s="211">
        <v>0.71984435797665369</v>
      </c>
      <c r="AY115" s="334">
        <v>252</v>
      </c>
      <c r="AZ115" s="211">
        <v>0.9</v>
      </c>
      <c r="BA115" s="334">
        <v>77</v>
      </c>
      <c r="BB115" s="211">
        <v>0.30555555555555558</v>
      </c>
      <c r="BC115" s="334">
        <v>234</v>
      </c>
      <c r="BD115" s="211">
        <v>0.9285714285714286</v>
      </c>
      <c r="BE115" s="334">
        <v>147</v>
      </c>
      <c r="BF115" s="211">
        <v>0.58333333333333337</v>
      </c>
      <c r="BG115" s="212">
        <v>238</v>
      </c>
      <c r="BH115" s="211">
        <v>0.85</v>
      </c>
      <c r="BI115" s="212">
        <v>234</v>
      </c>
      <c r="BJ115" s="211">
        <v>0.98319327731092432</v>
      </c>
      <c r="BK115" s="212">
        <v>229</v>
      </c>
      <c r="BL115" s="211">
        <v>0.81785714285714284</v>
      </c>
      <c r="BM115" s="212">
        <v>101</v>
      </c>
      <c r="BN115" s="211">
        <v>0.44104803493449779</v>
      </c>
    </row>
    <row r="116" spans="3:66" x14ac:dyDescent="0.3">
      <c r="C116" s="186" t="s">
        <v>1255</v>
      </c>
      <c r="D116" s="219">
        <v>694</v>
      </c>
      <c r="E116" s="342">
        <v>510</v>
      </c>
      <c r="F116" s="220">
        <v>0.73487031700288186</v>
      </c>
      <c r="G116" s="342">
        <v>331</v>
      </c>
      <c r="H116" s="221">
        <v>0.64901960784313728</v>
      </c>
      <c r="I116" s="342">
        <v>557</v>
      </c>
      <c r="J116" s="221">
        <v>0.80259365994236309</v>
      </c>
      <c r="K116" s="342">
        <v>181</v>
      </c>
      <c r="L116" s="221">
        <v>0.32495511669658889</v>
      </c>
      <c r="M116" s="342">
        <v>514</v>
      </c>
      <c r="N116" s="221">
        <v>0.92280071813285458</v>
      </c>
      <c r="O116" s="342">
        <v>388</v>
      </c>
      <c r="P116" s="221">
        <v>0.696588868940754</v>
      </c>
      <c r="Q116" s="219">
        <v>517</v>
      </c>
      <c r="R116" s="343">
        <v>0.94390715667311409</v>
      </c>
      <c r="S116" s="219">
        <v>488</v>
      </c>
      <c r="T116" s="221">
        <v>0.74495677233429392</v>
      </c>
      <c r="U116" s="219">
        <v>443</v>
      </c>
      <c r="V116" s="221">
        <v>0.63832853025936598</v>
      </c>
      <c r="W116" s="219">
        <v>205</v>
      </c>
      <c r="X116" s="344">
        <v>0.46275395033860045</v>
      </c>
      <c r="Y116" s="225">
        <v>39</v>
      </c>
      <c r="Z116" s="338">
        <v>29</v>
      </c>
      <c r="AA116" s="197">
        <v>0.74358974358974361</v>
      </c>
      <c r="AB116" s="336">
        <v>18</v>
      </c>
      <c r="AC116" s="37">
        <v>0.62068965517241381</v>
      </c>
      <c r="AD116" s="336">
        <v>29</v>
      </c>
      <c r="AE116" s="37">
        <v>0.74358974358974361</v>
      </c>
      <c r="AF116" s="336">
        <v>6</v>
      </c>
      <c r="AG116" s="37">
        <v>0.20689655172413793</v>
      </c>
      <c r="AH116" s="336">
        <v>23</v>
      </c>
      <c r="AI116" s="37">
        <v>0.7931034482758621</v>
      </c>
      <c r="AJ116" s="336">
        <v>14</v>
      </c>
      <c r="AK116" s="37">
        <v>0.48275862068965519</v>
      </c>
      <c r="AL116" s="207">
        <v>24</v>
      </c>
      <c r="AM116" s="208">
        <v>0.61538461538461542</v>
      </c>
      <c r="AN116" s="207">
        <v>22</v>
      </c>
      <c r="AO116" s="208">
        <v>0.91666666666666663</v>
      </c>
      <c r="AP116" s="207">
        <v>23</v>
      </c>
      <c r="AQ116" s="208">
        <v>0.58974358974358976</v>
      </c>
      <c r="AR116" s="207">
        <v>7</v>
      </c>
      <c r="AS116" s="208">
        <v>0.30434782608695654</v>
      </c>
      <c r="AT116" s="228">
        <v>649</v>
      </c>
      <c r="AU116" s="340">
        <v>477</v>
      </c>
      <c r="AV116" s="210">
        <v>0.73497688751926038</v>
      </c>
      <c r="AW116" s="334">
        <v>311</v>
      </c>
      <c r="AX116" s="211">
        <v>0.65199161425576524</v>
      </c>
      <c r="AY116" s="334">
        <v>523</v>
      </c>
      <c r="AZ116" s="211">
        <v>0.80585516178736516</v>
      </c>
      <c r="BA116" s="334">
        <v>171</v>
      </c>
      <c r="BB116" s="211">
        <v>0.32695984703632885</v>
      </c>
      <c r="BC116" s="334">
        <v>486</v>
      </c>
      <c r="BD116" s="211">
        <v>0.92925430210325044</v>
      </c>
      <c r="BE116" s="334">
        <v>369</v>
      </c>
      <c r="BF116" s="211">
        <v>0.70554493307839383</v>
      </c>
      <c r="BG116" s="212">
        <v>489</v>
      </c>
      <c r="BH116" s="211">
        <v>0.75346687211093988</v>
      </c>
      <c r="BI116" s="212">
        <v>463</v>
      </c>
      <c r="BJ116" s="211">
        <v>0.9468302658486708</v>
      </c>
      <c r="BK116" s="212">
        <v>417</v>
      </c>
      <c r="BL116" s="211">
        <v>0.64252696456086289</v>
      </c>
      <c r="BM116" s="212">
        <v>197</v>
      </c>
      <c r="BN116" s="211">
        <v>0.47242206235011991</v>
      </c>
    </row>
    <row r="117" spans="3:66" x14ac:dyDescent="0.3">
      <c r="C117" s="186" t="s">
        <v>1256</v>
      </c>
      <c r="D117" s="219">
        <v>351</v>
      </c>
      <c r="E117" s="342">
        <v>325</v>
      </c>
      <c r="F117" s="220">
        <v>0.92592592592592593</v>
      </c>
      <c r="G117" s="342">
        <v>241</v>
      </c>
      <c r="H117" s="221">
        <v>0.74153846153846159</v>
      </c>
      <c r="I117" s="342">
        <v>315</v>
      </c>
      <c r="J117" s="221">
        <v>0.89743589743589747</v>
      </c>
      <c r="K117" s="342">
        <v>103</v>
      </c>
      <c r="L117" s="221">
        <v>0.32698412698412699</v>
      </c>
      <c r="M117" s="342">
        <v>291</v>
      </c>
      <c r="N117" s="221">
        <v>0.92380952380952386</v>
      </c>
      <c r="O117" s="342">
        <v>209</v>
      </c>
      <c r="P117" s="221">
        <v>0.66349206349206347</v>
      </c>
      <c r="Q117" s="219">
        <v>282</v>
      </c>
      <c r="R117" s="343">
        <v>0.96453900709219853</v>
      </c>
      <c r="S117" s="219">
        <v>272</v>
      </c>
      <c r="T117" s="221">
        <v>0.80341880341880345</v>
      </c>
      <c r="U117" s="219">
        <v>264</v>
      </c>
      <c r="V117" s="221">
        <v>0.75213675213675213</v>
      </c>
      <c r="W117" s="219">
        <v>127</v>
      </c>
      <c r="X117" s="344">
        <v>0.48106060606060608</v>
      </c>
      <c r="Y117" s="225">
        <v>23</v>
      </c>
      <c r="Z117" s="338">
        <v>22</v>
      </c>
      <c r="AA117" s="197">
        <v>0.95652173913043481</v>
      </c>
      <c r="AB117" s="336">
        <v>18</v>
      </c>
      <c r="AC117" s="37">
        <v>0.81818181818181823</v>
      </c>
      <c r="AD117" s="336">
        <v>17</v>
      </c>
      <c r="AE117" s="37">
        <v>0.73913043478260865</v>
      </c>
      <c r="AF117" s="336">
        <v>2</v>
      </c>
      <c r="AG117" s="37">
        <v>0.11764705882352941</v>
      </c>
      <c r="AH117" s="336">
        <v>14</v>
      </c>
      <c r="AI117" s="37">
        <v>0.82352941176470584</v>
      </c>
      <c r="AJ117" s="336">
        <v>7</v>
      </c>
      <c r="AK117" s="37">
        <v>0.41176470588235292</v>
      </c>
      <c r="AL117" s="207">
        <v>14</v>
      </c>
      <c r="AM117" s="208">
        <v>0.60869565217391308</v>
      </c>
      <c r="AN117" s="207">
        <v>13</v>
      </c>
      <c r="AO117" s="208">
        <v>0.9285714285714286</v>
      </c>
      <c r="AP117" s="207">
        <v>14</v>
      </c>
      <c r="AQ117" s="208">
        <v>0.60869565217391308</v>
      </c>
      <c r="AR117" s="207">
        <v>5</v>
      </c>
      <c r="AS117" s="208">
        <v>0.35714285714285715</v>
      </c>
      <c r="AT117" s="228">
        <v>318</v>
      </c>
      <c r="AU117" s="340">
        <v>294</v>
      </c>
      <c r="AV117" s="210">
        <v>0.92452830188679247</v>
      </c>
      <c r="AW117" s="334">
        <v>220</v>
      </c>
      <c r="AX117" s="211">
        <v>0.74829931972789121</v>
      </c>
      <c r="AY117" s="334">
        <v>288</v>
      </c>
      <c r="AZ117" s="211">
        <v>0.90566037735849059</v>
      </c>
      <c r="BA117" s="334">
        <v>97</v>
      </c>
      <c r="BB117" s="211">
        <v>0.33680555555555558</v>
      </c>
      <c r="BC117" s="334">
        <v>270</v>
      </c>
      <c r="BD117" s="211">
        <v>0.9375</v>
      </c>
      <c r="BE117" s="334">
        <v>195</v>
      </c>
      <c r="BF117" s="211">
        <v>0.67708333333333337</v>
      </c>
      <c r="BG117" s="212">
        <v>260</v>
      </c>
      <c r="BH117" s="211">
        <v>0.8176100628930818</v>
      </c>
      <c r="BI117" s="212">
        <v>251</v>
      </c>
      <c r="BJ117" s="211">
        <v>0.9653846153846154</v>
      </c>
      <c r="BK117" s="212">
        <v>243</v>
      </c>
      <c r="BL117" s="211">
        <v>0.76415094339622647</v>
      </c>
      <c r="BM117" s="212">
        <v>120</v>
      </c>
      <c r="BN117" s="211">
        <v>0.49382716049382713</v>
      </c>
    </row>
    <row r="118" spans="3:66" x14ac:dyDescent="0.3">
      <c r="C118" s="195" t="s">
        <v>236</v>
      </c>
      <c r="D118" s="219">
        <v>2713</v>
      </c>
      <c r="E118" s="342">
        <v>2157</v>
      </c>
      <c r="F118" s="220">
        <v>0.79506081828234432</v>
      </c>
      <c r="G118" s="342">
        <v>1385</v>
      </c>
      <c r="H118" s="221">
        <v>0.64209550301344465</v>
      </c>
      <c r="I118" s="342">
        <v>2264</v>
      </c>
      <c r="J118" s="221">
        <v>0.83450055289347591</v>
      </c>
      <c r="K118" s="342">
        <v>670</v>
      </c>
      <c r="L118" s="221">
        <v>0.29593639575971731</v>
      </c>
      <c r="M118" s="342">
        <v>2075</v>
      </c>
      <c r="N118" s="221">
        <v>0.91651943462897523</v>
      </c>
      <c r="O118" s="342">
        <v>1408</v>
      </c>
      <c r="P118" s="221">
        <v>0.62190812720848054</v>
      </c>
      <c r="Q118" s="219">
        <v>2093</v>
      </c>
      <c r="R118" s="343">
        <v>0.85953177257525082</v>
      </c>
      <c r="S118" s="219">
        <v>1799</v>
      </c>
      <c r="T118" s="221">
        <v>0.77147069664577961</v>
      </c>
      <c r="U118" s="219">
        <v>1836</v>
      </c>
      <c r="V118" s="221">
        <v>0.67674161444894954</v>
      </c>
      <c r="W118" s="219">
        <v>711</v>
      </c>
      <c r="X118" s="344">
        <v>0.38725490196078433</v>
      </c>
      <c r="Y118" s="225">
        <v>196</v>
      </c>
      <c r="Z118" s="338">
        <v>117</v>
      </c>
      <c r="AA118" s="197">
        <v>0.59693877551020413</v>
      </c>
      <c r="AB118" s="336">
        <v>81</v>
      </c>
      <c r="AC118" s="37">
        <v>0.69230769230769229</v>
      </c>
      <c r="AD118" s="336">
        <v>126</v>
      </c>
      <c r="AE118" s="37">
        <v>0.6428571428571429</v>
      </c>
      <c r="AF118" s="336">
        <v>13</v>
      </c>
      <c r="AG118" s="37">
        <v>0.10317460317460317</v>
      </c>
      <c r="AH118" s="336">
        <v>114</v>
      </c>
      <c r="AI118" s="37">
        <v>0.90476190476190477</v>
      </c>
      <c r="AJ118" s="336">
        <v>43</v>
      </c>
      <c r="AK118" s="37">
        <v>0.34126984126984128</v>
      </c>
      <c r="AL118" s="207">
        <v>107</v>
      </c>
      <c r="AM118" s="208">
        <v>0.54591836734693877</v>
      </c>
      <c r="AN118" s="207">
        <v>86</v>
      </c>
      <c r="AO118" s="208">
        <v>0.80373831775700932</v>
      </c>
      <c r="AP118" s="207">
        <v>83</v>
      </c>
      <c r="AQ118" s="208">
        <v>0.42346938775510207</v>
      </c>
      <c r="AR118" s="207">
        <v>17</v>
      </c>
      <c r="AS118" s="208">
        <v>0.20481927710843373</v>
      </c>
      <c r="AT118" s="228">
        <v>2497</v>
      </c>
      <c r="AU118" s="340">
        <v>2024</v>
      </c>
      <c r="AV118" s="210">
        <v>0.81057268722466957</v>
      </c>
      <c r="AW118" s="334">
        <v>1294</v>
      </c>
      <c r="AX118" s="211">
        <v>0.63932806324110669</v>
      </c>
      <c r="AY118" s="334">
        <v>2125</v>
      </c>
      <c r="AZ118" s="211">
        <v>0.85102122547056469</v>
      </c>
      <c r="BA118" s="334">
        <v>649</v>
      </c>
      <c r="BB118" s="211">
        <v>0.30541176470588233</v>
      </c>
      <c r="BC118" s="334">
        <v>1948</v>
      </c>
      <c r="BD118" s="211">
        <v>0.91670588235294115</v>
      </c>
      <c r="BE118" s="334">
        <v>1353</v>
      </c>
      <c r="BF118" s="211">
        <v>0.63670588235294112</v>
      </c>
      <c r="BG118" s="212">
        <v>1972</v>
      </c>
      <c r="BH118" s="211">
        <v>0.78974769723668403</v>
      </c>
      <c r="BI118" s="212">
        <v>1701</v>
      </c>
      <c r="BJ118" s="211">
        <v>0.86257606490872207</v>
      </c>
      <c r="BK118" s="212">
        <v>1742</v>
      </c>
      <c r="BL118" s="211">
        <v>0.69763716459751701</v>
      </c>
      <c r="BM118" s="212">
        <v>689</v>
      </c>
      <c r="BN118" s="211">
        <v>0.39552238805970147</v>
      </c>
    </row>
    <row r="119" spans="3:66" x14ac:dyDescent="0.3">
      <c r="C119" s="186" t="s">
        <v>1257</v>
      </c>
      <c r="D119" s="219">
        <v>1303</v>
      </c>
      <c r="E119" s="342">
        <v>1066</v>
      </c>
      <c r="F119" s="220">
        <v>0.8181120491174213</v>
      </c>
      <c r="G119" s="342">
        <v>681</v>
      </c>
      <c r="H119" s="221">
        <v>0.63883677298311448</v>
      </c>
      <c r="I119" s="342">
        <v>1121</v>
      </c>
      <c r="J119" s="221">
        <v>0.86032233307751338</v>
      </c>
      <c r="K119" s="342">
        <v>294</v>
      </c>
      <c r="L119" s="221">
        <v>0.26226583407671722</v>
      </c>
      <c r="M119" s="342">
        <v>1028</v>
      </c>
      <c r="N119" s="221">
        <v>0.91703835860838534</v>
      </c>
      <c r="O119" s="342">
        <v>682</v>
      </c>
      <c r="P119" s="221">
        <v>0.60838537020517391</v>
      </c>
      <c r="Q119" s="219">
        <v>1048</v>
      </c>
      <c r="R119" s="343">
        <v>0.84541984732824427</v>
      </c>
      <c r="S119" s="219">
        <v>886</v>
      </c>
      <c r="T119" s="221">
        <v>0.80429777436684569</v>
      </c>
      <c r="U119" s="219">
        <v>939</v>
      </c>
      <c r="V119" s="221">
        <v>0.72064466615502687</v>
      </c>
      <c r="W119" s="219">
        <v>341</v>
      </c>
      <c r="X119" s="344">
        <v>0.36315228966986157</v>
      </c>
      <c r="Y119" s="225">
        <v>88</v>
      </c>
      <c r="Z119" s="338">
        <v>59</v>
      </c>
      <c r="AA119" s="197">
        <v>0.67045454545454541</v>
      </c>
      <c r="AB119" s="336">
        <v>43</v>
      </c>
      <c r="AC119" s="37">
        <v>0.72881355932203384</v>
      </c>
      <c r="AD119" s="336">
        <v>55</v>
      </c>
      <c r="AE119" s="37">
        <v>0.625</v>
      </c>
      <c r="AF119" s="336">
        <v>8</v>
      </c>
      <c r="AG119" s="37">
        <v>0.14545454545454545</v>
      </c>
      <c r="AH119" s="336">
        <v>47</v>
      </c>
      <c r="AI119" s="37">
        <v>0.8545454545454545</v>
      </c>
      <c r="AJ119" s="336">
        <v>17</v>
      </c>
      <c r="AK119" s="37">
        <v>0.30909090909090908</v>
      </c>
      <c r="AL119" s="207">
        <v>48</v>
      </c>
      <c r="AM119" s="208">
        <v>0.54545454545454541</v>
      </c>
      <c r="AN119" s="207">
        <v>36</v>
      </c>
      <c r="AO119" s="208">
        <v>0.75</v>
      </c>
      <c r="AP119" s="207">
        <v>40</v>
      </c>
      <c r="AQ119" s="208">
        <v>0.45454545454545453</v>
      </c>
      <c r="AR119" s="207">
        <v>8</v>
      </c>
      <c r="AS119" s="208">
        <v>0.2</v>
      </c>
      <c r="AT119" s="228">
        <v>1209</v>
      </c>
      <c r="AU119" s="340">
        <v>1002</v>
      </c>
      <c r="AV119" s="210">
        <v>0.8287841191066998</v>
      </c>
      <c r="AW119" s="334">
        <v>633</v>
      </c>
      <c r="AX119" s="211">
        <v>0.63173652694610782</v>
      </c>
      <c r="AY119" s="334">
        <v>1062</v>
      </c>
      <c r="AZ119" s="211">
        <v>0.87841191066997515</v>
      </c>
      <c r="BA119" s="334">
        <v>283</v>
      </c>
      <c r="BB119" s="211">
        <v>0.2664783427495292</v>
      </c>
      <c r="BC119" s="334">
        <v>977</v>
      </c>
      <c r="BD119" s="211">
        <v>0.91996233521657256</v>
      </c>
      <c r="BE119" s="334">
        <v>661</v>
      </c>
      <c r="BF119" s="211">
        <v>0.62241054613935964</v>
      </c>
      <c r="BG119" s="212">
        <v>995</v>
      </c>
      <c r="BH119" s="211">
        <v>0.82299421009098428</v>
      </c>
      <c r="BI119" s="212">
        <v>846</v>
      </c>
      <c r="BJ119" s="211">
        <v>0.85025125628140708</v>
      </c>
      <c r="BK119" s="212">
        <v>895</v>
      </c>
      <c r="BL119" s="211">
        <v>0.74028122415219189</v>
      </c>
      <c r="BM119" s="212">
        <v>330</v>
      </c>
      <c r="BN119" s="211">
        <v>0.36871508379888268</v>
      </c>
    </row>
    <row r="120" spans="3:66" x14ac:dyDescent="0.3">
      <c r="C120" s="186" t="s">
        <v>1258</v>
      </c>
      <c r="D120" s="219">
        <v>585</v>
      </c>
      <c r="E120" s="342">
        <v>510</v>
      </c>
      <c r="F120" s="220">
        <v>0.87179487179487181</v>
      </c>
      <c r="G120" s="342">
        <v>410</v>
      </c>
      <c r="H120" s="221">
        <v>0.80392156862745101</v>
      </c>
      <c r="I120" s="342">
        <v>503</v>
      </c>
      <c r="J120" s="221">
        <v>0.85982905982905988</v>
      </c>
      <c r="K120" s="342">
        <v>195</v>
      </c>
      <c r="L120" s="221">
        <v>0.38767395626242546</v>
      </c>
      <c r="M120" s="342">
        <v>465</v>
      </c>
      <c r="N120" s="221">
        <v>0.92445328031809149</v>
      </c>
      <c r="O120" s="342">
        <v>343</v>
      </c>
      <c r="P120" s="221">
        <v>0.68190854870775353</v>
      </c>
      <c r="Q120" s="219">
        <v>466</v>
      </c>
      <c r="R120" s="343">
        <v>0.96995708154506433</v>
      </c>
      <c r="S120" s="219">
        <v>452</v>
      </c>
      <c r="T120" s="221">
        <v>0.79658119658119653</v>
      </c>
      <c r="U120" s="219">
        <v>428</v>
      </c>
      <c r="V120" s="221">
        <v>0.73162393162393158</v>
      </c>
      <c r="W120" s="219">
        <v>238</v>
      </c>
      <c r="X120" s="344">
        <v>0.55607476635514019</v>
      </c>
      <c r="Y120" s="225">
        <v>36</v>
      </c>
      <c r="Z120" s="338">
        <v>26</v>
      </c>
      <c r="AA120" s="197">
        <v>0.72222222222222221</v>
      </c>
      <c r="AB120" s="336">
        <v>24</v>
      </c>
      <c r="AC120" s="37">
        <v>0.92307692307692313</v>
      </c>
      <c r="AD120" s="336">
        <v>26</v>
      </c>
      <c r="AE120" s="37">
        <v>0.72222222222222221</v>
      </c>
      <c r="AF120" s="336">
        <v>1</v>
      </c>
      <c r="AG120" s="37">
        <v>3.8461538461538464E-2</v>
      </c>
      <c r="AH120" s="336">
        <v>24</v>
      </c>
      <c r="AI120" s="37">
        <v>0.92307692307692313</v>
      </c>
      <c r="AJ120" s="336">
        <v>9</v>
      </c>
      <c r="AK120" s="37">
        <v>0.34615384615384615</v>
      </c>
      <c r="AL120" s="207">
        <v>23</v>
      </c>
      <c r="AM120" s="208">
        <v>0.63888888888888884</v>
      </c>
      <c r="AN120" s="207">
        <v>23</v>
      </c>
      <c r="AO120" s="208">
        <v>1</v>
      </c>
      <c r="AP120" s="207">
        <v>20</v>
      </c>
      <c r="AQ120" s="208">
        <v>0.55555555555555558</v>
      </c>
      <c r="AR120" s="207">
        <v>7</v>
      </c>
      <c r="AS120" s="208">
        <v>0.35</v>
      </c>
      <c r="AT120" s="228">
        <v>546</v>
      </c>
      <c r="AU120" s="340">
        <v>481</v>
      </c>
      <c r="AV120" s="210">
        <v>0.88095238095238093</v>
      </c>
      <c r="AW120" s="334">
        <v>383</v>
      </c>
      <c r="AX120" s="211">
        <v>0.79625779625779625</v>
      </c>
      <c r="AY120" s="334">
        <v>476</v>
      </c>
      <c r="AZ120" s="211">
        <v>0.87179487179487181</v>
      </c>
      <c r="BA120" s="334">
        <v>193</v>
      </c>
      <c r="BB120" s="211">
        <v>0.40546218487394958</v>
      </c>
      <c r="BC120" s="334">
        <v>440</v>
      </c>
      <c r="BD120" s="211">
        <v>0.92436974789915971</v>
      </c>
      <c r="BE120" s="334">
        <v>333</v>
      </c>
      <c r="BF120" s="211">
        <v>0.69957983193277307</v>
      </c>
      <c r="BG120" s="212">
        <v>442</v>
      </c>
      <c r="BH120" s="211">
        <v>0.80952380952380953</v>
      </c>
      <c r="BI120" s="212">
        <v>428</v>
      </c>
      <c r="BJ120" s="211">
        <v>0.96832579185520362</v>
      </c>
      <c r="BK120" s="212">
        <v>407</v>
      </c>
      <c r="BL120" s="211">
        <v>0.74542124542124544</v>
      </c>
      <c r="BM120" s="212">
        <v>230</v>
      </c>
      <c r="BN120" s="211">
        <v>0.56511056511056512</v>
      </c>
    </row>
    <row r="121" spans="3:66" x14ac:dyDescent="0.3">
      <c r="C121" s="186" t="s">
        <v>1259</v>
      </c>
      <c r="D121" s="219">
        <v>825</v>
      </c>
      <c r="E121" s="342">
        <v>581</v>
      </c>
      <c r="F121" s="220">
        <v>0.70424242424242423</v>
      </c>
      <c r="G121" s="342">
        <v>294</v>
      </c>
      <c r="H121" s="221">
        <v>0.50602409638554213</v>
      </c>
      <c r="I121" s="342">
        <v>640</v>
      </c>
      <c r="J121" s="221">
        <v>0.77575757575757576</v>
      </c>
      <c r="K121" s="342">
        <v>181</v>
      </c>
      <c r="L121" s="221">
        <v>0.28281250000000002</v>
      </c>
      <c r="M121" s="342">
        <v>582</v>
      </c>
      <c r="N121" s="221">
        <v>0.90937500000000004</v>
      </c>
      <c r="O121" s="342">
        <v>383</v>
      </c>
      <c r="P121" s="221">
        <v>0.59843749999999996</v>
      </c>
      <c r="Q121" s="219">
        <v>579</v>
      </c>
      <c r="R121" s="343">
        <v>0.79620034542314333</v>
      </c>
      <c r="S121" s="219">
        <v>461</v>
      </c>
      <c r="T121" s="221">
        <v>0.70181818181818179</v>
      </c>
      <c r="U121" s="219">
        <v>469</v>
      </c>
      <c r="V121" s="221">
        <v>0.56848484848484848</v>
      </c>
      <c r="W121" s="219">
        <v>132</v>
      </c>
      <c r="X121" s="344">
        <v>0.28144989339019189</v>
      </c>
      <c r="Y121" s="225">
        <v>72</v>
      </c>
      <c r="Z121" s="338">
        <v>32</v>
      </c>
      <c r="AA121" s="197">
        <v>0.44444444444444442</v>
      </c>
      <c r="AB121" s="336">
        <v>14</v>
      </c>
      <c r="AC121" s="37">
        <v>0.4375</v>
      </c>
      <c r="AD121" s="336">
        <v>45</v>
      </c>
      <c r="AE121" s="37">
        <v>0.625</v>
      </c>
      <c r="AF121" s="336">
        <v>4</v>
      </c>
      <c r="AG121" s="37">
        <v>8.8888888888888892E-2</v>
      </c>
      <c r="AH121" s="336">
        <v>43</v>
      </c>
      <c r="AI121" s="37">
        <v>0.9555555555555556</v>
      </c>
      <c r="AJ121" s="336">
        <v>17</v>
      </c>
      <c r="AK121" s="37">
        <v>0.37777777777777777</v>
      </c>
      <c r="AL121" s="207">
        <v>36</v>
      </c>
      <c r="AM121" s="208">
        <v>0.5</v>
      </c>
      <c r="AN121" s="207">
        <v>27</v>
      </c>
      <c r="AO121" s="208">
        <v>0.75</v>
      </c>
      <c r="AP121" s="207">
        <v>23</v>
      </c>
      <c r="AQ121" s="208">
        <v>0.31944444444444442</v>
      </c>
      <c r="AR121" s="207">
        <v>2</v>
      </c>
      <c r="AS121" s="208">
        <v>8.6956521739130432E-2</v>
      </c>
      <c r="AT121" s="228">
        <v>742</v>
      </c>
      <c r="AU121" s="340">
        <v>541</v>
      </c>
      <c r="AV121" s="210">
        <v>0.72911051212938005</v>
      </c>
      <c r="AW121" s="334">
        <v>278</v>
      </c>
      <c r="AX121" s="211">
        <v>0.51386321626617371</v>
      </c>
      <c r="AY121" s="334">
        <v>587</v>
      </c>
      <c r="AZ121" s="211">
        <v>0.79110512129380051</v>
      </c>
      <c r="BA121" s="334">
        <v>173</v>
      </c>
      <c r="BB121" s="211">
        <v>0.29471890971039183</v>
      </c>
      <c r="BC121" s="334">
        <v>531</v>
      </c>
      <c r="BD121" s="211">
        <v>0.90459965928449748</v>
      </c>
      <c r="BE121" s="334">
        <v>359</v>
      </c>
      <c r="BF121" s="211">
        <v>0.61158432708688248</v>
      </c>
      <c r="BG121" s="212">
        <v>535</v>
      </c>
      <c r="BH121" s="211">
        <v>0.72102425876010778</v>
      </c>
      <c r="BI121" s="212">
        <v>427</v>
      </c>
      <c r="BJ121" s="211">
        <v>0.79813084112149535</v>
      </c>
      <c r="BK121" s="212">
        <v>440</v>
      </c>
      <c r="BL121" s="211">
        <v>0.59299191374663074</v>
      </c>
      <c r="BM121" s="212">
        <v>129</v>
      </c>
      <c r="BN121" s="211">
        <v>0.29318181818181815</v>
      </c>
    </row>
    <row r="122" spans="3:66" x14ac:dyDescent="0.3">
      <c r="C122" s="195" t="s">
        <v>237</v>
      </c>
      <c r="D122" s="219">
        <v>5343</v>
      </c>
      <c r="E122" s="342">
        <v>4410</v>
      </c>
      <c r="F122" s="220">
        <v>0.82537900056148228</v>
      </c>
      <c r="G122" s="342">
        <v>2992</v>
      </c>
      <c r="H122" s="221">
        <v>0.67845804988662128</v>
      </c>
      <c r="I122" s="342">
        <v>4494</v>
      </c>
      <c r="J122" s="221">
        <v>0.84110050533408198</v>
      </c>
      <c r="K122" s="342">
        <v>1356</v>
      </c>
      <c r="L122" s="221">
        <v>0.30173564753004006</v>
      </c>
      <c r="M122" s="342">
        <v>4048</v>
      </c>
      <c r="N122" s="221">
        <v>0.90075656430796613</v>
      </c>
      <c r="O122" s="342">
        <v>2727</v>
      </c>
      <c r="P122" s="221">
        <v>0.60680907877169554</v>
      </c>
      <c r="Q122" s="219">
        <v>4151</v>
      </c>
      <c r="R122" s="343">
        <v>0.96000963623223323</v>
      </c>
      <c r="S122" s="219">
        <v>3985</v>
      </c>
      <c r="T122" s="221">
        <v>0.7769043608459667</v>
      </c>
      <c r="U122" s="219">
        <v>3834</v>
      </c>
      <c r="V122" s="221">
        <v>0.71757439640651322</v>
      </c>
      <c r="W122" s="219">
        <v>1643</v>
      </c>
      <c r="X122" s="344">
        <v>0.42853416797078769</v>
      </c>
      <c r="Y122" s="225">
        <v>366</v>
      </c>
      <c r="Z122" s="338">
        <v>231</v>
      </c>
      <c r="AA122" s="197">
        <v>0.63114754098360659</v>
      </c>
      <c r="AB122" s="336">
        <v>171</v>
      </c>
      <c r="AC122" s="37">
        <v>0.74025974025974028</v>
      </c>
      <c r="AD122" s="336">
        <v>225</v>
      </c>
      <c r="AE122" s="37">
        <v>0.61475409836065575</v>
      </c>
      <c r="AF122" s="336">
        <v>18</v>
      </c>
      <c r="AG122" s="37">
        <v>0.08</v>
      </c>
      <c r="AH122" s="336">
        <v>184</v>
      </c>
      <c r="AI122" s="37">
        <v>0.81777777777777783</v>
      </c>
      <c r="AJ122" s="336">
        <v>60</v>
      </c>
      <c r="AK122" s="37">
        <v>0.26666666666666666</v>
      </c>
      <c r="AL122" s="207">
        <v>190</v>
      </c>
      <c r="AM122" s="208">
        <v>0.51912568306010931</v>
      </c>
      <c r="AN122" s="207">
        <v>183</v>
      </c>
      <c r="AO122" s="208">
        <v>0.9631578947368421</v>
      </c>
      <c r="AP122" s="207">
        <v>154</v>
      </c>
      <c r="AQ122" s="208">
        <v>0.42076502732240439</v>
      </c>
      <c r="AR122" s="207">
        <v>35</v>
      </c>
      <c r="AS122" s="208">
        <v>0.22727272727272727</v>
      </c>
      <c r="AT122" s="228">
        <v>4843</v>
      </c>
      <c r="AU122" s="340">
        <v>4092</v>
      </c>
      <c r="AV122" s="210">
        <v>0.84493082799917407</v>
      </c>
      <c r="AW122" s="334">
        <v>2775</v>
      </c>
      <c r="AX122" s="211">
        <v>0.67815249266862165</v>
      </c>
      <c r="AY122" s="334">
        <v>4179</v>
      </c>
      <c r="AZ122" s="211">
        <v>0.86289489985546153</v>
      </c>
      <c r="BA122" s="334">
        <v>1293</v>
      </c>
      <c r="BB122" s="211">
        <v>0.30940416367552048</v>
      </c>
      <c r="BC122" s="334">
        <v>3785</v>
      </c>
      <c r="BD122" s="211">
        <v>0.90571907154821729</v>
      </c>
      <c r="BE122" s="334">
        <v>2604</v>
      </c>
      <c r="BF122" s="211">
        <v>0.62311557788944727</v>
      </c>
      <c r="BG122" s="212">
        <v>3884</v>
      </c>
      <c r="BH122" s="211">
        <v>0.80198224241172822</v>
      </c>
      <c r="BI122" s="212">
        <v>3729</v>
      </c>
      <c r="BJ122" s="211">
        <v>0.96009268795056646</v>
      </c>
      <c r="BK122" s="212">
        <v>3615</v>
      </c>
      <c r="BL122" s="211">
        <v>0.74643815816642578</v>
      </c>
      <c r="BM122" s="212">
        <v>1585</v>
      </c>
      <c r="BN122" s="211">
        <v>0.43845089903181189</v>
      </c>
    </row>
    <row r="123" spans="3:66" x14ac:dyDescent="0.3">
      <c r="C123" s="186" t="s">
        <v>1261</v>
      </c>
      <c r="D123" s="219">
        <v>215</v>
      </c>
      <c r="E123" s="342">
        <v>204</v>
      </c>
      <c r="F123" s="220">
        <v>0.94883720930232562</v>
      </c>
      <c r="G123" s="342">
        <v>169</v>
      </c>
      <c r="H123" s="221">
        <v>0.82843137254901966</v>
      </c>
      <c r="I123" s="342">
        <v>203</v>
      </c>
      <c r="J123" s="221">
        <v>0.94418604651162785</v>
      </c>
      <c r="K123" s="342">
        <v>53</v>
      </c>
      <c r="L123" s="221">
        <v>0.26108374384236455</v>
      </c>
      <c r="M123" s="342">
        <v>174</v>
      </c>
      <c r="N123" s="221">
        <v>0.8571428571428571</v>
      </c>
      <c r="O123" s="342">
        <v>116</v>
      </c>
      <c r="P123" s="221">
        <v>0.5714285714285714</v>
      </c>
      <c r="Q123" s="219">
        <v>200</v>
      </c>
      <c r="R123" s="343">
        <v>0.96499999999999997</v>
      </c>
      <c r="S123" s="219">
        <v>193</v>
      </c>
      <c r="T123" s="221">
        <v>0.93023255813953487</v>
      </c>
      <c r="U123" s="219">
        <v>197</v>
      </c>
      <c r="V123" s="221">
        <v>0.91627906976744189</v>
      </c>
      <c r="W123" s="219">
        <v>92</v>
      </c>
      <c r="X123" s="344">
        <v>0.46700507614213199</v>
      </c>
      <c r="Y123" s="225">
        <v>7</v>
      </c>
      <c r="Z123" s="338">
        <v>6</v>
      </c>
      <c r="AA123" s="197">
        <v>0.8571428571428571</v>
      </c>
      <c r="AB123" s="336">
        <v>5</v>
      </c>
      <c r="AC123" s="37">
        <v>0.83333333333333337</v>
      </c>
      <c r="AD123" s="336">
        <v>5</v>
      </c>
      <c r="AE123" s="37">
        <v>0.7142857142857143</v>
      </c>
      <c r="AF123" s="336">
        <v>1</v>
      </c>
      <c r="AG123" s="37">
        <v>0.2</v>
      </c>
      <c r="AH123" s="336">
        <v>4</v>
      </c>
      <c r="AI123" s="37">
        <v>0.8</v>
      </c>
      <c r="AJ123" s="336">
        <v>3</v>
      </c>
      <c r="AK123" s="37">
        <v>0.6</v>
      </c>
      <c r="AL123" s="207">
        <v>5</v>
      </c>
      <c r="AM123" s="208">
        <v>0.7142857142857143</v>
      </c>
      <c r="AN123" s="207">
        <v>4</v>
      </c>
      <c r="AO123" s="208">
        <v>0.8</v>
      </c>
      <c r="AP123" s="207">
        <v>5</v>
      </c>
      <c r="AQ123" s="208">
        <v>0.7142857142857143</v>
      </c>
      <c r="AR123" s="207">
        <v>2</v>
      </c>
      <c r="AS123" s="208">
        <v>0.4</v>
      </c>
      <c r="AT123" s="228">
        <v>204</v>
      </c>
      <c r="AU123" s="340">
        <v>194</v>
      </c>
      <c r="AV123" s="210">
        <v>0.9509803921568627</v>
      </c>
      <c r="AW123" s="334">
        <v>162</v>
      </c>
      <c r="AX123" s="211">
        <v>0.83505154639175261</v>
      </c>
      <c r="AY123" s="334">
        <v>194</v>
      </c>
      <c r="AZ123" s="211">
        <v>0.9509803921568627</v>
      </c>
      <c r="BA123" s="334">
        <v>49</v>
      </c>
      <c r="BB123" s="211">
        <v>0.25257731958762886</v>
      </c>
      <c r="BC123" s="334">
        <v>166</v>
      </c>
      <c r="BD123" s="211">
        <v>0.85567010309278346</v>
      </c>
      <c r="BE123" s="334">
        <v>110</v>
      </c>
      <c r="BF123" s="211">
        <v>0.5670103092783505</v>
      </c>
      <c r="BG123" s="212">
        <v>191</v>
      </c>
      <c r="BH123" s="211">
        <v>0.93627450980392157</v>
      </c>
      <c r="BI123" s="212">
        <v>185</v>
      </c>
      <c r="BJ123" s="211">
        <v>0.96858638743455494</v>
      </c>
      <c r="BK123" s="212">
        <v>188</v>
      </c>
      <c r="BL123" s="211">
        <v>0.92156862745098034</v>
      </c>
      <c r="BM123" s="212">
        <v>88</v>
      </c>
      <c r="BN123" s="211">
        <v>0.46808510638297873</v>
      </c>
    </row>
    <row r="124" spans="3:66" x14ac:dyDescent="0.3">
      <c r="C124" s="186" t="s">
        <v>1260</v>
      </c>
      <c r="D124" s="219">
        <v>458</v>
      </c>
      <c r="E124" s="342">
        <v>364</v>
      </c>
      <c r="F124" s="220">
        <v>0.79475982532751088</v>
      </c>
      <c r="G124" s="342">
        <v>253</v>
      </c>
      <c r="H124" s="221">
        <v>0.69505494505494503</v>
      </c>
      <c r="I124" s="342">
        <v>373</v>
      </c>
      <c r="J124" s="221">
        <v>0.81441048034934493</v>
      </c>
      <c r="K124" s="342">
        <v>128</v>
      </c>
      <c r="L124" s="221">
        <v>0.34316353887399464</v>
      </c>
      <c r="M124" s="342">
        <v>339</v>
      </c>
      <c r="N124" s="221">
        <v>0.90884718498659522</v>
      </c>
      <c r="O124" s="342">
        <v>243</v>
      </c>
      <c r="P124" s="221">
        <v>0.65147453083109919</v>
      </c>
      <c r="Q124" s="219">
        <v>355</v>
      </c>
      <c r="R124" s="343">
        <v>0.91830985915492958</v>
      </c>
      <c r="S124" s="219">
        <v>326</v>
      </c>
      <c r="T124" s="221">
        <v>0.77510917030567683</v>
      </c>
      <c r="U124" s="219">
        <v>333</v>
      </c>
      <c r="V124" s="221">
        <v>0.72707423580786024</v>
      </c>
      <c r="W124" s="219">
        <v>150</v>
      </c>
      <c r="X124" s="344">
        <v>0.45045045045045046</v>
      </c>
      <c r="Y124" s="225">
        <v>32</v>
      </c>
      <c r="Z124" s="338">
        <v>21</v>
      </c>
      <c r="AA124" s="197">
        <v>0.65625</v>
      </c>
      <c r="AB124" s="336">
        <v>15</v>
      </c>
      <c r="AC124" s="37">
        <v>0.7142857142857143</v>
      </c>
      <c r="AD124" s="336">
        <v>21</v>
      </c>
      <c r="AE124" s="37">
        <v>0.65625</v>
      </c>
      <c r="AF124" s="336">
        <v>3</v>
      </c>
      <c r="AG124" s="37">
        <v>0.14285714285714285</v>
      </c>
      <c r="AH124" s="336">
        <v>19</v>
      </c>
      <c r="AI124" s="37">
        <v>0.90476190476190477</v>
      </c>
      <c r="AJ124" s="336">
        <v>6</v>
      </c>
      <c r="AK124" s="37">
        <v>0.2857142857142857</v>
      </c>
      <c r="AL124" s="207">
        <v>20</v>
      </c>
      <c r="AM124" s="208">
        <v>0.625</v>
      </c>
      <c r="AN124" s="207">
        <v>17</v>
      </c>
      <c r="AO124" s="208">
        <v>0.85</v>
      </c>
      <c r="AP124" s="207">
        <v>19</v>
      </c>
      <c r="AQ124" s="208">
        <v>0.59375</v>
      </c>
      <c r="AR124" s="207">
        <v>3</v>
      </c>
      <c r="AS124" s="208">
        <v>0.15789473684210525</v>
      </c>
      <c r="AT124" s="228">
        <v>421</v>
      </c>
      <c r="AU124" s="340">
        <v>342</v>
      </c>
      <c r="AV124" s="210">
        <v>0.81235154394299292</v>
      </c>
      <c r="AW124" s="334">
        <v>238</v>
      </c>
      <c r="AX124" s="211">
        <v>0.69590643274853803</v>
      </c>
      <c r="AY124" s="334">
        <v>349</v>
      </c>
      <c r="AZ124" s="211">
        <v>0.82897862232779096</v>
      </c>
      <c r="BA124" s="334">
        <v>123</v>
      </c>
      <c r="BB124" s="211">
        <v>0.3524355300859599</v>
      </c>
      <c r="BC124" s="334">
        <v>318</v>
      </c>
      <c r="BD124" s="211">
        <v>0.91117478510028649</v>
      </c>
      <c r="BE124" s="334">
        <v>235</v>
      </c>
      <c r="BF124" s="211">
        <v>0.67335243553008595</v>
      </c>
      <c r="BG124" s="212">
        <v>333</v>
      </c>
      <c r="BH124" s="211">
        <v>0.79097387173396672</v>
      </c>
      <c r="BI124" s="212">
        <v>308</v>
      </c>
      <c r="BJ124" s="211">
        <v>0.92492492492492495</v>
      </c>
      <c r="BK124" s="212">
        <v>314</v>
      </c>
      <c r="BL124" s="211">
        <v>0.74584323040380052</v>
      </c>
      <c r="BM124" s="212">
        <v>147</v>
      </c>
      <c r="BN124" s="211">
        <v>0.46815286624203822</v>
      </c>
    </row>
    <row r="125" spans="3:66" x14ac:dyDescent="0.3">
      <c r="C125" s="186" t="s">
        <v>1262</v>
      </c>
      <c r="D125" s="219">
        <v>465</v>
      </c>
      <c r="E125" s="342">
        <v>385</v>
      </c>
      <c r="F125" s="220">
        <v>0.82795698924731187</v>
      </c>
      <c r="G125" s="342">
        <v>264</v>
      </c>
      <c r="H125" s="221">
        <v>0.68571428571428572</v>
      </c>
      <c r="I125" s="342">
        <v>373</v>
      </c>
      <c r="J125" s="221">
        <v>0.80215053763440858</v>
      </c>
      <c r="K125" s="342">
        <v>104</v>
      </c>
      <c r="L125" s="221">
        <v>0.27882037533512066</v>
      </c>
      <c r="M125" s="342">
        <v>341</v>
      </c>
      <c r="N125" s="221">
        <v>0.91420911528150139</v>
      </c>
      <c r="O125" s="342">
        <v>227</v>
      </c>
      <c r="P125" s="221">
        <v>0.60857908847184983</v>
      </c>
      <c r="Q125" s="219">
        <v>341</v>
      </c>
      <c r="R125" s="343">
        <v>0.97947214076246336</v>
      </c>
      <c r="S125" s="219">
        <v>334</v>
      </c>
      <c r="T125" s="221">
        <v>0.73333333333333328</v>
      </c>
      <c r="U125" s="219">
        <v>323</v>
      </c>
      <c r="V125" s="221">
        <v>0.69462365591397845</v>
      </c>
      <c r="W125" s="219">
        <v>139</v>
      </c>
      <c r="X125" s="344">
        <v>0.43034055727554177</v>
      </c>
      <c r="Y125" s="225">
        <v>36</v>
      </c>
      <c r="Z125" s="338">
        <v>17</v>
      </c>
      <c r="AA125" s="197">
        <v>0.47222222222222221</v>
      </c>
      <c r="AB125" s="336">
        <v>13</v>
      </c>
      <c r="AC125" s="37">
        <v>0.76470588235294112</v>
      </c>
      <c r="AD125" s="336">
        <v>21</v>
      </c>
      <c r="AE125" s="37">
        <v>0.58333333333333337</v>
      </c>
      <c r="AF125" s="336">
        <v>2</v>
      </c>
      <c r="AG125" s="37">
        <v>9.5238095238095233E-2</v>
      </c>
      <c r="AH125" s="336">
        <v>20</v>
      </c>
      <c r="AI125" s="37">
        <v>0.95238095238095233</v>
      </c>
      <c r="AJ125" s="336">
        <v>7</v>
      </c>
      <c r="AK125" s="37">
        <v>0.33333333333333331</v>
      </c>
      <c r="AL125" s="207">
        <v>19</v>
      </c>
      <c r="AM125" s="208">
        <v>0.52777777777777779</v>
      </c>
      <c r="AN125" s="207">
        <v>19</v>
      </c>
      <c r="AO125" s="208">
        <v>1</v>
      </c>
      <c r="AP125" s="207">
        <v>12</v>
      </c>
      <c r="AQ125" s="208">
        <v>0.33333333333333331</v>
      </c>
      <c r="AR125" s="207">
        <v>3</v>
      </c>
      <c r="AS125" s="208">
        <v>0.25</v>
      </c>
      <c r="AT125" s="228">
        <v>426</v>
      </c>
      <c r="AU125" s="340">
        <v>366</v>
      </c>
      <c r="AV125" s="210">
        <v>0.85915492957746475</v>
      </c>
      <c r="AW125" s="334">
        <v>251</v>
      </c>
      <c r="AX125" s="211">
        <v>0.68579234972677594</v>
      </c>
      <c r="AY125" s="334">
        <v>349</v>
      </c>
      <c r="AZ125" s="211">
        <v>0.81924882629107976</v>
      </c>
      <c r="BA125" s="334">
        <v>101</v>
      </c>
      <c r="BB125" s="211">
        <v>0.28939828080229224</v>
      </c>
      <c r="BC125" s="334">
        <v>318</v>
      </c>
      <c r="BD125" s="211">
        <v>0.91117478510028649</v>
      </c>
      <c r="BE125" s="334">
        <v>217</v>
      </c>
      <c r="BF125" s="211">
        <v>0.62177650429799425</v>
      </c>
      <c r="BG125" s="212">
        <v>319</v>
      </c>
      <c r="BH125" s="211">
        <v>0.74882629107981225</v>
      </c>
      <c r="BI125" s="212">
        <v>313</v>
      </c>
      <c r="BJ125" s="211">
        <v>0.98119122257053293</v>
      </c>
      <c r="BK125" s="212">
        <v>309</v>
      </c>
      <c r="BL125" s="211">
        <v>0.72535211267605637</v>
      </c>
      <c r="BM125" s="212">
        <v>136</v>
      </c>
      <c r="BN125" s="211">
        <v>0.44012944983818769</v>
      </c>
    </row>
    <row r="126" spans="3:66" x14ac:dyDescent="0.3">
      <c r="C126" s="186" t="s">
        <v>1263</v>
      </c>
      <c r="D126" s="219">
        <v>187</v>
      </c>
      <c r="E126" s="342">
        <v>172</v>
      </c>
      <c r="F126" s="220">
        <v>0.9197860962566845</v>
      </c>
      <c r="G126" s="342">
        <v>123</v>
      </c>
      <c r="H126" s="221">
        <v>0.71511627906976749</v>
      </c>
      <c r="I126" s="342">
        <v>169</v>
      </c>
      <c r="J126" s="221">
        <v>0.90374331550802134</v>
      </c>
      <c r="K126" s="342">
        <v>57</v>
      </c>
      <c r="L126" s="221">
        <v>0.33727810650887574</v>
      </c>
      <c r="M126" s="342">
        <v>153</v>
      </c>
      <c r="N126" s="221">
        <v>0.90532544378698221</v>
      </c>
      <c r="O126" s="342">
        <v>109</v>
      </c>
      <c r="P126" s="221">
        <v>0.6449704142011834</v>
      </c>
      <c r="Q126" s="219">
        <v>155</v>
      </c>
      <c r="R126" s="343">
        <v>0.97419354838709682</v>
      </c>
      <c r="S126" s="219">
        <v>151</v>
      </c>
      <c r="T126" s="221">
        <v>0.82887700534759357</v>
      </c>
      <c r="U126" s="219">
        <v>150</v>
      </c>
      <c r="V126" s="221">
        <v>0.80213903743315507</v>
      </c>
      <c r="W126" s="219">
        <v>73</v>
      </c>
      <c r="X126" s="344">
        <v>0.48666666666666669</v>
      </c>
      <c r="Y126" s="225">
        <v>14</v>
      </c>
      <c r="Z126" s="338">
        <v>10</v>
      </c>
      <c r="AA126" s="197">
        <v>0.7142857142857143</v>
      </c>
      <c r="AB126" s="336">
        <v>10</v>
      </c>
      <c r="AC126" s="37">
        <v>1</v>
      </c>
      <c r="AD126" s="336">
        <v>10</v>
      </c>
      <c r="AE126" s="37">
        <v>0.7142857142857143</v>
      </c>
      <c r="AF126" s="336">
        <v>0</v>
      </c>
      <c r="AG126" s="37">
        <v>0</v>
      </c>
      <c r="AH126" s="336">
        <v>9</v>
      </c>
      <c r="AI126" s="37">
        <v>0.9</v>
      </c>
      <c r="AJ126" s="336">
        <v>4</v>
      </c>
      <c r="AK126" s="37">
        <v>0.4</v>
      </c>
      <c r="AL126" s="207">
        <v>8</v>
      </c>
      <c r="AM126" s="208">
        <v>0.5714285714285714</v>
      </c>
      <c r="AN126" s="207">
        <v>8</v>
      </c>
      <c r="AO126" s="208">
        <v>1</v>
      </c>
      <c r="AP126" s="207">
        <v>7</v>
      </c>
      <c r="AQ126" s="208">
        <v>0.5</v>
      </c>
      <c r="AR126" s="207">
        <v>3</v>
      </c>
      <c r="AS126" s="208">
        <v>0.42857142857142855</v>
      </c>
      <c r="AT126" s="228">
        <v>171</v>
      </c>
      <c r="AU126" s="340">
        <v>160</v>
      </c>
      <c r="AV126" s="210">
        <v>0.93567251461988299</v>
      </c>
      <c r="AW126" s="334">
        <v>113</v>
      </c>
      <c r="AX126" s="211">
        <v>0.70625000000000004</v>
      </c>
      <c r="AY126" s="334">
        <v>157</v>
      </c>
      <c r="AZ126" s="211">
        <v>0.91812865497076024</v>
      </c>
      <c r="BA126" s="334">
        <v>55</v>
      </c>
      <c r="BB126" s="211">
        <v>0.3503184713375796</v>
      </c>
      <c r="BC126" s="334">
        <v>142</v>
      </c>
      <c r="BD126" s="211">
        <v>0.90445859872611467</v>
      </c>
      <c r="BE126" s="334">
        <v>103</v>
      </c>
      <c r="BF126" s="211">
        <v>0.6560509554140127</v>
      </c>
      <c r="BG126" s="212">
        <v>145</v>
      </c>
      <c r="BH126" s="211">
        <v>0.84795321637426901</v>
      </c>
      <c r="BI126" s="212">
        <v>141</v>
      </c>
      <c r="BJ126" s="211">
        <v>0.97241379310344822</v>
      </c>
      <c r="BK126" s="212">
        <v>141</v>
      </c>
      <c r="BL126" s="211">
        <v>0.82456140350877194</v>
      </c>
      <c r="BM126" s="212">
        <v>70</v>
      </c>
      <c r="BN126" s="211">
        <v>0.49645390070921985</v>
      </c>
    </row>
    <row r="127" spans="3:66" x14ac:dyDescent="0.3">
      <c r="C127" s="186" t="s">
        <v>1264</v>
      </c>
      <c r="D127" s="219">
        <v>484</v>
      </c>
      <c r="E127" s="342">
        <v>435</v>
      </c>
      <c r="F127" s="220">
        <v>0.89876033057851235</v>
      </c>
      <c r="G127" s="342">
        <v>367</v>
      </c>
      <c r="H127" s="221">
        <v>0.84367816091954018</v>
      </c>
      <c r="I127" s="342">
        <v>431</v>
      </c>
      <c r="J127" s="221">
        <v>0.89049586776859502</v>
      </c>
      <c r="K127" s="342">
        <v>147</v>
      </c>
      <c r="L127" s="221">
        <v>0.34106728538283065</v>
      </c>
      <c r="M127" s="342">
        <v>396</v>
      </c>
      <c r="N127" s="221">
        <v>0.91879350348027844</v>
      </c>
      <c r="O127" s="342">
        <v>294</v>
      </c>
      <c r="P127" s="221">
        <v>0.68213457076566131</v>
      </c>
      <c r="Q127" s="219">
        <v>416</v>
      </c>
      <c r="R127" s="343">
        <v>0.99038461538461542</v>
      </c>
      <c r="S127" s="219">
        <v>412</v>
      </c>
      <c r="T127" s="221">
        <v>0.85950413223140498</v>
      </c>
      <c r="U127" s="219">
        <v>410</v>
      </c>
      <c r="V127" s="221">
        <v>0.84710743801652888</v>
      </c>
      <c r="W127" s="219">
        <v>243</v>
      </c>
      <c r="X127" s="344">
        <v>0.59268292682926826</v>
      </c>
      <c r="Y127" s="225">
        <v>32</v>
      </c>
      <c r="Z127" s="338">
        <v>22</v>
      </c>
      <c r="AA127" s="197">
        <v>0.6875</v>
      </c>
      <c r="AB127" s="336">
        <v>19</v>
      </c>
      <c r="AC127" s="37">
        <v>0.86363636363636365</v>
      </c>
      <c r="AD127" s="336">
        <v>19</v>
      </c>
      <c r="AE127" s="37">
        <v>0.59375</v>
      </c>
      <c r="AF127" s="336">
        <v>2</v>
      </c>
      <c r="AG127" s="37">
        <v>0.10526315789473684</v>
      </c>
      <c r="AH127" s="336">
        <v>16</v>
      </c>
      <c r="AI127" s="37">
        <v>0.84210526315789469</v>
      </c>
      <c r="AJ127" s="336">
        <v>6</v>
      </c>
      <c r="AK127" s="37">
        <v>0.31578947368421051</v>
      </c>
      <c r="AL127" s="207">
        <v>17</v>
      </c>
      <c r="AM127" s="208">
        <v>0.53125</v>
      </c>
      <c r="AN127" s="207">
        <v>17</v>
      </c>
      <c r="AO127" s="208">
        <v>1</v>
      </c>
      <c r="AP127" s="207">
        <v>17</v>
      </c>
      <c r="AQ127" s="208">
        <v>0.53125</v>
      </c>
      <c r="AR127" s="207">
        <v>5</v>
      </c>
      <c r="AS127" s="208">
        <v>0.29411764705882354</v>
      </c>
      <c r="AT127" s="228">
        <v>440</v>
      </c>
      <c r="AU127" s="340">
        <v>404</v>
      </c>
      <c r="AV127" s="210">
        <v>0.91818181818181821</v>
      </c>
      <c r="AW127" s="334">
        <v>340</v>
      </c>
      <c r="AX127" s="211">
        <v>0.84158415841584155</v>
      </c>
      <c r="AY127" s="334">
        <v>403</v>
      </c>
      <c r="AZ127" s="211">
        <v>0.91590909090909089</v>
      </c>
      <c r="BA127" s="334">
        <v>142</v>
      </c>
      <c r="BB127" s="211">
        <v>0.35235732009925558</v>
      </c>
      <c r="BC127" s="334">
        <v>374</v>
      </c>
      <c r="BD127" s="211">
        <v>0.92803970223325061</v>
      </c>
      <c r="BE127" s="334">
        <v>283</v>
      </c>
      <c r="BF127" s="211">
        <v>0.70223325062034736</v>
      </c>
      <c r="BG127" s="212">
        <v>391</v>
      </c>
      <c r="BH127" s="211">
        <v>0.88863636363636367</v>
      </c>
      <c r="BI127" s="212">
        <v>387</v>
      </c>
      <c r="BJ127" s="211">
        <v>0.98976982097186705</v>
      </c>
      <c r="BK127" s="212">
        <v>385</v>
      </c>
      <c r="BL127" s="211">
        <v>0.875</v>
      </c>
      <c r="BM127" s="212">
        <v>234</v>
      </c>
      <c r="BN127" s="211">
        <v>0.60779220779220777</v>
      </c>
    </row>
    <row r="128" spans="3:66" x14ac:dyDescent="0.3">
      <c r="C128" s="186" t="s">
        <v>1265</v>
      </c>
      <c r="D128" s="219">
        <v>262</v>
      </c>
      <c r="E128" s="342">
        <v>227</v>
      </c>
      <c r="F128" s="220">
        <v>0.86641221374045807</v>
      </c>
      <c r="G128" s="342">
        <v>196</v>
      </c>
      <c r="H128" s="221">
        <v>0.86343612334801767</v>
      </c>
      <c r="I128" s="342">
        <v>224</v>
      </c>
      <c r="J128" s="221">
        <v>0.85496183206106868</v>
      </c>
      <c r="K128" s="342">
        <v>93</v>
      </c>
      <c r="L128" s="221">
        <v>0.41517857142857145</v>
      </c>
      <c r="M128" s="342">
        <v>212</v>
      </c>
      <c r="N128" s="221">
        <v>0.9464285714285714</v>
      </c>
      <c r="O128" s="342">
        <v>170</v>
      </c>
      <c r="P128" s="221">
        <v>0.7589285714285714</v>
      </c>
      <c r="Q128" s="219">
        <v>222</v>
      </c>
      <c r="R128" s="343">
        <v>0.98198198198198194</v>
      </c>
      <c r="S128" s="219">
        <v>218</v>
      </c>
      <c r="T128" s="221">
        <v>0.84732824427480913</v>
      </c>
      <c r="U128" s="219">
        <v>202</v>
      </c>
      <c r="V128" s="221">
        <v>0.77099236641221369</v>
      </c>
      <c r="W128" s="219">
        <v>140</v>
      </c>
      <c r="X128" s="344">
        <v>0.69306930693069302</v>
      </c>
      <c r="Y128" s="225">
        <v>12</v>
      </c>
      <c r="Z128" s="338">
        <v>7</v>
      </c>
      <c r="AA128" s="197">
        <v>0.58333333333333337</v>
      </c>
      <c r="AB128" s="336">
        <v>6</v>
      </c>
      <c r="AC128" s="37">
        <v>0.8571428571428571</v>
      </c>
      <c r="AD128" s="336">
        <v>8</v>
      </c>
      <c r="AE128" s="37">
        <v>0.66666666666666663</v>
      </c>
      <c r="AF128" s="336">
        <v>0</v>
      </c>
      <c r="AG128" s="37">
        <v>0</v>
      </c>
      <c r="AH128" s="336">
        <v>5</v>
      </c>
      <c r="AI128" s="37">
        <v>0.625</v>
      </c>
      <c r="AJ128" s="336">
        <v>3</v>
      </c>
      <c r="AK128" s="37">
        <v>0.375</v>
      </c>
      <c r="AL128" s="207">
        <v>8</v>
      </c>
      <c r="AM128" s="208">
        <v>0.66666666666666663</v>
      </c>
      <c r="AN128" s="207">
        <v>8</v>
      </c>
      <c r="AO128" s="208">
        <v>1</v>
      </c>
      <c r="AP128" s="207">
        <v>6</v>
      </c>
      <c r="AQ128" s="208">
        <v>0.5</v>
      </c>
      <c r="AR128" s="207">
        <v>3</v>
      </c>
      <c r="AS128" s="208">
        <v>0.5</v>
      </c>
      <c r="AT128" s="228">
        <v>243</v>
      </c>
      <c r="AU128" s="340">
        <v>216</v>
      </c>
      <c r="AV128" s="210">
        <v>0.88888888888888884</v>
      </c>
      <c r="AW128" s="334">
        <v>186</v>
      </c>
      <c r="AX128" s="211">
        <v>0.86111111111111116</v>
      </c>
      <c r="AY128" s="334">
        <v>212</v>
      </c>
      <c r="AZ128" s="211">
        <v>0.87242798353909468</v>
      </c>
      <c r="BA128" s="334">
        <v>90</v>
      </c>
      <c r="BB128" s="211">
        <v>0.42452830188679247</v>
      </c>
      <c r="BC128" s="334">
        <v>203</v>
      </c>
      <c r="BD128" s="211">
        <v>0.95754716981132071</v>
      </c>
      <c r="BE128" s="334">
        <v>163</v>
      </c>
      <c r="BF128" s="211">
        <v>0.76886792452830188</v>
      </c>
      <c r="BG128" s="212">
        <v>210</v>
      </c>
      <c r="BH128" s="211">
        <v>0.86419753086419748</v>
      </c>
      <c r="BI128" s="212">
        <v>206</v>
      </c>
      <c r="BJ128" s="211">
        <v>0.98095238095238091</v>
      </c>
      <c r="BK128" s="212">
        <v>192</v>
      </c>
      <c r="BL128" s="211">
        <v>0.79012345679012341</v>
      </c>
      <c r="BM128" s="212">
        <v>133</v>
      </c>
      <c r="BN128" s="211">
        <v>0.69270833333333337</v>
      </c>
    </row>
    <row r="129" spans="3:66" x14ac:dyDescent="0.3">
      <c r="C129" s="186" t="s">
        <v>1266</v>
      </c>
      <c r="D129" s="219">
        <v>296</v>
      </c>
      <c r="E129" s="342">
        <v>240</v>
      </c>
      <c r="F129" s="220">
        <v>0.81081081081081086</v>
      </c>
      <c r="G129" s="342">
        <v>181</v>
      </c>
      <c r="H129" s="221">
        <v>0.75416666666666665</v>
      </c>
      <c r="I129" s="342">
        <v>252</v>
      </c>
      <c r="J129" s="221">
        <v>0.85135135135135132</v>
      </c>
      <c r="K129" s="342">
        <v>60</v>
      </c>
      <c r="L129" s="221">
        <v>0.23809523809523808</v>
      </c>
      <c r="M129" s="342">
        <v>222</v>
      </c>
      <c r="N129" s="221">
        <v>0.88095238095238093</v>
      </c>
      <c r="O129" s="342">
        <v>123</v>
      </c>
      <c r="P129" s="221">
        <v>0.48809523809523808</v>
      </c>
      <c r="Q129" s="219">
        <v>240</v>
      </c>
      <c r="R129" s="343">
        <v>0.98333333333333328</v>
      </c>
      <c r="S129" s="219">
        <v>236</v>
      </c>
      <c r="T129" s="221">
        <v>0.81081081081081086</v>
      </c>
      <c r="U129" s="219">
        <v>224</v>
      </c>
      <c r="V129" s="221">
        <v>0.7567567567567568</v>
      </c>
      <c r="W129" s="219">
        <v>90</v>
      </c>
      <c r="X129" s="344">
        <v>0.4017857142857143</v>
      </c>
      <c r="Y129" s="225">
        <v>31</v>
      </c>
      <c r="Z129" s="338">
        <v>21</v>
      </c>
      <c r="AA129" s="197">
        <v>0.67741935483870963</v>
      </c>
      <c r="AB129" s="336">
        <v>18</v>
      </c>
      <c r="AC129" s="37">
        <v>0.8571428571428571</v>
      </c>
      <c r="AD129" s="336">
        <v>20</v>
      </c>
      <c r="AE129" s="37">
        <v>0.64516129032258063</v>
      </c>
      <c r="AF129" s="336">
        <v>2</v>
      </c>
      <c r="AG129" s="37">
        <v>0.1</v>
      </c>
      <c r="AH129" s="336">
        <v>14</v>
      </c>
      <c r="AI129" s="37">
        <v>0.7</v>
      </c>
      <c r="AJ129" s="336">
        <v>2</v>
      </c>
      <c r="AK129" s="37">
        <v>0.1</v>
      </c>
      <c r="AL129" s="207">
        <v>19</v>
      </c>
      <c r="AM129" s="208">
        <v>0.61290322580645162</v>
      </c>
      <c r="AN129" s="207">
        <v>18</v>
      </c>
      <c r="AO129" s="208">
        <v>0.94736842105263153</v>
      </c>
      <c r="AP129" s="207">
        <v>17</v>
      </c>
      <c r="AQ129" s="208">
        <v>0.54838709677419351</v>
      </c>
      <c r="AR129" s="207">
        <v>2</v>
      </c>
      <c r="AS129" s="208">
        <v>0.11764705882352941</v>
      </c>
      <c r="AT129" s="228">
        <v>264</v>
      </c>
      <c r="AU129" s="340">
        <v>219</v>
      </c>
      <c r="AV129" s="210">
        <v>0.82954545454545459</v>
      </c>
      <c r="AW129" s="334">
        <v>163</v>
      </c>
      <c r="AX129" s="211">
        <v>0.74429223744292239</v>
      </c>
      <c r="AY129" s="334">
        <v>232</v>
      </c>
      <c r="AZ129" s="211">
        <v>0.87878787878787878</v>
      </c>
      <c r="BA129" s="334">
        <v>58</v>
      </c>
      <c r="BB129" s="211">
        <v>0.25</v>
      </c>
      <c r="BC129" s="334">
        <v>208</v>
      </c>
      <c r="BD129" s="211">
        <v>0.89655172413793105</v>
      </c>
      <c r="BE129" s="334">
        <v>121</v>
      </c>
      <c r="BF129" s="211">
        <v>0.52155172413793105</v>
      </c>
      <c r="BG129" s="212">
        <v>221</v>
      </c>
      <c r="BH129" s="211">
        <v>0.83712121212121215</v>
      </c>
      <c r="BI129" s="212">
        <v>218</v>
      </c>
      <c r="BJ129" s="211">
        <v>0.98642533936651589</v>
      </c>
      <c r="BK129" s="212">
        <v>207</v>
      </c>
      <c r="BL129" s="211">
        <v>0.78409090909090906</v>
      </c>
      <c r="BM129" s="212">
        <v>88</v>
      </c>
      <c r="BN129" s="211">
        <v>0.4251207729468599</v>
      </c>
    </row>
    <row r="130" spans="3:66" x14ac:dyDescent="0.3">
      <c r="C130" s="186" t="s">
        <v>1267</v>
      </c>
      <c r="D130" s="219">
        <v>936</v>
      </c>
      <c r="E130" s="342">
        <v>821</v>
      </c>
      <c r="F130" s="220">
        <v>0.87713675213675213</v>
      </c>
      <c r="G130" s="342">
        <v>460</v>
      </c>
      <c r="H130" s="221">
        <v>0.56029232643118143</v>
      </c>
      <c r="I130" s="342">
        <v>825</v>
      </c>
      <c r="J130" s="221">
        <v>0.88141025641025639</v>
      </c>
      <c r="K130" s="342">
        <v>245</v>
      </c>
      <c r="L130" s="221">
        <v>0.29696969696969699</v>
      </c>
      <c r="M130" s="342">
        <v>747</v>
      </c>
      <c r="N130" s="221">
        <v>0.9054545454545454</v>
      </c>
      <c r="O130" s="342">
        <v>487</v>
      </c>
      <c r="P130" s="221">
        <v>0.59030303030303033</v>
      </c>
      <c r="Q130" s="219">
        <v>802</v>
      </c>
      <c r="R130" s="343">
        <v>0.95760598503740646</v>
      </c>
      <c r="S130" s="219">
        <v>768</v>
      </c>
      <c r="T130" s="221">
        <v>0.85683760683760679</v>
      </c>
      <c r="U130" s="219">
        <v>752</v>
      </c>
      <c r="V130" s="221">
        <v>0.80341880341880345</v>
      </c>
      <c r="W130" s="219">
        <v>238</v>
      </c>
      <c r="X130" s="344">
        <v>0.31648936170212766</v>
      </c>
      <c r="Y130" s="225">
        <v>54</v>
      </c>
      <c r="Z130" s="338">
        <v>42</v>
      </c>
      <c r="AA130" s="197">
        <v>0.77777777777777779</v>
      </c>
      <c r="AB130" s="336">
        <v>28</v>
      </c>
      <c r="AC130" s="37">
        <v>0.66666666666666663</v>
      </c>
      <c r="AD130" s="336">
        <v>32</v>
      </c>
      <c r="AE130" s="37">
        <v>0.59259259259259256</v>
      </c>
      <c r="AF130" s="336">
        <v>0</v>
      </c>
      <c r="AG130" s="37">
        <v>0</v>
      </c>
      <c r="AH130" s="336">
        <v>26</v>
      </c>
      <c r="AI130" s="37">
        <v>0.8125</v>
      </c>
      <c r="AJ130" s="336">
        <v>4</v>
      </c>
      <c r="AK130" s="37">
        <v>0.125</v>
      </c>
      <c r="AL130" s="207">
        <v>27</v>
      </c>
      <c r="AM130" s="208">
        <v>0.5</v>
      </c>
      <c r="AN130" s="207">
        <v>26</v>
      </c>
      <c r="AO130" s="208">
        <v>0.96296296296296291</v>
      </c>
      <c r="AP130" s="207">
        <v>24</v>
      </c>
      <c r="AQ130" s="208">
        <v>0.44444444444444442</v>
      </c>
      <c r="AR130" s="207">
        <v>2</v>
      </c>
      <c r="AS130" s="208">
        <v>8.3333333333333329E-2</v>
      </c>
      <c r="AT130" s="228">
        <v>840</v>
      </c>
      <c r="AU130" s="340">
        <v>750</v>
      </c>
      <c r="AV130" s="210">
        <v>0.8928571428571429</v>
      </c>
      <c r="AW130" s="334">
        <v>417</v>
      </c>
      <c r="AX130" s="211">
        <v>0.55600000000000005</v>
      </c>
      <c r="AY130" s="334">
        <v>766</v>
      </c>
      <c r="AZ130" s="211">
        <v>0.91190476190476188</v>
      </c>
      <c r="BA130" s="334">
        <v>230</v>
      </c>
      <c r="BB130" s="211">
        <v>0.30026109660574413</v>
      </c>
      <c r="BC130" s="334">
        <v>695</v>
      </c>
      <c r="BD130" s="211">
        <v>0.90731070496083555</v>
      </c>
      <c r="BE130" s="334">
        <v>462</v>
      </c>
      <c r="BF130" s="211">
        <v>0.60313315926892952</v>
      </c>
      <c r="BG130" s="212">
        <v>749</v>
      </c>
      <c r="BH130" s="211">
        <v>0.89166666666666672</v>
      </c>
      <c r="BI130" s="212">
        <v>717</v>
      </c>
      <c r="BJ130" s="211">
        <v>0.95727636849132181</v>
      </c>
      <c r="BK130" s="212">
        <v>705</v>
      </c>
      <c r="BL130" s="211">
        <v>0.8392857142857143</v>
      </c>
      <c r="BM130" s="212">
        <v>229</v>
      </c>
      <c r="BN130" s="211">
        <v>0.32482269503546102</v>
      </c>
    </row>
    <row r="131" spans="3:66" x14ac:dyDescent="0.3">
      <c r="C131" s="186" t="s">
        <v>1268</v>
      </c>
      <c r="D131" s="219">
        <v>180</v>
      </c>
      <c r="E131" s="342">
        <v>111</v>
      </c>
      <c r="F131" s="220">
        <v>0.6166666666666667</v>
      </c>
      <c r="G131" s="342">
        <v>108</v>
      </c>
      <c r="H131" s="221">
        <v>0.97297297297297303</v>
      </c>
      <c r="I131" s="342">
        <v>109</v>
      </c>
      <c r="J131" s="221">
        <v>0.60555555555555551</v>
      </c>
      <c r="K131" s="342">
        <v>39</v>
      </c>
      <c r="L131" s="221">
        <v>0.3577981651376147</v>
      </c>
      <c r="M131" s="342">
        <v>101</v>
      </c>
      <c r="N131" s="221">
        <v>0.92660550458715596</v>
      </c>
      <c r="O131" s="342">
        <v>62</v>
      </c>
      <c r="P131" s="221">
        <v>0.56880733944954132</v>
      </c>
      <c r="Q131" s="219">
        <v>113</v>
      </c>
      <c r="R131" s="343">
        <v>0.94690265486725667</v>
      </c>
      <c r="S131" s="219">
        <v>107</v>
      </c>
      <c r="T131" s="221">
        <v>0.62777777777777777</v>
      </c>
      <c r="U131" s="219">
        <v>88</v>
      </c>
      <c r="V131" s="221">
        <v>0.48888888888888887</v>
      </c>
      <c r="W131" s="219">
        <v>45</v>
      </c>
      <c r="X131" s="344">
        <v>0.51136363636363635</v>
      </c>
      <c r="Y131" s="225">
        <v>17</v>
      </c>
      <c r="Z131" s="338">
        <v>7</v>
      </c>
      <c r="AA131" s="197">
        <v>0.41176470588235292</v>
      </c>
      <c r="AB131" s="336">
        <v>6</v>
      </c>
      <c r="AC131" s="37">
        <v>0.8571428571428571</v>
      </c>
      <c r="AD131" s="336">
        <v>5</v>
      </c>
      <c r="AE131" s="37">
        <v>0.29411764705882354</v>
      </c>
      <c r="AF131" s="336">
        <v>1</v>
      </c>
      <c r="AG131" s="37">
        <v>0.2</v>
      </c>
      <c r="AH131" s="336">
        <v>3</v>
      </c>
      <c r="AI131" s="37">
        <v>0.6</v>
      </c>
      <c r="AJ131" s="336">
        <v>1</v>
      </c>
      <c r="AK131" s="37">
        <v>0.2</v>
      </c>
      <c r="AL131" s="207">
        <v>6</v>
      </c>
      <c r="AM131" s="208">
        <v>0.35294117647058826</v>
      </c>
      <c r="AN131" s="207">
        <v>6</v>
      </c>
      <c r="AO131" s="208">
        <v>1</v>
      </c>
      <c r="AP131" s="207">
        <v>3</v>
      </c>
      <c r="AQ131" s="208">
        <v>0.17647058823529413</v>
      </c>
      <c r="AR131" s="207">
        <v>1</v>
      </c>
      <c r="AS131" s="208">
        <v>0.33333333333333331</v>
      </c>
      <c r="AT131" s="228">
        <v>156</v>
      </c>
      <c r="AU131" s="340">
        <v>101</v>
      </c>
      <c r="AV131" s="210">
        <v>0.64743589743589747</v>
      </c>
      <c r="AW131" s="334">
        <v>100</v>
      </c>
      <c r="AX131" s="211">
        <v>0.99009900990099009</v>
      </c>
      <c r="AY131" s="334">
        <v>101</v>
      </c>
      <c r="AZ131" s="211">
        <v>0.64743589743589747</v>
      </c>
      <c r="BA131" s="334">
        <v>36</v>
      </c>
      <c r="BB131" s="211">
        <v>0.35643564356435642</v>
      </c>
      <c r="BC131" s="334">
        <v>95</v>
      </c>
      <c r="BD131" s="211">
        <v>0.94059405940594054</v>
      </c>
      <c r="BE131" s="334">
        <v>59</v>
      </c>
      <c r="BF131" s="211">
        <v>0.58415841584158412</v>
      </c>
      <c r="BG131" s="212">
        <v>105</v>
      </c>
      <c r="BH131" s="211">
        <v>0.67307692307692313</v>
      </c>
      <c r="BI131" s="212">
        <v>99</v>
      </c>
      <c r="BJ131" s="211">
        <v>0.94285714285714284</v>
      </c>
      <c r="BK131" s="212">
        <v>84</v>
      </c>
      <c r="BL131" s="211">
        <v>0.53846153846153844</v>
      </c>
      <c r="BM131" s="212">
        <v>44</v>
      </c>
      <c r="BN131" s="211">
        <v>0.52380952380952384</v>
      </c>
    </row>
    <row r="132" spans="3:66" x14ac:dyDescent="0.3">
      <c r="C132" s="186" t="s">
        <v>1269</v>
      </c>
      <c r="D132" s="219">
        <v>493</v>
      </c>
      <c r="E132" s="342">
        <v>409</v>
      </c>
      <c r="F132" s="220">
        <v>0.82961460446247459</v>
      </c>
      <c r="G132" s="342">
        <v>247</v>
      </c>
      <c r="H132" s="221">
        <v>0.60391198044009775</v>
      </c>
      <c r="I132" s="342">
        <v>442</v>
      </c>
      <c r="J132" s="221">
        <v>0.89655172413793105</v>
      </c>
      <c r="K132" s="342">
        <v>137</v>
      </c>
      <c r="L132" s="221">
        <v>0.30995475113122173</v>
      </c>
      <c r="M132" s="342">
        <v>374</v>
      </c>
      <c r="N132" s="221">
        <v>0.84615384615384615</v>
      </c>
      <c r="O132" s="342">
        <v>252</v>
      </c>
      <c r="P132" s="221">
        <v>0.57013574660633481</v>
      </c>
      <c r="Q132" s="219">
        <v>387</v>
      </c>
      <c r="R132" s="343">
        <v>0.89405684754521964</v>
      </c>
      <c r="S132" s="219">
        <v>346</v>
      </c>
      <c r="T132" s="221">
        <v>0.78498985801217036</v>
      </c>
      <c r="U132" s="219">
        <v>345</v>
      </c>
      <c r="V132" s="221">
        <v>0.69979716024340766</v>
      </c>
      <c r="W132" s="219">
        <v>130</v>
      </c>
      <c r="X132" s="344">
        <v>0.37681159420289856</v>
      </c>
      <c r="Y132" s="225">
        <v>30</v>
      </c>
      <c r="Z132" s="338">
        <v>22</v>
      </c>
      <c r="AA132" s="197">
        <v>0.73333333333333328</v>
      </c>
      <c r="AB132" s="336">
        <v>16</v>
      </c>
      <c r="AC132" s="37">
        <v>0.72727272727272729</v>
      </c>
      <c r="AD132" s="336">
        <v>23</v>
      </c>
      <c r="AE132" s="37">
        <v>0.76666666666666672</v>
      </c>
      <c r="AF132" s="336">
        <v>2</v>
      </c>
      <c r="AG132" s="37">
        <v>8.6956521739130432E-2</v>
      </c>
      <c r="AH132" s="336">
        <v>20</v>
      </c>
      <c r="AI132" s="37">
        <v>0.86956521739130432</v>
      </c>
      <c r="AJ132" s="336">
        <v>8</v>
      </c>
      <c r="AK132" s="37">
        <v>0.34782608695652173</v>
      </c>
      <c r="AL132" s="207">
        <v>15</v>
      </c>
      <c r="AM132" s="208">
        <v>0.5</v>
      </c>
      <c r="AN132" s="207">
        <v>15</v>
      </c>
      <c r="AO132" s="208">
        <v>1</v>
      </c>
      <c r="AP132" s="207">
        <v>11</v>
      </c>
      <c r="AQ132" s="208">
        <v>0.36666666666666664</v>
      </c>
      <c r="AR132" s="207">
        <v>6</v>
      </c>
      <c r="AS132" s="208">
        <v>0.54545454545454541</v>
      </c>
      <c r="AT132" s="228">
        <v>437</v>
      </c>
      <c r="AU132" s="340">
        <v>371</v>
      </c>
      <c r="AV132" s="210">
        <v>0.84897025171624718</v>
      </c>
      <c r="AW132" s="334">
        <v>223</v>
      </c>
      <c r="AX132" s="211">
        <v>0.60107816711590301</v>
      </c>
      <c r="AY132" s="334">
        <v>402</v>
      </c>
      <c r="AZ132" s="211">
        <v>0.919908466819222</v>
      </c>
      <c r="BA132" s="334">
        <v>128</v>
      </c>
      <c r="BB132" s="211">
        <v>0.31840796019900497</v>
      </c>
      <c r="BC132" s="334">
        <v>339</v>
      </c>
      <c r="BD132" s="211">
        <v>0.84328358208955223</v>
      </c>
      <c r="BE132" s="334">
        <v>233</v>
      </c>
      <c r="BF132" s="211">
        <v>0.57960199004975121</v>
      </c>
      <c r="BG132" s="212">
        <v>358</v>
      </c>
      <c r="BH132" s="211">
        <v>0.81922196796338675</v>
      </c>
      <c r="BI132" s="212">
        <v>317</v>
      </c>
      <c r="BJ132" s="211">
        <v>0.88547486033519551</v>
      </c>
      <c r="BK132" s="212">
        <v>321</v>
      </c>
      <c r="BL132" s="211">
        <v>0.73455377574370706</v>
      </c>
      <c r="BM132" s="212">
        <v>120</v>
      </c>
      <c r="BN132" s="211">
        <v>0.37383177570093457</v>
      </c>
    </row>
    <row r="133" spans="3:66" x14ac:dyDescent="0.3">
      <c r="C133" s="186" t="s">
        <v>1270</v>
      </c>
      <c r="D133" s="219">
        <v>218</v>
      </c>
      <c r="E133" s="342">
        <v>200</v>
      </c>
      <c r="F133" s="220">
        <v>0.91743119266055051</v>
      </c>
      <c r="G133" s="342">
        <v>122</v>
      </c>
      <c r="H133" s="221">
        <v>0.61</v>
      </c>
      <c r="I133" s="342">
        <v>187</v>
      </c>
      <c r="J133" s="221">
        <v>0.85779816513761464</v>
      </c>
      <c r="K133" s="342">
        <v>42</v>
      </c>
      <c r="L133" s="221">
        <v>0.22459893048128343</v>
      </c>
      <c r="M133" s="342">
        <v>167</v>
      </c>
      <c r="N133" s="221">
        <v>0.89304812834224601</v>
      </c>
      <c r="O133" s="342">
        <v>111</v>
      </c>
      <c r="P133" s="221">
        <v>0.5935828877005348</v>
      </c>
      <c r="Q133" s="219">
        <v>171</v>
      </c>
      <c r="R133" s="343">
        <v>0.95321637426900585</v>
      </c>
      <c r="S133" s="219">
        <v>163</v>
      </c>
      <c r="T133" s="221">
        <v>0.7844036697247706</v>
      </c>
      <c r="U133" s="219">
        <v>166</v>
      </c>
      <c r="V133" s="221">
        <v>0.76146788990825687</v>
      </c>
      <c r="W133" s="219">
        <v>59</v>
      </c>
      <c r="X133" s="344">
        <v>0.35542168674698793</v>
      </c>
      <c r="Y133" s="225">
        <v>18</v>
      </c>
      <c r="Z133" s="338">
        <v>16</v>
      </c>
      <c r="AA133" s="197">
        <v>0.88888888888888884</v>
      </c>
      <c r="AB133" s="336">
        <v>10</v>
      </c>
      <c r="AC133" s="37">
        <v>0.625</v>
      </c>
      <c r="AD133" s="336">
        <v>13</v>
      </c>
      <c r="AE133" s="37">
        <v>0.72222222222222221</v>
      </c>
      <c r="AF133" s="336">
        <v>0</v>
      </c>
      <c r="AG133" s="37">
        <v>0</v>
      </c>
      <c r="AH133" s="336">
        <v>9</v>
      </c>
      <c r="AI133" s="37">
        <v>0.69230769230769229</v>
      </c>
      <c r="AJ133" s="336">
        <v>2</v>
      </c>
      <c r="AK133" s="37">
        <v>0.15384615384615385</v>
      </c>
      <c r="AL133" s="207">
        <v>9</v>
      </c>
      <c r="AM133" s="208">
        <v>0.5</v>
      </c>
      <c r="AN133" s="207">
        <v>8</v>
      </c>
      <c r="AO133" s="208">
        <v>0.88888888888888884</v>
      </c>
      <c r="AP133" s="207">
        <v>9</v>
      </c>
      <c r="AQ133" s="208">
        <v>0.5</v>
      </c>
      <c r="AR133" s="207">
        <v>2</v>
      </c>
      <c r="AS133" s="208">
        <v>0.22222222222222221</v>
      </c>
      <c r="AT133" s="228">
        <v>196</v>
      </c>
      <c r="AU133" s="340">
        <v>181</v>
      </c>
      <c r="AV133" s="210">
        <v>0.92346938775510201</v>
      </c>
      <c r="AW133" s="334">
        <v>111</v>
      </c>
      <c r="AX133" s="211">
        <v>0.61325966850828728</v>
      </c>
      <c r="AY133" s="334">
        <v>171</v>
      </c>
      <c r="AZ133" s="211">
        <v>0.87244897959183676</v>
      </c>
      <c r="BA133" s="334">
        <v>40</v>
      </c>
      <c r="BB133" s="211">
        <v>0.23391812865497075</v>
      </c>
      <c r="BC133" s="334">
        <v>155</v>
      </c>
      <c r="BD133" s="211">
        <v>0.9064327485380117</v>
      </c>
      <c r="BE133" s="334">
        <v>106</v>
      </c>
      <c r="BF133" s="211">
        <v>0.61988304093567248</v>
      </c>
      <c r="BG133" s="212">
        <v>159</v>
      </c>
      <c r="BH133" s="211">
        <v>0.81122448979591832</v>
      </c>
      <c r="BI133" s="212">
        <v>153</v>
      </c>
      <c r="BJ133" s="211">
        <v>0.96226415094339623</v>
      </c>
      <c r="BK133" s="212">
        <v>154</v>
      </c>
      <c r="BL133" s="211">
        <v>0.7857142857142857</v>
      </c>
      <c r="BM133" s="212">
        <v>56</v>
      </c>
      <c r="BN133" s="211">
        <v>0.36363636363636365</v>
      </c>
    </row>
    <row r="134" spans="3:66" x14ac:dyDescent="0.3">
      <c r="C134" s="186" t="s">
        <v>1271</v>
      </c>
      <c r="D134" s="219">
        <v>670</v>
      </c>
      <c r="E134" s="342">
        <v>450</v>
      </c>
      <c r="F134" s="220">
        <v>0.67164179104477617</v>
      </c>
      <c r="G134" s="342">
        <v>313</v>
      </c>
      <c r="H134" s="221">
        <v>0.69555555555555559</v>
      </c>
      <c r="I134" s="342">
        <v>514</v>
      </c>
      <c r="J134" s="221">
        <v>0.76716417910447765</v>
      </c>
      <c r="K134" s="342">
        <v>155</v>
      </c>
      <c r="L134" s="221">
        <v>0.30155642023346302</v>
      </c>
      <c r="M134" s="342">
        <v>476</v>
      </c>
      <c r="N134" s="221">
        <v>0.92607003891050588</v>
      </c>
      <c r="O134" s="342">
        <v>332</v>
      </c>
      <c r="P134" s="221">
        <v>0.64591439688715957</v>
      </c>
      <c r="Q134" s="219">
        <v>455</v>
      </c>
      <c r="R134" s="343">
        <v>0.9758241758241758</v>
      </c>
      <c r="S134" s="219">
        <v>444</v>
      </c>
      <c r="T134" s="221">
        <v>0.67910447761194026</v>
      </c>
      <c r="U134" s="219">
        <v>368</v>
      </c>
      <c r="V134" s="221">
        <v>0.54925373134328359</v>
      </c>
      <c r="W134" s="219">
        <v>174</v>
      </c>
      <c r="X134" s="344">
        <v>0.47282608695652173</v>
      </c>
      <c r="Y134" s="225">
        <v>61</v>
      </c>
      <c r="Z134" s="338">
        <v>26</v>
      </c>
      <c r="AA134" s="197">
        <v>0.42622950819672129</v>
      </c>
      <c r="AB134" s="336">
        <v>15</v>
      </c>
      <c r="AC134" s="37">
        <v>0.57692307692307687</v>
      </c>
      <c r="AD134" s="336">
        <v>36</v>
      </c>
      <c r="AE134" s="37">
        <v>0.5901639344262295</v>
      </c>
      <c r="AF134" s="336">
        <v>4</v>
      </c>
      <c r="AG134" s="37">
        <v>0.1111111111111111</v>
      </c>
      <c r="AH134" s="336">
        <v>32</v>
      </c>
      <c r="AI134" s="37">
        <v>0.88888888888888884</v>
      </c>
      <c r="AJ134" s="336">
        <v>13</v>
      </c>
      <c r="AK134" s="37">
        <v>0.3611111111111111</v>
      </c>
      <c r="AL134" s="207">
        <v>31</v>
      </c>
      <c r="AM134" s="208">
        <v>0.50819672131147542</v>
      </c>
      <c r="AN134" s="207">
        <v>31</v>
      </c>
      <c r="AO134" s="208">
        <v>1</v>
      </c>
      <c r="AP134" s="207">
        <v>19</v>
      </c>
      <c r="AQ134" s="208">
        <v>0.31147540983606559</v>
      </c>
      <c r="AR134" s="207">
        <v>3</v>
      </c>
      <c r="AS134" s="208">
        <v>0.15789473684210525</v>
      </c>
      <c r="AT134" s="228">
        <v>602</v>
      </c>
      <c r="AU134" s="340">
        <v>421</v>
      </c>
      <c r="AV134" s="210">
        <v>0.69933554817275745</v>
      </c>
      <c r="AW134" s="334">
        <v>295</v>
      </c>
      <c r="AX134" s="211">
        <v>0.70071258907363421</v>
      </c>
      <c r="AY134" s="334">
        <v>472</v>
      </c>
      <c r="AZ134" s="211">
        <v>0.78405315614617943</v>
      </c>
      <c r="BA134" s="334">
        <v>149</v>
      </c>
      <c r="BB134" s="211">
        <v>0.31567796610169491</v>
      </c>
      <c r="BC134" s="334">
        <v>441</v>
      </c>
      <c r="BD134" s="211">
        <v>0.93432203389830504</v>
      </c>
      <c r="BE134" s="334">
        <v>316</v>
      </c>
      <c r="BF134" s="211">
        <v>0.66949152542372881</v>
      </c>
      <c r="BG134" s="212">
        <v>419</v>
      </c>
      <c r="BH134" s="211">
        <v>0.6960132890365448</v>
      </c>
      <c r="BI134" s="212">
        <v>408</v>
      </c>
      <c r="BJ134" s="211">
        <v>0.97374701670644392</v>
      </c>
      <c r="BK134" s="212">
        <v>347</v>
      </c>
      <c r="BL134" s="211">
        <v>0.57641196013289031</v>
      </c>
      <c r="BM134" s="212">
        <v>170</v>
      </c>
      <c r="BN134" s="211">
        <v>0.48991354466858789</v>
      </c>
    </row>
    <row r="135" spans="3:66" x14ac:dyDescent="0.3">
      <c r="C135" s="186" t="s">
        <v>1272</v>
      </c>
      <c r="D135" s="219">
        <v>249</v>
      </c>
      <c r="E135" s="342">
        <v>183</v>
      </c>
      <c r="F135" s="220">
        <v>0.73493975903614461</v>
      </c>
      <c r="G135" s="342">
        <v>86</v>
      </c>
      <c r="H135" s="221">
        <v>0.46994535519125685</v>
      </c>
      <c r="I135" s="342">
        <v>190</v>
      </c>
      <c r="J135" s="221">
        <v>0.76305220883534142</v>
      </c>
      <c r="K135" s="342">
        <v>46</v>
      </c>
      <c r="L135" s="221">
        <v>0.24210526315789474</v>
      </c>
      <c r="M135" s="342">
        <v>165</v>
      </c>
      <c r="N135" s="221">
        <v>0.86842105263157898</v>
      </c>
      <c r="O135" s="342">
        <v>89</v>
      </c>
      <c r="P135" s="221">
        <v>0.46842105263157896</v>
      </c>
      <c r="Q135" s="219">
        <v>117</v>
      </c>
      <c r="R135" s="343">
        <v>0.96581196581196582</v>
      </c>
      <c r="S135" s="219">
        <v>113</v>
      </c>
      <c r="T135" s="221">
        <v>0.46987951807228917</v>
      </c>
      <c r="U135" s="219">
        <v>105</v>
      </c>
      <c r="V135" s="221">
        <v>0.42168674698795183</v>
      </c>
      <c r="W135" s="219">
        <v>22</v>
      </c>
      <c r="X135" s="344">
        <v>0.20952380952380953</v>
      </c>
      <c r="Y135" s="225">
        <v>14</v>
      </c>
      <c r="Z135" s="338">
        <v>9</v>
      </c>
      <c r="AA135" s="197">
        <v>0.6428571428571429</v>
      </c>
      <c r="AB135" s="336">
        <v>8</v>
      </c>
      <c r="AC135" s="37">
        <v>0.88888888888888884</v>
      </c>
      <c r="AD135" s="336">
        <v>6</v>
      </c>
      <c r="AE135" s="37">
        <v>0.42857142857142855</v>
      </c>
      <c r="AF135" s="336">
        <v>0</v>
      </c>
      <c r="AG135" s="37">
        <v>0</v>
      </c>
      <c r="AH135" s="336">
        <v>4</v>
      </c>
      <c r="AI135" s="37">
        <v>0.66666666666666663</v>
      </c>
      <c r="AJ135" s="336">
        <v>0</v>
      </c>
      <c r="AK135" s="37">
        <v>0</v>
      </c>
      <c r="AL135" s="207">
        <v>2</v>
      </c>
      <c r="AM135" s="208">
        <v>0.14285714285714285</v>
      </c>
      <c r="AN135" s="207">
        <v>2</v>
      </c>
      <c r="AO135" s="208">
        <v>1</v>
      </c>
      <c r="AP135" s="207">
        <v>2</v>
      </c>
      <c r="AQ135" s="208">
        <v>0.14285714285714285</v>
      </c>
      <c r="AR135" s="207">
        <v>0</v>
      </c>
      <c r="AS135" s="208">
        <v>0</v>
      </c>
      <c r="AT135" s="228">
        <v>224</v>
      </c>
      <c r="AU135" s="340">
        <v>165</v>
      </c>
      <c r="AV135" s="210">
        <v>0.7366071428571429</v>
      </c>
      <c r="AW135" s="334">
        <v>76</v>
      </c>
      <c r="AX135" s="211">
        <v>0.46060606060606063</v>
      </c>
      <c r="AY135" s="334">
        <v>176</v>
      </c>
      <c r="AZ135" s="211">
        <v>0.7857142857142857</v>
      </c>
      <c r="BA135" s="334">
        <v>44</v>
      </c>
      <c r="BB135" s="211">
        <v>0.25</v>
      </c>
      <c r="BC135" s="334">
        <v>154</v>
      </c>
      <c r="BD135" s="211">
        <v>0.875</v>
      </c>
      <c r="BE135" s="334">
        <v>86</v>
      </c>
      <c r="BF135" s="211">
        <v>0.48863636363636365</v>
      </c>
      <c r="BG135" s="212">
        <v>112</v>
      </c>
      <c r="BH135" s="211">
        <v>0.5</v>
      </c>
      <c r="BI135" s="212">
        <v>108</v>
      </c>
      <c r="BJ135" s="211">
        <v>0.9642857142857143</v>
      </c>
      <c r="BK135" s="212">
        <v>101</v>
      </c>
      <c r="BL135" s="211">
        <v>0.45089285714285715</v>
      </c>
      <c r="BM135" s="212">
        <v>22</v>
      </c>
      <c r="BN135" s="211">
        <v>0.21782178217821782</v>
      </c>
    </row>
    <row r="136" spans="3:66" x14ac:dyDescent="0.3">
      <c r="C136" s="186" t="s">
        <v>1647</v>
      </c>
      <c r="D136" s="219">
        <v>230</v>
      </c>
      <c r="E136" s="342">
        <v>209</v>
      </c>
      <c r="F136" s="220">
        <v>0.90869565217391302</v>
      </c>
      <c r="G136" s="342">
        <v>103</v>
      </c>
      <c r="H136" s="221">
        <v>0.49282296650717705</v>
      </c>
      <c r="I136" s="342">
        <v>202</v>
      </c>
      <c r="J136" s="221">
        <v>0.87826086956521743</v>
      </c>
      <c r="K136" s="342">
        <v>50</v>
      </c>
      <c r="L136" s="221">
        <v>0.24752475247524752</v>
      </c>
      <c r="M136" s="342">
        <v>181</v>
      </c>
      <c r="N136" s="221">
        <v>0.89603960396039606</v>
      </c>
      <c r="O136" s="342">
        <v>112</v>
      </c>
      <c r="P136" s="221">
        <v>0.5544554455445545</v>
      </c>
      <c r="Q136" s="219">
        <v>177</v>
      </c>
      <c r="R136" s="343">
        <v>0.98305084745762716</v>
      </c>
      <c r="S136" s="219">
        <v>174</v>
      </c>
      <c r="T136" s="221">
        <v>0.76956521739130435</v>
      </c>
      <c r="U136" s="219">
        <v>171</v>
      </c>
      <c r="V136" s="221">
        <v>0.74347826086956526</v>
      </c>
      <c r="W136" s="219">
        <v>48</v>
      </c>
      <c r="X136" s="344">
        <v>0.2807017543859649</v>
      </c>
      <c r="Y136" s="225">
        <v>8</v>
      </c>
      <c r="Z136" s="338">
        <v>5</v>
      </c>
      <c r="AA136" s="197">
        <v>0.625</v>
      </c>
      <c r="AB136" s="336">
        <v>2</v>
      </c>
      <c r="AC136" s="37">
        <v>0.4</v>
      </c>
      <c r="AD136" s="336">
        <v>6</v>
      </c>
      <c r="AE136" s="37">
        <v>0.75</v>
      </c>
      <c r="AF136" s="336">
        <v>1</v>
      </c>
      <c r="AG136" s="37">
        <v>0.16666666666666666</v>
      </c>
      <c r="AH136" s="336">
        <v>3</v>
      </c>
      <c r="AI136" s="37">
        <v>0.5</v>
      </c>
      <c r="AJ136" s="336">
        <v>1</v>
      </c>
      <c r="AK136" s="37">
        <v>0.16666666666666666</v>
      </c>
      <c r="AL136" s="207">
        <v>4</v>
      </c>
      <c r="AM136" s="208">
        <v>0.5</v>
      </c>
      <c r="AN136" s="207">
        <v>4</v>
      </c>
      <c r="AO136" s="208">
        <v>1</v>
      </c>
      <c r="AP136" s="207">
        <v>3</v>
      </c>
      <c r="AQ136" s="208">
        <v>0.375</v>
      </c>
      <c r="AR136" s="207">
        <v>0</v>
      </c>
      <c r="AS136" s="208">
        <v>0</v>
      </c>
      <c r="AT136" s="228">
        <v>219</v>
      </c>
      <c r="AU136" s="340">
        <v>202</v>
      </c>
      <c r="AV136" s="210">
        <v>0.92237442922374424</v>
      </c>
      <c r="AW136" s="334">
        <v>100</v>
      </c>
      <c r="AX136" s="211">
        <v>0.49504950495049505</v>
      </c>
      <c r="AY136" s="334">
        <v>195</v>
      </c>
      <c r="AZ136" s="211">
        <v>0.8904109589041096</v>
      </c>
      <c r="BA136" s="334">
        <v>48</v>
      </c>
      <c r="BB136" s="211">
        <v>0.24615384615384617</v>
      </c>
      <c r="BC136" s="334">
        <v>177</v>
      </c>
      <c r="BD136" s="211">
        <v>0.90769230769230769</v>
      </c>
      <c r="BE136" s="334">
        <v>110</v>
      </c>
      <c r="BF136" s="211">
        <v>0.5641025641025641</v>
      </c>
      <c r="BG136" s="212">
        <v>172</v>
      </c>
      <c r="BH136" s="211">
        <v>0.78538812785388123</v>
      </c>
      <c r="BI136" s="212">
        <v>169</v>
      </c>
      <c r="BJ136" s="211">
        <v>0.98255813953488369</v>
      </c>
      <c r="BK136" s="212">
        <v>167</v>
      </c>
      <c r="BL136" s="211">
        <v>0.76255707762557079</v>
      </c>
      <c r="BM136" s="212">
        <v>48</v>
      </c>
      <c r="BN136" s="211">
        <v>0.28742514970059879</v>
      </c>
    </row>
    <row r="137" spans="3:66" x14ac:dyDescent="0.3">
      <c r="C137" s="195" t="s">
        <v>239</v>
      </c>
      <c r="D137" s="219">
        <v>6722</v>
      </c>
      <c r="E137" s="342">
        <v>6098</v>
      </c>
      <c r="F137" s="220">
        <v>0.90717048497470987</v>
      </c>
      <c r="G137" s="342">
        <v>4326</v>
      </c>
      <c r="H137" s="221">
        <v>0.70941292226959662</v>
      </c>
      <c r="I137" s="342">
        <v>5987</v>
      </c>
      <c r="J137" s="221">
        <v>0.8906575423980958</v>
      </c>
      <c r="K137" s="342">
        <v>1868</v>
      </c>
      <c r="L137" s="221">
        <v>0.31200935359946552</v>
      </c>
      <c r="M137" s="342">
        <v>5495</v>
      </c>
      <c r="N137" s="221">
        <v>0.91782194755303159</v>
      </c>
      <c r="O137" s="342">
        <v>3786</v>
      </c>
      <c r="P137" s="221">
        <v>0.63237013529313513</v>
      </c>
      <c r="Q137" s="219">
        <v>5647</v>
      </c>
      <c r="R137" s="343">
        <v>0.93412431379493532</v>
      </c>
      <c r="S137" s="219">
        <v>5275</v>
      </c>
      <c r="T137" s="221">
        <v>0.8400773579291877</v>
      </c>
      <c r="U137" s="219">
        <v>5376</v>
      </c>
      <c r="V137" s="221">
        <v>0.79976197560249929</v>
      </c>
      <c r="W137" s="219">
        <v>2389</v>
      </c>
      <c r="X137" s="344">
        <v>0.44438244047619047</v>
      </c>
      <c r="Y137" s="225">
        <v>419</v>
      </c>
      <c r="Z137" s="338">
        <v>312</v>
      </c>
      <c r="AA137" s="197">
        <v>0.74463007159904537</v>
      </c>
      <c r="AB137" s="336">
        <v>237</v>
      </c>
      <c r="AC137" s="37">
        <v>0.75961538461538458</v>
      </c>
      <c r="AD137" s="336">
        <v>308</v>
      </c>
      <c r="AE137" s="37">
        <v>0.73508353221957046</v>
      </c>
      <c r="AF137" s="336">
        <v>32</v>
      </c>
      <c r="AG137" s="37">
        <v>0.1038961038961039</v>
      </c>
      <c r="AH137" s="336">
        <v>270</v>
      </c>
      <c r="AI137" s="37">
        <v>0.87662337662337664</v>
      </c>
      <c r="AJ137" s="336">
        <v>98</v>
      </c>
      <c r="AK137" s="37">
        <v>0.31818181818181818</v>
      </c>
      <c r="AL137" s="207">
        <v>271</v>
      </c>
      <c r="AM137" s="208">
        <v>0.6467780429594272</v>
      </c>
      <c r="AN137" s="207">
        <v>247</v>
      </c>
      <c r="AO137" s="208">
        <v>0.91143911439114389</v>
      </c>
      <c r="AP137" s="207">
        <v>245</v>
      </c>
      <c r="AQ137" s="208">
        <v>0.58472553699284013</v>
      </c>
      <c r="AR137" s="207">
        <v>65</v>
      </c>
      <c r="AS137" s="208">
        <v>0.26530612244897961</v>
      </c>
      <c r="AT137" s="228">
        <v>6224</v>
      </c>
      <c r="AU137" s="340">
        <v>5725</v>
      </c>
      <c r="AV137" s="210">
        <v>0.91982647814910024</v>
      </c>
      <c r="AW137" s="334">
        <v>4058</v>
      </c>
      <c r="AX137" s="211">
        <v>0.70882096069868994</v>
      </c>
      <c r="AY137" s="334">
        <v>5619</v>
      </c>
      <c r="AZ137" s="211">
        <v>0.90279562982005146</v>
      </c>
      <c r="BA137" s="334">
        <v>1809</v>
      </c>
      <c r="BB137" s="211">
        <v>0.32194340630005341</v>
      </c>
      <c r="BC137" s="334">
        <v>5172</v>
      </c>
      <c r="BD137" s="211">
        <v>0.92044847837693544</v>
      </c>
      <c r="BE137" s="334">
        <v>3650</v>
      </c>
      <c r="BF137" s="211">
        <v>0.64958177611674672</v>
      </c>
      <c r="BG137" s="212">
        <v>5324</v>
      </c>
      <c r="BH137" s="211">
        <v>0.8553984575835476</v>
      </c>
      <c r="BI137" s="212">
        <v>4980</v>
      </c>
      <c r="BJ137" s="211">
        <v>0.9353869271224643</v>
      </c>
      <c r="BK137" s="212">
        <v>5082</v>
      </c>
      <c r="BL137" s="211">
        <v>0.81651670951156807</v>
      </c>
      <c r="BM137" s="212">
        <v>2306</v>
      </c>
      <c r="BN137" s="211">
        <v>0.45375836284927196</v>
      </c>
    </row>
    <row r="138" spans="3:66" x14ac:dyDescent="0.3">
      <c r="C138" s="186" t="s">
        <v>1273</v>
      </c>
      <c r="D138" s="219">
        <v>276</v>
      </c>
      <c r="E138" s="342">
        <v>242</v>
      </c>
      <c r="F138" s="220">
        <v>0.87681159420289856</v>
      </c>
      <c r="G138" s="342">
        <v>167</v>
      </c>
      <c r="H138" s="221">
        <v>0.69008264462809921</v>
      </c>
      <c r="I138" s="342">
        <v>235</v>
      </c>
      <c r="J138" s="221">
        <v>0.85144927536231885</v>
      </c>
      <c r="K138" s="342">
        <v>77</v>
      </c>
      <c r="L138" s="221">
        <v>0.32765957446808508</v>
      </c>
      <c r="M138" s="342">
        <v>222</v>
      </c>
      <c r="N138" s="221">
        <v>0.94468085106382982</v>
      </c>
      <c r="O138" s="342">
        <v>164</v>
      </c>
      <c r="P138" s="221">
        <v>0.69787234042553192</v>
      </c>
      <c r="Q138" s="219">
        <v>221</v>
      </c>
      <c r="R138" s="343">
        <v>0.97285067873303166</v>
      </c>
      <c r="S138" s="219">
        <v>215</v>
      </c>
      <c r="T138" s="221">
        <v>0.80072463768115942</v>
      </c>
      <c r="U138" s="219">
        <v>210</v>
      </c>
      <c r="V138" s="221">
        <v>0.76086956521739135</v>
      </c>
      <c r="W138" s="219">
        <v>103</v>
      </c>
      <c r="X138" s="344">
        <v>0.49047619047619045</v>
      </c>
      <c r="Y138" s="225">
        <v>17</v>
      </c>
      <c r="Z138" s="338">
        <v>7</v>
      </c>
      <c r="AA138" s="197">
        <v>0.41176470588235292</v>
      </c>
      <c r="AB138" s="336">
        <v>5</v>
      </c>
      <c r="AC138" s="37">
        <v>0.7142857142857143</v>
      </c>
      <c r="AD138" s="336">
        <v>8</v>
      </c>
      <c r="AE138" s="37">
        <v>0.47058823529411764</v>
      </c>
      <c r="AF138" s="336">
        <v>1</v>
      </c>
      <c r="AG138" s="37">
        <v>0.125</v>
      </c>
      <c r="AH138" s="336">
        <v>6</v>
      </c>
      <c r="AI138" s="37">
        <v>0.75</v>
      </c>
      <c r="AJ138" s="336">
        <v>1</v>
      </c>
      <c r="AK138" s="37">
        <v>0.125</v>
      </c>
      <c r="AL138" s="207">
        <v>5</v>
      </c>
      <c r="AM138" s="208">
        <v>0.29411764705882354</v>
      </c>
      <c r="AN138" s="207">
        <v>5</v>
      </c>
      <c r="AO138" s="208">
        <v>1</v>
      </c>
      <c r="AP138" s="207">
        <v>5</v>
      </c>
      <c r="AQ138" s="208">
        <v>0.29411764705882354</v>
      </c>
      <c r="AR138" s="207">
        <v>1</v>
      </c>
      <c r="AS138" s="208">
        <v>0.2</v>
      </c>
      <c r="AT138" s="228">
        <v>253</v>
      </c>
      <c r="AU138" s="340">
        <v>229</v>
      </c>
      <c r="AV138" s="210">
        <v>0.90513833992094861</v>
      </c>
      <c r="AW138" s="334">
        <v>158</v>
      </c>
      <c r="AX138" s="211">
        <v>0.68995633187772931</v>
      </c>
      <c r="AY138" s="334">
        <v>222</v>
      </c>
      <c r="AZ138" s="211">
        <v>0.87747035573122534</v>
      </c>
      <c r="BA138" s="334">
        <v>74</v>
      </c>
      <c r="BB138" s="211">
        <v>0.33333333333333331</v>
      </c>
      <c r="BC138" s="334">
        <v>211</v>
      </c>
      <c r="BD138" s="211">
        <v>0.9504504504504504</v>
      </c>
      <c r="BE138" s="334">
        <v>159</v>
      </c>
      <c r="BF138" s="211">
        <v>0.71621621621621623</v>
      </c>
      <c r="BG138" s="212">
        <v>212</v>
      </c>
      <c r="BH138" s="211">
        <v>0.8379446640316206</v>
      </c>
      <c r="BI138" s="212">
        <v>206</v>
      </c>
      <c r="BJ138" s="211">
        <v>0.97169811320754718</v>
      </c>
      <c r="BK138" s="212">
        <v>201</v>
      </c>
      <c r="BL138" s="211">
        <v>0.7944664031620553</v>
      </c>
      <c r="BM138" s="212">
        <v>100</v>
      </c>
      <c r="BN138" s="211">
        <v>0.49751243781094528</v>
      </c>
    </row>
    <row r="139" spans="3:66" x14ac:dyDescent="0.3">
      <c r="C139" s="186" t="s">
        <v>1274</v>
      </c>
      <c r="D139" s="219">
        <v>338</v>
      </c>
      <c r="E139" s="342">
        <v>309</v>
      </c>
      <c r="F139" s="220">
        <v>0.91420118343195267</v>
      </c>
      <c r="G139" s="342">
        <v>211</v>
      </c>
      <c r="H139" s="221">
        <v>0.68284789644012944</v>
      </c>
      <c r="I139" s="342">
        <v>291</v>
      </c>
      <c r="J139" s="221">
        <v>0.86094674556213013</v>
      </c>
      <c r="K139" s="342">
        <v>84</v>
      </c>
      <c r="L139" s="221">
        <v>0.28865979381443296</v>
      </c>
      <c r="M139" s="342">
        <v>264</v>
      </c>
      <c r="N139" s="221">
        <v>0.90721649484536082</v>
      </c>
      <c r="O139" s="342">
        <v>182</v>
      </c>
      <c r="P139" s="221">
        <v>0.62542955326460481</v>
      </c>
      <c r="Q139" s="219">
        <v>274</v>
      </c>
      <c r="R139" s="343">
        <v>0.7992700729927007</v>
      </c>
      <c r="S139" s="219">
        <v>219</v>
      </c>
      <c r="T139" s="221">
        <v>0.81065088757396453</v>
      </c>
      <c r="U139" s="219">
        <v>263</v>
      </c>
      <c r="V139" s="221">
        <v>0.77810650887573962</v>
      </c>
      <c r="W139" s="219">
        <v>97</v>
      </c>
      <c r="X139" s="344">
        <v>0.36882129277566539</v>
      </c>
      <c r="Y139" s="225">
        <v>15</v>
      </c>
      <c r="Z139" s="338">
        <v>13</v>
      </c>
      <c r="AA139" s="197">
        <v>0.8666666666666667</v>
      </c>
      <c r="AB139" s="336">
        <v>12</v>
      </c>
      <c r="AC139" s="37">
        <v>0.92307692307692313</v>
      </c>
      <c r="AD139" s="336">
        <v>11</v>
      </c>
      <c r="AE139" s="37">
        <v>0.73333333333333328</v>
      </c>
      <c r="AF139" s="336">
        <v>2</v>
      </c>
      <c r="AG139" s="37">
        <v>0.18181818181818182</v>
      </c>
      <c r="AH139" s="336">
        <v>9</v>
      </c>
      <c r="AI139" s="37">
        <v>0.81818181818181823</v>
      </c>
      <c r="AJ139" s="336">
        <v>4</v>
      </c>
      <c r="AK139" s="37">
        <v>0.36363636363636365</v>
      </c>
      <c r="AL139" s="207">
        <v>9</v>
      </c>
      <c r="AM139" s="208">
        <v>0.6</v>
      </c>
      <c r="AN139" s="207">
        <v>6</v>
      </c>
      <c r="AO139" s="208">
        <v>0.66666666666666663</v>
      </c>
      <c r="AP139" s="207">
        <v>8</v>
      </c>
      <c r="AQ139" s="208">
        <v>0.53333333333333333</v>
      </c>
      <c r="AR139" s="207">
        <v>3</v>
      </c>
      <c r="AS139" s="208">
        <v>0.375</v>
      </c>
      <c r="AT139" s="228">
        <v>322</v>
      </c>
      <c r="AU139" s="340">
        <v>296</v>
      </c>
      <c r="AV139" s="210">
        <v>0.91925465838509313</v>
      </c>
      <c r="AW139" s="334">
        <v>199</v>
      </c>
      <c r="AX139" s="211">
        <v>0.67229729729729726</v>
      </c>
      <c r="AY139" s="334">
        <v>280</v>
      </c>
      <c r="AZ139" s="211">
        <v>0.86956521739130432</v>
      </c>
      <c r="BA139" s="334">
        <v>82</v>
      </c>
      <c r="BB139" s="211">
        <v>0.29285714285714287</v>
      </c>
      <c r="BC139" s="334">
        <v>255</v>
      </c>
      <c r="BD139" s="211">
        <v>0.9107142857142857</v>
      </c>
      <c r="BE139" s="334">
        <v>178</v>
      </c>
      <c r="BF139" s="211">
        <v>0.63571428571428568</v>
      </c>
      <c r="BG139" s="212">
        <v>265</v>
      </c>
      <c r="BH139" s="211">
        <v>0.82298136645962738</v>
      </c>
      <c r="BI139" s="212">
        <v>213</v>
      </c>
      <c r="BJ139" s="211">
        <v>0.80377358490566042</v>
      </c>
      <c r="BK139" s="212">
        <v>255</v>
      </c>
      <c r="BL139" s="211">
        <v>0.79192546583850931</v>
      </c>
      <c r="BM139" s="212">
        <v>94</v>
      </c>
      <c r="BN139" s="211">
        <v>0.36862745098039218</v>
      </c>
    </row>
    <row r="140" spans="3:66" x14ac:dyDescent="0.3">
      <c r="C140" s="186" t="s">
        <v>1275</v>
      </c>
      <c r="D140" s="219">
        <v>700</v>
      </c>
      <c r="E140" s="342">
        <v>637</v>
      </c>
      <c r="F140" s="220">
        <v>0.91</v>
      </c>
      <c r="G140" s="342">
        <v>482</v>
      </c>
      <c r="H140" s="221">
        <v>0.75667189952904235</v>
      </c>
      <c r="I140" s="342">
        <v>655</v>
      </c>
      <c r="J140" s="221">
        <v>0.93571428571428572</v>
      </c>
      <c r="K140" s="342">
        <v>194</v>
      </c>
      <c r="L140" s="221">
        <v>0.29618320610687021</v>
      </c>
      <c r="M140" s="342">
        <v>594</v>
      </c>
      <c r="N140" s="221">
        <v>0.90687022900763359</v>
      </c>
      <c r="O140" s="342">
        <v>397</v>
      </c>
      <c r="P140" s="221">
        <v>0.60610687022900767</v>
      </c>
      <c r="Q140" s="219">
        <v>619</v>
      </c>
      <c r="R140" s="343">
        <v>0.95315024232633283</v>
      </c>
      <c r="S140" s="219">
        <v>590</v>
      </c>
      <c r="T140" s="221">
        <v>0.88428571428571423</v>
      </c>
      <c r="U140" s="219">
        <v>595</v>
      </c>
      <c r="V140" s="221">
        <v>0.85</v>
      </c>
      <c r="W140" s="219">
        <v>266</v>
      </c>
      <c r="X140" s="344">
        <v>0.44705882352941179</v>
      </c>
      <c r="Y140" s="225">
        <v>57</v>
      </c>
      <c r="Z140" s="338">
        <v>46</v>
      </c>
      <c r="AA140" s="197">
        <v>0.80701754385964908</v>
      </c>
      <c r="AB140" s="336">
        <v>40</v>
      </c>
      <c r="AC140" s="37">
        <v>0.86956521739130432</v>
      </c>
      <c r="AD140" s="336">
        <v>47</v>
      </c>
      <c r="AE140" s="37">
        <v>0.82456140350877194</v>
      </c>
      <c r="AF140" s="336">
        <v>4</v>
      </c>
      <c r="AG140" s="37">
        <v>8.5106382978723402E-2</v>
      </c>
      <c r="AH140" s="336">
        <v>43</v>
      </c>
      <c r="AI140" s="37">
        <v>0.91489361702127658</v>
      </c>
      <c r="AJ140" s="336">
        <v>16</v>
      </c>
      <c r="AK140" s="37">
        <v>0.34042553191489361</v>
      </c>
      <c r="AL140" s="207">
        <v>44</v>
      </c>
      <c r="AM140" s="208">
        <v>0.77192982456140347</v>
      </c>
      <c r="AN140" s="207">
        <v>39</v>
      </c>
      <c r="AO140" s="208">
        <v>0.88636363636363635</v>
      </c>
      <c r="AP140" s="207">
        <v>42</v>
      </c>
      <c r="AQ140" s="208">
        <v>0.73684210526315785</v>
      </c>
      <c r="AR140" s="207">
        <v>13</v>
      </c>
      <c r="AS140" s="208">
        <v>0.30952380952380953</v>
      </c>
      <c r="AT140" s="228">
        <v>638</v>
      </c>
      <c r="AU140" s="340">
        <v>590</v>
      </c>
      <c r="AV140" s="210">
        <v>0.92476489028213171</v>
      </c>
      <c r="AW140" s="334">
        <v>442</v>
      </c>
      <c r="AX140" s="211">
        <v>0.74915254237288131</v>
      </c>
      <c r="AY140" s="334">
        <v>607</v>
      </c>
      <c r="AZ140" s="211">
        <v>0.95141065830721006</v>
      </c>
      <c r="BA140" s="334">
        <v>189</v>
      </c>
      <c r="BB140" s="211">
        <v>0.3113673805601318</v>
      </c>
      <c r="BC140" s="334">
        <v>550</v>
      </c>
      <c r="BD140" s="211">
        <v>0.90609555189456348</v>
      </c>
      <c r="BE140" s="334">
        <v>380</v>
      </c>
      <c r="BF140" s="211">
        <v>0.62602965403624378</v>
      </c>
      <c r="BG140" s="212">
        <v>575</v>
      </c>
      <c r="BH140" s="211">
        <v>0.90125391849529779</v>
      </c>
      <c r="BI140" s="212">
        <v>551</v>
      </c>
      <c r="BJ140" s="211">
        <v>0.95826086956521739</v>
      </c>
      <c r="BK140" s="212">
        <v>553</v>
      </c>
      <c r="BL140" s="211">
        <v>0.86677115987460818</v>
      </c>
      <c r="BM140" s="212">
        <v>253</v>
      </c>
      <c r="BN140" s="211">
        <v>0.45750452079566006</v>
      </c>
    </row>
    <row r="141" spans="3:66" x14ac:dyDescent="0.3">
      <c r="C141" s="186" t="s">
        <v>1276</v>
      </c>
      <c r="D141" s="219">
        <v>335</v>
      </c>
      <c r="E141" s="342">
        <v>320</v>
      </c>
      <c r="F141" s="220">
        <v>0.95522388059701491</v>
      </c>
      <c r="G141" s="342">
        <v>252</v>
      </c>
      <c r="H141" s="221">
        <v>0.78749999999999998</v>
      </c>
      <c r="I141" s="342">
        <v>303</v>
      </c>
      <c r="J141" s="221">
        <v>0.90447761194029852</v>
      </c>
      <c r="K141" s="342">
        <v>102</v>
      </c>
      <c r="L141" s="221">
        <v>0.33663366336633666</v>
      </c>
      <c r="M141" s="342">
        <v>283</v>
      </c>
      <c r="N141" s="221">
        <v>0.93399339933993397</v>
      </c>
      <c r="O141" s="342">
        <v>203</v>
      </c>
      <c r="P141" s="221">
        <v>0.66996699669966997</v>
      </c>
      <c r="Q141" s="219">
        <v>290</v>
      </c>
      <c r="R141" s="343">
        <v>0.97241379310344822</v>
      </c>
      <c r="S141" s="219">
        <v>282</v>
      </c>
      <c r="T141" s="221">
        <v>0.86567164179104472</v>
      </c>
      <c r="U141" s="219">
        <v>284</v>
      </c>
      <c r="V141" s="221">
        <v>0.84776119402985073</v>
      </c>
      <c r="W141" s="219">
        <v>152</v>
      </c>
      <c r="X141" s="344">
        <v>0.53521126760563376</v>
      </c>
      <c r="Y141" s="225">
        <v>22</v>
      </c>
      <c r="Z141" s="338">
        <v>19</v>
      </c>
      <c r="AA141" s="197">
        <v>0.86363636363636365</v>
      </c>
      <c r="AB141" s="336">
        <v>15</v>
      </c>
      <c r="AC141" s="37">
        <v>0.78947368421052633</v>
      </c>
      <c r="AD141" s="336">
        <v>17</v>
      </c>
      <c r="AE141" s="37">
        <v>0.77272727272727271</v>
      </c>
      <c r="AF141" s="336">
        <v>1</v>
      </c>
      <c r="AG141" s="37">
        <v>5.8823529411764705E-2</v>
      </c>
      <c r="AH141" s="336">
        <v>15</v>
      </c>
      <c r="AI141" s="37">
        <v>0.88235294117647056</v>
      </c>
      <c r="AJ141" s="336">
        <v>5</v>
      </c>
      <c r="AK141" s="37">
        <v>0.29411764705882354</v>
      </c>
      <c r="AL141" s="207">
        <v>13</v>
      </c>
      <c r="AM141" s="208">
        <v>0.59090909090909094</v>
      </c>
      <c r="AN141" s="207">
        <v>13</v>
      </c>
      <c r="AO141" s="208">
        <v>1</v>
      </c>
      <c r="AP141" s="207">
        <v>11</v>
      </c>
      <c r="AQ141" s="208">
        <v>0.5</v>
      </c>
      <c r="AR141" s="207">
        <v>2</v>
      </c>
      <c r="AS141" s="208">
        <v>0.18181818181818182</v>
      </c>
      <c r="AT141" s="228">
        <v>308</v>
      </c>
      <c r="AU141" s="340">
        <v>297</v>
      </c>
      <c r="AV141" s="210">
        <v>0.9642857142857143</v>
      </c>
      <c r="AW141" s="334">
        <v>234</v>
      </c>
      <c r="AX141" s="211">
        <v>0.78787878787878785</v>
      </c>
      <c r="AY141" s="334">
        <v>281</v>
      </c>
      <c r="AZ141" s="211">
        <v>0.91233766233766234</v>
      </c>
      <c r="BA141" s="334">
        <v>96</v>
      </c>
      <c r="BB141" s="211">
        <v>0.34163701067615659</v>
      </c>
      <c r="BC141" s="334">
        <v>263</v>
      </c>
      <c r="BD141" s="211">
        <v>0.93594306049822062</v>
      </c>
      <c r="BE141" s="334">
        <v>193</v>
      </c>
      <c r="BF141" s="211">
        <v>0.68683274021352314</v>
      </c>
      <c r="BG141" s="212">
        <v>273</v>
      </c>
      <c r="BH141" s="211">
        <v>0.88636363636363635</v>
      </c>
      <c r="BI141" s="212">
        <v>265</v>
      </c>
      <c r="BJ141" s="211">
        <v>0.97069597069597069</v>
      </c>
      <c r="BK141" s="212">
        <v>270</v>
      </c>
      <c r="BL141" s="211">
        <v>0.87662337662337664</v>
      </c>
      <c r="BM141" s="212">
        <v>147</v>
      </c>
      <c r="BN141" s="211">
        <v>0.5444444444444444</v>
      </c>
    </row>
    <row r="142" spans="3:66" x14ac:dyDescent="0.3">
      <c r="C142" s="186" t="s">
        <v>1277</v>
      </c>
      <c r="D142" s="219">
        <v>231</v>
      </c>
      <c r="E142" s="342">
        <v>207</v>
      </c>
      <c r="F142" s="220">
        <v>0.89610389610389607</v>
      </c>
      <c r="G142" s="342">
        <v>158</v>
      </c>
      <c r="H142" s="221">
        <v>0.76328502415458932</v>
      </c>
      <c r="I142" s="342">
        <v>207</v>
      </c>
      <c r="J142" s="221">
        <v>0.89610389610389607</v>
      </c>
      <c r="K142" s="342">
        <v>66</v>
      </c>
      <c r="L142" s="221">
        <v>0.3188405797101449</v>
      </c>
      <c r="M142" s="342">
        <v>180</v>
      </c>
      <c r="N142" s="221">
        <v>0.86956521739130432</v>
      </c>
      <c r="O142" s="342">
        <v>127</v>
      </c>
      <c r="P142" s="221">
        <v>0.61352657004830913</v>
      </c>
      <c r="Q142" s="219">
        <v>192</v>
      </c>
      <c r="R142" s="343">
        <v>0.86458333333333337</v>
      </c>
      <c r="S142" s="219">
        <v>166</v>
      </c>
      <c r="T142" s="221">
        <v>0.83116883116883122</v>
      </c>
      <c r="U142" s="219">
        <v>182</v>
      </c>
      <c r="V142" s="221">
        <v>0.78787878787878785</v>
      </c>
      <c r="W142" s="219">
        <v>74</v>
      </c>
      <c r="X142" s="344">
        <v>0.40659340659340659</v>
      </c>
      <c r="Y142" s="225">
        <v>12</v>
      </c>
      <c r="Z142" s="338">
        <v>11</v>
      </c>
      <c r="AA142" s="197">
        <v>0.91666666666666663</v>
      </c>
      <c r="AB142" s="336">
        <v>7</v>
      </c>
      <c r="AC142" s="37">
        <v>0.63636363636363635</v>
      </c>
      <c r="AD142" s="336">
        <v>10</v>
      </c>
      <c r="AE142" s="37">
        <v>0.83333333333333337</v>
      </c>
      <c r="AF142" s="336">
        <v>0</v>
      </c>
      <c r="AG142" s="37">
        <v>0</v>
      </c>
      <c r="AH142" s="336">
        <v>6</v>
      </c>
      <c r="AI142" s="37">
        <v>0.6</v>
      </c>
      <c r="AJ142" s="336">
        <v>1</v>
      </c>
      <c r="AK142" s="37">
        <v>0.1</v>
      </c>
      <c r="AL142" s="207">
        <v>8</v>
      </c>
      <c r="AM142" s="208">
        <v>0.66666666666666663</v>
      </c>
      <c r="AN142" s="207">
        <v>7</v>
      </c>
      <c r="AO142" s="208">
        <v>0.875</v>
      </c>
      <c r="AP142" s="207">
        <v>8</v>
      </c>
      <c r="AQ142" s="208">
        <v>0.66666666666666663</v>
      </c>
      <c r="AR142" s="207">
        <v>1</v>
      </c>
      <c r="AS142" s="208">
        <v>0.125</v>
      </c>
      <c r="AT142" s="228">
        <v>217</v>
      </c>
      <c r="AU142" s="340">
        <v>195</v>
      </c>
      <c r="AV142" s="210">
        <v>0.89861751152073732</v>
      </c>
      <c r="AW142" s="334">
        <v>151</v>
      </c>
      <c r="AX142" s="211">
        <v>0.77435897435897438</v>
      </c>
      <c r="AY142" s="334">
        <v>195</v>
      </c>
      <c r="AZ142" s="211">
        <v>0.89861751152073732</v>
      </c>
      <c r="BA142" s="334">
        <v>66</v>
      </c>
      <c r="BB142" s="211">
        <v>0.33846153846153848</v>
      </c>
      <c r="BC142" s="334">
        <v>172</v>
      </c>
      <c r="BD142" s="211">
        <v>0.88205128205128203</v>
      </c>
      <c r="BE142" s="334">
        <v>126</v>
      </c>
      <c r="BF142" s="211">
        <v>0.64615384615384619</v>
      </c>
      <c r="BG142" s="212">
        <v>182</v>
      </c>
      <c r="BH142" s="211">
        <v>0.83870967741935487</v>
      </c>
      <c r="BI142" s="212">
        <v>157</v>
      </c>
      <c r="BJ142" s="211">
        <v>0.86263736263736268</v>
      </c>
      <c r="BK142" s="212">
        <v>173</v>
      </c>
      <c r="BL142" s="211">
        <v>0.79723502304147464</v>
      </c>
      <c r="BM142" s="212">
        <v>73</v>
      </c>
      <c r="BN142" s="211">
        <v>0.42196531791907516</v>
      </c>
    </row>
    <row r="143" spans="3:66" x14ac:dyDescent="0.3">
      <c r="C143" s="186" t="s">
        <v>1278</v>
      </c>
      <c r="D143" s="219">
        <v>457</v>
      </c>
      <c r="E143" s="342">
        <v>447</v>
      </c>
      <c r="F143" s="220">
        <v>0.97811816192560175</v>
      </c>
      <c r="G143" s="342">
        <v>306</v>
      </c>
      <c r="H143" s="221">
        <v>0.68456375838926176</v>
      </c>
      <c r="I143" s="342">
        <v>439</v>
      </c>
      <c r="J143" s="221">
        <v>0.96061269146608319</v>
      </c>
      <c r="K143" s="342">
        <v>135</v>
      </c>
      <c r="L143" s="221">
        <v>0.30751708428246016</v>
      </c>
      <c r="M143" s="342">
        <v>406</v>
      </c>
      <c r="N143" s="221">
        <v>0.9248291571753986</v>
      </c>
      <c r="O143" s="342">
        <v>289</v>
      </c>
      <c r="P143" s="221">
        <v>0.65831435079726652</v>
      </c>
      <c r="Q143" s="219">
        <v>425</v>
      </c>
      <c r="R143" s="343">
        <v>0.98352941176470587</v>
      </c>
      <c r="S143" s="219">
        <v>418</v>
      </c>
      <c r="T143" s="221">
        <v>0.92997811816192555</v>
      </c>
      <c r="U143" s="219">
        <v>418</v>
      </c>
      <c r="V143" s="221">
        <v>0.91466083150984678</v>
      </c>
      <c r="W143" s="219">
        <v>198</v>
      </c>
      <c r="X143" s="344">
        <v>0.47368421052631576</v>
      </c>
      <c r="Y143" s="225">
        <v>31</v>
      </c>
      <c r="Z143" s="338">
        <v>29</v>
      </c>
      <c r="AA143" s="197">
        <v>0.93548387096774188</v>
      </c>
      <c r="AB143" s="336">
        <v>20</v>
      </c>
      <c r="AC143" s="37">
        <v>0.68965517241379315</v>
      </c>
      <c r="AD143" s="336">
        <v>26</v>
      </c>
      <c r="AE143" s="37">
        <v>0.83870967741935487</v>
      </c>
      <c r="AF143" s="336">
        <v>3</v>
      </c>
      <c r="AG143" s="37">
        <v>0.11538461538461539</v>
      </c>
      <c r="AH143" s="336">
        <v>25</v>
      </c>
      <c r="AI143" s="37">
        <v>0.96153846153846156</v>
      </c>
      <c r="AJ143" s="336">
        <v>11</v>
      </c>
      <c r="AK143" s="37">
        <v>0.42307692307692307</v>
      </c>
      <c r="AL143" s="207">
        <v>23</v>
      </c>
      <c r="AM143" s="208">
        <v>0.74193548387096775</v>
      </c>
      <c r="AN143" s="207">
        <v>23</v>
      </c>
      <c r="AO143" s="208">
        <v>1</v>
      </c>
      <c r="AP143" s="207">
        <v>22</v>
      </c>
      <c r="AQ143" s="208">
        <v>0.70967741935483875</v>
      </c>
      <c r="AR143" s="207">
        <v>6</v>
      </c>
      <c r="AS143" s="208">
        <v>0.27272727272727271</v>
      </c>
      <c r="AT143" s="228">
        <v>421</v>
      </c>
      <c r="AU143" s="340">
        <v>414</v>
      </c>
      <c r="AV143" s="210">
        <v>0.98337292161520184</v>
      </c>
      <c r="AW143" s="334">
        <v>285</v>
      </c>
      <c r="AX143" s="211">
        <v>0.68840579710144922</v>
      </c>
      <c r="AY143" s="334">
        <v>409</v>
      </c>
      <c r="AZ143" s="211">
        <v>0.97149643705463185</v>
      </c>
      <c r="BA143" s="334">
        <v>131</v>
      </c>
      <c r="BB143" s="211">
        <v>0.32029339853300731</v>
      </c>
      <c r="BC143" s="334">
        <v>377</v>
      </c>
      <c r="BD143" s="211">
        <v>0.92176039119804398</v>
      </c>
      <c r="BE143" s="334">
        <v>277</v>
      </c>
      <c r="BF143" s="211">
        <v>0.6772616136919315</v>
      </c>
      <c r="BG143" s="212">
        <v>398</v>
      </c>
      <c r="BH143" s="211">
        <v>0.94536817102137771</v>
      </c>
      <c r="BI143" s="212">
        <v>391</v>
      </c>
      <c r="BJ143" s="211">
        <v>0.98241206030150752</v>
      </c>
      <c r="BK143" s="212">
        <v>392</v>
      </c>
      <c r="BL143" s="211">
        <v>0.93111638954869358</v>
      </c>
      <c r="BM143" s="212">
        <v>192</v>
      </c>
      <c r="BN143" s="211">
        <v>0.48979591836734693</v>
      </c>
    </row>
    <row r="144" spans="3:66" x14ac:dyDescent="0.3">
      <c r="C144" s="186" t="s">
        <v>1279</v>
      </c>
      <c r="D144" s="219">
        <v>1053</v>
      </c>
      <c r="E144" s="342">
        <v>998</v>
      </c>
      <c r="F144" s="220">
        <v>0.94776828110161448</v>
      </c>
      <c r="G144" s="342">
        <v>837</v>
      </c>
      <c r="H144" s="221">
        <v>0.83867735470941884</v>
      </c>
      <c r="I144" s="342">
        <v>977</v>
      </c>
      <c r="J144" s="221">
        <v>0.92782526115859454</v>
      </c>
      <c r="K144" s="342">
        <v>251</v>
      </c>
      <c r="L144" s="221">
        <v>0.25690890481064482</v>
      </c>
      <c r="M144" s="342">
        <v>878</v>
      </c>
      <c r="N144" s="221">
        <v>0.89866939611054253</v>
      </c>
      <c r="O144" s="342">
        <v>556</v>
      </c>
      <c r="P144" s="221">
        <v>0.56908904810644834</v>
      </c>
      <c r="Q144" s="219">
        <v>909</v>
      </c>
      <c r="R144" s="343">
        <v>0.97689768976897695</v>
      </c>
      <c r="S144" s="219">
        <v>888</v>
      </c>
      <c r="T144" s="221">
        <v>0.86324786324786329</v>
      </c>
      <c r="U144" s="219">
        <v>891</v>
      </c>
      <c r="V144" s="221">
        <v>0.84615384615384615</v>
      </c>
      <c r="W144" s="219">
        <v>438</v>
      </c>
      <c r="X144" s="344">
        <v>0.49158249158249157</v>
      </c>
      <c r="Y144" s="225">
        <v>56</v>
      </c>
      <c r="Z144" s="338">
        <v>48</v>
      </c>
      <c r="AA144" s="197">
        <v>0.8571428571428571</v>
      </c>
      <c r="AB144" s="336">
        <v>42</v>
      </c>
      <c r="AC144" s="37">
        <v>0.875</v>
      </c>
      <c r="AD144" s="336">
        <v>47</v>
      </c>
      <c r="AE144" s="37">
        <v>0.8392857142857143</v>
      </c>
      <c r="AF144" s="336">
        <v>8</v>
      </c>
      <c r="AG144" s="37">
        <v>0.1702127659574468</v>
      </c>
      <c r="AH144" s="336">
        <v>40</v>
      </c>
      <c r="AI144" s="37">
        <v>0.85106382978723405</v>
      </c>
      <c r="AJ144" s="336">
        <v>16</v>
      </c>
      <c r="AK144" s="37">
        <v>0.34042553191489361</v>
      </c>
      <c r="AL144" s="207">
        <v>41</v>
      </c>
      <c r="AM144" s="208">
        <v>0.7321428571428571</v>
      </c>
      <c r="AN144" s="207">
        <v>38</v>
      </c>
      <c r="AO144" s="208">
        <v>0.92682926829268297</v>
      </c>
      <c r="AP144" s="207">
        <v>39</v>
      </c>
      <c r="AQ144" s="208">
        <v>0.6964285714285714</v>
      </c>
      <c r="AR144" s="207">
        <v>13</v>
      </c>
      <c r="AS144" s="208">
        <v>0.33333333333333331</v>
      </c>
      <c r="AT144" s="228">
        <v>990</v>
      </c>
      <c r="AU144" s="340">
        <v>945</v>
      </c>
      <c r="AV144" s="210">
        <v>0.95454545454545459</v>
      </c>
      <c r="AW144" s="334">
        <v>791</v>
      </c>
      <c r="AX144" s="211">
        <v>0.83703703703703702</v>
      </c>
      <c r="AY144" s="334">
        <v>925</v>
      </c>
      <c r="AZ144" s="211">
        <v>0.93434343434343436</v>
      </c>
      <c r="BA144" s="334">
        <v>243</v>
      </c>
      <c r="BB144" s="211">
        <v>0.26270270270270268</v>
      </c>
      <c r="BC144" s="334">
        <v>835</v>
      </c>
      <c r="BD144" s="211">
        <v>0.9027027027027027</v>
      </c>
      <c r="BE144" s="334">
        <v>538</v>
      </c>
      <c r="BF144" s="211">
        <v>0.58162162162162168</v>
      </c>
      <c r="BG144" s="212">
        <v>865</v>
      </c>
      <c r="BH144" s="211">
        <v>0.8737373737373737</v>
      </c>
      <c r="BI144" s="212">
        <v>847</v>
      </c>
      <c r="BJ144" s="211">
        <v>0.97919075144508672</v>
      </c>
      <c r="BK144" s="212">
        <v>849</v>
      </c>
      <c r="BL144" s="211">
        <v>0.85757575757575755</v>
      </c>
      <c r="BM144" s="212">
        <v>423</v>
      </c>
      <c r="BN144" s="211">
        <v>0.49823321554770317</v>
      </c>
    </row>
    <row r="145" spans="3:66" x14ac:dyDescent="0.3">
      <c r="C145" s="186" t="s">
        <v>1280</v>
      </c>
      <c r="D145" s="219">
        <v>351</v>
      </c>
      <c r="E145" s="342">
        <v>298</v>
      </c>
      <c r="F145" s="220">
        <v>0.84900284900284906</v>
      </c>
      <c r="G145" s="342">
        <v>146</v>
      </c>
      <c r="H145" s="221">
        <v>0.48993288590604028</v>
      </c>
      <c r="I145" s="342">
        <v>290</v>
      </c>
      <c r="J145" s="221">
        <v>0.8262108262108262</v>
      </c>
      <c r="K145" s="342">
        <v>82</v>
      </c>
      <c r="L145" s="221">
        <v>0.28275862068965518</v>
      </c>
      <c r="M145" s="342">
        <v>249</v>
      </c>
      <c r="N145" s="221">
        <v>0.85862068965517246</v>
      </c>
      <c r="O145" s="342">
        <v>162</v>
      </c>
      <c r="P145" s="221">
        <v>0.55862068965517242</v>
      </c>
      <c r="Q145" s="219">
        <v>275</v>
      </c>
      <c r="R145" s="343">
        <v>0.9490909090909091</v>
      </c>
      <c r="S145" s="219">
        <v>261</v>
      </c>
      <c r="T145" s="221">
        <v>0.7834757834757835</v>
      </c>
      <c r="U145" s="219">
        <v>254</v>
      </c>
      <c r="V145" s="221">
        <v>0.72364672364672367</v>
      </c>
      <c r="W145" s="219">
        <v>71</v>
      </c>
      <c r="X145" s="344">
        <v>0.27952755905511811</v>
      </c>
      <c r="Y145" s="225">
        <v>37</v>
      </c>
      <c r="Z145" s="338">
        <v>27</v>
      </c>
      <c r="AA145" s="197">
        <v>0.72972972972972971</v>
      </c>
      <c r="AB145" s="336">
        <v>18</v>
      </c>
      <c r="AC145" s="37">
        <v>0.66666666666666663</v>
      </c>
      <c r="AD145" s="336">
        <v>23</v>
      </c>
      <c r="AE145" s="37">
        <v>0.6216216216216216</v>
      </c>
      <c r="AF145" s="336">
        <v>3</v>
      </c>
      <c r="AG145" s="37">
        <v>0.13043478260869565</v>
      </c>
      <c r="AH145" s="336">
        <v>21</v>
      </c>
      <c r="AI145" s="37">
        <v>0.91304347826086951</v>
      </c>
      <c r="AJ145" s="336">
        <v>9</v>
      </c>
      <c r="AK145" s="37">
        <v>0.39130434782608697</v>
      </c>
      <c r="AL145" s="207">
        <v>20</v>
      </c>
      <c r="AM145" s="208">
        <v>0.54054054054054057</v>
      </c>
      <c r="AN145" s="207">
        <v>15</v>
      </c>
      <c r="AO145" s="208">
        <v>0.75</v>
      </c>
      <c r="AP145" s="207">
        <v>20</v>
      </c>
      <c r="AQ145" s="208">
        <v>0.54054054054054057</v>
      </c>
      <c r="AR145" s="207">
        <v>5</v>
      </c>
      <c r="AS145" s="208">
        <v>0.25</v>
      </c>
      <c r="AT145" s="228">
        <v>310</v>
      </c>
      <c r="AU145" s="340">
        <v>267</v>
      </c>
      <c r="AV145" s="210">
        <v>0.8612903225806452</v>
      </c>
      <c r="AW145" s="334">
        <v>125</v>
      </c>
      <c r="AX145" s="211">
        <v>0.46816479400749061</v>
      </c>
      <c r="AY145" s="334">
        <v>264</v>
      </c>
      <c r="AZ145" s="211">
        <v>0.85161290322580641</v>
      </c>
      <c r="BA145" s="334">
        <v>77</v>
      </c>
      <c r="BB145" s="211">
        <v>0.29166666666666669</v>
      </c>
      <c r="BC145" s="334">
        <v>226</v>
      </c>
      <c r="BD145" s="211">
        <v>0.85606060606060608</v>
      </c>
      <c r="BE145" s="334">
        <v>151</v>
      </c>
      <c r="BF145" s="211">
        <v>0.57196969696969702</v>
      </c>
      <c r="BG145" s="212">
        <v>253</v>
      </c>
      <c r="BH145" s="211">
        <v>0.81612903225806455</v>
      </c>
      <c r="BI145" s="212">
        <v>244</v>
      </c>
      <c r="BJ145" s="211">
        <v>0.96442687747035571</v>
      </c>
      <c r="BK145" s="212">
        <v>232</v>
      </c>
      <c r="BL145" s="211">
        <v>0.74838709677419357</v>
      </c>
      <c r="BM145" s="212">
        <v>64</v>
      </c>
      <c r="BN145" s="211">
        <v>0.27586206896551724</v>
      </c>
    </row>
    <row r="146" spans="3:66" x14ac:dyDescent="0.3">
      <c r="C146" s="186" t="s">
        <v>1281</v>
      </c>
      <c r="D146" s="219">
        <v>353</v>
      </c>
      <c r="E146" s="342">
        <v>322</v>
      </c>
      <c r="F146" s="220">
        <v>0.91218130311614731</v>
      </c>
      <c r="G146" s="342">
        <v>237</v>
      </c>
      <c r="H146" s="221">
        <v>0.7360248447204969</v>
      </c>
      <c r="I146" s="342">
        <v>307</v>
      </c>
      <c r="J146" s="221">
        <v>0.86968838526912184</v>
      </c>
      <c r="K146" s="342">
        <v>89</v>
      </c>
      <c r="L146" s="221">
        <v>0.28990228013029318</v>
      </c>
      <c r="M146" s="342">
        <v>280</v>
      </c>
      <c r="N146" s="221">
        <v>0.91205211726384361</v>
      </c>
      <c r="O146" s="342">
        <v>187</v>
      </c>
      <c r="P146" s="221">
        <v>0.60912052117263848</v>
      </c>
      <c r="Q146" s="219">
        <v>292</v>
      </c>
      <c r="R146" s="343">
        <v>0.97602739726027399</v>
      </c>
      <c r="S146" s="219">
        <v>285</v>
      </c>
      <c r="T146" s="221">
        <v>0.82719546742209626</v>
      </c>
      <c r="U146" s="219">
        <v>276</v>
      </c>
      <c r="V146" s="221">
        <v>0.78186968838526916</v>
      </c>
      <c r="W146" s="219">
        <v>135</v>
      </c>
      <c r="X146" s="344">
        <v>0.4891304347826087</v>
      </c>
      <c r="Y146" s="225">
        <v>25</v>
      </c>
      <c r="Z146" s="338">
        <v>17</v>
      </c>
      <c r="AA146" s="197">
        <v>0.68</v>
      </c>
      <c r="AB146" s="336">
        <v>11</v>
      </c>
      <c r="AC146" s="37">
        <v>0.6470588235294118</v>
      </c>
      <c r="AD146" s="336">
        <v>16</v>
      </c>
      <c r="AE146" s="37">
        <v>0.64</v>
      </c>
      <c r="AF146" s="336">
        <v>2</v>
      </c>
      <c r="AG146" s="37">
        <v>0.125</v>
      </c>
      <c r="AH146" s="336">
        <v>11</v>
      </c>
      <c r="AI146" s="37">
        <v>0.6875</v>
      </c>
      <c r="AJ146" s="336">
        <v>4</v>
      </c>
      <c r="AK146" s="37">
        <v>0.25</v>
      </c>
      <c r="AL146" s="207">
        <v>15</v>
      </c>
      <c r="AM146" s="208">
        <v>0.6</v>
      </c>
      <c r="AN146" s="207">
        <v>14</v>
      </c>
      <c r="AO146" s="208">
        <v>0.93333333333333335</v>
      </c>
      <c r="AP146" s="207">
        <v>13</v>
      </c>
      <c r="AQ146" s="208">
        <v>0.52</v>
      </c>
      <c r="AR146" s="207">
        <v>3</v>
      </c>
      <c r="AS146" s="208">
        <v>0.23076923076923078</v>
      </c>
      <c r="AT146" s="228">
        <v>320</v>
      </c>
      <c r="AU146" s="340">
        <v>299</v>
      </c>
      <c r="AV146" s="210">
        <v>0.93437499999999996</v>
      </c>
      <c r="AW146" s="334">
        <v>222</v>
      </c>
      <c r="AX146" s="211">
        <v>0.74247491638795982</v>
      </c>
      <c r="AY146" s="334">
        <v>285</v>
      </c>
      <c r="AZ146" s="211">
        <v>0.890625</v>
      </c>
      <c r="BA146" s="334">
        <v>84</v>
      </c>
      <c r="BB146" s="211">
        <v>0.29473684210526313</v>
      </c>
      <c r="BC146" s="334">
        <v>264</v>
      </c>
      <c r="BD146" s="211">
        <v>0.9263157894736842</v>
      </c>
      <c r="BE146" s="334">
        <v>179</v>
      </c>
      <c r="BF146" s="211">
        <v>0.62807017543859645</v>
      </c>
      <c r="BG146" s="212">
        <v>271</v>
      </c>
      <c r="BH146" s="211">
        <v>0.84687500000000004</v>
      </c>
      <c r="BI146" s="212">
        <v>265</v>
      </c>
      <c r="BJ146" s="211">
        <v>0.97785977859778594</v>
      </c>
      <c r="BK146" s="212">
        <v>257</v>
      </c>
      <c r="BL146" s="211">
        <v>0.80312499999999998</v>
      </c>
      <c r="BM146" s="212">
        <v>129</v>
      </c>
      <c r="BN146" s="211">
        <v>0.50194552529182879</v>
      </c>
    </row>
    <row r="147" spans="3:66" x14ac:dyDescent="0.3">
      <c r="C147" s="186" t="s">
        <v>1282</v>
      </c>
      <c r="D147" s="219">
        <v>342</v>
      </c>
      <c r="E147" s="342">
        <v>285</v>
      </c>
      <c r="F147" s="220">
        <v>0.83333333333333337</v>
      </c>
      <c r="G147" s="342">
        <v>249</v>
      </c>
      <c r="H147" s="221">
        <v>0.87368421052631584</v>
      </c>
      <c r="I147" s="342">
        <v>275</v>
      </c>
      <c r="J147" s="221">
        <v>0.80409356725146197</v>
      </c>
      <c r="K147" s="342">
        <v>136</v>
      </c>
      <c r="L147" s="221">
        <v>0.49454545454545457</v>
      </c>
      <c r="M147" s="342">
        <v>266</v>
      </c>
      <c r="N147" s="221">
        <v>0.96727272727272728</v>
      </c>
      <c r="O147" s="342">
        <v>213</v>
      </c>
      <c r="P147" s="221">
        <v>0.77454545454545454</v>
      </c>
      <c r="Q147" s="219">
        <v>273</v>
      </c>
      <c r="R147" s="343">
        <v>0.9853479853479854</v>
      </c>
      <c r="S147" s="219">
        <v>269</v>
      </c>
      <c r="T147" s="221">
        <v>0.79824561403508776</v>
      </c>
      <c r="U147" s="219">
        <v>246</v>
      </c>
      <c r="V147" s="221">
        <v>0.7192982456140351</v>
      </c>
      <c r="W147" s="219">
        <v>163</v>
      </c>
      <c r="X147" s="344">
        <v>0.66260162601626016</v>
      </c>
      <c r="Y147" s="225">
        <v>15</v>
      </c>
      <c r="Z147" s="338">
        <v>11</v>
      </c>
      <c r="AA147" s="197">
        <v>0.73333333333333328</v>
      </c>
      <c r="AB147" s="336">
        <v>10</v>
      </c>
      <c r="AC147" s="37">
        <v>0.90909090909090906</v>
      </c>
      <c r="AD147" s="336">
        <v>12</v>
      </c>
      <c r="AE147" s="37">
        <v>0.8</v>
      </c>
      <c r="AF147" s="336">
        <v>0</v>
      </c>
      <c r="AG147" s="37">
        <v>0</v>
      </c>
      <c r="AH147" s="336">
        <v>12</v>
      </c>
      <c r="AI147" s="37">
        <v>1</v>
      </c>
      <c r="AJ147" s="336">
        <v>4</v>
      </c>
      <c r="AK147" s="37">
        <v>0.33333333333333331</v>
      </c>
      <c r="AL147" s="207">
        <v>11</v>
      </c>
      <c r="AM147" s="208">
        <v>0.73333333333333328</v>
      </c>
      <c r="AN147" s="207">
        <v>11</v>
      </c>
      <c r="AO147" s="208">
        <v>1</v>
      </c>
      <c r="AP147" s="207">
        <v>8</v>
      </c>
      <c r="AQ147" s="208">
        <v>0.53333333333333333</v>
      </c>
      <c r="AR147" s="207">
        <v>2</v>
      </c>
      <c r="AS147" s="208">
        <v>0.25</v>
      </c>
      <c r="AT147" s="228">
        <v>326</v>
      </c>
      <c r="AU147" s="340">
        <v>274</v>
      </c>
      <c r="AV147" s="210">
        <v>0.8404907975460123</v>
      </c>
      <c r="AW147" s="334">
        <v>239</v>
      </c>
      <c r="AX147" s="211">
        <v>0.87226277372262773</v>
      </c>
      <c r="AY147" s="334">
        <v>263</v>
      </c>
      <c r="AZ147" s="211">
        <v>0.80674846625766872</v>
      </c>
      <c r="BA147" s="334">
        <v>136</v>
      </c>
      <c r="BB147" s="211">
        <v>0.5171102661596958</v>
      </c>
      <c r="BC147" s="334">
        <v>254</v>
      </c>
      <c r="BD147" s="211">
        <v>0.96577946768060841</v>
      </c>
      <c r="BE147" s="334">
        <v>209</v>
      </c>
      <c r="BF147" s="211">
        <v>0.79467680608365021</v>
      </c>
      <c r="BG147" s="212">
        <v>262</v>
      </c>
      <c r="BH147" s="211">
        <v>0.80368098159509205</v>
      </c>
      <c r="BI147" s="212">
        <v>258</v>
      </c>
      <c r="BJ147" s="211">
        <v>0.98473282442748089</v>
      </c>
      <c r="BK147" s="212">
        <v>238</v>
      </c>
      <c r="BL147" s="211">
        <v>0.73006134969325154</v>
      </c>
      <c r="BM147" s="212">
        <v>161</v>
      </c>
      <c r="BN147" s="211">
        <v>0.67647058823529416</v>
      </c>
    </row>
    <row r="148" spans="3:66" x14ac:dyDescent="0.3">
      <c r="C148" s="186" t="s">
        <v>1283</v>
      </c>
      <c r="D148" s="219">
        <v>888</v>
      </c>
      <c r="E148" s="342">
        <v>825</v>
      </c>
      <c r="F148" s="220">
        <v>0.92905405405405406</v>
      </c>
      <c r="G148" s="342">
        <v>485</v>
      </c>
      <c r="H148" s="221">
        <v>0.58787878787878789</v>
      </c>
      <c r="I148" s="342">
        <v>762</v>
      </c>
      <c r="J148" s="221">
        <v>0.85810810810810811</v>
      </c>
      <c r="K148" s="342">
        <v>260</v>
      </c>
      <c r="L148" s="221">
        <v>0.34120734908136485</v>
      </c>
      <c r="M148" s="342">
        <v>721</v>
      </c>
      <c r="N148" s="221">
        <v>0.9461942257217848</v>
      </c>
      <c r="O148" s="342">
        <v>504</v>
      </c>
      <c r="P148" s="221">
        <v>0.66141732283464572</v>
      </c>
      <c r="Q148" s="219">
        <v>692</v>
      </c>
      <c r="R148" s="343">
        <v>0.88005780346820806</v>
      </c>
      <c r="S148" s="219">
        <v>609</v>
      </c>
      <c r="T148" s="221">
        <v>0.77927927927927931</v>
      </c>
      <c r="U148" s="219">
        <v>667</v>
      </c>
      <c r="V148" s="221">
        <v>0.75112612612612617</v>
      </c>
      <c r="W148" s="219">
        <v>244</v>
      </c>
      <c r="X148" s="344">
        <v>0.36581709145427288</v>
      </c>
      <c r="Y148" s="225">
        <v>40</v>
      </c>
      <c r="Z148" s="338">
        <v>27</v>
      </c>
      <c r="AA148" s="197">
        <v>0.67500000000000004</v>
      </c>
      <c r="AB148" s="336">
        <v>16</v>
      </c>
      <c r="AC148" s="37">
        <v>0.59259259259259256</v>
      </c>
      <c r="AD148" s="336">
        <v>28</v>
      </c>
      <c r="AE148" s="37">
        <v>0.7</v>
      </c>
      <c r="AF148" s="336">
        <v>2</v>
      </c>
      <c r="AG148" s="37">
        <v>7.1428571428571425E-2</v>
      </c>
      <c r="AH148" s="336">
        <v>24</v>
      </c>
      <c r="AI148" s="37">
        <v>0.8571428571428571</v>
      </c>
      <c r="AJ148" s="336">
        <v>9</v>
      </c>
      <c r="AK148" s="37">
        <v>0.32142857142857145</v>
      </c>
      <c r="AL148" s="207">
        <v>22</v>
      </c>
      <c r="AM148" s="208">
        <v>0.55000000000000004</v>
      </c>
      <c r="AN148" s="207">
        <v>19</v>
      </c>
      <c r="AO148" s="208">
        <v>0.86363636363636365</v>
      </c>
      <c r="AP148" s="207">
        <v>20</v>
      </c>
      <c r="AQ148" s="208">
        <v>0.5</v>
      </c>
      <c r="AR148" s="207">
        <v>4</v>
      </c>
      <c r="AS148" s="208">
        <v>0.2</v>
      </c>
      <c r="AT148" s="228">
        <v>826</v>
      </c>
      <c r="AU148" s="340">
        <v>778</v>
      </c>
      <c r="AV148" s="210">
        <v>0.9418886198547215</v>
      </c>
      <c r="AW148" s="334">
        <v>463</v>
      </c>
      <c r="AX148" s="211">
        <v>0.59511568123393321</v>
      </c>
      <c r="AY148" s="334">
        <v>715</v>
      </c>
      <c r="AZ148" s="211">
        <v>0.86561743341404362</v>
      </c>
      <c r="BA148" s="334">
        <v>248</v>
      </c>
      <c r="BB148" s="211">
        <v>0.34685314685314683</v>
      </c>
      <c r="BC148" s="334">
        <v>679</v>
      </c>
      <c r="BD148" s="211">
        <v>0.94965034965034967</v>
      </c>
      <c r="BE148" s="334">
        <v>481</v>
      </c>
      <c r="BF148" s="211">
        <v>0.67272727272727273</v>
      </c>
      <c r="BG148" s="212">
        <v>652</v>
      </c>
      <c r="BH148" s="211">
        <v>0.78934624697336564</v>
      </c>
      <c r="BI148" s="212">
        <v>574</v>
      </c>
      <c r="BJ148" s="211">
        <v>0.88036809815950923</v>
      </c>
      <c r="BK148" s="212">
        <v>630</v>
      </c>
      <c r="BL148" s="211">
        <v>0.76271186440677963</v>
      </c>
      <c r="BM148" s="212">
        <v>237</v>
      </c>
      <c r="BN148" s="211">
        <v>0.37619047619047619</v>
      </c>
    </row>
    <row r="149" spans="3:66" x14ac:dyDescent="0.3">
      <c r="C149" s="186" t="s">
        <v>1284</v>
      </c>
      <c r="D149" s="219">
        <v>279</v>
      </c>
      <c r="E149" s="342">
        <v>269</v>
      </c>
      <c r="F149" s="220">
        <v>0.96415770609318996</v>
      </c>
      <c r="G149" s="342">
        <v>174</v>
      </c>
      <c r="H149" s="221">
        <v>0.64684014869888473</v>
      </c>
      <c r="I149" s="342">
        <v>270</v>
      </c>
      <c r="J149" s="221">
        <v>0.967741935483871</v>
      </c>
      <c r="K149" s="342">
        <v>80</v>
      </c>
      <c r="L149" s="221">
        <v>0.29629629629629628</v>
      </c>
      <c r="M149" s="342">
        <v>250</v>
      </c>
      <c r="N149" s="221">
        <v>0.92592592592592593</v>
      </c>
      <c r="O149" s="342">
        <v>161</v>
      </c>
      <c r="P149" s="221">
        <v>0.59629629629629632</v>
      </c>
      <c r="Q149" s="219">
        <v>262</v>
      </c>
      <c r="R149" s="343">
        <v>0.85877862595419852</v>
      </c>
      <c r="S149" s="219">
        <v>225</v>
      </c>
      <c r="T149" s="221">
        <v>0.93906810035842292</v>
      </c>
      <c r="U149" s="219">
        <v>257</v>
      </c>
      <c r="V149" s="221">
        <v>0.92114695340501795</v>
      </c>
      <c r="W149" s="219">
        <v>91</v>
      </c>
      <c r="X149" s="344">
        <v>0.35408560311284049</v>
      </c>
      <c r="Y149" s="225">
        <v>9</v>
      </c>
      <c r="Z149" s="338">
        <v>8</v>
      </c>
      <c r="AA149" s="197">
        <v>0.88888888888888884</v>
      </c>
      <c r="AB149" s="336">
        <v>5</v>
      </c>
      <c r="AC149" s="37">
        <v>0.625</v>
      </c>
      <c r="AD149" s="336">
        <v>8</v>
      </c>
      <c r="AE149" s="37">
        <v>0.88888888888888884</v>
      </c>
      <c r="AF149" s="336">
        <v>1</v>
      </c>
      <c r="AG149" s="37">
        <v>0.125</v>
      </c>
      <c r="AH149" s="336">
        <v>6</v>
      </c>
      <c r="AI149" s="37">
        <v>0.75</v>
      </c>
      <c r="AJ149" s="336">
        <v>1</v>
      </c>
      <c r="AK149" s="37">
        <v>0.125</v>
      </c>
      <c r="AL149" s="207">
        <v>8</v>
      </c>
      <c r="AM149" s="208">
        <v>0.88888888888888884</v>
      </c>
      <c r="AN149" s="207">
        <v>7</v>
      </c>
      <c r="AO149" s="208">
        <v>0.875</v>
      </c>
      <c r="AP149" s="207">
        <v>8</v>
      </c>
      <c r="AQ149" s="208">
        <v>0.88888888888888884</v>
      </c>
      <c r="AR149" s="207">
        <v>1</v>
      </c>
      <c r="AS149" s="208">
        <v>0.125</v>
      </c>
      <c r="AT149" s="228">
        <v>268</v>
      </c>
      <c r="AU149" s="340">
        <v>259</v>
      </c>
      <c r="AV149" s="210">
        <v>0.96641791044776115</v>
      </c>
      <c r="AW149" s="334">
        <v>167</v>
      </c>
      <c r="AX149" s="211">
        <v>0.64478764478764483</v>
      </c>
      <c r="AY149" s="334">
        <v>260</v>
      </c>
      <c r="AZ149" s="211">
        <v>0.97014925373134331</v>
      </c>
      <c r="BA149" s="334">
        <v>78</v>
      </c>
      <c r="BB149" s="211">
        <v>0.3</v>
      </c>
      <c r="BC149" s="334">
        <v>242</v>
      </c>
      <c r="BD149" s="211">
        <v>0.93076923076923079</v>
      </c>
      <c r="BE149" s="334">
        <v>159</v>
      </c>
      <c r="BF149" s="211">
        <v>0.61153846153846159</v>
      </c>
      <c r="BG149" s="212">
        <v>252</v>
      </c>
      <c r="BH149" s="211">
        <v>0.94029850746268662</v>
      </c>
      <c r="BI149" s="212">
        <v>216</v>
      </c>
      <c r="BJ149" s="211">
        <v>0.8571428571428571</v>
      </c>
      <c r="BK149" s="212">
        <v>247</v>
      </c>
      <c r="BL149" s="211">
        <v>0.92164179104477617</v>
      </c>
      <c r="BM149" s="212">
        <v>89</v>
      </c>
      <c r="BN149" s="211">
        <v>0.36032388663967613</v>
      </c>
    </row>
    <row r="150" spans="3:66" x14ac:dyDescent="0.3">
      <c r="C150" s="186" t="s">
        <v>1285</v>
      </c>
      <c r="D150" s="219">
        <v>285</v>
      </c>
      <c r="E150" s="342">
        <v>279</v>
      </c>
      <c r="F150" s="220">
        <v>0.97894736842105268</v>
      </c>
      <c r="G150" s="342">
        <v>220</v>
      </c>
      <c r="H150" s="221">
        <v>0.78853046594982079</v>
      </c>
      <c r="I150" s="342">
        <v>256</v>
      </c>
      <c r="J150" s="221">
        <v>0.89824561403508774</v>
      </c>
      <c r="K150" s="342">
        <v>108</v>
      </c>
      <c r="L150" s="221">
        <v>0.421875</v>
      </c>
      <c r="M150" s="342">
        <v>241</v>
      </c>
      <c r="N150" s="221">
        <v>0.94140625</v>
      </c>
      <c r="O150" s="342">
        <v>184</v>
      </c>
      <c r="P150" s="221">
        <v>0.71875</v>
      </c>
      <c r="Q150" s="219">
        <v>242</v>
      </c>
      <c r="R150" s="343">
        <v>0.96694214876033058</v>
      </c>
      <c r="S150" s="219">
        <v>234</v>
      </c>
      <c r="T150" s="221">
        <v>0.84912280701754383</v>
      </c>
      <c r="U150" s="219">
        <v>239</v>
      </c>
      <c r="V150" s="221">
        <v>0.83859649122807023</v>
      </c>
      <c r="W150" s="219">
        <v>133</v>
      </c>
      <c r="X150" s="344">
        <v>0.55648535564853552</v>
      </c>
      <c r="Y150" s="225">
        <v>16</v>
      </c>
      <c r="Z150" s="338">
        <v>13</v>
      </c>
      <c r="AA150" s="197">
        <v>0.8125</v>
      </c>
      <c r="AB150" s="336">
        <v>11</v>
      </c>
      <c r="AC150" s="37">
        <v>0.84615384615384615</v>
      </c>
      <c r="AD150" s="336">
        <v>10</v>
      </c>
      <c r="AE150" s="37">
        <v>0.625</v>
      </c>
      <c r="AF150" s="336">
        <v>1</v>
      </c>
      <c r="AG150" s="37">
        <v>0.1</v>
      </c>
      <c r="AH150" s="336">
        <v>10</v>
      </c>
      <c r="AI150" s="37">
        <v>1</v>
      </c>
      <c r="AJ150" s="336">
        <v>3</v>
      </c>
      <c r="AK150" s="37">
        <v>0.3</v>
      </c>
      <c r="AL150" s="207">
        <v>10</v>
      </c>
      <c r="AM150" s="208">
        <v>0.625</v>
      </c>
      <c r="AN150" s="207">
        <v>10</v>
      </c>
      <c r="AO150" s="208">
        <v>1</v>
      </c>
      <c r="AP150" s="207">
        <v>9</v>
      </c>
      <c r="AQ150" s="208">
        <v>0.5625</v>
      </c>
      <c r="AR150" s="207">
        <v>3</v>
      </c>
      <c r="AS150" s="208">
        <v>0.33333333333333331</v>
      </c>
      <c r="AT150" s="228">
        <v>267</v>
      </c>
      <c r="AU150" s="340">
        <v>264</v>
      </c>
      <c r="AV150" s="210">
        <v>0.9887640449438202</v>
      </c>
      <c r="AW150" s="334">
        <v>208</v>
      </c>
      <c r="AX150" s="211">
        <v>0.78787878787878785</v>
      </c>
      <c r="AY150" s="334">
        <v>244</v>
      </c>
      <c r="AZ150" s="211">
        <v>0.91385767790262173</v>
      </c>
      <c r="BA150" s="334">
        <v>106</v>
      </c>
      <c r="BB150" s="211">
        <v>0.4344262295081967</v>
      </c>
      <c r="BC150" s="334">
        <v>230</v>
      </c>
      <c r="BD150" s="211">
        <v>0.94262295081967218</v>
      </c>
      <c r="BE150" s="334">
        <v>180</v>
      </c>
      <c r="BF150" s="211">
        <v>0.73770491803278693</v>
      </c>
      <c r="BG150" s="212">
        <v>230</v>
      </c>
      <c r="BH150" s="211">
        <v>0.86142322097378277</v>
      </c>
      <c r="BI150" s="212">
        <v>222</v>
      </c>
      <c r="BJ150" s="211">
        <v>0.9652173913043478</v>
      </c>
      <c r="BK150" s="212">
        <v>228</v>
      </c>
      <c r="BL150" s="211">
        <v>0.8539325842696629</v>
      </c>
      <c r="BM150" s="212">
        <v>129</v>
      </c>
      <c r="BN150" s="211">
        <v>0.56578947368421051</v>
      </c>
    </row>
    <row r="151" spans="3:66" x14ac:dyDescent="0.3">
      <c r="C151" s="186" t="s">
        <v>1286</v>
      </c>
      <c r="D151" s="219">
        <v>196</v>
      </c>
      <c r="E151" s="342">
        <v>153</v>
      </c>
      <c r="F151" s="220">
        <v>0.78061224489795922</v>
      </c>
      <c r="G151" s="342">
        <v>56</v>
      </c>
      <c r="H151" s="221">
        <v>0.36601307189542481</v>
      </c>
      <c r="I151" s="342">
        <v>166</v>
      </c>
      <c r="J151" s="221">
        <v>0.84693877551020413</v>
      </c>
      <c r="K151" s="342">
        <v>48</v>
      </c>
      <c r="L151" s="221">
        <v>0.28915662650602408</v>
      </c>
      <c r="M151" s="342">
        <v>150</v>
      </c>
      <c r="N151" s="221">
        <v>0.90361445783132532</v>
      </c>
      <c r="O151" s="342">
        <v>95</v>
      </c>
      <c r="P151" s="221">
        <v>0.57228915662650603</v>
      </c>
      <c r="Q151" s="219">
        <v>152</v>
      </c>
      <c r="R151" s="343">
        <v>0.91447368421052633</v>
      </c>
      <c r="S151" s="219">
        <v>139</v>
      </c>
      <c r="T151" s="221">
        <v>0.77551020408163263</v>
      </c>
      <c r="U151" s="219">
        <v>133</v>
      </c>
      <c r="V151" s="221">
        <v>0.6785714285714286</v>
      </c>
      <c r="W151" s="219">
        <v>27</v>
      </c>
      <c r="X151" s="344">
        <v>0.20300751879699247</v>
      </c>
      <c r="Y151" s="225">
        <v>18</v>
      </c>
      <c r="Z151" s="338">
        <v>8</v>
      </c>
      <c r="AA151" s="197">
        <v>0.44444444444444442</v>
      </c>
      <c r="AB151" s="336">
        <v>3</v>
      </c>
      <c r="AC151" s="37">
        <v>0.375</v>
      </c>
      <c r="AD151" s="336">
        <v>8</v>
      </c>
      <c r="AE151" s="37">
        <v>0.44444444444444442</v>
      </c>
      <c r="AF151" s="336">
        <v>1</v>
      </c>
      <c r="AG151" s="37">
        <v>0.125</v>
      </c>
      <c r="AH151" s="336">
        <v>8</v>
      </c>
      <c r="AI151" s="37">
        <v>1</v>
      </c>
      <c r="AJ151" s="336">
        <v>2</v>
      </c>
      <c r="AK151" s="37">
        <v>0.25</v>
      </c>
      <c r="AL151" s="207">
        <v>8</v>
      </c>
      <c r="AM151" s="208">
        <v>0.44444444444444442</v>
      </c>
      <c r="AN151" s="207">
        <v>8</v>
      </c>
      <c r="AO151" s="208">
        <v>1</v>
      </c>
      <c r="AP151" s="207">
        <v>7</v>
      </c>
      <c r="AQ151" s="208">
        <v>0.3888888888888889</v>
      </c>
      <c r="AR151" s="207">
        <v>0</v>
      </c>
      <c r="AS151" s="208">
        <v>0</v>
      </c>
      <c r="AT151" s="228">
        <v>177</v>
      </c>
      <c r="AU151" s="340">
        <v>144</v>
      </c>
      <c r="AV151" s="210">
        <v>0.81355932203389836</v>
      </c>
      <c r="AW151" s="334">
        <v>53</v>
      </c>
      <c r="AX151" s="211">
        <v>0.36805555555555558</v>
      </c>
      <c r="AY151" s="334">
        <v>157</v>
      </c>
      <c r="AZ151" s="211">
        <v>0.88700564971751417</v>
      </c>
      <c r="BA151" s="334">
        <v>47</v>
      </c>
      <c r="BB151" s="211">
        <v>0.29936305732484075</v>
      </c>
      <c r="BC151" s="334">
        <v>142</v>
      </c>
      <c r="BD151" s="211">
        <v>0.90445859872611467</v>
      </c>
      <c r="BE151" s="334">
        <v>93</v>
      </c>
      <c r="BF151" s="211">
        <v>0.59235668789808915</v>
      </c>
      <c r="BG151" s="212">
        <v>143</v>
      </c>
      <c r="BH151" s="211">
        <v>0.80790960451977401</v>
      </c>
      <c r="BI151" s="212">
        <v>131</v>
      </c>
      <c r="BJ151" s="211">
        <v>0.91608391608391604</v>
      </c>
      <c r="BK151" s="212">
        <v>125</v>
      </c>
      <c r="BL151" s="211">
        <v>0.70621468926553677</v>
      </c>
      <c r="BM151" s="212">
        <v>27</v>
      </c>
      <c r="BN151" s="211">
        <v>0.216</v>
      </c>
    </row>
    <row r="152" spans="3:66" x14ac:dyDescent="0.3">
      <c r="C152" s="186" t="s">
        <v>1287</v>
      </c>
      <c r="D152" s="219">
        <v>638</v>
      </c>
      <c r="E152" s="342">
        <v>507</v>
      </c>
      <c r="F152" s="220">
        <v>0.79467084639498431</v>
      </c>
      <c r="G152" s="342">
        <v>346</v>
      </c>
      <c r="H152" s="221">
        <v>0.68244575936883634</v>
      </c>
      <c r="I152" s="342">
        <v>554</v>
      </c>
      <c r="J152" s="221">
        <v>0.86833855799373039</v>
      </c>
      <c r="K152" s="342">
        <v>156</v>
      </c>
      <c r="L152" s="221">
        <v>0.28158844765342961</v>
      </c>
      <c r="M152" s="342">
        <v>511</v>
      </c>
      <c r="N152" s="221">
        <v>0.92238267148014441</v>
      </c>
      <c r="O152" s="342">
        <v>362</v>
      </c>
      <c r="P152" s="221">
        <v>0.6534296028880866</v>
      </c>
      <c r="Q152" s="219">
        <v>529</v>
      </c>
      <c r="R152" s="343">
        <v>0.89792060491493386</v>
      </c>
      <c r="S152" s="219">
        <v>475</v>
      </c>
      <c r="T152" s="221">
        <v>0.82915360501567403</v>
      </c>
      <c r="U152" s="219">
        <v>461</v>
      </c>
      <c r="V152" s="221">
        <v>0.72257053291536055</v>
      </c>
      <c r="W152" s="219">
        <v>197</v>
      </c>
      <c r="X152" s="344">
        <v>0.42733188720173537</v>
      </c>
      <c r="Y152" s="225">
        <v>49</v>
      </c>
      <c r="Z152" s="338">
        <v>28</v>
      </c>
      <c r="AA152" s="197">
        <v>0.5714285714285714</v>
      </c>
      <c r="AB152" s="336">
        <v>22</v>
      </c>
      <c r="AC152" s="37">
        <v>0.7857142857142857</v>
      </c>
      <c r="AD152" s="336">
        <v>37</v>
      </c>
      <c r="AE152" s="37">
        <v>0.75510204081632648</v>
      </c>
      <c r="AF152" s="336">
        <v>3</v>
      </c>
      <c r="AG152" s="37">
        <v>8.1081081081081086E-2</v>
      </c>
      <c r="AH152" s="336">
        <v>34</v>
      </c>
      <c r="AI152" s="37">
        <v>0.91891891891891897</v>
      </c>
      <c r="AJ152" s="336">
        <v>12</v>
      </c>
      <c r="AK152" s="37">
        <v>0.32432432432432434</v>
      </c>
      <c r="AL152" s="207">
        <v>34</v>
      </c>
      <c r="AM152" s="208">
        <v>0.69387755102040816</v>
      </c>
      <c r="AN152" s="207">
        <v>32</v>
      </c>
      <c r="AO152" s="208">
        <v>0.94117647058823528</v>
      </c>
      <c r="AP152" s="207">
        <v>25</v>
      </c>
      <c r="AQ152" s="208">
        <v>0.51020408163265307</v>
      </c>
      <c r="AR152" s="207">
        <v>8</v>
      </c>
      <c r="AS152" s="208">
        <v>0.32</v>
      </c>
      <c r="AT152" s="228">
        <v>581</v>
      </c>
      <c r="AU152" s="340">
        <v>474</v>
      </c>
      <c r="AV152" s="210">
        <v>0.81583476764199658</v>
      </c>
      <c r="AW152" s="334">
        <v>321</v>
      </c>
      <c r="AX152" s="211">
        <v>0.67721518987341767</v>
      </c>
      <c r="AY152" s="334">
        <v>512</v>
      </c>
      <c r="AZ152" s="211">
        <v>0.88123924268502585</v>
      </c>
      <c r="BA152" s="334">
        <v>152</v>
      </c>
      <c r="BB152" s="211">
        <v>0.296875</v>
      </c>
      <c r="BC152" s="334">
        <v>472</v>
      </c>
      <c r="BD152" s="211">
        <v>0.921875</v>
      </c>
      <c r="BE152" s="334">
        <v>347</v>
      </c>
      <c r="BF152" s="211">
        <v>0.677734375</v>
      </c>
      <c r="BG152" s="212">
        <v>491</v>
      </c>
      <c r="BH152" s="211">
        <v>0.84509466437177283</v>
      </c>
      <c r="BI152" s="212">
        <v>440</v>
      </c>
      <c r="BJ152" s="211">
        <v>0.89613034623217924</v>
      </c>
      <c r="BK152" s="212">
        <v>432</v>
      </c>
      <c r="BL152" s="211">
        <v>0.74354561101549055</v>
      </c>
      <c r="BM152" s="212">
        <v>188</v>
      </c>
      <c r="BN152" s="211">
        <v>0.43518518518518517</v>
      </c>
    </row>
    <row r="153" spans="3:66" x14ac:dyDescent="0.3">
      <c r="C153" s="32" t="s">
        <v>133</v>
      </c>
      <c r="D153" s="219">
        <v>31804</v>
      </c>
      <c r="E153" s="342">
        <v>28854</v>
      </c>
      <c r="F153" s="220">
        <v>0.90724437177713491</v>
      </c>
      <c r="G153" s="342">
        <v>20982</v>
      </c>
      <c r="H153" s="221">
        <v>0.72717820752755247</v>
      </c>
      <c r="I153" s="342">
        <v>28745</v>
      </c>
      <c r="J153" s="221">
        <v>0.90381712992076468</v>
      </c>
      <c r="K153" s="342">
        <v>7751</v>
      </c>
      <c r="L153" s="221">
        <v>0.26964689511219342</v>
      </c>
      <c r="M153" s="342">
        <v>25665</v>
      </c>
      <c r="N153" s="221">
        <v>0.89285093059662546</v>
      </c>
      <c r="O153" s="342">
        <v>16776</v>
      </c>
      <c r="P153" s="221">
        <v>0.58361454165941906</v>
      </c>
      <c r="Q153" s="219">
        <v>27644</v>
      </c>
      <c r="R153" s="343">
        <v>0.90446389813341055</v>
      </c>
      <c r="S153" s="219">
        <v>25003</v>
      </c>
      <c r="T153" s="221">
        <v>0.86919884291284111</v>
      </c>
      <c r="U153" s="219">
        <v>26439</v>
      </c>
      <c r="V153" s="221">
        <v>0.83131052697773866</v>
      </c>
      <c r="W153" s="219">
        <v>11274</v>
      </c>
      <c r="X153" s="344">
        <v>0.42641552252354475</v>
      </c>
      <c r="Y153" s="225">
        <v>1006</v>
      </c>
      <c r="Z153" s="338">
        <v>748</v>
      </c>
      <c r="AA153" s="197">
        <v>0.74353876739562619</v>
      </c>
      <c r="AB153" s="336">
        <v>593</v>
      </c>
      <c r="AC153" s="37">
        <v>0.79278074866310155</v>
      </c>
      <c r="AD153" s="336">
        <v>701</v>
      </c>
      <c r="AE153" s="37">
        <v>0.69681908548707749</v>
      </c>
      <c r="AF153" s="336">
        <v>112</v>
      </c>
      <c r="AG153" s="37">
        <v>0.15977175463623394</v>
      </c>
      <c r="AH153" s="336">
        <v>590</v>
      </c>
      <c r="AI153" s="37">
        <v>0.84165477888730389</v>
      </c>
      <c r="AJ153" s="336">
        <v>286</v>
      </c>
      <c r="AK153" s="37">
        <v>0.40798858773181168</v>
      </c>
      <c r="AL153" s="207">
        <v>522</v>
      </c>
      <c r="AM153" s="208">
        <v>0.5188866799204771</v>
      </c>
      <c r="AN153" s="207">
        <v>483</v>
      </c>
      <c r="AO153" s="208">
        <v>0.92528735632183912</v>
      </c>
      <c r="AP153" s="207">
        <v>475</v>
      </c>
      <c r="AQ153" s="208">
        <v>0.47216699801192841</v>
      </c>
      <c r="AR153" s="207">
        <v>155</v>
      </c>
      <c r="AS153" s="208">
        <v>0.32631578947368423</v>
      </c>
      <c r="AT153" s="228">
        <v>30417</v>
      </c>
      <c r="AU153" s="340">
        <v>27878</v>
      </c>
      <c r="AV153" s="210">
        <v>0.91652694217049679</v>
      </c>
      <c r="AW153" s="334">
        <v>20698</v>
      </c>
      <c r="AX153" s="211">
        <v>0.74244924313078409</v>
      </c>
      <c r="AY153" s="334">
        <v>27821</v>
      </c>
      <c r="AZ153" s="211">
        <v>0.91465299010421808</v>
      </c>
      <c r="BA153" s="334">
        <v>7696</v>
      </c>
      <c r="BB153" s="211">
        <v>0.2766255706121275</v>
      </c>
      <c r="BC153" s="334">
        <v>25509</v>
      </c>
      <c r="BD153" s="211">
        <v>0.91689730778908018</v>
      </c>
      <c r="BE153" s="334">
        <v>16748</v>
      </c>
      <c r="BF153" s="211">
        <v>0.60199130153481184</v>
      </c>
      <c r="BG153" s="212">
        <v>26911</v>
      </c>
      <c r="BH153" s="211">
        <v>0.88473550974783843</v>
      </c>
      <c r="BI153" s="212">
        <v>25044</v>
      </c>
      <c r="BJ153" s="211">
        <v>0.93062316524841138</v>
      </c>
      <c r="BK153" s="212">
        <v>25774</v>
      </c>
      <c r="BL153" s="211">
        <v>0.84735509747838378</v>
      </c>
      <c r="BM153" s="212">
        <v>11352</v>
      </c>
      <c r="BN153" s="211">
        <v>0.44044385815162568</v>
      </c>
    </row>
    <row r="154" spans="3:66" x14ac:dyDescent="0.3">
      <c r="C154" s="195" t="s">
        <v>137</v>
      </c>
      <c r="D154" s="219">
        <v>5758</v>
      </c>
      <c r="E154" s="342">
        <v>5180</v>
      </c>
      <c r="F154" s="220">
        <v>0.89961792288989229</v>
      </c>
      <c r="G154" s="342">
        <v>3481</v>
      </c>
      <c r="H154" s="221">
        <v>0.67200772200772196</v>
      </c>
      <c r="I154" s="342">
        <v>5217</v>
      </c>
      <c r="J154" s="221">
        <v>0.90604376519624874</v>
      </c>
      <c r="K154" s="342">
        <v>1463</v>
      </c>
      <c r="L154" s="221">
        <v>0.28042936553574849</v>
      </c>
      <c r="M154" s="342">
        <v>4664</v>
      </c>
      <c r="N154" s="221">
        <v>0.89400038336208554</v>
      </c>
      <c r="O154" s="342">
        <v>3121</v>
      </c>
      <c r="P154" s="221">
        <v>0.59823653440674718</v>
      </c>
      <c r="Q154" s="219">
        <v>5014</v>
      </c>
      <c r="R154" s="343">
        <v>0.912445153570004</v>
      </c>
      <c r="S154" s="219">
        <v>4575</v>
      </c>
      <c r="T154" s="221">
        <v>0.87078846821813127</v>
      </c>
      <c r="U154" s="219">
        <v>4743</v>
      </c>
      <c r="V154" s="221">
        <v>0.823723515109413</v>
      </c>
      <c r="W154" s="219">
        <v>1938</v>
      </c>
      <c r="X154" s="344">
        <v>0.40860215053763443</v>
      </c>
      <c r="Y154" s="225">
        <v>136</v>
      </c>
      <c r="Z154" s="338">
        <v>97</v>
      </c>
      <c r="AA154" s="197">
        <v>0.71323529411764708</v>
      </c>
      <c r="AB154" s="336">
        <v>74</v>
      </c>
      <c r="AC154" s="37">
        <v>0.76288659793814428</v>
      </c>
      <c r="AD154" s="336">
        <v>99</v>
      </c>
      <c r="AE154" s="37">
        <v>0.7279411764705882</v>
      </c>
      <c r="AF154" s="336">
        <v>8</v>
      </c>
      <c r="AG154" s="37">
        <v>8.0808080808080815E-2</v>
      </c>
      <c r="AH154" s="336">
        <v>86</v>
      </c>
      <c r="AI154" s="37">
        <v>0.86868686868686873</v>
      </c>
      <c r="AJ154" s="336">
        <v>37</v>
      </c>
      <c r="AK154" s="37">
        <v>0.37373737373737376</v>
      </c>
      <c r="AL154" s="207">
        <v>72</v>
      </c>
      <c r="AM154" s="208">
        <v>0.52941176470588236</v>
      </c>
      <c r="AN154" s="207">
        <v>66</v>
      </c>
      <c r="AO154" s="208">
        <v>0.91666666666666663</v>
      </c>
      <c r="AP154" s="207">
        <v>62</v>
      </c>
      <c r="AQ154" s="208">
        <v>0.45588235294117646</v>
      </c>
      <c r="AR154" s="207">
        <v>17</v>
      </c>
      <c r="AS154" s="208">
        <v>0.27419354838709675</v>
      </c>
      <c r="AT154" s="228">
        <v>5557</v>
      </c>
      <c r="AU154" s="340">
        <v>5045</v>
      </c>
      <c r="AV154" s="210">
        <v>0.90786395537160336</v>
      </c>
      <c r="AW154" s="334">
        <v>3470</v>
      </c>
      <c r="AX154" s="211">
        <v>0.68780971258671952</v>
      </c>
      <c r="AY154" s="334">
        <v>5083</v>
      </c>
      <c r="AZ154" s="211">
        <v>0.91470217743386717</v>
      </c>
      <c r="BA154" s="334">
        <v>1470</v>
      </c>
      <c r="BB154" s="211">
        <v>0.28919929175683651</v>
      </c>
      <c r="BC154" s="334">
        <v>4672</v>
      </c>
      <c r="BD154" s="211">
        <v>0.91914223883533341</v>
      </c>
      <c r="BE154" s="334">
        <v>3137</v>
      </c>
      <c r="BF154" s="211">
        <v>0.61715522329333072</v>
      </c>
      <c r="BG154" s="212">
        <v>4907</v>
      </c>
      <c r="BH154" s="211">
        <v>0.88303041209285582</v>
      </c>
      <c r="BI154" s="212">
        <v>4612</v>
      </c>
      <c r="BJ154" s="211">
        <v>0.93988180150804967</v>
      </c>
      <c r="BK154" s="212">
        <v>4650</v>
      </c>
      <c r="BL154" s="211">
        <v>0.83678243656649276</v>
      </c>
      <c r="BM154" s="212">
        <v>1971</v>
      </c>
      <c r="BN154" s="211">
        <v>0.4238709677419355</v>
      </c>
    </row>
    <row r="155" spans="3:66" x14ac:dyDescent="0.3">
      <c r="C155" s="186" t="s">
        <v>1288</v>
      </c>
      <c r="D155" s="219">
        <v>983</v>
      </c>
      <c r="E155" s="342">
        <v>885</v>
      </c>
      <c r="F155" s="220">
        <v>0.90030518819938965</v>
      </c>
      <c r="G155" s="342">
        <v>531</v>
      </c>
      <c r="H155" s="221">
        <v>0.6</v>
      </c>
      <c r="I155" s="342">
        <v>923</v>
      </c>
      <c r="J155" s="221">
        <v>0.93896236012207523</v>
      </c>
      <c r="K155" s="342">
        <v>254</v>
      </c>
      <c r="L155" s="221">
        <v>0.27518959913326113</v>
      </c>
      <c r="M155" s="342">
        <v>815</v>
      </c>
      <c r="N155" s="221">
        <v>0.8829902491874323</v>
      </c>
      <c r="O155" s="342">
        <v>546</v>
      </c>
      <c r="P155" s="221">
        <v>0.59154929577464788</v>
      </c>
      <c r="Q155" s="219">
        <v>889</v>
      </c>
      <c r="R155" s="343">
        <v>0.9032620922384702</v>
      </c>
      <c r="S155" s="219">
        <v>803</v>
      </c>
      <c r="T155" s="221">
        <v>0.90437436419125128</v>
      </c>
      <c r="U155" s="219">
        <v>832</v>
      </c>
      <c r="V155" s="221">
        <v>0.84638860630722279</v>
      </c>
      <c r="W155" s="219">
        <v>279</v>
      </c>
      <c r="X155" s="344">
        <v>0.33533653846153844</v>
      </c>
      <c r="Y155" s="225">
        <v>22</v>
      </c>
      <c r="Z155" s="338">
        <v>11</v>
      </c>
      <c r="AA155" s="197">
        <v>0.5</v>
      </c>
      <c r="AB155" s="336">
        <v>8</v>
      </c>
      <c r="AC155" s="37">
        <v>0.72727272727272729</v>
      </c>
      <c r="AD155" s="336">
        <v>17</v>
      </c>
      <c r="AE155" s="37">
        <v>0.77272727272727271</v>
      </c>
      <c r="AF155" s="336">
        <v>2</v>
      </c>
      <c r="AG155" s="37">
        <v>0.11764705882352941</v>
      </c>
      <c r="AH155" s="336">
        <v>16</v>
      </c>
      <c r="AI155" s="37">
        <v>0.94117647058823528</v>
      </c>
      <c r="AJ155" s="336">
        <v>6</v>
      </c>
      <c r="AK155" s="37">
        <v>0.35294117647058826</v>
      </c>
      <c r="AL155" s="207">
        <v>11</v>
      </c>
      <c r="AM155" s="208">
        <v>0.5</v>
      </c>
      <c r="AN155" s="207">
        <v>10</v>
      </c>
      <c r="AO155" s="208">
        <v>0.90909090909090906</v>
      </c>
      <c r="AP155" s="207">
        <v>9</v>
      </c>
      <c r="AQ155" s="208">
        <v>0.40909090909090912</v>
      </c>
      <c r="AR155" s="207">
        <v>3</v>
      </c>
      <c r="AS155" s="208">
        <v>0.33333333333333331</v>
      </c>
      <c r="AT155" s="228">
        <v>952</v>
      </c>
      <c r="AU155" s="340">
        <v>870</v>
      </c>
      <c r="AV155" s="210">
        <v>0.91386554621848737</v>
      </c>
      <c r="AW155" s="334">
        <v>535</v>
      </c>
      <c r="AX155" s="211">
        <v>0.61494252873563215</v>
      </c>
      <c r="AY155" s="334">
        <v>903</v>
      </c>
      <c r="AZ155" s="211">
        <v>0.94852941176470584</v>
      </c>
      <c r="BA155" s="334">
        <v>254</v>
      </c>
      <c r="BB155" s="211">
        <v>0.28128460686600221</v>
      </c>
      <c r="BC155" s="334">
        <v>815</v>
      </c>
      <c r="BD155" s="211">
        <v>0.90254706533776297</v>
      </c>
      <c r="BE155" s="334">
        <v>546</v>
      </c>
      <c r="BF155" s="211">
        <v>0.60465116279069764</v>
      </c>
      <c r="BG155" s="212">
        <v>875</v>
      </c>
      <c r="BH155" s="211">
        <v>0.91911764705882348</v>
      </c>
      <c r="BI155" s="212">
        <v>810</v>
      </c>
      <c r="BJ155" s="211">
        <v>0.92571428571428571</v>
      </c>
      <c r="BK155" s="212">
        <v>821</v>
      </c>
      <c r="BL155" s="211">
        <v>0.86239495798319332</v>
      </c>
      <c r="BM155" s="212">
        <v>283</v>
      </c>
      <c r="BN155" s="211">
        <v>0.34470158343483559</v>
      </c>
    </row>
    <row r="156" spans="3:66" x14ac:dyDescent="0.3">
      <c r="C156" s="186" t="s">
        <v>1289</v>
      </c>
      <c r="D156" s="219">
        <v>683</v>
      </c>
      <c r="E156" s="342">
        <v>558</v>
      </c>
      <c r="F156" s="220">
        <v>0.81698389458272325</v>
      </c>
      <c r="G156" s="342">
        <v>262</v>
      </c>
      <c r="H156" s="221">
        <v>0.46953405017921146</v>
      </c>
      <c r="I156" s="342">
        <v>537</v>
      </c>
      <c r="J156" s="221">
        <v>0.78623718887262084</v>
      </c>
      <c r="K156" s="342">
        <v>160</v>
      </c>
      <c r="L156" s="221">
        <v>0.297951582867784</v>
      </c>
      <c r="M156" s="342">
        <v>468</v>
      </c>
      <c r="N156" s="221">
        <v>0.87150837988826813</v>
      </c>
      <c r="O156" s="342">
        <v>295</v>
      </c>
      <c r="P156" s="221">
        <v>0.54934823091247675</v>
      </c>
      <c r="Q156" s="219">
        <v>491</v>
      </c>
      <c r="R156" s="343">
        <v>0.87372708757637474</v>
      </c>
      <c r="S156" s="219">
        <v>429</v>
      </c>
      <c r="T156" s="221">
        <v>0.71888726207906295</v>
      </c>
      <c r="U156" s="219">
        <v>447</v>
      </c>
      <c r="V156" s="221">
        <v>0.65446559297218154</v>
      </c>
      <c r="W156" s="219">
        <v>111</v>
      </c>
      <c r="X156" s="344">
        <v>0.24832214765100671</v>
      </c>
      <c r="Y156" s="225">
        <v>18</v>
      </c>
      <c r="Z156" s="338">
        <v>12</v>
      </c>
      <c r="AA156" s="197">
        <v>0.66666666666666663</v>
      </c>
      <c r="AB156" s="336">
        <v>9</v>
      </c>
      <c r="AC156" s="37">
        <v>0.75</v>
      </c>
      <c r="AD156" s="336">
        <v>11</v>
      </c>
      <c r="AE156" s="37">
        <v>0.61111111111111116</v>
      </c>
      <c r="AF156" s="336">
        <v>0</v>
      </c>
      <c r="AG156" s="37">
        <v>0</v>
      </c>
      <c r="AH156" s="336">
        <v>9</v>
      </c>
      <c r="AI156" s="37">
        <v>0.81818181818181823</v>
      </c>
      <c r="AJ156" s="336">
        <v>5</v>
      </c>
      <c r="AK156" s="37">
        <v>0.45454545454545453</v>
      </c>
      <c r="AL156" s="207">
        <v>4</v>
      </c>
      <c r="AM156" s="208">
        <v>0.22222222222222221</v>
      </c>
      <c r="AN156" s="207">
        <v>4</v>
      </c>
      <c r="AO156" s="208">
        <v>1</v>
      </c>
      <c r="AP156" s="207">
        <v>2</v>
      </c>
      <c r="AQ156" s="208">
        <v>0.1111111111111111</v>
      </c>
      <c r="AR156" s="207">
        <v>1</v>
      </c>
      <c r="AS156" s="208">
        <v>0.5</v>
      </c>
      <c r="AT156" s="228">
        <v>647</v>
      </c>
      <c r="AU156" s="340">
        <v>535</v>
      </c>
      <c r="AV156" s="210">
        <v>0.82689335394126739</v>
      </c>
      <c r="AW156" s="334">
        <v>263</v>
      </c>
      <c r="AX156" s="211">
        <v>0.49158878504672898</v>
      </c>
      <c r="AY156" s="334">
        <v>516</v>
      </c>
      <c r="AZ156" s="211">
        <v>0.79752704791344664</v>
      </c>
      <c r="BA156" s="334">
        <v>163</v>
      </c>
      <c r="BB156" s="211">
        <v>0.31589147286821706</v>
      </c>
      <c r="BC156" s="334">
        <v>471</v>
      </c>
      <c r="BD156" s="211">
        <v>0.91279069767441856</v>
      </c>
      <c r="BE156" s="334">
        <v>295</v>
      </c>
      <c r="BF156" s="211">
        <v>0.57170542635658916</v>
      </c>
      <c r="BG156" s="212">
        <v>477</v>
      </c>
      <c r="BH156" s="211">
        <v>0.73724884080370945</v>
      </c>
      <c r="BI156" s="212">
        <v>444</v>
      </c>
      <c r="BJ156" s="211">
        <v>0.9308176100628931</v>
      </c>
      <c r="BK156" s="212">
        <v>436</v>
      </c>
      <c r="BL156" s="211">
        <v>0.67387944358578056</v>
      </c>
      <c r="BM156" s="212">
        <v>119</v>
      </c>
      <c r="BN156" s="211">
        <v>0.27293577981651373</v>
      </c>
    </row>
    <row r="157" spans="3:66" x14ac:dyDescent="0.3">
      <c r="C157" s="186" t="s">
        <v>1290</v>
      </c>
      <c r="D157" s="219">
        <v>1156</v>
      </c>
      <c r="E157" s="342">
        <v>983</v>
      </c>
      <c r="F157" s="220">
        <v>0.85034602076124566</v>
      </c>
      <c r="G157" s="342">
        <v>668</v>
      </c>
      <c r="H157" s="221">
        <v>0.67955239064089523</v>
      </c>
      <c r="I157" s="342">
        <v>1043</v>
      </c>
      <c r="J157" s="221">
        <v>0.90224913494809689</v>
      </c>
      <c r="K157" s="342">
        <v>283</v>
      </c>
      <c r="L157" s="221">
        <v>0.27133269415148609</v>
      </c>
      <c r="M157" s="342">
        <v>924</v>
      </c>
      <c r="N157" s="221">
        <v>0.88590604026845643</v>
      </c>
      <c r="O157" s="342">
        <v>616</v>
      </c>
      <c r="P157" s="221">
        <v>0.59060402684563762</v>
      </c>
      <c r="Q157" s="219">
        <v>982</v>
      </c>
      <c r="R157" s="343">
        <v>0.91853360488798375</v>
      </c>
      <c r="S157" s="219">
        <v>902</v>
      </c>
      <c r="T157" s="221">
        <v>0.84948096885813151</v>
      </c>
      <c r="U157" s="219">
        <v>904</v>
      </c>
      <c r="V157" s="221">
        <v>0.7820069204152249</v>
      </c>
      <c r="W157" s="219">
        <v>377</v>
      </c>
      <c r="X157" s="344">
        <v>0.41703539823008851</v>
      </c>
      <c r="Y157" s="225">
        <v>40</v>
      </c>
      <c r="Z157" s="338">
        <v>33</v>
      </c>
      <c r="AA157" s="197">
        <v>0.82499999999999996</v>
      </c>
      <c r="AB157" s="336">
        <v>24</v>
      </c>
      <c r="AC157" s="37">
        <v>0.72727272727272729</v>
      </c>
      <c r="AD157" s="336">
        <v>29</v>
      </c>
      <c r="AE157" s="37">
        <v>0.72499999999999998</v>
      </c>
      <c r="AF157" s="336">
        <v>2</v>
      </c>
      <c r="AG157" s="37">
        <v>6.8965517241379309E-2</v>
      </c>
      <c r="AH157" s="336">
        <v>24</v>
      </c>
      <c r="AI157" s="37">
        <v>0.82758620689655171</v>
      </c>
      <c r="AJ157" s="336">
        <v>8</v>
      </c>
      <c r="AK157" s="37">
        <v>0.27586206896551724</v>
      </c>
      <c r="AL157" s="207">
        <v>23</v>
      </c>
      <c r="AM157" s="208">
        <v>0.57499999999999996</v>
      </c>
      <c r="AN157" s="207">
        <v>22</v>
      </c>
      <c r="AO157" s="208">
        <v>0.95652173913043481</v>
      </c>
      <c r="AP157" s="207">
        <v>22</v>
      </c>
      <c r="AQ157" s="208">
        <v>0.55000000000000004</v>
      </c>
      <c r="AR157" s="207">
        <v>5</v>
      </c>
      <c r="AS157" s="208">
        <v>0.22727272727272727</v>
      </c>
      <c r="AT157" s="228">
        <v>1094</v>
      </c>
      <c r="AU157" s="340">
        <v>942</v>
      </c>
      <c r="AV157" s="210">
        <v>0.86106032906764163</v>
      </c>
      <c r="AW157" s="334">
        <v>659</v>
      </c>
      <c r="AX157" s="211">
        <v>0.6995753715498938</v>
      </c>
      <c r="AY157" s="334">
        <v>1004</v>
      </c>
      <c r="AZ157" s="211">
        <v>0.91773308957952471</v>
      </c>
      <c r="BA157" s="334">
        <v>286</v>
      </c>
      <c r="BB157" s="211">
        <v>0.28486055776892433</v>
      </c>
      <c r="BC157" s="334">
        <v>916</v>
      </c>
      <c r="BD157" s="211">
        <v>0.91235059760956172</v>
      </c>
      <c r="BE157" s="334">
        <v>621</v>
      </c>
      <c r="BF157" s="211">
        <v>0.61852589641434264</v>
      </c>
      <c r="BG157" s="212">
        <v>949</v>
      </c>
      <c r="BH157" s="211">
        <v>0.86745886654478976</v>
      </c>
      <c r="BI157" s="212">
        <v>902</v>
      </c>
      <c r="BJ157" s="211">
        <v>0.95047418335089573</v>
      </c>
      <c r="BK157" s="212">
        <v>874</v>
      </c>
      <c r="BL157" s="211">
        <v>0.79890310786106034</v>
      </c>
      <c r="BM157" s="212">
        <v>390</v>
      </c>
      <c r="BN157" s="211">
        <v>0.44622425629290619</v>
      </c>
    </row>
    <row r="158" spans="3:66" x14ac:dyDescent="0.3">
      <c r="C158" s="186" t="s">
        <v>1291</v>
      </c>
      <c r="D158" s="219">
        <v>962</v>
      </c>
      <c r="E158" s="342">
        <v>886</v>
      </c>
      <c r="F158" s="220">
        <v>0.92099792099792099</v>
      </c>
      <c r="G158" s="342">
        <v>666</v>
      </c>
      <c r="H158" s="221">
        <v>0.75169300225733637</v>
      </c>
      <c r="I158" s="342">
        <v>869</v>
      </c>
      <c r="J158" s="221">
        <v>0.90332640332640335</v>
      </c>
      <c r="K158" s="342">
        <v>244</v>
      </c>
      <c r="L158" s="221">
        <v>0.28078250863060988</v>
      </c>
      <c r="M158" s="342">
        <v>780</v>
      </c>
      <c r="N158" s="221">
        <v>0.89758342922899881</v>
      </c>
      <c r="O158" s="342">
        <v>537</v>
      </c>
      <c r="P158" s="221">
        <v>0.61795166858457995</v>
      </c>
      <c r="Q158" s="219">
        <v>827</v>
      </c>
      <c r="R158" s="343">
        <v>0.90931076178960102</v>
      </c>
      <c r="S158" s="219">
        <v>752</v>
      </c>
      <c r="T158" s="221">
        <v>0.85966735966735963</v>
      </c>
      <c r="U158" s="219">
        <v>799</v>
      </c>
      <c r="V158" s="221">
        <v>0.83056133056133052</v>
      </c>
      <c r="W158" s="219">
        <v>378</v>
      </c>
      <c r="X158" s="344">
        <v>0.47309136420525655</v>
      </c>
      <c r="Y158" s="225">
        <v>22</v>
      </c>
      <c r="Z158" s="338">
        <v>17</v>
      </c>
      <c r="AA158" s="197">
        <v>0.77272727272727271</v>
      </c>
      <c r="AB158" s="336">
        <v>13</v>
      </c>
      <c r="AC158" s="37">
        <v>0.76470588235294112</v>
      </c>
      <c r="AD158" s="336">
        <v>16</v>
      </c>
      <c r="AE158" s="37">
        <v>0.72727272727272729</v>
      </c>
      <c r="AF158" s="336">
        <v>1</v>
      </c>
      <c r="AG158" s="37">
        <v>6.25E-2</v>
      </c>
      <c r="AH158" s="336">
        <v>15</v>
      </c>
      <c r="AI158" s="37">
        <v>0.9375</v>
      </c>
      <c r="AJ158" s="336">
        <v>6</v>
      </c>
      <c r="AK158" s="37">
        <v>0.375</v>
      </c>
      <c r="AL158" s="207">
        <v>11</v>
      </c>
      <c r="AM158" s="208">
        <v>0.5</v>
      </c>
      <c r="AN158" s="207">
        <v>11</v>
      </c>
      <c r="AO158" s="208">
        <v>1</v>
      </c>
      <c r="AP158" s="207">
        <v>10</v>
      </c>
      <c r="AQ158" s="208">
        <v>0.45454545454545453</v>
      </c>
      <c r="AR158" s="207">
        <v>3</v>
      </c>
      <c r="AS158" s="208">
        <v>0.3</v>
      </c>
      <c r="AT158" s="228">
        <v>932</v>
      </c>
      <c r="AU158" s="340">
        <v>862</v>
      </c>
      <c r="AV158" s="210">
        <v>0.92489270386266098</v>
      </c>
      <c r="AW158" s="334">
        <v>662</v>
      </c>
      <c r="AX158" s="211">
        <v>0.76798143851508116</v>
      </c>
      <c r="AY158" s="334">
        <v>846</v>
      </c>
      <c r="AZ158" s="211">
        <v>0.90772532188841204</v>
      </c>
      <c r="BA158" s="334">
        <v>240</v>
      </c>
      <c r="BB158" s="211">
        <v>0.28368794326241137</v>
      </c>
      <c r="BC158" s="334">
        <v>783</v>
      </c>
      <c r="BD158" s="211">
        <v>0.92553191489361697</v>
      </c>
      <c r="BE158" s="334">
        <v>538</v>
      </c>
      <c r="BF158" s="211">
        <v>0.63593380614657213</v>
      </c>
      <c r="BG158" s="212">
        <v>809</v>
      </c>
      <c r="BH158" s="211">
        <v>0.86802575107296143</v>
      </c>
      <c r="BI158" s="212">
        <v>758</v>
      </c>
      <c r="BJ158" s="211">
        <v>0.93695920889987638</v>
      </c>
      <c r="BK158" s="212">
        <v>782</v>
      </c>
      <c r="BL158" s="211">
        <v>0.83905579399141628</v>
      </c>
      <c r="BM158" s="212">
        <v>379</v>
      </c>
      <c r="BN158" s="211">
        <v>0.48465473145780052</v>
      </c>
    </row>
    <row r="159" spans="3:66" x14ac:dyDescent="0.3">
      <c r="C159" s="186" t="s">
        <v>1292</v>
      </c>
      <c r="D159" s="219">
        <v>865</v>
      </c>
      <c r="E159" s="342">
        <v>815</v>
      </c>
      <c r="F159" s="220">
        <v>0.94219653179190754</v>
      </c>
      <c r="G159" s="342">
        <v>617</v>
      </c>
      <c r="H159" s="221">
        <v>0.75705521472392634</v>
      </c>
      <c r="I159" s="342">
        <v>829</v>
      </c>
      <c r="J159" s="221">
        <v>0.95838150289017343</v>
      </c>
      <c r="K159" s="342">
        <v>241</v>
      </c>
      <c r="L159" s="221">
        <v>0.29071170084439085</v>
      </c>
      <c r="M159" s="342">
        <v>767</v>
      </c>
      <c r="N159" s="221">
        <v>0.92521109770808208</v>
      </c>
      <c r="O159" s="342">
        <v>532</v>
      </c>
      <c r="P159" s="221">
        <v>0.64173703256936065</v>
      </c>
      <c r="Q159" s="219">
        <v>825</v>
      </c>
      <c r="R159" s="343">
        <v>0.92727272727272725</v>
      </c>
      <c r="S159" s="219">
        <v>765</v>
      </c>
      <c r="T159" s="221">
        <v>0.95375722543352603</v>
      </c>
      <c r="U159" s="219">
        <v>792</v>
      </c>
      <c r="V159" s="221">
        <v>0.91560693641618496</v>
      </c>
      <c r="W159" s="219">
        <v>382</v>
      </c>
      <c r="X159" s="344">
        <v>0.48232323232323232</v>
      </c>
      <c r="Y159" s="225">
        <v>18</v>
      </c>
      <c r="Z159" s="338">
        <v>11</v>
      </c>
      <c r="AA159" s="197">
        <v>0.61111111111111116</v>
      </c>
      <c r="AB159" s="336">
        <v>7</v>
      </c>
      <c r="AC159" s="37">
        <v>0.63636363636363635</v>
      </c>
      <c r="AD159" s="336">
        <v>14</v>
      </c>
      <c r="AE159" s="37">
        <v>0.77777777777777779</v>
      </c>
      <c r="AF159" s="336">
        <v>2</v>
      </c>
      <c r="AG159" s="37">
        <v>0.14285714285714285</v>
      </c>
      <c r="AH159" s="336">
        <v>12</v>
      </c>
      <c r="AI159" s="37">
        <v>0.8571428571428571</v>
      </c>
      <c r="AJ159" s="336">
        <v>10</v>
      </c>
      <c r="AK159" s="37">
        <v>0.7142857142857143</v>
      </c>
      <c r="AL159" s="207">
        <v>12</v>
      </c>
      <c r="AM159" s="208">
        <v>0.66666666666666663</v>
      </c>
      <c r="AN159" s="207">
        <v>8</v>
      </c>
      <c r="AO159" s="208">
        <v>0.66666666666666663</v>
      </c>
      <c r="AP159" s="207">
        <v>9</v>
      </c>
      <c r="AQ159" s="208">
        <v>0.5</v>
      </c>
      <c r="AR159" s="207">
        <v>3</v>
      </c>
      <c r="AS159" s="208">
        <v>0.33333333333333331</v>
      </c>
      <c r="AT159" s="228">
        <v>842</v>
      </c>
      <c r="AU159" s="340">
        <v>799</v>
      </c>
      <c r="AV159" s="210">
        <v>0.94893111638954875</v>
      </c>
      <c r="AW159" s="334">
        <v>620</v>
      </c>
      <c r="AX159" s="211">
        <v>0.77596996245306638</v>
      </c>
      <c r="AY159" s="334">
        <v>812</v>
      </c>
      <c r="AZ159" s="211">
        <v>0.96437054631828978</v>
      </c>
      <c r="BA159" s="334">
        <v>241</v>
      </c>
      <c r="BB159" s="211">
        <v>0.29679802955665024</v>
      </c>
      <c r="BC159" s="334">
        <v>766</v>
      </c>
      <c r="BD159" s="211">
        <v>0.94334975369458129</v>
      </c>
      <c r="BE159" s="334">
        <v>529</v>
      </c>
      <c r="BF159" s="211">
        <v>0.65147783251231528</v>
      </c>
      <c r="BG159" s="212">
        <v>810</v>
      </c>
      <c r="BH159" s="211">
        <v>0.96199524940617576</v>
      </c>
      <c r="BI159" s="212">
        <v>766</v>
      </c>
      <c r="BJ159" s="211">
        <v>0.94567901234567897</v>
      </c>
      <c r="BK159" s="212">
        <v>780</v>
      </c>
      <c r="BL159" s="211">
        <v>0.92636579572446553</v>
      </c>
      <c r="BM159" s="212">
        <v>384</v>
      </c>
      <c r="BN159" s="211">
        <v>0.49230769230769234</v>
      </c>
    </row>
    <row r="160" spans="3:66" x14ac:dyDescent="0.3">
      <c r="C160" s="186" t="s">
        <v>1293</v>
      </c>
      <c r="D160" s="219">
        <v>807</v>
      </c>
      <c r="E160" s="342">
        <v>778</v>
      </c>
      <c r="F160" s="220">
        <v>0.96406443618339532</v>
      </c>
      <c r="G160" s="342">
        <v>534</v>
      </c>
      <c r="H160" s="221">
        <v>0.68637532133676094</v>
      </c>
      <c r="I160" s="342">
        <v>749</v>
      </c>
      <c r="J160" s="221">
        <v>0.92812887236679054</v>
      </c>
      <c r="K160" s="342">
        <v>204</v>
      </c>
      <c r="L160" s="221">
        <v>0.27236315086782376</v>
      </c>
      <c r="M160" s="342">
        <v>685</v>
      </c>
      <c r="N160" s="221">
        <v>0.9145527369826435</v>
      </c>
      <c r="O160" s="342">
        <v>448</v>
      </c>
      <c r="P160" s="221">
        <v>0.59813084112149528</v>
      </c>
      <c r="Q160" s="219">
        <v>741</v>
      </c>
      <c r="R160" s="343">
        <v>0.92712550607287447</v>
      </c>
      <c r="S160" s="219">
        <v>687</v>
      </c>
      <c r="T160" s="221">
        <v>0.91821561338289959</v>
      </c>
      <c r="U160" s="219">
        <v>725</v>
      </c>
      <c r="V160" s="221">
        <v>0.89838909541511769</v>
      </c>
      <c r="W160" s="219">
        <v>307</v>
      </c>
      <c r="X160" s="344">
        <v>0.42344827586206896</v>
      </c>
      <c r="Y160" s="225">
        <v>6</v>
      </c>
      <c r="Z160" s="338">
        <v>5</v>
      </c>
      <c r="AA160" s="197">
        <v>0.83333333333333337</v>
      </c>
      <c r="AB160" s="336">
        <v>5</v>
      </c>
      <c r="AC160" s="37">
        <v>1</v>
      </c>
      <c r="AD160" s="336">
        <v>6</v>
      </c>
      <c r="AE160" s="37">
        <v>1</v>
      </c>
      <c r="AF160" s="336">
        <v>1</v>
      </c>
      <c r="AG160" s="37">
        <v>0.16666666666666666</v>
      </c>
      <c r="AH160" s="336">
        <v>5</v>
      </c>
      <c r="AI160" s="37">
        <v>0.83333333333333337</v>
      </c>
      <c r="AJ160" s="336">
        <v>1</v>
      </c>
      <c r="AK160" s="37">
        <v>0.16666666666666666</v>
      </c>
      <c r="AL160" s="207">
        <v>4</v>
      </c>
      <c r="AM160" s="208">
        <v>0.66666666666666663</v>
      </c>
      <c r="AN160" s="207">
        <v>4</v>
      </c>
      <c r="AO160" s="208">
        <v>1</v>
      </c>
      <c r="AP160" s="207">
        <v>4</v>
      </c>
      <c r="AQ160" s="208">
        <v>0.66666666666666663</v>
      </c>
      <c r="AR160" s="207">
        <v>1</v>
      </c>
      <c r="AS160" s="208">
        <v>0.25</v>
      </c>
      <c r="AT160" s="228">
        <v>801</v>
      </c>
      <c r="AU160" s="340">
        <v>773</v>
      </c>
      <c r="AV160" s="210">
        <v>0.96504369538077406</v>
      </c>
      <c r="AW160" s="334">
        <v>534</v>
      </c>
      <c r="AX160" s="211">
        <v>0.69081500646830529</v>
      </c>
      <c r="AY160" s="334">
        <v>743</v>
      </c>
      <c r="AZ160" s="211">
        <v>0.92759051186017483</v>
      </c>
      <c r="BA160" s="334">
        <v>207</v>
      </c>
      <c r="BB160" s="211">
        <v>0.27860026917900405</v>
      </c>
      <c r="BC160" s="334">
        <v>694</v>
      </c>
      <c r="BD160" s="211">
        <v>0.93405114401076716</v>
      </c>
      <c r="BE160" s="334">
        <v>458</v>
      </c>
      <c r="BF160" s="211">
        <v>0.6164199192462988</v>
      </c>
      <c r="BG160" s="212">
        <v>737</v>
      </c>
      <c r="BH160" s="211">
        <v>0.92009987515605496</v>
      </c>
      <c r="BI160" s="212">
        <v>699</v>
      </c>
      <c r="BJ160" s="211">
        <v>0.94843962008141114</v>
      </c>
      <c r="BK160" s="212">
        <v>721</v>
      </c>
      <c r="BL160" s="211">
        <v>0.90012484394506864</v>
      </c>
      <c r="BM160" s="212">
        <v>310</v>
      </c>
      <c r="BN160" s="211">
        <v>0.42995839112343964</v>
      </c>
    </row>
    <row r="161" spans="3:66" x14ac:dyDescent="0.3">
      <c r="C161" s="186" t="s">
        <v>1294</v>
      </c>
      <c r="D161" s="219">
        <v>302</v>
      </c>
      <c r="E161" s="342">
        <v>275</v>
      </c>
      <c r="F161" s="220">
        <v>0.91059602649006621</v>
      </c>
      <c r="G161" s="342">
        <v>203</v>
      </c>
      <c r="H161" s="221">
        <v>0.73818181818181816</v>
      </c>
      <c r="I161" s="342">
        <v>267</v>
      </c>
      <c r="J161" s="221">
        <v>0.88410596026490063</v>
      </c>
      <c r="K161" s="342">
        <v>77</v>
      </c>
      <c r="L161" s="221">
        <v>0.28838951310861421</v>
      </c>
      <c r="M161" s="342">
        <v>225</v>
      </c>
      <c r="N161" s="221">
        <v>0.84269662921348309</v>
      </c>
      <c r="O161" s="342">
        <v>147</v>
      </c>
      <c r="P161" s="221">
        <v>0.550561797752809</v>
      </c>
      <c r="Q161" s="219">
        <v>259</v>
      </c>
      <c r="R161" s="343">
        <v>0.91505791505791501</v>
      </c>
      <c r="S161" s="219">
        <v>237</v>
      </c>
      <c r="T161" s="221">
        <v>0.85761589403973515</v>
      </c>
      <c r="U161" s="219">
        <v>244</v>
      </c>
      <c r="V161" s="221">
        <v>0.80794701986754969</v>
      </c>
      <c r="W161" s="219">
        <v>104</v>
      </c>
      <c r="X161" s="344">
        <v>0.42622950819672129</v>
      </c>
      <c r="Y161" s="225">
        <v>10</v>
      </c>
      <c r="Z161" s="338">
        <v>8</v>
      </c>
      <c r="AA161" s="197">
        <v>0.8</v>
      </c>
      <c r="AB161" s="336">
        <v>8</v>
      </c>
      <c r="AC161" s="37">
        <v>1</v>
      </c>
      <c r="AD161" s="336">
        <v>6</v>
      </c>
      <c r="AE161" s="37">
        <v>0.6</v>
      </c>
      <c r="AF161" s="336">
        <v>0</v>
      </c>
      <c r="AG161" s="37">
        <v>0</v>
      </c>
      <c r="AH161" s="336">
        <v>5</v>
      </c>
      <c r="AI161" s="37">
        <v>0.83333333333333337</v>
      </c>
      <c r="AJ161" s="336">
        <v>1</v>
      </c>
      <c r="AK161" s="37">
        <v>0.16666666666666666</v>
      </c>
      <c r="AL161" s="207">
        <v>7</v>
      </c>
      <c r="AM161" s="208">
        <v>0.7</v>
      </c>
      <c r="AN161" s="207">
        <v>7</v>
      </c>
      <c r="AO161" s="208">
        <v>1</v>
      </c>
      <c r="AP161" s="207">
        <v>6</v>
      </c>
      <c r="AQ161" s="208">
        <v>0.6</v>
      </c>
      <c r="AR161" s="207">
        <v>1</v>
      </c>
      <c r="AS161" s="208">
        <v>0.16666666666666666</v>
      </c>
      <c r="AT161" s="228">
        <v>289</v>
      </c>
      <c r="AU161" s="340">
        <v>264</v>
      </c>
      <c r="AV161" s="210">
        <v>0.91349480968858132</v>
      </c>
      <c r="AW161" s="334">
        <v>197</v>
      </c>
      <c r="AX161" s="211">
        <v>0.74621212121212122</v>
      </c>
      <c r="AY161" s="334">
        <v>259</v>
      </c>
      <c r="AZ161" s="211">
        <v>0.89619377162629754</v>
      </c>
      <c r="BA161" s="334">
        <v>79</v>
      </c>
      <c r="BB161" s="211">
        <v>0.30501930501930502</v>
      </c>
      <c r="BC161" s="334">
        <v>227</v>
      </c>
      <c r="BD161" s="211">
        <v>0.87644787644787647</v>
      </c>
      <c r="BE161" s="334">
        <v>150</v>
      </c>
      <c r="BF161" s="211">
        <v>0.5791505791505791</v>
      </c>
      <c r="BG161" s="212">
        <v>250</v>
      </c>
      <c r="BH161" s="211">
        <v>0.86505190311418689</v>
      </c>
      <c r="BI161" s="212">
        <v>233</v>
      </c>
      <c r="BJ161" s="211">
        <v>0.93200000000000005</v>
      </c>
      <c r="BK161" s="212">
        <v>236</v>
      </c>
      <c r="BL161" s="211">
        <v>0.81660899653979235</v>
      </c>
      <c r="BM161" s="212">
        <v>106</v>
      </c>
      <c r="BN161" s="211">
        <v>0.44915254237288138</v>
      </c>
    </row>
    <row r="162" spans="3:66" x14ac:dyDescent="0.3">
      <c r="C162" s="195" t="s">
        <v>134</v>
      </c>
      <c r="D162" s="219">
        <v>2157</v>
      </c>
      <c r="E162" s="342">
        <v>1845</v>
      </c>
      <c r="F162" s="220">
        <v>0.85535465924895693</v>
      </c>
      <c r="G162" s="342">
        <v>1252</v>
      </c>
      <c r="H162" s="221">
        <v>0.67859078590785904</v>
      </c>
      <c r="I162" s="342">
        <v>1854</v>
      </c>
      <c r="J162" s="221">
        <v>0.85952712100139084</v>
      </c>
      <c r="K162" s="342">
        <v>486</v>
      </c>
      <c r="L162" s="221">
        <v>0.26213592233009708</v>
      </c>
      <c r="M162" s="342">
        <v>1605</v>
      </c>
      <c r="N162" s="221">
        <v>0.86569579288025889</v>
      </c>
      <c r="O162" s="342">
        <v>1054</v>
      </c>
      <c r="P162" s="221">
        <v>0.56850053937432576</v>
      </c>
      <c r="Q162" s="219">
        <v>1703</v>
      </c>
      <c r="R162" s="343">
        <v>0.90193775689958899</v>
      </c>
      <c r="S162" s="219">
        <v>1536</v>
      </c>
      <c r="T162" s="221">
        <v>0.78952248493277699</v>
      </c>
      <c r="U162" s="219">
        <v>1608</v>
      </c>
      <c r="V162" s="221">
        <v>0.74547983310152988</v>
      </c>
      <c r="W162" s="219">
        <v>651</v>
      </c>
      <c r="X162" s="344">
        <v>0.40485074626865669</v>
      </c>
      <c r="Y162" s="225">
        <v>142</v>
      </c>
      <c r="Z162" s="338">
        <v>103</v>
      </c>
      <c r="AA162" s="197">
        <v>0.72535211267605637</v>
      </c>
      <c r="AB162" s="336">
        <v>82</v>
      </c>
      <c r="AC162" s="37">
        <v>0.79611650485436891</v>
      </c>
      <c r="AD162" s="336">
        <v>92</v>
      </c>
      <c r="AE162" s="37">
        <v>0.647887323943662</v>
      </c>
      <c r="AF162" s="336">
        <v>19</v>
      </c>
      <c r="AG162" s="37">
        <v>0.20652173913043478</v>
      </c>
      <c r="AH162" s="336">
        <v>79</v>
      </c>
      <c r="AI162" s="37">
        <v>0.85869565217391308</v>
      </c>
      <c r="AJ162" s="336">
        <v>50</v>
      </c>
      <c r="AK162" s="37">
        <v>0.54347826086956519</v>
      </c>
      <c r="AL162" s="207">
        <v>65</v>
      </c>
      <c r="AM162" s="208">
        <v>0.45774647887323944</v>
      </c>
      <c r="AN162" s="207">
        <v>62</v>
      </c>
      <c r="AO162" s="208">
        <v>0.9538461538461539</v>
      </c>
      <c r="AP162" s="207">
        <v>60</v>
      </c>
      <c r="AQ162" s="208">
        <v>0.42253521126760563</v>
      </c>
      <c r="AR162" s="207">
        <v>28</v>
      </c>
      <c r="AS162" s="208">
        <v>0.46666666666666667</v>
      </c>
      <c r="AT162" s="228">
        <v>1961</v>
      </c>
      <c r="AU162" s="340">
        <v>1711</v>
      </c>
      <c r="AV162" s="210">
        <v>0.87251402345741969</v>
      </c>
      <c r="AW162" s="334">
        <v>1184</v>
      </c>
      <c r="AX162" s="211">
        <v>0.69199298655756869</v>
      </c>
      <c r="AY162" s="334">
        <v>1730</v>
      </c>
      <c r="AZ162" s="211">
        <v>0.88220295767465584</v>
      </c>
      <c r="BA162" s="334">
        <v>469</v>
      </c>
      <c r="BB162" s="211">
        <v>0.27109826589595376</v>
      </c>
      <c r="BC162" s="334">
        <v>1541</v>
      </c>
      <c r="BD162" s="211">
        <v>0.89075144508670523</v>
      </c>
      <c r="BE162" s="334">
        <v>1013</v>
      </c>
      <c r="BF162" s="211">
        <v>0.58554913294797684</v>
      </c>
      <c r="BG162" s="212">
        <v>1609</v>
      </c>
      <c r="BH162" s="211">
        <v>0.8204997450280469</v>
      </c>
      <c r="BI162" s="212">
        <v>1498</v>
      </c>
      <c r="BJ162" s="211">
        <v>0.93101305158483527</v>
      </c>
      <c r="BK162" s="212">
        <v>1520</v>
      </c>
      <c r="BL162" s="211">
        <v>0.77511473737888836</v>
      </c>
      <c r="BM162" s="212">
        <v>632</v>
      </c>
      <c r="BN162" s="211">
        <v>0.41578947368421054</v>
      </c>
    </row>
    <row r="163" spans="3:66" x14ac:dyDescent="0.3">
      <c r="C163" s="186" t="s">
        <v>1295</v>
      </c>
      <c r="D163" s="219">
        <v>574</v>
      </c>
      <c r="E163" s="342">
        <v>497</v>
      </c>
      <c r="F163" s="220">
        <v>0.86585365853658536</v>
      </c>
      <c r="G163" s="342">
        <v>328</v>
      </c>
      <c r="H163" s="221">
        <v>0.65995975855130784</v>
      </c>
      <c r="I163" s="342">
        <v>504</v>
      </c>
      <c r="J163" s="221">
        <v>0.87804878048780488</v>
      </c>
      <c r="K163" s="342">
        <v>131</v>
      </c>
      <c r="L163" s="221">
        <v>0.25992063492063494</v>
      </c>
      <c r="M163" s="342">
        <v>429</v>
      </c>
      <c r="N163" s="221">
        <v>0.85119047619047616</v>
      </c>
      <c r="O163" s="342">
        <v>280</v>
      </c>
      <c r="P163" s="221">
        <v>0.55555555555555558</v>
      </c>
      <c r="Q163" s="219">
        <v>486</v>
      </c>
      <c r="R163" s="343">
        <v>0.92592592592592593</v>
      </c>
      <c r="S163" s="219">
        <v>450</v>
      </c>
      <c r="T163" s="221">
        <v>0.84668989547038331</v>
      </c>
      <c r="U163" s="219">
        <v>463</v>
      </c>
      <c r="V163" s="221">
        <v>0.80662020905923348</v>
      </c>
      <c r="W163" s="219">
        <v>178</v>
      </c>
      <c r="X163" s="344">
        <v>0.38444924406047515</v>
      </c>
      <c r="Y163" s="225">
        <v>56</v>
      </c>
      <c r="Z163" s="338">
        <v>37</v>
      </c>
      <c r="AA163" s="197">
        <v>0.6607142857142857</v>
      </c>
      <c r="AB163" s="336">
        <v>26</v>
      </c>
      <c r="AC163" s="37">
        <v>0.70270270270270274</v>
      </c>
      <c r="AD163" s="336">
        <v>36</v>
      </c>
      <c r="AE163" s="37">
        <v>0.6428571428571429</v>
      </c>
      <c r="AF163" s="336">
        <v>8</v>
      </c>
      <c r="AG163" s="37">
        <v>0.22222222222222221</v>
      </c>
      <c r="AH163" s="336">
        <v>31</v>
      </c>
      <c r="AI163" s="37">
        <v>0.86111111111111116</v>
      </c>
      <c r="AJ163" s="336">
        <v>20</v>
      </c>
      <c r="AK163" s="37">
        <v>0.55555555555555558</v>
      </c>
      <c r="AL163" s="207">
        <v>26</v>
      </c>
      <c r="AM163" s="208">
        <v>0.4642857142857143</v>
      </c>
      <c r="AN163" s="207">
        <v>26</v>
      </c>
      <c r="AO163" s="208">
        <v>1</v>
      </c>
      <c r="AP163" s="207">
        <v>24</v>
      </c>
      <c r="AQ163" s="208">
        <v>0.42857142857142855</v>
      </c>
      <c r="AR163" s="207">
        <v>10</v>
      </c>
      <c r="AS163" s="208">
        <v>0.41666666666666669</v>
      </c>
      <c r="AT163" s="228">
        <v>491</v>
      </c>
      <c r="AU163" s="340">
        <v>445</v>
      </c>
      <c r="AV163" s="210">
        <v>0.90631364562118122</v>
      </c>
      <c r="AW163" s="334">
        <v>297</v>
      </c>
      <c r="AX163" s="211">
        <v>0.66741573033707868</v>
      </c>
      <c r="AY163" s="334">
        <v>451</v>
      </c>
      <c r="AZ163" s="211">
        <v>0.91853360488798375</v>
      </c>
      <c r="BA163" s="334">
        <v>116</v>
      </c>
      <c r="BB163" s="211">
        <v>0.25720620842572062</v>
      </c>
      <c r="BC163" s="334">
        <v>390</v>
      </c>
      <c r="BD163" s="211">
        <v>0.8647450110864745</v>
      </c>
      <c r="BE163" s="334">
        <v>250</v>
      </c>
      <c r="BF163" s="211">
        <v>0.55432372505543237</v>
      </c>
      <c r="BG163" s="212">
        <v>444</v>
      </c>
      <c r="BH163" s="211">
        <v>0.90427698574338089</v>
      </c>
      <c r="BI163" s="212">
        <v>416</v>
      </c>
      <c r="BJ163" s="211">
        <v>0.93693693693693691</v>
      </c>
      <c r="BK163" s="212">
        <v>424</v>
      </c>
      <c r="BL163" s="211">
        <v>0.86354378818737276</v>
      </c>
      <c r="BM163" s="212">
        <v>162</v>
      </c>
      <c r="BN163" s="211">
        <v>0.38207547169811323</v>
      </c>
    </row>
    <row r="164" spans="3:66" x14ac:dyDescent="0.3">
      <c r="C164" s="186" t="s">
        <v>1296</v>
      </c>
      <c r="D164" s="219">
        <v>600</v>
      </c>
      <c r="E164" s="342">
        <v>515</v>
      </c>
      <c r="F164" s="220">
        <v>0.85833333333333328</v>
      </c>
      <c r="G164" s="342">
        <v>306</v>
      </c>
      <c r="H164" s="221">
        <v>0.59417475728155345</v>
      </c>
      <c r="I164" s="342">
        <v>484</v>
      </c>
      <c r="J164" s="221">
        <v>0.80666666666666664</v>
      </c>
      <c r="K164" s="342">
        <v>125</v>
      </c>
      <c r="L164" s="221">
        <v>0.25826446280991733</v>
      </c>
      <c r="M164" s="342">
        <v>421</v>
      </c>
      <c r="N164" s="221">
        <v>0.8698347107438017</v>
      </c>
      <c r="O164" s="342">
        <v>277</v>
      </c>
      <c r="P164" s="221">
        <v>0.5723140495867769</v>
      </c>
      <c r="Q164" s="219">
        <v>422</v>
      </c>
      <c r="R164" s="343">
        <v>0.88388625592417058</v>
      </c>
      <c r="S164" s="219">
        <v>373</v>
      </c>
      <c r="T164" s="221">
        <v>0.70333333333333337</v>
      </c>
      <c r="U164" s="219">
        <v>392</v>
      </c>
      <c r="V164" s="221">
        <v>0.65333333333333332</v>
      </c>
      <c r="W164" s="219">
        <v>140</v>
      </c>
      <c r="X164" s="344">
        <v>0.35714285714285715</v>
      </c>
      <c r="Y164" s="225">
        <v>30</v>
      </c>
      <c r="Z164" s="338">
        <v>21</v>
      </c>
      <c r="AA164" s="197">
        <v>0.7</v>
      </c>
      <c r="AB164" s="336">
        <v>17</v>
      </c>
      <c r="AC164" s="37">
        <v>0.80952380952380953</v>
      </c>
      <c r="AD164" s="336">
        <v>15</v>
      </c>
      <c r="AE164" s="37">
        <v>0.5</v>
      </c>
      <c r="AF164" s="336">
        <v>2</v>
      </c>
      <c r="AG164" s="37">
        <v>0.13333333333333333</v>
      </c>
      <c r="AH164" s="336">
        <v>12</v>
      </c>
      <c r="AI164" s="37">
        <v>0.8</v>
      </c>
      <c r="AJ164" s="336">
        <v>8</v>
      </c>
      <c r="AK164" s="37">
        <v>0.53333333333333333</v>
      </c>
      <c r="AL164" s="207">
        <v>10</v>
      </c>
      <c r="AM164" s="208">
        <v>0.33333333333333331</v>
      </c>
      <c r="AN164" s="207">
        <v>10</v>
      </c>
      <c r="AO164" s="208">
        <v>1</v>
      </c>
      <c r="AP164" s="207">
        <v>9</v>
      </c>
      <c r="AQ164" s="208">
        <v>0.3</v>
      </c>
      <c r="AR164" s="207">
        <v>4</v>
      </c>
      <c r="AS164" s="208">
        <v>0.44444444444444442</v>
      </c>
      <c r="AT164" s="228">
        <v>559</v>
      </c>
      <c r="AU164" s="340">
        <v>490</v>
      </c>
      <c r="AV164" s="210">
        <v>0.8765652951699463</v>
      </c>
      <c r="AW164" s="334">
        <v>294</v>
      </c>
      <c r="AX164" s="211">
        <v>0.6</v>
      </c>
      <c r="AY164" s="334">
        <v>465</v>
      </c>
      <c r="AZ164" s="211">
        <v>0.83184257602862255</v>
      </c>
      <c r="BA164" s="334">
        <v>125</v>
      </c>
      <c r="BB164" s="211">
        <v>0.26881720430107525</v>
      </c>
      <c r="BC164" s="334">
        <v>418</v>
      </c>
      <c r="BD164" s="211">
        <v>0.8989247311827957</v>
      </c>
      <c r="BE164" s="334">
        <v>276</v>
      </c>
      <c r="BF164" s="211">
        <v>0.59354838709677415</v>
      </c>
      <c r="BG164" s="212">
        <v>409</v>
      </c>
      <c r="BH164" s="211">
        <v>0.73166368515205726</v>
      </c>
      <c r="BI164" s="212">
        <v>378</v>
      </c>
      <c r="BJ164" s="211">
        <v>0.92420537897310517</v>
      </c>
      <c r="BK164" s="212">
        <v>380</v>
      </c>
      <c r="BL164" s="211">
        <v>0.67978533094812166</v>
      </c>
      <c r="BM164" s="212">
        <v>139</v>
      </c>
      <c r="BN164" s="211">
        <v>0.36578947368421055</v>
      </c>
    </row>
    <row r="165" spans="3:66" x14ac:dyDescent="0.3">
      <c r="C165" s="186" t="s">
        <v>1297</v>
      </c>
      <c r="D165" s="219">
        <v>983</v>
      </c>
      <c r="E165" s="342">
        <v>833</v>
      </c>
      <c r="F165" s="220">
        <v>0.84740590030518825</v>
      </c>
      <c r="G165" s="342">
        <v>618</v>
      </c>
      <c r="H165" s="221">
        <v>0.74189675870348137</v>
      </c>
      <c r="I165" s="342">
        <v>866</v>
      </c>
      <c r="J165" s="221">
        <v>0.88097660223804675</v>
      </c>
      <c r="K165" s="342">
        <v>230</v>
      </c>
      <c r="L165" s="221">
        <v>0.26558891454965355</v>
      </c>
      <c r="M165" s="342">
        <v>755</v>
      </c>
      <c r="N165" s="221">
        <v>0.87182448036951499</v>
      </c>
      <c r="O165" s="342">
        <v>497</v>
      </c>
      <c r="P165" s="221">
        <v>0.57390300230946878</v>
      </c>
      <c r="Q165" s="219">
        <v>795</v>
      </c>
      <c r="R165" s="343">
        <v>0.89685534591194971</v>
      </c>
      <c r="S165" s="219">
        <v>713</v>
      </c>
      <c r="T165" s="221">
        <v>0.80874872838250256</v>
      </c>
      <c r="U165" s="219">
        <v>753</v>
      </c>
      <c r="V165" s="221">
        <v>0.76602238046795523</v>
      </c>
      <c r="W165" s="219">
        <v>333</v>
      </c>
      <c r="X165" s="344">
        <v>0.44223107569721115</v>
      </c>
      <c r="Y165" s="225">
        <v>56</v>
      </c>
      <c r="Z165" s="338">
        <v>45</v>
      </c>
      <c r="AA165" s="197">
        <v>0.8035714285714286</v>
      </c>
      <c r="AB165" s="336">
        <v>39</v>
      </c>
      <c r="AC165" s="37">
        <v>0.8666666666666667</v>
      </c>
      <c r="AD165" s="336">
        <v>41</v>
      </c>
      <c r="AE165" s="37">
        <v>0.7321428571428571</v>
      </c>
      <c r="AF165" s="336">
        <v>9</v>
      </c>
      <c r="AG165" s="37">
        <v>0.21951219512195122</v>
      </c>
      <c r="AH165" s="336">
        <v>36</v>
      </c>
      <c r="AI165" s="37">
        <v>0.87804878048780488</v>
      </c>
      <c r="AJ165" s="336">
        <v>22</v>
      </c>
      <c r="AK165" s="37">
        <v>0.53658536585365857</v>
      </c>
      <c r="AL165" s="207">
        <v>29</v>
      </c>
      <c r="AM165" s="208">
        <v>0.5178571428571429</v>
      </c>
      <c r="AN165" s="207">
        <v>26</v>
      </c>
      <c r="AO165" s="208">
        <v>0.89655172413793105</v>
      </c>
      <c r="AP165" s="207">
        <v>27</v>
      </c>
      <c r="AQ165" s="208">
        <v>0.48214285714285715</v>
      </c>
      <c r="AR165" s="207">
        <v>14</v>
      </c>
      <c r="AS165" s="208">
        <v>0.51851851851851849</v>
      </c>
      <c r="AT165" s="228">
        <v>911</v>
      </c>
      <c r="AU165" s="340">
        <v>776</v>
      </c>
      <c r="AV165" s="210">
        <v>0.85181119648737647</v>
      </c>
      <c r="AW165" s="334">
        <v>593</v>
      </c>
      <c r="AX165" s="211">
        <v>0.76417525773195871</v>
      </c>
      <c r="AY165" s="334">
        <v>814</v>
      </c>
      <c r="AZ165" s="211">
        <v>0.89352360043907797</v>
      </c>
      <c r="BA165" s="334">
        <v>228</v>
      </c>
      <c r="BB165" s="211">
        <v>0.28009828009828008</v>
      </c>
      <c r="BC165" s="334">
        <v>733</v>
      </c>
      <c r="BD165" s="211">
        <v>0.90049140049140053</v>
      </c>
      <c r="BE165" s="334">
        <v>487</v>
      </c>
      <c r="BF165" s="211">
        <v>0.59828009828009832</v>
      </c>
      <c r="BG165" s="212">
        <v>756</v>
      </c>
      <c r="BH165" s="211">
        <v>0.82985729967069155</v>
      </c>
      <c r="BI165" s="212">
        <v>704</v>
      </c>
      <c r="BJ165" s="211">
        <v>0.93121693121693117</v>
      </c>
      <c r="BK165" s="212">
        <v>716</v>
      </c>
      <c r="BL165" s="211">
        <v>0.78594950603732161</v>
      </c>
      <c r="BM165" s="212">
        <v>331</v>
      </c>
      <c r="BN165" s="211">
        <v>0.46229050279329609</v>
      </c>
    </row>
    <row r="166" spans="3:66" x14ac:dyDescent="0.3">
      <c r="C166" s="195" t="s">
        <v>164</v>
      </c>
      <c r="D166" s="219">
        <v>3245</v>
      </c>
      <c r="E166" s="342">
        <v>2909</v>
      </c>
      <c r="F166" s="220">
        <v>0.89645608628659479</v>
      </c>
      <c r="G166" s="342">
        <v>2101</v>
      </c>
      <c r="H166" s="221">
        <v>0.7222413200412513</v>
      </c>
      <c r="I166" s="342">
        <v>2838</v>
      </c>
      <c r="J166" s="221">
        <v>0.87457627118644066</v>
      </c>
      <c r="K166" s="342">
        <v>719</v>
      </c>
      <c r="L166" s="221">
        <v>0.25334742776603242</v>
      </c>
      <c r="M166" s="342">
        <v>2509</v>
      </c>
      <c r="N166" s="221">
        <v>0.88407329105003518</v>
      </c>
      <c r="O166" s="342">
        <v>1595</v>
      </c>
      <c r="P166" s="221">
        <v>0.56201550387596899</v>
      </c>
      <c r="Q166" s="219">
        <v>2763</v>
      </c>
      <c r="R166" s="343">
        <v>0.88418385812522615</v>
      </c>
      <c r="S166" s="219">
        <v>2443</v>
      </c>
      <c r="T166" s="221">
        <v>0.85146379044684128</v>
      </c>
      <c r="U166" s="219">
        <v>2659</v>
      </c>
      <c r="V166" s="221">
        <v>0.81941448382126347</v>
      </c>
      <c r="W166" s="219">
        <v>1055</v>
      </c>
      <c r="X166" s="344">
        <v>0.39676570139150058</v>
      </c>
      <c r="Y166" s="225">
        <v>119</v>
      </c>
      <c r="Z166" s="338">
        <v>89</v>
      </c>
      <c r="AA166" s="197">
        <v>0.74789915966386555</v>
      </c>
      <c r="AB166" s="336">
        <v>66</v>
      </c>
      <c r="AC166" s="37">
        <v>0.7415730337078652</v>
      </c>
      <c r="AD166" s="336">
        <v>77</v>
      </c>
      <c r="AE166" s="37">
        <v>0.6470588235294118</v>
      </c>
      <c r="AF166" s="336">
        <v>12</v>
      </c>
      <c r="AG166" s="37">
        <v>0.15584415584415584</v>
      </c>
      <c r="AH166" s="336">
        <v>61</v>
      </c>
      <c r="AI166" s="37">
        <v>0.79220779220779225</v>
      </c>
      <c r="AJ166" s="336">
        <v>33</v>
      </c>
      <c r="AK166" s="37">
        <v>0.42857142857142855</v>
      </c>
      <c r="AL166" s="207">
        <v>62</v>
      </c>
      <c r="AM166" s="208">
        <v>0.52100840336134457</v>
      </c>
      <c r="AN166" s="207">
        <v>58</v>
      </c>
      <c r="AO166" s="208">
        <v>0.93548387096774188</v>
      </c>
      <c r="AP166" s="207">
        <v>58</v>
      </c>
      <c r="AQ166" s="208">
        <v>0.48739495798319327</v>
      </c>
      <c r="AR166" s="207">
        <v>21</v>
      </c>
      <c r="AS166" s="208">
        <v>0.36206896551724138</v>
      </c>
      <c r="AT166" s="228">
        <v>3063</v>
      </c>
      <c r="AU166" s="340">
        <v>2793</v>
      </c>
      <c r="AV166" s="210">
        <v>0.91185112634671894</v>
      </c>
      <c r="AW166" s="334">
        <v>2059</v>
      </c>
      <c r="AX166" s="211">
        <v>0.73720014321518079</v>
      </c>
      <c r="AY166" s="334">
        <v>2733</v>
      </c>
      <c r="AZ166" s="211">
        <v>0.89226248775710093</v>
      </c>
      <c r="BA166" s="334">
        <v>710</v>
      </c>
      <c r="BB166" s="211">
        <v>0.25978777899743871</v>
      </c>
      <c r="BC166" s="334">
        <v>2492</v>
      </c>
      <c r="BD166" s="211">
        <v>0.91181851445298212</v>
      </c>
      <c r="BE166" s="334">
        <v>1586</v>
      </c>
      <c r="BF166" s="211">
        <v>0.58031467252103919</v>
      </c>
      <c r="BG166" s="212">
        <v>2674</v>
      </c>
      <c r="BH166" s="211">
        <v>0.87300032647730985</v>
      </c>
      <c r="BI166" s="212">
        <v>2447</v>
      </c>
      <c r="BJ166" s="211">
        <v>0.91510845175766642</v>
      </c>
      <c r="BK166" s="212">
        <v>2578</v>
      </c>
      <c r="BL166" s="211">
        <v>0.84165850473392101</v>
      </c>
      <c r="BM166" s="212">
        <v>1056</v>
      </c>
      <c r="BN166" s="211">
        <v>0.40961986035686576</v>
      </c>
    </row>
    <row r="167" spans="3:66" x14ac:dyDescent="0.3">
      <c r="C167" s="186" t="s">
        <v>1298</v>
      </c>
      <c r="D167" s="219">
        <v>453</v>
      </c>
      <c r="E167" s="342">
        <v>407</v>
      </c>
      <c r="F167" s="220">
        <v>0.89845474613686538</v>
      </c>
      <c r="G167" s="342">
        <v>235</v>
      </c>
      <c r="H167" s="221">
        <v>0.57739557739557734</v>
      </c>
      <c r="I167" s="342">
        <v>392</v>
      </c>
      <c r="J167" s="221">
        <v>0.86534216335540837</v>
      </c>
      <c r="K167" s="342">
        <v>108</v>
      </c>
      <c r="L167" s="221">
        <v>0.27551020408163263</v>
      </c>
      <c r="M167" s="342">
        <v>335</v>
      </c>
      <c r="N167" s="221">
        <v>0.85459183673469385</v>
      </c>
      <c r="O167" s="342">
        <v>218</v>
      </c>
      <c r="P167" s="221">
        <v>0.55612244897959184</v>
      </c>
      <c r="Q167" s="219">
        <v>378</v>
      </c>
      <c r="R167" s="343">
        <v>0.89682539682539686</v>
      </c>
      <c r="S167" s="219">
        <v>339</v>
      </c>
      <c r="T167" s="221">
        <v>0.83443708609271527</v>
      </c>
      <c r="U167" s="219">
        <v>356</v>
      </c>
      <c r="V167" s="221">
        <v>0.78587196467991172</v>
      </c>
      <c r="W167" s="219">
        <v>122</v>
      </c>
      <c r="X167" s="344">
        <v>0.34269662921348315</v>
      </c>
      <c r="Y167" s="225">
        <v>20</v>
      </c>
      <c r="Z167" s="338">
        <v>16</v>
      </c>
      <c r="AA167" s="197">
        <v>0.8</v>
      </c>
      <c r="AB167" s="336">
        <v>7</v>
      </c>
      <c r="AC167" s="37">
        <v>0.4375</v>
      </c>
      <c r="AD167" s="336">
        <v>12</v>
      </c>
      <c r="AE167" s="37">
        <v>0.6</v>
      </c>
      <c r="AF167" s="336">
        <v>2</v>
      </c>
      <c r="AG167" s="37">
        <v>0.16666666666666666</v>
      </c>
      <c r="AH167" s="336">
        <v>10</v>
      </c>
      <c r="AI167" s="37">
        <v>0.83333333333333337</v>
      </c>
      <c r="AJ167" s="336">
        <v>6</v>
      </c>
      <c r="AK167" s="37">
        <v>0.5</v>
      </c>
      <c r="AL167" s="207">
        <v>10</v>
      </c>
      <c r="AM167" s="208">
        <v>0.5</v>
      </c>
      <c r="AN167" s="207">
        <v>10</v>
      </c>
      <c r="AO167" s="208">
        <v>1</v>
      </c>
      <c r="AP167" s="207">
        <v>10</v>
      </c>
      <c r="AQ167" s="208">
        <v>0.5</v>
      </c>
      <c r="AR167" s="207">
        <v>5</v>
      </c>
      <c r="AS167" s="208">
        <v>0.5</v>
      </c>
      <c r="AT167" s="228">
        <v>429</v>
      </c>
      <c r="AU167" s="340">
        <v>390</v>
      </c>
      <c r="AV167" s="210">
        <v>0.90909090909090906</v>
      </c>
      <c r="AW167" s="334">
        <v>229</v>
      </c>
      <c r="AX167" s="211">
        <v>0.5871794871794872</v>
      </c>
      <c r="AY167" s="334">
        <v>379</v>
      </c>
      <c r="AZ167" s="211">
        <v>0.8834498834498834</v>
      </c>
      <c r="BA167" s="334">
        <v>107</v>
      </c>
      <c r="BB167" s="211">
        <v>0.28232189973614774</v>
      </c>
      <c r="BC167" s="334">
        <v>331</v>
      </c>
      <c r="BD167" s="211">
        <v>0.87335092348284959</v>
      </c>
      <c r="BE167" s="334">
        <v>216</v>
      </c>
      <c r="BF167" s="211">
        <v>0.56992084432717682</v>
      </c>
      <c r="BG167" s="212">
        <v>367</v>
      </c>
      <c r="BH167" s="211">
        <v>0.85547785547785549</v>
      </c>
      <c r="BI167" s="212">
        <v>337</v>
      </c>
      <c r="BJ167" s="211">
        <v>0.91825613079019075</v>
      </c>
      <c r="BK167" s="212">
        <v>345</v>
      </c>
      <c r="BL167" s="211">
        <v>0.80419580419580416</v>
      </c>
      <c r="BM167" s="212">
        <v>119</v>
      </c>
      <c r="BN167" s="211">
        <v>0.34492753623188405</v>
      </c>
    </row>
    <row r="168" spans="3:66" x14ac:dyDescent="0.3">
      <c r="C168" s="186" t="s">
        <v>1299</v>
      </c>
      <c r="D168" s="219">
        <v>953</v>
      </c>
      <c r="E168" s="342">
        <v>870</v>
      </c>
      <c r="F168" s="220">
        <v>0.91290661070304302</v>
      </c>
      <c r="G168" s="342">
        <v>682</v>
      </c>
      <c r="H168" s="221">
        <v>0.78390804597701147</v>
      </c>
      <c r="I168" s="342">
        <v>843</v>
      </c>
      <c r="J168" s="221">
        <v>0.88457502623294859</v>
      </c>
      <c r="K168" s="342">
        <v>224</v>
      </c>
      <c r="L168" s="221">
        <v>0.26571767497034399</v>
      </c>
      <c r="M168" s="342">
        <v>742</v>
      </c>
      <c r="N168" s="221">
        <v>0.88018979833926458</v>
      </c>
      <c r="O168" s="342">
        <v>487</v>
      </c>
      <c r="P168" s="221">
        <v>0.57769869513641758</v>
      </c>
      <c r="Q168" s="219">
        <v>835</v>
      </c>
      <c r="R168" s="343">
        <v>0.88742514970059883</v>
      </c>
      <c r="S168" s="219">
        <v>741</v>
      </c>
      <c r="T168" s="221">
        <v>0.87618048268625393</v>
      </c>
      <c r="U168" s="219">
        <v>814</v>
      </c>
      <c r="V168" s="221">
        <v>0.85414480587618047</v>
      </c>
      <c r="W168" s="219">
        <v>344</v>
      </c>
      <c r="X168" s="344">
        <v>0.4226044226044226</v>
      </c>
      <c r="Y168" s="225">
        <v>34</v>
      </c>
      <c r="Z168" s="338">
        <v>26</v>
      </c>
      <c r="AA168" s="197">
        <v>0.76470588235294112</v>
      </c>
      <c r="AB168" s="336">
        <v>24</v>
      </c>
      <c r="AC168" s="37">
        <v>0.92307692307692313</v>
      </c>
      <c r="AD168" s="336">
        <v>22</v>
      </c>
      <c r="AE168" s="37">
        <v>0.6470588235294118</v>
      </c>
      <c r="AF168" s="336">
        <v>3</v>
      </c>
      <c r="AG168" s="37">
        <v>0.13636363636363635</v>
      </c>
      <c r="AH168" s="336">
        <v>18</v>
      </c>
      <c r="AI168" s="37">
        <v>0.81818181818181823</v>
      </c>
      <c r="AJ168" s="336">
        <v>9</v>
      </c>
      <c r="AK168" s="37">
        <v>0.40909090909090912</v>
      </c>
      <c r="AL168" s="207">
        <v>20</v>
      </c>
      <c r="AM168" s="208">
        <v>0.58823529411764708</v>
      </c>
      <c r="AN168" s="207">
        <v>19</v>
      </c>
      <c r="AO168" s="208">
        <v>0.95</v>
      </c>
      <c r="AP168" s="207">
        <v>18</v>
      </c>
      <c r="AQ168" s="208">
        <v>0.52941176470588236</v>
      </c>
      <c r="AR168" s="207">
        <v>7</v>
      </c>
      <c r="AS168" s="208">
        <v>0.3888888888888889</v>
      </c>
      <c r="AT168" s="228">
        <v>883</v>
      </c>
      <c r="AU168" s="340">
        <v>832</v>
      </c>
      <c r="AV168" s="210">
        <v>0.94224235560588898</v>
      </c>
      <c r="AW168" s="334">
        <v>664</v>
      </c>
      <c r="AX168" s="211">
        <v>0.79807692307692313</v>
      </c>
      <c r="AY168" s="334">
        <v>809</v>
      </c>
      <c r="AZ168" s="211">
        <v>0.91619479048697616</v>
      </c>
      <c r="BA168" s="334">
        <v>219</v>
      </c>
      <c r="BB168" s="211">
        <v>0.27070457354758964</v>
      </c>
      <c r="BC168" s="334">
        <v>735</v>
      </c>
      <c r="BD168" s="211">
        <v>0.90852904820766378</v>
      </c>
      <c r="BE168" s="334">
        <v>486</v>
      </c>
      <c r="BF168" s="211">
        <v>0.60074165636588384</v>
      </c>
      <c r="BG168" s="212">
        <v>804</v>
      </c>
      <c r="BH168" s="211">
        <v>0.91053227633069078</v>
      </c>
      <c r="BI168" s="212">
        <v>740</v>
      </c>
      <c r="BJ168" s="211">
        <v>0.92039800995024879</v>
      </c>
      <c r="BK168" s="212">
        <v>788</v>
      </c>
      <c r="BL168" s="211">
        <v>0.89241223103057754</v>
      </c>
      <c r="BM168" s="212">
        <v>343</v>
      </c>
      <c r="BN168" s="211">
        <v>0.43527918781725888</v>
      </c>
    </row>
    <row r="169" spans="3:66" x14ac:dyDescent="0.3">
      <c r="C169" s="186" t="s">
        <v>1300</v>
      </c>
      <c r="D169" s="219">
        <v>1057</v>
      </c>
      <c r="E169" s="342">
        <v>919</v>
      </c>
      <c r="F169" s="220">
        <v>0.86944181646168406</v>
      </c>
      <c r="G169" s="342">
        <v>696</v>
      </c>
      <c r="H169" s="221">
        <v>0.75734494015233955</v>
      </c>
      <c r="I169" s="342">
        <v>900</v>
      </c>
      <c r="J169" s="221">
        <v>0.85146641438032167</v>
      </c>
      <c r="K169" s="342">
        <v>235</v>
      </c>
      <c r="L169" s="221">
        <v>0.26111111111111113</v>
      </c>
      <c r="M169" s="342">
        <v>820</v>
      </c>
      <c r="N169" s="221">
        <v>0.91111111111111109</v>
      </c>
      <c r="O169" s="342">
        <v>514</v>
      </c>
      <c r="P169" s="221">
        <v>0.57111111111111112</v>
      </c>
      <c r="Q169" s="219">
        <v>877</v>
      </c>
      <c r="R169" s="343">
        <v>0.8608893956670467</v>
      </c>
      <c r="S169" s="219">
        <v>755</v>
      </c>
      <c r="T169" s="221">
        <v>0.82970671712393562</v>
      </c>
      <c r="U169" s="219">
        <v>833</v>
      </c>
      <c r="V169" s="221">
        <v>0.78807947019867552</v>
      </c>
      <c r="W169" s="219">
        <v>354</v>
      </c>
      <c r="X169" s="344">
        <v>0.42496998799519808</v>
      </c>
      <c r="Y169" s="225">
        <v>44</v>
      </c>
      <c r="Z169" s="338">
        <v>33</v>
      </c>
      <c r="AA169" s="197">
        <v>0.75</v>
      </c>
      <c r="AB169" s="336">
        <v>28</v>
      </c>
      <c r="AC169" s="37">
        <v>0.84848484848484851</v>
      </c>
      <c r="AD169" s="336">
        <v>28</v>
      </c>
      <c r="AE169" s="37">
        <v>0.63636363636363635</v>
      </c>
      <c r="AF169" s="336">
        <v>6</v>
      </c>
      <c r="AG169" s="37">
        <v>0.21428571428571427</v>
      </c>
      <c r="AH169" s="336">
        <v>21</v>
      </c>
      <c r="AI169" s="37">
        <v>0.75</v>
      </c>
      <c r="AJ169" s="336">
        <v>10</v>
      </c>
      <c r="AK169" s="37">
        <v>0.35714285714285715</v>
      </c>
      <c r="AL169" s="207">
        <v>21</v>
      </c>
      <c r="AM169" s="208">
        <v>0.47727272727272729</v>
      </c>
      <c r="AN169" s="207">
        <v>19</v>
      </c>
      <c r="AO169" s="208">
        <v>0.90476190476190477</v>
      </c>
      <c r="AP169" s="207">
        <v>19</v>
      </c>
      <c r="AQ169" s="208">
        <v>0.43181818181818182</v>
      </c>
      <c r="AR169" s="207">
        <v>5</v>
      </c>
      <c r="AS169" s="208">
        <v>0.26315789473684209</v>
      </c>
      <c r="AT169" s="228">
        <v>1001</v>
      </c>
      <c r="AU169" s="340">
        <v>883</v>
      </c>
      <c r="AV169" s="210">
        <v>0.88211788211788211</v>
      </c>
      <c r="AW169" s="334">
        <v>684</v>
      </c>
      <c r="AX169" s="211">
        <v>0.77463193657984142</v>
      </c>
      <c r="AY169" s="334">
        <v>868</v>
      </c>
      <c r="AZ169" s="211">
        <v>0.86713286713286708</v>
      </c>
      <c r="BA169" s="334">
        <v>237</v>
      </c>
      <c r="BB169" s="211">
        <v>0.27304147465437789</v>
      </c>
      <c r="BC169" s="334">
        <v>823</v>
      </c>
      <c r="BD169" s="211">
        <v>0.9481566820276498</v>
      </c>
      <c r="BE169" s="334">
        <v>517</v>
      </c>
      <c r="BF169" s="211">
        <v>0.59562211981566815</v>
      </c>
      <c r="BG169" s="212">
        <v>852</v>
      </c>
      <c r="BH169" s="211">
        <v>0.85114885114885119</v>
      </c>
      <c r="BI169" s="212">
        <v>764</v>
      </c>
      <c r="BJ169" s="211">
        <v>0.89671361502347413</v>
      </c>
      <c r="BK169" s="212">
        <v>811</v>
      </c>
      <c r="BL169" s="211">
        <v>0.81018981018981018</v>
      </c>
      <c r="BM169" s="212">
        <v>358</v>
      </c>
      <c r="BN169" s="211">
        <v>0.44143033292231815</v>
      </c>
    </row>
    <row r="170" spans="3:66" x14ac:dyDescent="0.3">
      <c r="C170" s="186" t="s">
        <v>1301</v>
      </c>
      <c r="D170" s="219">
        <v>782</v>
      </c>
      <c r="E170" s="342">
        <v>713</v>
      </c>
      <c r="F170" s="220">
        <v>0.91176470588235292</v>
      </c>
      <c r="G170" s="342">
        <v>488</v>
      </c>
      <c r="H170" s="221">
        <v>0.68443197755960727</v>
      </c>
      <c r="I170" s="342">
        <v>703</v>
      </c>
      <c r="J170" s="221">
        <v>0.89897698209718668</v>
      </c>
      <c r="K170" s="342">
        <v>152</v>
      </c>
      <c r="L170" s="221">
        <v>0.21621621621621623</v>
      </c>
      <c r="M170" s="342">
        <v>612</v>
      </c>
      <c r="N170" s="221">
        <v>0.87055476529160736</v>
      </c>
      <c r="O170" s="342">
        <v>376</v>
      </c>
      <c r="P170" s="221">
        <v>0.53485064011379801</v>
      </c>
      <c r="Q170" s="219">
        <v>673</v>
      </c>
      <c r="R170" s="343">
        <v>0.90341753343239228</v>
      </c>
      <c r="S170" s="219">
        <v>608</v>
      </c>
      <c r="T170" s="221">
        <v>0.86061381074168797</v>
      </c>
      <c r="U170" s="219">
        <v>656</v>
      </c>
      <c r="V170" s="221">
        <v>0.83887468030690537</v>
      </c>
      <c r="W170" s="219">
        <v>235</v>
      </c>
      <c r="X170" s="344">
        <v>0.35823170731707316</v>
      </c>
      <c r="Y170" s="225">
        <v>21</v>
      </c>
      <c r="Z170" s="338">
        <v>14</v>
      </c>
      <c r="AA170" s="197">
        <v>0.66666666666666663</v>
      </c>
      <c r="AB170" s="336">
        <v>7</v>
      </c>
      <c r="AC170" s="37">
        <v>0.5</v>
      </c>
      <c r="AD170" s="336">
        <v>15</v>
      </c>
      <c r="AE170" s="37">
        <v>0.7142857142857143</v>
      </c>
      <c r="AF170" s="336">
        <v>1</v>
      </c>
      <c r="AG170" s="37">
        <v>6.6666666666666666E-2</v>
      </c>
      <c r="AH170" s="336">
        <v>12</v>
      </c>
      <c r="AI170" s="37">
        <v>0.8</v>
      </c>
      <c r="AJ170" s="336">
        <v>8</v>
      </c>
      <c r="AK170" s="37">
        <v>0.53333333333333333</v>
      </c>
      <c r="AL170" s="207">
        <v>11</v>
      </c>
      <c r="AM170" s="208">
        <v>0.52380952380952384</v>
      </c>
      <c r="AN170" s="207">
        <v>10</v>
      </c>
      <c r="AO170" s="208">
        <v>0.90909090909090906</v>
      </c>
      <c r="AP170" s="207">
        <v>11</v>
      </c>
      <c r="AQ170" s="208">
        <v>0.52380952380952384</v>
      </c>
      <c r="AR170" s="207">
        <v>4</v>
      </c>
      <c r="AS170" s="208">
        <v>0.36363636363636365</v>
      </c>
      <c r="AT170" s="228">
        <v>750</v>
      </c>
      <c r="AU170" s="340">
        <v>688</v>
      </c>
      <c r="AV170" s="210">
        <v>0.91733333333333333</v>
      </c>
      <c r="AW170" s="334">
        <v>482</v>
      </c>
      <c r="AX170" s="211">
        <v>0.70058139534883723</v>
      </c>
      <c r="AY170" s="334">
        <v>677</v>
      </c>
      <c r="AZ170" s="211">
        <v>0.90266666666666662</v>
      </c>
      <c r="BA170" s="334">
        <v>147</v>
      </c>
      <c r="BB170" s="211">
        <v>0.2171344165435746</v>
      </c>
      <c r="BC170" s="334">
        <v>603</v>
      </c>
      <c r="BD170" s="211">
        <v>0.89069423929098968</v>
      </c>
      <c r="BE170" s="334">
        <v>367</v>
      </c>
      <c r="BF170" s="211">
        <v>0.54209748892171339</v>
      </c>
      <c r="BG170" s="212">
        <v>651</v>
      </c>
      <c r="BH170" s="211">
        <v>0.86799999999999999</v>
      </c>
      <c r="BI170" s="212">
        <v>606</v>
      </c>
      <c r="BJ170" s="211">
        <v>0.93087557603686633</v>
      </c>
      <c r="BK170" s="212">
        <v>634</v>
      </c>
      <c r="BL170" s="211">
        <v>0.84533333333333338</v>
      </c>
      <c r="BM170" s="212">
        <v>236</v>
      </c>
      <c r="BN170" s="211">
        <v>0.37223974763406942</v>
      </c>
    </row>
    <row r="171" spans="3:66" x14ac:dyDescent="0.3">
      <c r="C171" s="195" t="s">
        <v>167</v>
      </c>
      <c r="D171" s="219">
        <v>3489</v>
      </c>
      <c r="E171" s="342">
        <v>3209</v>
      </c>
      <c r="F171" s="220">
        <v>0.91974777873316138</v>
      </c>
      <c r="G171" s="342">
        <v>2498</v>
      </c>
      <c r="H171" s="221">
        <v>0.77843564973512003</v>
      </c>
      <c r="I171" s="342">
        <v>3194</v>
      </c>
      <c r="J171" s="221">
        <v>0.91544855259386648</v>
      </c>
      <c r="K171" s="342">
        <v>746</v>
      </c>
      <c r="L171" s="221">
        <v>0.23356293049467752</v>
      </c>
      <c r="M171" s="342">
        <v>2877</v>
      </c>
      <c r="N171" s="221">
        <v>0.90075140889167193</v>
      </c>
      <c r="O171" s="342">
        <v>1786</v>
      </c>
      <c r="P171" s="221">
        <v>0.55917345021916087</v>
      </c>
      <c r="Q171" s="219">
        <v>3034</v>
      </c>
      <c r="R171" s="343">
        <v>0.91430454845088993</v>
      </c>
      <c r="S171" s="219">
        <v>2774</v>
      </c>
      <c r="T171" s="221">
        <v>0.86959014044138727</v>
      </c>
      <c r="U171" s="219">
        <v>2902</v>
      </c>
      <c r="V171" s="221">
        <v>0.83175695041559183</v>
      </c>
      <c r="W171" s="219">
        <v>1256</v>
      </c>
      <c r="X171" s="344">
        <v>0.43280496209510683</v>
      </c>
      <c r="Y171" s="225">
        <v>55</v>
      </c>
      <c r="Z171" s="338">
        <v>47</v>
      </c>
      <c r="AA171" s="197">
        <v>0.8545454545454545</v>
      </c>
      <c r="AB171" s="336">
        <v>42</v>
      </c>
      <c r="AC171" s="37">
        <v>0.8936170212765957</v>
      </c>
      <c r="AD171" s="336">
        <v>43</v>
      </c>
      <c r="AE171" s="37">
        <v>0.78181818181818186</v>
      </c>
      <c r="AF171" s="336">
        <v>7</v>
      </c>
      <c r="AG171" s="37">
        <v>0.16279069767441862</v>
      </c>
      <c r="AH171" s="336">
        <v>36</v>
      </c>
      <c r="AI171" s="37">
        <v>0.83720930232558144</v>
      </c>
      <c r="AJ171" s="336">
        <v>19</v>
      </c>
      <c r="AK171" s="37">
        <v>0.44186046511627908</v>
      </c>
      <c r="AL171" s="207">
        <v>29</v>
      </c>
      <c r="AM171" s="208">
        <v>0.52727272727272723</v>
      </c>
      <c r="AN171" s="207">
        <v>28</v>
      </c>
      <c r="AO171" s="208">
        <v>0.96551724137931039</v>
      </c>
      <c r="AP171" s="207">
        <v>26</v>
      </c>
      <c r="AQ171" s="208">
        <v>0.47272727272727272</v>
      </c>
      <c r="AR171" s="207">
        <v>10</v>
      </c>
      <c r="AS171" s="208">
        <v>0.38461538461538464</v>
      </c>
      <c r="AT171" s="228">
        <v>3397</v>
      </c>
      <c r="AU171" s="340">
        <v>3134</v>
      </c>
      <c r="AV171" s="210">
        <v>0.92257874595231082</v>
      </c>
      <c r="AW171" s="334">
        <v>2488</v>
      </c>
      <c r="AX171" s="211">
        <v>0.79387364390555204</v>
      </c>
      <c r="AY171" s="334">
        <v>3126</v>
      </c>
      <c r="AZ171" s="211">
        <v>0.92022372681778042</v>
      </c>
      <c r="BA171" s="334">
        <v>747</v>
      </c>
      <c r="BB171" s="211">
        <v>0.23896353166986564</v>
      </c>
      <c r="BC171" s="334">
        <v>2894</v>
      </c>
      <c r="BD171" s="211">
        <v>0.92578374920025597</v>
      </c>
      <c r="BE171" s="334">
        <v>1803</v>
      </c>
      <c r="BF171" s="211">
        <v>0.57677543186180424</v>
      </c>
      <c r="BG171" s="212">
        <v>2980</v>
      </c>
      <c r="BH171" s="211">
        <v>0.87724462761259936</v>
      </c>
      <c r="BI171" s="212">
        <v>2800</v>
      </c>
      <c r="BJ171" s="211">
        <v>0.93959731543624159</v>
      </c>
      <c r="BK171" s="212">
        <v>2854</v>
      </c>
      <c r="BL171" s="211">
        <v>0.84015307624374447</v>
      </c>
      <c r="BM171" s="212">
        <v>1276</v>
      </c>
      <c r="BN171" s="211">
        <v>0.4470918009810792</v>
      </c>
    </row>
    <row r="172" spans="3:66" x14ac:dyDescent="0.3">
      <c r="C172" s="186" t="s">
        <v>1302</v>
      </c>
      <c r="D172" s="219">
        <v>382</v>
      </c>
      <c r="E172" s="342">
        <v>372</v>
      </c>
      <c r="F172" s="220">
        <v>0.97382198952879584</v>
      </c>
      <c r="G172" s="342">
        <v>317</v>
      </c>
      <c r="H172" s="221">
        <v>0.85215053763440862</v>
      </c>
      <c r="I172" s="342">
        <v>335</v>
      </c>
      <c r="J172" s="221">
        <v>0.87696335078534027</v>
      </c>
      <c r="K172" s="342">
        <v>84</v>
      </c>
      <c r="L172" s="221">
        <v>0.2507462686567164</v>
      </c>
      <c r="M172" s="342">
        <v>305</v>
      </c>
      <c r="N172" s="221">
        <v>0.91044776119402981</v>
      </c>
      <c r="O172" s="342">
        <v>194</v>
      </c>
      <c r="P172" s="221">
        <v>0.57910447761194028</v>
      </c>
      <c r="Q172" s="219">
        <v>302</v>
      </c>
      <c r="R172" s="343">
        <v>0.9072847682119205</v>
      </c>
      <c r="S172" s="219">
        <v>274</v>
      </c>
      <c r="T172" s="221">
        <v>0.79057591623036649</v>
      </c>
      <c r="U172" s="219">
        <v>295</v>
      </c>
      <c r="V172" s="221">
        <v>0.77225130890052351</v>
      </c>
      <c r="W172" s="219">
        <v>133</v>
      </c>
      <c r="X172" s="344">
        <v>0.45084745762711864</v>
      </c>
      <c r="Y172" s="225">
        <v>9</v>
      </c>
      <c r="Z172" s="338">
        <v>7</v>
      </c>
      <c r="AA172" s="197">
        <v>0.77777777777777779</v>
      </c>
      <c r="AB172" s="336">
        <v>6</v>
      </c>
      <c r="AC172" s="37">
        <v>0.8571428571428571</v>
      </c>
      <c r="AD172" s="336">
        <v>7</v>
      </c>
      <c r="AE172" s="37">
        <v>0.77777777777777779</v>
      </c>
      <c r="AF172" s="336">
        <v>2</v>
      </c>
      <c r="AG172" s="37">
        <v>0.2857142857142857</v>
      </c>
      <c r="AH172" s="336">
        <v>6</v>
      </c>
      <c r="AI172" s="37">
        <v>0.8571428571428571</v>
      </c>
      <c r="AJ172" s="336">
        <v>3</v>
      </c>
      <c r="AK172" s="37">
        <v>0.42857142857142855</v>
      </c>
      <c r="AL172" s="207">
        <v>5</v>
      </c>
      <c r="AM172" s="208">
        <v>0.55555555555555558</v>
      </c>
      <c r="AN172" s="207">
        <v>5</v>
      </c>
      <c r="AO172" s="208">
        <v>1</v>
      </c>
      <c r="AP172" s="207">
        <v>4</v>
      </c>
      <c r="AQ172" s="208">
        <v>0.44444444444444442</v>
      </c>
      <c r="AR172" s="207">
        <v>1</v>
      </c>
      <c r="AS172" s="208">
        <v>0.25</v>
      </c>
      <c r="AT172" s="228">
        <v>370</v>
      </c>
      <c r="AU172" s="340">
        <v>362</v>
      </c>
      <c r="AV172" s="210">
        <v>0.97837837837837838</v>
      </c>
      <c r="AW172" s="334">
        <v>312</v>
      </c>
      <c r="AX172" s="211">
        <v>0.86187845303867405</v>
      </c>
      <c r="AY172" s="334">
        <v>325</v>
      </c>
      <c r="AZ172" s="211">
        <v>0.8783783783783784</v>
      </c>
      <c r="BA172" s="334">
        <v>83</v>
      </c>
      <c r="BB172" s="211">
        <v>0.25538461538461538</v>
      </c>
      <c r="BC172" s="334">
        <v>304</v>
      </c>
      <c r="BD172" s="211">
        <v>0.93538461538461537</v>
      </c>
      <c r="BE172" s="334">
        <v>193</v>
      </c>
      <c r="BF172" s="211">
        <v>0.5938461538461538</v>
      </c>
      <c r="BG172" s="212">
        <v>294</v>
      </c>
      <c r="BH172" s="211">
        <v>0.79459459459459458</v>
      </c>
      <c r="BI172" s="212">
        <v>273</v>
      </c>
      <c r="BJ172" s="211">
        <v>0.9285714285714286</v>
      </c>
      <c r="BK172" s="212">
        <v>288</v>
      </c>
      <c r="BL172" s="211">
        <v>0.77837837837837842</v>
      </c>
      <c r="BM172" s="212">
        <v>134</v>
      </c>
      <c r="BN172" s="211">
        <v>0.46527777777777779</v>
      </c>
    </row>
    <row r="173" spans="3:66" x14ac:dyDescent="0.3">
      <c r="C173" s="186" t="s">
        <v>1303</v>
      </c>
      <c r="D173" s="219">
        <v>177</v>
      </c>
      <c r="E173" s="342">
        <v>176</v>
      </c>
      <c r="F173" s="220">
        <v>0.99435028248587576</v>
      </c>
      <c r="G173" s="342">
        <v>118</v>
      </c>
      <c r="H173" s="221">
        <v>0.67045454545454541</v>
      </c>
      <c r="I173" s="342">
        <v>174</v>
      </c>
      <c r="J173" s="221">
        <v>0.98305084745762716</v>
      </c>
      <c r="K173" s="342">
        <v>58</v>
      </c>
      <c r="L173" s="221">
        <v>0.33333333333333331</v>
      </c>
      <c r="M173" s="342">
        <v>165</v>
      </c>
      <c r="N173" s="221">
        <v>0.94827586206896552</v>
      </c>
      <c r="O173" s="342">
        <v>129</v>
      </c>
      <c r="P173" s="221">
        <v>0.74137931034482762</v>
      </c>
      <c r="Q173" s="219">
        <v>175</v>
      </c>
      <c r="R173" s="343">
        <v>0.95428571428571429</v>
      </c>
      <c r="S173" s="219">
        <v>167</v>
      </c>
      <c r="T173" s="221">
        <v>0.98870056497175141</v>
      </c>
      <c r="U173" s="219">
        <v>174</v>
      </c>
      <c r="V173" s="221">
        <v>0.98305084745762716</v>
      </c>
      <c r="W173" s="219">
        <v>80</v>
      </c>
      <c r="X173" s="344">
        <v>0.45977011494252873</v>
      </c>
      <c r="Y173" s="225">
        <v>6</v>
      </c>
      <c r="Z173" s="338">
        <v>6</v>
      </c>
      <c r="AA173" s="197">
        <v>1</v>
      </c>
      <c r="AB173" s="336">
        <v>5</v>
      </c>
      <c r="AC173" s="37">
        <v>0.83333333333333337</v>
      </c>
      <c r="AD173" s="336">
        <v>6</v>
      </c>
      <c r="AE173" s="37">
        <v>1</v>
      </c>
      <c r="AF173" s="336">
        <v>1</v>
      </c>
      <c r="AG173" s="37">
        <v>0.16666666666666666</v>
      </c>
      <c r="AH173" s="336">
        <v>5</v>
      </c>
      <c r="AI173" s="37">
        <v>0.83333333333333337</v>
      </c>
      <c r="AJ173" s="336">
        <v>2</v>
      </c>
      <c r="AK173" s="37">
        <v>0.33333333333333331</v>
      </c>
      <c r="AL173" s="207">
        <v>6</v>
      </c>
      <c r="AM173" s="208">
        <v>1</v>
      </c>
      <c r="AN173" s="207">
        <v>6</v>
      </c>
      <c r="AO173" s="208">
        <v>1</v>
      </c>
      <c r="AP173" s="207">
        <v>6</v>
      </c>
      <c r="AQ173" s="208">
        <v>1</v>
      </c>
      <c r="AR173" s="207">
        <v>2</v>
      </c>
      <c r="AS173" s="208">
        <v>0.33333333333333331</v>
      </c>
      <c r="AT173" s="228">
        <v>170</v>
      </c>
      <c r="AU173" s="340">
        <v>170</v>
      </c>
      <c r="AV173" s="210">
        <v>1</v>
      </c>
      <c r="AW173" s="334">
        <v>114</v>
      </c>
      <c r="AX173" s="211">
        <v>0.6705882352941176</v>
      </c>
      <c r="AY173" s="334">
        <v>168</v>
      </c>
      <c r="AZ173" s="211">
        <v>0.9882352941176471</v>
      </c>
      <c r="BA173" s="334">
        <v>57</v>
      </c>
      <c r="BB173" s="211">
        <v>0.3392857142857143</v>
      </c>
      <c r="BC173" s="334">
        <v>163</v>
      </c>
      <c r="BD173" s="211">
        <v>0.97023809523809523</v>
      </c>
      <c r="BE173" s="334">
        <v>130</v>
      </c>
      <c r="BF173" s="211">
        <v>0.77380952380952384</v>
      </c>
      <c r="BG173" s="212">
        <v>169</v>
      </c>
      <c r="BH173" s="211">
        <v>0.99411764705882355</v>
      </c>
      <c r="BI173" s="212">
        <v>165</v>
      </c>
      <c r="BJ173" s="211">
        <v>0.97633136094674555</v>
      </c>
      <c r="BK173" s="212">
        <v>168</v>
      </c>
      <c r="BL173" s="211">
        <v>0.9882352941176471</v>
      </c>
      <c r="BM173" s="212">
        <v>80</v>
      </c>
      <c r="BN173" s="211">
        <v>0.47619047619047616</v>
      </c>
    </row>
    <row r="174" spans="3:66" x14ac:dyDescent="0.3">
      <c r="C174" s="186" t="s">
        <v>1304</v>
      </c>
      <c r="D174" s="219">
        <v>547</v>
      </c>
      <c r="E174" s="342">
        <v>532</v>
      </c>
      <c r="F174" s="220">
        <v>0.97257769652650827</v>
      </c>
      <c r="G174" s="342">
        <v>453</v>
      </c>
      <c r="H174" s="221">
        <v>0.85150375939849621</v>
      </c>
      <c r="I174" s="342">
        <v>517</v>
      </c>
      <c r="J174" s="221">
        <v>0.94515539305301643</v>
      </c>
      <c r="K174" s="342">
        <v>124</v>
      </c>
      <c r="L174" s="221">
        <v>0.23984526112185686</v>
      </c>
      <c r="M174" s="342">
        <v>450</v>
      </c>
      <c r="N174" s="221">
        <v>0.87040618955512572</v>
      </c>
      <c r="O174" s="342">
        <v>277</v>
      </c>
      <c r="P174" s="221">
        <v>0.53578336557059958</v>
      </c>
      <c r="Q174" s="219">
        <v>499</v>
      </c>
      <c r="R174" s="343">
        <v>0.86973947895791581</v>
      </c>
      <c r="S174" s="219">
        <v>434</v>
      </c>
      <c r="T174" s="221">
        <v>0.91224862888482627</v>
      </c>
      <c r="U174" s="219">
        <v>493</v>
      </c>
      <c r="V174" s="221">
        <v>0.90127970749542963</v>
      </c>
      <c r="W174" s="219">
        <v>225</v>
      </c>
      <c r="X174" s="344">
        <v>0.45638945233265721</v>
      </c>
      <c r="Y174" s="225">
        <v>10</v>
      </c>
      <c r="Z174" s="338">
        <v>10</v>
      </c>
      <c r="AA174" s="197">
        <v>1</v>
      </c>
      <c r="AB174" s="336">
        <v>10</v>
      </c>
      <c r="AC174" s="37">
        <v>1</v>
      </c>
      <c r="AD174" s="336">
        <v>8</v>
      </c>
      <c r="AE174" s="37">
        <v>0.8</v>
      </c>
      <c r="AF174" s="336">
        <v>1</v>
      </c>
      <c r="AG174" s="37">
        <v>0.125</v>
      </c>
      <c r="AH174" s="336">
        <v>7</v>
      </c>
      <c r="AI174" s="37">
        <v>0.875</v>
      </c>
      <c r="AJ174" s="336">
        <v>3</v>
      </c>
      <c r="AK174" s="37">
        <v>0.375</v>
      </c>
      <c r="AL174" s="207">
        <v>3</v>
      </c>
      <c r="AM174" s="208">
        <v>0.3</v>
      </c>
      <c r="AN174" s="207">
        <v>3</v>
      </c>
      <c r="AO174" s="208">
        <v>1</v>
      </c>
      <c r="AP174" s="207">
        <v>3</v>
      </c>
      <c r="AQ174" s="208">
        <v>0.3</v>
      </c>
      <c r="AR174" s="207">
        <v>1</v>
      </c>
      <c r="AS174" s="208">
        <v>0.33333333333333331</v>
      </c>
      <c r="AT174" s="228">
        <v>528</v>
      </c>
      <c r="AU174" s="340">
        <v>513</v>
      </c>
      <c r="AV174" s="210">
        <v>0.97159090909090906</v>
      </c>
      <c r="AW174" s="334">
        <v>450</v>
      </c>
      <c r="AX174" s="211">
        <v>0.8771929824561403</v>
      </c>
      <c r="AY174" s="334">
        <v>501</v>
      </c>
      <c r="AZ174" s="211">
        <v>0.94886363636363635</v>
      </c>
      <c r="BA174" s="334">
        <v>128</v>
      </c>
      <c r="BB174" s="211">
        <v>0.2554890219560878</v>
      </c>
      <c r="BC174" s="334">
        <v>456</v>
      </c>
      <c r="BD174" s="211">
        <v>0.91017964071856283</v>
      </c>
      <c r="BE174" s="334">
        <v>285</v>
      </c>
      <c r="BF174" s="211">
        <v>0.56886227544910184</v>
      </c>
      <c r="BG174" s="212">
        <v>488</v>
      </c>
      <c r="BH174" s="211">
        <v>0.9242424242424242</v>
      </c>
      <c r="BI174" s="212">
        <v>443</v>
      </c>
      <c r="BJ174" s="211">
        <v>0.90778688524590168</v>
      </c>
      <c r="BK174" s="212">
        <v>482</v>
      </c>
      <c r="BL174" s="211">
        <v>0.91287878787878785</v>
      </c>
      <c r="BM174" s="212">
        <v>233</v>
      </c>
      <c r="BN174" s="211">
        <v>0.48340248962655602</v>
      </c>
    </row>
    <row r="175" spans="3:66" x14ac:dyDescent="0.3">
      <c r="C175" s="186" t="s">
        <v>1305</v>
      </c>
      <c r="D175" s="219">
        <v>1231</v>
      </c>
      <c r="E175" s="342">
        <v>1034</v>
      </c>
      <c r="F175" s="220">
        <v>0.83996750609260762</v>
      </c>
      <c r="G175" s="342">
        <v>742</v>
      </c>
      <c r="H175" s="221">
        <v>0.71760154738878146</v>
      </c>
      <c r="I175" s="342">
        <v>1092</v>
      </c>
      <c r="J175" s="221">
        <v>0.88708367181153536</v>
      </c>
      <c r="K175" s="342">
        <v>222</v>
      </c>
      <c r="L175" s="221">
        <v>0.2032967032967033</v>
      </c>
      <c r="M175" s="342">
        <v>991</v>
      </c>
      <c r="N175" s="221">
        <v>0.9075091575091575</v>
      </c>
      <c r="O175" s="342">
        <v>593</v>
      </c>
      <c r="P175" s="221">
        <v>0.543040293040293</v>
      </c>
      <c r="Q175" s="219">
        <v>1029</v>
      </c>
      <c r="R175" s="343">
        <v>0.92322643343051503</v>
      </c>
      <c r="S175" s="219">
        <v>950</v>
      </c>
      <c r="T175" s="221">
        <v>0.83590576766856217</v>
      </c>
      <c r="U175" s="219">
        <v>941</v>
      </c>
      <c r="V175" s="221">
        <v>0.76441917140536153</v>
      </c>
      <c r="W175" s="219">
        <v>376</v>
      </c>
      <c r="X175" s="344">
        <v>0.39957492029755581</v>
      </c>
      <c r="Y175" s="225">
        <v>19</v>
      </c>
      <c r="Z175" s="338">
        <v>15</v>
      </c>
      <c r="AA175" s="197">
        <v>0.78947368421052633</v>
      </c>
      <c r="AB175" s="336">
        <v>14</v>
      </c>
      <c r="AC175" s="37">
        <v>0.93333333333333335</v>
      </c>
      <c r="AD175" s="336">
        <v>15</v>
      </c>
      <c r="AE175" s="37">
        <v>0.78947368421052633</v>
      </c>
      <c r="AF175" s="336">
        <v>1</v>
      </c>
      <c r="AG175" s="37">
        <v>6.6666666666666666E-2</v>
      </c>
      <c r="AH175" s="336">
        <v>13</v>
      </c>
      <c r="AI175" s="37">
        <v>0.8666666666666667</v>
      </c>
      <c r="AJ175" s="336">
        <v>8</v>
      </c>
      <c r="AK175" s="37">
        <v>0.53333333333333333</v>
      </c>
      <c r="AL175" s="207">
        <v>11</v>
      </c>
      <c r="AM175" s="208">
        <v>0.57894736842105265</v>
      </c>
      <c r="AN175" s="207">
        <v>11</v>
      </c>
      <c r="AO175" s="208">
        <v>1</v>
      </c>
      <c r="AP175" s="207">
        <v>9</v>
      </c>
      <c r="AQ175" s="208">
        <v>0.47368421052631576</v>
      </c>
      <c r="AR175" s="207">
        <v>4</v>
      </c>
      <c r="AS175" s="208">
        <v>0.44444444444444442</v>
      </c>
      <c r="AT175" s="228">
        <v>1205</v>
      </c>
      <c r="AU175" s="340">
        <v>1017</v>
      </c>
      <c r="AV175" s="210">
        <v>0.84398340248962656</v>
      </c>
      <c r="AW175" s="334">
        <v>743</v>
      </c>
      <c r="AX175" s="211">
        <v>0.73058013765978369</v>
      </c>
      <c r="AY175" s="334">
        <v>1075</v>
      </c>
      <c r="AZ175" s="211">
        <v>0.89211618257261416</v>
      </c>
      <c r="BA175" s="334">
        <v>225</v>
      </c>
      <c r="BB175" s="211">
        <v>0.20930232558139536</v>
      </c>
      <c r="BC175" s="334">
        <v>998</v>
      </c>
      <c r="BD175" s="211">
        <v>0.92837209302325585</v>
      </c>
      <c r="BE175" s="334">
        <v>598</v>
      </c>
      <c r="BF175" s="211">
        <v>0.5562790697674419</v>
      </c>
      <c r="BG175" s="212">
        <v>1017</v>
      </c>
      <c r="BH175" s="211">
        <v>0.84398340248962656</v>
      </c>
      <c r="BI175" s="212">
        <v>963</v>
      </c>
      <c r="BJ175" s="211">
        <v>0.94690265486725667</v>
      </c>
      <c r="BK175" s="212">
        <v>931</v>
      </c>
      <c r="BL175" s="211">
        <v>0.77261410788381746</v>
      </c>
      <c r="BM175" s="212">
        <v>382</v>
      </c>
      <c r="BN175" s="211">
        <v>0.41031149301825992</v>
      </c>
    </row>
    <row r="176" spans="3:66" x14ac:dyDescent="0.3">
      <c r="C176" s="186" t="s">
        <v>1306</v>
      </c>
      <c r="D176" s="219">
        <v>550</v>
      </c>
      <c r="E176" s="342">
        <v>526</v>
      </c>
      <c r="F176" s="220">
        <v>0.95636363636363642</v>
      </c>
      <c r="G176" s="342">
        <v>432</v>
      </c>
      <c r="H176" s="221">
        <v>0.82129277566539927</v>
      </c>
      <c r="I176" s="342">
        <v>514</v>
      </c>
      <c r="J176" s="221">
        <v>0.93454545454545457</v>
      </c>
      <c r="K176" s="342">
        <v>144</v>
      </c>
      <c r="L176" s="221">
        <v>0.28015564202334631</v>
      </c>
      <c r="M176" s="342">
        <v>458</v>
      </c>
      <c r="N176" s="221">
        <v>0.8910505836575876</v>
      </c>
      <c r="O176" s="342">
        <v>281</v>
      </c>
      <c r="P176" s="221">
        <v>0.546692607003891</v>
      </c>
      <c r="Q176" s="219">
        <v>505</v>
      </c>
      <c r="R176" s="343">
        <v>0.90891089108910894</v>
      </c>
      <c r="S176" s="219">
        <v>459</v>
      </c>
      <c r="T176" s="221">
        <v>0.91818181818181821</v>
      </c>
      <c r="U176" s="219">
        <v>491</v>
      </c>
      <c r="V176" s="221">
        <v>0.8927272727272727</v>
      </c>
      <c r="W176" s="219">
        <v>224</v>
      </c>
      <c r="X176" s="344">
        <v>0.45621181262729127</v>
      </c>
      <c r="Y176" s="225">
        <v>5</v>
      </c>
      <c r="Z176" s="338">
        <v>5</v>
      </c>
      <c r="AA176" s="197">
        <v>1</v>
      </c>
      <c r="AB176" s="336">
        <v>4</v>
      </c>
      <c r="AC176" s="37">
        <v>0.8</v>
      </c>
      <c r="AD176" s="336">
        <v>4</v>
      </c>
      <c r="AE176" s="37">
        <v>0.8</v>
      </c>
      <c r="AF176" s="336">
        <v>2</v>
      </c>
      <c r="AG176" s="37">
        <v>0.5</v>
      </c>
      <c r="AH176" s="336">
        <v>4</v>
      </c>
      <c r="AI176" s="37">
        <v>1</v>
      </c>
      <c r="AJ176" s="336">
        <v>2</v>
      </c>
      <c r="AK176" s="37">
        <v>0.5</v>
      </c>
      <c r="AL176" s="207">
        <v>3</v>
      </c>
      <c r="AM176" s="208">
        <v>0.6</v>
      </c>
      <c r="AN176" s="207">
        <v>2</v>
      </c>
      <c r="AO176" s="208">
        <v>0.66666666666666663</v>
      </c>
      <c r="AP176" s="207">
        <v>3</v>
      </c>
      <c r="AQ176" s="208">
        <v>0.6</v>
      </c>
      <c r="AR176" s="207">
        <v>1</v>
      </c>
      <c r="AS176" s="208">
        <v>0.33333333333333331</v>
      </c>
      <c r="AT176" s="228">
        <v>533</v>
      </c>
      <c r="AU176" s="340">
        <v>510</v>
      </c>
      <c r="AV176" s="210">
        <v>0.95684803001876173</v>
      </c>
      <c r="AW176" s="334">
        <v>428</v>
      </c>
      <c r="AX176" s="211">
        <v>0.83921568627450982</v>
      </c>
      <c r="AY176" s="334">
        <v>501</v>
      </c>
      <c r="AZ176" s="211">
        <v>0.93996247654784237</v>
      </c>
      <c r="BA176" s="334">
        <v>141</v>
      </c>
      <c r="BB176" s="211">
        <v>0.28143712574850299</v>
      </c>
      <c r="BC176" s="334">
        <v>457</v>
      </c>
      <c r="BD176" s="211">
        <v>0.91217564870259482</v>
      </c>
      <c r="BE176" s="334">
        <v>281</v>
      </c>
      <c r="BF176" s="211">
        <v>0.56087824351297411</v>
      </c>
      <c r="BG176" s="212">
        <v>492</v>
      </c>
      <c r="BH176" s="211">
        <v>0.92307692307692313</v>
      </c>
      <c r="BI176" s="212">
        <v>459</v>
      </c>
      <c r="BJ176" s="211">
        <v>0.93292682926829273</v>
      </c>
      <c r="BK176" s="212">
        <v>480</v>
      </c>
      <c r="BL176" s="211">
        <v>0.90056285178236395</v>
      </c>
      <c r="BM176" s="212">
        <v>224</v>
      </c>
      <c r="BN176" s="211">
        <v>0.46666666666666667</v>
      </c>
    </row>
    <row r="177" spans="3:66" x14ac:dyDescent="0.3">
      <c r="C177" s="186" t="s">
        <v>1307</v>
      </c>
      <c r="D177" s="219">
        <v>602</v>
      </c>
      <c r="E177" s="342">
        <v>569</v>
      </c>
      <c r="F177" s="220">
        <v>0.94518272425249172</v>
      </c>
      <c r="G177" s="342">
        <v>436</v>
      </c>
      <c r="H177" s="221">
        <v>0.7662565905096661</v>
      </c>
      <c r="I177" s="342">
        <v>562</v>
      </c>
      <c r="J177" s="221">
        <v>0.93355481727574752</v>
      </c>
      <c r="K177" s="342">
        <v>114</v>
      </c>
      <c r="L177" s="221">
        <v>0.20284697508896798</v>
      </c>
      <c r="M177" s="342">
        <v>508</v>
      </c>
      <c r="N177" s="221">
        <v>0.90391459074733094</v>
      </c>
      <c r="O177" s="342">
        <v>312</v>
      </c>
      <c r="P177" s="221">
        <v>0.55516014234875444</v>
      </c>
      <c r="Q177" s="219">
        <v>524</v>
      </c>
      <c r="R177" s="343">
        <v>0.93511450381679384</v>
      </c>
      <c r="S177" s="219">
        <v>490</v>
      </c>
      <c r="T177" s="221">
        <v>0.87043189368770768</v>
      </c>
      <c r="U177" s="219">
        <v>508</v>
      </c>
      <c r="V177" s="221">
        <v>0.84385382059800662</v>
      </c>
      <c r="W177" s="219">
        <v>218</v>
      </c>
      <c r="X177" s="344">
        <v>0.42913385826771655</v>
      </c>
      <c r="Y177" s="225">
        <v>6</v>
      </c>
      <c r="Z177" s="338">
        <v>4</v>
      </c>
      <c r="AA177" s="197">
        <v>0.66666666666666663</v>
      </c>
      <c r="AB177" s="336">
        <v>3</v>
      </c>
      <c r="AC177" s="37">
        <v>0.75</v>
      </c>
      <c r="AD177" s="336">
        <v>3</v>
      </c>
      <c r="AE177" s="37">
        <v>0.5</v>
      </c>
      <c r="AF177" s="336">
        <v>0</v>
      </c>
      <c r="AG177" s="37">
        <v>0</v>
      </c>
      <c r="AH177" s="336">
        <v>1</v>
      </c>
      <c r="AI177" s="37">
        <v>0.33333333333333331</v>
      </c>
      <c r="AJ177" s="336">
        <v>1</v>
      </c>
      <c r="AK177" s="37">
        <v>0.33333333333333331</v>
      </c>
      <c r="AL177" s="207">
        <v>1</v>
      </c>
      <c r="AM177" s="208">
        <v>0.16666666666666666</v>
      </c>
      <c r="AN177" s="207">
        <v>1</v>
      </c>
      <c r="AO177" s="208">
        <v>1</v>
      </c>
      <c r="AP177" s="207">
        <v>1</v>
      </c>
      <c r="AQ177" s="208">
        <v>0.16666666666666666</v>
      </c>
      <c r="AR177" s="207">
        <v>1</v>
      </c>
      <c r="AS177" s="208">
        <v>1</v>
      </c>
      <c r="AT177" s="228">
        <v>591</v>
      </c>
      <c r="AU177" s="340">
        <v>562</v>
      </c>
      <c r="AV177" s="210">
        <v>0.95093062605752965</v>
      </c>
      <c r="AW177" s="334">
        <v>441</v>
      </c>
      <c r="AX177" s="211">
        <v>0.78469750889679712</v>
      </c>
      <c r="AY177" s="334">
        <v>556</v>
      </c>
      <c r="AZ177" s="211">
        <v>0.94077834179357023</v>
      </c>
      <c r="BA177" s="334">
        <v>113</v>
      </c>
      <c r="BB177" s="211">
        <v>0.20323741007194246</v>
      </c>
      <c r="BC177" s="334">
        <v>516</v>
      </c>
      <c r="BD177" s="211">
        <v>0.92805755395683454</v>
      </c>
      <c r="BE177" s="334">
        <v>316</v>
      </c>
      <c r="BF177" s="211">
        <v>0.56834532374100721</v>
      </c>
      <c r="BG177" s="212">
        <v>520</v>
      </c>
      <c r="BH177" s="211">
        <v>0.87986463620981392</v>
      </c>
      <c r="BI177" s="212">
        <v>497</v>
      </c>
      <c r="BJ177" s="211">
        <v>0.95576923076923082</v>
      </c>
      <c r="BK177" s="212">
        <v>505</v>
      </c>
      <c r="BL177" s="211">
        <v>0.85448392554991537</v>
      </c>
      <c r="BM177" s="212">
        <v>223</v>
      </c>
      <c r="BN177" s="211">
        <v>0.44158415841584159</v>
      </c>
    </row>
    <row r="178" spans="3:66" x14ac:dyDescent="0.3">
      <c r="C178" s="195" t="s">
        <v>241</v>
      </c>
      <c r="D178" s="219">
        <v>4531</v>
      </c>
      <c r="E178" s="342">
        <v>4236</v>
      </c>
      <c r="F178" s="220">
        <v>0.93489295961156482</v>
      </c>
      <c r="G178" s="342">
        <v>3297</v>
      </c>
      <c r="H178" s="221">
        <v>0.77832861189801694</v>
      </c>
      <c r="I178" s="342">
        <v>4310</v>
      </c>
      <c r="J178" s="221">
        <v>0.95122489516662989</v>
      </c>
      <c r="K178" s="342">
        <v>1261</v>
      </c>
      <c r="L178" s="221">
        <v>0.29257540603248261</v>
      </c>
      <c r="M178" s="342">
        <v>3910</v>
      </c>
      <c r="N178" s="221">
        <v>0.90719257540603249</v>
      </c>
      <c r="O178" s="342">
        <v>2665</v>
      </c>
      <c r="P178" s="221">
        <v>0.61832946635730857</v>
      </c>
      <c r="Q178" s="219">
        <v>4253</v>
      </c>
      <c r="R178" s="343">
        <v>0.91347284269927109</v>
      </c>
      <c r="S178" s="219">
        <v>3885</v>
      </c>
      <c r="T178" s="221">
        <v>0.93864489075259327</v>
      </c>
      <c r="U178" s="219">
        <v>4100</v>
      </c>
      <c r="V178" s="221">
        <v>0.90487751048333698</v>
      </c>
      <c r="W178" s="219">
        <v>2021</v>
      </c>
      <c r="X178" s="344">
        <v>0.49292682926829268</v>
      </c>
      <c r="Y178" s="225">
        <v>100</v>
      </c>
      <c r="Z178" s="338">
        <v>71</v>
      </c>
      <c r="AA178" s="197">
        <v>0.71</v>
      </c>
      <c r="AB178" s="336">
        <v>57</v>
      </c>
      <c r="AC178" s="37">
        <v>0.80281690140845074</v>
      </c>
      <c r="AD178" s="336">
        <v>69</v>
      </c>
      <c r="AE178" s="37">
        <v>0.69</v>
      </c>
      <c r="AF178" s="336">
        <v>12</v>
      </c>
      <c r="AG178" s="37">
        <v>0.17391304347826086</v>
      </c>
      <c r="AH178" s="336">
        <v>56</v>
      </c>
      <c r="AI178" s="37">
        <v>0.81159420289855078</v>
      </c>
      <c r="AJ178" s="336">
        <v>22</v>
      </c>
      <c r="AK178" s="37">
        <v>0.3188405797101449</v>
      </c>
      <c r="AL178" s="207">
        <v>59</v>
      </c>
      <c r="AM178" s="208">
        <v>0.59</v>
      </c>
      <c r="AN178" s="207">
        <v>57</v>
      </c>
      <c r="AO178" s="208">
        <v>0.96610169491525422</v>
      </c>
      <c r="AP178" s="207">
        <v>55</v>
      </c>
      <c r="AQ178" s="208">
        <v>0.55000000000000004</v>
      </c>
      <c r="AR178" s="207">
        <v>14</v>
      </c>
      <c r="AS178" s="208">
        <v>0.25454545454545452</v>
      </c>
      <c r="AT178" s="228">
        <v>4403</v>
      </c>
      <c r="AU178" s="340">
        <v>4145</v>
      </c>
      <c r="AV178" s="210">
        <v>0.94140358846241201</v>
      </c>
      <c r="AW178" s="334">
        <v>3297</v>
      </c>
      <c r="AX178" s="211">
        <v>0.79541616405307602</v>
      </c>
      <c r="AY178" s="334">
        <v>4222</v>
      </c>
      <c r="AZ178" s="211">
        <v>0.95889166477401766</v>
      </c>
      <c r="BA178" s="334">
        <v>1264</v>
      </c>
      <c r="BB178" s="211">
        <v>0.29938417811463763</v>
      </c>
      <c r="BC178" s="334">
        <v>3939</v>
      </c>
      <c r="BD178" s="211">
        <v>0.93297015632401703</v>
      </c>
      <c r="BE178" s="334">
        <v>2694</v>
      </c>
      <c r="BF178" s="211">
        <v>0.63808621506395069</v>
      </c>
      <c r="BG178" s="212">
        <v>4178</v>
      </c>
      <c r="BH178" s="211">
        <v>0.94889847831024299</v>
      </c>
      <c r="BI178" s="212">
        <v>3914</v>
      </c>
      <c r="BJ178" s="211">
        <v>0.93681187170895164</v>
      </c>
      <c r="BK178" s="212">
        <v>4031</v>
      </c>
      <c r="BL178" s="211">
        <v>0.91551215080626847</v>
      </c>
      <c r="BM178" s="212">
        <v>2043</v>
      </c>
      <c r="BN178" s="211">
        <v>0.50682212850409325</v>
      </c>
    </row>
    <row r="179" spans="3:66" x14ac:dyDescent="0.3">
      <c r="C179" s="186" t="s">
        <v>1309</v>
      </c>
      <c r="D179" s="219">
        <v>263</v>
      </c>
      <c r="E179" s="342">
        <v>250</v>
      </c>
      <c r="F179" s="220">
        <v>0.95057034220532322</v>
      </c>
      <c r="G179" s="342">
        <v>194</v>
      </c>
      <c r="H179" s="221">
        <v>0.77600000000000002</v>
      </c>
      <c r="I179" s="342">
        <v>257</v>
      </c>
      <c r="J179" s="221">
        <v>0.97718631178707227</v>
      </c>
      <c r="K179" s="342">
        <v>97</v>
      </c>
      <c r="L179" s="221">
        <v>0.37743190661478598</v>
      </c>
      <c r="M179" s="342">
        <v>232</v>
      </c>
      <c r="N179" s="221">
        <v>0.90272373540856032</v>
      </c>
      <c r="O179" s="342">
        <v>169</v>
      </c>
      <c r="P179" s="221">
        <v>0.65758754863813229</v>
      </c>
      <c r="Q179" s="219">
        <v>251</v>
      </c>
      <c r="R179" s="343">
        <v>0.91235059760956172</v>
      </c>
      <c r="S179" s="219">
        <v>229</v>
      </c>
      <c r="T179" s="221">
        <v>0.95437262357414454</v>
      </c>
      <c r="U179" s="219">
        <v>241</v>
      </c>
      <c r="V179" s="221">
        <v>0.91634980988593151</v>
      </c>
      <c r="W179" s="219">
        <v>118</v>
      </c>
      <c r="X179" s="344">
        <v>0.48962655601659749</v>
      </c>
      <c r="Y179" s="225">
        <v>4</v>
      </c>
      <c r="Z179" s="338">
        <v>3</v>
      </c>
      <c r="AA179" s="197">
        <v>0.75</v>
      </c>
      <c r="AB179" s="336">
        <v>3</v>
      </c>
      <c r="AC179" s="37">
        <v>1</v>
      </c>
      <c r="AD179" s="336">
        <v>4</v>
      </c>
      <c r="AE179" s="37">
        <v>1</v>
      </c>
      <c r="AF179" s="336">
        <v>1</v>
      </c>
      <c r="AG179" s="37">
        <v>0.25</v>
      </c>
      <c r="AH179" s="336">
        <v>4</v>
      </c>
      <c r="AI179" s="37">
        <v>1</v>
      </c>
      <c r="AJ179" s="336">
        <v>1</v>
      </c>
      <c r="AK179" s="37">
        <v>0.25</v>
      </c>
      <c r="AL179" s="207">
        <v>4</v>
      </c>
      <c r="AM179" s="208">
        <v>1</v>
      </c>
      <c r="AN179" s="207">
        <v>4</v>
      </c>
      <c r="AO179" s="208">
        <v>1</v>
      </c>
      <c r="AP179" s="207">
        <v>3</v>
      </c>
      <c r="AQ179" s="208">
        <v>0.75</v>
      </c>
      <c r="AR179" s="207">
        <v>0</v>
      </c>
      <c r="AS179" s="208">
        <v>0</v>
      </c>
      <c r="AT179" s="228">
        <v>259</v>
      </c>
      <c r="AU179" s="340">
        <v>247</v>
      </c>
      <c r="AV179" s="210">
        <v>0.95366795366795365</v>
      </c>
      <c r="AW179" s="334">
        <v>199</v>
      </c>
      <c r="AX179" s="211">
        <v>0.80566801619433204</v>
      </c>
      <c r="AY179" s="334">
        <v>253</v>
      </c>
      <c r="AZ179" s="211">
        <v>0.97683397683397688</v>
      </c>
      <c r="BA179" s="334">
        <v>97</v>
      </c>
      <c r="BB179" s="211">
        <v>0.38339920948616601</v>
      </c>
      <c r="BC179" s="334">
        <v>235</v>
      </c>
      <c r="BD179" s="211">
        <v>0.92885375494071143</v>
      </c>
      <c r="BE179" s="334">
        <v>173</v>
      </c>
      <c r="BF179" s="211">
        <v>0.6837944664031621</v>
      </c>
      <c r="BG179" s="212">
        <v>247</v>
      </c>
      <c r="BH179" s="211">
        <v>0.95366795366795365</v>
      </c>
      <c r="BI179" s="212">
        <v>236</v>
      </c>
      <c r="BJ179" s="211">
        <v>0.95546558704453444</v>
      </c>
      <c r="BK179" s="212">
        <v>238</v>
      </c>
      <c r="BL179" s="211">
        <v>0.91891891891891897</v>
      </c>
      <c r="BM179" s="212">
        <v>126</v>
      </c>
      <c r="BN179" s="211">
        <v>0.52941176470588236</v>
      </c>
    </row>
    <row r="180" spans="3:66" x14ac:dyDescent="0.3">
      <c r="C180" s="186" t="s">
        <v>1308</v>
      </c>
      <c r="D180" s="219">
        <v>603</v>
      </c>
      <c r="E180" s="342">
        <v>602</v>
      </c>
      <c r="F180" s="220">
        <v>0.99834162520729686</v>
      </c>
      <c r="G180" s="342">
        <v>586</v>
      </c>
      <c r="H180" s="221">
        <v>0.97342192691029905</v>
      </c>
      <c r="I180" s="342">
        <v>603</v>
      </c>
      <c r="J180" s="221">
        <v>1</v>
      </c>
      <c r="K180" s="342">
        <v>213</v>
      </c>
      <c r="L180" s="221">
        <v>0.35323383084577115</v>
      </c>
      <c r="M180" s="342">
        <v>585</v>
      </c>
      <c r="N180" s="221">
        <v>0.97014925373134331</v>
      </c>
      <c r="O180" s="342">
        <v>459</v>
      </c>
      <c r="P180" s="221">
        <v>0.76119402985074625</v>
      </c>
      <c r="Q180" s="219">
        <v>602</v>
      </c>
      <c r="R180" s="343">
        <v>0.94518272425249172</v>
      </c>
      <c r="S180" s="219">
        <v>569</v>
      </c>
      <c r="T180" s="221">
        <v>0.99834162520729686</v>
      </c>
      <c r="U180" s="219">
        <v>601</v>
      </c>
      <c r="V180" s="221">
        <v>0.99668325041459371</v>
      </c>
      <c r="W180" s="219">
        <v>433</v>
      </c>
      <c r="X180" s="344">
        <v>0.72046589018302831</v>
      </c>
      <c r="Y180" s="225">
        <v>9</v>
      </c>
      <c r="Z180" s="338">
        <v>9</v>
      </c>
      <c r="AA180" s="197">
        <v>1</v>
      </c>
      <c r="AB180" s="336">
        <v>8</v>
      </c>
      <c r="AC180" s="37">
        <v>0.88888888888888884</v>
      </c>
      <c r="AD180" s="336">
        <v>9</v>
      </c>
      <c r="AE180" s="37">
        <v>1</v>
      </c>
      <c r="AF180" s="336">
        <v>5</v>
      </c>
      <c r="AG180" s="37">
        <v>0.55555555555555558</v>
      </c>
      <c r="AH180" s="336">
        <v>9</v>
      </c>
      <c r="AI180" s="37">
        <v>1</v>
      </c>
      <c r="AJ180" s="336">
        <v>6</v>
      </c>
      <c r="AK180" s="37">
        <v>0.66666666666666663</v>
      </c>
      <c r="AL180" s="207">
        <v>9</v>
      </c>
      <c r="AM180" s="208">
        <v>1</v>
      </c>
      <c r="AN180" s="207">
        <v>8</v>
      </c>
      <c r="AO180" s="208">
        <v>0.88888888888888884</v>
      </c>
      <c r="AP180" s="207">
        <v>9</v>
      </c>
      <c r="AQ180" s="208">
        <v>1</v>
      </c>
      <c r="AR180" s="207">
        <v>5</v>
      </c>
      <c r="AS180" s="208">
        <v>0.55555555555555558</v>
      </c>
      <c r="AT180" s="228">
        <v>594</v>
      </c>
      <c r="AU180" s="340">
        <v>593</v>
      </c>
      <c r="AV180" s="210">
        <v>0.99831649831649827</v>
      </c>
      <c r="AW180" s="334">
        <v>581</v>
      </c>
      <c r="AX180" s="211">
        <v>0.9797639123102867</v>
      </c>
      <c r="AY180" s="334">
        <v>594</v>
      </c>
      <c r="AZ180" s="211">
        <v>1</v>
      </c>
      <c r="BA180" s="334">
        <v>208</v>
      </c>
      <c r="BB180" s="211">
        <v>0.35016835016835018</v>
      </c>
      <c r="BC180" s="334">
        <v>578</v>
      </c>
      <c r="BD180" s="211">
        <v>0.97306397306397308</v>
      </c>
      <c r="BE180" s="334">
        <v>455</v>
      </c>
      <c r="BF180" s="211">
        <v>0.765993265993266</v>
      </c>
      <c r="BG180" s="212">
        <v>593</v>
      </c>
      <c r="BH180" s="211">
        <v>0.99831649831649827</v>
      </c>
      <c r="BI180" s="212">
        <v>564</v>
      </c>
      <c r="BJ180" s="211">
        <v>0.95109612141652611</v>
      </c>
      <c r="BK180" s="212">
        <v>592</v>
      </c>
      <c r="BL180" s="211">
        <v>0.99663299663299665</v>
      </c>
      <c r="BM180" s="212">
        <v>428</v>
      </c>
      <c r="BN180" s="211">
        <v>0.72297297297297303</v>
      </c>
    </row>
    <row r="181" spans="3:66" x14ac:dyDescent="0.3">
      <c r="C181" s="186" t="s">
        <v>1310</v>
      </c>
      <c r="D181" s="219">
        <v>709</v>
      </c>
      <c r="E181" s="342">
        <v>689</v>
      </c>
      <c r="F181" s="220">
        <v>0.97179125528913968</v>
      </c>
      <c r="G181" s="342">
        <v>549</v>
      </c>
      <c r="H181" s="221">
        <v>0.79680696661828743</v>
      </c>
      <c r="I181" s="342">
        <v>673</v>
      </c>
      <c r="J181" s="221">
        <v>0.94922425952045131</v>
      </c>
      <c r="K181" s="342">
        <v>200</v>
      </c>
      <c r="L181" s="221">
        <v>0.29717682020802377</v>
      </c>
      <c r="M181" s="342">
        <v>599</v>
      </c>
      <c r="N181" s="221">
        <v>0.89004457652303115</v>
      </c>
      <c r="O181" s="342">
        <v>441</v>
      </c>
      <c r="P181" s="221">
        <v>0.65527488855869243</v>
      </c>
      <c r="Q181" s="219">
        <v>657</v>
      </c>
      <c r="R181" s="343">
        <v>0.91628614916286144</v>
      </c>
      <c r="S181" s="219">
        <v>602</v>
      </c>
      <c r="T181" s="221">
        <v>0.92665726375176305</v>
      </c>
      <c r="U181" s="219">
        <v>653</v>
      </c>
      <c r="V181" s="221">
        <v>0.92101551480959098</v>
      </c>
      <c r="W181" s="219">
        <v>346</v>
      </c>
      <c r="X181" s="344">
        <v>0.52986217457886675</v>
      </c>
      <c r="Y181" s="225">
        <v>20</v>
      </c>
      <c r="Z181" s="338">
        <v>20</v>
      </c>
      <c r="AA181" s="197">
        <v>1</v>
      </c>
      <c r="AB181" s="336">
        <v>16</v>
      </c>
      <c r="AC181" s="37">
        <v>0.8</v>
      </c>
      <c r="AD181" s="336">
        <v>18</v>
      </c>
      <c r="AE181" s="37">
        <v>0.9</v>
      </c>
      <c r="AF181" s="336">
        <v>0</v>
      </c>
      <c r="AG181" s="37">
        <v>0</v>
      </c>
      <c r="AH181" s="336">
        <v>13</v>
      </c>
      <c r="AI181" s="37">
        <v>0.72222222222222221</v>
      </c>
      <c r="AJ181" s="336">
        <v>4</v>
      </c>
      <c r="AK181" s="37">
        <v>0.22222222222222221</v>
      </c>
      <c r="AL181" s="207">
        <v>17</v>
      </c>
      <c r="AM181" s="208">
        <v>0.85</v>
      </c>
      <c r="AN181" s="207">
        <v>17</v>
      </c>
      <c r="AO181" s="208">
        <v>1</v>
      </c>
      <c r="AP181" s="207">
        <v>16</v>
      </c>
      <c r="AQ181" s="208">
        <v>0.8</v>
      </c>
      <c r="AR181" s="207">
        <v>3</v>
      </c>
      <c r="AS181" s="208">
        <v>0.1875</v>
      </c>
      <c r="AT181" s="228">
        <v>689</v>
      </c>
      <c r="AU181" s="340">
        <v>669</v>
      </c>
      <c r="AV181" s="210">
        <v>0.97097242380261251</v>
      </c>
      <c r="AW181" s="334">
        <v>544</v>
      </c>
      <c r="AX181" s="211">
        <v>0.8131539611360239</v>
      </c>
      <c r="AY181" s="334">
        <v>655</v>
      </c>
      <c r="AZ181" s="211">
        <v>0.95065312046444117</v>
      </c>
      <c r="BA181" s="334">
        <v>206</v>
      </c>
      <c r="BB181" s="211">
        <v>0.31450381679389311</v>
      </c>
      <c r="BC181" s="334">
        <v>607</v>
      </c>
      <c r="BD181" s="211">
        <v>0.92671755725190841</v>
      </c>
      <c r="BE181" s="334">
        <v>449</v>
      </c>
      <c r="BF181" s="211">
        <v>0.68549618320610683</v>
      </c>
      <c r="BG181" s="212">
        <v>640</v>
      </c>
      <c r="BH181" s="211">
        <v>0.9288824383164006</v>
      </c>
      <c r="BI181" s="212">
        <v>609</v>
      </c>
      <c r="BJ181" s="211">
        <v>0.95156249999999998</v>
      </c>
      <c r="BK181" s="212">
        <v>637</v>
      </c>
      <c r="BL181" s="211">
        <v>0.92452830188679247</v>
      </c>
      <c r="BM181" s="212">
        <v>354</v>
      </c>
      <c r="BN181" s="211">
        <v>0.55572998430141285</v>
      </c>
    </row>
    <row r="182" spans="3:66" x14ac:dyDescent="0.3">
      <c r="C182" s="186" t="s">
        <v>1311</v>
      </c>
      <c r="D182" s="219">
        <v>1728</v>
      </c>
      <c r="E182" s="342">
        <v>1604</v>
      </c>
      <c r="F182" s="220">
        <v>0.9282407407407407</v>
      </c>
      <c r="G182" s="342">
        <v>1304</v>
      </c>
      <c r="H182" s="221">
        <v>0.81296758104738154</v>
      </c>
      <c r="I182" s="342">
        <v>1668</v>
      </c>
      <c r="J182" s="221">
        <v>0.96527777777777779</v>
      </c>
      <c r="K182" s="342">
        <v>481</v>
      </c>
      <c r="L182" s="221">
        <v>0.2883693045563549</v>
      </c>
      <c r="M182" s="342">
        <v>1512</v>
      </c>
      <c r="N182" s="221">
        <v>0.90647482014388492</v>
      </c>
      <c r="O182" s="342">
        <v>1013</v>
      </c>
      <c r="P182" s="221">
        <v>0.60731414868105515</v>
      </c>
      <c r="Q182" s="219">
        <v>1660</v>
      </c>
      <c r="R182" s="343">
        <v>0.91686746987951806</v>
      </c>
      <c r="S182" s="219">
        <v>1522</v>
      </c>
      <c r="T182" s="221">
        <v>0.96064814814814814</v>
      </c>
      <c r="U182" s="219">
        <v>1567</v>
      </c>
      <c r="V182" s="221">
        <v>0.90682870370370372</v>
      </c>
      <c r="W182" s="219">
        <v>798</v>
      </c>
      <c r="X182" s="344">
        <v>0.50925335035098918</v>
      </c>
      <c r="Y182" s="225">
        <v>39</v>
      </c>
      <c r="Z182" s="338">
        <v>23</v>
      </c>
      <c r="AA182" s="197">
        <v>0.58974358974358976</v>
      </c>
      <c r="AB182" s="336">
        <v>20</v>
      </c>
      <c r="AC182" s="37">
        <v>0.86956521739130432</v>
      </c>
      <c r="AD182" s="336">
        <v>20</v>
      </c>
      <c r="AE182" s="37">
        <v>0.51282051282051277</v>
      </c>
      <c r="AF182" s="336">
        <v>2</v>
      </c>
      <c r="AG182" s="37">
        <v>0.1</v>
      </c>
      <c r="AH182" s="336">
        <v>18</v>
      </c>
      <c r="AI182" s="37">
        <v>0.9</v>
      </c>
      <c r="AJ182" s="336">
        <v>5</v>
      </c>
      <c r="AK182" s="37">
        <v>0.25</v>
      </c>
      <c r="AL182" s="207">
        <v>15</v>
      </c>
      <c r="AM182" s="208">
        <v>0.38461538461538464</v>
      </c>
      <c r="AN182" s="207">
        <v>15</v>
      </c>
      <c r="AO182" s="208">
        <v>1</v>
      </c>
      <c r="AP182" s="207">
        <v>14</v>
      </c>
      <c r="AQ182" s="208">
        <v>0.35897435897435898</v>
      </c>
      <c r="AR182" s="207">
        <v>4</v>
      </c>
      <c r="AS182" s="208">
        <v>0.2857142857142857</v>
      </c>
      <c r="AT182" s="228">
        <v>1684</v>
      </c>
      <c r="AU182" s="340">
        <v>1578</v>
      </c>
      <c r="AV182" s="210">
        <v>0.93705463182897863</v>
      </c>
      <c r="AW182" s="334">
        <v>1314</v>
      </c>
      <c r="AX182" s="211">
        <v>0.83269961977186313</v>
      </c>
      <c r="AY182" s="334">
        <v>1644</v>
      </c>
      <c r="AZ182" s="211">
        <v>0.97624703087885989</v>
      </c>
      <c r="BA182" s="334">
        <v>483</v>
      </c>
      <c r="BB182" s="211">
        <v>0.29379562043795621</v>
      </c>
      <c r="BC182" s="334">
        <v>1540</v>
      </c>
      <c r="BD182" s="211">
        <v>0.93673965936739656</v>
      </c>
      <c r="BE182" s="334">
        <v>1036</v>
      </c>
      <c r="BF182" s="211">
        <v>0.63017031630170317</v>
      </c>
      <c r="BG182" s="212">
        <v>1641</v>
      </c>
      <c r="BH182" s="211">
        <v>0.97446555819477432</v>
      </c>
      <c r="BI182" s="212">
        <v>1546</v>
      </c>
      <c r="BJ182" s="211">
        <v>0.94210847044485069</v>
      </c>
      <c r="BK182" s="212">
        <v>1551</v>
      </c>
      <c r="BL182" s="211">
        <v>0.92102137767220904</v>
      </c>
      <c r="BM182" s="212">
        <v>809</v>
      </c>
      <c r="BN182" s="211">
        <v>0.52159896840747899</v>
      </c>
    </row>
    <row r="183" spans="3:66" x14ac:dyDescent="0.3">
      <c r="C183" s="186" t="s">
        <v>1312</v>
      </c>
      <c r="D183" s="219">
        <v>132</v>
      </c>
      <c r="E183" s="342">
        <v>105</v>
      </c>
      <c r="F183" s="220">
        <v>0.79545454545454541</v>
      </c>
      <c r="G183" s="342">
        <v>75</v>
      </c>
      <c r="H183" s="221">
        <v>0.7142857142857143</v>
      </c>
      <c r="I183" s="342">
        <v>113</v>
      </c>
      <c r="J183" s="221">
        <v>0.85606060606060608</v>
      </c>
      <c r="K183" s="342">
        <v>25</v>
      </c>
      <c r="L183" s="221">
        <v>0.22123893805309736</v>
      </c>
      <c r="M183" s="342">
        <v>98</v>
      </c>
      <c r="N183" s="221">
        <v>0.86725663716814161</v>
      </c>
      <c r="O183" s="342">
        <v>57</v>
      </c>
      <c r="P183" s="221">
        <v>0.50442477876106195</v>
      </c>
      <c r="Q183" s="219">
        <v>113</v>
      </c>
      <c r="R183" s="343">
        <v>0.92920353982300885</v>
      </c>
      <c r="S183" s="219">
        <v>105</v>
      </c>
      <c r="T183" s="221">
        <v>0.85606060606060608</v>
      </c>
      <c r="U183" s="219">
        <v>101</v>
      </c>
      <c r="V183" s="221">
        <v>0.76515151515151514</v>
      </c>
      <c r="W183" s="219">
        <v>32</v>
      </c>
      <c r="X183" s="344">
        <v>0.31683168316831684</v>
      </c>
      <c r="Y183" s="225">
        <v>4</v>
      </c>
      <c r="Z183" s="338">
        <v>4</v>
      </c>
      <c r="AA183" s="197">
        <v>1</v>
      </c>
      <c r="AB183" s="336">
        <v>3</v>
      </c>
      <c r="AC183" s="37">
        <v>0.75</v>
      </c>
      <c r="AD183" s="336">
        <v>3</v>
      </c>
      <c r="AE183" s="37">
        <v>0.75</v>
      </c>
      <c r="AF183" s="336">
        <v>0</v>
      </c>
      <c r="AG183" s="37">
        <v>0</v>
      </c>
      <c r="AH183" s="336">
        <v>2</v>
      </c>
      <c r="AI183" s="37">
        <v>0.66666666666666663</v>
      </c>
      <c r="AJ183" s="336">
        <v>0</v>
      </c>
      <c r="AK183" s="37">
        <v>0</v>
      </c>
      <c r="AL183" s="207">
        <v>3</v>
      </c>
      <c r="AM183" s="208">
        <v>0.75</v>
      </c>
      <c r="AN183" s="207">
        <v>3</v>
      </c>
      <c r="AO183" s="208">
        <v>1</v>
      </c>
      <c r="AP183" s="207">
        <v>3</v>
      </c>
      <c r="AQ183" s="208">
        <v>0.75</v>
      </c>
      <c r="AR183" s="207">
        <v>0</v>
      </c>
      <c r="AS183" s="208">
        <v>0</v>
      </c>
      <c r="AT183" s="228">
        <v>127</v>
      </c>
      <c r="AU183" s="340">
        <v>100</v>
      </c>
      <c r="AV183" s="210">
        <v>0.78740157480314965</v>
      </c>
      <c r="AW183" s="334">
        <v>72</v>
      </c>
      <c r="AX183" s="211">
        <v>0.72</v>
      </c>
      <c r="AY183" s="334">
        <v>110</v>
      </c>
      <c r="AZ183" s="211">
        <v>0.86614173228346458</v>
      </c>
      <c r="BA183" s="334">
        <v>26</v>
      </c>
      <c r="BB183" s="211">
        <v>0.23636363636363636</v>
      </c>
      <c r="BC183" s="334">
        <v>97</v>
      </c>
      <c r="BD183" s="211">
        <v>0.88181818181818183</v>
      </c>
      <c r="BE183" s="334">
        <v>58</v>
      </c>
      <c r="BF183" s="211">
        <v>0.52727272727272723</v>
      </c>
      <c r="BG183" s="212">
        <v>110</v>
      </c>
      <c r="BH183" s="211">
        <v>0.86614173228346458</v>
      </c>
      <c r="BI183" s="212">
        <v>102</v>
      </c>
      <c r="BJ183" s="211">
        <v>0.92727272727272725</v>
      </c>
      <c r="BK183" s="212">
        <v>98</v>
      </c>
      <c r="BL183" s="211">
        <v>0.77165354330708658</v>
      </c>
      <c r="BM183" s="212">
        <v>33</v>
      </c>
      <c r="BN183" s="211">
        <v>0.33673469387755101</v>
      </c>
    </row>
    <row r="184" spans="3:66" x14ac:dyDescent="0.3">
      <c r="C184" s="186" t="s">
        <v>1313</v>
      </c>
      <c r="D184" s="219">
        <v>1096</v>
      </c>
      <c r="E184" s="342">
        <v>986</v>
      </c>
      <c r="F184" s="220">
        <v>0.89963503649635035</v>
      </c>
      <c r="G184" s="342">
        <v>589</v>
      </c>
      <c r="H184" s="221">
        <v>0.5973630831643002</v>
      </c>
      <c r="I184" s="342">
        <v>996</v>
      </c>
      <c r="J184" s="221">
        <v>0.90875912408759119</v>
      </c>
      <c r="K184" s="342">
        <v>245</v>
      </c>
      <c r="L184" s="221">
        <v>0.24598393574297189</v>
      </c>
      <c r="M184" s="342">
        <v>884</v>
      </c>
      <c r="N184" s="221">
        <v>0.8875502008032129</v>
      </c>
      <c r="O184" s="342">
        <v>526</v>
      </c>
      <c r="P184" s="221">
        <v>0.5281124497991968</v>
      </c>
      <c r="Q184" s="219">
        <v>970</v>
      </c>
      <c r="R184" s="343">
        <v>0.88453608247422677</v>
      </c>
      <c r="S184" s="219">
        <v>858</v>
      </c>
      <c r="T184" s="221">
        <v>0.88503649635036497</v>
      </c>
      <c r="U184" s="219">
        <v>937</v>
      </c>
      <c r="V184" s="221">
        <v>0.85492700729927007</v>
      </c>
      <c r="W184" s="219">
        <v>294</v>
      </c>
      <c r="X184" s="344">
        <v>0.31376734258271077</v>
      </c>
      <c r="Y184" s="225">
        <v>24</v>
      </c>
      <c r="Z184" s="338">
        <v>12</v>
      </c>
      <c r="AA184" s="197">
        <v>0.5</v>
      </c>
      <c r="AB184" s="336">
        <v>7</v>
      </c>
      <c r="AC184" s="37">
        <v>0.58333333333333337</v>
      </c>
      <c r="AD184" s="336">
        <v>15</v>
      </c>
      <c r="AE184" s="37">
        <v>0.625</v>
      </c>
      <c r="AF184" s="336">
        <v>4</v>
      </c>
      <c r="AG184" s="37">
        <v>0.26666666666666666</v>
      </c>
      <c r="AH184" s="336">
        <v>10</v>
      </c>
      <c r="AI184" s="37">
        <v>0.66666666666666663</v>
      </c>
      <c r="AJ184" s="336">
        <v>6</v>
      </c>
      <c r="AK184" s="37">
        <v>0.4</v>
      </c>
      <c r="AL184" s="207">
        <v>11</v>
      </c>
      <c r="AM184" s="208">
        <v>0.45833333333333331</v>
      </c>
      <c r="AN184" s="207">
        <v>10</v>
      </c>
      <c r="AO184" s="208">
        <v>0.90909090909090906</v>
      </c>
      <c r="AP184" s="207">
        <v>10</v>
      </c>
      <c r="AQ184" s="208">
        <v>0.41666666666666669</v>
      </c>
      <c r="AR184" s="207">
        <v>2</v>
      </c>
      <c r="AS184" s="208">
        <v>0.2</v>
      </c>
      <c r="AT184" s="228">
        <v>1050</v>
      </c>
      <c r="AU184" s="340">
        <v>958</v>
      </c>
      <c r="AV184" s="210">
        <v>0.9123809523809524</v>
      </c>
      <c r="AW184" s="334">
        <v>587</v>
      </c>
      <c r="AX184" s="211">
        <v>0.61273486430062629</v>
      </c>
      <c r="AY184" s="334">
        <v>966</v>
      </c>
      <c r="AZ184" s="211">
        <v>0.92</v>
      </c>
      <c r="BA184" s="334">
        <v>244</v>
      </c>
      <c r="BB184" s="211">
        <v>0.2525879917184265</v>
      </c>
      <c r="BC184" s="334">
        <v>882</v>
      </c>
      <c r="BD184" s="211">
        <v>0.91304347826086951</v>
      </c>
      <c r="BE184" s="334">
        <v>523</v>
      </c>
      <c r="BF184" s="211">
        <v>0.54140786749482406</v>
      </c>
      <c r="BG184" s="212">
        <v>947</v>
      </c>
      <c r="BH184" s="211">
        <v>0.90190476190476188</v>
      </c>
      <c r="BI184" s="212">
        <v>857</v>
      </c>
      <c r="BJ184" s="211">
        <v>0.90496304118268212</v>
      </c>
      <c r="BK184" s="212">
        <v>915</v>
      </c>
      <c r="BL184" s="211">
        <v>0.87142857142857144</v>
      </c>
      <c r="BM184" s="212">
        <v>293</v>
      </c>
      <c r="BN184" s="211">
        <v>0.32021857923497266</v>
      </c>
    </row>
    <row r="185" spans="3:66" x14ac:dyDescent="0.3">
      <c r="C185" s="195" t="s">
        <v>221</v>
      </c>
      <c r="D185" s="219">
        <v>2452</v>
      </c>
      <c r="E185" s="342">
        <v>2245</v>
      </c>
      <c r="F185" s="220">
        <v>0.91557911908646006</v>
      </c>
      <c r="G185" s="342">
        <v>1819</v>
      </c>
      <c r="H185" s="221">
        <v>0.81024498886414253</v>
      </c>
      <c r="I185" s="342">
        <v>2234</v>
      </c>
      <c r="J185" s="221">
        <v>0.91109298531810767</v>
      </c>
      <c r="K185" s="342">
        <v>563</v>
      </c>
      <c r="L185" s="221">
        <v>0.25201432408236346</v>
      </c>
      <c r="M185" s="342">
        <v>2003</v>
      </c>
      <c r="N185" s="221">
        <v>0.89659803043867503</v>
      </c>
      <c r="O185" s="342">
        <v>1267</v>
      </c>
      <c r="P185" s="221">
        <v>0.56714413607878245</v>
      </c>
      <c r="Q185" s="219">
        <v>2169</v>
      </c>
      <c r="R185" s="343">
        <v>0.91885661595205159</v>
      </c>
      <c r="S185" s="219">
        <v>1993</v>
      </c>
      <c r="T185" s="221">
        <v>0.88458401305057099</v>
      </c>
      <c r="U185" s="219">
        <v>2078</v>
      </c>
      <c r="V185" s="221">
        <v>0.84747145187601958</v>
      </c>
      <c r="W185" s="219">
        <v>966</v>
      </c>
      <c r="X185" s="344">
        <v>0.46487006737247355</v>
      </c>
      <c r="Y185" s="225">
        <v>75</v>
      </c>
      <c r="Z185" s="338">
        <v>57</v>
      </c>
      <c r="AA185" s="197">
        <v>0.76</v>
      </c>
      <c r="AB185" s="336">
        <v>53</v>
      </c>
      <c r="AC185" s="37">
        <v>0.92982456140350878</v>
      </c>
      <c r="AD185" s="336">
        <v>56</v>
      </c>
      <c r="AE185" s="37">
        <v>0.7466666666666667</v>
      </c>
      <c r="AF185" s="336">
        <v>8</v>
      </c>
      <c r="AG185" s="37">
        <v>0.14285714285714285</v>
      </c>
      <c r="AH185" s="336">
        <v>48</v>
      </c>
      <c r="AI185" s="37">
        <v>0.8571428571428571</v>
      </c>
      <c r="AJ185" s="336">
        <v>26</v>
      </c>
      <c r="AK185" s="37">
        <v>0.4642857142857143</v>
      </c>
      <c r="AL185" s="207">
        <v>43</v>
      </c>
      <c r="AM185" s="208">
        <v>0.57333333333333336</v>
      </c>
      <c r="AN185" s="207">
        <v>41</v>
      </c>
      <c r="AO185" s="208">
        <v>0.95348837209302328</v>
      </c>
      <c r="AP185" s="207">
        <v>40</v>
      </c>
      <c r="AQ185" s="208">
        <v>0.53333333333333333</v>
      </c>
      <c r="AR185" s="207">
        <v>17</v>
      </c>
      <c r="AS185" s="208">
        <v>0.42499999999999999</v>
      </c>
      <c r="AT185" s="228">
        <v>2363</v>
      </c>
      <c r="AU185" s="340">
        <v>2179</v>
      </c>
      <c r="AV185" s="210">
        <v>0.92213288192975029</v>
      </c>
      <c r="AW185" s="334">
        <v>1798</v>
      </c>
      <c r="AX185" s="211">
        <v>0.82514915098669117</v>
      </c>
      <c r="AY185" s="334">
        <v>2170</v>
      </c>
      <c r="AZ185" s="211">
        <v>0.91832416419805329</v>
      </c>
      <c r="BA185" s="334">
        <v>569</v>
      </c>
      <c r="BB185" s="211">
        <v>0.2622119815668203</v>
      </c>
      <c r="BC185" s="334">
        <v>2001</v>
      </c>
      <c r="BD185" s="211">
        <v>0.92211981566820278</v>
      </c>
      <c r="BE185" s="334">
        <v>1275</v>
      </c>
      <c r="BF185" s="211">
        <v>0.5875576036866359</v>
      </c>
      <c r="BG185" s="212">
        <v>2118</v>
      </c>
      <c r="BH185" s="211">
        <v>0.89631823952602618</v>
      </c>
      <c r="BI185" s="212">
        <v>2002</v>
      </c>
      <c r="BJ185" s="211">
        <v>0.94523135033050043</v>
      </c>
      <c r="BK185" s="212">
        <v>2031</v>
      </c>
      <c r="BL185" s="211">
        <v>0.85950063478628858</v>
      </c>
      <c r="BM185" s="212">
        <v>970</v>
      </c>
      <c r="BN185" s="211">
        <v>0.47759724273756771</v>
      </c>
    </row>
    <row r="186" spans="3:66" x14ac:dyDescent="0.3">
      <c r="C186" s="186" t="s">
        <v>1314</v>
      </c>
      <c r="D186" s="219">
        <v>910</v>
      </c>
      <c r="E186" s="342">
        <v>838</v>
      </c>
      <c r="F186" s="220">
        <v>0.92087912087912083</v>
      </c>
      <c r="G186" s="342">
        <v>694</v>
      </c>
      <c r="H186" s="221">
        <v>0.82816229116945106</v>
      </c>
      <c r="I186" s="342">
        <v>842</v>
      </c>
      <c r="J186" s="221">
        <v>0.92527472527472532</v>
      </c>
      <c r="K186" s="342">
        <v>199</v>
      </c>
      <c r="L186" s="221">
        <v>0.23634204275534443</v>
      </c>
      <c r="M186" s="342">
        <v>757</v>
      </c>
      <c r="N186" s="221">
        <v>0.89904988123515439</v>
      </c>
      <c r="O186" s="342">
        <v>474</v>
      </c>
      <c r="P186" s="221">
        <v>0.56294536817102137</v>
      </c>
      <c r="Q186" s="219">
        <v>806</v>
      </c>
      <c r="R186" s="343">
        <v>0.9305210918114144</v>
      </c>
      <c r="S186" s="219">
        <v>750</v>
      </c>
      <c r="T186" s="221">
        <v>0.88571428571428568</v>
      </c>
      <c r="U186" s="219">
        <v>770</v>
      </c>
      <c r="V186" s="221">
        <v>0.84615384615384615</v>
      </c>
      <c r="W186" s="219">
        <v>375</v>
      </c>
      <c r="X186" s="344">
        <v>0.48701298701298701</v>
      </c>
      <c r="Y186" s="225">
        <v>19</v>
      </c>
      <c r="Z186" s="338">
        <v>17</v>
      </c>
      <c r="AA186" s="197">
        <v>0.89473684210526316</v>
      </c>
      <c r="AB186" s="336">
        <v>16</v>
      </c>
      <c r="AC186" s="37">
        <v>0.94117647058823528</v>
      </c>
      <c r="AD186" s="336">
        <v>17</v>
      </c>
      <c r="AE186" s="37">
        <v>0.89473684210526316</v>
      </c>
      <c r="AF186" s="336">
        <v>2</v>
      </c>
      <c r="AG186" s="37">
        <v>0.11764705882352941</v>
      </c>
      <c r="AH186" s="336">
        <v>16</v>
      </c>
      <c r="AI186" s="37">
        <v>0.94117647058823528</v>
      </c>
      <c r="AJ186" s="336">
        <v>8</v>
      </c>
      <c r="AK186" s="37">
        <v>0.47058823529411764</v>
      </c>
      <c r="AL186" s="207">
        <v>10</v>
      </c>
      <c r="AM186" s="208">
        <v>0.52631578947368418</v>
      </c>
      <c r="AN186" s="207">
        <v>10</v>
      </c>
      <c r="AO186" s="208">
        <v>1</v>
      </c>
      <c r="AP186" s="207">
        <v>10</v>
      </c>
      <c r="AQ186" s="208">
        <v>0.52631578947368418</v>
      </c>
      <c r="AR186" s="207">
        <v>4</v>
      </c>
      <c r="AS186" s="208">
        <v>0.4</v>
      </c>
      <c r="AT186" s="228">
        <v>888</v>
      </c>
      <c r="AU186" s="340">
        <v>819</v>
      </c>
      <c r="AV186" s="210">
        <v>0.92229729729729726</v>
      </c>
      <c r="AW186" s="334">
        <v>692</v>
      </c>
      <c r="AX186" s="211">
        <v>0.84493284493284493</v>
      </c>
      <c r="AY186" s="334">
        <v>823</v>
      </c>
      <c r="AZ186" s="211">
        <v>0.92680180180180183</v>
      </c>
      <c r="BA186" s="334">
        <v>197</v>
      </c>
      <c r="BB186" s="211">
        <v>0.23936816524908869</v>
      </c>
      <c r="BC186" s="334">
        <v>754</v>
      </c>
      <c r="BD186" s="211">
        <v>0.91616038882138517</v>
      </c>
      <c r="BE186" s="334">
        <v>475</v>
      </c>
      <c r="BF186" s="211">
        <v>0.57715674362089919</v>
      </c>
      <c r="BG186" s="212">
        <v>794</v>
      </c>
      <c r="BH186" s="211">
        <v>0.89414414414414412</v>
      </c>
      <c r="BI186" s="212">
        <v>753</v>
      </c>
      <c r="BJ186" s="211">
        <v>0.94836272040302272</v>
      </c>
      <c r="BK186" s="212">
        <v>759</v>
      </c>
      <c r="BL186" s="211">
        <v>0.85472972972972971</v>
      </c>
      <c r="BM186" s="212">
        <v>380</v>
      </c>
      <c r="BN186" s="211">
        <v>0.50065876152832678</v>
      </c>
    </row>
    <row r="187" spans="3:66" x14ac:dyDescent="0.3">
      <c r="C187" s="186" t="s">
        <v>1315</v>
      </c>
      <c r="D187" s="219">
        <v>540</v>
      </c>
      <c r="E187" s="342">
        <v>464</v>
      </c>
      <c r="F187" s="220">
        <v>0.85925925925925928</v>
      </c>
      <c r="G187" s="342">
        <v>315</v>
      </c>
      <c r="H187" s="221">
        <v>0.67887931034482762</v>
      </c>
      <c r="I187" s="342">
        <v>450</v>
      </c>
      <c r="J187" s="221">
        <v>0.83333333333333337</v>
      </c>
      <c r="K187" s="342">
        <v>108</v>
      </c>
      <c r="L187" s="221">
        <v>0.24</v>
      </c>
      <c r="M187" s="342">
        <v>384</v>
      </c>
      <c r="N187" s="221">
        <v>0.85333333333333339</v>
      </c>
      <c r="O187" s="342">
        <v>247</v>
      </c>
      <c r="P187" s="221">
        <v>0.54888888888888887</v>
      </c>
      <c r="Q187" s="219">
        <v>438</v>
      </c>
      <c r="R187" s="343">
        <v>0.87899543378995437</v>
      </c>
      <c r="S187" s="219">
        <v>385</v>
      </c>
      <c r="T187" s="221">
        <v>0.81111111111111112</v>
      </c>
      <c r="U187" s="219">
        <v>403</v>
      </c>
      <c r="V187" s="221">
        <v>0.74629629629629635</v>
      </c>
      <c r="W187" s="219">
        <v>148</v>
      </c>
      <c r="X187" s="344">
        <v>0.36724565756823824</v>
      </c>
      <c r="Y187" s="225">
        <v>14</v>
      </c>
      <c r="Z187" s="338">
        <v>8</v>
      </c>
      <c r="AA187" s="197">
        <v>0.5714285714285714</v>
      </c>
      <c r="AB187" s="336">
        <v>7</v>
      </c>
      <c r="AC187" s="37">
        <v>0.875</v>
      </c>
      <c r="AD187" s="336">
        <v>8</v>
      </c>
      <c r="AE187" s="37">
        <v>0.5714285714285714</v>
      </c>
      <c r="AF187" s="336">
        <v>2</v>
      </c>
      <c r="AG187" s="37">
        <v>0.25</v>
      </c>
      <c r="AH187" s="336">
        <v>5</v>
      </c>
      <c r="AI187" s="37">
        <v>0.625</v>
      </c>
      <c r="AJ187" s="336">
        <v>3</v>
      </c>
      <c r="AK187" s="37">
        <v>0.375</v>
      </c>
      <c r="AL187" s="207">
        <v>7</v>
      </c>
      <c r="AM187" s="208">
        <v>0.5</v>
      </c>
      <c r="AN187" s="207">
        <v>6</v>
      </c>
      <c r="AO187" s="208">
        <v>0.8571428571428571</v>
      </c>
      <c r="AP187" s="207">
        <v>5</v>
      </c>
      <c r="AQ187" s="208">
        <v>0.35714285714285715</v>
      </c>
      <c r="AR187" s="207">
        <v>2</v>
      </c>
      <c r="AS187" s="208">
        <v>0.4</v>
      </c>
      <c r="AT187" s="228">
        <v>521</v>
      </c>
      <c r="AU187" s="340">
        <v>453</v>
      </c>
      <c r="AV187" s="210">
        <v>0.86948176583493286</v>
      </c>
      <c r="AW187" s="334">
        <v>317</v>
      </c>
      <c r="AX187" s="211">
        <v>0.69977924944812364</v>
      </c>
      <c r="AY187" s="334">
        <v>439</v>
      </c>
      <c r="AZ187" s="211">
        <v>0.8426103646833013</v>
      </c>
      <c r="BA187" s="334">
        <v>117</v>
      </c>
      <c r="BB187" s="211">
        <v>0.26651480637813213</v>
      </c>
      <c r="BC187" s="334">
        <v>399</v>
      </c>
      <c r="BD187" s="211">
        <v>0.90888382687927105</v>
      </c>
      <c r="BE187" s="334">
        <v>261</v>
      </c>
      <c r="BF187" s="211">
        <v>0.59453302961275623</v>
      </c>
      <c r="BG187" s="212">
        <v>428</v>
      </c>
      <c r="BH187" s="211">
        <v>0.82149712092130522</v>
      </c>
      <c r="BI187" s="212">
        <v>402</v>
      </c>
      <c r="BJ187" s="211">
        <v>0.93925233644859818</v>
      </c>
      <c r="BK187" s="212">
        <v>395</v>
      </c>
      <c r="BL187" s="211">
        <v>0.75815738963531665</v>
      </c>
      <c r="BM187" s="212">
        <v>152</v>
      </c>
      <c r="BN187" s="211">
        <v>0.38481012658227848</v>
      </c>
    </row>
    <row r="188" spans="3:66" x14ac:dyDescent="0.3">
      <c r="C188" s="186" t="s">
        <v>1316</v>
      </c>
      <c r="D188" s="219">
        <v>1002</v>
      </c>
      <c r="E188" s="342">
        <v>943</v>
      </c>
      <c r="F188" s="220">
        <v>0.94111776447105788</v>
      </c>
      <c r="G188" s="342">
        <v>810</v>
      </c>
      <c r="H188" s="221">
        <v>0.85896076352067874</v>
      </c>
      <c r="I188" s="342">
        <v>942</v>
      </c>
      <c r="J188" s="221">
        <v>0.94011976047904189</v>
      </c>
      <c r="K188" s="342">
        <v>256</v>
      </c>
      <c r="L188" s="221">
        <v>0.27176220806794055</v>
      </c>
      <c r="M188" s="342">
        <v>862</v>
      </c>
      <c r="N188" s="221">
        <v>0.9150743099787686</v>
      </c>
      <c r="O188" s="342">
        <v>546</v>
      </c>
      <c r="P188" s="221">
        <v>0.57961783439490444</v>
      </c>
      <c r="Q188" s="219">
        <v>925</v>
      </c>
      <c r="R188" s="343">
        <v>0.92756756756756753</v>
      </c>
      <c r="S188" s="219">
        <v>858</v>
      </c>
      <c r="T188" s="221">
        <v>0.92315369261477043</v>
      </c>
      <c r="U188" s="219">
        <v>905</v>
      </c>
      <c r="V188" s="221">
        <v>0.90319361277445109</v>
      </c>
      <c r="W188" s="219">
        <v>443</v>
      </c>
      <c r="X188" s="344">
        <v>0.48950276243093921</v>
      </c>
      <c r="Y188" s="225">
        <v>42</v>
      </c>
      <c r="Z188" s="338">
        <v>32</v>
      </c>
      <c r="AA188" s="197">
        <v>0.76190476190476186</v>
      </c>
      <c r="AB188" s="336">
        <v>30</v>
      </c>
      <c r="AC188" s="37">
        <v>0.9375</v>
      </c>
      <c r="AD188" s="336">
        <v>31</v>
      </c>
      <c r="AE188" s="37">
        <v>0.73809523809523814</v>
      </c>
      <c r="AF188" s="336">
        <v>4</v>
      </c>
      <c r="AG188" s="37">
        <v>0.12903225806451613</v>
      </c>
      <c r="AH188" s="336">
        <v>27</v>
      </c>
      <c r="AI188" s="37">
        <v>0.87096774193548387</v>
      </c>
      <c r="AJ188" s="336">
        <v>15</v>
      </c>
      <c r="AK188" s="37">
        <v>0.4838709677419355</v>
      </c>
      <c r="AL188" s="207">
        <v>26</v>
      </c>
      <c r="AM188" s="208">
        <v>0.61904761904761907</v>
      </c>
      <c r="AN188" s="207">
        <v>25</v>
      </c>
      <c r="AO188" s="208">
        <v>0.96153846153846156</v>
      </c>
      <c r="AP188" s="207">
        <v>25</v>
      </c>
      <c r="AQ188" s="208">
        <v>0.59523809523809523</v>
      </c>
      <c r="AR188" s="207">
        <v>11</v>
      </c>
      <c r="AS188" s="208">
        <v>0.44</v>
      </c>
      <c r="AT188" s="228">
        <v>954</v>
      </c>
      <c r="AU188" s="340">
        <v>907</v>
      </c>
      <c r="AV188" s="210">
        <v>0.95073375262054505</v>
      </c>
      <c r="AW188" s="334">
        <v>789</v>
      </c>
      <c r="AX188" s="211">
        <v>0.86990077177508274</v>
      </c>
      <c r="AY188" s="334">
        <v>908</v>
      </c>
      <c r="AZ188" s="211">
        <v>0.95178197064989523</v>
      </c>
      <c r="BA188" s="334">
        <v>255</v>
      </c>
      <c r="BB188" s="211">
        <v>0.28083700440528636</v>
      </c>
      <c r="BC188" s="334">
        <v>848</v>
      </c>
      <c r="BD188" s="211">
        <v>0.93392070484581502</v>
      </c>
      <c r="BE188" s="334">
        <v>539</v>
      </c>
      <c r="BF188" s="211">
        <v>0.59361233480176212</v>
      </c>
      <c r="BG188" s="212">
        <v>896</v>
      </c>
      <c r="BH188" s="211">
        <v>0.93920335429769397</v>
      </c>
      <c r="BI188" s="212">
        <v>847</v>
      </c>
      <c r="BJ188" s="211">
        <v>0.9453125</v>
      </c>
      <c r="BK188" s="212">
        <v>877</v>
      </c>
      <c r="BL188" s="211">
        <v>0.91928721174004191</v>
      </c>
      <c r="BM188" s="212">
        <v>438</v>
      </c>
      <c r="BN188" s="211">
        <v>0.49942987457240595</v>
      </c>
    </row>
    <row r="189" spans="3:66" x14ac:dyDescent="0.3">
      <c r="C189" s="195" t="s">
        <v>244</v>
      </c>
      <c r="D189" s="219">
        <v>3202</v>
      </c>
      <c r="E189" s="342">
        <v>2968</v>
      </c>
      <c r="F189" s="220">
        <v>0.92692067457838856</v>
      </c>
      <c r="G189" s="342">
        <v>2267</v>
      </c>
      <c r="H189" s="221">
        <v>0.76381401617250677</v>
      </c>
      <c r="I189" s="342">
        <v>2880</v>
      </c>
      <c r="J189" s="221">
        <v>0.89943785134291065</v>
      </c>
      <c r="K189" s="342">
        <v>818</v>
      </c>
      <c r="L189" s="221">
        <v>0.28402777777777777</v>
      </c>
      <c r="M189" s="342">
        <v>2620</v>
      </c>
      <c r="N189" s="221">
        <v>0.90972222222222221</v>
      </c>
      <c r="O189" s="342">
        <v>1740</v>
      </c>
      <c r="P189" s="221">
        <v>0.60416666666666663</v>
      </c>
      <c r="Q189" s="219">
        <v>2795</v>
      </c>
      <c r="R189" s="343">
        <v>0.8994633273703041</v>
      </c>
      <c r="S189" s="219">
        <v>2514</v>
      </c>
      <c r="T189" s="221">
        <v>0.87289194253591507</v>
      </c>
      <c r="U189" s="219">
        <v>2733</v>
      </c>
      <c r="V189" s="221">
        <v>0.85352904434728294</v>
      </c>
      <c r="W189" s="219">
        <v>1244</v>
      </c>
      <c r="X189" s="344">
        <v>0.4551774606659349</v>
      </c>
      <c r="Y189" s="225">
        <v>105</v>
      </c>
      <c r="Z189" s="338">
        <v>76</v>
      </c>
      <c r="AA189" s="197">
        <v>0.72380952380952379</v>
      </c>
      <c r="AB189" s="336">
        <v>59</v>
      </c>
      <c r="AC189" s="37">
        <v>0.77631578947368418</v>
      </c>
      <c r="AD189" s="336">
        <v>59</v>
      </c>
      <c r="AE189" s="37">
        <v>0.56190476190476191</v>
      </c>
      <c r="AF189" s="336">
        <v>8</v>
      </c>
      <c r="AG189" s="37">
        <v>0.13559322033898305</v>
      </c>
      <c r="AH189" s="336">
        <v>51</v>
      </c>
      <c r="AI189" s="37">
        <v>0.86440677966101698</v>
      </c>
      <c r="AJ189" s="336">
        <v>21</v>
      </c>
      <c r="AK189" s="37">
        <v>0.3559322033898305</v>
      </c>
      <c r="AL189" s="207">
        <v>45</v>
      </c>
      <c r="AM189" s="208">
        <v>0.42857142857142855</v>
      </c>
      <c r="AN189" s="207">
        <v>39</v>
      </c>
      <c r="AO189" s="208">
        <v>0.8666666666666667</v>
      </c>
      <c r="AP189" s="207">
        <v>42</v>
      </c>
      <c r="AQ189" s="208">
        <v>0.4</v>
      </c>
      <c r="AR189" s="207">
        <v>12</v>
      </c>
      <c r="AS189" s="208">
        <v>0.2857142857142857</v>
      </c>
      <c r="AT189" s="228">
        <v>3061</v>
      </c>
      <c r="AU189" s="340">
        <v>2867</v>
      </c>
      <c r="AV189" s="210">
        <v>0.93662201894805619</v>
      </c>
      <c r="AW189" s="334">
        <v>2220</v>
      </c>
      <c r="AX189" s="211">
        <v>0.77432856644576209</v>
      </c>
      <c r="AY189" s="334">
        <v>2795</v>
      </c>
      <c r="AZ189" s="211">
        <v>0.91310029402156156</v>
      </c>
      <c r="BA189" s="334">
        <v>815</v>
      </c>
      <c r="BB189" s="211">
        <v>0.29159212880143115</v>
      </c>
      <c r="BC189" s="334">
        <v>2600</v>
      </c>
      <c r="BD189" s="211">
        <v>0.93023255813953487</v>
      </c>
      <c r="BE189" s="334">
        <v>1737</v>
      </c>
      <c r="BF189" s="211">
        <v>0.62146690518783543</v>
      </c>
      <c r="BG189" s="212">
        <v>2725</v>
      </c>
      <c r="BH189" s="211">
        <v>0.89023195034302516</v>
      </c>
      <c r="BI189" s="212">
        <v>2521</v>
      </c>
      <c r="BJ189" s="211">
        <v>0.9251376146788991</v>
      </c>
      <c r="BK189" s="212">
        <v>2668</v>
      </c>
      <c r="BL189" s="211">
        <v>0.87161058477621689</v>
      </c>
      <c r="BM189" s="212">
        <v>1252</v>
      </c>
      <c r="BN189" s="211">
        <v>0.46926536731634183</v>
      </c>
    </row>
    <row r="190" spans="3:66" x14ac:dyDescent="0.3">
      <c r="C190" s="186" t="s">
        <v>1317</v>
      </c>
      <c r="D190" s="219">
        <v>765</v>
      </c>
      <c r="E190" s="342">
        <v>714</v>
      </c>
      <c r="F190" s="220">
        <v>0.93333333333333335</v>
      </c>
      <c r="G190" s="342">
        <v>603</v>
      </c>
      <c r="H190" s="221">
        <v>0.84453781512605042</v>
      </c>
      <c r="I190" s="342">
        <v>689</v>
      </c>
      <c r="J190" s="221">
        <v>0.90065359477124185</v>
      </c>
      <c r="K190" s="342">
        <v>185</v>
      </c>
      <c r="L190" s="221">
        <v>0.26850507982583455</v>
      </c>
      <c r="M190" s="342">
        <v>642</v>
      </c>
      <c r="N190" s="221">
        <v>0.93178519593613929</v>
      </c>
      <c r="O190" s="342">
        <v>432</v>
      </c>
      <c r="P190" s="221">
        <v>0.62699564586357037</v>
      </c>
      <c r="Q190" s="219">
        <v>677</v>
      </c>
      <c r="R190" s="343">
        <v>0.91875923190546527</v>
      </c>
      <c r="S190" s="219">
        <v>622</v>
      </c>
      <c r="T190" s="221">
        <v>0.88496732026143787</v>
      </c>
      <c r="U190" s="219">
        <v>659</v>
      </c>
      <c r="V190" s="221">
        <v>0.86143790849673207</v>
      </c>
      <c r="W190" s="219">
        <v>343</v>
      </c>
      <c r="X190" s="344">
        <v>0.52048558421851288</v>
      </c>
      <c r="Y190" s="225">
        <v>15</v>
      </c>
      <c r="Z190" s="338">
        <v>12</v>
      </c>
      <c r="AA190" s="197">
        <v>0.8</v>
      </c>
      <c r="AB190" s="336">
        <v>11</v>
      </c>
      <c r="AC190" s="37">
        <v>0.91666666666666663</v>
      </c>
      <c r="AD190" s="336">
        <v>6</v>
      </c>
      <c r="AE190" s="37">
        <v>0.4</v>
      </c>
      <c r="AF190" s="336">
        <v>0</v>
      </c>
      <c r="AG190" s="37">
        <v>0</v>
      </c>
      <c r="AH190" s="336">
        <v>4</v>
      </c>
      <c r="AI190" s="37">
        <v>0.66666666666666663</v>
      </c>
      <c r="AJ190" s="336">
        <v>1</v>
      </c>
      <c r="AK190" s="37">
        <v>0.16666666666666666</v>
      </c>
      <c r="AL190" s="207">
        <v>5</v>
      </c>
      <c r="AM190" s="208">
        <v>0.33333333333333331</v>
      </c>
      <c r="AN190" s="207">
        <v>4</v>
      </c>
      <c r="AO190" s="208">
        <v>0.8</v>
      </c>
      <c r="AP190" s="207">
        <v>5</v>
      </c>
      <c r="AQ190" s="208">
        <v>0.33333333333333331</v>
      </c>
      <c r="AR190" s="207">
        <v>1</v>
      </c>
      <c r="AS190" s="208">
        <v>0.2</v>
      </c>
      <c r="AT190" s="228">
        <v>750</v>
      </c>
      <c r="AU190" s="340">
        <v>702</v>
      </c>
      <c r="AV190" s="210">
        <v>0.93600000000000005</v>
      </c>
      <c r="AW190" s="334">
        <v>600</v>
      </c>
      <c r="AX190" s="211">
        <v>0.85470085470085466</v>
      </c>
      <c r="AY190" s="334">
        <v>683</v>
      </c>
      <c r="AZ190" s="211">
        <v>0.91066666666666662</v>
      </c>
      <c r="BA190" s="334">
        <v>187</v>
      </c>
      <c r="BB190" s="211">
        <v>0.27379209370424595</v>
      </c>
      <c r="BC190" s="334">
        <v>649</v>
      </c>
      <c r="BD190" s="211">
        <v>0.95021961932650079</v>
      </c>
      <c r="BE190" s="334">
        <v>433</v>
      </c>
      <c r="BF190" s="211">
        <v>0.6339677891654466</v>
      </c>
      <c r="BG190" s="212">
        <v>672</v>
      </c>
      <c r="BH190" s="211">
        <v>0.89600000000000002</v>
      </c>
      <c r="BI190" s="212">
        <v>630</v>
      </c>
      <c r="BJ190" s="211">
        <v>0.9375</v>
      </c>
      <c r="BK190" s="212">
        <v>654</v>
      </c>
      <c r="BL190" s="211">
        <v>0.872</v>
      </c>
      <c r="BM190" s="212">
        <v>348</v>
      </c>
      <c r="BN190" s="211">
        <v>0.5321100917431193</v>
      </c>
    </row>
    <row r="191" spans="3:66" x14ac:dyDescent="0.3">
      <c r="C191" s="186" t="s">
        <v>1318</v>
      </c>
      <c r="D191" s="219">
        <v>551</v>
      </c>
      <c r="E191" s="342">
        <v>494</v>
      </c>
      <c r="F191" s="220">
        <v>0.89655172413793105</v>
      </c>
      <c r="G191" s="342">
        <v>356</v>
      </c>
      <c r="H191" s="221">
        <v>0.72064777327935226</v>
      </c>
      <c r="I191" s="342">
        <v>488</v>
      </c>
      <c r="J191" s="221">
        <v>0.88566243194192373</v>
      </c>
      <c r="K191" s="342">
        <v>128</v>
      </c>
      <c r="L191" s="221">
        <v>0.26229508196721313</v>
      </c>
      <c r="M191" s="342">
        <v>435</v>
      </c>
      <c r="N191" s="221">
        <v>0.89139344262295084</v>
      </c>
      <c r="O191" s="342">
        <v>286</v>
      </c>
      <c r="P191" s="221">
        <v>0.58606557377049184</v>
      </c>
      <c r="Q191" s="219">
        <v>479</v>
      </c>
      <c r="R191" s="343">
        <v>0.90187891440501045</v>
      </c>
      <c r="S191" s="219">
        <v>432</v>
      </c>
      <c r="T191" s="221">
        <v>0.86932849364791287</v>
      </c>
      <c r="U191" s="219">
        <v>471</v>
      </c>
      <c r="V191" s="221">
        <v>0.85480943738656989</v>
      </c>
      <c r="W191" s="219">
        <v>205</v>
      </c>
      <c r="X191" s="344">
        <v>0.43524416135881105</v>
      </c>
      <c r="Y191" s="225">
        <v>23</v>
      </c>
      <c r="Z191" s="338">
        <v>16</v>
      </c>
      <c r="AA191" s="197">
        <v>0.69565217391304346</v>
      </c>
      <c r="AB191" s="336">
        <v>8</v>
      </c>
      <c r="AC191" s="37">
        <v>0.5</v>
      </c>
      <c r="AD191" s="336">
        <v>15</v>
      </c>
      <c r="AE191" s="37">
        <v>0.65217391304347827</v>
      </c>
      <c r="AF191" s="336">
        <v>4</v>
      </c>
      <c r="AG191" s="37">
        <v>0.26666666666666666</v>
      </c>
      <c r="AH191" s="336">
        <v>13</v>
      </c>
      <c r="AI191" s="37">
        <v>0.8666666666666667</v>
      </c>
      <c r="AJ191" s="336">
        <v>7</v>
      </c>
      <c r="AK191" s="37">
        <v>0.46666666666666667</v>
      </c>
      <c r="AL191" s="207">
        <v>14</v>
      </c>
      <c r="AM191" s="208">
        <v>0.60869565217391308</v>
      </c>
      <c r="AN191" s="207">
        <v>14</v>
      </c>
      <c r="AO191" s="208">
        <v>1</v>
      </c>
      <c r="AP191" s="207">
        <v>13</v>
      </c>
      <c r="AQ191" s="208">
        <v>0.56521739130434778</v>
      </c>
      <c r="AR191" s="207">
        <v>4</v>
      </c>
      <c r="AS191" s="208">
        <v>0.30769230769230771</v>
      </c>
      <c r="AT191" s="228">
        <v>517</v>
      </c>
      <c r="AU191" s="340">
        <v>471</v>
      </c>
      <c r="AV191" s="210">
        <v>0.91102514506769827</v>
      </c>
      <c r="AW191" s="334">
        <v>350</v>
      </c>
      <c r="AX191" s="211">
        <v>0.74309978768577489</v>
      </c>
      <c r="AY191" s="334">
        <v>466</v>
      </c>
      <c r="AZ191" s="211">
        <v>0.90135396518375244</v>
      </c>
      <c r="BA191" s="334">
        <v>127</v>
      </c>
      <c r="BB191" s="211">
        <v>0.27253218884120173</v>
      </c>
      <c r="BC191" s="334">
        <v>431</v>
      </c>
      <c r="BD191" s="211">
        <v>0.92489270386266098</v>
      </c>
      <c r="BE191" s="334">
        <v>288</v>
      </c>
      <c r="BF191" s="211">
        <v>0.61802575107296143</v>
      </c>
      <c r="BG191" s="212">
        <v>458</v>
      </c>
      <c r="BH191" s="211">
        <v>0.88588007736943908</v>
      </c>
      <c r="BI191" s="212">
        <v>426</v>
      </c>
      <c r="BJ191" s="211">
        <v>0.93013100436681218</v>
      </c>
      <c r="BK191" s="212">
        <v>451</v>
      </c>
      <c r="BL191" s="211">
        <v>0.87234042553191493</v>
      </c>
      <c r="BM191" s="212">
        <v>203</v>
      </c>
      <c r="BN191" s="211">
        <v>0.45011086474501111</v>
      </c>
    </row>
    <row r="192" spans="3:66" x14ac:dyDescent="0.3">
      <c r="C192" s="186" t="s">
        <v>1319</v>
      </c>
      <c r="D192" s="219">
        <v>440</v>
      </c>
      <c r="E192" s="342">
        <v>398</v>
      </c>
      <c r="F192" s="220">
        <v>0.90454545454545454</v>
      </c>
      <c r="G192" s="342">
        <v>277</v>
      </c>
      <c r="H192" s="221">
        <v>0.6959798994974874</v>
      </c>
      <c r="I192" s="342">
        <v>388</v>
      </c>
      <c r="J192" s="221">
        <v>0.88181818181818183</v>
      </c>
      <c r="K192" s="342">
        <v>111</v>
      </c>
      <c r="L192" s="221">
        <v>0.28608247422680411</v>
      </c>
      <c r="M192" s="342">
        <v>338</v>
      </c>
      <c r="N192" s="221">
        <v>0.87113402061855671</v>
      </c>
      <c r="O192" s="342">
        <v>231</v>
      </c>
      <c r="P192" s="221">
        <v>0.59536082474226804</v>
      </c>
      <c r="Q192" s="219">
        <v>374</v>
      </c>
      <c r="R192" s="343">
        <v>0.8796791443850267</v>
      </c>
      <c r="S192" s="219">
        <v>329</v>
      </c>
      <c r="T192" s="221">
        <v>0.85</v>
      </c>
      <c r="U192" s="219">
        <v>363</v>
      </c>
      <c r="V192" s="221">
        <v>0.82499999999999996</v>
      </c>
      <c r="W192" s="219">
        <v>145</v>
      </c>
      <c r="X192" s="344">
        <v>0.39944903581267216</v>
      </c>
      <c r="Y192" s="225">
        <v>23</v>
      </c>
      <c r="Z192" s="338">
        <v>13</v>
      </c>
      <c r="AA192" s="197">
        <v>0.56521739130434778</v>
      </c>
      <c r="AB192" s="336">
        <v>11</v>
      </c>
      <c r="AC192" s="37">
        <v>0.84615384615384615</v>
      </c>
      <c r="AD192" s="336">
        <v>9</v>
      </c>
      <c r="AE192" s="37">
        <v>0.39130434782608697</v>
      </c>
      <c r="AF192" s="336">
        <v>1</v>
      </c>
      <c r="AG192" s="37">
        <v>0.1111111111111111</v>
      </c>
      <c r="AH192" s="336">
        <v>7</v>
      </c>
      <c r="AI192" s="37">
        <v>0.77777777777777779</v>
      </c>
      <c r="AJ192" s="336">
        <v>5</v>
      </c>
      <c r="AK192" s="37">
        <v>0.55555555555555558</v>
      </c>
      <c r="AL192" s="207">
        <v>4</v>
      </c>
      <c r="AM192" s="208">
        <v>0.17391304347826086</v>
      </c>
      <c r="AN192" s="207">
        <v>3</v>
      </c>
      <c r="AO192" s="208">
        <v>0.75</v>
      </c>
      <c r="AP192" s="207">
        <v>4</v>
      </c>
      <c r="AQ192" s="208">
        <v>0.17391304347826086</v>
      </c>
      <c r="AR192" s="207">
        <v>1</v>
      </c>
      <c r="AS192" s="208">
        <v>0.25</v>
      </c>
      <c r="AT192" s="228">
        <v>404</v>
      </c>
      <c r="AU192" s="340">
        <v>375</v>
      </c>
      <c r="AV192" s="210">
        <v>0.92821782178217827</v>
      </c>
      <c r="AW192" s="334">
        <v>263</v>
      </c>
      <c r="AX192" s="211">
        <v>0.70133333333333336</v>
      </c>
      <c r="AY192" s="334">
        <v>369</v>
      </c>
      <c r="AZ192" s="211">
        <v>0.9133663366336634</v>
      </c>
      <c r="BA192" s="334">
        <v>109</v>
      </c>
      <c r="BB192" s="211">
        <v>0.29539295392953929</v>
      </c>
      <c r="BC192" s="334">
        <v>329</v>
      </c>
      <c r="BD192" s="211">
        <v>0.89159891598915986</v>
      </c>
      <c r="BE192" s="334">
        <v>224</v>
      </c>
      <c r="BF192" s="211">
        <v>0.60704607046070458</v>
      </c>
      <c r="BG192" s="212">
        <v>361</v>
      </c>
      <c r="BH192" s="211">
        <v>0.89356435643564358</v>
      </c>
      <c r="BI192" s="212">
        <v>328</v>
      </c>
      <c r="BJ192" s="211">
        <v>0.90858725761772852</v>
      </c>
      <c r="BK192" s="212">
        <v>351</v>
      </c>
      <c r="BL192" s="211">
        <v>0.86881188118811881</v>
      </c>
      <c r="BM192" s="212">
        <v>144</v>
      </c>
      <c r="BN192" s="211">
        <v>0.41025641025641024</v>
      </c>
    </row>
    <row r="193" spans="3:66" x14ac:dyDescent="0.3">
      <c r="C193" s="186" t="s">
        <v>1320</v>
      </c>
      <c r="D193" s="219">
        <v>561</v>
      </c>
      <c r="E193" s="342">
        <v>514</v>
      </c>
      <c r="F193" s="220">
        <v>0.91622103386809273</v>
      </c>
      <c r="G193" s="342">
        <v>405</v>
      </c>
      <c r="H193" s="221">
        <v>0.78793774319066145</v>
      </c>
      <c r="I193" s="342">
        <v>507</v>
      </c>
      <c r="J193" s="221">
        <v>0.90374331550802134</v>
      </c>
      <c r="K193" s="342">
        <v>155</v>
      </c>
      <c r="L193" s="221">
        <v>0.3057199211045365</v>
      </c>
      <c r="M193" s="342">
        <v>457</v>
      </c>
      <c r="N193" s="221">
        <v>0.90138067061143989</v>
      </c>
      <c r="O193" s="342">
        <v>309</v>
      </c>
      <c r="P193" s="221">
        <v>0.60946745562130178</v>
      </c>
      <c r="Q193" s="219">
        <v>475</v>
      </c>
      <c r="R193" s="343">
        <v>0.85684210526315785</v>
      </c>
      <c r="S193" s="219">
        <v>407</v>
      </c>
      <c r="T193" s="221">
        <v>0.84670231729055256</v>
      </c>
      <c r="U193" s="219">
        <v>465</v>
      </c>
      <c r="V193" s="221">
        <v>0.82887700534759357</v>
      </c>
      <c r="W193" s="219">
        <v>218</v>
      </c>
      <c r="X193" s="344">
        <v>0.46881720430107526</v>
      </c>
      <c r="Y193" s="225">
        <v>23</v>
      </c>
      <c r="Z193" s="338">
        <v>20</v>
      </c>
      <c r="AA193" s="197">
        <v>0.86956521739130432</v>
      </c>
      <c r="AB193" s="336">
        <v>17</v>
      </c>
      <c r="AC193" s="37">
        <v>0.85</v>
      </c>
      <c r="AD193" s="336">
        <v>16</v>
      </c>
      <c r="AE193" s="37">
        <v>0.69565217391304346</v>
      </c>
      <c r="AF193" s="336">
        <v>1</v>
      </c>
      <c r="AG193" s="37">
        <v>6.25E-2</v>
      </c>
      <c r="AH193" s="336">
        <v>14</v>
      </c>
      <c r="AI193" s="37">
        <v>0.875</v>
      </c>
      <c r="AJ193" s="336">
        <v>5</v>
      </c>
      <c r="AK193" s="37">
        <v>0.3125</v>
      </c>
      <c r="AL193" s="207">
        <v>11</v>
      </c>
      <c r="AM193" s="208">
        <v>0.47826086956521741</v>
      </c>
      <c r="AN193" s="207">
        <v>8</v>
      </c>
      <c r="AO193" s="208">
        <v>0.72727272727272729</v>
      </c>
      <c r="AP193" s="207">
        <v>11</v>
      </c>
      <c r="AQ193" s="208">
        <v>0.47826086956521741</v>
      </c>
      <c r="AR193" s="207">
        <v>4</v>
      </c>
      <c r="AS193" s="208">
        <v>0.36363636363636365</v>
      </c>
      <c r="AT193" s="228">
        <v>528</v>
      </c>
      <c r="AU193" s="340">
        <v>488</v>
      </c>
      <c r="AV193" s="210">
        <v>0.9242424242424242</v>
      </c>
      <c r="AW193" s="334">
        <v>391</v>
      </c>
      <c r="AX193" s="211">
        <v>0.80122950819672134</v>
      </c>
      <c r="AY193" s="334">
        <v>484</v>
      </c>
      <c r="AZ193" s="211">
        <v>0.91666666666666663</v>
      </c>
      <c r="BA193" s="334">
        <v>154</v>
      </c>
      <c r="BB193" s="211">
        <v>0.31818181818181818</v>
      </c>
      <c r="BC193" s="334">
        <v>451</v>
      </c>
      <c r="BD193" s="211">
        <v>0.93181818181818177</v>
      </c>
      <c r="BE193" s="334">
        <v>311</v>
      </c>
      <c r="BF193" s="211">
        <v>0.6425619834710744</v>
      </c>
      <c r="BG193" s="212">
        <v>457</v>
      </c>
      <c r="BH193" s="211">
        <v>0.86553030303030298</v>
      </c>
      <c r="BI193" s="212">
        <v>414</v>
      </c>
      <c r="BJ193" s="211">
        <v>0.9059080962800875</v>
      </c>
      <c r="BK193" s="212">
        <v>448</v>
      </c>
      <c r="BL193" s="211">
        <v>0.84848484848484851</v>
      </c>
      <c r="BM193" s="212">
        <v>225</v>
      </c>
      <c r="BN193" s="211">
        <v>0.5022321428571429</v>
      </c>
    </row>
    <row r="194" spans="3:66" x14ac:dyDescent="0.3">
      <c r="C194" s="186" t="s">
        <v>1321</v>
      </c>
      <c r="D194" s="219">
        <v>885</v>
      </c>
      <c r="E194" s="342">
        <v>848</v>
      </c>
      <c r="F194" s="220">
        <v>0.95819209039548026</v>
      </c>
      <c r="G194" s="342">
        <v>626</v>
      </c>
      <c r="H194" s="221">
        <v>0.7382075471698113</v>
      </c>
      <c r="I194" s="342">
        <v>808</v>
      </c>
      <c r="J194" s="221">
        <v>0.91299435028248588</v>
      </c>
      <c r="K194" s="342">
        <v>239</v>
      </c>
      <c r="L194" s="221">
        <v>0.29579207920792078</v>
      </c>
      <c r="M194" s="342">
        <v>748</v>
      </c>
      <c r="N194" s="221">
        <v>0.92574257425742579</v>
      </c>
      <c r="O194" s="342">
        <v>482</v>
      </c>
      <c r="P194" s="221">
        <v>0.59653465346534651</v>
      </c>
      <c r="Q194" s="219">
        <v>790</v>
      </c>
      <c r="R194" s="343">
        <v>0.91645569620253164</v>
      </c>
      <c r="S194" s="219">
        <v>724</v>
      </c>
      <c r="T194" s="221">
        <v>0.89265536723163841</v>
      </c>
      <c r="U194" s="219">
        <v>775</v>
      </c>
      <c r="V194" s="221">
        <v>0.87570621468926557</v>
      </c>
      <c r="W194" s="219">
        <v>333</v>
      </c>
      <c r="X194" s="344">
        <v>0.42967741935483872</v>
      </c>
      <c r="Y194" s="225">
        <v>21</v>
      </c>
      <c r="Z194" s="338">
        <v>15</v>
      </c>
      <c r="AA194" s="197">
        <v>0.7142857142857143</v>
      </c>
      <c r="AB194" s="336">
        <v>12</v>
      </c>
      <c r="AC194" s="37">
        <v>0.8</v>
      </c>
      <c r="AD194" s="336">
        <v>13</v>
      </c>
      <c r="AE194" s="37">
        <v>0.61904761904761907</v>
      </c>
      <c r="AF194" s="336">
        <v>2</v>
      </c>
      <c r="AG194" s="37">
        <v>0.15384615384615385</v>
      </c>
      <c r="AH194" s="336">
        <v>13</v>
      </c>
      <c r="AI194" s="37">
        <v>1</v>
      </c>
      <c r="AJ194" s="336">
        <v>3</v>
      </c>
      <c r="AK194" s="37">
        <v>0.23076923076923078</v>
      </c>
      <c r="AL194" s="207">
        <v>11</v>
      </c>
      <c r="AM194" s="208">
        <v>0.52380952380952384</v>
      </c>
      <c r="AN194" s="207">
        <v>10</v>
      </c>
      <c r="AO194" s="208">
        <v>0.90909090909090906</v>
      </c>
      <c r="AP194" s="207">
        <v>9</v>
      </c>
      <c r="AQ194" s="208">
        <v>0.42857142857142855</v>
      </c>
      <c r="AR194" s="207">
        <v>2</v>
      </c>
      <c r="AS194" s="208">
        <v>0.22222222222222221</v>
      </c>
      <c r="AT194" s="228">
        <v>862</v>
      </c>
      <c r="AU194" s="340">
        <v>831</v>
      </c>
      <c r="AV194" s="210">
        <v>0.96403712296983757</v>
      </c>
      <c r="AW194" s="334">
        <v>616</v>
      </c>
      <c r="AX194" s="211">
        <v>0.7412755716004813</v>
      </c>
      <c r="AY194" s="334">
        <v>793</v>
      </c>
      <c r="AZ194" s="211">
        <v>0.91995359628770301</v>
      </c>
      <c r="BA194" s="334">
        <v>238</v>
      </c>
      <c r="BB194" s="211">
        <v>0.30012610340479196</v>
      </c>
      <c r="BC194" s="334">
        <v>740</v>
      </c>
      <c r="BD194" s="211">
        <v>0.93316519546027743</v>
      </c>
      <c r="BE194" s="334">
        <v>481</v>
      </c>
      <c r="BF194" s="211">
        <v>0.60655737704918034</v>
      </c>
      <c r="BG194" s="212">
        <v>777</v>
      </c>
      <c r="BH194" s="211">
        <v>0.90139211136890951</v>
      </c>
      <c r="BI194" s="212">
        <v>723</v>
      </c>
      <c r="BJ194" s="211">
        <v>0.93050193050193053</v>
      </c>
      <c r="BK194" s="212">
        <v>764</v>
      </c>
      <c r="BL194" s="211">
        <v>0.88631090487238984</v>
      </c>
      <c r="BM194" s="212">
        <v>332</v>
      </c>
      <c r="BN194" s="211">
        <v>0.43455497382198954</v>
      </c>
    </row>
    <row r="195" spans="3:66" x14ac:dyDescent="0.3">
      <c r="C195" s="195" t="s">
        <v>225</v>
      </c>
      <c r="D195" s="219">
        <v>3046</v>
      </c>
      <c r="E195" s="342">
        <v>2728</v>
      </c>
      <c r="F195" s="220">
        <v>0.89560078791858178</v>
      </c>
      <c r="G195" s="342">
        <v>1918</v>
      </c>
      <c r="H195" s="221">
        <v>0.70307917888563054</v>
      </c>
      <c r="I195" s="342">
        <v>2733</v>
      </c>
      <c r="J195" s="221">
        <v>0.89724228496388703</v>
      </c>
      <c r="K195" s="342">
        <v>749</v>
      </c>
      <c r="L195" s="221">
        <v>0.27405781192828393</v>
      </c>
      <c r="M195" s="342">
        <v>2407</v>
      </c>
      <c r="N195" s="221">
        <v>0.88071716062934502</v>
      </c>
      <c r="O195" s="342">
        <v>1540</v>
      </c>
      <c r="P195" s="221">
        <v>0.56348335162824736</v>
      </c>
      <c r="Q195" s="219">
        <v>2573</v>
      </c>
      <c r="R195" s="343">
        <v>0.90283715507190054</v>
      </c>
      <c r="S195" s="219">
        <v>2323</v>
      </c>
      <c r="T195" s="221">
        <v>0.84471437951411688</v>
      </c>
      <c r="U195" s="219">
        <v>2436</v>
      </c>
      <c r="V195" s="221">
        <v>0.79973736047275112</v>
      </c>
      <c r="W195" s="219">
        <v>955</v>
      </c>
      <c r="X195" s="344">
        <v>0.39203612479474548</v>
      </c>
      <c r="Y195" s="225">
        <v>128</v>
      </c>
      <c r="Z195" s="338">
        <v>95</v>
      </c>
      <c r="AA195" s="197">
        <v>0.7421875</v>
      </c>
      <c r="AB195" s="336">
        <v>74</v>
      </c>
      <c r="AC195" s="37">
        <v>0.77894736842105261</v>
      </c>
      <c r="AD195" s="336">
        <v>98</v>
      </c>
      <c r="AE195" s="37">
        <v>0.765625</v>
      </c>
      <c r="AF195" s="336">
        <v>19</v>
      </c>
      <c r="AG195" s="37">
        <v>0.19387755102040816</v>
      </c>
      <c r="AH195" s="336">
        <v>80</v>
      </c>
      <c r="AI195" s="37">
        <v>0.81632653061224492</v>
      </c>
      <c r="AJ195" s="336">
        <v>38</v>
      </c>
      <c r="AK195" s="37">
        <v>0.38775510204081631</v>
      </c>
      <c r="AL195" s="207">
        <v>62</v>
      </c>
      <c r="AM195" s="208">
        <v>0.484375</v>
      </c>
      <c r="AN195" s="207">
        <v>57</v>
      </c>
      <c r="AO195" s="208">
        <v>0.91935483870967738</v>
      </c>
      <c r="AP195" s="207">
        <v>55</v>
      </c>
      <c r="AQ195" s="208">
        <v>0.4296875</v>
      </c>
      <c r="AR195" s="207">
        <v>18</v>
      </c>
      <c r="AS195" s="208">
        <v>0.32727272727272727</v>
      </c>
      <c r="AT195" s="228">
        <v>2882</v>
      </c>
      <c r="AU195" s="340">
        <v>2616</v>
      </c>
      <c r="AV195" s="210">
        <v>0.90770298403886185</v>
      </c>
      <c r="AW195" s="334">
        <v>1870</v>
      </c>
      <c r="AX195" s="211">
        <v>0.71483180428134552</v>
      </c>
      <c r="AY195" s="334">
        <v>2615</v>
      </c>
      <c r="AZ195" s="211">
        <v>0.90735600277585016</v>
      </c>
      <c r="BA195" s="334">
        <v>729</v>
      </c>
      <c r="BB195" s="211">
        <v>0.27877629063097514</v>
      </c>
      <c r="BC195" s="334">
        <v>2363</v>
      </c>
      <c r="BD195" s="211">
        <v>0.90363288718929258</v>
      </c>
      <c r="BE195" s="334">
        <v>1522</v>
      </c>
      <c r="BF195" s="211">
        <v>0.5820267686424474</v>
      </c>
      <c r="BG195" s="212">
        <v>2493</v>
      </c>
      <c r="BH195" s="211">
        <v>0.86502428868841086</v>
      </c>
      <c r="BI195" s="212">
        <v>2309</v>
      </c>
      <c r="BJ195" s="211">
        <v>0.92619334135579623</v>
      </c>
      <c r="BK195" s="212">
        <v>2364</v>
      </c>
      <c r="BL195" s="211">
        <v>0.82026370575988894</v>
      </c>
      <c r="BM195" s="212">
        <v>952</v>
      </c>
      <c r="BN195" s="211">
        <v>0.40270727580372251</v>
      </c>
    </row>
    <row r="196" spans="3:66" x14ac:dyDescent="0.3">
      <c r="C196" s="186" t="s">
        <v>1322</v>
      </c>
      <c r="D196" s="219">
        <v>300</v>
      </c>
      <c r="E196" s="342">
        <v>267</v>
      </c>
      <c r="F196" s="220">
        <v>0.89</v>
      </c>
      <c r="G196" s="342">
        <v>204</v>
      </c>
      <c r="H196" s="221">
        <v>0.7640449438202247</v>
      </c>
      <c r="I196" s="342">
        <v>257</v>
      </c>
      <c r="J196" s="221">
        <v>0.85666666666666669</v>
      </c>
      <c r="K196" s="342">
        <v>73</v>
      </c>
      <c r="L196" s="221">
        <v>0.28404669260700388</v>
      </c>
      <c r="M196" s="342">
        <v>226</v>
      </c>
      <c r="N196" s="221">
        <v>0.87937743190661477</v>
      </c>
      <c r="O196" s="342">
        <v>150</v>
      </c>
      <c r="P196" s="221">
        <v>0.58365758754863817</v>
      </c>
      <c r="Q196" s="219">
        <v>244</v>
      </c>
      <c r="R196" s="343">
        <v>0.88114754098360659</v>
      </c>
      <c r="S196" s="219">
        <v>215</v>
      </c>
      <c r="T196" s="221">
        <v>0.81333333333333335</v>
      </c>
      <c r="U196" s="219">
        <v>231</v>
      </c>
      <c r="V196" s="221">
        <v>0.77</v>
      </c>
      <c r="W196" s="219">
        <v>100</v>
      </c>
      <c r="X196" s="344">
        <v>0.4329004329004329</v>
      </c>
      <c r="Y196" s="225">
        <v>17</v>
      </c>
      <c r="Z196" s="338">
        <v>9</v>
      </c>
      <c r="AA196" s="197">
        <v>0.52941176470588236</v>
      </c>
      <c r="AB196" s="336">
        <v>6</v>
      </c>
      <c r="AC196" s="37">
        <v>0.66666666666666663</v>
      </c>
      <c r="AD196" s="336">
        <v>9</v>
      </c>
      <c r="AE196" s="37">
        <v>0.52941176470588236</v>
      </c>
      <c r="AF196" s="336">
        <v>2</v>
      </c>
      <c r="AG196" s="37">
        <v>0.22222222222222221</v>
      </c>
      <c r="AH196" s="336">
        <v>8</v>
      </c>
      <c r="AI196" s="37">
        <v>0.88888888888888884</v>
      </c>
      <c r="AJ196" s="336">
        <v>3</v>
      </c>
      <c r="AK196" s="37">
        <v>0.33333333333333331</v>
      </c>
      <c r="AL196" s="207">
        <v>7</v>
      </c>
      <c r="AM196" s="208">
        <v>0.41176470588235292</v>
      </c>
      <c r="AN196" s="207">
        <v>6</v>
      </c>
      <c r="AO196" s="208">
        <v>0.8571428571428571</v>
      </c>
      <c r="AP196" s="207">
        <v>5</v>
      </c>
      <c r="AQ196" s="208">
        <v>0.29411764705882354</v>
      </c>
      <c r="AR196" s="207">
        <v>1</v>
      </c>
      <c r="AS196" s="208">
        <v>0.2</v>
      </c>
      <c r="AT196" s="228">
        <v>278</v>
      </c>
      <c r="AU196" s="340">
        <v>254</v>
      </c>
      <c r="AV196" s="210">
        <v>0.91366906474820142</v>
      </c>
      <c r="AW196" s="334">
        <v>200</v>
      </c>
      <c r="AX196" s="211">
        <v>0.78740157480314965</v>
      </c>
      <c r="AY196" s="334">
        <v>244</v>
      </c>
      <c r="AZ196" s="211">
        <v>0.87769784172661869</v>
      </c>
      <c r="BA196" s="334">
        <v>68</v>
      </c>
      <c r="BB196" s="211">
        <v>0.27868852459016391</v>
      </c>
      <c r="BC196" s="334">
        <v>219</v>
      </c>
      <c r="BD196" s="211">
        <v>0.89754098360655743</v>
      </c>
      <c r="BE196" s="334">
        <v>146</v>
      </c>
      <c r="BF196" s="211">
        <v>0.59836065573770492</v>
      </c>
      <c r="BG196" s="212">
        <v>233</v>
      </c>
      <c r="BH196" s="211">
        <v>0.83812949640287771</v>
      </c>
      <c r="BI196" s="212">
        <v>216</v>
      </c>
      <c r="BJ196" s="211">
        <v>0.92703862660944203</v>
      </c>
      <c r="BK196" s="212">
        <v>222</v>
      </c>
      <c r="BL196" s="211">
        <v>0.79856115107913672</v>
      </c>
      <c r="BM196" s="212">
        <v>102</v>
      </c>
      <c r="BN196" s="211">
        <v>0.45945945945945948</v>
      </c>
    </row>
    <row r="197" spans="3:66" x14ac:dyDescent="0.3">
      <c r="C197" s="186" t="s">
        <v>1323</v>
      </c>
      <c r="D197" s="219">
        <v>647</v>
      </c>
      <c r="E197" s="342">
        <v>611</v>
      </c>
      <c r="F197" s="220">
        <v>0.94435857805255019</v>
      </c>
      <c r="G197" s="342">
        <v>376</v>
      </c>
      <c r="H197" s="221">
        <v>0.61538461538461542</v>
      </c>
      <c r="I197" s="342">
        <v>604</v>
      </c>
      <c r="J197" s="221">
        <v>0.93353941267387941</v>
      </c>
      <c r="K197" s="342">
        <v>155</v>
      </c>
      <c r="L197" s="221">
        <v>0.25662251655629137</v>
      </c>
      <c r="M197" s="342">
        <v>519</v>
      </c>
      <c r="N197" s="221">
        <v>0.85927152317880795</v>
      </c>
      <c r="O197" s="342">
        <v>328</v>
      </c>
      <c r="P197" s="221">
        <v>0.54304635761589404</v>
      </c>
      <c r="Q197" s="219">
        <v>556</v>
      </c>
      <c r="R197" s="343">
        <v>0.92625899280575541</v>
      </c>
      <c r="S197" s="219">
        <v>515</v>
      </c>
      <c r="T197" s="221">
        <v>0.85935085007727974</v>
      </c>
      <c r="U197" s="219">
        <v>538</v>
      </c>
      <c r="V197" s="221">
        <v>0.83153013910355489</v>
      </c>
      <c r="W197" s="219">
        <v>191</v>
      </c>
      <c r="X197" s="344">
        <v>0.35501858736059477</v>
      </c>
      <c r="Y197" s="225">
        <v>26</v>
      </c>
      <c r="Z197" s="338">
        <v>25</v>
      </c>
      <c r="AA197" s="197">
        <v>0.96153846153846156</v>
      </c>
      <c r="AB197" s="336">
        <v>20</v>
      </c>
      <c r="AC197" s="37">
        <v>0.8</v>
      </c>
      <c r="AD197" s="336">
        <v>24</v>
      </c>
      <c r="AE197" s="37">
        <v>0.92307692307692313</v>
      </c>
      <c r="AF197" s="336">
        <v>4</v>
      </c>
      <c r="AG197" s="37">
        <v>0.16666666666666666</v>
      </c>
      <c r="AH197" s="336">
        <v>20</v>
      </c>
      <c r="AI197" s="37">
        <v>0.83333333333333337</v>
      </c>
      <c r="AJ197" s="336">
        <v>14</v>
      </c>
      <c r="AK197" s="37">
        <v>0.58333333333333337</v>
      </c>
      <c r="AL197" s="207">
        <v>15</v>
      </c>
      <c r="AM197" s="208">
        <v>0.57692307692307687</v>
      </c>
      <c r="AN197" s="207">
        <v>15</v>
      </c>
      <c r="AO197" s="208">
        <v>1</v>
      </c>
      <c r="AP197" s="207">
        <v>15</v>
      </c>
      <c r="AQ197" s="208">
        <v>0.57692307692307687</v>
      </c>
      <c r="AR197" s="207">
        <v>7</v>
      </c>
      <c r="AS197" s="208">
        <v>0.46666666666666667</v>
      </c>
      <c r="AT197" s="228">
        <v>610</v>
      </c>
      <c r="AU197" s="340">
        <v>580</v>
      </c>
      <c r="AV197" s="210">
        <v>0.95081967213114749</v>
      </c>
      <c r="AW197" s="334">
        <v>359</v>
      </c>
      <c r="AX197" s="211">
        <v>0.61896551724137927</v>
      </c>
      <c r="AY197" s="334">
        <v>572</v>
      </c>
      <c r="AZ197" s="211">
        <v>0.93770491803278688</v>
      </c>
      <c r="BA197" s="334">
        <v>151</v>
      </c>
      <c r="BB197" s="211">
        <v>0.26398601398601401</v>
      </c>
      <c r="BC197" s="334">
        <v>504</v>
      </c>
      <c r="BD197" s="211">
        <v>0.88111888111888115</v>
      </c>
      <c r="BE197" s="334">
        <v>317</v>
      </c>
      <c r="BF197" s="211">
        <v>0.55419580419580416</v>
      </c>
      <c r="BG197" s="212">
        <v>535</v>
      </c>
      <c r="BH197" s="211">
        <v>0.87704918032786883</v>
      </c>
      <c r="BI197" s="212">
        <v>504</v>
      </c>
      <c r="BJ197" s="211">
        <v>0.94205607476635511</v>
      </c>
      <c r="BK197" s="212">
        <v>517</v>
      </c>
      <c r="BL197" s="211">
        <v>0.84754098360655739</v>
      </c>
      <c r="BM197" s="212">
        <v>184</v>
      </c>
      <c r="BN197" s="211">
        <v>0.35589941972920697</v>
      </c>
    </row>
    <row r="198" spans="3:66" x14ac:dyDescent="0.3">
      <c r="C198" s="186" t="s">
        <v>1324</v>
      </c>
      <c r="D198" s="219">
        <v>314</v>
      </c>
      <c r="E198" s="342">
        <v>252</v>
      </c>
      <c r="F198" s="220">
        <v>0.80254777070063699</v>
      </c>
      <c r="G198" s="342">
        <v>187</v>
      </c>
      <c r="H198" s="221">
        <v>0.74206349206349209</v>
      </c>
      <c r="I198" s="342">
        <v>253</v>
      </c>
      <c r="J198" s="221">
        <v>0.80573248407643316</v>
      </c>
      <c r="K198" s="342">
        <v>73</v>
      </c>
      <c r="L198" s="221">
        <v>0.28853754940711462</v>
      </c>
      <c r="M198" s="342">
        <v>226</v>
      </c>
      <c r="N198" s="221">
        <v>0.89328063241106714</v>
      </c>
      <c r="O198" s="342">
        <v>142</v>
      </c>
      <c r="P198" s="221">
        <v>0.56126482213438733</v>
      </c>
      <c r="Q198" s="219">
        <v>234</v>
      </c>
      <c r="R198" s="343">
        <v>0.84615384615384615</v>
      </c>
      <c r="S198" s="219">
        <v>198</v>
      </c>
      <c r="T198" s="221">
        <v>0.74522292993630568</v>
      </c>
      <c r="U198" s="219">
        <v>219</v>
      </c>
      <c r="V198" s="221">
        <v>0.69745222929936301</v>
      </c>
      <c r="W198" s="219">
        <v>78</v>
      </c>
      <c r="X198" s="344">
        <v>0.35616438356164382</v>
      </c>
      <c r="Y198" s="225">
        <v>15</v>
      </c>
      <c r="Z198" s="338">
        <v>8</v>
      </c>
      <c r="AA198" s="197">
        <v>0.53333333333333333</v>
      </c>
      <c r="AB198" s="336">
        <v>5</v>
      </c>
      <c r="AC198" s="37">
        <v>0.625</v>
      </c>
      <c r="AD198" s="336">
        <v>10</v>
      </c>
      <c r="AE198" s="37">
        <v>0.66666666666666663</v>
      </c>
      <c r="AF198" s="336">
        <v>1</v>
      </c>
      <c r="AG198" s="37">
        <v>0.1</v>
      </c>
      <c r="AH198" s="336">
        <v>9</v>
      </c>
      <c r="AI198" s="37">
        <v>0.9</v>
      </c>
      <c r="AJ198" s="336">
        <v>3</v>
      </c>
      <c r="AK198" s="37">
        <v>0.3</v>
      </c>
      <c r="AL198" s="207">
        <v>9</v>
      </c>
      <c r="AM198" s="208">
        <v>0.6</v>
      </c>
      <c r="AN198" s="207">
        <v>8</v>
      </c>
      <c r="AO198" s="208">
        <v>0.88888888888888884</v>
      </c>
      <c r="AP198" s="207">
        <v>7</v>
      </c>
      <c r="AQ198" s="208">
        <v>0.46666666666666667</v>
      </c>
      <c r="AR198" s="207">
        <v>1</v>
      </c>
      <c r="AS198" s="208">
        <v>0.14285714285714285</v>
      </c>
      <c r="AT198" s="228">
        <v>291</v>
      </c>
      <c r="AU198" s="340">
        <v>243</v>
      </c>
      <c r="AV198" s="210">
        <v>0.83505154639175261</v>
      </c>
      <c r="AW198" s="334">
        <v>187</v>
      </c>
      <c r="AX198" s="211">
        <v>0.76954732510288071</v>
      </c>
      <c r="AY198" s="334">
        <v>242</v>
      </c>
      <c r="AZ198" s="211">
        <v>0.83161512027491413</v>
      </c>
      <c r="BA198" s="334">
        <v>70</v>
      </c>
      <c r="BB198" s="211">
        <v>0.28925619834710742</v>
      </c>
      <c r="BC198" s="334">
        <v>222</v>
      </c>
      <c r="BD198" s="211">
        <v>0.9173553719008265</v>
      </c>
      <c r="BE198" s="334">
        <v>141</v>
      </c>
      <c r="BF198" s="211">
        <v>0.5826446280991735</v>
      </c>
      <c r="BG198" s="212">
        <v>224</v>
      </c>
      <c r="BH198" s="211">
        <v>0.76975945017182135</v>
      </c>
      <c r="BI198" s="212">
        <v>192</v>
      </c>
      <c r="BJ198" s="211">
        <v>0.8571428571428571</v>
      </c>
      <c r="BK198" s="212">
        <v>211</v>
      </c>
      <c r="BL198" s="211">
        <v>0.72508591065292094</v>
      </c>
      <c r="BM198" s="212">
        <v>77</v>
      </c>
      <c r="BN198" s="211">
        <v>0.36492890995260663</v>
      </c>
    </row>
    <row r="199" spans="3:66" x14ac:dyDescent="0.3">
      <c r="C199" s="186" t="s">
        <v>1325</v>
      </c>
      <c r="D199" s="219">
        <v>593</v>
      </c>
      <c r="E199" s="342">
        <v>544</v>
      </c>
      <c r="F199" s="220">
        <v>0.91736930860033727</v>
      </c>
      <c r="G199" s="342">
        <v>415</v>
      </c>
      <c r="H199" s="221">
        <v>0.76286764705882348</v>
      </c>
      <c r="I199" s="342">
        <v>523</v>
      </c>
      <c r="J199" s="221">
        <v>0.88195615514333892</v>
      </c>
      <c r="K199" s="342">
        <v>129</v>
      </c>
      <c r="L199" s="221">
        <v>0.24665391969407266</v>
      </c>
      <c r="M199" s="342">
        <v>452</v>
      </c>
      <c r="N199" s="221">
        <v>0.86424474187380496</v>
      </c>
      <c r="O199" s="342">
        <v>294</v>
      </c>
      <c r="P199" s="221">
        <v>0.5621414913957935</v>
      </c>
      <c r="Q199" s="219">
        <v>508</v>
      </c>
      <c r="R199" s="343">
        <v>0.88779527559055116</v>
      </c>
      <c r="S199" s="219">
        <v>451</v>
      </c>
      <c r="T199" s="221">
        <v>0.85666104553119726</v>
      </c>
      <c r="U199" s="219">
        <v>491</v>
      </c>
      <c r="V199" s="221">
        <v>0.82799325463743678</v>
      </c>
      <c r="W199" s="219">
        <v>209</v>
      </c>
      <c r="X199" s="344">
        <v>0.42566191446028512</v>
      </c>
      <c r="Y199" s="225">
        <v>15</v>
      </c>
      <c r="Z199" s="338">
        <v>12</v>
      </c>
      <c r="AA199" s="197">
        <v>0.8</v>
      </c>
      <c r="AB199" s="336">
        <v>11</v>
      </c>
      <c r="AC199" s="37">
        <v>0.91666666666666663</v>
      </c>
      <c r="AD199" s="336">
        <v>8</v>
      </c>
      <c r="AE199" s="37">
        <v>0.53333333333333333</v>
      </c>
      <c r="AF199" s="336">
        <v>0</v>
      </c>
      <c r="AG199" s="37">
        <v>0</v>
      </c>
      <c r="AH199" s="336">
        <v>7</v>
      </c>
      <c r="AI199" s="37">
        <v>0.875</v>
      </c>
      <c r="AJ199" s="336">
        <v>3</v>
      </c>
      <c r="AK199" s="37">
        <v>0.375</v>
      </c>
      <c r="AL199" s="207">
        <v>6</v>
      </c>
      <c r="AM199" s="208">
        <v>0.4</v>
      </c>
      <c r="AN199" s="207">
        <v>6</v>
      </c>
      <c r="AO199" s="208">
        <v>1</v>
      </c>
      <c r="AP199" s="207">
        <v>5</v>
      </c>
      <c r="AQ199" s="208">
        <v>0.33333333333333331</v>
      </c>
      <c r="AR199" s="207">
        <v>3</v>
      </c>
      <c r="AS199" s="208">
        <v>0.6</v>
      </c>
      <c r="AT199" s="228">
        <v>574</v>
      </c>
      <c r="AU199" s="340">
        <v>528</v>
      </c>
      <c r="AV199" s="210">
        <v>0.91986062717770034</v>
      </c>
      <c r="AW199" s="334">
        <v>405</v>
      </c>
      <c r="AX199" s="211">
        <v>0.76704545454545459</v>
      </c>
      <c r="AY199" s="334">
        <v>511</v>
      </c>
      <c r="AZ199" s="211">
        <v>0.8902439024390244</v>
      </c>
      <c r="BA199" s="334">
        <v>131</v>
      </c>
      <c r="BB199" s="211">
        <v>0.25636007827788648</v>
      </c>
      <c r="BC199" s="334">
        <v>452</v>
      </c>
      <c r="BD199" s="211">
        <v>0.8845401174168297</v>
      </c>
      <c r="BE199" s="334">
        <v>297</v>
      </c>
      <c r="BF199" s="211">
        <v>0.58121330724070452</v>
      </c>
      <c r="BG199" s="212">
        <v>498</v>
      </c>
      <c r="BH199" s="211">
        <v>0.86759581881533099</v>
      </c>
      <c r="BI199" s="212">
        <v>455</v>
      </c>
      <c r="BJ199" s="211">
        <v>0.91365461847389562</v>
      </c>
      <c r="BK199" s="212">
        <v>482</v>
      </c>
      <c r="BL199" s="211">
        <v>0.83972125435540068</v>
      </c>
      <c r="BM199" s="212">
        <v>210</v>
      </c>
      <c r="BN199" s="211">
        <v>0.43568464730290457</v>
      </c>
    </row>
    <row r="200" spans="3:66" x14ac:dyDescent="0.3">
      <c r="C200" s="186" t="s">
        <v>1326</v>
      </c>
      <c r="D200" s="219">
        <v>1192</v>
      </c>
      <c r="E200" s="342">
        <v>1054</v>
      </c>
      <c r="F200" s="220">
        <v>0.88422818791946312</v>
      </c>
      <c r="G200" s="342">
        <v>736</v>
      </c>
      <c r="H200" s="221">
        <v>0.69829222011385195</v>
      </c>
      <c r="I200" s="342">
        <v>1096</v>
      </c>
      <c r="J200" s="221">
        <v>0.91946308724832215</v>
      </c>
      <c r="K200" s="342">
        <v>319</v>
      </c>
      <c r="L200" s="221">
        <v>0.29105839416058393</v>
      </c>
      <c r="M200" s="342">
        <v>984</v>
      </c>
      <c r="N200" s="221">
        <v>0.8978102189781022</v>
      </c>
      <c r="O200" s="342">
        <v>626</v>
      </c>
      <c r="P200" s="221">
        <v>0.57116788321167888</v>
      </c>
      <c r="Q200" s="219">
        <v>1031</v>
      </c>
      <c r="R200" s="343">
        <v>0.91561590688651795</v>
      </c>
      <c r="S200" s="219">
        <v>944</v>
      </c>
      <c r="T200" s="221">
        <v>0.86493288590604023</v>
      </c>
      <c r="U200" s="219">
        <v>957</v>
      </c>
      <c r="V200" s="221">
        <v>0.80285234899328861</v>
      </c>
      <c r="W200" s="219">
        <v>377</v>
      </c>
      <c r="X200" s="344">
        <v>0.39393939393939392</v>
      </c>
      <c r="Y200" s="225">
        <v>55</v>
      </c>
      <c r="Z200" s="338">
        <v>41</v>
      </c>
      <c r="AA200" s="197">
        <v>0.74545454545454548</v>
      </c>
      <c r="AB200" s="336">
        <v>32</v>
      </c>
      <c r="AC200" s="37">
        <v>0.78048780487804881</v>
      </c>
      <c r="AD200" s="336">
        <v>47</v>
      </c>
      <c r="AE200" s="37">
        <v>0.8545454545454545</v>
      </c>
      <c r="AF200" s="336">
        <v>12</v>
      </c>
      <c r="AG200" s="37">
        <v>0.25531914893617019</v>
      </c>
      <c r="AH200" s="336">
        <v>36</v>
      </c>
      <c r="AI200" s="37">
        <v>0.76595744680851063</v>
      </c>
      <c r="AJ200" s="336">
        <v>15</v>
      </c>
      <c r="AK200" s="37">
        <v>0.31914893617021278</v>
      </c>
      <c r="AL200" s="207">
        <v>25</v>
      </c>
      <c r="AM200" s="208">
        <v>0.45454545454545453</v>
      </c>
      <c r="AN200" s="207">
        <v>22</v>
      </c>
      <c r="AO200" s="208">
        <v>0.88</v>
      </c>
      <c r="AP200" s="207">
        <v>23</v>
      </c>
      <c r="AQ200" s="208">
        <v>0.41818181818181815</v>
      </c>
      <c r="AR200" s="207">
        <v>6</v>
      </c>
      <c r="AS200" s="208">
        <v>0.2608695652173913</v>
      </c>
      <c r="AT200" s="228">
        <v>1129</v>
      </c>
      <c r="AU200" s="340">
        <v>1011</v>
      </c>
      <c r="AV200" s="210">
        <v>0.89548272807794504</v>
      </c>
      <c r="AW200" s="334">
        <v>719</v>
      </c>
      <c r="AX200" s="211">
        <v>0.71117705242334317</v>
      </c>
      <c r="AY200" s="334">
        <v>1046</v>
      </c>
      <c r="AZ200" s="211">
        <v>0.92648361381753763</v>
      </c>
      <c r="BA200" s="334">
        <v>309</v>
      </c>
      <c r="BB200" s="211">
        <v>0.29541108986615677</v>
      </c>
      <c r="BC200" s="334">
        <v>966</v>
      </c>
      <c r="BD200" s="211">
        <v>0.92351816443594648</v>
      </c>
      <c r="BE200" s="334">
        <v>621</v>
      </c>
      <c r="BF200" s="211">
        <v>0.59369024856596553</v>
      </c>
      <c r="BG200" s="212">
        <v>1003</v>
      </c>
      <c r="BH200" s="211">
        <v>0.88839681133746673</v>
      </c>
      <c r="BI200" s="212">
        <v>942</v>
      </c>
      <c r="BJ200" s="211">
        <v>0.93918245264207378</v>
      </c>
      <c r="BK200" s="212">
        <v>932</v>
      </c>
      <c r="BL200" s="211">
        <v>0.82550930026572189</v>
      </c>
      <c r="BM200" s="212">
        <v>379</v>
      </c>
      <c r="BN200" s="211">
        <v>0.40665236051502146</v>
      </c>
    </row>
    <row r="201" spans="3:66" x14ac:dyDescent="0.3">
      <c r="C201" s="195" t="s">
        <v>175</v>
      </c>
      <c r="D201" s="219">
        <v>3924</v>
      </c>
      <c r="E201" s="342">
        <v>3534</v>
      </c>
      <c r="F201" s="220">
        <v>0.90061162079510704</v>
      </c>
      <c r="G201" s="342">
        <v>2349</v>
      </c>
      <c r="H201" s="221">
        <v>0.66468590831918506</v>
      </c>
      <c r="I201" s="342">
        <v>3485</v>
      </c>
      <c r="J201" s="221">
        <v>0.88812436289500507</v>
      </c>
      <c r="K201" s="342">
        <v>946</v>
      </c>
      <c r="L201" s="221">
        <v>0.27144906743185077</v>
      </c>
      <c r="M201" s="342">
        <v>3070</v>
      </c>
      <c r="N201" s="221">
        <v>0.8809182209469153</v>
      </c>
      <c r="O201" s="342">
        <v>2008</v>
      </c>
      <c r="P201" s="221">
        <v>0.57618364418938306</v>
      </c>
      <c r="Q201" s="219">
        <v>3340</v>
      </c>
      <c r="R201" s="343">
        <v>0.88622754491017963</v>
      </c>
      <c r="S201" s="219">
        <v>2960</v>
      </c>
      <c r="T201" s="221">
        <v>0.85117227319062183</v>
      </c>
      <c r="U201" s="219">
        <v>3180</v>
      </c>
      <c r="V201" s="221">
        <v>0.81039755351681952</v>
      </c>
      <c r="W201" s="219">
        <v>1188</v>
      </c>
      <c r="X201" s="344">
        <v>0.37358490566037733</v>
      </c>
      <c r="Y201" s="225">
        <v>146</v>
      </c>
      <c r="Z201" s="338">
        <v>113</v>
      </c>
      <c r="AA201" s="197">
        <v>0.77397260273972601</v>
      </c>
      <c r="AB201" s="336">
        <v>86</v>
      </c>
      <c r="AC201" s="37">
        <v>0.76106194690265483</v>
      </c>
      <c r="AD201" s="336">
        <v>108</v>
      </c>
      <c r="AE201" s="37">
        <v>0.73972602739726023</v>
      </c>
      <c r="AF201" s="336">
        <v>19</v>
      </c>
      <c r="AG201" s="37">
        <v>0.17592592592592593</v>
      </c>
      <c r="AH201" s="336">
        <v>93</v>
      </c>
      <c r="AI201" s="37">
        <v>0.86111111111111116</v>
      </c>
      <c r="AJ201" s="336">
        <v>40</v>
      </c>
      <c r="AK201" s="37">
        <v>0.37037037037037035</v>
      </c>
      <c r="AL201" s="207">
        <v>85</v>
      </c>
      <c r="AM201" s="208">
        <v>0.5821917808219178</v>
      </c>
      <c r="AN201" s="207">
        <v>75</v>
      </c>
      <c r="AO201" s="208">
        <v>0.88235294117647056</v>
      </c>
      <c r="AP201" s="207">
        <v>77</v>
      </c>
      <c r="AQ201" s="208">
        <v>0.5273972602739726</v>
      </c>
      <c r="AR201" s="207">
        <v>18</v>
      </c>
      <c r="AS201" s="208">
        <v>0.23376623376623376</v>
      </c>
      <c r="AT201" s="228">
        <v>3730</v>
      </c>
      <c r="AU201" s="340">
        <v>3388</v>
      </c>
      <c r="AV201" s="210">
        <v>0.90831099195710452</v>
      </c>
      <c r="AW201" s="334">
        <v>2312</v>
      </c>
      <c r="AX201" s="211">
        <v>0.68240850059031877</v>
      </c>
      <c r="AY201" s="334">
        <v>3347</v>
      </c>
      <c r="AZ201" s="211">
        <v>0.89731903485254694</v>
      </c>
      <c r="BA201" s="334">
        <v>923</v>
      </c>
      <c r="BB201" s="211">
        <v>0.27576934568270095</v>
      </c>
      <c r="BC201" s="334">
        <v>3007</v>
      </c>
      <c r="BD201" s="211">
        <v>0.89841649238123689</v>
      </c>
      <c r="BE201" s="334">
        <v>1981</v>
      </c>
      <c r="BF201" s="211">
        <v>0.59187331939049892</v>
      </c>
      <c r="BG201" s="212">
        <v>3227</v>
      </c>
      <c r="BH201" s="211">
        <v>0.86514745308310992</v>
      </c>
      <c r="BI201" s="212">
        <v>2941</v>
      </c>
      <c r="BJ201" s="211">
        <v>0.91137279206693522</v>
      </c>
      <c r="BK201" s="212">
        <v>3078</v>
      </c>
      <c r="BL201" s="211">
        <v>0.825201072386059</v>
      </c>
      <c r="BM201" s="212">
        <v>1200</v>
      </c>
      <c r="BN201" s="211">
        <v>0.38986354775828458</v>
      </c>
    </row>
    <row r="202" spans="3:66" x14ac:dyDescent="0.3">
      <c r="C202" s="186" t="s">
        <v>1327</v>
      </c>
      <c r="D202" s="219">
        <v>729</v>
      </c>
      <c r="E202" s="342">
        <v>701</v>
      </c>
      <c r="F202" s="220">
        <v>0.9615912208504801</v>
      </c>
      <c r="G202" s="342">
        <v>588</v>
      </c>
      <c r="H202" s="221">
        <v>0.83880171184022823</v>
      </c>
      <c r="I202" s="342">
        <v>698</v>
      </c>
      <c r="J202" s="221">
        <v>0.95747599451303156</v>
      </c>
      <c r="K202" s="342">
        <v>199</v>
      </c>
      <c r="L202" s="221">
        <v>0.28510028653295127</v>
      </c>
      <c r="M202" s="342">
        <v>632</v>
      </c>
      <c r="N202" s="221">
        <v>0.90544412607449853</v>
      </c>
      <c r="O202" s="342">
        <v>418</v>
      </c>
      <c r="P202" s="221">
        <v>0.59885386819484243</v>
      </c>
      <c r="Q202" s="219">
        <v>691</v>
      </c>
      <c r="R202" s="343">
        <v>0.83212735166425467</v>
      </c>
      <c r="S202" s="219">
        <v>575</v>
      </c>
      <c r="T202" s="221">
        <v>0.94787379972565156</v>
      </c>
      <c r="U202" s="219">
        <v>683</v>
      </c>
      <c r="V202" s="221">
        <v>0.93689986282578874</v>
      </c>
      <c r="W202" s="219">
        <v>300</v>
      </c>
      <c r="X202" s="344">
        <v>0.43923865300146414</v>
      </c>
      <c r="Y202" s="225">
        <v>20</v>
      </c>
      <c r="Z202" s="338">
        <v>14</v>
      </c>
      <c r="AA202" s="197">
        <v>0.7</v>
      </c>
      <c r="AB202" s="336">
        <v>10</v>
      </c>
      <c r="AC202" s="37">
        <v>0.7142857142857143</v>
      </c>
      <c r="AD202" s="336">
        <v>17</v>
      </c>
      <c r="AE202" s="37">
        <v>0.85</v>
      </c>
      <c r="AF202" s="336">
        <v>3</v>
      </c>
      <c r="AG202" s="37">
        <v>0.17647058823529413</v>
      </c>
      <c r="AH202" s="336">
        <v>14</v>
      </c>
      <c r="AI202" s="37">
        <v>0.82352941176470584</v>
      </c>
      <c r="AJ202" s="336">
        <v>5</v>
      </c>
      <c r="AK202" s="37">
        <v>0.29411764705882354</v>
      </c>
      <c r="AL202" s="207">
        <v>13</v>
      </c>
      <c r="AM202" s="208">
        <v>0.65</v>
      </c>
      <c r="AN202" s="207">
        <v>12</v>
      </c>
      <c r="AO202" s="208">
        <v>0.92307692307692313</v>
      </c>
      <c r="AP202" s="207">
        <v>12</v>
      </c>
      <c r="AQ202" s="208">
        <v>0.6</v>
      </c>
      <c r="AR202" s="207">
        <v>1</v>
      </c>
      <c r="AS202" s="208">
        <v>8.3333333333333329E-2</v>
      </c>
      <c r="AT202" s="228">
        <v>702</v>
      </c>
      <c r="AU202" s="340">
        <v>681</v>
      </c>
      <c r="AV202" s="210">
        <v>0.97008547008547008</v>
      </c>
      <c r="AW202" s="334">
        <v>581</v>
      </c>
      <c r="AX202" s="211">
        <v>0.85315712187958881</v>
      </c>
      <c r="AY202" s="334">
        <v>676</v>
      </c>
      <c r="AZ202" s="211">
        <v>0.96296296296296291</v>
      </c>
      <c r="BA202" s="334">
        <v>194</v>
      </c>
      <c r="BB202" s="211">
        <v>0.28698224852071008</v>
      </c>
      <c r="BC202" s="334">
        <v>621</v>
      </c>
      <c r="BD202" s="211">
        <v>0.91863905325443784</v>
      </c>
      <c r="BE202" s="334">
        <v>414</v>
      </c>
      <c r="BF202" s="211">
        <v>0.6124260355029586</v>
      </c>
      <c r="BG202" s="212">
        <v>672</v>
      </c>
      <c r="BH202" s="211">
        <v>0.95726495726495731</v>
      </c>
      <c r="BI202" s="212">
        <v>574</v>
      </c>
      <c r="BJ202" s="211">
        <v>0.85416666666666663</v>
      </c>
      <c r="BK202" s="212">
        <v>666</v>
      </c>
      <c r="BL202" s="211">
        <v>0.94871794871794868</v>
      </c>
      <c r="BM202" s="212">
        <v>303</v>
      </c>
      <c r="BN202" s="211">
        <v>0.45495495495495497</v>
      </c>
    </row>
    <row r="203" spans="3:66" x14ac:dyDescent="0.3">
      <c r="C203" s="186" t="s">
        <v>1328</v>
      </c>
      <c r="D203" s="219">
        <v>1317</v>
      </c>
      <c r="E203" s="342">
        <v>1144</v>
      </c>
      <c r="F203" s="220">
        <v>0.86864085041761574</v>
      </c>
      <c r="G203" s="342">
        <v>745</v>
      </c>
      <c r="H203" s="221">
        <v>0.65122377622377625</v>
      </c>
      <c r="I203" s="342">
        <v>1165</v>
      </c>
      <c r="J203" s="221">
        <v>0.8845861807137434</v>
      </c>
      <c r="K203" s="342">
        <v>317</v>
      </c>
      <c r="L203" s="221">
        <v>0.27210300429184547</v>
      </c>
      <c r="M203" s="342">
        <v>1038</v>
      </c>
      <c r="N203" s="221">
        <v>0.89098712446351935</v>
      </c>
      <c r="O203" s="342">
        <v>671</v>
      </c>
      <c r="P203" s="221">
        <v>0.57596566523605153</v>
      </c>
      <c r="Q203" s="219">
        <v>1133</v>
      </c>
      <c r="R203" s="343">
        <v>0.92409532215357459</v>
      </c>
      <c r="S203" s="219">
        <v>1047</v>
      </c>
      <c r="T203" s="221">
        <v>0.86028853454821563</v>
      </c>
      <c r="U203" s="219">
        <v>1046</v>
      </c>
      <c r="V203" s="221">
        <v>0.79422930903568711</v>
      </c>
      <c r="W203" s="219">
        <v>395</v>
      </c>
      <c r="X203" s="344">
        <v>0.37762906309751432</v>
      </c>
      <c r="Y203" s="225">
        <v>26</v>
      </c>
      <c r="Z203" s="338">
        <v>19</v>
      </c>
      <c r="AA203" s="197">
        <v>0.73076923076923073</v>
      </c>
      <c r="AB203" s="336">
        <v>16</v>
      </c>
      <c r="AC203" s="37">
        <v>0.84210526315789469</v>
      </c>
      <c r="AD203" s="336">
        <v>17</v>
      </c>
      <c r="AE203" s="37">
        <v>0.65384615384615385</v>
      </c>
      <c r="AF203" s="336">
        <v>2</v>
      </c>
      <c r="AG203" s="37">
        <v>0.11764705882352941</v>
      </c>
      <c r="AH203" s="336">
        <v>12</v>
      </c>
      <c r="AI203" s="37">
        <v>0.70588235294117652</v>
      </c>
      <c r="AJ203" s="336">
        <v>3</v>
      </c>
      <c r="AK203" s="37">
        <v>0.17647058823529413</v>
      </c>
      <c r="AL203" s="207">
        <v>11</v>
      </c>
      <c r="AM203" s="208">
        <v>0.42307692307692307</v>
      </c>
      <c r="AN203" s="207">
        <v>9</v>
      </c>
      <c r="AO203" s="208">
        <v>0.81818181818181823</v>
      </c>
      <c r="AP203" s="207">
        <v>10</v>
      </c>
      <c r="AQ203" s="208">
        <v>0.38461538461538464</v>
      </c>
      <c r="AR203" s="207">
        <v>2</v>
      </c>
      <c r="AS203" s="208">
        <v>0.2</v>
      </c>
      <c r="AT203" s="228">
        <v>1283</v>
      </c>
      <c r="AU203" s="340">
        <v>1124</v>
      </c>
      <c r="AV203" s="210">
        <v>0.87607170693686676</v>
      </c>
      <c r="AW203" s="334">
        <v>769</v>
      </c>
      <c r="AX203" s="211">
        <v>0.6841637010676157</v>
      </c>
      <c r="AY203" s="334">
        <v>1147</v>
      </c>
      <c r="AZ203" s="211">
        <v>0.89399844115354643</v>
      </c>
      <c r="BA203" s="334">
        <v>313</v>
      </c>
      <c r="BB203" s="211">
        <v>0.2728857890148213</v>
      </c>
      <c r="BC203" s="334">
        <v>1043</v>
      </c>
      <c r="BD203" s="211">
        <v>0.90932868352223195</v>
      </c>
      <c r="BE203" s="334">
        <v>676</v>
      </c>
      <c r="BF203" s="211">
        <v>0.5893635571054926</v>
      </c>
      <c r="BG203" s="212">
        <v>1122</v>
      </c>
      <c r="BH203" s="211">
        <v>0.87451286048324239</v>
      </c>
      <c r="BI203" s="212">
        <v>1065</v>
      </c>
      <c r="BJ203" s="211">
        <v>0.94919786096256686</v>
      </c>
      <c r="BK203" s="212">
        <v>1036</v>
      </c>
      <c r="BL203" s="211">
        <v>0.80748246297739668</v>
      </c>
      <c r="BM203" s="212">
        <v>413</v>
      </c>
      <c r="BN203" s="211">
        <v>0.39864864864864863</v>
      </c>
    </row>
    <row r="204" spans="3:66" x14ac:dyDescent="0.3">
      <c r="C204" s="186" t="s">
        <v>1329</v>
      </c>
      <c r="D204" s="219">
        <v>427</v>
      </c>
      <c r="E204" s="342">
        <v>407</v>
      </c>
      <c r="F204" s="220">
        <v>0.95316159250585475</v>
      </c>
      <c r="G204" s="342">
        <v>289</v>
      </c>
      <c r="H204" s="221">
        <v>0.71007371007371012</v>
      </c>
      <c r="I204" s="342">
        <v>394</v>
      </c>
      <c r="J204" s="221">
        <v>0.92271662763466045</v>
      </c>
      <c r="K204" s="342">
        <v>106</v>
      </c>
      <c r="L204" s="221">
        <v>0.26903553299492383</v>
      </c>
      <c r="M204" s="342">
        <v>358</v>
      </c>
      <c r="N204" s="221">
        <v>0.90862944162436543</v>
      </c>
      <c r="O204" s="342">
        <v>243</v>
      </c>
      <c r="P204" s="221">
        <v>0.61675126903553301</v>
      </c>
      <c r="Q204" s="219">
        <v>380</v>
      </c>
      <c r="R204" s="343">
        <v>0.84473684210526312</v>
      </c>
      <c r="S204" s="219">
        <v>321</v>
      </c>
      <c r="T204" s="221">
        <v>0.88992974238875877</v>
      </c>
      <c r="U204" s="219">
        <v>365</v>
      </c>
      <c r="V204" s="221">
        <v>0.85480093676814983</v>
      </c>
      <c r="W204" s="219">
        <v>145</v>
      </c>
      <c r="X204" s="344">
        <v>0.39726027397260272</v>
      </c>
      <c r="Y204" s="225">
        <v>47</v>
      </c>
      <c r="Z204" s="338">
        <v>43</v>
      </c>
      <c r="AA204" s="197">
        <v>0.91489361702127658</v>
      </c>
      <c r="AB204" s="336">
        <v>33</v>
      </c>
      <c r="AC204" s="37">
        <v>0.76744186046511631</v>
      </c>
      <c r="AD204" s="336">
        <v>44</v>
      </c>
      <c r="AE204" s="37">
        <v>0.93617021276595747</v>
      </c>
      <c r="AF204" s="336">
        <v>11</v>
      </c>
      <c r="AG204" s="37">
        <v>0.25</v>
      </c>
      <c r="AH204" s="336">
        <v>42</v>
      </c>
      <c r="AI204" s="37">
        <v>0.95454545454545459</v>
      </c>
      <c r="AJ204" s="336">
        <v>22</v>
      </c>
      <c r="AK204" s="37">
        <v>0.5</v>
      </c>
      <c r="AL204" s="207">
        <v>37</v>
      </c>
      <c r="AM204" s="208">
        <v>0.78723404255319152</v>
      </c>
      <c r="AN204" s="207">
        <v>33</v>
      </c>
      <c r="AO204" s="208">
        <v>0.89189189189189189</v>
      </c>
      <c r="AP204" s="207">
        <v>34</v>
      </c>
      <c r="AQ204" s="208">
        <v>0.72340425531914898</v>
      </c>
      <c r="AR204" s="207">
        <v>13</v>
      </c>
      <c r="AS204" s="208">
        <v>0.38235294117647056</v>
      </c>
      <c r="AT204" s="228">
        <v>369</v>
      </c>
      <c r="AU204" s="340">
        <v>355</v>
      </c>
      <c r="AV204" s="210">
        <v>0.96205962059620598</v>
      </c>
      <c r="AW204" s="334">
        <v>253</v>
      </c>
      <c r="AX204" s="211">
        <v>0.71267605633802822</v>
      </c>
      <c r="AY204" s="334">
        <v>343</v>
      </c>
      <c r="AZ204" s="211">
        <v>0.92953929539295388</v>
      </c>
      <c r="BA204" s="334">
        <v>93</v>
      </c>
      <c r="BB204" s="211">
        <v>0.27113702623906705</v>
      </c>
      <c r="BC204" s="334">
        <v>318</v>
      </c>
      <c r="BD204" s="211">
        <v>0.92711370262390669</v>
      </c>
      <c r="BE204" s="334">
        <v>220</v>
      </c>
      <c r="BF204" s="211">
        <v>0.64139941690962099</v>
      </c>
      <c r="BG204" s="212">
        <v>335</v>
      </c>
      <c r="BH204" s="211">
        <v>0.90785907859078596</v>
      </c>
      <c r="BI204" s="212">
        <v>291</v>
      </c>
      <c r="BJ204" s="211">
        <v>0.86865671641791042</v>
      </c>
      <c r="BK204" s="212">
        <v>324</v>
      </c>
      <c r="BL204" s="211">
        <v>0.87804878048780488</v>
      </c>
      <c r="BM204" s="212">
        <v>131</v>
      </c>
      <c r="BN204" s="211">
        <v>0.40432098765432101</v>
      </c>
    </row>
    <row r="205" spans="3:66" x14ac:dyDescent="0.3">
      <c r="C205" s="186" t="s">
        <v>1330</v>
      </c>
      <c r="D205" s="219">
        <v>355</v>
      </c>
      <c r="E205" s="342">
        <v>332</v>
      </c>
      <c r="F205" s="220">
        <v>0.93521126760563378</v>
      </c>
      <c r="G205" s="342">
        <v>229</v>
      </c>
      <c r="H205" s="221">
        <v>0.68975903614457834</v>
      </c>
      <c r="I205" s="342">
        <v>331</v>
      </c>
      <c r="J205" s="221">
        <v>0.93239436619718308</v>
      </c>
      <c r="K205" s="342">
        <v>82</v>
      </c>
      <c r="L205" s="221">
        <v>0.24773413897280966</v>
      </c>
      <c r="M205" s="342">
        <v>278</v>
      </c>
      <c r="N205" s="221">
        <v>0.83987915407854985</v>
      </c>
      <c r="O205" s="342">
        <v>192</v>
      </c>
      <c r="P205" s="221">
        <v>0.58006042296072513</v>
      </c>
      <c r="Q205" s="219">
        <v>311</v>
      </c>
      <c r="R205" s="343">
        <v>0.87781350482315113</v>
      </c>
      <c r="S205" s="219">
        <v>273</v>
      </c>
      <c r="T205" s="221">
        <v>0.87605633802816907</v>
      </c>
      <c r="U205" s="219">
        <v>304</v>
      </c>
      <c r="V205" s="221">
        <v>0.85633802816901405</v>
      </c>
      <c r="W205" s="219">
        <v>125</v>
      </c>
      <c r="X205" s="344">
        <v>0.41118421052631576</v>
      </c>
      <c r="Y205" s="225">
        <v>14</v>
      </c>
      <c r="Z205" s="338">
        <v>10</v>
      </c>
      <c r="AA205" s="197">
        <v>0.7142857142857143</v>
      </c>
      <c r="AB205" s="336">
        <v>7</v>
      </c>
      <c r="AC205" s="37">
        <v>0.7</v>
      </c>
      <c r="AD205" s="336">
        <v>8</v>
      </c>
      <c r="AE205" s="37">
        <v>0.5714285714285714</v>
      </c>
      <c r="AF205" s="336">
        <v>0</v>
      </c>
      <c r="AG205" s="37">
        <v>0</v>
      </c>
      <c r="AH205" s="336">
        <v>5</v>
      </c>
      <c r="AI205" s="37">
        <v>0.625</v>
      </c>
      <c r="AJ205" s="336">
        <v>0</v>
      </c>
      <c r="AK205" s="37">
        <v>0</v>
      </c>
      <c r="AL205" s="207">
        <v>7</v>
      </c>
      <c r="AM205" s="208">
        <v>0.5</v>
      </c>
      <c r="AN205" s="207">
        <v>6</v>
      </c>
      <c r="AO205" s="208">
        <v>0.8571428571428571</v>
      </c>
      <c r="AP205" s="207">
        <v>7</v>
      </c>
      <c r="AQ205" s="208">
        <v>0.5</v>
      </c>
      <c r="AR205" s="207">
        <v>0</v>
      </c>
      <c r="AS205" s="208">
        <v>0</v>
      </c>
      <c r="AT205" s="228">
        <v>338</v>
      </c>
      <c r="AU205" s="340">
        <v>321</v>
      </c>
      <c r="AV205" s="210">
        <v>0.94970414201183428</v>
      </c>
      <c r="AW205" s="334">
        <v>223</v>
      </c>
      <c r="AX205" s="211">
        <v>0.69470404984423673</v>
      </c>
      <c r="AY205" s="334">
        <v>321</v>
      </c>
      <c r="AZ205" s="211">
        <v>0.94970414201183428</v>
      </c>
      <c r="BA205" s="334">
        <v>83</v>
      </c>
      <c r="BB205" s="211">
        <v>0.25856697819314639</v>
      </c>
      <c r="BC205" s="334">
        <v>275</v>
      </c>
      <c r="BD205" s="211">
        <v>0.85669781931464173</v>
      </c>
      <c r="BE205" s="334">
        <v>194</v>
      </c>
      <c r="BF205" s="211">
        <v>0.60436137071651086</v>
      </c>
      <c r="BG205" s="212">
        <v>304</v>
      </c>
      <c r="BH205" s="211">
        <v>0.89940828402366868</v>
      </c>
      <c r="BI205" s="212">
        <v>271</v>
      </c>
      <c r="BJ205" s="211">
        <v>0.89144736842105265</v>
      </c>
      <c r="BK205" s="212">
        <v>297</v>
      </c>
      <c r="BL205" s="211">
        <v>0.87869822485207105</v>
      </c>
      <c r="BM205" s="212">
        <v>128</v>
      </c>
      <c r="BN205" s="211">
        <v>0.43097643097643096</v>
      </c>
    </row>
    <row r="206" spans="3:66" x14ac:dyDescent="0.3">
      <c r="C206" s="186" t="s">
        <v>1331</v>
      </c>
      <c r="D206" s="219">
        <v>546</v>
      </c>
      <c r="E206" s="342">
        <v>504</v>
      </c>
      <c r="F206" s="220">
        <v>0.92307692307692313</v>
      </c>
      <c r="G206" s="342">
        <v>292</v>
      </c>
      <c r="H206" s="221">
        <v>0.57936507936507942</v>
      </c>
      <c r="I206" s="342">
        <v>474</v>
      </c>
      <c r="J206" s="221">
        <v>0.86813186813186816</v>
      </c>
      <c r="K206" s="342">
        <v>138</v>
      </c>
      <c r="L206" s="221">
        <v>0.29113924050632911</v>
      </c>
      <c r="M206" s="342">
        <v>410</v>
      </c>
      <c r="N206" s="221">
        <v>0.86497890295358648</v>
      </c>
      <c r="O206" s="342">
        <v>262</v>
      </c>
      <c r="P206" s="221">
        <v>0.5527426160337553</v>
      </c>
      <c r="Q206" s="219">
        <v>444</v>
      </c>
      <c r="R206" s="343">
        <v>0.89189189189189189</v>
      </c>
      <c r="S206" s="219">
        <v>396</v>
      </c>
      <c r="T206" s="221">
        <v>0.81318681318681318</v>
      </c>
      <c r="U206" s="219">
        <v>427</v>
      </c>
      <c r="V206" s="221">
        <v>0.78205128205128205</v>
      </c>
      <c r="W206" s="219">
        <v>134</v>
      </c>
      <c r="X206" s="344">
        <v>0.31381733021077285</v>
      </c>
      <c r="Y206" s="225">
        <v>20</v>
      </c>
      <c r="Z206" s="338">
        <v>16</v>
      </c>
      <c r="AA206" s="197">
        <v>0.8</v>
      </c>
      <c r="AB206" s="336">
        <v>12</v>
      </c>
      <c r="AC206" s="37">
        <v>0.75</v>
      </c>
      <c r="AD206" s="336">
        <v>12</v>
      </c>
      <c r="AE206" s="37">
        <v>0.6</v>
      </c>
      <c r="AF206" s="336">
        <v>1</v>
      </c>
      <c r="AG206" s="37">
        <v>8.3333333333333329E-2</v>
      </c>
      <c r="AH206" s="336">
        <v>11</v>
      </c>
      <c r="AI206" s="37">
        <v>0.91666666666666663</v>
      </c>
      <c r="AJ206" s="336">
        <v>4</v>
      </c>
      <c r="AK206" s="37">
        <v>0.33333333333333331</v>
      </c>
      <c r="AL206" s="207">
        <v>10</v>
      </c>
      <c r="AM206" s="208">
        <v>0.5</v>
      </c>
      <c r="AN206" s="207">
        <v>8</v>
      </c>
      <c r="AO206" s="208">
        <v>0.8</v>
      </c>
      <c r="AP206" s="207">
        <v>8</v>
      </c>
      <c r="AQ206" s="208">
        <v>0.4</v>
      </c>
      <c r="AR206" s="207">
        <v>0</v>
      </c>
      <c r="AS206" s="208">
        <v>0</v>
      </c>
      <c r="AT206" s="228">
        <v>523</v>
      </c>
      <c r="AU206" s="340">
        <v>487</v>
      </c>
      <c r="AV206" s="210">
        <v>0.93116634799235176</v>
      </c>
      <c r="AW206" s="334">
        <v>287</v>
      </c>
      <c r="AX206" s="211">
        <v>0.58932238193018482</v>
      </c>
      <c r="AY206" s="334">
        <v>461</v>
      </c>
      <c r="AZ206" s="211">
        <v>0.88145315487571707</v>
      </c>
      <c r="BA206" s="334">
        <v>144</v>
      </c>
      <c r="BB206" s="211">
        <v>0.31236442516268981</v>
      </c>
      <c r="BC206" s="334">
        <v>410</v>
      </c>
      <c r="BD206" s="211">
        <v>0.88937093275488066</v>
      </c>
      <c r="BE206" s="334">
        <v>266</v>
      </c>
      <c r="BF206" s="211">
        <v>0.57700650759219085</v>
      </c>
      <c r="BG206" s="212">
        <v>433</v>
      </c>
      <c r="BH206" s="211">
        <v>0.82791586998087952</v>
      </c>
      <c r="BI206" s="212">
        <v>400</v>
      </c>
      <c r="BJ206" s="211">
        <v>0.92378752886836024</v>
      </c>
      <c r="BK206" s="212">
        <v>419</v>
      </c>
      <c r="BL206" s="211">
        <v>0.80114722753346079</v>
      </c>
      <c r="BM206" s="212">
        <v>140</v>
      </c>
      <c r="BN206" s="211">
        <v>0.33412887828162291</v>
      </c>
    </row>
    <row r="207" spans="3:66" x14ac:dyDescent="0.3">
      <c r="C207" s="186" t="s">
        <v>1332</v>
      </c>
      <c r="D207" s="219">
        <v>550</v>
      </c>
      <c r="E207" s="342">
        <v>446</v>
      </c>
      <c r="F207" s="220">
        <v>0.81090909090909091</v>
      </c>
      <c r="G207" s="342">
        <v>206</v>
      </c>
      <c r="H207" s="221">
        <v>0.46188340807174888</v>
      </c>
      <c r="I207" s="342">
        <v>423</v>
      </c>
      <c r="J207" s="221">
        <v>0.76909090909090905</v>
      </c>
      <c r="K207" s="342">
        <v>104</v>
      </c>
      <c r="L207" s="221">
        <v>0.2458628841607565</v>
      </c>
      <c r="M207" s="342">
        <v>354</v>
      </c>
      <c r="N207" s="221">
        <v>0.83687943262411346</v>
      </c>
      <c r="O207" s="342">
        <v>222</v>
      </c>
      <c r="P207" s="221">
        <v>0.52482269503546097</v>
      </c>
      <c r="Q207" s="219">
        <v>381</v>
      </c>
      <c r="R207" s="343">
        <v>0.91338582677165359</v>
      </c>
      <c r="S207" s="219">
        <v>348</v>
      </c>
      <c r="T207" s="221">
        <v>0.69272727272727275</v>
      </c>
      <c r="U207" s="219">
        <v>355</v>
      </c>
      <c r="V207" s="221">
        <v>0.6454545454545455</v>
      </c>
      <c r="W207" s="219">
        <v>89</v>
      </c>
      <c r="X207" s="344">
        <v>0.25070422535211268</v>
      </c>
      <c r="Y207" s="225">
        <v>19</v>
      </c>
      <c r="Z207" s="338">
        <v>11</v>
      </c>
      <c r="AA207" s="197">
        <v>0.57894736842105265</v>
      </c>
      <c r="AB207" s="336">
        <v>8</v>
      </c>
      <c r="AC207" s="37">
        <v>0.72727272727272729</v>
      </c>
      <c r="AD207" s="336">
        <v>10</v>
      </c>
      <c r="AE207" s="37">
        <v>0.52631578947368418</v>
      </c>
      <c r="AF207" s="336">
        <v>2</v>
      </c>
      <c r="AG207" s="37">
        <v>0.2</v>
      </c>
      <c r="AH207" s="336">
        <v>9</v>
      </c>
      <c r="AI207" s="37">
        <v>0.9</v>
      </c>
      <c r="AJ207" s="336">
        <v>6</v>
      </c>
      <c r="AK207" s="37">
        <v>0.6</v>
      </c>
      <c r="AL207" s="207">
        <v>7</v>
      </c>
      <c r="AM207" s="208">
        <v>0.36842105263157893</v>
      </c>
      <c r="AN207" s="207">
        <v>7</v>
      </c>
      <c r="AO207" s="208">
        <v>1</v>
      </c>
      <c r="AP207" s="207">
        <v>6</v>
      </c>
      <c r="AQ207" s="208">
        <v>0.31578947368421051</v>
      </c>
      <c r="AR207" s="207">
        <v>2</v>
      </c>
      <c r="AS207" s="208">
        <v>0.33333333333333331</v>
      </c>
      <c r="AT207" s="228">
        <v>515</v>
      </c>
      <c r="AU207" s="340">
        <v>420</v>
      </c>
      <c r="AV207" s="210">
        <v>0.81553398058252424</v>
      </c>
      <c r="AW207" s="334">
        <v>199</v>
      </c>
      <c r="AX207" s="211">
        <v>0.47380952380952379</v>
      </c>
      <c r="AY207" s="334">
        <v>399</v>
      </c>
      <c r="AZ207" s="211">
        <v>0.77475728155339807</v>
      </c>
      <c r="BA207" s="334">
        <v>96</v>
      </c>
      <c r="BB207" s="211">
        <v>0.24060150375939848</v>
      </c>
      <c r="BC207" s="334">
        <v>340</v>
      </c>
      <c r="BD207" s="211">
        <v>0.85213032581453629</v>
      </c>
      <c r="BE207" s="334">
        <v>211</v>
      </c>
      <c r="BF207" s="211">
        <v>0.52882205513784464</v>
      </c>
      <c r="BG207" s="212">
        <v>361</v>
      </c>
      <c r="BH207" s="211">
        <v>0.70097087378640777</v>
      </c>
      <c r="BI207" s="212">
        <v>340</v>
      </c>
      <c r="BJ207" s="211">
        <v>0.94182825484764543</v>
      </c>
      <c r="BK207" s="212">
        <v>336</v>
      </c>
      <c r="BL207" s="211">
        <v>0.65242718446601944</v>
      </c>
      <c r="BM207" s="212">
        <v>85</v>
      </c>
      <c r="BN207" s="211">
        <v>0.25297619047619047</v>
      </c>
    </row>
    <row r="208" spans="3:66" x14ac:dyDescent="0.3">
      <c r="C208" s="32" t="s">
        <v>126</v>
      </c>
      <c r="D208" s="219">
        <v>22256</v>
      </c>
      <c r="E208" s="342">
        <v>18549</v>
      </c>
      <c r="F208" s="220">
        <v>0.83343817397555719</v>
      </c>
      <c r="G208" s="342">
        <v>13012</v>
      </c>
      <c r="H208" s="221">
        <v>0.70149334195913526</v>
      </c>
      <c r="I208" s="342">
        <v>19186</v>
      </c>
      <c r="J208" s="221">
        <v>0.86205966930265998</v>
      </c>
      <c r="K208" s="342">
        <v>5040</v>
      </c>
      <c r="L208" s="221">
        <v>0.26269154591889921</v>
      </c>
      <c r="M208" s="342">
        <v>17361</v>
      </c>
      <c r="N208" s="221">
        <v>0.90487855728135103</v>
      </c>
      <c r="O208" s="342">
        <v>11490</v>
      </c>
      <c r="P208" s="221">
        <v>0.59887417908891905</v>
      </c>
      <c r="Q208" s="219">
        <v>18321</v>
      </c>
      <c r="R208" s="343">
        <v>0.94596364827247426</v>
      </c>
      <c r="S208" s="219">
        <v>17331</v>
      </c>
      <c r="T208" s="221">
        <v>0.82319374550682967</v>
      </c>
      <c r="U208" s="219">
        <v>16620</v>
      </c>
      <c r="V208" s="221">
        <v>0.74676491732566497</v>
      </c>
      <c r="W208" s="219">
        <v>6889</v>
      </c>
      <c r="X208" s="344">
        <v>0.4145006016847172</v>
      </c>
      <c r="Y208" s="225">
        <v>851</v>
      </c>
      <c r="Z208" s="338">
        <v>519</v>
      </c>
      <c r="AA208" s="197">
        <v>0.60987074030552291</v>
      </c>
      <c r="AB208" s="336">
        <v>416</v>
      </c>
      <c r="AC208" s="37">
        <v>0.80154142581888244</v>
      </c>
      <c r="AD208" s="336">
        <v>507</v>
      </c>
      <c r="AE208" s="37">
        <v>0.59576968272620445</v>
      </c>
      <c r="AF208" s="336">
        <v>64</v>
      </c>
      <c r="AG208" s="37">
        <v>0.12623274161735701</v>
      </c>
      <c r="AH208" s="336">
        <v>434</v>
      </c>
      <c r="AI208" s="37">
        <v>0.85601577909270221</v>
      </c>
      <c r="AJ208" s="336">
        <v>191</v>
      </c>
      <c r="AK208" s="37">
        <v>0.37672583826429978</v>
      </c>
      <c r="AL208" s="207">
        <v>441</v>
      </c>
      <c r="AM208" s="208">
        <v>0.51821386603995301</v>
      </c>
      <c r="AN208" s="207">
        <v>423</v>
      </c>
      <c r="AO208" s="208">
        <v>0.95918367346938771</v>
      </c>
      <c r="AP208" s="207">
        <v>362</v>
      </c>
      <c r="AQ208" s="208">
        <v>0.42538190364277323</v>
      </c>
      <c r="AR208" s="207">
        <v>108</v>
      </c>
      <c r="AS208" s="208">
        <v>0.2983425414364641</v>
      </c>
      <c r="AT208" s="228">
        <v>21089</v>
      </c>
      <c r="AU208" s="340">
        <v>17832</v>
      </c>
      <c r="AV208" s="210">
        <v>0.84555929631561477</v>
      </c>
      <c r="AW208" s="334">
        <v>12473</v>
      </c>
      <c r="AX208" s="211">
        <v>0.69947285778375956</v>
      </c>
      <c r="AY208" s="334">
        <v>18475</v>
      </c>
      <c r="AZ208" s="211">
        <v>0.87604912513632704</v>
      </c>
      <c r="BA208" s="334">
        <v>4882</v>
      </c>
      <c r="BB208" s="211">
        <v>0.26424898511502032</v>
      </c>
      <c r="BC208" s="334">
        <v>16736</v>
      </c>
      <c r="BD208" s="211">
        <v>0.90587280108254398</v>
      </c>
      <c r="BE208" s="334">
        <v>11143</v>
      </c>
      <c r="BF208" s="211">
        <v>0.60313937753721247</v>
      </c>
      <c r="BG208" s="212">
        <v>17692</v>
      </c>
      <c r="BH208" s="211">
        <v>0.83892076437953433</v>
      </c>
      <c r="BI208" s="212">
        <v>16731</v>
      </c>
      <c r="BJ208" s="211">
        <v>0.94568166402893961</v>
      </c>
      <c r="BK208" s="212">
        <v>16101</v>
      </c>
      <c r="BL208" s="211">
        <v>0.76347859073450619</v>
      </c>
      <c r="BM208" s="212">
        <v>6701</v>
      </c>
      <c r="BN208" s="211">
        <v>0.41618533010372027</v>
      </c>
    </row>
    <row r="209" spans="3:66" x14ac:dyDescent="0.3">
      <c r="C209" s="195" t="s">
        <v>246</v>
      </c>
      <c r="D209" s="219">
        <v>4110</v>
      </c>
      <c r="E209" s="342">
        <v>3359</v>
      </c>
      <c r="F209" s="220">
        <v>0.8172749391727494</v>
      </c>
      <c r="G209" s="342">
        <v>2567</v>
      </c>
      <c r="H209" s="221">
        <v>0.76421554033938677</v>
      </c>
      <c r="I209" s="342">
        <v>3572</v>
      </c>
      <c r="J209" s="221">
        <v>0.86909975669099759</v>
      </c>
      <c r="K209" s="342">
        <v>931</v>
      </c>
      <c r="L209" s="221">
        <v>0.26063829787234044</v>
      </c>
      <c r="M209" s="342">
        <v>3303</v>
      </c>
      <c r="N209" s="221">
        <v>0.92469204927211646</v>
      </c>
      <c r="O209" s="342">
        <v>2185</v>
      </c>
      <c r="P209" s="221">
        <v>0.61170212765957444</v>
      </c>
      <c r="Q209" s="219">
        <v>3449</v>
      </c>
      <c r="R209" s="343">
        <v>0.96781675848071902</v>
      </c>
      <c r="S209" s="219">
        <v>3338</v>
      </c>
      <c r="T209" s="221">
        <v>0.83917274939172748</v>
      </c>
      <c r="U209" s="219">
        <v>3059</v>
      </c>
      <c r="V209" s="221">
        <v>0.74428223844282237</v>
      </c>
      <c r="W209" s="219">
        <v>1402</v>
      </c>
      <c r="X209" s="344">
        <v>0.45831971232428897</v>
      </c>
      <c r="Y209" s="225">
        <v>114</v>
      </c>
      <c r="Z209" s="338">
        <v>74</v>
      </c>
      <c r="AA209" s="197">
        <v>0.64912280701754388</v>
      </c>
      <c r="AB209" s="336">
        <v>64</v>
      </c>
      <c r="AC209" s="37">
        <v>0.86486486486486491</v>
      </c>
      <c r="AD209" s="336">
        <v>69</v>
      </c>
      <c r="AE209" s="37">
        <v>0.60526315789473684</v>
      </c>
      <c r="AF209" s="336">
        <v>9</v>
      </c>
      <c r="AG209" s="37">
        <v>0.13043478260869565</v>
      </c>
      <c r="AH209" s="336">
        <v>56</v>
      </c>
      <c r="AI209" s="37">
        <v>0.81159420289855078</v>
      </c>
      <c r="AJ209" s="336">
        <v>26</v>
      </c>
      <c r="AK209" s="37">
        <v>0.37681159420289856</v>
      </c>
      <c r="AL209" s="207">
        <v>60</v>
      </c>
      <c r="AM209" s="208">
        <v>0.52631578947368418</v>
      </c>
      <c r="AN209" s="207">
        <v>58</v>
      </c>
      <c r="AO209" s="208">
        <v>0.96666666666666667</v>
      </c>
      <c r="AP209" s="207">
        <v>52</v>
      </c>
      <c r="AQ209" s="208">
        <v>0.45614035087719296</v>
      </c>
      <c r="AR209" s="207">
        <v>17</v>
      </c>
      <c r="AS209" s="208">
        <v>0.32692307692307693</v>
      </c>
      <c r="AT209" s="228">
        <v>3960</v>
      </c>
      <c r="AU209" s="340">
        <v>3266</v>
      </c>
      <c r="AV209" s="210">
        <v>0.82474747474747478</v>
      </c>
      <c r="AW209" s="334">
        <v>2491</v>
      </c>
      <c r="AX209" s="211">
        <v>0.76270667483159826</v>
      </c>
      <c r="AY209" s="334">
        <v>3479</v>
      </c>
      <c r="AZ209" s="211">
        <v>0.8785353535353535</v>
      </c>
      <c r="BA209" s="334">
        <v>911</v>
      </c>
      <c r="BB209" s="211">
        <v>0.26185685541822362</v>
      </c>
      <c r="BC209" s="334">
        <v>3226</v>
      </c>
      <c r="BD209" s="211">
        <v>0.92727795343489505</v>
      </c>
      <c r="BE209" s="334">
        <v>2142</v>
      </c>
      <c r="BF209" s="211">
        <v>0.61569416498993967</v>
      </c>
      <c r="BG209" s="212">
        <v>3367</v>
      </c>
      <c r="BH209" s="211">
        <v>0.85025252525252526</v>
      </c>
      <c r="BI209" s="212">
        <v>3259</v>
      </c>
      <c r="BJ209" s="211">
        <v>0.96792396792396795</v>
      </c>
      <c r="BK209" s="212">
        <v>2990</v>
      </c>
      <c r="BL209" s="211">
        <v>0.75505050505050508</v>
      </c>
      <c r="BM209" s="212">
        <v>1377</v>
      </c>
      <c r="BN209" s="211">
        <v>0.46053511705685618</v>
      </c>
    </row>
    <row r="210" spans="3:66" x14ac:dyDescent="0.3">
      <c r="C210" s="186" t="s">
        <v>1333</v>
      </c>
      <c r="D210" s="219">
        <v>539</v>
      </c>
      <c r="E210" s="342">
        <v>500</v>
      </c>
      <c r="F210" s="220">
        <v>0.92764378478664189</v>
      </c>
      <c r="G210" s="342">
        <v>463</v>
      </c>
      <c r="H210" s="221">
        <v>0.92600000000000005</v>
      </c>
      <c r="I210" s="342">
        <v>495</v>
      </c>
      <c r="J210" s="221">
        <v>0.91836734693877553</v>
      </c>
      <c r="K210" s="342">
        <v>145</v>
      </c>
      <c r="L210" s="221">
        <v>0.29292929292929293</v>
      </c>
      <c r="M210" s="342">
        <v>455</v>
      </c>
      <c r="N210" s="221">
        <v>0.91919191919191923</v>
      </c>
      <c r="O210" s="342">
        <v>316</v>
      </c>
      <c r="P210" s="221">
        <v>0.63838383838383839</v>
      </c>
      <c r="Q210" s="219">
        <v>488</v>
      </c>
      <c r="R210" s="343">
        <v>0.98975409836065575</v>
      </c>
      <c r="S210" s="219">
        <v>483</v>
      </c>
      <c r="T210" s="221">
        <v>0.90538033395176254</v>
      </c>
      <c r="U210" s="219">
        <v>476</v>
      </c>
      <c r="V210" s="221">
        <v>0.88311688311688308</v>
      </c>
      <c r="W210" s="219">
        <v>283</v>
      </c>
      <c r="X210" s="344">
        <v>0.59453781512605042</v>
      </c>
      <c r="Y210" s="225">
        <v>7</v>
      </c>
      <c r="Z210" s="338">
        <v>5</v>
      </c>
      <c r="AA210" s="197">
        <v>0.7142857142857143</v>
      </c>
      <c r="AB210" s="336">
        <v>5</v>
      </c>
      <c r="AC210" s="37">
        <v>1</v>
      </c>
      <c r="AD210" s="336">
        <v>3</v>
      </c>
      <c r="AE210" s="37">
        <v>0.42857142857142855</v>
      </c>
      <c r="AF210" s="336">
        <v>1</v>
      </c>
      <c r="AG210" s="37">
        <v>0.33333333333333331</v>
      </c>
      <c r="AH210" s="336">
        <v>2</v>
      </c>
      <c r="AI210" s="37">
        <v>0.66666666666666663</v>
      </c>
      <c r="AJ210" s="336">
        <v>1</v>
      </c>
      <c r="AK210" s="37">
        <v>0.33333333333333331</v>
      </c>
      <c r="AL210" s="207">
        <v>3</v>
      </c>
      <c r="AM210" s="208">
        <v>0.42857142857142855</v>
      </c>
      <c r="AN210" s="207">
        <v>3</v>
      </c>
      <c r="AO210" s="208">
        <v>1</v>
      </c>
      <c r="AP210" s="207">
        <v>3</v>
      </c>
      <c r="AQ210" s="208">
        <v>0.42857142857142855</v>
      </c>
      <c r="AR210" s="207">
        <v>1</v>
      </c>
      <c r="AS210" s="208">
        <v>0.33333333333333331</v>
      </c>
      <c r="AT210" s="228">
        <v>527</v>
      </c>
      <c r="AU210" s="340">
        <v>493</v>
      </c>
      <c r="AV210" s="210">
        <v>0.93548387096774188</v>
      </c>
      <c r="AW210" s="334">
        <v>457</v>
      </c>
      <c r="AX210" s="211">
        <v>0.92697768762677479</v>
      </c>
      <c r="AY210" s="334">
        <v>489</v>
      </c>
      <c r="AZ210" s="211">
        <v>0.92789373814041742</v>
      </c>
      <c r="BA210" s="334">
        <v>142</v>
      </c>
      <c r="BB210" s="211">
        <v>0.29038854805725972</v>
      </c>
      <c r="BC210" s="334">
        <v>450</v>
      </c>
      <c r="BD210" s="211">
        <v>0.92024539877300615</v>
      </c>
      <c r="BE210" s="334">
        <v>313</v>
      </c>
      <c r="BF210" s="211">
        <v>0.64008179959100209</v>
      </c>
      <c r="BG210" s="212">
        <v>483</v>
      </c>
      <c r="BH210" s="211">
        <v>0.91650853889943074</v>
      </c>
      <c r="BI210" s="212">
        <v>478</v>
      </c>
      <c r="BJ210" s="211">
        <v>0.98964803312629401</v>
      </c>
      <c r="BK210" s="212">
        <v>472</v>
      </c>
      <c r="BL210" s="211">
        <v>0.89563567362428842</v>
      </c>
      <c r="BM210" s="212">
        <v>282</v>
      </c>
      <c r="BN210" s="211">
        <v>0.59745762711864403</v>
      </c>
    </row>
    <row r="211" spans="3:66" x14ac:dyDescent="0.3">
      <c r="C211" s="186" t="s">
        <v>1334</v>
      </c>
      <c r="D211" s="219">
        <v>566</v>
      </c>
      <c r="E211" s="342">
        <v>534</v>
      </c>
      <c r="F211" s="220">
        <v>0.94346289752650181</v>
      </c>
      <c r="G211" s="342">
        <v>434</v>
      </c>
      <c r="H211" s="221">
        <v>0.81273408239700373</v>
      </c>
      <c r="I211" s="342">
        <v>548</v>
      </c>
      <c r="J211" s="221">
        <v>0.96819787985865724</v>
      </c>
      <c r="K211" s="342">
        <v>151</v>
      </c>
      <c r="L211" s="221">
        <v>0.27554744525547448</v>
      </c>
      <c r="M211" s="342">
        <v>504</v>
      </c>
      <c r="N211" s="221">
        <v>0.91970802919708028</v>
      </c>
      <c r="O211" s="342">
        <v>364</v>
      </c>
      <c r="P211" s="221">
        <v>0.66423357664233573</v>
      </c>
      <c r="Q211" s="219">
        <v>533</v>
      </c>
      <c r="R211" s="343">
        <v>0.97185741088180111</v>
      </c>
      <c r="S211" s="219">
        <v>518</v>
      </c>
      <c r="T211" s="221">
        <v>0.94169611307420498</v>
      </c>
      <c r="U211" s="219">
        <v>517</v>
      </c>
      <c r="V211" s="221">
        <v>0.91342756183745588</v>
      </c>
      <c r="W211" s="219">
        <v>267</v>
      </c>
      <c r="X211" s="344">
        <v>0.51644100580270791</v>
      </c>
      <c r="Y211" s="225">
        <v>10</v>
      </c>
      <c r="Z211" s="338">
        <v>7</v>
      </c>
      <c r="AA211" s="197">
        <v>0.7</v>
      </c>
      <c r="AB211" s="336">
        <v>6</v>
      </c>
      <c r="AC211" s="37">
        <v>0.8571428571428571</v>
      </c>
      <c r="AD211" s="336">
        <v>8</v>
      </c>
      <c r="AE211" s="37">
        <v>0.8</v>
      </c>
      <c r="AF211" s="336">
        <v>2</v>
      </c>
      <c r="AG211" s="37">
        <v>0.25</v>
      </c>
      <c r="AH211" s="336">
        <v>7</v>
      </c>
      <c r="AI211" s="37">
        <v>0.875</v>
      </c>
      <c r="AJ211" s="336">
        <v>6</v>
      </c>
      <c r="AK211" s="37">
        <v>0.75</v>
      </c>
      <c r="AL211" s="207">
        <v>7</v>
      </c>
      <c r="AM211" s="208">
        <v>0.7</v>
      </c>
      <c r="AN211" s="207">
        <v>7</v>
      </c>
      <c r="AO211" s="208">
        <v>1</v>
      </c>
      <c r="AP211" s="207">
        <v>7</v>
      </c>
      <c r="AQ211" s="208">
        <v>0.7</v>
      </c>
      <c r="AR211" s="207">
        <v>4</v>
      </c>
      <c r="AS211" s="208">
        <v>0.5714285714285714</v>
      </c>
      <c r="AT211" s="228">
        <v>552</v>
      </c>
      <c r="AU211" s="340">
        <v>526</v>
      </c>
      <c r="AV211" s="210">
        <v>0.95289855072463769</v>
      </c>
      <c r="AW211" s="334">
        <v>427</v>
      </c>
      <c r="AX211" s="211">
        <v>0.81178707224334601</v>
      </c>
      <c r="AY211" s="334">
        <v>539</v>
      </c>
      <c r="AZ211" s="211">
        <v>0.97644927536231885</v>
      </c>
      <c r="BA211" s="334">
        <v>148</v>
      </c>
      <c r="BB211" s="211">
        <v>0.27458256029684602</v>
      </c>
      <c r="BC211" s="334">
        <v>496</v>
      </c>
      <c r="BD211" s="211">
        <v>0.92022263450834885</v>
      </c>
      <c r="BE211" s="334">
        <v>357</v>
      </c>
      <c r="BF211" s="211">
        <v>0.66233766233766234</v>
      </c>
      <c r="BG211" s="212">
        <v>525</v>
      </c>
      <c r="BH211" s="211">
        <v>0.95108695652173914</v>
      </c>
      <c r="BI211" s="212">
        <v>510</v>
      </c>
      <c r="BJ211" s="211">
        <v>0.97142857142857142</v>
      </c>
      <c r="BK211" s="212">
        <v>509</v>
      </c>
      <c r="BL211" s="211">
        <v>0.92210144927536231</v>
      </c>
      <c r="BM211" s="212">
        <v>262</v>
      </c>
      <c r="BN211" s="211">
        <v>0.51473477406679768</v>
      </c>
    </row>
    <row r="212" spans="3:66" x14ac:dyDescent="0.3">
      <c r="C212" s="186" t="s">
        <v>1335</v>
      </c>
      <c r="D212" s="219">
        <v>676</v>
      </c>
      <c r="E212" s="342">
        <v>485</v>
      </c>
      <c r="F212" s="220">
        <v>0.71745562130177509</v>
      </c>
      <c r="G212" s="342">
        <v>333</v>
      </c>
      <c r="H212" s="221">
        <v>0.6865979381443299</v>
      </c>
      <c r="I212" s="342">
        <v>584</v>
      </c>
      <c r="J212" s="221">
        <v>0.86390532544378695</v>
      </c>
      <c r="K212" s="342">
        <v>145</v>
      </c>
      <c r="L212" s="221">
        <v>0.24828767123287671</v>
      </c>
      <c r="M212" s="342">
        <v>542</v>
      </c>
      <c r="N212" s="221">
        <v>0.92808219178082196</v>
      </c>
      <c r="O212" s="342">
        <v>358</v>
      </c>
      <c r="P212" s="221">
        <v>0.61301369863013699</v>
      </c>
      <c r="Q212" s="219">
        <v>554</v>
      </c>
      <c r="R212" s="343">
        <v>0.93862815884476536</v>
      </c>
      <c r="S212" s="219">
        <v>520</v>
      </c>
      <c r="T212" s="221">
        <v>0.81952662721893488</v>
      </c>
      <c r="U212" s="219">
        <v>430</v>
      </c>
      <c r="V212" s="221">
        <v>0.63609467455621305</v>
      </c>
      <c r="W212" s="219">
        <v>179</v>
      </c>
      <c r="X212" s="344">
        <v>0.41627906976744183</v>
      </c>
      <c r="Y212" s="225">
        <v>28</v>
      </c>
      <c r="Z212" s="338">
        <v>14</v>
      </c>
      <c r="AA212" s="197">
        <v>0.5</v>
      </c>
      <c r="AB212" s="336">
        <v>12</v>
      </c>
      <c r="AC212" s="37">
        <v>0.8571428571428571</v>
      </c>
      <c r="AD212" s="336">
        <v>18</v>
      </c>
      <c r="AE212" s="37">
        <v>0.6428571428571429</v>
      </c>
      <c r="AF212" s="336">
        <v>3</v>
      </c>
      <c r="AG212" s="37">
        <v>0.16666666666666666</v>
      </c>
      <c r="AH212" s="336">
        <v>16</v>
      </c>
      <c r="AI212" s="37">
        <v>0.88888888888888884</v>
      </c>
      <c r="AJ212" s="336">
        <v>5</v>
      </c>
      <c r="AK212" s="37">
        <v>0.27777777777777779</v>
      </c>
      <c r="AL212" s="207">
        <v>17</v>
      </c>
      <c r="AM212" s="208">
        <v>0.6071428571428571</v>
      </c>
      <c r="AN212" s="207">
        <v>16</v>
      </c>
      <c r="AO212" s="208">
        <v>0.94117647058823528</v>
      </c>
      <c r="AP212" s="207">
        <v>12</v>
      </c>
      <c r="AQ212" s="208">
        <v>0.42857142857142855</v>
      </c>
      <c r="AR212" s="207">
        <v>4</v>
      </c>
      <c r="AS212" s="208">
        <v>0.33333333333333331</v>
      </c>
      <c r="AT212" s="228">
        <v>639</v>
      </c>
      <c r="AU212" s="340">
        <v>465</v>
      </c>
      <c r="AV212" s="210">
        <v>0.72769953051643188</v>
      </c>
      <c r="AW212" s="334">
        <v>318</v>
      </c>
      <c r="AX212" s="211">
        <v>0.68387096774193545</v>
      </c>
      <c r="AY212" s="334">
        <v>559</v>
      </c>
      <c r="AZ212" s="211">
        <v>0.87480438184663534</v>
      </c>
      <c r="BA212" s="334">
        <v>138</v>
      </c>
      <c r="BB212" s="211">
        <v>0.24686940966010734</v>
      </c>
      <c r="BC212" s="334">
        <v>519</v>
      </c>
      <c r="BD212" s="211">
        <v>0.92844364937388191</v>
      </c>
      <c r="BE212" s="334">
        <v>346</v>
      </c>
      <c r="BF212" s="211">
        <v>0.61896243291592123</v>
      </c>
      <c r="BG212" s="212">
        <v>530</v>
      </c>
      <c r="BH212" s="211">
        <v>0.82942097026604067</v>
      </c>
      <c r="BI212" s="212">
        <v>498</v>
      </c>
      <c r="BJ212" s="211">
        <v>0.93962264150943398</v>
      </c>
      <c r="BK212" s="212">
        <v>412</v>
      </c>
      <c r="BL212" s="211">
        <v>0.64475743348982784</v>
      </c>
      <c r="BM212" s="212">
        <v>173</v>
      </c>
      <c r="BN212" s="211">
        <v>0.4199029126213592</v>
      </c>
    </row>
    <row r="213" spans="3:66" x14ac:dyDescent="0.3">
      <c r="C213" s="186" t="s">
        <v>1336</v>
      </c>
      <c r="D213" s="219">
        <v>804</v>
      </c>
      <c r="E213" s="342">
        <v>723</v>
      </c>
      <c r="F213" s="220">
        <v>0.89925373134328357</v>
      </c>
      <c r="G213" s="342">
        <v>544</v>
      </c>
      <c r="H213" s="221">
        <v>0.75242047026279391</v>
      </c>
      <c r="I213" s="342">
        <v>708</v>
      </c>
      <c r="J213" s="221">
        <v>0.88059701492537312</v>
      </c>
      <c r="K213" s="342">
        <v>174</v>
      </c>
      <c r="L213" s="221">
        <v>0.24576271186440679</v>
      </c>
      <c r="M213" s="342">
        <v>651</v>
      </c>
      <c r="N213" s="221">
        <v>0.91949152542372881</v>
      </c>
      <c r="O213" s="342">
        <v>414</v>
      </c>
      <c r="P213" s="221">
        <v>0.5847457627118644</v>
      </c>
      <c r="Q213" s="219">
        <v>667</v>
      </c>
      <c r="R213" s="343">
        <v>0.96101949025487254</v>
      </c>
      <c r="S213" s="219">
        <v>641</v>
      </c>
      <c r="T213" s="221">
        <v>0.82960199004975121</v>
      </c>
      <c r="U213" s="219">
        <v>623</v>
      </c>
      <c r="V213" s="221">
        <v>0.77487562189054726</v>
      </c>
      <c r="W213" s="219">
        <v>262</v>
      </c>
      <c r="X213" s="344">
        <v>0.420545746388443</v>
      </c>
      <c r="Y213" s="225">
        <v>21</v>
      </c>
      <c r="Z213" s="338">
        <v>17</v>
      </c>
      <c r="AA213" s="197">
        <v>0.80952380952380953</v>
      </c>
      <c r="AB213" s="336">
        <v>14</v>
      </c>
      <c r="AC213" s="37">
        <v>0.82352941176470584</v>
      </c>
      <c r="AD213" s="336">
        <v>13</v>
      </c>
      <c r="AE213" s="37">
        <v>0.61904761904761907</v>
      </c>
      <c r="AF213" s="336">
        <v>2</v>
      </c>
      <c r="AG213" s="37">
        <v>0.15384615384615385</v>
      </c>
      <c r="AH213" s="336">
        <v>11</v>
      </c>
      <c r="AI213" s="37">
        <v>0.84615384615384615</v>
      </c>
      <c r="AJ213" s="336">
        <v>4</v>
      </c>
      <c r="AK213" s="37">
        <v>0.30769230769230771</v>
      </c>
      <c r="AL213" s="207">
        <v>9</v>
      </c>
      <c r="AM213" s="208">
        <v>0.42857142857142855</v>
      </c>
      <c r="AN213" s="207">
        <v>8</v>
      </c>
      <c r="AO213" s="208">
        <v>0.88888888888888884</v>
      </c>
      <c r="AP213" s="207">
        <v>9</v>
      </c>
      <c r="AQ213" s="208">
        <v>0.42857142857142855</v>
      </c>
      <c r="AR213" s="207">
        <v>3</v>
      </c>
      <c r="AS213" s="208">
        <v>0.33333333333333331</v>
      </c>
      <c r="AT213" s="228">
        <v>778</v>
      </c>
      <c r="AU213" s="340">
        <v>701</v>
      </c>
      <c r="AV213" s="210">
        <v>0.90102827763496141</v>
      </c>
      <c r="AW213" s="334">
        <v>526</v>
      </c>
      <c r="AX213" s="211">
        <v>0.75035663338088443</v>
      </c>
      <c r="AY213" s="334">
        <v>690</v>
      </c>
      <c r="AZ213" s="211">
        <v>0.88688946015424164</v>
      </c>
      <c r="BA213" s="334">
        <v>169</v>
      </c>
      <c r="BB213" s="211">
        <v>0.24492753623188407</v>
      </c>
      <c r="BC213" s="334">
        <v>636</v>
      </c>
      <c r="BD213" s="211">
        <v>0.92173913043478262</v>
      </c>
      <c r="BE213" s="334">
        <v>406</v>
      </c>
      <c r="BF213" s="211">
        <v>0.58840579710144925</v>
      </c>
      <c r="BG213" s="212">
        <v>653</v>
      </c>
      <c r="BH213" s="211">
        <v>0.83933161953727509</v>
      </c>
      <c r="BI213" s="212">
        <v>628</v>
      </c>
      <c r="BJ213" s="211">
        <v>0.96171516079632469</v>
      </c>
      <c r="BK213" s="212">
        <v>609</v>
      </c>
      <c r="BL213" s="211">
        <v>0.78277634961439591</v>
      </c>
      <c r="BM213" s="212">
        <v>256</v>
      </c>
      <c r="BN213" s="211">
        <v>0.42036124794745483</v>
      </c>
    </row>
    <row r="214" spans="3:66" x14ac:dyDescent="0.3">
      <c r="C214" s="186" t="s">
        <v>1337</v>
      </c>
      <c r="D214" s="219">
        <v>685</v>
      </c>
      <c r="E214" s="342">
        <v>582</v>
      </c>
      <c r="F214" s="220">
        <v>0.84963503649635042</v>
      </c>
      <c r="G214" s="342">
        <v>439</v>
      </c>
      <c r="H214" s="221">
        <v>0.75429553264604809</v>
      </c>
      <c r="I214" s="342">
        <v>593</v>
      </c>
      <c r="J214" s="221">
        <v>0.86569343065693427</v>
      </c>
      <c r="K214" s="342">
        <v>121</v>
      </c>
      <c r="L214" s="221">
        <v>0.20404721753794267</v>
      </c>
      <c r="M214" s="342">
        <v>551</v>
      </c>
      <c r="N214" s="221">
        <v>0.92917369308600339</v>
      </c>
      <c r="O214" s="342">
        <v>343</v>
      </c>
      <c r="P214" s="221">
        <v>0.57841483979763908</v>
      </c>
      <c r="Q214" s="219">
        <v>572</v>
      </c>
      <c r="R214" s="343">
        <v>0.97902097902097907</v>
      </c>
      <c r="S214" s="219">
        <v>560</v>
      </c>
      <c r="T214" s="221">
        <v>0.83503649635036492</v>
      </c>
      <c r="U214" s="219">
        <v>542</v>
      </c>
      <c r="V214" s="221">
        <v>0.79124087591240877</v>
      </c>
      <c r="W214" s="219">
        <v>217</v>
      </c>
      <c r="X214" s="344">
        <v>0.40036900369003692</v>
      </c>
      <c r="Y214" s="225">
        <v>25</v>
      </c>
      <c r="Z214" s="338">
        <v>15</v>
      </c>
      <c r="AA214" s="197">
        <v>0.6</v>
      </c>
      <c r="AB214" s="336">
        <v>13</v>
      </c>
      <c r="AC214" s="37">
        <v>0.8666666666666667</v>
      </c>
      <c r="AD214" s="336">
        <v>15</v>
      </c>
      <c r="AE214" s="37">
        <v>0.6</v>
      </c>
      <c r="AF214" s="336">
        <v>1</v>
      </c>
      <c r="AG214" s="37">
        <v>6.6666666666666666E-2</v>
      </c>
      <c r="AH214" s="336">
        <v>12</v>
      </c>
      <c r="AI214" s="37">
        <v>0.8</v>
      </c>
      <c r="AJ214" s="336">
        <v>6</v>
      </c>
      <c r="AK214" s="37">
        <v>0.4</v>
      </c>
      <c r="AL214" s="207">
        <v>14</v>
      </c>
      <c r="AM214" s="208">
        <v>0.56000000000000005</v>
      </c>
      <c r="AN214" s="207">
        <v>14</v>
      </c>
      <c r="AO214" s="208">
        <v>1</v>
      </c>
      <c r="AP214" s="207">
        <v>12</v>
      </c>
      <c r="AQ214" s="208">
        <v>0.48</v>
      </c>
      <c r="AR214" s="207">
        <v>3</v>
      </c>
      <c r="AS214" s="208">
        <v>0.25</v>
      </c>
      <c r="AT214" s="228">
        <v>659</v>
      </c>
      <c r="AU214" s="340">
        <v>566</v>
      </c>
      <c r="AV214" s="210">
        <v>0.85887708649468897</v>
      </c>
      <c r="AW214" s="334">
        <v>425</v>
      </c>
      <c r="AX214" s="211">
        <v>0.75088339222614842</v>
      </c>
      <c r="AY214" s="334">
        <v>577</v>
      </c>
      <c r="AZ214" s="211">
        <v>0.87556904400606983</v>
      </c>
      <c r="BA214" s="334">
        <v>120</v>
      </c>
      <c r="BB214" s="211">
        <v>0.20797227036395147</v>
      </c>
      <c r="BC214" s="334">
        <v>538</v>
      </c>
      <c r="BD214" s="211">
        <v>0.93240901213171579</v>
      </c>
      <c r="BE214" s="334">
        <v>337</v>
      </c>
      <c r="BF214" s="211">
        <v>0.58405545927209701</v>
      </c>
      <c r="BG214" s="212">
        <v>557</v>
      </c>
      <c r="BH214" s="211">
        <v>0.84522003034901361</v>
      </c>
      <c r="BI214" s="212">
        <v>545</v>
      </c>
      <c r="BJ214" s="211">
        <v>0.97845601436265706</v>
      </c>
      <c r="BK214" s="212">
        <v>529</v>
      </c>
      <c r="BL214" s="211">
        <v>0.80273141122913505</v>
      </c>
      <c r="BM214" s="212">
        <v>214</v>
      </c>
      <c r="BN214" s="211">
        <v>0.4045368620037807</v>
      </c>
    </row>
    <row r="215" spans="3:66" x14ac:dyDescent="0.3">
      <c r="C215" s="186" t="s">
        <v>1338</v>
      </c>
      <c r="D215" s="219">
        <v>341</v>
      </c>
      <c r="E215" s="342">
        <v>218</v>
      </c>
      <c r="F215" s="220">
        <v>0.63929618768328444</v>
      </c>
      <c r="G215" s="342">
        <v>110</v>
      </c>
      <c r="H215" s="221">
        <v>0.50458715596330272</v>
      </c>
      <c r="I215" s="342">
        <v>263</v>
      </c>
      <c r="J215" s="221">
        <v>0.77126099706744866</v>
      </c>
      <c r="K215" s="342">
        <v>62</v>
      </c>
      <c r="L215" s="221">
        <v>0.23574144486692014</v>
      </c>
      <c r="M215" s="342">
        <v>241</v>
      </c>
      <c r="N215" s="221">
        <v>0.91634980988593151</v>
      </c>
      <c r="O215" s="342">
        <v>144</v>
      </c>
      <c r="P215" s="221">
        <v>0.54752851711026618</v>
      </c>
      <c r="Q215" s="219">
        <v>259</v>
      </c>
      <c r="R215" s="343">
        <v>0.9575289575289575</v>
      </c>
      <c r="S215" s="219">
        <v>248</v>
      </c>
      <c r="T215" s="221">
        <v>0.7595307917888563</v>
      </c>
      <c r="U215" s="219">
        <v>190</v>
      </c>
      <c r="V215" s="221">
        <v>0.55718475073313778</v>
      </c>
      <c r="W215" s="219">
        <v>56</v>
      </c>
      <c r="X215" s="344">
        <v>0.29473684210526313</v>
      </c>
      <c r="Y215" s="225">
        <v>8</v>
      </c>
      <c r="Z215" s="338">
        <v>5</v>
      </c>
      <c r="AA215" s="197">
        <v>0.625</v>
      </c>
      <c r="AB215" s="336">
        <v>4</v>
      </c>
      <c r="AC215" s="37">
        <v>0.8</v>
      </c>
      <c r="AD215" s="336">
        <v>4</v>
      </c>
      <c r="AE215" s="37">
        <v>0.5</v>
      </c>
      <c r="AF215" s="336">
        <v>0</v>
      </c>
      <c r="AG215" s="37">
        <v>0</v>
      </c>
      <c r="AH215" s="336">
        <v>2</v>
      </c>
      <c r="AI215" s="37">
        <v>0.5</v>
      </c>
      <c r="AJ215" s="336">
        <v>1</v>
      </c>
      <c r="AK215" s="37">
        <v>0.25</v>
      </c>
      <c r="AL215" s="207">
        <v>2</v>
      </c>
      <c r="AM215" s="208">
        <v>0.25</v>
      </c>
      <c r="AN215" s="207">
        <v>2</v>
      </c>
      <c r="AO215" s="208">
        <v>1</v>
      </c>
      <c r="AP215" s="207">
        <v>2</v>
      </c>
      <c r="AQ215" s="208">
        <v>0.25</v>
      </c>
      <c r="AR215" s="207">
        <v>0</v>
      </c>
      <c r="AS215" s="208">
        <v>0</v>
      </c>
      <c r="AT215" s="228">
        <v>328</v>
      </c>
      <c r="AU215" s="340">
        <v>212</v>
      </c>
      <c r="AV215" s="210">
        <v>0.64634146341463417</v>
      </c>
      <c r="AW215" s="334">
        <v>106</v>
      </c>
      <c r="AX215" s="211">
        <v>0.5</v>
      </c>
      <c r="AY215" s="334">
        <v>256</v>
      </c>
      <c r="AZ215" s="211">
        <v>0.78048780487804881</v>
      </c>
      <c r="BA215" s="334">
        <v>62</v>
      </c>
      <c r="BB215" s="211">
        <v>0.2421875</v>
      </c>
      <c r="BC215" s="334">
        <v>238</v>
      </c>
      <c r="BD215" s="211">
        <v>0.9296875</v>
      </c>
      <c r="BE215" s="334">
        <v>143</v>
      </c>
      <c r="BF215" s="211">
        <v>0.55859375</v>
      </c>
      <c r="BG215" s="212">
        <v>255</v>
      </c>
      <c r="BH215" s="211">
        <v>0.77743902439024393</v>
      </c>
      <c r="BI215" s="212">
        <v>244</v>
      </c>
      <c r="BJ215" s="211">
        <v>0.95686274509803926</v>
      </c>
      <c r="BK215" s="212">
        <v>188</v>
      </c>
      <c r="BL215" s="211">
        <v>0.57317073170731703</v>
      </c>
      <c r="BM215" s="212">
        <v>56</v>
      </c>
      <c r="BN215" s="211">
        <v>0.2978723404255319</v>
      </c>
    </row>
    <row r="216" spans="3:66" x14ac:dyDescent="0.3">
      <c r="C216" s="186" t="s">
        <v>1339</v>
      </c>
      <c r="D216" s="219">
        <v>499</v>
      </c>
      <c r="E216" s="342">
        <v>317</v>
      </c>
      <c r="F216" s="220">
        <v>0.6352705410821643</v>
      </c>
      <c r="G216" s="342">
        <v>244</v>
      </c>
      <c r="H216" s="221">
        <v>0.7697160883280757</v>
      </c>
      <c r="I216" s="342">
        <v>381</v>
      </c>
      <c r="J216" s="221">
        <v>0.76352705410821642</v>
      </c>
      <c r="K216" s="342">
        <v>133</v>
      </c>
      <c r="L216" s="221">
        <v>0.34908136482939633</v>
      </c>
      <c r="M216" s="342">
        <v>359</v>
      </c>
      <c r="N216" s="221">
        <v>0.94225721784776906</v>
      </c>
      <c r="O216" s="342">
        <v>246</v>
      </c>
      <c r="P216" s="221">
        <v>0.64566929133858264</v>
      </c>
      <c r="Q216" s="219">
        <v>376</v>
      </c>
      <c r="R216" s="343">
        <v>0.97872340425531912</v>
      </c>
      <c r="S216" s="219">
        <v>368</v>
      </c>
      <c r="T216" s="221">
        <v>0.75350701402805609</v>
      </c>
      <c r="U216" s="219">
        <v>281</v>
      </c>
      <c r="V216" s="221">
        <v>0.56312625250501003</v>
      </c>
      <c r="W216" s="219">
        <v>138</v>
      </c>
      <c r="X216" s="344">
        <v>0.49110320284697506</v>
      </c>
      <c r="Y216" s="225">
        <v>15</v>
      </c>
      <c r="Z216" s="338">
        <v>11</v>
      </c>
      <c r="AA216" s="197">
        <v>0.73333333333333328</v>
      </c>
      <c r="AB216" s="336">
        <v>10</v>
      </c>
      <c r="AC216" s="37">
        <v>0.90909090909090906</v>
      </c>
      <c r="AD216" s="336">
        <v>8</v>
      </c>
      <c r="AE216" s="37">
        <v>0.53333333333333333</v>
      </c>
      <c r="AF216" s="336">
        <v>0</v>
      </c>
      <c r="AG216" s="37">
        <v>0</v>
      </c>
      <c r="AH216" s="336">
        <v>6</v>
      </c>
      <c r="AI216" s="37">
        <v>0.75</v>
      </c>
      <c r="AJ216" s="336">
        <v>3</v>
      </c>
      <c r="AK216" s="37">
        <v>0.375</v>
      </c>
      <c r="AL216" s="207">
        <v>8</v>
      </c>
      <c r="AM216" s="208">
        <v>0.53333333333333333</v>
      </c>
      <c r="AN216" s="207">
        <v>8</v>
      </c>
      <c r="AO216" s="208">
        <v>1</v>
      </c>
      <c r="AP216" s="207">
        <v>7</v>
      </c>
      <c r="AQ216" s="208">
        <v>0.46666666666666667</v>
      </c>
      <c r="AR216" s="207">
        <v>2</v>
      </c>
      <c r="AS216" s="208">
        <v>0.2857142857142857</v>
      </c>
      <c r="AT216" s="228">
        <v>477</v>
      </c>
      <c r="AU216" s="340">
        <v>303</v>
      </c>
      <c r="AV216" s="210">
        <v>0.63522012578616349</v>
      </c>
      <c r="AW216" s="334">
        <v>232</v>
      </c>
      <c r="AX216" s="211">
        <v>0.76567656765676573</v>
      </c>
      <c r="AY216" s="334">
        <v>369</v>
      </c>
      <c r="AZ216" s="211">
        <v>0.77358490566037741</v>
      </c>
      <c r="BA216" s="334">
        <v>132</v>
      </c>
      <c r="BB216" s="211">
        <v>0.35772357723577236</v>
      </c>
      <c r="BC216" s="334">
        <v>349</v>
      </c>
      <c r="BD216" s="211">
        <v>0.94579945799457998</v>
      </c>
      <c r="BE216" s="334">
        <v>240</v>
      </c>
      <c r="BF216" s="211">
        <v>0.65040650406504064</v>
      </c>
      <c r="BG216" s="212">
        <v>364</v>
      </c>
      <c r="BH216" s="211">
        <v>0.76310272536687629</v>
      </c>
      <c r="BI216" s="212">
        <v>356</v>
      </c>
      <c r="BJ216" s="211">
        <v>0.97802197802197799</v>
      </c>
      <c r="BK216" s="212">
        <v>271</v>
      </c>
      <c r="BL216" s="211">
        <v>0.56813417190775684</v>
      </c>
      <c r="BM216" s="212">
        <v>134</v>
      </c>
      <c r="BN216" s="211">
        <v>0.49446494464944651</v>
      </c>
    </row>
    <row r="217" spans="3:66" x14ac:dyDescent="0.3">
      <c r="C217" s="195" t="s">
        <v>245</v>
      </c>
      <c r="D217" s="219">
        <v>3450</v>
      </c>
      <c r="E217" s="342">
        <v>2807</v>
      </c>
      <c r="F217" s="220">
        <v>0.81362318840579706</v>
      </c>
      <c r="G217" s="342">
        <v>1762</v>
      </c>
      <c r="H217" s="221">
        <v>0.6277164232276452</v>
      </c>
      <c r="I217" s="342">
        <v>2923</v>
      </c>
      <c r="J217" s="221">
        <v>0.8472463768115942</v>
      </c>
      <c r="K217" s="342">
        <v>743</v>
      </c>
      <c r="L217" s="221">
        <v>0.25419089976052001</v>
      </c>
      <c r="M217" s="342">
        <v>2604</v>
      </c>
      <c r="N217" s="221">
        <v>0.89086554909339721</v>
      </c>
      <c r="O217" s="342">
        <v>1687</v>
      </c>
      <c r="P217" s="221">
        <v>0.57714676702018475</v>
      </c>
      <c r="Q217" s="219">
        <v>2823</v>
      </c>
      <c r="R217" s="343">
        <v>0.96563939071909322</v>
      </c>
      <c r="S217" s="219">
        <v>2726</v>
      </c>
      <c r="T217" s="221">
        <v>0.81826086956521737</v>
      </c>
      <c r="U217" s="219">
        <v>2556</v>
      </c>
      <c r="V217" s="221">
        <v>0.74086956521739133</v>
      </c>
      <c r="W217" s="219">
        <v>912</v>
      </c>
      <c r="X217" s="344">
        <v>0.35680751173708919</v>
      </c>
      <c r="Y217" s="225">
        <v>135</v>
      </c>
      <c r="Z217" s="338">
        <v>79</v>
      </c>
      <c r="AA217" s="197">
        <v>0.58518518518518514</v>
      </c>
      <c r="AB217" s="336">
        <v>68</v>
      </c>
      <c r="AC217" s="37">
        <v>0.86075949367088611</v>
      </c>
      <c r="AD217" s="336">
        <v>67</v>
      </c>
      <c r="AE217" s="37">
        <v>0.49629629629629629</v>
      </c>
      <c r="AF217" s="336">
        <v>10</v>
      </c>
      <c r="AG217" s="37">
        <v>0.14925373134328357</v>
      </c>
      <c r="AH217" s="336">
        <v>57</v>
      </c>
      <c r="AI217" s="37">
        <v>0.85074626865671643</v>
      </c>
      <c r="AJ217" s="336">
        <v>25</v>
      </c>
      <c r="AK217" s="37">
        <v>0.37313432835820898</v>
      </c>
      <c r="AL217" s="207">
        <v>65</v>
      </c>
      <c r="AM217" s="208">
        <v>0.48148148148148145</v>
      </c>
      <c r="AN217" s="207">
        <v>63</v>
      </c>
      <c r="AO217" s="208">
        <v>0.96923076923076923</v>
      </c>
      <c r="AP217" s="207">
        <v>52</v>
      </c>
      <c r="AQ217" s="208">
        <v>0.38518518518518519</v>
      </c>
      <c r="AR217" s="207">
        <v>15</v>
      </c>
      <c r="AS217" s="208">
        <v>0.28846153846153844</v>
      </c>
      <c r="AT217" s="228">
        <v>3208</v>
      </c>
      <c r="AU217" s="340">
        <v>2673</v>
      </c>
      <c r="AV217" s="210">
        <v>0.83322942643391518</v>
      </c>
      <c r="AW217" s="334">
        <v>1669</v>
      </c>
      <c r="AX217" s="211">
        <v>0.62439206883651333</v>
      </c>
      <c r="AY217" s="334">
        <v>2794</v>
      </c>
      <c r="AZ217" s="211">
        <v>0.87094763092269323</v>
      </c>
      <c r="BA217" s="334">
        <v>702</v>
      </c>
      <c r="BB217" s="211">
        <v>0.25125268432355047</v>
      </c>
      <c r="BC217" s="334">
        <v>2487</v>
      </c>
      <c r="BD217" s="211">
        <v>0.89012168933428781</v>
      </c>
      <c r="BE217" s="334">
        <v>1612</v>
      </c>
      <c r="BF217" s="211">
        <v>0.57695060844667145</v>
      </c>
      <c r="BG217" s="212">
        <v>2700</v>
      </c>
      <c r="BH217" s="211">
        <v>0.84164588528678308</v>
      </c>
      <c r="BI217" s="212">
        <v>2610</v>
      </c>
      <c r="BJ217" s="211">
        <v>0.96666666666666667</v>
      </c>
      <c r="BK217" s="212">
        <v>2462</v>
      </c>
      <c r="BL217" s="211">
        <v>0.76745635910224441</v>
      </c>
      <c r="BM217" s="212">
        <v>882</v>
      </c>
      <c r="BN217" s="211">
        <v>0.35824532900081235</v>
      </c>
    </row>
    <row r="218" spans="3:66" x14ac:dyDescent="0.3">
      <c r="C218" s="186" t="s">
        <v>1340</v>
      </c>
      <c r="D218" s="219">
        <v>721</v>
      </c>
      <c r="E218" s="342">
        <v>550</v>
      </c>
      <c r="F218" s="220">
        <v>0.76282940360610263</v>
      </c>
      <c r="G218" s="342">
        <v>337</v>
      </c>
      <c r="H218" s="221">
        <v>0.61272727272727268</v>
      </c>
      <c r="I218" s="342">
        <v>574</v>
      </c>
      <c r="J218" s="221">
        <v>0.79611650485436891</v>
      </c>
      <c r="K218" s="342">
        <v>156</v>
      </c>
      <c r="L218" s="221">
        <v>0.27177700348432055</v>
      </c>
      <c r="M218" s="342">
        <v>531</v>
      </c>
      <c r="N218" s="221">
        <v>0.92508710801393723</v>
      </c>
      <c r="O218" s="342">
        <v>338</v>
      </c>
      <c r="P218" s="221">
        <v>0.58885017421602792</v>
      </c>
      <c r="Q218" s="219">
        <v>552</v>
      </c>
      <c r="R218" s="343">
        <v>0.97101449275362317</v>
      </c>
      <c r="S218" s="219">
        <v>536</v>
      </c>
      <c r="T218" s="221">
        <v>0.76560332871012482</v>
      </c>
      <c r="U218" s="219">
        <v>465</v>
      </c>
      <c r="V218" s="221">
        <v>0.64493758668515955</v>
      </c>
      <c r="W218" s="219">
        <v>174</v>
      </c>
      <c r="X218" s="344">
        <v>0.37419354838709679</v>
      </c>
      <c r="Y218" s="225">
        <v>17</v>
      </c>
      <c r="Z218" s="338">
        <v>12</v>
      </c>
      <c r="AA218" s="197">
        <v>0.70588235294117652</v>
      </c>
      <c r="AB218" s="336">
        <v>9</v>
      </c>
      <c r="AC218" s="37">
        <v>0.75</v>
      </c>
      <c r="AD218" s="336">
        <v>4</v>
      </c>
      <c r="AE218" s="37">
        <v>0.23529411764705882</v>
      </c>
      <c r="AF218" s="336">
        <v>0</v>
      </c>
      <c r="AG218" s="37">
        <v>0</v>
      </c>
      <c r="AH218" s="336">
        <v>4</v>
      </c>
      <c r="AI218" s="37">
        <v>1</v>
      </c>
      <c r="AJ218" s="336">
        <v>0</v>
      </c>
      <c r="AK218" s="37">
        <v>0</v>
      </c>
      <c r="AL218" s="207">
        <v>5</v>
      </c>
      <c r="AM218" s="208">
        <v>0.29411764705882354</v>
      </c>
      <c r="AN218" s="207">
        <v>5</v>
      </c>
      <c r="AO218" s="208">
        <v>1</v>
      </c>
      <c r="AP218" s="207">
        <v>4</v>
      </c>
      <c r="AQ218" s="208">
        <v>0.23529411764705882</v>
      </c>
      <c r="AR218" s="207">
        <v>0</v>
      </c>
      <c r="AS218" s="208">
        <v>0</v>
      </c>
      <c r="AT218" s="228">
        <v>697</v>
      </c>
      <c r="AU218" s="340">
        <v>534</v>
      </c>
      <c r="AV218" s="210">
        <v>0.76614060258249639</v>
      </c>
      <c r="AW218" s="334">
        <v>326</v>
      </c>
      <c r="AX218" s="211">
        <v>0.61048689138576784</v>
      </c>
      <c r="AY218" s="334">
        <v>564</v>
      </c>
      <c r="AZ218" s="211">
        <v>0.80918220946915353</v>
      </c>
      <c r="BA218" s="334">
        <v>154</v>
      </c>
      <c r="BB218" s="211">
        <v>0.27304964539007093</v>
      </c>
      <c r="BC218" s="334">
        <v>521</v>
      </c>
      <c r="BD218" s="211">
        <v>0.92375886524822692</v>
      </c>
      <c r="BE218" s="334">
        <v>334</v>
      </c>
      <c r="BF218" s="211">
        <v>0.59219858156028371</v>
      </c>
      <c r="BG218" s="212">
        <v>541</v>
      </c>
      <c r="BH218" s="211">
        <v>0.77618364418938302</v>
      </c>
      <c r="BI218" s="212">
        <v>527</v>
      </c>
      <c r="BJ218" s="211">
        <v>0.97412199630314233</v>
      </c>
      <c r="BK218" s="212">
        <v>457</v>
      </c>
      <c r="BL218" s="211">
        <v>0.65566714490674316</v>
      </c>
      <c r="BM218" s="212">
        <v>174</v>
      </c>
      <c r="BN218" s="211">
        <v>0.38074398249452956</v>
      </c>
    </row>
    <row r="219" spans="3:66" x14ac:dyDescent="0.3">
      <c r="C219" s="186" t="s">
        <v>1341</v>
      </c>
      <c r="D219" s="219">
        <v>406</v>
      </c>
      <c r="E219" s="342">
        <v>347</v>
      </c>
      <c r="F219" s="220">
        <v>0.85467980295566504</v>
      </c>
      <c r="G219" s="342">
        <v>247</v>
      </c>
      <c r="H219" s="221">
        <v>0.71181556195965423</v>
      </c>
      <c r="I219" s="342">
        <v>364</v>
      </c>
      <c r="J219" s="221">
        <v>0.89655172413793105</v>
      </c>
      <c r="K219" s="342">
        <v>69</v>
      </c>
      <c r="L219" s="221">
        <v>0.18956043956043955</v>
      </c>
      <c r="M219" s="342">
        <v>285</v>
      </c>
      <c r="N219" s="221">
        <v>0.78296703296703296</v>
      </c>
      <c r="O219" s="342">
        <v>154</v>
      </c>
      <c r="P219" s="221">
        <v>0.42307692307692307</v>
      </c>
      <c r="Q219" s="219">
        <v>361</v>
      </c>
      <c r="R219" s="343">
        <v>0.95567867036011078</v>
      </c>
      <c r="S219" s="219">
        <v>345</v>
      </c>
      <c r="T219" s="221">
        <v>0.88916256157635465</v>
      </c>
      <c r="U219" s="219">
        <v>337</v>
      </c>
      <c r="V219" s="221">
        <v>0.83004926108374388</v>
      </c>
      <c r="W219" s="219">
        <v>93</v>
      </c>
      <c r="X219" s="344">
        <v>0.27596439169139464</v>
      </c>
      <c r="Y219" s="225">
        <v>22</v>
      </c>
      <c r="Z219" s="338">
        <v>12</v>
      </c>
      <c r="AA219" s="197">
        <v>0.54545454545454541</v>
      </c>
      <c r="AB219" s="336">
        <v>11</v>
      </c>
      <c r="AC219" s="37">
        <v>0.91666666666666663</v>
      </c>
      <c r="AD219" s="336">
        <v>14</v>
      </c>
      <c r="AE219" s="37">
        <v>0.63636363636363635</v>
      </c>
      <c r="AF219" s="336">
        <v>0</v>
      </c>
      <c r="AG219" s="37">
        <v>0</v>
      </c>
      <c r="AH219" s="336">
        <v>12</v>
      </c>
      <c r="AI219" s="37">
        <v>0.8571428571428571</v>
      </c>
      <c r="AJ219" s="336">
        <v>6</v>
      </c>
      <c r="AK219" s="37">
        <v>0.42857142857142855</v>
      </c>
      <c r="AL219" s="207">
        <v>13</v>
      </c>
      <c r="AM219" s="208">
        <v>0.59090909090909094</v>
      </c>
      <c r="AN219" s="207">
        <v>13</v>
      </c>
      <c r="AO219" s="208">
        <v>1</v>
      </c>
      <c r="AP219" s="207">
        <v>11</v>
      </c>
      <c r="AQ219" s="208">
        <v>0.5</v>
      </c>
      <c r="AR219" s="207">
        <v>5</v>
      </c>
      <c r="AS219" s="208">
        <v>0.45454545454545453</v>
      </c>
      <c r="AT219" s="228">
        <v>377</v>
      </c>
      <c r="AU219" s="340">
        <v>328</v>
      </c>
      <c r="AV219" s="210">
        <v>0.87002652519893897</v>
      </c>
      <c r="AW219" s="334">
        <v>234</v>
      </c>
      <c r="AX219" s="211">
        <v>0.71341463414634143</v>
      </c>
      <c r="AY219" s="334">
        <v>344</v>
      </c>
      <c r="AZ219" s="211">
        <v>0.91246684350132623</v>
      </c>
      <c r="BA219" s="334">
        <v>67</v>
      </c>
      <c r="BB219" s="211">
        <v>0.19476744186046513</v>
      </c>
      <c r="BC219" s="334">
        <v>269</v>
      </c>
      <c r="BD219" s="211">
        <v>0.78197674418604646</v>
      </c>
      <c r="BE219" s="334">
        <v>144</v>
      </c>
      <c r="BF219" s="211">
        <v>0.41860465116279072</v>
      </c>
      <c r="BG219" s="212">
        <v>343</v>
      </c>
      <c r="BH219" s="211">
        <v>0.90981432360742709</v>
      </c>
      <c r="BI219" s="212">
        <v>328</v>
      </c>
      <c r="BJ219" s="211">
        <v>0.95626822157434399</v>
      </c>
      <c r="BK219" s="212">
        <v>321</v>
      </c>
      <c r="BL219" s="211">
        <v>0.85145888594164454</v>
      </c>
      <c r="BM219" s="212">
        <v>87</v>
      </c>
      <c r="BN219" s="211">
        <v>0.27102803738317754</v>
      </c>
    </row>
    <row r="220" spans="3:66" x14ac:dyDescent="0.3">
      <c r="C220" s="186" t="s">
        <v>1342</v>
      </c>
      <c r="D220" s="219">
        <v>755</v>
      </c>
      <c r="E220" s="342">
        <v>682</v>
      </c>
      <c r="F220" s="220">
        <v>0.90331125827814573</v>
      </c>
      <c r="G220" s="342">
        <v>390</v>
      </c>
      <c r="H220" s="221">
        <v>0.57184750733137835</v>
      </c>
      <c r="I220" s="342">
        <v>688</v>
      </c>
      <c r="J220" s="221">
        <v>0.91125827814569538</v>
      </c>
      <c r="K220" s="342">
        <v>140</v>
      </c>
      <c r="L220" s="221">
        <v>0.20348837209302326</v>
      </c>
      <c r="M220" s="342">
        <v>594</v>
      </c>
      <c r="N220" s="221">
        <v>0.86337209302325579</v>
      </c>
      <c r="O220" s="342">
        <v>354</v>
      </c>
      <c r="P220" s="221">
        <v>0.51453488372093026</v>
      </c>
      <c r="Q220" s="219">
        <v>675</v>
      </c>
      <c r="R220" s="343">
        <v>0.96888888888888891</v>
      </c>
      <c r="S220" s="219">
        <v>654</v>
      </c>
      <c r="T220" s="221">
        <v>0.89403973509933776</v>
      </c>
      <c r="U220" s="219">
        <v>656</v>
      </c>
      <c r="V220" s="221">
        <v>0.8688741721854305</v>
      </c>
      <c r="W220" s="219">
        <v>181</v>
      </c>
      <c r="X220" s="344">
        <v>0.27591463414634149</v>
      </c>
      <c r="Y220" s="225">
        <v>44</v>
      </c>
      <c r="Z220" s="338">
        <v>29</v>
      </c>
      <c r="AA220" s="197">
        <v>0.65909090909090906</v>
      </c>
      <c r="AB220" s="336">
        <v>24</v>
      </c>
      <c r="AC220" s="37">
        <v>0.82758620689655171</v>
      </c>
      <c r="AD220" s="336">
        <v>25</v>
      </c>
      <c r="AE220" s="37">
        <v>0.56818181818181823</v>
      </c>
      <c r="AF220" s="336">
        <v>3</v>
      </c>
      <c r="AG220" s="37">
        <v>0.12</v>
      </c>
      <c r="AH220" s="336">
        <v>21</v>
      </c>
      <c r="AI220" s="37">
        <v>0.84</v>
      </c>
      <c r="AJ220" s="336">
        <v>8</v>
      </c>
      <c r="AK220" s="37">
        <v>0.32</v>
      </c>
      <c r="AL220" s="207">
        <v>25</v>
      </c>
      <c r="AM220" s="208">
        <v>0.56818181818181823</v>
      </c>
      <c r="AN220" s="207">
        <v>24</v>
      </c>
      <c r="AO220" s="208">
        <v>0.96</v>
      </c>
      <c r="AP220" s="207">
        <v>22</v>
      </c>
      <c r="AQ220" s="208">
        <v>0.5</v>
      </c>
      <c r="AR220" s="207">
        <v>5</v>
      </c>
      <c r="AS220" s="208">
        <v>0.22727272727272727</v>
      </c>
      <c r="AT220" s="228">
        <v>709</v>
      </c>
      <c r="AU220" s="340">
        <v>652</v>
      </c>
      <c r="AV220" s="210">
        <v>0.91960507757404797</v>
      </c>
      <c r="AW220" s="334">
        <v>366</v>
      </c>
      <c r="AX220" s="211">
        <v>0.56134969325153372</v>
      </c>
      <c r="AY220" s="334">
        <v>662</v>
      </c>
      <c r="AZ220" s="211">
        <v>0.93370944992947813</v>
      </c>
      <c r="BA220" s="334">
        <v>137</v>
      </c>
      <c r="BB220" s="211">
        <v>0.20694864048338368</v>
      </c>
      <c r="BC220" s="334">
        <v>572</v>
      </c>
      <c r="BD220" s="211">
        <v>0.86404833836858008</v>
      </c>
      <c r="BE220" s="334">
        <v>346</v>
      </c>
      <c r="BF220" s="211">
        <v>0.5226586102719033</v>
      </c>
      <c r="BG220" s="212">
        <v>649</v>
      </c>
      <c r="BH220" s="211">
        <v>0.91537376586741892</v>
      </c>
      <c r="BI220" s="212">
        <v>629</v>
      </c>
      <c r="BJ220" s="211">
        <v>0.96918335901386754</v>
      </c>
      <c r="BK220" s="212">
        <v>633</v>
      </c>
      <c r="BL220" s="211">
        <v>0.89280677009873055</v>
      </c>
      <c r="BM220" s="212">
        <v>176</v>
      </c>
      <c r="BN220" s="211">
        <v>0.27804107424960506</v>
      </c>
    </row>
    <row r="221" spans="3:66" x14ac:dyDescent="0.3">
      <c r="C221" s="186" t="s">
        <v>1343</v>
      </c>
      <c r="D221" s="219">
        <v>283</v>
      </c>
      <c r="E221" s="342">
        <v>230</v>
      </c>
      <c r="F221" s="220">
        <v>0.8127208480565371</v>
      </c>
      <c r="G221" s="342">
        <v>161</v>
      </c>
      <c r="H221" s="221">
        <v>0.7</v>
      </c>
      <c r="I221" s="342">
        <v>244</v>
      </c>
      <c r="J221" s="221">
        <v>0.86219081272084808</v>
      </c>
      <c r="K221" s="342">
        <v>69</v>
      </c>
      <c r="L221" s="221">
        <v>0.28278688524590162</v>
      </c>
      <c r="M221" s="342">
        <v>228</v>
      </c>
      <c r="N221" s="221">
        <v>0.93442622950819676</v>
      </c>
      <c r="O221" s="342">
        <v>160</v>
      </c>
      <c r="P221" s="221">
        <v>0.65573770491803274</v>
      </c>
      <c r="Q221" s="219">
        <v>235</v>
      </c>
      <c r="R221" s="343">
        <v>0.92340425531914894</v>
      </c>
      <c r="S221" s="219">
        <v>217</v>
      </c>
      <c r="T221" s="221">
        <v>0.83038869257950532</v>
      </c>
      <c r="U221" s="219">
        <v>208</v>
      </c>
      <c r="V221" s="221">
        <v>0.73498233215547704</v>
      </c>
      <c r="W221" s="219">
        <v>90</v>
      </c>
      <c r="X221" s="344">
        <v>0.43269230769230771</v>
      </c>
      <c r="Y221" s="225">
        <v>8</v>
      </c>
      <c r="Z221" s="338">
        <v>4</v>
      </c>
      <c r="AA221" s="197">
        <v>0.5</v>
      </c>
      <c r="AB221" s="336">
        <v>4</v>
      </c>
      <c r="AC221" s="37">
        <v>1</v>
      </c>
      <c r="AD221" s="336">
        <v>3</v>
      </c>
      <c r="AE221" s="37">
        <v>0.375</v>
      </c>
      <c r="AF221" s="336">
        <v>1</v>
      </c>
      <c r="AG221" s="37">
        <v>0.33333333333333331</v>
      </c>
      <c r="AH221" s="336">
        <v>3</v>
      </c>
      <c r="AI221" s="37">
        <v>1</v>
      </c>
      <c r="AJ221" s="336">
        <v>2</v>
      </c>
      <c r="AK221" s="37">
        <v>0.66666666666666663</v>
      </c>
      <c r="AL221" s="207">
        <v>3</v>
      </c>
      <c r="AM221" s="208">
        <v>0.375</v>
      </c>
      <c r="AN221" s="207">
        <v>3</v>
      </c>
      <c r="AO221" s="208">
        <v>1</v>
      </c>
      <c r="AP221" s="207">
        <v>2</v>
      </c>
      <c r="AQ221" s="208">
        <v>0.25</v>
      </c>
      <c r="AR221" s="207">
        <v>1</v>
      </c>
      <c r="AS221" s="208">
        <v>0.5</v>
      </c>
      <c r="AT221" s="228">
        <v>272</v>
      </c>
      <c r="AU221" s="340">
        <v>224</v>
      </c>
      <c r="AV221" s="210">
        <v>0.82352941176470584</v>
      </c>
      <c r="AW221" s="334">
        <v>155</v>
      </c>
      <c r="AX221" s="211">
        <v>0.6919642857142857</v>
      </c>
      <c r="AY221" s="334">
        <v>238</v>
      </c>
      <c r="AZ221" s="211">
        <v>0.875</v>
      </c>
      <c r="BA221" s="334">
        <v>66</v>
      </c>
      <c r="BB221" s="211">
        <v>0.27731092436974791</v>
      </c>
      <c r="BC221" s="334">
        <v>222</v>
      </c>
      <c r="BD221" s="211">
        <v>0.9327731092436975</v>
      </c>
      <c r="BE221" s="334">
        <v>155</v>
      </c>
      <c r="BF221" s="211">
        <v>0.65126050420168069</v>
      </c>
      <c r="BG221" s="212">
        <v>229</v>
      </c>
      <c r="BH221" s="211">
        <v>0.84191176470588236</v>
      </c>
      <c r="BI221" s="212">
        <v>211</v>
      </c>
      <c r="BJ221" s="211">
        <v>0.92139737991266379</v>
      </c>
      <c r="BK221" s="212">
        <v>204</v>
      </c>
      <c r="BL221" s="211">
        <v>0.75</v>
      </c>
      <c r="BM221" s="212">
        <v>87</v>
      </c>
      <c r="BN221" s="211">
        <v>0.4264705882352941</v>
      </c>
    </row>
    <row r="222" spans="3:66" x14ac:dyDescent="0.3">
      <c r="C222" s="186" t="s">
        <v>1344</v>
      </c>
      <c r="D222" s="219">
        <v>244</v>
      </c>
      <c r="E222" s="342">
        <v>216</v>
      </c>
      <c r="F222" s="220">
        <v>0.88524590163934425</v>
      </c>
      <c r="G222" s="342">
        <v>164</v>
      </c>
      <c r="H222" s="221">
        <v>0.7592592592592593</v>
      </c>
      <c r="I222" s="342">
        <v>215</v>
      </c>
      <c r="J222" s="221">
        <v>0.88114754098360659</v>
      </c>
      <c r="K222" s="342">
        <v>55</v>
      </c>
      <c r="L222" s="221">
        <v>0.2558139534883721</v>
      </c>
      <c r="M222" s="342">
        <v>196</v>
      </c>
      <c r="N222" s="221">
        <v>0.91162790697674423</v>
      </c>
      <c r="O222" s="342">
        <v>141</v>
      </c>
      <c r="P222" s="221">
        <v>0.65581395348837213</v>
      </c>
      <c r="Q222" s="219">
        <v>208</v>
      </c>
      <c r="R222" s="343">
        <v>0.99038461538461542</v>
      </c>
      <c r="S222" s="219">
        <v>206</v>
      </c>
      <c r="T222" s="221">
        <v>0.85245901639344257</v>
      </c>
      <c r="U222" s="219">
        <v>195</v>
      </c>
      <c r="V222" s="221">
        <v>0.79918032786885251</v>
      </c>
      <c r="W222" s="219">
        <v>97</v>
      </c>
      <c r="X222" s="344">
        <v>0.49743589743589745</v>
      </c>
      <c r="Y222" s="225">
        <v>7</v>
      </c>
      <c r="Z222" s="338">
        <v>2</v>
      </c>
      <c r="AA222" s="197">
        <v>0.2857142857142857</v>
      </c>
      <c r="AB222" s="336">
        <v>2</v>
      </c>
      <c r="AC222" s="37">
        <v>1</v>
      </c>
      <c r="AD222" s="336">
        <v>2</v>
      </c>
      <c r="AE222" s="37">
        <v>0.2857142857142857</v>
      </c>
      <c r="AF222" s="336">
        <v>0</v>
      </c>
      <c r="AG222" s="37">
        <v>0</v>
      </c>
      <c r="AH222" s="336">
        <v>2</v>
      </c>
      <c r="AI222" s="37">
        <v>1</v>
      </c>
      <c r="AJ222" s="336">
        <v>0</v>
      </c>
      <c r="AK222" s="37">
        <v>0</v>
      </c>
      <c r="AL222" s="207">
        <v>2</v>
      </c>
      <c r="AM222" s="208">
        <v>0.2857142857142857</v>
      </c>
      <c r="AN222" s="207">
        <v>2</v>
      </c>
      <c r="AO222" s="208">
        <v>1</v>
      </c>
      <c r="AP222" s="207">
        <v>2</v>
      </c>
      <c r="AQ222" s="208">
        <v>0.2857142857142857</v>
      </c>
      <c r="AR222" s="207">
        <v>0</v>
      </c>
      <c r="AS222" s="208">
        <v>0</v>
      </c>
      <c r="AT222" s="228">
        <v>234</v>
      </c>
      <c r="AU222" s="340">
        <v>211</v>
      </c>
      <c r="AV222" s="210">
        <v>0.90170940170940173</v>
      </c>
      <c r="AW222" s="334">
        <v>161</v>
      </c>
      <c r="AX222" s="211">
        <v>0.76303317535545023</v>
      </c>
      <c r="AY222" s="334">
        <v>210</v>
      </c>
      <c r="AZ222" s="211">
        <v>0.89743589743589747</v>
      </c>
      <c r="BA222" s="334">
        <v>55</v>
      </c>
      <c r="BB222" s="211">
        <v>0.26190476190476192</v>
      </c>
      <c r="BC222" s="334">
        <v>191</v>
      </c>
      <c r="BD222" s="211">
        <v>0.90952380952380951</v>
      </c>
      <c r="BE222" s="334">
        <v>138</v>
      </c>
      <c r="BF222" s="211">
        <v>0.65714285714285714</v>
      </c>
      <c r="BG222" s="212">
        <v>203</v>
      </c>
      <c r="BH222" s="211">
        <v>0.86752136752136755</v>
      </c>
      <c r="BI222" s="212">
        <v>201</v>
      </c>
      <c r="BJ222" s="211">
        <v>0.99014778325123154</v>
      </c>
      <c r="BK222" s="212">
        <v>190</v>
      </c>
      <c r="BL222" s="211">
        <v>0.81196581196581197</v>
      </c>
      <c r="BM222" s="212">
        <v>96</v>
      </c>
      <c r="BN222" s="211">
        <v>0.50526315789473686</v>
      </c>
    </row>
    <row r="223" spans="3:66" x14ac:dyDescent="0.3">
      <c r="C223" s="186" t="s">
        <v>1345</v>
      </c>
      <c r="D223" s="219">
        <v>595</v>
      </c>
      <c r="E223" s="342">
        <v>505</v>
      </c>
      <c r="F223" s="220">
        <v>0.84873949579831931</v>
      </c>
      <c r="G223" s="342">
        <v>319</v>
      </c>
      <c r="H223" s="221">
        <v>0.63168316831683169</v>
      </c>
      <c r="I223" s="342">
        <v>526</v>
      </c>
      <c r="J223" s="221">
        <v>0.88403361344537812</v>
      </c>
      <c r="K223" s="342">
        <v>144</v>
      </c>
      <c r="L223" s="221">
        <v>0.27376425855513309</v>
      </c>
      <c r="M223" s="342">
        <v>488</v>
      </c>
      <c r="N223" s="221">
        <v>0.92775665399239549</v>
      </c>
      <c r="O223" s="342">
        <v>332</v>
      </c>
      <c r="P223" s="221">
        <v>0.63117870722433456</v>
      </c>
      <c r="Q223" s="219">
        <v>523</v>
      </c>
      <c r="R223" s="343">
        <v>0.97323135755258128</v>
      </c>
      <c r="S223" s="219">
        <v>509</v>
      </c>
      <c r="T223" s="221">
        <v>0.87899159663865545</v>
      </c>
      <c r="U223" s="219">
        <v>493</v>
      </c>
      <c r="V223" s="221">
        <v>0.82857142857142863</v>
      </c>
      <c r="W223" s="219">
        <v>201</v>
      </c>
      <c r="X223" s="344">
        <v>0.40770791075050711</v>
      </c>
      <c r="Y223" s="225">
        <v>12</v>
      </c>
      <c r="Z223" s="338">
        <v>4</v>
      </c>
      <c r="AA223" s="197">
        <v>0.33333333333333331</v>
      </c>
      <c r="AB223" s="336">
        <v>3</v>
      </c>
      <c r="AC223" s="37">
        <v>0.75</v>
      </c>
      <c r="AD223" s="336">
        <v>6</v>
      </c>
      <c r="AE223" s="37">
        <v>0.5</v>
      </c>
      <c r="AF223" s="336">
        <v>0</v>
      </c>
      <c r="AG223" s="37">
        <v>0</v>
      </c>
      <c r="AH223" s="336">
        <v>5</v>
      </c>
      <c r="AI223" s="37">
        <v>0.83333333333333337</v>
      </c>
      <c r="AJ223" s="336">
        <v>2</v>
      </c>
      <c r="AK223" s="37">
        <v>0.33333333333333331</v>
      </c>
      <c r="AL223" s="207">
        <v>6</v>
      </c>
      <c r="AM223" s="208">
        <v>0.5</v>
      </c>
      <c r="AN223" s="207">
        <v>5</v>
      </c>
      <c r="AO223" s="208">
        <v>0.83333333333333337</v>
      </c>
      <c r="AP223" s="207">
        <v>4</v>
      </c>
      <c r="AQ223" s="208">
        <v>0.33333333333333331</v>
      </c>
      <c r="AR223" s="207">
        <v>1</v>
      </c>
      <c r="AS223" s="208">
        <v>0.25</v>
      </c>
      <c r="AT223" s="228">
        <v>572</v>
      </c>
      <c r="AU223" s="340">
        <v>492</v>
      </c>
      <c r="AV223" s="210">
        <v>0.8601398601398601</v>
      </c>
      <c r="AW223" s="334">
        <v>310</v>
      </c>
      <c r="AX223" s="211">
        <v>0.63008130081300817</v>
      </c>
      <c r="AY223" s="334">
        <v>512</v>
      </c>
      <c r="AZ223" s="211">
        <v>0.8951048951048951</v>
      </c>
      <c r="BA223" s="334">
        <v>141</v>
      </c>
      <c r="BB223" s="211">
        <v>0.275390625</v>
      </c>
      <c r="BC223" s="334">
        <v>475</v>
      </c>
      <c r="BD223" s="211">
        <v>0.927734375</v>
      </c>
      <c r="BE223" s="334">
        <v>325</v>
      </c>
      <c r="BF223" s="211">
        <v>0.634765625</v>
      </c>
      <c r="BG223" s="212">
        <v>509</v>
      </c>
      <c r="BH223" s="211">
        <v>0.8898601398601399</v>
      </c>
      <c r="BI223" s="212">
        <v>496</v>
      </c>
      <c r="BJ223" s="211">
        <v>0.97445972495088407</v>
      </c>
      <c r="BK223" s="212">
        <v>481</v>
      </c>
      <c r="BL223" s="211">
        <v>0.84090909090909094</v>
      </c>
      <c r="BM223" s="212">
        <v>197</v>
      </c>
      <c r="BN223" s="211">
        <v>0.40956340956340959</v>
      </c>
    </row>
    <row r="224" spans="3:66" x14ac:dyDescent="0.3">
      <c r="C224" s="186" t="s">
        <v>1346</v>
      </c>
      <c r="D224" s="219">
        <v>446</v>
      </c>
      <c r="E224" s="342">
        <v>277</v>
      </c>
      <c r="F224" s="220">
        <v>0.62107623318385652</v>
      </c>
      <c r="G224" s="342">
        <v>144</v>
      </c>
      <c r="H224" s="221">
        <v>0.51985559566786999</v>
      </c>
      <c r="I224" s="342">
        <v>312</v>
      </c>
      <c r="J224" s="221">
        <v>0.69955156950672648</v>
      </c>
      <c r="K224" s="342">
        <v>110</v>
      </c>
      <c r="L224" s="221">
        <v>0.35256410256410259</v>
      </c>
      <c r="M224" s="342">
        <v>282</v>
      </c>
      <c r="N224" s="221">
        <v>0.90384615384615385</v>
      </c>
      <c r="O224" s="342">
        <v>208</v>
      </c>
      <c r="P224" s="221">
        <v>0.66666666666666663</v>
      </c>
      <c r="Q224" s="219">
        <v>269</v>
      </c>
      <c r="R224" s="343">
        <v>0.96282527881040891</v>
      </c>
      <c r="S224" s="219">
        <v>259</v>
      </c>
      <c r="T224" s="221">
        <v>0.60313901345291476</v>
      </c>
      <c r="U224" s="219">
        <v>202</v>
      </c>
      <c r="V224" s="221">
        <v>0.452914798206278</v>
      </c>
      <c r="W224" s="219">
        <v>76</v>
      </c>
      <c r="X224" s="344">
        <v>0.37623762376237624</v>
      </c>
      <c r="Y224" s="225">
        <v>25</v>
      </c>
      <c r="Z224" s="338">
        <v>16</v>
      </c>
      <c r="AA224" s="197">
        <v>0.64</v>
      </c>
      <c r="AB224" s="336">
        <v>15</v>
      </c>
      <c r="AC224" s="37">
        <v>0.9375</v>
      </c>
      <c r="AD224" s="336">
        <v>13</v>
      </c>
      <c r="AE224" s="37">
        <v>0.52</v>
      </c>
      <c r="AF224" s="336">
        <v>6</v>
      </c>
      <c r="AG224" s="37">
        <v>0.46153846153846156</v>
      </c>
      <c r="AH224" s="336">
        <v>10</v>
      </c>
      <c r="AI224" s="37">
        <v>0.76923076923076927</v>
      </c>
      <c r="AJ224" s="336">
        <v>7</v>
      </c>
      <c r="AK224" s="37">
        <v>0.53846153846153844</v>
      </c>
      <c r="AL224" s="207">
        <v>11</v>
      </c>
      <c r="AM224" s="208">
        <v>0.44</v>
      </c>
      <c r="AN224" s="207">
        <v>11</v>
      </c>
      <c r="AO224" s="208">
        <v>1</v>
      </c>
      <c r="AP224" s="207">
        <v>7</v>
      </c>
      <c r="AQ224" s="208">
        <v>0.28000000000000003</v>
      </c>
      <c r="AR224" s="207">
        <v>3</v>
      </c>
      <c r="AS224" s="208">
        <v>0.42857142857142855</v>
      </c>
      <c r="AT224" s="228">
        <v>347</v>
      </c>
      <c r="AU224" s="340">
        <v>232</v>
      </c>
      <c r="AV224" s="210">
        <v>0.66858789625360227</v>
      </c>
      <c r="AW224" s="334">
        <v>117</v>
      </c>
      <c r="AX224" s="211">
        <v>0.50431034482758619</v>
      </c>
      <c r="AY224" s="334">
        <v>264</v>
      </c>
      <c r="AZ224" s="211">
        <v>0.76080691642651299</v>
      </c>
      <c r="BA224" s="334">
        <v>82</v>
      </c>
      <c r="BB224" s="211">
        <v>0.31060606060606061</v>
      </c>
      <c r="BC224" s="334">
        <v>237</v>
      </c>
      <c r="BD224" s="211">
        <v>0.89772727272727271</v>
      </c>
      <c r="BE224" s="334">
        <v>170</v>
      </c>
      <c r="BF224" s="211">
        <v>0.64393939393939392</v>
      </c>
      <c r="BG224" s="212">
        <v>226</v>
      </c>
      <c r="BH224" s="211">
        <v>0.65129682997118155</v>
      </c>
      <c r="BI224" s="212">
        <v>218</v>
      </c>
      <c r="BJ224" s="211">
        <v>0.96460176991150437</v>
      </c>
      <c r="BK224" s="212">
        <v>176</v>
      </c>
      <c r="BL224" s="211">
        <v>0.50720461095100866</v>
      </c>
      <c r="BM224" s="212">
        <v>65</v>
      </c>
      <c r="BN224" s="211">
        <v>0.36931818181818182</v>
      </c>
    </row>
    <row r="225" spans="3:66" x14ac:dyDescent="0.3">
      <c r="C225" s="195" t="s">
        <v>127</v>
      </c>
      <c r="D225" s="219">
        <v>3881</v>
      </c>
      <c r="E225" s="342">
        <v>3418</v>
      </c>
      <c r="F225" s="220">
        <v>0.8807008502963154</v>
      </c>
      <c r="G225" s="342">
        <v>2481</v>
      </c>
      <c r="H225" s="221">
        <v>0.72586307782328852</v>
      </c>
      <c r="I225" s="342">
        <v>3408</v>
      </c>
      <c r="J225" s="221">
        <v>0.87812419479515591</v>
      </c>
      <c r="K225" s="342">
        <v>799</v>
      </c>
      <c r="L225" s="221">
        <v>0.23444835680751175</v>
      </c>
      <c r="M225" s="342">
        <v>2996</v>
      </c>
      <c r="N225" s="221">
        <v>0.87910798122065725</v>
      </c>
      <c r="O225" s="342">
        <v>1928</v>
      </c>
      <c r="P225" s="221">
        <v>0.56572769953051638</v>
      </c>
      <c r="Q225" s="219">
        <v>3329</v>
      </c>
      <c r="R225" s="343">
        <v>0.91078401922499252</v>
      </c>
      <c r="S225" s="219">
        <v>3032</v>
      </c>
      <c r="T225" s="221">
        <v>0.85776861633599588</v>
      </c>
      <c r="U225" s="219">
        <v>3173</v>
      </c>
      <c r="V225" s="221">
        <v>0.81757279051790777</v>
      </c>
      <c r="W225" s="219">
        <v>1222</v>
      </c>
      <c r="X225" s="344">
        <v>0.38512448786637254</v>
      </c>
      <c r="Y225" s="225">
        <v>106</v>
      </c>
      <c r="Z225" s="338">
        <v>59</v>
      </c>
      <c r="AA225" s="197">
        <v>0.55660377358490565</v>
      </c>
      <c r="AB225" s="336">
        <v>48</v>
      </c>
      <c r="AC225" s="37">
        <v>0.81355932203389836</v>
      </c>
      <c r="AD225" s="336">
        <v>54</v>
      </c>
      <c r="AE225" s="37">
        <v>0.50943396226415094</v>
      </c>
      <c r="AF225" s="336">
        <v>5</v>
      </c>
      <c r="AG225" s="37">
        <v>9.2592592592592587E-2</v>
      </c>
      <c r="AH225" s="336">
        <v>43</v>
      </c>
      <c r="AI225" s="37">
        <v>0.79629629629629628</v>
      </c>
      <c r="AJ225" s="336">
        <v>20</v>
      </c>
      <c r="AK225" s="37">
        <v>0.37037037037037035</v>
      </c>
      <c r="AL225" s="207">
        <v>46</v>
      </c>
      <c r="AM225" s="208">
        <v>0.43396226415094341</v>
      </c>
      <c r="AN225" s="207">
        <v>41</v>
      </c>
      <c r="AO225" s="208">
        <v>0.89130434782608692</v>
      </c>
      <c r="AP225" s="207">
        <v>38</v>
      </c>
      <c r="AQ225" s="208">
        <v>0.35849056603773582</v>
      </c>
      <c r="AR225" s="207">
        <v>9</v>
      </c>
      <c r="AS225" s="208">
        <v>0.23684210526315788</v>
      </c>
      <c r="AT225" s="228">
        <v>3703</v>
      </c>
      <c r="AU225" s="340">
        <v>3304</v>
      </c>
      <c r="AV225" s="210">
        <v>0.89224952741020791</v>
      </c>
      <c r="AW225" s="334">
        <v>2390</v>
      </c>
      <c r="AX225" s="211">
        <v>0.7233656174334141</v>
      </c>
      <c r="AY225" s="334">
        <v>3297</v>
      </c>
      <c r="AZ225" s="211">
        <v>0.89035916824196593</v>
      </c>
      <c r="BA225" s="334">
        <v>776</v>
      </c>
      <c r="BB225" s="211">
        <v>0.23536548377312708</v>
      </c>
      <c r="BC225" s="334">
        <v>2899</v>
      </c>
      <c r="BD225" s="211">
        <v>0.87928419775553535</v>
      </c>
      <c r="BE225" s="334">
        <v>1865</v>
      </c>
      <c r="BF225" s="211">
        <v>0.56566575674855935</v>
      </c>
      <c r="BG225" s="212">
        <v>3227</v>
      </c>
      <c r="BH225" s="211">
        <v>0.87145557655954631</v>
      </c>
      <c r="BI225" s="212">
        <v>2938</v>
      </c>
      <c r="BJ225" s="211">
        <v>0.91044313603966531</v>
      </c>
      <c r="BK225" s="212">
        <v>3084</v>
      </c>
      <c r="BL225" s="211">
        <v>0.83283823926546041</v>
      </c>
      <c r="BM225" s="212">
        <v>1182</v>
      </c>
      <c r="BN225" s="211">
        <v>0.3832684824902724</v>
      </c>
    </row>
    <row r="226" spans="3:66" x14ac:dyDescent="0.3">
      <c r="C226" s="186" t="s">
        <v>1347</v>
      </c>
      <c r="D226" s="219">
        <v>1295</v>
      </c>
      <c r="E226" s="342">
        <v>1104</v>
      </c>
      <c r="F226" s="220">
        <v>0.85250965250965249</v>
      </c>
      <c r="G226" s="342">
        <v>785</v>
      </c>
      <c r="H226" s="221">
        <v>0.71105072463768115</v>
      </c>
      <c r="I226" s="342">
        <v>1144</v>
      </c>
      <c r="J226" s="221">
        <v>0.88339768339768343</v>
      </c>
      <c r="K226" s="342">
        <v>257</v>
      </c>
      <c r="L226" s="221">
        <v>0.22465034965034966</v>
      </c>
      <c r="M226" s="342">
        <v>1016</v>
      </c>
      <c r="N226" s="221">
        <v>0.88811188811188813</v>
      </c>
      <c r="O226" s="342">
        <v>682</v>
      </c>
      <c r="P226" s="221">
        <v>0.59615384615384615</v>
      </c>
      <c r="Q226" s="219">
        <v>1101</v>
      </c>
      <c r="R226" s="343">
        <v>0.86376021798365121</v>
      </c>
      <c r="S226" s="219">
        <v>951</v>
      </c>
      <c r="T226" s="221">
        <v>0.85019305019305025</v>
      </c>
      <c r="U226" s="219">
        <v>1037</v>
      </c>
      <c r="V226" s="221">
        <v>0.80077220077220079</v>
      </c>
      <c r="W226" s="219">
        <v>404</v>
      </c>
      <c r="X226" s="344">
        <v>0.38958534233365477</v>
      </c>
      <c r="Y226" s="225">
        <v>34</v>
      </c>
      <c r="Z226" s="338">
        <v>12</v>
      </c>
      <c r="AA226" s="197">
        <v>0.35294117647058826</v>
      </c>
      <c r="AB226" s="336">
        <v>12</v>
      </c>
      <c r="AC226" s="37">
        <v>1</v>
      </c>
      <c r="AD226" s="336">
        <v>18</v>
      </c>
      <c r="AE226" s="37">
        <v>0.52941176470588236</v>
      </c>
      <c r="AF226" s="336">
        <v>1</v>
      </c>
      <c r="AG226" s="37">
        <v>5.5555555555555552E-2</v>
      </c>
      <c r="AH226" s="336">
        <v>15</v>
      </c>
      <c r="AI226" s="37">
        <v>0.83333333333333337</v>
      </c>
      <c r="AJ226" s="336">
        <v>7</v>
      </c>
      <c r="AK226" s="37">
        <v>0.3888888888888889</v>
      </c>
      <c r="AL226" s="207">
        <v>13</v>
      </c>
      <c r="AM226" s="208">
        <v>0.38235294117647056</v>
      </c>
      <c r="AN226" s="207">
        <v>12</v>
      </c>
      <c r="AO226" s="208">
        <v>0.92307692307692313</v>
      </c>
      <c r="AP226" s="207">
        <v>9</v>
      </c>
      <c r="AQ226" s="208">
        <v>0.26470588235294118</v>
      </c>
      <c r="AR226" s="207">
        <v>4</v>
      </c>
      <c r="AS226" s="208">
        <v>0.44444444444444442</v>
      </c>
      <c r="AT226" s="228">
        <v>1211</v>
      </c>
      <c r="AU226" s="340">
        <v>1057</v>
      </c>
      <c r="AV226" s="210">
        <v>0.87283236994219648</v>
      </c>
      <c r="AW226" s="334">
        <v>745</v>
      </c>
      <c r="AX226" s="211">
        <v>0.70482497634815511</v>
      </c>
      <c r="AY226" s="334">
        <v>1088</v>
      </c>
      <c r="AZ226" s="211">
        <v>0.89843104872006607</v>
      </c>
      <c r="BA226" s="334">
        <v>247</v>
      </c>
      <c r="BB226" s="211">
        <v>0.22702205882352941</v>
      </c>
      <c r="BC226" s="334">
        <v>964</v>
      </c>
      <c r="BD226" s="211">
        <v>0.88602941176470584</v>
      </c>
      <c r="BE226" s="334">
        <v>646</v>
      </c>
      <c r="BF226" s="211">
        <v>0.59375</v>
      </c>
      <c r="BG226" s="212">
        <v>1050</v>
      </c>
      <c r="BH226" s="211">
        <v>0.86705202312138729</v>
      </c>
      <c r="BI226" s="212">
        <v>903</v>
      </c>
      <c r="BJ226" s="211">
        <v>0.86</v>
      </c>
      <c r="BK226" s="212">
        <v>995</v>
      </c>
      <c r="BL226" s="211">
        <v>0.82163501238645742</v>
      </c>
      <c r="BM226" s="212">
        <v>381</v>
      </c>
      <c r="BN226" s="211">
        <v>0.38291457286432162</v>
      </c>
    </row>
    <row r="227" spans="3:66" x14ac:dyDescent="0.3">
      <c r="C227" s="186" t="s">
        <v>1348</v>
      </c>
      <c r="D227" s="219">
        <v>1090</v>
      </c>
      <c r="E227" s="342">
        <v>946</v>
      </c>
      <c r="F227" s="220">
        <v>0.86788990825688073</v>
      </c>
      <c r="G227" s="342">
        <v>681</v>
      </c>
      <c r="H227" s="221">
        <v>0.71987315010570829</v>
      </c>
      <c r="I227" s="342">
        <v>952</v>
      </c>
      <c r="J227" s="221">
        <v>0.87339449541284409</v>
      </c>
      <c r="K227" s="342">
        <v>249</v>
      </c>
      <c r="L227" s="221">
        <v>0.26155462184873951</v>
      </c>
      <c r="M227" s="342">
        <v>835</v>
      </c>
      <c r="N227" s="221">
        <v>0.87710084033613445</v>
      </c>
      <c r="O227" s="342">
        <v>526</v>
      </c>
      <c r="P227" s="221">
        <v>0.55252100840336138</v>
      </c>
      <c r="Q227" s="219">
        <v>928</v>
      </c>
      <c r="R227" s="343">
        <v>0.90732758620689657</v>
      </c>
      <c r="S227" s="219">
        <v>842</v>
      </c>
      <c r="T227" s="221">
        <v>0.85137614678899087</v>
      </c>
      <c r="U227" s="219">
        <v>880</v>
      </c>
      <c r="V227" s="221">
        <v>0.80733944954128445</v>
      </c>
      <c r="W227" s="219">
        <v>322</v>
      </c>
      <c r="X227" s="344">
        <v>0.36590909090909091</v>
      </c>
      <c r="Y227" s="225">
        <v>21</v>
      </c>
      <c r="Z227" s="338">
        <v>7</v>
      </c>
      <c r="AA227" s="197">
        <v>0.33333333333333331</v>
      </c>
      <c r="AB227" s="336">
        <v>5</v>
      </c>
      <c r="AC227" s="37">
        <v>0.7142857142857143</v>
      </c>
      <c r="AD227" s="336">
        <v>9</v>
      </c>
      <c r="AE227" s="37">
        <v>0.42857142857142855</v>
      </c>
      <c r="AF227" s="336">
        <v>1</v>
      </c>
      <c r="AG227" s="37">
        <v>0.1111111111111111</v>
      </c>
      <c r="AH227" s="336">
        <v>8</v>
      </c>
      <c r="AI227" s="37">
        <v>0.88888888888888884</v>
      </c>
      <c r="AJ227" s="336">
        <v>3</v>
      </c>
      <c r="AK227" s="37">
        <v>0.33333333333333331</v>
      </c>
      <c r="AL227" s="207">
        <v>10</v>
      </c>
      <c r="AM227" s="208">
        <v>0.47619047619047616</v>
      </c>
      <c r="AN227" s="207">
        <v>8</v>
      </c>
      <c r="AO227" s="208">
        <v>0.8</v>
      </c>
      <c r="AP227" s="207">
        <v>6</v>
      </c>
      <c r="AQ227" s="208">
        <v>0.2857142857142857</v>
      </c>
      <c r="AR227" s="207">
        <v>0</v>
      </c>
      <c r="AS227" s="208">
        <v>0</v>
      </c>
      <c r="AT227" s="228">
        <v>1060</v>
      </c>
      <c r="AU227" s="340">
        <v>931</v>
      </c>
      <c r="AV227" s="210">
        <v>0.8783018867924528</v>
      </c>
      <c r="AW227" s="334">
        <v>670</v>
      </c>
      <c r="AX227" s="211">
        <v>0.71965628356605804</v>
      </c>
      <c r="AY227" s="334">
        <v>935</v>
      </c>
      <c r="AZ227" s="211">
        <v>0.88207547169811318</v>
      </c>
      <c r="BA227" s="334">
        <v>243</v>
      </c>
      <c r="BB227" s="211">
        <v>0.25989304812834224</v>
      </c>
      <c r="BC227" s="334">
        <v>821</v>
      </c>
      <c r="BD227" s="211">
        <v>0.87807486631016041</v>
      </c>
      <c r="BE227" s="334">
        <v>517</v>
      </c>
      <c r="BF227" s="211">
        <v>0.55294117647058827</v>
      </c>
      <c r="BG227" s="212">
        <v>911</v>
      </c>
      <c r="BH227" s="211">
        <v>0.85943396226415092</v>
      </c>
      <c r="BI227" s="212">
        <v>828</v>
      </c>
      <c r="BJ227" s="211">
        <v>0.90889132821075735</v>
      </c>
      <c r="BK227" s="212">
        <v>867</v>
      </c>
      <c r="BL227" s="211">
        <v>0.81792452830188678</v>
      </c>
      <c r="BM227" s="212">
        <v>317</v>
      </c>
      <c r="BN227" s="211">
        <v>0.36562860438292966</v>
      </c>
    </row>
    <row r="228" spans="3:66" x14ac:dyDescent="0.3">
      <c r="C228" s="186" t="s">
        <v>1349</v>
      </c>
      <c r="D228" s="219">
        <v>1496</v>
      </c>
      <c r="E228" s="342">
        <v>1368</v>
      </c>
      <c r="F228" s="220">
        <v>0.91443850267379678</v>
      </c>
      <c r="G228" s="342">
        <v>1015</v>
      </c>
      <c r="H228" s="221">
        <v>0.74195906432748537</v>
      </c>
      <c r="I228" s="342">
        <v>1312</v>
      </c>
      <c r="J228" s="221">
        <v>0.87700534759358284</v>
      </c>
      <c r="K228" s="342">
        <v>293</v>
      </c>
      <c r="L228" s="221">
        <v>0.22332317073170732</v>
      </c>
      <c r="M228" s="342">
        <v>1145</v>
      </c>
      <c r="N228" s="221">
        <v>0.87271341463414631</v>
      </c>
      <c r="O228" s="342">
        <v>720</v>
      </c>
      <c r="P228" s="221">
        <v>0.54878048780487809</v>
      </c>
      <c r="Q228" s="219">
        <v>1300</v>
      </c>
      <c r="R228" s="343">
        <v>0.95307692307692304</v>
      </c>
      <c r="S228" s="219">
        <v>1239</v>
      </c>
      <c r="T228" s="221">
        <v>0.86898395721925137</v>
      </c>
      <c r="U228" s="219">
        <v>1256</v>
      </c>
      <c r="V228" s="221">
        <v>0.83957219251336901</v>
      </c>
      <c r="W228" s="219">
        <v>496</v>
      </c>
      <c r="X228" s="344">
        <v>0.39490445859872614</v>
      </c>
      <c r="Y228" s="225">
        <v>51</v>
      </c>
      <c r="Z228" s="338">
        <v>40</v>
      </c>
      <c r="AA228" s="197">
        <v>0.78431372549019607</v>
      </c>
      <c r="AB228" s="336">
        <v>31</v>
      </c>
      <c r="AC228" s="37">
        <v>0.77500000000000002</v>
      </c>
      <c r="AD228" s="336">
        <v>27</v>
      </c>
      <c r="AE228" s="37">
        <v>0.52941176470588236</v>
      </c>
      <c r="AF228" s="336">
        <v>3</v>
      </c>
      <c r="AG228" s="37">
        <v>0.1111111111111111</v>
      </c>
      <c r="AH228" s="336">
        <v>20</v>
      </c>
      <c r="AI228" s="37">
        <v>0.7407407407407407</v>
      </c>
      <c r="AJ228" s="336">
        <v>10</v>
      </c>
      <c r="AK228" s="37">
        <v>0.37037037037037035</v>
      </c>
      <c r="AL228" s="207">
        <v>23</v>
      </c>
      <c r="AM228" s="208">
        <v>0.45098039215686275</v>
      </c>
      <c r="AN228" s="207">
        <v>21</v>
      </c>
      <c r="AO228" s="208">
        <v>0.91304347826086951</v>
      </c>
      <c r="AP228" s="207">
        <v>23</v>
      </c>
      <c r="AQ228" s="208">
        <v>0.45098039215686275</v>
      </c>
      <c r="AR228" s="207">
        <v>5</v>
      </c>
      <c r="AS228" s="208">
        <v>0.21739130434782608</v>
      </c>
      <c r="AT228" s="228">
        <v>1432</v>
      </c>
      <c r="AU228" s="340">
        <v>1316</v>
      </c>
      <c r="AV228" s="210">
        <v>0.91899441340782118</v>
      </c>
      <c r="AW228" s="334">
        <v>975</v>
      </c>
      <c r="AX228" s="211">
        <v>0.74088145896656532</v>
      </c>
      <c r="AY228" s="334">
        <v>1274</v>
      </c>
      <c r="AZ228" s="211">
        <v>0.88966480446927376</v>
      </c>
      <c r="BA228" s="334">
        <v>286</v>
      </c>
      <c r="BB228" s="211">
        <v>0.22448979591836735</v>
      </c>
      <c r="BC228" s="334">
        <v>1114</v>
      </c>
      <c r="BD228" s="211">
        <v>0.87441130298273151</v>
      </c>
      <c r="BE228" s="334">
        <v>702</v>
      </c>
      <c r="BF228" s="211">
        <v>0.55102040816326525</v>
      </c>
      <c r="BG228" s="212">
        <v>1266</v>
      </c>
      <c r="BH228" s="211">
        <v>0.88407821229050276</v>
      </c>
      <c r="BI228" s="212">
        <v>1207</v>
      </c>
      <c r="BJ228" s="211">
        <v>0.95339652448657186</v>
      </c>
      <c r="BK228" s="212">
        <v>1222</v>
      </c>
      <c r="BL228" s="211">
        <v>0.8533519553072626</v>
      </c>
      <c r="BM228" s="212">
        <v>484</v>
      </c>
      <c r="BN228" s="211">
        <v>0.39607201309328971</v>
      </c>
    </row>
    <row r="229" spans="3:66" x14ac:dyDescent="0.3">
      <c r="C229" s="195" t="s">
        <v>135</v>
      </c>
      <c r="D229" s="219">
        <v>2721</v>
      </c>
      <c r="E229" s="342">
        <v>2230</v>
      </c>
      <c r="F229" s="220">
        <v>0.81955163542815146</v>
      </c>
      <c r="G229" s="342">
        <v>1514</v>
      </c>
      <c r="H229" s="221">
        <v>0.67892376681614353</v>
      </c>
      <c r="I229" s="342">
        <v>2282</v>
      </c>
      <c r="J229" s="221">
        <v>0.83866225652333704</v>
      </c>
      <c r="K229" s="342">
        <v>602</v>
      </c>
      <c r="L229" s="221">
        <v>0.26380368098159507</v>
      </c>
      <c r="M229" s="342">
        <v>2091</v>
      </c>
      <c r="N229" s="221">
        <v>0.91630148992112181</v>
      </c>
      <c r="O229" s="342">
        <v>1401</v>
      </c>
      <c r="P229" s="221">
        <v>0.61393514460999121</v>
      </c>
      <c r="Q229" s="219">
        <v>2150</v>
      </c>
      <c r="R229" s="343">
        <v>0.91255813953488374</v>
      </c>
      <c r="S229" s="219">
        <v>1962</v>
      </c>
      <c r="T229" s="221">
        <v>0.79015067989709664</v>
      </c>
      <c r="U229" s="219">
        <v>1922</v>
      </c>
      <c r="V229" s="221">
        <v>0.70635795663359058</v>
      </c>
      <c r="W229" s="219">
        <v>788</v>
      </c>
      <c r="X229" s="344">
        <v>0.40998959417273673</v>
      </c>
      <c r="Y229" s="225">
        <v>75</v>
      </c>
      <c r="Z229" s="338">
        <v>45</v>
      </c>
      <c r="AA229" s="197">
        <v>0.6</v>
      </c>
      <c r="AB229" s="336">
        <v>31</v>
      </c>
      <c r="AC229" s="37">
        <v>0.68888888888888888</v>
      </c>
      <c r="AD229" s="336">
        <v>43</v>
      </c>
      <c r="AE229" s="37">
        <v>0.57333333333333336</v>
      </c>
      <c r="AF229" s="336">
        <v>9</v>
      </c>
      <c r="AG229" s="37">
        <v>0.20930232558139536</v>
      </c>
      <c r="AH229" s="336">
        <v>37</v>
      </c>
      <c r="AI229" s="37">
        <v>0.86046511627906974</v>
      </c>
      <c r="AJ229" s="336">
        <v>12</v>
      </c>
      <c r="AK229" s="37">
        <v>0.27906976744186046</v>
      </c>
      <c r="AL229" s="207">
        <v>40</v>
      </c>
      <c r="AM229" s="208">
        <v>0.53333333333333333</v>
      </c>
      <c r="AN229" s="207">
        <v>37</v>
      </c>
      <c r="AO229" s="208">
        <v>0.92500000000000004</v>
      </c>
      <c r="AP229" s="207">
        <v>35</v>
      </c>
      <c r="AQ229" s="208">
        <v>0.46666666666666667</v>
      </c>
      <c r="AR229" s="207">
        <v>6</v>
      </c>
      <c r="AS229" s="208">
        <v>0.17142857142857143</v>
      </c>
      <c r="AT229" s="228">
        <v>2630</v>
      </c>
      <c r="AU229" s="340">
        <v>2172</v>
      </c>
      <c r="AV229" s="210">
        <v>0.82585551330798479</v>
      </c>
      <c r="AW229" s="334">
        <v>1474</v>
      </c>
      <c r="AX229" s="211">
        <v>0.67863720073664824</v>
      </c>
      <c r="AY229" s="334">
        <v>2228</v>
      </c>
      <c r="AZ229" s="211">
        <v>0.84714828897338401</v>
      </c>
      <c r="BA229" s="334">
        <v>590</v>
      </c>
      <c r="BB229" s="211">
        <v>0.26481149012567323</v>
      </c>
      <c r="BC229" s="334">
        <v>2045</v>
      </c>
      <c r="BD229" s="211">
        <v>0.91786355475763015</v>
      </c>
      <c r="BE229" s="334">
        <v>1384</v>
      </c>
      <c r="BF229" s="211">
        <v>0.62118491921005381</v>
      </c>
      <c r="BG229" s="212">
        <v>2101</v>
      </c>
      <c r="BH229" s="211">
        <v>0.79885931558935364</v>
      </c>
      <c r="BI229" s="212">
        <v>1916</v>
      </c>
      <c r="BJ229" s="211">
        <v>0.91194669205140411</v>
      </c>
      <c r="BK229" s="212">
        <v>1878</v>
      </c>
      <c r="BL229" s="211">
        <v>0.71406844106463874</v>
      </c>
      <c r="BM229" s="212">
        <v>778</v>
      </c>
      <c r="BN229" s="211">
        <v>0.41427050053248138</v>
      </c>
    </row>
    <row r="230" spans="3:66" x14ac:dyDescent="0.3">
      <c r="C230" s="186" t="s">
        <v>1350</v>
      </c>
      <c r="D230" s="219">
        <v>1088</v>
      </c>
      <c r="E230" s="342">
        <v>847</v>
      </c>
      <c r="F230" s="220">
        <v>0.77849264705882348</v>
      </c>
      <c r="G230" s="342">
        <v>623</v>
      </c>
      <c r="H230" s="221">
        <v>0.73553719008264462</v>
      </c>
      <c r="I230" s="342">
        <v>860</v>
      </c>
      <c r="J230" s="221">
        <v>0.7904411764705882</v>
      </c>
      <c r="K230" s="342">
        <v>212</v>
      </c>
      <c r="L230" s="221">
        <v>0.24651162790697675</v>
      </c>
      <c r="M230" s="342">
        <v>780</v>
      </c>
      <c r="N230" s="221">
        <v>0.90697674418604646</v>
      </c>
      <c r="O230" s="342">
        <v>526</v>
      </c>
      <c r="P230" s="221">
        <v>0.61162790697674418</v>
      </c>
      <c r="Q230" s="219">
        <v>804</v>
      </c>
      <c r="R230" s="343">
        <v>0.92288557213930345</v>
      </c>
      <c r="S230" s="219">
        <v>742</v>
      </c>
      <c r="T230" s="221">
        <v>0.73897058823529416</v>
      </c>
      <c r="U230" s="219">
        <v>707</v>
      </c>
      <c r="V230" s="221">
        <v>0.6498161764705882</v>
      </c>
      <c r="W230" s="219">
        <v>311</v>
      </c>
      <c r="X230" s="344">
        <v>0.43988684582743987</v>
      </c>
      <c r="Y230" s="225">
        <v>36</v>
      </c>
      <c r="Z230" s="338">
        <v>19</v>
      </c>
      <c r="AA230" s="197">
        <v>0.52777777777777779</v>
      </c>
      <c r="AB230" s="336">
        <v>16</v>
      </c>
      <c r="AC230" s="37">
        <v>0.84210526315789469</v>
      </c>
      <c r="AD230" s="336">
        <v>15</v>
      </c>
      <c r="AE230" s="37">
        <v>0.41666666666666669</v>
      </c>
      <c r="AF230" s="336">
        <v>6</v>
      </c>
      <c r="AG230" s="37">
        <v>0.4</v>
      </c>
      <c r="AH230" s="336">
        <v>13</v>
      </c>
      <c r="AI230" s="37">
        <v>0.8666666666666667</v>
      </c>
      <c r="AJ230" s="336">
        <v>7</v>
      </c>
      <c r="AK230" s="37">
        <v>0.46666666666666667</v>
      </c>
      <c r="AL230" s="207">
        <v>14</v>
      </c>
      <c r="AM230" s="208">
        <v>0.3888888888888889</v>
      </c>
      <c r="AN230" s="207">
        <v>14</v>
      </c>
      <c r="AO230" s="208">
        <v>1</v>
      </c>
      <c r="AP230" s="207">
        <v>11</v>
      </c>
      <c r="AQ230" s="208">
        <v>0.30555555555555558</v>
      </c>
      <c r="AR230" s="207">
        <v>3</v>
      </c>
      <c r="AS230" s="208">
        <v>0.27272727272727271</v>
      </c>
      <c r="AT230" s="228">
        <v>1049</v>
      </c>
      <c r="AU230" s="340">
        <v>826</v>
      </c>
      <c r="AV230" s="210">
        <v>0.78741658722592944</v>
      </c>
      <c r="AW230" s="334">
        <v>606</v>
      </c>
      <c r="AX230" s="211">
        <v>0.73365617433414043</v>
      </c>
      <c r="AY230" s="334">
        <v>843</v>
      </c>
      <c r="AZ230" s="211">
        <v>0.80362249761677784</v>
      </c>
      <c r="BA230" s="334">
        <v>206</v>
      </c>
      <c r="BB230" s="211">
        <v>0.24436536180308421</v>
      </c>
      <c r="BC230" s="334">
        <v>765</v>
      </c>
      <c r="BD230" s="211">
        <v>0.90747330960854089</v>
      </c>
      <c r="BE230" s="334">
        <v>518</v>
      </c>
      <c r="BF230" s="211">
        <v>0.61447212336892054</v>
      </c>
      <c r="BG230" s="212">
        <v>788</v>
      </c>
      <c r="BH230" s="211">
        <v>0.75119161105815058</v>
      </c>
      <c r="BI230" s="212">
        <v>726</v>
      </c>
      <c r="BJ230" s="211">
        <v>0.92131979695431476</v>
      </c>
      <c r="BK230" s="212">
        <v>694</v>
      </c>
      <c r="BL230" s="211">
        <v>0.66158245948522398</v>
      </c>
      <c r="BM230" s="212">
        <v>307</v>
      </c>
      <c r="BN230" s="211">
        <v>0.44236311239193082</v>
      </c>
    </row>
    <row r="231" spans="3:66" x14ac:dyDescent="0.3">
      <c r="C231" s="186" t="s">
        <v>1351</v>
      </c>
      <c r="D231" s="219">
        <v>240</v>
      </c>
      <c r="E231" s="342">
        <v>161</v>
      </c>
      <c r="F231" s="220">
        <v>0.67083333333333328</v>
      </c>
      <c r="G231" s="342">
        <v>96</v>
      </c>
      <c r="H231" s="221">
        <v>0.59627329192546585</v>
      </c>
      <c r="I231" s="342">
        <v>189</v>
      </c>
      <c r="J231" s="221">
        <v>0.78749999999999998</v>
      </c>
      <c r="K231" s="342">
        <v>53</v>
      </c>
      <c r="L231" s="221">
        <v>0.28042328042328041</v>
      </c>
      <c r="M231" s="342">
        <v>170</v>
      </c>
      <c r="N231" s="221">
        <v>0.89947089947089942</v>
      </c>
      <c r="O231" s="342">
        <v>110</v>
      </c>
      <c r="P231" s="221">
        <v>0.58201058201058198</v>
      </c>
      <c r="Q231" s="219">
        <v>190</v>
      </c>
      <c r="R231" s="343">
        <v>0.95263157894736838</v>
      </c>
      <c r="S231" s="219">
        <v>181</v>
      </c>
      <c r="T231" s="221">
        <v>0.79166666666666663</v>
      </c>
      <c r="U231" s="219">
        <v>139</v>
      </c>
      <c r="V231" s="221">
        <v>0.57916666666666672</v>
      </c>
      <c r="W231" s="219">
        <v>51</v>
      </c>
      <c r="X231" s="344">
        <v>0.36690647482014388</v>
      </c>
      <c r="Y231" s="225">
        <v>6</v>
      </c>
      <c r="Z231" s="338">
        <v>4</v>
      </c>
      <c r="AA231" s="197">
        <v>0.66666666666666663</v>
      </c>
      <c r="AB231" s="336">
        <v>2</v>
      </c>
      <c r="AC231" s="37">
        <v>0.5</v>
      </c>
      <c r="AD231" s="336">
        <v>4</v>
      </c>
      <c r="AE231" s="37">
        <v>0.66666666666666663</v>
      </c>
      <c r="AF231" s="336">
        <v>0</v>
      </c>
      <c r="AG231" s="37">
        <v>0</v>
      </c>
      <c r="AH231" s="336">
        <v>3</v>
      </c>
      <c r="AI231" s="37">
        <v>0.75</v>
      </c>
      <c r="AJ231" s="336">
        <v>0</v>
      </c>
      <c r="AK231" s="37">
        <v>0</v>
      </c>
      <c r="AL231" s="207">
        <v>4</v>
      </c>
      <c r="AM231" s="208">
        <v>0.66666666666666663</v>
      </c>
      <c r="AN231" s="207">
        <v>4</v>
      </c>
      <c r="AO231" s="208">
        <v>1</v>
      </c>
      <c r="AP231" s="207">
        <v>4</v>
      </c>
      <c r="AQ231" s="208">
        <v>0.66666666666666663</v>
      </c>
      <c r="AR231" s="207">
        <v>0</v>
      </c>
      <c r="AS231" s="208">
        <v>0</v>
      </c>
      <c r="AT231" s="228">
        <v>232</v>
      </c>
      <c r="AU231" s="340">
        <v>156</v>
      </c>
      <c r="AV231" s="210">
        <v>0.67241379310344829</v>
      </c>
      <c r="AW231" s="334">
        <v>93</v>
      </c>
      <c r="AX231" s="211">
        <v>0.59615384615384615</v>
      </c>
      <c r="AY231" s="334">
        <v>184</v>
      </c>
      <c r="AZ231" s="211">
        <v>0.7931034482758621</v>
      </c>
      <c r="BA231" s="334">
        <v>52</v>
      </c>
      <c r="BB231" s="211">
        <v>0.28260869565217389</v>
      </c>
      <c r="BC231" s="334">
        <v>166</v>
      </c>
      <c r="BD231" s="211">
        <v>0.90217391304347827</v>
      </c>
      <c r="BE231" s="334">
        <v>109</v>
      </c>
      <c r="BF231" s="211">
        <v>0.59239130434782605</v>
      </c>
      <c r="BG231" s="212">
        <v>185</v>
      </c>
      <c r="BH231" s="211">
        <v>0.79741379310344829</v>
      </c>
      <c r="BI231" s="212">
        <v>176</v>
      </c>
      <c r="BJ231" s="211">
        <v>0.9513513513513514</v>
      </c>
      <c r="BK231" s="212">
        <v>134</v>
      </c>
      <c r="BL231" s="211">
        <v>0.57758620689655171</v>
      </c>
      <c r="BM231" s="212">
        <v>50</v>
      </c>
      <c r="BN231" s="211">
        <v>0.37313432835820898</v>
      </c>
    </row>
    <row r="232" spans="3:66" x14ac:dyDescent="0.3">
      <c r="C232" s="186" t="s">
        <v>1352</v>
      </c>
      <c r="D232" s="219">
        <v>1393</v>
      </c>
      <c r="E232" s="342">
        <v>1222</v>
      </c>
      <c r="F232" s="220">
        <v>0.87724335965542</v>
      </c>
      <c r="G232" s="342">
        <v>795</v>
      </c>
      <c r="H232" s="221">
        <v>0.65057283142389521</v>
      </c>
      <c r="I232" s="342">
        <v>1233</v>
      </c>
      <c r="J232" s="221">
        <v>0.88513998564249818</v>
      </c>
      <c r="K232" s="342">
        <v>337</v>
      </c>
      <c r="L232" s="221">
        <v>0.27331711273317111</v>
      </c>
      <c r="M232" s="342">
        <v>1141</v>
      </c>
      <c r="N232" s="221">
        <v>0.92538523925385241</v>
      </c>
      <c r="O232" s="342">
        <v>765</v>
      </c>
      <c r="P232" s="221">
        <v>0.62043795620437958</v>
      </c>
      <c r="Q232" s="219">
        <v>1156</v>
      </c>
      <c r="R232" s="343">
        <v>0.89878892733564009</v>
      </c>
      <c r="S232" s="219">
        <v>1039</v>
      </c>
      <c r="T232" s="221">
        <v>0.82986360373295043</v>
      </c>
      <c r="U232" s="219">
        <v>1076</v>
      </c>
      <c r="V232" s="221">
        <v>0.77243359655419952</v>
      </c>
      <c r="W232" s="219">
        <v>426</v>
      </c>
      <c r="X232" s="344">
        <v>0.39591078066914498</v>
      </c>
      <c r="Y232" s="225">
        <v>33</v>
      </c>
      <c r="Z232" s="338">
        <v>22</v>
      </c>
      <c r="AA232" s="197">
        <v>0.66666666666666663</v>
      </c>
      <c r="AB232" s="336">
        <v>13</v>
      </c>
      <c r="AC232" s="37">
        <v>0.59090909090909094</v>
      </c>
      <c r="AD232" s="336">
        <v>24</v>
      </c>
      <c r="AE232" s="37">
        <v>0.72727272727272729</v>
      </c>
      <c r="AF232" s="336">
        <v>3</v>
      </c>
      <c r="AG232" s="37">
        <v>0.125</v>
      </c>
      <c r="AH232" s="336">
        <v>21</v>
      </c>
      <c r="AI232" s="37">
        <v>0.875</v>
      </c>
      <c r="AJ232" s="336">
        <v>5</v>
      </c>
      <c r="AK232" s="37">
        <v>0.20833333333333334</v>
      </c>
      <c r="AL232" s="207">
        <v>22</v>
      </c>
      <c r="AM232" s="208">
        <v>0.66666666666666663</v>
      </c>
      <c r="AN232" s="207">
        <v>19</v>
      </c>
      <c r="AO232" s="208">
        <v>0.86363636363636365</v>
      </c>
      <c r="AP232" s="207">
        <v>20</v>
      </c>
      <c r="AQ232" s="208">
        <v>0.60606060606060608</v>
      </c>
      <c r="AR232" s="207">
        <v>3</v>
      </c>
      <c r="AS232" s="208">
        <v>0.15</v>
      </c>
      <c r="AT232" s="228">
        <v>1349</v>
      </c>
      <c r="AU232" s="340">
        <v>1190</v>
      </c>
      <c r="AV232" s="210">
        <v>0.88213491475166794</v>
      </c>
      <c r="AW232" s="334">
        <v>775</v>
      </c>
      <c r="AX232" s="211">
        <v>0.65126050420168069</v>
      </c>
      <c r="AY232" s="334">
        <v>1201</v>
      </c>
      <c r="AZ232" s="211">
        <v>0.89028910303928832</v>
      </c>
      <c r="BA232" s="334">
        <v>332</v>
      </c>
      <c r="BB232" s="211">
        <v>0.27643630308076605</v>
      </c>
      <c r="BC232" s="334">
        <v>1114</v>
      </c>
      <c r="BD232" s="211">
        <v>0.92756036636136552</v>
      </c>
      <c r="BE232" s="334">
        <v>757</v>
      </c>
      <c r="BF232" s="211">
        <v>0.63030807660283095</v>
      </c>
      <c r="BG232" s="212">
        <v>1128</v>
      </c>
      <c r="BH232" s="211">
        <v>0.83617494440326168</v>
      </c>
      <c r="BI232" s="212">
        <v>1014</v>
      </c>
      <c r="BJ232" s="211">
        <v>0.89893617021276595</v>
      </c>
      <c r="BK232" s="212">
        <v>1050</v>
      </c>
      <c r="BL232" s="211">
        <v>0.77835433654558928</v>
      </c>
      <c r="BM232" s="212">
        <v>421</v>
      </c>
      <c r="BN232" s="211">
        <v>0.40095238095238095</v>
      </c>
    </row>
    <row r="233" spans="3:66" x14ac:dyDescent="0.3">
      <c r="C233" s="195" t="s">
        <v>185</v>
      </c>
      <c r="D233" s="219">
        <v>4184</v>
      </c>
      <c r="E233" s="342">
        <v>3326</v>
      </c>
      <c r="F233" s="220">
        <v>0.7949330783938815</v>
      </c>
      <c r="G233" s="342">
        <v>2099</v>
      </c>
      <c r="H233" s="221">
        <v>0.63108839446782927</v>
      </c>
      <c r="I233" s="342">
        <v>3529</v>
      </c>
      <c r="J233" s="221">
        <v>0.84345124282982786</v>
      </c>
      <c r="K233" s="342">
        <v>879</v>
      </c>
      <c r="L233" s="221">
        <v>0.24907905922357609</v>
      </c>
      <c r="M233" s="342">
        <v>3152</v>
      </c>
      <c r="N233" s="221">
        <v>0.89317086993482575</v>
      </c>
      <c r="O233" s="342">
        <v>2061</v>
      </c>
      <c r="P233" s="221">
        <v>0.58401813544913572</v>
      </c>
      <c r="Q233" s="219">
        <v>3311</v>
      </c>
      <c r="R233" s="343">
        <v>0.96677740863787376</v>
      </c>
      <c r="S233" s="219">
        <v>3201</v>
      </c>
      <c r="T233" s="221">
        <v>0.79134799235181641</v>
      </c>
      <c r="U233" s="219">
        <v>2883</v>
      </c>
      <c r="V233" s="221">
        <v>0.68905353728489482</v>
      </c>
      <c r="W233" s="219">
        <v>1089</v>
      </c>
      <c r="X233" s="344">
        <v>0.37773152965660772</v>
      </c>
      <c r="Y233" s="225">
        <v>164</v>
      </c>
      <c r="Z233" s="338">
        <v>89</v>
      </c>
      <c r="AA233" s="197">
        <v>0.54268292682926833</v>
      </c>
      <c r="AB233" s="336">
        <v>64</v>
      </c>
      <c r="AC233" s="37">
        <v>0.7191011235955056</v>
      </c>
      <c r="AD233" s="336">
        <v>99</v>
      </c>
      <c r="AE233" s="37">
        <v>0.60365853658536583</v>
      </c>
      <c r="AF233" s="336">
        <v>3</v>
      </c>
      <c r="AG233" s="37">
        <v>3.0303030303030304E-2</v>
      </c>
      <c r="AH233" s="336">
        <v>81</v>
      </c>
      <c r="AI233" s="37">
        <v>0.81818181818181823</v>
      </c>
      <c r="AJ233" s="336">
        <v>28</v>
      </c>
      <c r="AK233" s="37">
        <v>0.28282828282828282</v>
      </c>
      <c r="AL233" s="207">
        <v>85</v>
      </c>
      <c r="AM233" s="208">
        <v>0.51829268292682928</v>
      </c>
      <c r="AN233" s="207">
        <v>85</v>
      </c>
      <c r="AO233" s="208">
        <v>1</v>
      </c>
      <c r="AP233" s="207">
        <v>58</v>
      </c>
      <c r="AQ233" s="208">
        <v>0.35365853658536583</v>
      </c>
      <c r="AR233" s="207">
        <v>12</v>
      </c>
      <c r="AS233" s="208">
        <v>0.20689655172413793</v>
      </c>
      <c r="AT233" s="228">
        <v>3972</v>
      </c>
      <c r="AU233" s="340">
        <v>3205</v>
      </c>
      <c r="AV233" s="210">
        <v>0.80689828801611274</v>
      </c>
      <c r="AW233" s="334">
        <v>2015</v>
      </c>
      <c r="AX233" s="211">
        <v>0.62870514820592827</v>
      </c>
      <c r="AY233" s="334">
        <v>3401</v>
      </c>
      <c r="AZ233" s="211">
        <v>0.85624370594159116</v>
      </c>
      <c r="BA233" s="334">
        <v>859</v>
      </c>
      <c r="BB233" s="211">
        <v>0.25257277271390766</v>
      </c>
      <c r="BC233" s="334">
        <v>3043</v>
      </c>
      <c r="BD233" s="211">
        <v>0.89473684210526316</v>
      </c>
      <c r="BE233" s="334">
        <v>2010</v>
      </c>
      <c r="BF233" s="211">
        <v>0.59100264628050569</v>
      </c>
      <c r="BG233" s="212">
        <v>3198</v>
      </c>
      <c r="BH233" s="211">
        <v>0.80513595166163143</v>
      </c>
      <c r="BI233" s="212">
        <v>3089</v>
      </c>
      <c r="BJ233" s="211">
        <v>0.96591619762351466</v>
      </c>
      <c r="BK233" s="212">
        <v>2800</v>
      </c>
      <c r="BL233" s="211">
        <v>0.70493454179254789</v>
      </c>
      <c r="BM233" s="212">
        <v>1063</v>
      </c>
      <c r="BN233" s="211">
        <v>0.37964285714285712</v>
      </c>
    </row>
    <row r="234" spans="3:66" x14ac:dyDescent="0.3">
      <c r="C234" s="186" t="s">
        <v>1353</v>
      </c>
      <c r="D234" s="219">
        <v>452</v>
      </c>
      <c r="E234" s="342">
        <v>388</v>
      </c>
      <c r="F234" s="220">
        <v>0.8584070796460177</v>
      </c>
      <c r="G234" s="342">
        <v>241</v>
      </c>
      <c r="H234" s="221">
        <v>0.62113402061855671</v>
      </c>
      <c r="I234" s="342">
        <v>380</v>
      </c>
      <c r="J234" s="221">
        <v>0.84070796460176989</v>
      </c>
      <c r="K234" s="342">
        <v>97</v>
      </c>
      <c r="L234" s="221">
        <v>0.25526315789473686</v>
      </c>
      <c r="M234" s="342">
        <v>346</v>
      </c>
      <c r="N234" s="221">
        <v>0.91052631578947374</v>
      </c>
      <c r="O234" s="342">
        <v>219</v>
      </c>
      <c r="P234" s="221">
        <v>0.57631578947368423</v>
      </c>
      <c r="Q234" s="219">
        <v>360</v>
      </c>
      <c r="R234" s="343">
        <v>0.94166666666666665</v>
      </c>
      <c r="S234" s="219">
        <v>339</v>
      </c>
      <c r="T234" s="221">
        <v>0.79646017699115046</v>
      </c>
      <c r="U234" s="219">
        <v>324</v>
      </c>
      <c r="V234" s="221">
        <v>0.7168141592920354</v>
      </c>
      <c r="W234" s="219">
        <v>118</v>
      </c>
      <c r="X234" s="344">
        <v>0.36419753086419754</v>
      </c>
      <c r="Y234" s="225">
        <v>13</v>
      </c>
      <c r="Z234" s="338">
        <v>7</v>
      </c>
      <c r="AA234" s="197">
        <v>0.53846153846153844</v>
      </c>
      <c r="AB234" s="336">
        <v>6</v>
      </c>
      <c r="AC234" s="37">
        <v>0.8571428571428571</v>
      </c>
      <c r="AD234" s="336">
        <v>6</v>
      </c>
      <c r="AE234" s="37">
        <v>0.46153846153846156</v>
      </c>
      <c r="AF234" s="336">
        <v>0</v>
      </c>
      <c r="AG234" s="37">
        <v>0</v>
      </c>
      <c r="AH234" s="336">
        <v>5</v>
      </c>
      <c r="AI234" s="37">
        <v>0.83333333333333337</v>
      </c>
      <c r="AJ234" s="336">
        <v>2</v>
      </c>
      <c r="AK234" s="37">
        <v>0.33333333333333331</v>
      </c>
      <c r="AL234" s="207">
        <v>4</v>
      </c>
      <c r="AM234" s="208">
        <v>0.30769230769230771</v>
      </c>
      <c r="AN234" s="207">
        <v>4</v>
      </c>
      <c r="AO234" s="208">
        <v>1</v>
      </c>
      <c r="AP234" s="207">
        <v>2</v>
      </c>
      <c r="AQ234" s="208">
        <v>0.15384615384615385</v>
      </c>
      <c r="AR234" s="207">
        <v>1</v>
      </c>
      <c r="AS234" s="208">
        <v>0.5</v>
      </c>
      <c r="AT234" s="228">
        <v>432</v>
      </c>
      <c r="AU234" s="340">
        <v>376</v>
      </c>
      <c r="AV234" s="210">
        <v>0.87037037037037035</v>
      </c>
      <c r="AW234" s="334">
        <v>230</v>
      </c>
      <c r="AX234" s="211">
        <v>0.61170212765957444</v>
      </c>
      <c r="AY234" s="334">
        <v>368</v>
      </c>
      <c r="AZ234" s="211">
        <v>0.85185185185185186</v>
      </c>
      <c r="BA234" s="334">
        <v>92</v>
      </c>
      <c r="BB234" s="211">
        <v>0.25</v>
      </c>
      <c r="BC234" s="334">
        <v>335</v>
      </c>
      <c r="BD234" s="211">
        <v>0.91032608695652173</v>
      </c>
      <c r="BE234" s="334">
        <v>211</v>
      </c>
      <c r="BF234" s="211">
        <v>0.57336956521739135</v>
      </c>
      <c r="BG234" s="212">
        <v>351</v>
      </c>
      <c r="BH234" s="211">
        <v>0.8125</v>
      </c>
      <c r="BI234" s="212">
        <v>330</v>
      </c>
      <c r="BJ234" s="211">
        <v>0.94017094017094016</v>
      </c>
      <c r="BK234" s="212">
        <v>318</v>
      </c>
      <c r="BL234" s="211">
        <v>0.73611111111111116</v>
      </c>
      <c r="BM234" s="212">
        <v>113</v>
      </c>
      <c r="BN234" s="211">
        <v>0.35534591194968551</v>
      </c>
    </row>
    <row r="235" spans="3:66" x14ac:dyDescent="0.3">
      <c r="C235" s="186" t="s">
        <v>1354</v>
      </c>
      <c r="D235" s="219">
        <v>836</v>
      </c>
      <c r="E235" s="342">
        <v>620</v>
      </c>
      <c r="F235" s="220">
        <v>0.74162679425837319</v>
      </c>
      <c r="G235" s="342">
        <v>331</v>
      </c>
      <c r="H235" s="221">
        <v>0.53387096774193543</v>
      </c>
      <c r="I235" s="342">
        <v>686</v>
      </c>
      <c r="J235" s="221">
        <v>0.82057416267942584</v>
      </c>
      <c r="K235" s="342">
        <v>163</v>
      </c>
      <c r="L235" s="221">
        <v>0.23760932944606414</v>
      </c>
      <c r="M235" s="342">
        <v>604</v>
      </c>
      <c r="N235" s="221">
        <v>0.88046647230320696</v>
      </c>
      <c r="O235" s="342">
        <v>381</v>
      </c>
      <c r="P235" s="221">
        <v>0.55539358600583089</v>
      </c>
      <c r="Q235" s="219">
        <v>651</v>
      </c>
      <c r="R235" s="343">
        <v>0.95545314900153611</v>
      </c>
      <c r="S235" s="219">
        <v>622</v>
      </c>
      <c r="T235" s="221">
        <v>0.7787081339712919</v>
      </c>
      <c r="U235" s="219">
        <v>551</v>
      </c>
      <c r="V235" s="221">
        <v>0.65909090909090906</v>
      </c>
      <c r="W235" s="219">
        <v>162</v>
      </c>
      <c r="X235" s="344">
        <v>0.29401088929219599</v>
      </c>
      <c r="Y235" s="225">
        <v>31</v>
      </c>
      <c r="Z235" s="338">
        <v>12</v>
      </c>
      <c r="AA235" s="197">
        <v>0.38709677419354838</v>
      </c>
      <c r="AB235" s="336">
        <v>10</v>
      </c>
      <c r="AC235" s="37">
        <v>0.83333333333333337</v>
      </c>
      <c r="AD235" s="336">
        <v>13</v>
      </c>
      <c r="AE235" s="37">
        <v>0.41935483870967744</v>
      </c>
      <c r="AF235" s="336">
        <v>0</v>
      </c>
      <c r="AG235" s="37">
        <v>0</v>
      </c>
      <c r="AH235" s="336">
        <v>11</v>
      </c>
      <c r="AI235" s="37">
        <v>0.84615384615384615</v>
      </c>
      <c r="AJ235" s="336">
        <v>4</v>
      </c>
      <c r="AK235" s="37">
        <v>0.30769230769230771</v>
      </c>
      <c r="AL235" s="207">
        <v>9</v>
      </c>
      <c r="AM235" s="208">
        <v>0.29032258064516131</v>
      </c>
      <c r="AN235" s="207">
        <v>9</v>
      </c>
      <c r="AO235" s="208">
        <v>1</v>
      </c>
      <c r="AP235" s="207">
        <v>7</v>
      </c>
      <c r="AQ235" s="208">
        <v>0.22580645161290322</v>
      </c>
      <c r="AR235" s="207">
        <v>3</v>
      </c>
      <c r="AS235" s="208">
        <v>0.42857142857142855</v>
      </c>
      <c r="AT235" s="228">
        <v>798</v>
      </c>
      <c r="AU235" s="340">
        <v>604</v>
      </c>
      <c r="AV235" s="210">
        <v>0.75689223057644106</v>
      </c>
      <c r="AW235" s="334">
        <v>319</v>
      </c>
      <c r="AX235" s="211">
        <v>0.52814569536423839</v>
      </c>
      <c r="AY235" s="334">
        <v>669</v>
      </c>
      <c r="AZ235" s="211">
        <v>0.83834586466165417</v>
      </c>
      <c r="BA235" s="334">
        <v>160</v>
      </c>
      <c r="BB235" s="211">
        <v>0.23916292974588937</v>
      </c>
      <c r="BC235" s="334">
        <v>589</v>
      </c>
      <c r="BD235" s="211">
        <v>0.88041853512705526</v>
      </c>
      <c r="BE235" s="334">
        <v>374</v>
      </c>
      <c r="BF235" s="211">
        <v>0.55904334828101643</v>
      </c>
      <c r="BG235" s="212">
        <v>638</v>
      </c>
      <c r="BH235" s="211">
        <v>0.79949874686716793</v>
      </c>
      <c r="BI235" s="212">
        <v>610</v>
      </c>
      <c r="BJ235" s="211">
        <v>0.9561128526645768</v>
      </c>
      <c r="BK235" s="212">
        <v>540</v>
      </c>
      <c r="BL235" s="211">
        <v>0.67669172932330823</v>
      </c>
      <c r="BM235" s="212">
        <v>158</v>
      </c>
      <c r="BN235" s="211">
        <v>0.29259259259259257</v>
      </c>
    </row>
    <row r="236" spans="3:66" x14ac:dyDescent="0.3">
      <c r="C236" s="186" t="s">
        <v>1355</v>
      </c>
      <c r="D236" s="219">
        <v>677</v>
      </c>
      <c r="E236" s="342">
        <v>636</v>
      </c>
      <c r="F236" s="220">
        <v>0.93943870014771047</v>
      </c>
      <c r="G236" s="342">
        <v>457</v>
      </c>
      <c r="H236" s="221">
        <v>0.71855345911949686</v>
      </c>
      <c r="I236" s="342">
        <v>618</v>
      </c>
      <c r="J236" s="221">
        <v>0.91285081240768096</v>
      </c>
      <c r="K236" s="342">
        <v>148</v>
      </c>
      <c r="L236" s="221">
        <v>0.23948220064724918</v>
      </c>
      <c r="M236" s="342">
        <v>553</v>
      </c>
      <c r="N236" s="221">
        <v>0.89482200647249188</v>
      </c>
      <c r="O236" s="342">
        <v>358</v>
      </c>
      <c r="P236" s="221">
        <v>0.57928802588996764</v>
      </c>
      <c r="Q236" s="219">
        <v>594</v>
      </c>
      <c r="R236" s="343">
        <v>0.95622895622895621</v>
      </c>
      <c r="S236" s="219">
        <v>568</v>
      </c>
      <c r="T236" s="221">
        <v>0.87740029542097486</v>
      </c>
      <c r="U236" s="219">
        <v>571</v>
      </c>
      <c r="V236" s="221">
        <v>0.84342688330871496</v>
      </c>
      <c r="W236" s="219">
        <v>238</v>
      </c>
      <c r="X236" s="344">
        <v>0.41681260945709281</v>
      </c>
      <c r="Y236" s="225">
        <v>20</v>
      </c>
      <c r="Z236" s="338">
        <v>15</v>
      </c>
      <c r="AA236" s="197">
        <v>0.75</v>
      </c>
      <c r="AB236" s="336">
        <v>9</v>
      </c>
      <c r="AC236" s="37">
        <v>0.6</v>
      </c>
      <c r="AD236" s="336">
        <v>13</v>
      </c>
      <c r="AE236" s="37">
        <v>0.65</v>
      </c>
      <c r="AF236" s="336">
        <v>2</v>
      </c>
      <c r="AG236" s="37">
        <v>0.15384615384615385</v>
      </c>
      <c r="AH236" s="336">
        <v>12</v>
      </c>
      <c r="AI236" s="37">
        <v>0.92307692307692313</v>
      </c>
      <c r="AJ236" s="336">
        <v>6</v>
      </c>
      <c r="AK236" s="37">
        <v>0.46153846153846156</v>
      </c>
      <c r="AL236" s="207">
        <v>13</v>
      </c>
      <c r="AM236" s="208">
        <v>0.65</v>
      </c>
      <c r="AN236" s="207">
        <v>13</v>
      </c>
      <c r="AO236" s="208">
        <v>1</v>
      </c>
      <c r="AP236" s="207">
        <v>11</v>
      </c>
      <c r="AQ236" s="208">
        <v>0.55000000000000004</v>
      </c>
      <c r="AR236" s="207">
        <v>3</v>
      </c>
      <c r="AS236" s="208">
        <v>0.27272727272727271</v>
      </c>
      <c r="AT236" s="228">
        <v>656</v>
      </c>
      <c r="AU236" s="340">
        <v>620</v>
      </c>
      <c r="AV236" s="210">
        <v>0.94512195121951215</v>
      </c>
      <c r="AW236" s="334">
        <v>447</v>
      </c>
      <c r="AX236" s="211">
        <v>0.72096774193548385</v>
      </c>
      <c r="AY236" s="334">
        <v>604</v>
      </c>
      <c r="AZ236" s="211">
        <v>0.92073170731707321</v>
      </c>
      <c r="BA236" s="334">
        <v>145</v>
      </c>
      <c r="BB236" s="211">
        <v>0.24006622516556292</v>
      </c>
      <c r="BC236" s="334">
        <v>540</v>
      </c>
      <c r="BD236" s="211">
        <v>0.89403973509933776</v>
      </c>
      <c r="BE236" s="334">
        <v>351</v>
      </c>
      <c r="BF236" s="211">
        <v>0.58112582781456956</v>
      </c>
      <c r="BG236" s="212">
        <v>580</v>
      </c>
      <c r="BH236" s="211">
        <v>0.88414634146341464</v>
      </c>
      <c r="BI236" s="212">
        <v>554</v>
      </c>
      <c r="BJ236" s="211">
        <v>0.95517241379310347</v>
      </c>
      <c r="BK236" s="212">
        <v>559</v>
      </c>
      <c r="BL236" s="211">
        <v>0.85213414634146345</v>
      </c>
      <c r="BM236" s="212">
        <v>234</v>
      </c>
      <c r="BN236" s="211">
        <v>0.41860465116279072</v>
      </c>
    </row>
    <row r="237" spans="3:66" x14ac:dyDescent="0.3">
      <c r="C237" s="186" t="s">
        <v>1356</v>
      </c>
      <c r="D237" s="219">
        <v>655</v>
      </c>
      <c r="E237" s="342">
        <v>548</v>
      </c>
      <c r="F237" s="220">
        <v>0.83664122137404584</v>
      </c>
      <c r="G237" s="342">
        <v>324</v>
      </c>
      <c r="H237" s="221">
        <v>0.59124087591240881</v>
      </c>
      <c r="I237" s="342">
        <v>582</v>
      </c>
      <c r="J237" s="221">
        <v>0.88854961832061063</v>
      </c>
      <c r="K237" s="342">
        <v>142</v>
      </c>
      <c r="L237" s="221">
        <v>0.24398625429553264</v>
      </c>
      <c r="M237" s="342">
        <v>529</v>
      </c>
      <c r="N237" s="221">
        <v>0.90893470790378006</v>
      </c>
      <c r="O237" s="342">
        <v>350</v>
      </c>
      <c r="P237" s="221">
        <v>0.60137457044673537</v>
      </c>
      <c r="Q237" s="219">
        <v>520</v>
      </c>
      <c r="R237" s="343">
        <v>0.98653846153846159</v>
      </c>
      <c r="S237" s="219">
        <v>513</v>
      </c>
      <c r="T237" s="221">
        <v>0.79389312977099236</v>
      </c>
      <c r="U237" s="219">
        <v>462</v>
      </c>
      <c r="V237" s="221">
        <v>0.70534351145038165</v>
      </c>
      <c r="W237" s="219">
        <v>171</v>
      </c>
      <c r="X237" s="344">
        <v>0.37012987012987014</v>
      </c>
      <c r="Y237" s="225">
        <v>32</v>
      </c>
      <c r="Z237" s="338">
        <v>18</v>
      </c>
      <c r="AA237" s="197">
        <v>0.5625</v>
      </c>
      <c r="AB237" s="336">
        <v>8</v>
      </c>
      <c r="AC237" s="37">
        <v>0.44444444444444442</v>
      </c>
      <c r="AD237" s="336">
        <v>22</v>
      </c>
      <c r="AE237" s="37">
        <v>0.6875</v>
      </c>
      <c r="AF237" s="336">
        <v>0</v>
      </c>
      <c r="AG237" s="37">
        <v>0</v>
      </c>
      <c r="AH237" s="336">
        <v>18</v>
      </c>
      <c r="AI237" s="37">
        <v>0.81818181818181823</v>
      </c>
      <c r="AJ237" s="336">
        <v>4</v>
      </c>
      <c r="AK237" s="37">
        <v>0.18181818181818182</v>
      </c>
      <c r="AL237" s="207">
        <v>19</v>
      </c>
      <c r="AM237" s="208">
        <v>0.59375</v>
      </c>
      <c r="AN237" s="207">
        <v>19</v>
      </c>
      <c r="AO237" s="208">
        <v>1</v>
      </c>
      <c r="AP237" s="207">
        <v>11</v>
      </c>
      <c r="AQ237" s="208">
        <v>0.34375</v>
      </c>
      <c r="AR237" s="207">
        <v>0</v>
      </c>
      <c r="AS237" s="208">
        <v>0</v>
      </c>
      <c r="AT237" s="228">
        <v>612</v>
      </c>
      <c r="AU237" s="340">
        <v>524</v>
      </c>
      <c r="AV237" s="210">
        <v>0.85620915032679734</v>
      </c>
      <c r="AW237" s="334">
        <v>311</v>
      </c>
      <c r="AX237" s="211">
        <v>0.59351145038167941</v>
      </c>
      <c r="AY237" s="334">
        <v>554</v>
      </c>
      <c r="AZ237" s="211">
        <v>0.90522875816993464</v>
      </c>
      <c r="BA237" s="334">
        <v>138</v>
      </c>
      <c r="BB237" s="211">
        <v>0.24909747292418771</v>
      </c>
      <c r="BC237" s="334">
        <v>505</v>
      </c>
      <c r="BD237" s="211">
        <v>0.91155234657039708</v>
      </c>
      <c r="BE237" s="334">
        <v>341</v>
      </c>
      <c r="BF237" s="211">
        <v>0.6155234657039711</v>
      </c>
      <c r="BG237" s="212">
        <v>496</v>
      </c>
      <c r="BH237" s="211">
        <v>0.81045751633986929</v>
      </c>
      <c r="BI237" s="212">
        <v>489</v>
      </c>
      <c r="BJ237" s="211">
        <v>0.98588709677419351</v>
      </c>
      <c r="BK237" s="212">
        <v>446</v>
      </c>
      <c r="BL237" s="211">
        <v>0.72875816993464049</v>
      </c>
      <c r="BM237" s="212">
        <v>168</v>
      </c>
      <c r="BN237" s="211">
        <v>0.37668161434977576</v>
      </c>
    </row>
    <row r="238" spans="3:66" x14ac:dyDescent="0.3">
      <c r="C238" s="186" t="s">
        <v>1357</v>
      </c>
      <c r="D238" s="219">
        <v>444</v>
      </c>
      <c r="E238" s="342">
        <v>400</v>
      </c>
      <c r="F238" s="220">
        <v>0.90090090090090091</v>
      </c>
      <c r="G238" s="342">
        <v>237</v>
      </c>
      <c r="H238" s="221">
        <v>0.59250000000000003</v>
      </c>
      <c r="I238" s="342">
        <v>363</v>
      </c>
      <c r="J238" s="221">
        <v>0.81756756756756754</v>
      </c>
      <c r="K238" s="342">
        <v>107</v>
      </c>
      <c r="L238" s="221">
        <v>0.29476584022038566</v>
      </c>
      <c r="M238" s="342">
        <v>310</v>
      </c>
      <c r="N238" s="221">
        <v>0.85399449035812669</v>
      </c>
      <c r="O238" s="342">
        <v>212</v>
      </c>
      <c r="P238" s="221">
        <v>0.58402203856749313</v>
      </c>
      <c r="Q238" s="219">
        <v>325</v>
      </c>
      <c r="R238" s="343">
        <v>0.97538461538461541</v>
      </c>
      <c r="S238" s="219">
        <v>317</v>
      </c>
      <c r="T238" s="221">
        <v>0.73198198198198194</v>
      </c>
      <c r="U238" s="219">
        <v>306</v>
      </c>
      <c r="V238" s="221">
        <v>0.68918918918918914</v>
      </c>
      <c r="W238" s="219">
        <v>111</v>
      </c>
      <c r="X238" s="344">
        <v>0.36274509803921567</v>
      </c>
      <c r="Y238" s="225">
        <v>10</v>
      </c>
      <c r="Z238" s="338">
        <v>8</v>
      </c>
      <c r="AA238" s="197">
        <v>0.8</v>
      </c>
      <c r="AB238" s="336">
        <v>6</v>
      </c>
      <c r="AC238" s="37">
        <v>0.75</v>
      </c>
      <c r="AD238" s="336">
        <v>7</v>
      </c>
      <c r="AE238" s="37">
        <v>0.7</v>
      </c>
      <c r="AF238" s="336">
        <v>0</v>
      </c>
      <c r="AG238" s="37">
        <v>0</v>
      </c>
      <c r="AH238" s="336">
        <v>4</v>
      </c>
      <c r="AI238" s="37">
        <v>0.5714285714285714</v>
      </c>
      <c r="AJ238" s="336">
        <v>2</v>
      </c>
      <c r="AK238" s="37">
        <v>0.2857142857142857</v>
      </c>
      <c r="AL238" s="207">
        <v>4</v>
      </c>
      <c r="AM238" s="208">
        <v>0.4</v>
      </c>
      <c r="AN238" s="207">
        <v>4</v>
      </c>
      <c r="AO238" s="208">
        <v>1</v>
      </c>
      <c r="AP238" s="207">
        <v>4</v>
      </c>
      <c r="AQ238" s="208">
        <v>0.4</v>
      </c>
      <c r="AR238" s="207">
        <v>1</v>
      </c>
      <c r="AS238" s="208">
        <v>0.25</v>
      </c>
      <c r="AT238" s="228">
        <v>423</v>
      </c>
      <c r="AU238" s="340">
        <v>383</v>
      </c>
      <c r="AV238" s="210">
        <v>0.90543735224586286</v>
      </c>
      <c r="AW238" s="334">
        <v>231</v>
      </c>
      <c r="AX238" s="211">
        <v>0.60313315926892952</v>
      </c>
      <c r="AY238" s="334">
        <v>351</v>
      </c>
      <c r="AZ238" s="211">
        <v>0.82978723404255317</v>
      </c>
      <c r="BA238" s="334">
        <v>105</v>
      </c>
      <c r="BB238" s="211">
        <v>0.29914529914529914</v>
      </c>
      <c r="BC238" s="334">
        <v>302</v>
      </c>
      <c r="BD238" s="211">
        <v>0.86039886039886038</v>
      </c>
      <c r="BE238" s="334">
        <v>208</v>
      </c>
      <c r="BF238" s="211">
        <v>0.59259259259259256</v>
      </c>
      <c r="BG238" s="212">
        <v>315</v>
      </c>
      <c r="BH238" s="211">
        <v>0.74468085106382975</v>
      </c>
      <c r="BI238" s="212">
        <v>307</v>
      </c>
      <c r="BJ238" s="211">
        <v>0.97460317460317458</v>
      </c>
      <c r="BK238" s="212">
        <v>297</v>
      </c>
      <c r="BL238" s="211">
        <v>0.7021276595744681</v>
      </c>
      <c r="BM238" s="212">
        <v>110</v>
      </c>
      <c r="BN238" s="211">
        <v>0.37037037037037035</v>
      </c>
    </row>
    <row r="239" spans="3:66" x14ac:dyDescent="0.3">
      <c r="C239" s="186" t="s">
        <v>1358</v>
      </c>
      <c r="D239" s="219">
        <v>443</v>
      </c>
      <c r="E239" s="342">
        <v>352</v>
      </c>
      <c r="F239" s="220">
        <v>0.79458239277652365</v>
      </c>
      <c r="G239" s="342">
        <v>288</v>
      </c>
      <c r="H239" s="221">
        <v>0.81818181818181823</v>
      </c>
      <c r="I239" s="342">
        <v>367</v>
      </c>
      <c r="J239" s="221">
        <v>0.82844243792325056</v>
      </c>
      <c r="K239" s="342">
        <v>78</v>
      </c>
      <c r="L239" s="221">
        <v>0.21253405994550409</v>
      </c>
      <c r="M239" s="342">
        <v>323</v>
      </c>
      <c r="N239" s="221">
        <v>0.88010899182561309</v>
      </c>
      <c r="O239" s="342">
        <v>213</v>
      </c>
      <c r="P239" s="221">
        <v>0.5803814713896458</v>
      </c>
      <c r="Q239" s="219">
        <v>350</v>
      </c>
      <c r="R239" s="343">
        <v>0.97428571428571431</v>
      </c>
      <c r="S239" s="219">
        <v>341</v>
      </c>
      <c r="T239" s="221">
        <v>0.79006772009029347</v>
      </c>
      <c r="U239" s="219">
        <v>325</v>
      </c>
      <c r="V239" s="221">
        <v>0.73363431151241532</v>
      </c>
      <c r="W239" s="219">
        <v>156</v>
      </c>
      <c r="X239" s="344">
        <v>0.48</v>
      </c>
      <c r="Y239" s="225">
        <v>21</v>
      </c>
      <c r="Z239" s="338">
        <v>13</v>
      </c>
      <c r="AA239" s="197">
        <v>0.61904761904761907</v>
      </c>
      <c r="AB239" s="336">
        <v>12</v>
      </c>
      <c r="AC239" s="37">
        <v>0.92307692307692313</v>
      </c>
      <c r="AD239" s="336">
        <v>13</v>
      </c>
      <c r="AE239" s="37">
        <v>0.61904761904761907</v>
      </c>
      <c r="AF239" s="336">
        <v>0</v>
      </c>
      <c r="AG239" s="37">
        <v>0</v>
      </c>
      <c r="AH239" s="336">
        <v>11</v>
      </c>
      <c r="AI239" s="37">
        <v>0.84615384615384615</v>
      </c>
      <c r="AJ239" s="336">
        <v>3</v>
      </c>
      <c r="AK239" s="37">
        <v>0.23076923076923078</v>
      </c>
      <c r="AL239" s="207">
        <v>13</v>
      </c>
      <c r="AM239" s="208">
        <v>0.61904761904761907</v>
      </c>
      <c r="AN239" s="207">
        <v>13</v>
      </c>
      <c r="AO239" s="208">
        <v>1</v>
      </c>
      <c r="AP239" s="207">
        <v>11</v>
      </c>
      <c r="AQ239" s="208">
        <v>0.52380952380952384</v>
      </c>
      <c r="AR239" s="207">
        <v>1</v>
      </c>
      <c r="AS239" s="208">
        <v>9.0909090909090912E-2</v>
      </c>
      <c r="AT239" s="228">
        <v>419</v>
      </c>
      <c r="AU239" s="340">
        <v>336</v>
      </c>
      <c r="AV239" s="210">
        <v>0.80190930787589498</v>
      </c>
      <c r="AW239" s="334">
        <v>273</v>
      </c>
      <c r="AX239" s="211">
        <v>0.8125</v>
      </c>
      <c r="AY239" s="334">
        <v>352</v>
      </c>
      <c r="AZ239" s="211">
        <v>0.84009546539379476</v>
      </c>
      <c r="BA239" s="334">
        <v>77</v>
      </c>
      <c r="BB239" s="211">
        <v>0.21875</v>
      </c>
      <c r="BC239" s="334">
        <v>310</v>
      </c>
      <c r="BD239" s="211">
        <v>0.88068181818181823</v>
      </c>
      <c r="BE239" s="334">
        <v>208</v>
      </c>
      <c r="BF239" s="211">
        <v>0.59090909090909094</v>
      </c>
      <c r="BG239" s="212">
        <v>335</v>
      </c>
      <c r="BH239" s="211">
        <v>0.7995226730310262</v>
      </c>
      <c r="BI239" s="212">
        <v>326</v>
      </c>
      <c r="BJ239" s="211">
        <v>0.9731343283582089</v>
      </c>
      <c r="BK239" s="212">
        <v>312</v>
      </c>
      <c r="BL239" s="211">
        <v>0.74463007159904537</v>
      </c>
      <c r="BM239" s="212">
        <v>153</v>
      </c>
      <c r="BN239" s="211">
        <v>0.49038461538461536</v>
      </c>
    </row>
    <row r="240" spans="3:66" x14ac:dyDescent="0.3">
      <c r="C240" s="186" t="s">
        <v>1359</v>
      </c>
      <c r="D240" s="219">
        <v>677</v>
      </c>
      <c r="E240" s="342">
        <v>382</v>
      </c>
      <c r="F240" s="220">
        <v>0.56425406203840478</v>
      </c>
      <c r="G240" s="342">
        <v>221</v>
      </c>
      <c r="H240" s="221">
        <v>0.57853403141361259</v>
      </c>
      <c r="I240" s="342">
        <v>533</v>
      </c>
      <c r="J240" s="221">
        <v>0.78729689807976366</v>
      </c>
      <c r="K240" s="342">
        <v>144</v>
      </c>
      <c r="L240" s="221">
        <v>0.27016885553470921</v>
      </c>
      <c r="M240" s="342">
        <v>487</v>
      </c>
      <c r="N240" s="221">
        <v>0.91369606003752346</v>
      </c>
      <c r="O240" s="342">
        <v>328</v>
      </c>
      <c r="P240" s="221">
        <v>0.61538461538461542</v>
      </c>
      <c r="Q240" s="219">
        <v>511</v>
      </c>
      <c r="R240" s="343">
        <v>0.98043052837573386</v>
      </c>
      <c r="S240" s="219">
        <v>501</v>
      </c>
      <c r="T240" s="221">
        <v>0.75480059084194973</v>
      </c>
      <c r="U240" s="219">
        <v>344</v>
      </c>
      <c r="V240" s="221">
        <v>0.50812407680945348</v>
      </c>
      <c r="W240" s="219">
        <v>133</v>
      </c>
      <c r="X240" s="344">
        <v>0.38662790697674421</v>
      </c>
      <c r="Y240" s="225">
        <v>37</v>
      </c>
      <c r="Z240" s="338">
        <v>16</v>
      </c>
      <c r="AA240" s="197">
        <v>0.43243243243243246</v>
      </c>
      <c r="AB240" s="336">
        <v>13</v>
      </c>
      <c r="AC240" s="37">
        <v>0.8125</v>
      </c>
      <c r="AD240" s="336">
        <v>25</v>
      </c>
      <c r="AE240" s="37">
        <v>0.67567567567567566</v>
      </c>
      <c r="AF240" s="336">
        <v>1</v>
      </c>
      <c r="AG240" s="37">
        <v>0.04</v>
      </c>
      <c r="AH240" s="336">
        <v>20</v>
      </c>
      <c r="AI240" s="37">
        <v>0.8</v>
      </c>
      <c r="AJ240" s="336">
        <v>7</v>
      </c>
      <c r="AK240" s="37">
        <v>0.28000000000000003</v>
      </c>
      <c r="AL240" s="207">
        <v>23</v>
      </c>
      <c r="AM240" s="208">
        <v>0.6216216216216216</v>
      </c>
      <c r="AN240" s="207">
        <v>23</v>
      </c>
      <c r="AO240" s="208">
        <v>1</v>
      </c>
      <c r="AP240" s="207">
        <v>12</v>
      </c>
      <c r="AQ240" s="208">
        <v>0.32432432432432434</v>
      </c>
      <c r="AR240" s="207">
        <v>3</v>
      </c>
      <c r="AS240" s="208">
        <v>0.25</v>
      </c>
      <c r="AT240" s="228">
        <v>632</v>
      </c>
      <c r="AU240" s="340">
        <v>362</v>
      </c>
      <c r="AV240" s="210">
        <v>0.57278481012658233</v>
      </c>
      <c r="AW240" s="334">
        <v>204</v>
      </c>
      <c r="AX240" s="211">
        <v>0.56353591160220995</v>
      </c>
      <c r="AY240" s="334">
        <v>503</v>
      </c>
      <c r="AZ240" s="211">
        <v>0.79588607594936711</v>
      </c>
      <c r="BA240" s="334">
        <v>142</v>
      </c>
      <c r="BB240" s="211">
        <v>0.28230616302186878</v>
      </c>
      <c r="BC240" s="334">
        <v>462</v>
      </c>
      <c r="BD240" s="211">
        <v>0.91848906560636179</v>
      </c>
      <c r="BE240" s="334">
        <v>317</v>
      </c>
      <c r="BF240" s="211">
        <v>0.63021868787276347</v>
      </c>
      <c r="BG240" s="212">
        <v>483</v>
      </c>
      <c r="BH240" s="211">
        <v>0.76424050632911389</v>
      </c>
      <c r="BI240" s="212">
        <v>473</v>
      </c>
      <c r="BJ240" s="211">
        <v>0.97929606625258803</v>
      </c>
      <c r="BK240" s="212">
        <v>328</v>
      </c>
      <c r="BL240" s="211">
        <v>0.51898734177215189</v>
      </c>
      <c r="BM240" s="212">
        <v>127</v>
      </c>
      <c r="BN240" s="211">
        <v>0.38719512195121952</v>
      </c>
    </row>
    <row r="241" spans="3:66" x14ac:dyDescent="0.3">
      <c r="C241" s="195" t="s">
        <v>248</v>
      </c>
      <c r="D241" s="219">
        <v>3910</v>
      </c>
      <c r="E241" s="342">
        <v>3409</v>
      </c>
      <c r="F241" s="220">
        <v>0.87186700767263425</v>
      </c>
      <c r="G241" s="342">
        <v>2589</v>
      </c>
      <c r="H241" s="221">
        <v>0.75946025227339398</v>
      </c>
      <c r="I241" s="342">
        <v>3472</v>
      </c>
      <c r="J241" s="221">
        <v>0.88797953964194376</v>
      </c>
      <c r="K241" s="342">
        <v>1086</v>
      </c>
      <c r="L241" s="221">
        <v>0.31278801843317972</v>
      </c>
      <c r="M241" s="342">
        <v>3215</v>
      </c>
      <c r="N241" s="221">
        <v>0.92597926267281105</v>
      </c>
      <c r="O241" s="342">
        <v>2228</v>
      </c>
      <c r="P241" s="221">
        <v>0.64170506912442393</v>
      </c>
      <c r="Q241" s="219">
        <v>3259</v>
      </c>
      <c r="R241" s="343">
        <v>0.94262043571647747</v>
      </c>
      <c r="S241" s="219">
        <v>3072</v>
      </c>
      <c r="T241" s="221">
        <v>0.83350383631713554</v>
      </c>
      <c r="U241" s="219">
        <v>3027</v>
      </c>
      <c r="V241" s="221">
        <v>0.77416879795396421</v>
      </c>
      <c r="W241" s="219">
        <v>1476</v>
      </c>
      <c r="X241" s="344">
        <v>0.48761149653121905</v>
      </c>
      <c r="Y241" s="225">
        <v>257</v>
      </c>
      <c r="Z241" s="338">
        <v>173</v>
      </c>
      <c r="AA241" s="197">
        <v>0.6731517509727627</v>
      </c>
      <c r="AB241" s="336">
        <v>141</v>
      </c>
      <c r="AC241" s="37">
        <v>0.81502890173410403</v>
      </c>
      <c r="AD241" s="336">
        <v>175</v>
      </c>
      <c r="AE241" s="37">
        <v>0.68093385214007784</v>
      </c>
      <c r="AF241" s="336">
        <v>28</v>
      </c>
      <c r="AG241" s="37">
        <v>0.16</v>
      </c>
      <c r="AH241" s="336">
        <v>160</v>
      </c>
      <c r="AI241" s="37">
        <v>0.91428571428571426</v>
      </c>
      <c r="AJ241" s="336">
        <v>80</v>
      </c>
      <c r="AK241" s="37">
        <v>0.45714285714285713</v>
      </c>
      <c r="AL241" s="207">
        <v>145</v>
      </c>
      <c r="AM241" s="208">
        <v>0.56420233463035019</v>
      </c>
      <c r="AN241" s="207">
        <v>139</v>
      </c>
      <c r="AO241" s="208">
        <v>0.95862068965517244</v>
      </c>
      <c r="AP241" s="207">
        <v>127</v>
      </c>
      <c r="AQ241" s="208">
        <v>0.49416342412451364</v>
      </c>
      <c r="AR241" s="207">
        <v>49</v>
      </c>
      <c r="AS241" s="208">
        <v>0.38582677165354329</v>
      </c>
      <c r="AT241" s="228">
        <v>3616</v>
      </c>
      <c r="AU241" s="340">
        <v>3212</v>
      </c>
      <c r="AV241" s="210">
        <v>0.88827433628318586</v>
      </c>
      <c r="AW241" s="334">
        <v>2434</v>
      </c>
      <c r="AX241" s="211">
        <v>0.75778331257783316</v>
      </c>
      <c r="AY241" s="334">
        <v>3276</v>
      </c>
      <c r="AZ241" s="211">
        <v>0.90597345132743368</v>
      </c>
      <c r="BA241" s="334">
        <v>1044</v>
      </c>
      <c r="BB241" s="211">
        <v>0.31868131868131866</v>
      </c>
      <c r="BC241" s="334">
        <v>3036</v>
      </c>
      <c r="BD241" s="211">
        <v>0.92673992673992678</v>
      </c>
      <c r="BE241" s="334">
        <v>2130</v>
      </c>
      <c r="BF241" s="211">
        <v>0.6501831501831502</v>
      </c>
      <c r="BG241" s="212">
        <v>3099</v>
      </c>
      <c r="BH241" s="211">
        <v>0.85702433628318586</v>
      </c>
      <c r="BI241" s="212">
        <v>2919</v>
      </c>
      <c r="BJ241" s="211">
        <v>0.94191674733785091</v>
      </c>
      <c r="BK241" s="212">
        <v>2887</v>
      </c>
      <c r="BL241" s="211">
        <v>0.79839601769911506</v>
      </c>
      <c r="BM241" s="212">
        <v>1419</v>
      </c>
      <c r="BN241" s="211">
        <v>0.49151368202286111</v>
      </c>
    </row>
    <row r="242" spans="3:66" x14ac:dyDescent="0.3">
      <c r="C242" s="186" t="s">
        <v>1361</v>
      </c>
      <c r="D242" s="219">
        <v>238</v>
      </c>
      <c r="E242" s="342">
        <v>225</v>
      </c>
      <c r="F242" s="220">
        <v>0.94537815126050417</v>
      </c>
      <c r="G242" s="342">
        <v>199</v>
      </c>
      <c r="H242" s="221">
        <v>0.88444444444444448</v>
      </c>
      <c r="I242" s="342">
        <v>222</v>
      </c>
      <c r="J242" s="221">
        <v>0.9327731092436975</v>
      </c>
      <c r="K242" s="342">
        <v>73</v>
      </c>
      <c r="L242" s="221">
        <v>0.32882882882882886</v>
      </c>
      <c r="M242" s="342">
        <v>203</v>
      </c>
      <c r="N242" s="221">
        <v>0.9144144144144144</v>
      </c>
      <c r="O242" s="342">
        <v>142</v>
      </c>
      <c r="P242" s="221">
        <v>0.63963963963963966</v>
      </c>
      <c r="Q242" s="219">
        <v>216</v>
      </c>
      <c r="R242" s="343">
        <v>0.97222222222222221</v>
      </c>
      <c r="S242" s="219">
        <v>210</v>
      </c>
      <c r="T242" s="221">
        <v>0.90756302521008403</v>
      </c>
      <c r="U242" s="219">
        <v>214</v>
      </c>
      <c r="V242" s="221">
        <v>0.89915966386554624</v>
      </c>
      <c r="W242" s="219">
        <v>127</v>
      </c>
      <c r="X242" s="344">
        <v>0.59345794392523366</v>
      </c>
      <c r="Y242" s="225">
        <v>8</v>
      </c>
      <c r="Z242" s="338">
        <v>4</v>
      </c>
      <c r="AA242" s="197">
        <v>0.5</v>
      </c>
      <c r="AB242" s="336">
        <v>4</v>
      </c>
      <c r="AC242" s="37">
        <v>1</v>
      </c>
      <c r="AD242" s="336">
        <v>4</v>
      </c>
      <c r="AE242" s="37">
        <v>0.5</v>
      </c>
      <c r="AF242" s="336">
        <v>0</v>
      </c>
      <c r="AG242" s="37">
        <v>0</v>
      </c>
      <c r="AH242" s="336">
        <v>4</v>
      </c>
      <c r="AI242" s="37">
        <v>1</v>
      </c>
      <c r="AJ242" s="336">
        <v>3</v>
      </c>
      <c r="AK242" s="37">
        <v>0.75</v>
      </c>
      <c r="AL242" s="207">
        <v>4</v>
      </c>
      <c r="AM242" s="208">
        <v>0.5</v>
      </c>
      <c r="AN242" s="207">
        <v>3</v>
      </c>
      <c r="AO242" s="208">
        <v>0.75</v>
      </c>
      <c r="AP242" s="207">
        <v>4</v>
      </c>
      <c r="AQ242" s="208">
        <v>0.5</v>
      </c>
      <c r="AR242" s="207">
        <v>3</v>
      </c>
      <c r="AS242" s="208">
        <v>0.75</v>
      </c>
      <c r="AT242" s="228">
        <v>230</v>
      </c>
      <c r="AU242" s="340">
        <v>221</v>
      </c>
      <c r="AV242" s="210">
        <v>0.96086956521739131</v>
      </c>
      <c r="AW242" s="334">
        <v>195</v>
      </c>
      <c r="AX242" s="211">
        <v>0.88235294117647056</v>
      </c>
      <c r="AY242" s="334">
        <v>218</v>
      </c>
      <c r="AZ242" s="211">
        <v>0.94782608695652171</v>
      </c>
      <c r="BA242" s="334">
        <v>73</v>
      </c>
      <c r="BB242" s="211">
        <v>0.33486238532110091</v>
      </c>
      <c r="BC242" s="334">
        <v>199</v>
      </c>
      <c r="BD242" s="211">
        <v>0.91284403669724767</v>
      </c>
      <c r="BE242" s="334">
        <v>139</v>
      </c>
      <c r="BF242" s="211">
        <v>0.63761467889908252</v>
      </c>
      <c r="BG242" s="212">
        <v>212</v>
      </c>
      <c r="BH242" s="211">
        <v>0.92173913043478262</v>
      </c>
      <c r="BI242" s="212">
        <v>207</v>
      </c>
      <c r="BJ242" s="211">
        <v>0.97641509433962259</v>
      </c>
      <c r="BK242" s="212">
        <v>210</v>
      </c>
      <c r="BL242" s="211">
        <v>0.91304347826086951</v>
      </c>
      <c r="BM242" s="212">
        <v>124</v>
      </c>
      <c r="BN242" s="211">
        <v>0.59047619047619049</v>
      </c>
    </row>
    <row r="243" spans="3:66" x14ac:dyDescent="0.3">
      <c r="C243" s="186" t="s">
        <v>1360</v>
      </c>
      <c r="D243" s="219">
        <v>888</v>
      </c>
      <c r="E243" s="342">
        <v>794</v>
      </c>
      <c r="F243" s="220">
        <v>0.89414414414414412</v>
      </c>
      <c r="G243" s="342">
        <v>674</v>
      </c>
      <c r="H243" s="221">
        <v>0.8488664987405542</v>
      </c>
      <c r="I243" s="342">
        <v>779</v>
      </c>
      <c r="J243" s="221">
        <v>0.87725225225225223</v>
      </c>
      <c r="K243" s="342">
        <v>234</v>
      </c>
      <c r="L243" s="221">
        <v>0.30038510911424904</v>
      </c>
      <c r="M243" s="342">
        <v>722</v>
      </c>
      <c r="N243" s="221">
        <v>0.92682926829268297</v>
      </c>
      <c r="O243" s="342">
        <v>505</v>
      </c>
      <c r="P243" s="221">
        <v>0.6482670089858793</v>
      </c>
      <c r="Q243" s="219">
        <v>764</v>
      </c>
      <c r="R243" s="343">
        <v>0.96073298429319376</v>
      </c>
      <c r="S243" s="219">
        <v>734</v>
      </c>
      <c r="T243" s="221">
        <v>0.86036036036036034</v>
      </c>
      <c r="U243" s="219">
        <v>720</v>
      </c>
      <c r="V243" s="221">
        <v>0.81081081081081086</v>
      </c>
      <c r="W243" s="219">
        <v>393</v>
      </c>
      <c r="X243" s="344">
        <v>0.54583333333333328</v>
      </c>
      <c r="Y243" s="225">
        <v>32</v>
      </c>
      <c r="Z243" s="338">
        <v>19</v>
      </c>
      <c r="AA243" s="197">
        <v>0.59375</v>
      </c>
      <c r="AB243" s="336">
        <v>17</v>
      </c>
      <c r="AC243" s="37">
        <v>0.89473684210526316</v>
      </c>
      <c r="AD243" s="336">
        <v>16</v>
      </c>
      <c r="AE243" s="37">
        <v>0.5</v>
      </c>
      <c r="AF243" s="336">
        <v>1</v>
      </c>
      <c r="AG243" s="37">
        <v>6.25E-2</v>
      </c>
      <c r="AH243" s="336">
        <v>13</v>
      </c>
      <c r="AI243" s="37">
        <v>0.8125</v>
      </c>
      <c r="AJ243" s="336">
        <v>8</v>
      </c>
      <c r="AK243" s="37">
        <v>0.5</v>
      </c>
      <c r="AL243" s="207">
        <v>16</v>
      </c>
      <c r="AM243" s="208">
        <v>0.5</v>
      </c>
      <c r="AN243" s="207">
        <v>16</v>
      </c>
      <c r="AO243" s="208">
        <v>1</v>
      </c>
      <c r="AP243" s="207">
        <v>15</v>
      </c>
      <c r="AQ243" s="208">
        <v>0.46875</v>
      </c>
      <c r="AR243" s="207">
        <v>7</v>
      </c>
      <c r="AS243" s="208">
        <v>0.46666666666666667</v>
      </c>
      <c r="AT243" s="228">
        <v>845</v>
      </c>
      <c r="AU243" s="340">
        <v>766</v>
      </c>
      <c r="AV243" s="210">
        <v>0.906508875739645</v>
      </c>
      <c r="AW243" s="334">
        <v>652</v>
      </c>
      <c r="AX243" s="211">
        <v>0.8511749347258486</v>
      </c>
      <c r="AY243" s="334">
        <v>755</v>
      </c>
      <c r="AZ243" s="211">
        <v>0.89349112426035504</v>
      </c>
      <c r="BA243" s="334">
        <v>230</v>
      </c>
      <c r="BB243" s="211">
        <v>0.30463576158940397</v>
      </c>
      <c r="BC243" s="334">
        <v>702</v>
      </c>
      <c r="BD243" s="211">
        <v>0.92980132450331121</v>
      </c>
      <c r="BE243" s="334">
        <v>491</v>
      </c>
      <c r="BF243" s="211">
        <v>0.6503311258278146</v>
      </c>
      <c r="BG243" s="212">
        <v>742</v>
      </c>
      <c r="BH243" s="211">
        <v>0.8781065088757396</v>
      </c>
      <c r="BI243" s="212">
        <v>712</v>
      </c>
      <c r="BJ243" s="211">
        <v>0.95956873315363878</v>
      </c>
      <c r="BK243" s="212">
        <v>700</v>
      </c>
      <c r="BL243" s="211">
        <v>0.82840236686390534</v>
      </c>
      <c r="BM243" s="212">
        <v>382</v>
      </c>
      <c r="BN243" s="211">
        <v>0.54571428571428571</v>
      </c>
    </row>
    <row r="244" spans="3:66" x14ac:dyDescent="0.3">
      <c r="C244" s="186" t="s">
        <v>1362</v>
      </c>
      <c r="D244" s="219">
        <v>231</v>
      </c>
      <c r="E244" s="342">
        <v>204</v>
      </c>
      <c r="F244" s="220">
        <v>0.88311688311688308</v>
      </c>
      <c r="G244" s="342">
        <v>145</v>
      </c>
      <c r="H244" s="221">
        <v>0.71078431372549022</v>
      </c>
      <c r="I244" s="342">
        <v>191</v>
      </c>
      <c r="J244" s="221">
        <v>0.82683982683982682</v>
      </c>
      <c r="K244" s="342">
        <v>64</v>
      </c>
      <c r="L244" s="221">
        <v>0.33507853403141363</v>
      </c>
      <c r="M244" s="342">
        <v>173</v>
      </c>
      <c r="N244" s="221">
        <v>0.90575916230366493</v>
      </c>
      <c r="O244" s="342">
        <v>114</v>
      </c>
      <c r="P244" s="221">
        <v>0.59685863874345546</v>
      </c>
      <c r="Q244" s="219">
        <v>174</v>
      </c>
      <c r="R244" s="343">
        <v>0.93103448275862066</v>
      </c>
      <c r="S244" s="219">
        <v>162</v>
      </c>
      <c r="T244" s="221">
        <v>0.75324675324675328</v>
      </c>
      <c r="U244" s="219">
        <v>166</v>
      </c>
      <c r="V244" s="221">
        <v>0.7186147186147186</v>
      </c>
      <c r="W244" s="219">
        <v>75</v>
      </c>
      <c r="X244" s="344">
        <v>0.45180722891566266</v>
      </c>
      <c r="Y244" s="225">
        <v>22</v>
      </c>
      <c r="Z244" s="338">
        <v>15</v>
      </c>
      <c r="AA244" s="197">
        <v>0.68181818181818177</v>
      </c>
      <c r="AB244" s="336">
        <v>13</v>
      </c>
      <c r="AC244" s="37">
        <v>0.8666666666666667</v>
      </c>
      <c r="AD244" s="336">
        <v>15</v>
      </c>
      <c r="AE244" s="37">
        <v>0.68181818181818177</v>
      </c>
      <c r="AF244" s="336">
        <v>2</v>
      </c>
      <c r="AG244" s="37">
        <v>0.13333333333333333</v>
      </c>
      <c r="AH244" s="336">
        <v>14</v>
      </c>
      <c r="AI244" s="37">
        <v>0.93333333333333335</v>
      </c>
      <c r="AJ244" s="336">
        <v>6</v>
      </c>
      <c r="AK244" s="37">
        <v>0.4</v>
      </c>
      <c r="AL244" s="207">
        <v>15</v>
      </c>
      <c r="AM244" s="208">
        <v>0.68181818181818177</v>
      </c>
      <c r="AN244" s="207">
        <v>15</v>
      </c>
      <c r="AO244" s="208">
        <v>1</v>
      </c>
      <c r="AP244" s="207">
        <v>13</v>
      </c>
      <c r="AQ244" s="208">
        <v>0.59090909090909094</v>
      </c>
      <c r="AR244" s="207">
        <v>5</v>
      </c>
      <c r="AS244" s="208">
        <v>0.38461538461538464</v>
      </c>
      <c r="AT244" s="228">
        <v>207</v>
      </c>
      <c r="AU244" s="340">
        <v>188</v>
      </c>
      <c r="AV244" s="210">
        <v>0.90821256038647347</v>
      </c>
      <c r="AW244" s="334">
        <v>131</v>
      </c>
      <c r="AX244" s="211">
        <v>0.69680851063829785</v>
      </c>
      <c r="AY244" s="334">
        <v>175</v>
      </c>
      <c r="AZ244" s="211">
        <v>0.84541062801932365</v>
      </c>
      <c r="BA244" s="334">
        <v>61</v>
      </c>
      <c r="BB244" s="211">
        <v>0.34857142857142859</v>
      </c>
      <c r="BC244" s="334">
        <v>158</v>
      </c>
      <c r="BD244" s="211">
        <v>0.9028571428571428</v>
      </c>
      <c r="BE244" s="334">
        <v>107</v>
      </c>
      <c r="BF244" s="211">
        <v>0.61142857142857143</v>
      </c>
      <c r="BG244" s="212">
        <v>158</v>
      </c>
      <c r="BH244" s="211">
        <v>0.76328502415458932</v>
      </c>
      <c r="BI244" s="212">
        <v>146</v>
      </c>
      <c r="BJ244" s="211">
        <v>0.92405063291139244</v>
      </c>
      <c r="BK244" s="212">
        <v>152</v>
      </c>
      <c r="BL244" s="211">
        <v>0.7342995169082126</v>
      </c>
      <c r="BM244" s="212">
        <v>69</v>
      </c>
      <c r="BN244" s="211">
        <v>0.45394736842105265</v>
      </c>
    </row>
    <row r="245" spans="3:66" x14ac:dyDescent="0.3">
      <c r="C245" s="186" t="s">
        <v>1363</v>
      </c>
      <c r="D245" s="219">
        <v>255</v>
      </c>
      <c r="E245" s="342">
        <v>245</v>
      </c>
      <c r="F245" s="220">
        <v>0.96078431372549022</v>
      </c>
      <c r="G245" s="342">
        <v>149</v>
      </c>
      <c r="H245" s="221">
        <v>0.60816326530612241</v>
      </c>
      <c r="I245" s="342">
        <v>244</v>
      </c>
      <c r="J245" s="221">
        <v>0.95686274509803926</v>
      </c>
      <c r="K245" s="342">
        <v>72</v>
      </c>
      <c r="L245" s="221">
        <v>0.29508196721311475</v>
      </c>
      <c r="M245" s="342">
        <v>227</v>
      </c>
      <c r="N245" s="221">
        <v>0.93032786885245899</v>
      </c>
      <c r="O245" s="342">
        <v>143</v>
      </c>
      <c r="P245" s="221">
        <v>0.58606557377049184</v>
      </c>
      <c r="Q245" s="219">
        <v>226</v>
      </c>
      <c r="R245" s="343">
        <v>0.90707964601769908</v>
      </c>
      <c r="S245" s="219">
        <v>205</v>
      </c>
      <c r="T245" s="221">
        <v>0.88627450980392153</v>
      </c>
      <c r="U245" s="219">
        <v>221</v>
      </c>
      <c r="V245" s="221">
        <v>0.8666666666666667</v>
      </c>
      <c r="W245" s="219">
        <v>75</v>
      </c>
      <c r="X245" s="344">
        <v>0.33936651583710409</v>
      </c>
      <c r="Y245" s="225">
        <v>17</v>
      </c>
      <c r="Z245" s="338">
        <v>16</v>
      </c>
      <c r="AA245" s="197">
        <v>0.94117647058823528</v>
      </c>
      <c r="AB245" s="336">
        <v>11</v>
      </c>
      <c r="AC245" s="37">
        <v>0.6875</v>
      </c>
      <c r="AD245" s="336">
        <v>16</v>
      </c>
      <c r="AE245" s="37">
        <v>0.94117647058823528</v>
      </c>
      <c r="AF245" s="336">
        <v>3</v>
      </c>
      <c r="AG245" s="37">
        <v>0.1875</v>
      </c>
      <c r="AH245" s="336">
        <v>16</v>
      </c>
      <c r="AI245" s="37">
        <v>1</v>
      </c>
      <c r="AJ245" s="336">
        <v>7</v>
      </c>
      <c r="AK245" s="37">
        <v>0.4375</v>
      </c>
      <c r="AL245" s="207">
        <v>10</v>
      </c>
      <c r="AM245" s="208">
        <v>0.58823529411764708</v>
      </c>
      <c r="AN245" s="207">
        <v>8</v>
      </c>
      <c r="AO245" s="208">
        <v>0.8</v>
      </c>
      <c r="AP245" s="207">
        <v>10</v>
      </c>
      <c r="AQ245" s="208">
        <v>0.58823529411764708</v>
      </c>
      <c r="AR245" s="207">
        <v>2</v>
      </c>
      <c r="AS245" s="208">
        <v>0.2</v>
      </c>
      <c r="AT245" s="228">
        <v>238</v>
      </c>
      <c r="AU245" s="340">
        <v>229</v>
      </c>
      <c r="AV245" s="210">
        <v>0.96218487394957986</v>
      </c>
      <c r="AW245" s="334">
        <v>138</v>
      </c>
      <c r="AX245" s="211">
        <v>0.6026200873362445</v>
      </c>
      <c r="AY245" s="334">
        <v>228</v>
      </c>
      <c r="AZ245" s="211">
        <v>0.95798319327731096</v>
      </c>
      <c r="BA245" s="334">
        <v>69</v>
      </c>
      <c r="BB245" s="211">
        <v>0.30263157894736842</v>
      </c>
      <c r="BC245" s="334">
        <v>211</v>
      </c>
      <c r="BD245" s="211">
        <v>0.92543859649122806</v>
      </c>
      <c r="BE245" s="334">
        <v>136</v>
      </c>
      <c r="BF245" s="211">
        <v>0.59649122807017541</v>
      </c>
      <c r="BG245" s="212">
        <v>216</v>
      </c>
      <c r="BH245" s="211">
        <v>0.90756302521008403</v>
      </c>
      <c r="BI245" s="212">
        <v>197</v>
      </c>
      <c r="BJ245" s="211">
        <v>0.91203703703703709</v>
      </c>
      <c r="BK245" s="212">
        <v>211</v>
      </c>
      <c r="BL245" s="211">
        <v>0.88655462184873945</v>
      </c>
      <c r="BM245" s="212">
        <v>73</v>
      </c>
      <c r="BN245" s="211">
        <v>0.34597156398104267</v>
      </c>
    </row>
    <row r="246" spans="3:66" x14ac:dyDescent="0.3">
      <c r="C246" s="186" t="s">
        <v>1364</v>
      </c>
      <c r="D246" s="219">
        <v>313</v>
      </c>
      <c r="E246" s="342">
        <v>286</v>
      </c>
      <c r="F246" s="220">
        <v>0.91373801916932906</v>
      </c>
      <c r="G246" s="342">
        <v>234</v>
      </c>
      <c r="H246" s="221">
        <v>0.81818181818181823</v>
      </c>
      <c r="I246" s="342">
        <v>301</v>
      </c>
      <c r="J246" s="221">
        <v>0.96166134185303509</v>
      </c>
      <c r="K246" s="342">
        <v>93</v>
      </c>
      <c r="L246" s="221">
        <v>0.30897009966777411</v>
      </c>
      <c r="M246" s="342">
        <v>286</v>
      </c>
      <c r="N246" s="221">
        <v>0.95016611295681064</v>
      </c>
      <c r="O246" s="342">
        <v>200</v>
      </c>
      <c r="P246" s="221">
        <v>0.66445182724252494</v>
      </c>
      <c r="Q246" s="219">
        <v>279</v>
      </c>
      <c r="R246" s="343">
        <v>0.97132616487455192</v>
      </c>
      <c r="S246" s="219">
        <v>271</v>
      </c>
      <c r="T246" s="221">
        <v>0.89137380191693294</v>
      </c>
      <c r="U246" s="219">
        <v>266</v>
      </c>
      <c r="V246" s="221">
        <v>0.84984025559105436</v>
      </c>
      <c r="W246" s="219">
        <v>143</v>
      </c>
      <c r="X246" s="344">
        <v>0.53759398496240607</v>
      </c>
      <c r="Y246" s="225">
        <v>20</v>
      </c>
      <c r="Z246" s="338">
        <v>12</v>
      </c>
      <c r="AA246" s="197">
        <v>0.6</v>
      </c>
      <c r="AB246" s="336">
        <v>10</v>
      </c>
      <c r="AC246" s="37">
        <v>0.83333333333333337</v>
      </c>
      <c r="AD246" s="336">
        <v>16</v>
      </c>
      <c r="AE246" s="37">
        <v>0.8</v>
      </c>
      <c r="AF246" s="336">
        <v>0</v>
      </c>
      <c r="AG246" s="37">
        <v>0</v>
      </c>
      <c r="AH246" s="336">
        <v>13</v>
      </c>
      <c r="AI246" s="37">
        <v>0.8125</v>
      </c>
      <c r="AJ246" s="336">
        <v>7</v>
      </c>
      <c r="AK246" s="37">
        <v>0.4375</v>
      </c>
      <c r="AL246" s="207">
        <v>11</v>
      </c>
      <c r="AM246" s="208">
        <v>0.55000000000000004</v>
      </c>
      <c r="AN246" s="207">
        <v>11</v>
      </c>
      <c r="AO246" s="208">
        <v>1</v>
      </c>
      <c r="AP246" s="207">
        <v>10</v>
      </c>
      <c r="AQ246" s="208">
        <v>0.5</v>
      </c>
      <c r="AR246" s="207">
        <v>5</v>
      </c>
      <c r="AS246" s="208">
        <v>0.5</v>
      </c>
      <c r="AT246" s="228">
        <v>290</v>
      </c>
      <c r="AU246" s="340">
        <v>271</v>
      </c>
      <c r="AV246" s="210">
        <v>0.93448275862068964</v>
      </c>
      <c r="AW246" s="334">
        <v>222</v>
      </c>
      <c r="AX246" s="211">
        <v>0.81918819188191883</v>
      </c>
      <c r="AY246" s="334">
        <v>283</v>
      </c>
      <c r="AZ246" s="211">
        <v>0.97586206896551719</v>
      </c>
      <c r="BA246" s="334">
        <v>92</v>
      </c>
      <c r="BB246" s="211">
        <v>0.32508833922261482</v>
      </c>
      <c r="BC246" s="334">
        <v>272</v>
      </c>
      <c r="BD246" s="211">
        <v>0.96113074204946991</v>
      </c>
      <c r="BE246" s="334">
        <v>192</v>
      </c>
      <c r="BF246" s="211">
        <v>0.67844522968197885</v>
      </c>
      <c r="BG246" s="212">
        <v>267</v>
      </c>
      <c r="BH246" s="211">
        <v>0.92068965517241375</v>
      </c>
      <c r="BI246" s="212">
        <v>259</v>
      </c>
      <c r="BJ246" s="211">
        <v>0.97003745318352064</v>
      </c>
      <c r="BK246" s="212">
        <v>255</v>
      </c>
      <c r="BL246" s="211">
        <v>0.87931034482758619</v>
      </c>
      <c r="BM246" s="212">
        <v>138</v>
      </c>
      <c r="BN246" s="211">
        <v>0.54117647058823526</v>
      </c>
    </row>
    <row r="247" spans="3:66" x14ac:dyDescent="0.3">
      <c r="C247" s="186" t="s">
        <v>1365</v>
      </c>
      <c r="D247" s="219">
        <v>481</v>
      </c>
      <c r="E247" s="342">
        <v>430</v>
      </c>
      <c r="F247" s="220">
        <v>0.89397089397089402</v>
      </c>
      <c r="G247" s="342">
        <v>322</v>
      </c>
      <c r="H247" s="221">
        <v>0.74883720930232556</v>
      </c>
      <c r="I247" s="342">
        <v>440</v>
      </c>
      <c r="J247" s="221">
        <v>0.91476091476091481</v>
      </c>
      <c r="K247" s="342">
        <v>136</v>
      </c>
      <c r="L247" s="221">
        <v>0.30909090909090908</v>
      </c>
      <c r="M247" s="342">
        <v>408</v>
      </c>
      <c r="N247" s="221">
        <v>0.92727272727272725</v>
      </c>
      <c r="O247" s="342">
        <v>280</v>
      </c>
      <c r="P247" s="221">
        <v>0.63636363636363635</v>
      </c>
      <c r="Q247" s="219">
        <v>395</v>
      </c>
      <c r="R247" s="343">
        <v>0.9417721518987342</v>
      </c>
      <c r="S247" s="219">
        <v>372</v>
      </c>
      <c r="T247" s="221">
        <v>0.8212058212058212</v>
      </c>
      <c r="U247" s="219">
        <v>374</v>
      </c>
      <c r="V247" s="221">
        <v>0.77754677754677759</v>
      </c>
      <c r="W247" s="219">
        <v>169</v>
      </c>
      <c r="X247" s="344">
        <v>0.45187165775401067</v>
      </c>
      <c r="Y247" s="225">
        <v>32</v>
      </c>
      <c r="Z247" s="338">
        <v>27</v>
      </c>
      <c r="AA247" s="197">
        <v>0.84375</v>
      </c>
      <c r="AB247" s="336">
        <v>23</v>
      </c>
      <c r="AC247" s="37">
        <v>0.85185185185185186</v>
      </c>
      <c r="AD247" s="336">
        <v>25</v>
      </c>
      <c r="AE247" s="37">
        <v>0.78125</v>
      </c>
      <c r="AF247" s="336">
        <v>3</v>
      </c>
      <c r="AG247" s="37">
        <v>0.12</v>
      </c>
      <c r="AH247" s="336">
        <v>24</v>
      </c>
      <c r="AI247" s="37">
        <v>0.96</v>
      </c>
      <c r="AJ247" s="336">
        <v>8</v>
      </c>
      <c r="AK247" s="37">
        <v>0.32</v>
      </c>
      <c r="AL247" s="207">
        <v>18</v>
      </c>
      <c r="AM247" s="208">
        <v>0.5625</v>
      </c>
      <c r="AN247" s="207">
        <v>18</v>
      </c>
      <c r="AO247" s="208">
        <v>1</v>
      </c>
      <c r="AP247" s="207">
        <v>17</v>
      </c>
      <c r="AQ247" s="208">
        <v>0.53125</v>
      </c>
      <c r="AR247" s="207">
        <v>4</v>
      </c>
      <c r="AS247" s="208">
        <v>0.23529411764705882</v>
      </c>
      <c r="AT247" s="228">
        <v>446</v>
      </c>
      <c r="AU247" s="340">
        <v>402</v>
      </c>
      <c r="AV247" s="210">
        <v>0.90134529147982068</v>
      </c>
      <c r="AW247" s="334">
        <v>298</v>
      </c>
      <c r="AX247" s="211">
        <v>0.74129353233830841</v>
      </c>
      <c r="AY247" s="334">
        <v>414</v>
      </c>
      <c r="AZ247" s="211">
        <v>0.9282511210762332</v>
      </c>
      <c r="BA247" s="334">
        <v>132</v>
      </c>
      <c r="BB247" s="211">
        <v>0.3188405797101449</v>
      </c>
      <c r="BC247" s="334">
        <v>383</v>
      </c>
      <c r="BD247" s="211">
        <v>0.9251207729468599</v>
      </c>
      <c r="BE247" s="334">
        <v>271</v>
      </c>
      <c r="BF247" s="211">
        <v>0.65458937198067635</v>
      </c>
      <c r="BG247" s="212">
        <v>377</v>
      </c>
      <c r="BH247" s="211">
        <v>0.8452914798206278</v>
      </c>
      <c r="BI247" s="212">
        <v>354</v>
      </c>
      <c r="BJ247" s="211">
        <v>0.93899204244031831</v>
      </c>
      <c r="BK247" s="212">
        <v>357</v>
      </c>
      <c r="BL247" s="211">
        <v>0.80044843049327352</v>
      </c>
      <c r="BM247" s="212">
        <v>165</v>
      </c>
      <c r="BN247" s="211">
        <v>0.46218487394957986</v>
      </c>
    </row>
    <row r="248" spans="3:66" x14ac:dyDescent="0.3">
      <c r="C248" s="186" t="s">
        <v>1366</v>
      </c>
      <c r="D248" s="219">
        <v>296</v>
      </c>
      <c r="E248" s="342">
        <v>268</v>
      </c>
      <c r="F248" s="220">
        <v>0.90540540540540537</v>
      </c>
      <c r="G248" s="342">
        <v>197</v>
      </c>
      <c r="H248" s="221">
        <v>0.7350746268656716</v>
      </c>
      <c r="I248" s="342">
        <v>267</v>
      </c>
      <c r="J248" s="221">
        <v>0.90202702702702697</v>
      </c>
      <c r="K248" s="342">
        <v>84</v>
      </c>
      <c r="L248" s="221">
        <v>0.3146067415730337</v>
      </c>
      <c r="M248" s="342">
        <v>248</v>
      </c>
      <c r="N248" s="221">
        <v>0.92883895131086147</v>
      </c>
      <c r="O248" s="342">
        <v>172</v>
      </c>
      <c r="P248" s="221">
        <v>0.64419475655430714</v>
      </c>
      <c r="Q248" s="219">
        <v>248</v>
      </c>
      <c r="R248" s="343">
        <v>0.93145161290322576</v>
      </c>
      <c r="S248" s="219">
        <v>231</v>
      </c>
      <c r="T248" s="221">
        <v>0.83783783783783783</v>
      </c>
      <c r="U248" s="219">
        <v>237</v>
      </c>
      <c r="V248" s="221">
        <v>0.80067567567567566</v>
      </c>
      <c r="W248" s="219">
        <v>111</v>
      </c>
      <c r="X248" s="344">
        <v>0.46835443037974683</v>
      </c>
      <c r="Y248" s="225">
        <v>31</v>
      </c>
      <c r="Z248" s="338">
        <v>28</v>
      </c>
      <c r="AA248" s="197">
        <v>0.90322580645161288</v>
      </c>
      <c r="AB248" s="336">
        <v>22</v>
      </c>
      <c r="AC248" s="37">
        <v>0.7857142857142857</v>
      </c>
      <c r="AD248" s="336">
        <v>29</v>
      </c>
      <c r="AE248" s="37">
        <v>0.93548387096774188</v>
      </c>
      <c r="AF248" s="336">
        <v>8</v>
      </c>
      <c r="AG248" s="37">
        <v>0.27586206896551724</v>
      </c>
      <c r="AH248" s="336">
        <v>26</v>
      </c>
      <c r="AI248" s="37">
        <v>0.89655172413793105</v>
      </c>
      <c r="AJ248" s="336">
        <v>15</v>
      </c>
      <c r="AK248" s="37">
        <v>0.51724137931034486</v>
      </c>
      <c r="AL248" s="207">
        <v>24</v>
      </c>
      <c r="AM248" s="208">
        <v>0.77419354838709675</v>
      </c>
      <c r="AN248" s="207">
        <v>22</v>
      </c>
      <c r="AO248" s="208">
        <v>0.91666666666666663</v>
      </c>
      <c r="AP248" s="207">
        <v>23</v>
      </c>
      <c r="AQ248" s="208">
        <v>0.74193548387096775</v>
      </c>
      <c r="AR248" s="207">
        <v>8</v>
      </c>
      <c r="AS248" s="208">
        <v>0.34782608695652173</v>
      </c>
      <c r="AT248" s="228">
        <v>263</v>
      </c>
      <c r="AU248" s="340">
        <v>238</v>
      </c>
      <c r="AV248" s="210">
        <v>0.90494296577946765</v>
      </c>
      <c r="AW248" s="334">
        <v>174</v>
      </c>
      <c r="AX248" s="211">
        <v>0.73109243697478987</v>
      </c>
      <c r="AY248" s="334">
        <v>236</v>
      </c>
      <c r="AZ248" s="211">
        <v>0.89733840304182511</v>
      </c>
      <c r="BA248" s="334">
        <v>75</v>
      </c>
      <c r="BB248" s="211">
        <v>0.31779661016949151</v>
      </c>
      <c r="BC248" s="334">
        <v>220</v>
      </c>
      <c r="BD248" s="211">
        <v>0.93220338983050843</v>
      </c>
      <c r="BE248" s="334">
        <v>155</v>
      </c>
      <c r="BF248" s="211">
        <v>0.65677966101694918</v>
      </c>
      <c r="BG248" s="212">
        <v>222</v>
      </c>
      <c r="BH248" s="211">
        <v>0.844106463878327</v>
      </c>
      <c r="BI248" s="212">
        <v>207</v>
      </c>
      <c r="BJ248" s="211">
        <v>0.93243243243243246</v>
      </c>
      <c r="BK248" s="212">
        <v>212</v>
      </c>
      <c r="BL248" s="211">
        <v>0.80608365019011408</v>
      </c>
      <c r="BM248" s="212">
        <v>102</v>
      </c>
      <c r="BN248" s="211">
        <v>0.48113207547169812</v>
      </c>
    </row>
    <row r="249" spans="3:66" x14ac:dyDescent="0.3">
      <c r="C249" s="186" t="s">
        <v>1367</v>
      </c>
      <c r="D249" s="219">
        <v>356</v>
      </c>
      <c r="E249" s="342">
        <v>317</v>
      </c>
      <c r="F249" s="220">
        <v>0.8904494382022472</v>
      </c>
      <c r="G249" s="342">
        <v>203</v>
      </c>
      <c r="H249" s="221">
        <v>0.64037854889589907</v>
      </c>
      <c r="I249" s="342">
        <v>315</v>
      </c>
      <c r="J249" s="221">
        <v>0.8848314606741573</v>
      </c>
      <c r="K249" s="342">
        <v>100</v>
      </c>
      <c r="L249" s="221">
        <v>0.31746031746031744</v>
      </c>
      <c r="M249" s="342">
        <v>289</v>
      </c>
      <c r="N249" s="221">
        <v>0.91746031746031742</v>
      </c>
      <c r="O249" s="342">
        <v>210</v>
      </c>
      <c r="P249" s="221">
        <v>0.66666666666666663</v>
      </c>
      <c r="Q249" s="219">
        <v>298</v>
      </c>
      <c r="R249" s="343">
        <v>0.9261744966442953</v>
      </c>
      <c r="S249" s="219">
        <v>276</v>
      </c>
      <c r="T249" s="221">
        <v>0.8370786516853933</v>
      </c>
      <c r="U249" s="219">
        <v>282</v>
      </c>
      <c r="V249" s="221">
        <v>0.7921348314606742</v>
      </c>
      <c r="W249" s="219">
        <v>127</v>
      </c>
      <c r="X249" s="344">
        <v>0.450354609929078</v>
      </c>
      <c r="Y249" s="225">
        <v>26</v>
      </c>
      <c r="Z249" s="338">
        <v>16</v>
      </c>
      <c r="AA249" s="197">
        <v>0.61538461538461542</v>
      </c>
      <c r="AB249" s="336">
        <v>14</v>
      </c>
      <c r="AC249" s="37">
        <v>0.875</v>
      </c>
      <c r="AD249" s="336">
        <v>15</v>
      </c>
      <c r="AE249" s="37">
        <v>0.57692307692307687</v>
      </c>
      <c r="AF249" s="336">
        <v>2</v>
      </c>
      <c r="AG249" s="37">
        <v>0.13333333333333333</v>
      </c>
      <c r="AH249" s="336">
        <v>14</v>
      </c>
      <c r="AI249" s="37">
        <v>0.93333333333333335</v>
      </c>
      <c r="AJ249" s="336">
        <v>6</v>
      </c>
      <c r="AK249" s="37">
        <v>0.4</v>
      </c>
      <c r="AL249" s="207">
        <v>14</v>
      </c>
      <c r="AM249" s="208">
        <v>0.53846153846153844</v>
      </c>
      <c r="AN249" s="207">
        <v>14</v>
      </c>
      <c r="AO249" s="208">
        <v>1</v>
      </c>
      <c r="AP249" s="207">
        <v>12</v>
      </c>
      <c r="AQ249" s="208">
        <v>0.46153846153846156</v>
      </c>
      <c r="AR249" s="207">
        <v>5</v>
      </c>
      <c r="AS249" s="208">
        <v>0.41666666666666669</v>
      </c>
      <c r="AT249" s="228">
        <v>322</v>
      </c>
      <c r="AU249" s="340">
        <v>296</v>
      </c>
      <c r="AV249" s="210">
        <v>0.91925465838509313</v>
      </c>
      <c r="AW249" s="334">
        <v>186</v>
      </c>
      <c r="AX249" s="211">
        <v>0.6283783783783784</v>
      </c>
      <c r="AY249" s="334">
        <v>296</v>
      </c>
      <c r="AZ249" s="211">
        <v>0.91925465838509313</v>
      </c>
      <c r="BA249" s="334">
        <v>94</v>
      </c>
      <c r="BB249" s="211">
        <v>0.31756756756756754</v>
      </c>
      <c r="BC249" s="334">
        <v>271</v>
      </c>
      <c r="BD249" s="211">
        <v>0.91554054054054057</v>
      </c>
      <c r="BE249" s="334">
        <v>200</v>
      </c>
      <c r="BF249" s="211">
        <v>0.67567567567567566</v>
      </c>
      <c r="BG249" s="212">
        <v>282</v>
      </c>
      <c r="BH249" s="211">
        <v>0.87577639751552794</v>
      </c>
      <c r="BI249" s="212">
        <v>260</v>
      </c>
      <c r="BJ249" s="211">
        <v>0.92198581560283688</v>
      </c>
      <c r="BK249" s="212">
        <v>269</v>
      </c>
      <c r="BL249" s="211">
        <v>0.8354037267080745</v>
      </c>
      <c r="BM249" s="212">
        <v>121</v>
      </c>
      <c r="BN249" s="211">
        <v>0.44981412639405205</v>
      </c>
    </row>
    <row r="250" spans="3:66" x14ac:dyDescent="0.3">
      <c r="C250" s="186" t="s">
        <v>1368</v>
      </c>
      <c r="D250" s="219">
        <v>416</v>
      </c>
      <c r="E250" s="342">
        <v>372</v>
      </c>
      <c r="F250" s="220">
        <v>0.89423076923076927</v>
      </c>
      <c r="G250" s="342">
        <v>256</v>
      </c>
      <c r="H250" s="221">
        <v>0.68817204301075274</v>
      </c>
      <c r="I250" s="342">
        <v>377</v>
      </c>
      <c r="J250" s="221">
        <v>0.90625</v>
      </c>
      <c r="K250" s="342">
        <v>127</v>
      </c>
      <c r="L250" s="221">
        <v>0.33687002652519893</v>
      </c>
      <c r="M250" s="342">
        <v>350</v>
      </c>
      <c r="N250" s="221">
        <v>0.92838196286472152</v>
      </c>
      <c r="O250" s="342">
        <v>260</v>
      </c>
      <c r="P250" s="221">
        <v>0.68965517241379315</v>
      </c>
      <c r="Q250" s="219">
        <v>344</v>
      </c>
      <c r="R250" s="343">
        <v>0.93895348837209303</v>
      </c>
      <c r="S250" s="219">
        <v>323</v>
      </c>
      <c r="T250" s="221">
        <v>0.82692307692307687</v>
      </c>
      <c r="U250" s="219">
        <v>324</v>
      </c>
      <c r="V250" s="221">
        <v>0.77884615384615385</v>
      </c>
      <c r="W250" s="219">
        <v>159</v>
      </c>
      <c r="X250" s="344">
        <v>0.49074074074074076</v>
      </c>
      <c r="Y250" s="225">
        <v>32</v>
      </c>
      <c r="Z250" s="338">
        <v>19</v>
      </c>
      <c r="AA250" s="197">
        <v>0.59375</v>
      </c>
      <c r="AB250" s="336">
        <v>17</v>
      </c>
      <c r="AC250" s="37">
        <v>0.89473684210526316</v>
      </c>
      <c r="AD250" s="336">
        <v>19</v>
      </c>
      <c r="AE250" s="37">
        <v>0.59375</v>
      </c>
      <c r="AF250" s="336">
        <v>6</v>
      </c>
      <c r="AG250" s="37">
        <v>0.31578947368421051</v>
      </c>
      <c r="AH250" s="336">
        <v>18</v>
      </c>
      <c r="AI250" s="37">
        <v>0.94736842105263153</v>
      </c>
      <c r="AJ250" s="336">
        <v>11</v>
      </c>
      <c r="AK250" s="37">
        <v>0.57894736842105265</v>
      </c>
      <c r="AL250" s="207">
        <v>17</v>
      </c>
      <c r="AM250" s="208">
        <v>0.53125</v>
      </c>
      <c r="AN250" s="207">
        <v>17</v>
      </c>
      <c r="AO250" s="208">
        <v>1</v>
      </c>
      <c r="AP250" s="207">
        <v>14</v>
      </c>
      <c r="AQ250" s="208">
        <v>0.4375</v>
      </c>
      <c r="AR250" s="207">
        <v>8</v>
      </c>
      <c r="AS250" s="208">
        <v>0.5714285714285714</v>
      </c>
      <c r="AT250" s="228">
        <v>381</v>
      </c>
      <c r="AU250" s="340">
        <v>351</v>
      </c>
      <c r="AV250" s="210">
        <v>0.92125984251968507</v>
      </c>
      <c r="AW250" s="334">
        <v>238</v>
      </c>
      <c r="AX250" s="211">
        <v>0.67806267806267806</v>
      </c>
      <c r="AY250" s="334">
        <v>356</v>
      </c>
      <c r="AZ250" s="211">
        <v>0.93438320209973758</v>
      </c>
      <c r="BA250" s="334">
        <v>119</v>
      </c>
      <c r="BB250" s="211">
        <v>0.3342696629213483</v>
      </c>
      <c r="BC250" s="334">
        <v>330</v>
      </c>
      <c r="BD250" s="211">
        <v>0.9269662921348315</v>
      </c>
      <c r="BE250" s="334">
        <v>247</v>
      </c>
      <c r="BF250" s="211">
        <v>0.6938202247191011</v>
      </c>
      <c r="BG250" s="212">
        <v>325</v>
      </c>
      <c r="BH250" s="211">
        <v>0.85301837270341208</v>
      </c>
      <c r="BI250" s="212">
        <v>304</v>
      </c>
      <c r="BJ250" s="211">
        <v>0.93538461538461537</v>
      </c>
      <c r="BK250" s="212">
        <v>308</v>
      </c>
      <c r="BL250" s="211">
        <v>0.80839895013123364</v>
      </c>
      <c r="BM250" s="212">
        <v>150</v>
      </c>
      <c r="BN250" s="211">
        <v>0.48701298701298701</v>
      </c>
    </row>
    <row r="251" spans="3:66" x14ac:dyDescent="0.3">
      <c r="C251" s="186" t="s">
        <v>1369</v>
      </c>
      <c r="D251" s="219">
        <v>436</v>
      </c>
      <c r="E251" s="342">
        <v>268</v>
      </c>
      <c r="F251" s="220">
        <v>0.61467889908256879</v>
      </c>
      <c r="G251" s="342">
        <v>210</v>
      </c>
      <c r="H251" s="221">
        <v>0.78358208955223885</v>
      </c>
      <c r="I251" s="342">
        <v>336</v>
      </c>
      <c r="J251" s="221">
        <v>0.77064220183486243</v>
      </c>
      <c r="K251" s="342">
        <v>103</v>
      </c>
      <c r="L251" s="221">
        <v>0.30654761904761907</v>
      </c>
      <c r="M251" s="342">
        <v>309</v>
      </c>
      <c r="N251" s="221">
        <v>0.9196428571428571</v>
      </c>
      <c r="O251" s="342">
        <v>202</v>
      </c>
      <c r="P251" s="221">
        <v>0.60119047619047616</v>
      </c>
      <c r="Q251" s="219">
        <v>315</v>
      </c>
      <c r="R251" s="343">
        <v>0.91428571428571426</v>
      </c>
      <c r="S251" s="219">
        <v>288</v>
      </c>
      <c r="T251" s="221">
        <v>0.72247706422018354</v>
      </c>
      <c r="U251" s="219">
        <v>223</v>
      </c>
      <c r="V251" s="221">
        <v>0.51146788990825687</v>
      </c>
      <c r="W251" s="219">
        <v>97</v>
      </c>
      <c r="X251" s="344">
        <v>0.4349775784753363</v>
      </c>
      <c r="Y251" s="225">
        <v>37</v>
      </c>
      <c r="Z251" s="338">
        <v>17</v>
      </c>
      <c r="AA251" s="197">
        <v>0.45945945945945948</v>
      </c>
      <c r="AB251" s="336">
        <v>10</v>
      </c>
      <c r="AC251" s="37">
        <v>0.58823529411764708</v>
      </c>
      <c r="AD251" s="336">
        <v>20</v>
      </c>
      <c r="AE251" s="37">
        <v>0.54054054054054057</v>
      </c>
      <c r="AF251" s="336">
        <v>3</v>
      </c>
      <c r="AG251" s="37">
        <v>0.15</v>
      </c>
      <c r="AH251" s="336">
        <v>18</v>
      </c>
      <c r="AI251" s="37">
        <v>0.9</v>
      </c>
      <c r="AJ251" s="336">
        <v>9</v>
      </c>
      <c r="AK251" s="37">
        <v>0.45</v>
      </c>
      <c r="AL251" s="207">
        <v>16</v>
      </c>
      <c r="AM251" s="208">
        <v>0.43243243243243246</v>
      </c>
      <c r="AN251" s="207">
        <v>15</v>
      </c>
      <c r="AO251" s="208">
        <v>0.9375</v>
      </c>
      <c r="AP251" s="207">
        <v>9</v>
      </c>
      <c r="AQ251" s="208">
        <v>0.24324324324324326</v>
      </c>
      <c r="AR251" s="207">
        <v>2</v>
      </c>
      <c r="AS251" s="208">
        <v>0.22222222222222221</v>
      </c>
      <c r="AT251" s="228">
        <v>394</v>
      </c>
      <c r="AU251" s="340">
        <v>250</v>
      </c>
      <c r="AV251" s="210">
        <v>0.63451776649746194</v>
      </c>
      <c r="AW251" s="334">
        <v>200</v>
      </c>
      <c r="AX251" s="211">
        <v>0.8</v>
      </c>
      <c r="AY251" s="334">
        <v>315</v>
      </c>
      <c r="AZ251" s="211">
        <v>0.79949238578680204</v>
      </c>
      <c r="BA251" s="334">
        <v>99</v>
      </c>
      <c r="BB251" s="211">
        <v>0.31428571428571428</v>
      </c>
      <c r="BC251" s="334">
        <v>290</v>
      </c>
      <c r="BD251" s="211">
        <v>0.92063492063492058</v>
      </c>
      <c r="BE251" s="334">
        <v>192</v>
      </c>
      <c r="BF251" s="211">
        <v>0.60952380952380958</v>
      </c>
      <c r="BG251" s="212">
        <v>298</v>
      </c>
      <c r="BH251" s="211">
        <v>0.75634517766497467</v>
      </c>
      <c r="BI251" s="212">
        <v>273</v>
      </c>
      <c r="BJ251" s="211">
        <v>0.91610738255033553</v>
      </c>
      <c r="BK251" s="212">
        <v>213</v>
      </c>
      <c r="BL251" s="211">
        <v>0.54060913705583757</v>
      </c>
      <c r="BM251" s="212">
        <v>95</v>
      </c>
      <c r="BN251" s="211">
        <v>0.4460093896713615</v>
      </c>
    </row>
    <row r="252" spans="3:66" x14ac:dyDescent="0.3">
      <c r="C252" s="32" t="s">
        <v>130</v>
      </c>
      <c r="D252" s="219">
        <v>21232</v>
      </c>
      <c r="E252" s="342">
        <v>18797</v>
      </c>
      <c r="F252" s="220">
        <v>0.88531461944235113</v>
      </c>
      <c r="G252" s="342">
        <v>12929</v>
      </c>
      <c r="H252" s="221">
        <v>0.68782252487099005</v>
      </c>
      <c r="I252" s="342">
        <v>19175</v>
      </c>
      <c r="J252" s="221">
        <v>0.90311793519216277</v>
      </c>
      <c r="K252" s="342">
        <v>4368</v>
      </c>
      <c r="L252" s="221">
        <v>0.22779661016949151</v>
      </c>
      <c r="M252" s="342">
        <v>16750</v>
      </c>
      <c r="N252" s="221">
        <v>0.87353324641460239</v>
      </c>
      <c r="O252" s="342">
        <v>10287</v>
      </c>
      <c r="P252" s="221">
        <v>0.53647979139504565</v>
      </c>
      <c r="Q252" s="219">
        <v>18099</v>
      </c>
      <c r="R252" s="343">
        <v>0.90314382010055805</v>
      </c>
      <c r="S252" s="219">
        <v>16346</v>
      </c>
      <c r="T252" s="221">
        <v>0.85243971363978899</v>
      </c>
      <c r="U252" s="219">
        <v>17292</v>
      </c>
      <c r="V252" s="221">
        <v>0.81443104747550865</v>
      </c>
      <c r="W252" s="219">
        <v>6368</v>
      </c>
      <c r="X252" s="344">
        <v>0.36826278047652095</v>
      </c>
      <c r="Y252" s="225">
        <v>885</v>
      </c>
      <c r="Z252" s="338">
        <v>537</v>
      </c>
      <c r="AA252" s="197">
        <v>0.60677966101694913</v>
      </c>
      <c r="AB252" s="336">
        <v>417</v>
      </c>
      <c r="AC252" s="37">
        <v>0.77653631284916202</v>
      </c>
      <c r="AD252" s="336">
        <v>577</v>
      </c>
      <c r="AE252" s="37">
        <v>0.65197740112994351</v>
      </c>
      <c r="AF252" s="336">
        <v>90</v>
      </c>
      <c r="AG252" s="37">
        <v>0.15597920277296359</v>
      </c>
      <c r="AH252" s="336">
        <v>492</v>
      </c>
      <c r="AI252" s="37">
        <v>0.85268630849220106</v>
      </c>
      <c r="AJ252" s="336">
        <v>243</v>
      </c>
      <c r="AK252" s="37">
        <v>0.42114384748700173</v>
      </c>
      <c r="AL252" s="207">
        <v>502</v>
      </c>
      <c r="AM252" s="208">
        <v>0.56723163841807911</v>
      </c>
      <c r="AN252" s="207">
        <v>470</v>
      </c>
      <c r="AO252" s="208">
        <v>0.93625498007968122</v>
      </c>
      <c r="AP252" s="207">
        <v>434</v>
      </c>
      <c r="AQ252" s="208">
        <v>0.49039548022598872</v>
      </c>
      <c r="AR252" s="207">
        <v>144</v>
      </c>
      <c r="AS252" s="208">
        <v>0.33179723502304148</v>
      </c>
      <c r="AT252" s="228">
        <v>20173</v>
      </c>
      <c r="AU252" s="340">
        <v>18148</v>
      </c>
      <c r="AV252" s="210">
        <v>0.89961830169037826</v>
      </c>
      <c r="AW252" s="334">
        <v>12813</v>
      </c>
      <c r="AX252" s="211">
        <v>0.70602821247520386</v>
      </c>
      <c r="AY252" s="334">
        <v>18475</v>
      </c>
      <c r="AZ252" s="211">
        <v>0.9158280870470431</v>
      </c>
      <c r="BA252" s="334">
        <v>4317</v>
      </c>
      <c r="BB252" s="211">
        <v>0.23366711772665766</v>
      </c>
      <c r="BC252" s="334">
        <v>16589</v>
      </c>
      <c r="BD252" s="211">
        <v>0.89791610284167789</v>
      </c>
      <c r="BE252" s="334">
        <v>10223</v>
      </c>
      <c r="BF252" s="211">
        <v>0.55334235453315295</v>
      </c>
      <c r="BG252" s="212">
        <v>17484</v>
      </c>
      <c r="BH252" s="211">
        <v>0.86670301888663059</v>
      </c>
      <c r="BI252" s="212">
        <v>16376</v>
      </c>
      <c r="BJ252" s="211">
        <v>0.93662777396476782</v>
      </c>
      <c r="BK252" s="212">
        <v>16767</v>
      </c>
      <c r="BL252" s="211">
        <v>0.83116046200366822</v>
      </c>
      <c r="BM252" s="212">
        <v>6410</v>
      </c>
      <c r="BN252" s="211">
        <v>0.38229856265282997</v>
      </c>
    </row>
    <row r="253" spans="3:66" x14ac:dyDescent="0.3">
      <c r="C253" s="195" t="s">
        <v>1025</v>
      </c>
      <c r="D253" s="219">
        <v>2014</v>
      </c>
      <c r="E253" s="342">
        <v>1748</v>
      </c>
      <c r="F253" s="220">
        <v>0.86792452830188682</v>
      </c>
      <c r="G253" s="342">
        <v>1234</v>
      </c>
      <c r="H253" s="221">
        <v>0.70594965675057209</v>
      </c>
      <c r="I253" s="342">
        <v>1816</v>
      </c>
      <c r="J253" s="221">
        <v>0.9016881827209533</v>
      </c>
      <c r="K253" s="342">
        <v>400</v>
      </c>
      <c r="L253" s="221">
        <v>0.22026431718061673</v>
      </c>
      <c r="M253" s="342">
        <v>1546</v>
      </c>
      <c r="N253" s="221">
        <v>0.85132158590308371</v>
      </c>
      <c r="O253" s="342">
        <v>961</v>
      </c>
      <c r="P253" s="221">
        <v>0.5291850220264317</v>
      </c>
      <c r="Q253" s="219">
        <v>1755</v>
      </c>
      <c r="R253" s="343">
        <v>0.88831908831908835</v>
      </c>
      <c r="S253" s="219">
        <v>1559</v>
      </c>
      <c r="T253" s="221">
        <v>0.87140019860973184</v>
      </c>
      <c r="U253" s="219">
        <v>1642</v>
      </c>
      <c r="V253" s="221">
        <v>0.81529294935451835</v>
      </c>
      <c r="W253" s="219">
        <v>603</v>
      </c>
      <c r="X253" s="344">
        <v>0.36723507917174175</v>
      </c>
      <c r="Y253" s="225">
        <v>98</v>
      </c>
      <c r="Z253" s="338">
        <v>62</v>
      </c>
      <c r="AA253" s="197">
        <v>0.63265306122448983</v>
      </c>
      <c r="AB253" s="336">
        <v>53</v>
      </c>
      <c r="AC253" s="37">
        <v>0.85483870967741937</v>
      </c>
      <c r="AD253" s="336">
        <v>65</v>
      </c>
      <c r="AE253" s="37">
        <v>0.66326530612244894</v>
      </c>
      <c r="AF253" s="336">
        <v>10</v>
      </c>
      <c r="AG253" s="37">
        <v>0.15384615384615385</v>
      </c>
      <c r="AH253" s="336">
        <v>55</v>
      </c>
      <c r="AI253" s="37">
        <v>0.84615384615384615</v>
      </c>
      <c r="AJ253" s="336">
        <v>26</v>
      </c>
      <c r="AK253" s="37">
        <v>0.4</v>
      </c>
      <c r="AL253" s="207">
        <v>58</v>
      </c>
      <c r="AM253" s="208">
        <v>0.59183673469387754</v>
      </c>
      <c r="AN253" s="207">
        <v>54</v>
      </c>
      <c r="AO253" s="208">
        <v>0.93103448275862066</v>
      </c>
      <c r="AP253" s="207">
        <v>51</v>
      </c>
      <c r="AQ253" s="208">
        <v>0.52040816326530615</v>
      </c>
      <c r="AR253" s="207">
        <v>19</v>
      </c>
      <c r="AS253" s="208">
        <v>0.37254901960784315</v>
      </c>
      <c r="AT253" s="228">
        <v>1881</v>
      </c>
      <c r="AU253" s="340">
        <v>1661</v>
      </c>
      <c r="AV253" s="210">
        <v>0.88304093567251463</v>
      </c>
      <c r="AW253" s="334">
        <v>1205</v>
      </c>
      <c r="AX253" s="211">
        <v>0.72546658639373873</v>
      </c>
      <c r="AY253" s="334">
        <v>1721</v>
      </c>
      <c r="AZ253" s="211">
        <v>0.91493886230728338</v>
      </c>
      <c r="BA253" s="334">
        <v>390</v>
      </c>
      <c r="BB253" s="211">
        <v>0.22661243463102848</v>
      </c>
      <c r="BC253" s="334">
        <v>1515</v>
      </c>
      <c r="BD253" s="211">
        <v>0.88030214991284139</v>
      </c>
      <c r="BE253" s="334">
        <v>949</v>
      </c>
      <c r="BF253" s="211">
        <v>0.55142359093550264</v>
      </c>
      <c r="BG253" s="212">
        <v>1667</v>
      </c>
      <c r="BH253" s="211">
        <v>0.88623072833599148</v>
      </c>
      <c r="BI253" s="212">
        <v>1550</v>
      </c>
      <c r="BJ253" s="211">
        <v>0.9298140371925615</v>
      </c>
      <c r="BK253" s="212">
        <v>1568</v>
      </c>
      <c r="BL253" s="211">
        <v>0.83359914938862312</v>
      </c>
      <c r="BM253" s="212">
        <v>596</v>
      </c>
      <c r="BN253" s="211">
        <v>0.38010204081632654</v>
      </c>
    </row>
    <row r="254" spans="3:66" x14ac:dyDescent="0.3">
      <c r="C254" s="186" t="s">
        <v>1370</v>
      </c>
      <c r="D254" s="219">
        <v>197</v>
      </c>
      <c r="E254" s="342">
        <v>178</v>
      </c>
      <c r="F254" s="220">
        <v>0.90355329949238583</v>
      </c>
      <c r="G254" s="342">
        <v>138</v>
      </c>
      <c r="H254" s="221">
        <v>0.7752808988764045</v>
      </c>
      <c r="I254" s="342">
        <v>183</v>
      </c>
      <c r="J254" s="221">
        <v>0.92893401015228427</v>
      </c>
      <c r="K254" s="342">
        <v>38</v>
      </c>
      <c r="L254" s="221">
        <v>0.20765027322404372</v>
      </c>
      <c r="M254" s="342">
        <v>158</v>
      </c>
      <c r="N254" s="221">
        <v>0.86338797814207646</v>
      </c>
      <c r="O254" s="342">
        <v>103</v>
      </c>
      <c r="P254" s="221">
        <v>0.56284153005464477</v>
      </c>
      <c r="Q254" s="219">
        <v>173</v>
      </c>
      <c r="R254" s="343">
        <v>0.92485549132947975</v>
      </c>
      <c r="S254" s="219">
        <v>160</v>
      </c>
      <c r="T254" s="221">
        <v>0.87817258883248728</v>
      </c>
      <c r="U254" s="219">
        <v>168</v>
      </c>
      <c r="V254" s="221">
        <v>0.85279187817258884</v>
      </c>
      <c r="W254" s="219">
        <v>71</v>
      </c>
      <c r="X254" s="344">
        <v>0.42261904761904762</v>
      </c>
      <c r="Y254" s="225">
        <v>12</v>
      </c>
      <c r="Z254" s="338">
        <v>9</v>
      </c>
      <c r="AA254" s="197">
        <v>0.75</v>
      </c>
      <c r="AB254" s="336">
        <v>8</v>
      </c>
      <c r="AC254" s="37">
        <v>0.88888888888888884</v>
      </c>
      <c r="AD254" s="336">
        <v>10</v>
      </c>
      <c r="AE254" s="37">
        <v>0.83333333333333337</v>
      </c>
      <c r="AF254" s="336">
        <v>1</v>
      </c>
      <c r="AG254" s="37">
        <v>0.1</v>
      </c>
      <c r="AH254" s="336">
        <v>9</v>
      </c>
      <c r="AI254" s="37">
        <v>0.9</v>
      </c>
      <c r="AJ254" s="336">
        <v>1</v>
      </c>
      <c r="AK254" s="37">
        <v>0.1</v>
      </c>
      <c r="AL254" s="207">
        <v>9</v>
      </c>
      <c r="AM254" s="208">
        <v>0.75</v>
      </c>
      <c r="AN254" s="207">
        <v>9</v>
      </c>
      <c r="AO254" s="208">
        <v>1</v>
      </c>
      <c r="AP254" s="207">
        <v>8</v>
      </c>
      <c r="AQ254" s="208">
        <v>0.66666666666666663</v>
      </c>
      <c r="AR254" s="207">
        <v>1</v>
      </c>
      <c r="AS254" s="208">
        <v>0.125</v>
      </c>
      <c r="AT254" s="228">
        <v>184</v>
      </c>
      <c r="AU254" s="340">
        <v>168</v>
      </c>
      <c r="AV254" s="210">
        <v>0.91304347826086951</v>
      </c>
      <c r="AW254" s="334">
        <v>134</v>
      </c>
      <c r="AX254" s="211">
        <v>0.79761904761904767</v>
      </c>
      <c r="AY254" s="334">
        <v>172</v>
      </c>
      <c r="AZ254" s="211">
        <v>0.93478260869565222</v>
      </c>
      <c r="BA254" s="334">
        <v>38</v>
      </c>
      <c r="BB254" s="211">
        <v>0.22093023255813954</v>
      </c>
      <c r="BC254" s="334">
        <v>152</v>
      </c>
      <c r="BD254" s="211">
        <v>0.88372093023255816</v>
      </c>
      <c r="BE254" s="334">
        <v>103</v>
      </c>
      <c r="BF254" s="211">
        <v>0.59883720930232553</v>
      </c>
      <c r="BG254" s="212">
        <v>163</v>
      </c>
      <c r="BH254" s="211">
        <v>0.88586956521739135</v>
      </c>
      <c r="BI254" s="212">
        <v>158</v>
      </c>
      <c r="BJ254" s="211">
        <v>0.96932515337423308</v>
      </c>
      <c r="BK254" s="212">
        <v>159</v>
      </c>
      <c r="BL254" s="211">
        <v>0.86413043478260865</v>
      </c>
      <c r="BM254" s="212">
        <v>71</v>
      </c>
      <c r="BN254" s="211">
        <v>0.44654088050314467</v>
      </c>
    </row>
    <row r="255" spans="3:66" x14ac:dyDescent="0.3">
      <c r="C255" s="186" t="s">
        <v>1371</v>
      </c>
      <c r="D255" s="219">
        <v>474</v>
      </c>
      <c r="E255" s="342">
        <v>336</v>
      </c>
      <c r="F255" s="220">
        <v>0.70886075949367089</v>
      </c>
      <c r="G255" s="342">
        <v>258</v>
      </c>
      <c r="H255" s="221">
        <v>0.7678571428571429</v>
      </c>
      <c r="I255" s="342">
        <v>408</v>
      </c>
      <c r="J255" s="221">
        <v>0.86075949367088611</v>
      </c>
      <c r="K255" s="342">
        <v>99</v>
      </c>
      <c r="L255" s="221">
        <v>0.24264705882352941</v>
      </c>
      <c r="M255" s="342">
        <v>340</v>
      </c>
      <c r="N255" s="221">
        <v>0.83333333333333337</v>
      </c>
      <c r="O255" s="342">
        <v>215</v>
      </c>
      <c r="P255" s="221">
        <v>0.52696078431372551</v>
      </c>
      <c r="Q255" s="219">
        <v>396</v>
      </c>
      <c r="R255" s="343">
        <v>0.88383838383838387</v>
      </c>
      <c r="S255" s="219">
        <v>350</v>
      </c>
      <c r="T255" s="221">
        <v>0.83544303797468356</v>
      </c>
      <c r="U255" s="219">
        <v>313</v>
      </c>
      <c r="V255" s="221">
        <v>0.66033755274261607</v>
      </c>
      <c r="W255" s="219">
        <v>119</v>
      </c>
      <c r="X255" s="344">
        <v>0.38019169329073482</v>
      </c>
      <c r="Y255" s="225">
        <v>15</v>
      </c>
      <c r="Z255" s="338">
        <v>6</v>
      </c>
      <c r="AA255" s="197">
        <v>0.4</v>
      </c>
      <c r="AB255" s="336">
        <v>5</v>
      </c>
      <c r="AC255" s="37">
        <v>0.83333333333333337</v>
      </c>
      <c r="AD255" s="336">
        <v>9</v>
      </c>
      <c r="AE255" s="37">
        <v>0.6</v>
      </c>
      <c r="AF255" s="336">
        <v>3</v>
      </c>
      <c r="AG255" s="37">
        <v>0.33333333333333331</v>
      </c>
      <c r="AH255" s="336">
        <v>8</v>
      </c>
      <c r="AI255" s="37">
        <v>0.88888888888888884</v>
      </c>
      <c r="AJ255" s="336">
        <v>5</v>
      </c>
      <c r="AK255" s="37">
        <v>0.55555555555555558</v>
      </c>
      <c r="AL255" s="207">
        <v>8</v>
      </c>
      <c r="AM255" s="208">
        <v>0.53333333333333333</v>
      </c>
      <c r="AN255" s="207">
        <v>6</v>
      </c>
      <c r="AO255" s="208">
        <v>0.75</v>
      </c>
      <c r="AP255" s="207">
        <v>4</v>
      </c>
      <c r="AQ255" s="208">
        <v>0.26666666666666666</v>
      </c>
      <c r="AR255" s="207">
        <v>1</v>
      </c>
      <c r="AS255" s="208">
        <v>0.25</v>
      </c>
      <c r="AT255" s="228">
        <v>442</v>
      </c>
      <c r="AU255" s="340">
        <v>320</v>
      </c>
      <c r="AV255" s="210">
        <v>0.72398190045248867</v>
      </c>
      <c r="AW255" s="334">
        <v>256</v>
      </c>
      <c r="AX255" s="211">
        <v>0.8</v>
      </c>
      <c r="AY255" s="334">
        <v>382</v>
      </c>
      <c r="AZ255" s="211">
        <v>0.86425339366515841</v>
      </c>
      <c r="BA255" s="334">
        <v>91</v>
      </c>
      <c r="BB255" s="211">
        <v>0.23821989528795812</v>
      </c>
      <c r="BC255" s="334">
        <v>325</v>
      </c>
      <c r="BD255" s="211">
        <v>0.85078534031413611</v>
      </c>
      <c r="BE255" s="334">
        <v>204</v>
      </c>
      <c r="BF255" s="211">
        <v>0.53403141361256545</v>
      </c>
      <c r="BG255" s="212">
        <v>371</v>
      </c>
      <c r="BH255" s="211">
        <v>0.83936651583710409</v>
      </c>
      <c r="BI255" s="212">
        <v>345</v>
      </c>
      <c r="BJ255" s="211">
        <v>0.92991913746630728</v>
      </c>
      <c r="BK255" s="212">
        <v>299</v>
      </c>
      <c r="BL255" s="211">
        <v>0.67647058823529416</v>
      </c>
      <c r="BM255" s="212">
        <v>121</v>
      </c>
      <c r="BN255" s="211">
        <v>0.40468227424749165</v>
      </c>
    </row>
    <row r="256" spans="3:66" x14ac:dyDescent="0.3">
      <c r="C256" s="186" t="s">
        <v>1372</v>
      </c>
      <c r="D256" s="219">
        <v>200</v>
      </c>
      <c r="E256" s="342">
        <v>176</v>
      </c>
      <c r="F256" s="220">
        <v>0.88</v>
      </c>
      <c r="G256" s="342">
        <v>83</v>
      </c>
      <c r="H256" s="221">
        <v>0.47159090909090912</v>
      </c>
      <c r="I256" s="342">
        <v>173</v>
      </c>
      <c r="J256" s="221">
        <v>0.86499999999999999</v>
      </c>
      <c r="K256" s="342">
        <v>33</v>
      </c>
      <c r="L256" s="221">
        <v>0.19075144508670519</v>
      </c>
      <c r="M256" s="342">
        <v>148</v>
      </c>
      <c r="N256" s="221">
        <v>0.8554913294797688</v>
      </c>
      <c r="O256" s="342">
        <v>88</v>
      </c>
      <c r="P256" s="221">
        <v>0.50867052023121384</v>
      </c>
      <c r="Q256" s="219">
        <v>170</v>
      </c>
      <c r="R256" s="343">
        <v>0.91176470588235292</v>
      </c>
      <c r="S256" s="219">
        <v>155</v>
      </c>
      <c r="T256" s="221">
        <v>0.85</v>
      </c>
      <c r="U256" s="219">
        <v>164</v>
      </c>
      <c r="V256" s="221">
        <v>0.82</v>
      </c>
      <c r="W256" s="219">
        <v>38</v>
      </c>
      <c r="X256" s="344">
        <v>0.23170731707317074</v>
      </c>
      <c r="Y256" s="225">
        <v>5</v>
      </c>
      <c r="Z256" s="338">
        <v>1</v>
      </c>
      <c r="AA256" s="197">
        <v>0.2</v>
      </c>
      <c r="AB256" s="336">
        <v>1</v>
      </c>
      <c r="AC256" s="37">
        <v>1</v>
      </c>
      <c r="AD256" s="336">
        <v>0</v>
      </c>
      <c r="AE256" s="37">
        <v>0</v>
      </c>
      <c r="AF256" s="336">
        <v>0</v>
      </c>
      <c r="AG256" s="37" t="e">
        <v>#DIV/0!</v>
      </c>
      <c r="AH256" s="336">
        <v>0</v>
      </c>
      <c r="AI256" s="37" t="e">
        <v>#DIV/0!</v>
      </c>
      <c r="AJ256" s="336">
        <v>0</v>
      </c>
      <c r="AK256" s="37" t="e">
        <v>#DIV/0!</v>
      </c>
      <c r="AL256" s="207">
        <v>0</v>
      </c>
      <c r="AM256" s="208">
        <v>0</v>
      </c>
      <c r="AN256" s="207">
        <v>0</v>
      </c>
      <c r="AO256" s="208" t="e">
        <v>#DIV/0!</v>
      </c>
      <c r="AP256" s="207">
        <v>0</v>
      </c>
      <c r="AQ256" s="208">
        <v>0</v>
      </c>
      <c r="AR256" s="207">
        <v>0</v>
      </c>
      <c r="AS256" s="208" t="e">
        <v>#DIV/0!</v>
      </c>
      <c r="AT256" s="228">
        <v>192</v>
      </c>
      <c r="AU256" s="340">
        <v>173</v>
      </c>
      <c r="AV256" s="210">
        <v>0.90104166666666663</v>
      </c>
      <c r="AW256" s="334">
        <v>84</v>
      </c>
      <c r="AX256" s="211">
        <v>0.48554913294797686</v>
      </c>
      <c r="AY256" s="334">
        <v>171</v>
      </c>
      <c r="AZ256" s="211">
        <v>0.890625</v>
      </c>
      <c r="BA256" s="334">
        <v>34</v>
      </c>
      <c r="BB256" s="211">
        <v>0.19883040935672514</v>
      </c>
      <c r="BC256" s="334">
        <v>153</v>
      </c>
      <c r="BD256" s="211">
        <v>0.89473684210526316</v>
      </c>
      <c r="BE256" s="334">
        <v>92</v>
      </c>
      <c r="BF256" s="211">
        <v>0.53801169590643272</v>
      </c>
      <c r="BG256" s="212">
        <v>168</v>
      </c>
      <c r="BH256" s="211">
        <v>0.875</v>
      </c>
      <c r="BI256" s="212">
        <v>160</v>
      </c>
      <c r="BJ256" s="211">
        <v>0.95238095238095233</v>
      </c>
      <c r="BK256" s="212">
        <v>162</v>
      </c>
      <c r="BL256" s="211">
        <v>0.84375</v>
      </c>
      <c r="BM256" s="212">
        <v>39</v>
      </c>
      <c r="BN256" s="211">
        <v>0.24074074074074073</v>
      </c>
    </row>
    <row r="257" spans="3:66" x14ac:dyDescent="0.3">
      <c r="C257" s="186" t="s">
        <v>1373</v>
      </c>
      <c r="D257" s="219">
        <v>879</v>
      </c>
      <c r="E257" s="342">
        <v>831</v>
      </c>
      <c r="F257" s="220">
        <v>0.94539249146757676</v>
      </c>
      <c r="G257" s="342">
        <v>595</v>
      </c>
      <c r="H257" s="221">
        <v>0.7160048134777377</v>
      </c>
      <c r="I257" s="342">
        <v>818</v>
      </c>
      <c r="J257" s="221">
        <v>0.93060295790671221</v>
      </c>
      <c r="K257" s="342">
        <v>181</v>
      </c>
      <c r="L257" s="221">
        <v>0.22127139364303178</v>
      </c>
      <c r="M257" s="342">
        <v>695</v>
      </c>
      <c r="N257" s="221">
        <v>0.84963325183374083</v>
      </c>
      <c r="O257" s="342">
        <v>437</v>
      </c>
      <c r="P257" s="221">
        <v>0.53422982885085579</v>
      </c>
      <c r="Q257" s="219">
        <v>794</v>
      </c>
      <c r="R257" s="343">
        <v>0.89924433249370272</v>
      </c>
      <c r="S257" s="219">
        <v>714</v>
      </c>
      <c r="T257" s="221">
        <v>0.90329920364050054</v>
      </c>
      <c r="U257" s="219">
        <v>784</v>
      </c>
      <c r="V257" s="221">
        <v>0.89192263936291238</v>
      </c>
      <c r="W257" s="219">
        <v>300</v>
      </c>
      <c r="X257" s="344">
        <v>0.38265306122448978</v>
      </c>
      <c r="Y257" s="225">
        <v>45</v>
      </c>
      <c r="Z257" s="338">
        <v>33</v>
      </c>
      <c r="AA257" s="197">
        <v>0.73333333333333328</v>
      </c>
      <c r="AB257" s="336">
        <v>29</v>
      </c>
      <c r="AC257" s="37">
        <v>0.87878787878787878</v>
      </c>
      <c r="AD257" s="336">
        <v>32</v>
      </c>
      <c r="AE257" s="37">
        <v>0.71111111111111114</v>
      </c>
      <c r="AF257" s="336">
        <v>5</v>
      </c>
      <c r="AG257" s="37">
        <v>0.15625</v>
      </c>
      <c r="AH257" s="336">
        <v>26</v>
      </c>
      <c r="AI257" s="37">
        <v>0.8125</v>
      </c>
      <c r="AJ257" s="336">
        <v>12</v>
      </c>
      <c r="AK257" s="37">
        <v>0.375</v>
      </c>
      <c r="AL257" s="207">
        <v>30</v>
      </c>
      <c r="AM257" s="208">
        <v>0.66666666666666663</v>
      </c>
      <c r="AN257" s="207">
        <v>28</v>
      </c>
      <c r="AO257" s="208">
        <v>0.93333333333333335</v>
      </c>
      <c r="AP257" s="207">
        <v>29</v>
      </c>
      <c r="AQ257" s="208">
        <v>0.64444444444444449</v>
      </c>
      <c r="AR257" s="207">
        <v>11</v>
      </c>
      <c r="AS257" s="208">
        <v>0.37931034482758619</v>
      </c>
      <c r="AT257" s="228">
        <v>822</v>
      </c>
      <c r="AU257" s="340">
        <v>787</v>
      </c>
      <c r="AV257" s="210">
        <v>0.95742092457420924</v>
      </c>
      <c r="AW257" s="334">
        <v>573</v>
      </c>
      <c r="AX257" s="211">
        <v>0.72808132147395177</v>
      </c>
      <c r="AY257" s="334">
        <v>777</v>
      </c>
      <c r="AZ257" s="211">
        <v>0.94525547445255476</v>
      </c>
      <c r="BA257" s="334">
        <v>177</v>
      </c>
      <c r="BB257" s="211">
        <v>0.22779922779922779</v>
      </c>
      <c r="BC257" s="334">
        <v>684</v>
      </c>
      <c r="BD257" s="211">
        <v>0.88030888030888033</v>
      </c>
      <c r="BE257" s="334">
        <v>435</v>
      </c>
      <c r="BF257" s="211">
        <v>0.55984555984555984</v>
      </c>
      <c r="BG257" s="212">
        <v>755</v>
      </c>
      <c r="BH257" s="211">
        <v>0.91849148418491489</v>
      </c>
      <c r="BI257" s="212">
        <v>710</v>
      </c>
      <c r="BJ257" s="211">
        <v>0.94039735099337751</v>
      </c>
      <c r="BK257" s="212">
        <v>746</v>
      </c>
      <c r="BL257" s="211">
        <v>0.90754257907542579</v>
      </c>
      <c r="BM257" s="212">
        <v>293</v>
      </c>
      <c r="BN257" s="211">
        <v>0.39276139410187666</v>
      </c>
    </row>
    <row r="258" spans="3:66" x14ac:dyDescent="0.3">
      <c r="C258" s="186" t="s">
        <v>1374</v>
      </c>
      <c r="D258" s="219">
        <v>264</v>
      </c>
      <c r="E258" s="342">
        <v>227</v>
      </c>
      <c r="F258" s="220">
        <v>0.85984848484848486</v>
      </c>
      <c r="G258" s="342">
        <v>160</v>
      </c>
      <c r="H258" s="221">
        <v>0.70484581497797361</v>
      </c>
      <c r="I258" s="342">
        <v>234</v>
      </c>
      <c r="J258" s="221">
        <v>0.88636363636363635</v>
      </c>
      <c r="K258" s="342">
        <v>49</v>
      </c>
      <c r="L258" s="221">
        <v>0.20940170940170941</v>
      </c>
      <c r="M258" s="342">
        <v>205</v>
      </c>
      <c r="N258" s="221">
        <v>0.87606837606837606</v>
      </c>
      <c r="O258" s="342">
        <v>118</v>
      </c>
      <c r="P258" s="221">
        <v>0.50427350427350426</v>
      </c>
      <c r="Q258" s="219">
        <v>222</v>
      </c>
      <c r="R258" s="343">
        <v>0.81081081081081086</v>
      </c>
      <c r="S258" s="219">
        <v>180</v>
      </c>
      <c r="T258" s="221">
        <v>0.84090909090909094</v>
      </c>
      <c r="U258" s="219">
        <v>213</v>
      </c>
      <c r="V258" s="221">
        <v>0.80681818181818177</v>
      </c>
      <c r="W258" s="219">
        <v>75</v>
      </c>
      <c r="X258" s="344">
        <v>0.352112676056338</v>
      </c>
      <c r="Y258" s="225">
        <v>21</v>
      </c>
      <c r="Z258" s="338">
        <v>13</v>
      </c>
      <c r="AA258" s="197">
        <v>0.61904761904761907</v>
      </c>
      <c r="AB258" s="336">
        <v>10</v>
      </c>
      <c r="AC258" s="37">
        <v>0.76923076923076927</v>
      </c>
      <c r="AD258" s="336">
        <v>14</v>
      </c>
      <c r="AE258" s="37">
        <v>0.66666666666666663</v>
      </c>
      <c r="AF258" s="336">
        <v>1</v>
      </c>
      <c r="AG258" s="37">
        <v>7.1428571428571425E-2</v>
      </c>
      <c r="AH258" s="336">
        <v>12</v>
      </c>
      <c r="AI258" s="37">
        <v>0.8571428571428571</v>
      </c>
      <c r="AJ258" s="336">
        <v>8</v>
      </c>
      <c r="AK258" s="37">
        <v>0.5714285714285714</v>
      </c>
      <c r="AL258" s="207">
        <v>11</v>
      </c>
      <c r="AM258" s="208">
        <v>0.52380952380952384</v>
      </c>
      <c r="AN258" s="207">
        <v>11</v>
      </c>
      <c r="AO258" s="208">
        <v>1</v>
      </c>
      <c r="AP258" s="207">
        <v>10</v>
      </c>
      <c r="AQ258" s="208">
        <v>0.47619047619047616</v>
      </c>
      <c r="AR258" s="207">
        <v>6</v>
      </c>
      <c r="AS258" s="208">
        <v>0.6</v>
      </c>
      <c r="AT258" s="228">
        <v>241</v>
      </c>
      <c r="AU258" s="340">
        <v>213</v>
      </c>
      <c r="AV258" s="210">
        <v>0.88381742738589208</v>
      </c>
      <c r="AW258" s="334">
        <v>158</v>
      </c>
      <c r="AX258" s="211">
        <v>0.74178403755868549</v>
      </c>
      <c r="AY258" s="334">
        <v>219</v>
      </c>
      <c r="AZ258" s="211">
        <v>0.90871369294605808</v>
      </c>
      <c r="BA258" s="334">
        <v>50</v>
      </c>
      <c r="BB258" s="211">
        <v>0.22831050228310501</v>
      </c>
      <c r="BC258" s="334">
        <v>201</v>
      </c>
      <c r="BD258" s="211">
        <v>0.9178082191780822</v>
      </c>
      <c r="BE258" s="334">
        <v>115</v>
      </c>
      <c r="BF258" s="211">
        <v>0.52511415525114158</v>
      </c>
      <c r="BG258" s="212">
        <v>210</v>
      </c>
      <c r="BH258" s="211">
        <v>0.87136929460580914</v>
      </c>
      <c r="BI258" s="212">
        <v>177</v>
      </c>
      <c r="BJ258" s="211">
        <v>0.84285714285714286</v>
      </c>
      <c r="BK258" s="212">
        <v>202</v>
      </c>
      <c r="BL258" s="211">
        <v>0.83817427385892118</v>
      </c>
      <c r="BM258" s="212">
        <v>72</v>
      </c>
      <c r="BN258" s="211">
        <v>0.35643564356435642</v>
      </c>
    </row>
    <row r="259" spans="3:66" x14ac:dyDescent="0.3">
      <c r="C259" s="195" t="s">
        <v>249</v>
      </c>
      <c r="D259" s="219">
        <v>2648</v>
      </c>
      <c r="E259" s="342">
        <v>2203</v>
      </c>
      <c r="F259" s="220">
        <v>0.83194864048338368</v>
      </c>
      <c r="G259" s="342">
        <v>1190</v>
      </c>
      <c r="H259" s="221">
        <v>0.54017249205628692</v>
      </c>
      <c r="I259" s="342">
        <v>2275</v>
      </c>
      <c r="J259" s="221">
        <v>0.85913897280966767</v>
      </c>
      <c r="K259" s="342">
        <v>559</v>
      </c>
      <c r="L259" s="221">
        <v>0.24571428571428572</v>
      </c>
      <c r="M259" s="342">
        <v>1995</v>
      </c>
      <c r="N259" s="221">
        <v>0.87692307692307692</v>
      </c>
      <c r="O259" s="342">
        <v>1238</v>
      </c>
      <c r="P259" s="221">
        <v>0.54417582417582422</v>
      </c>
      <c r="Q259" s="219">
        <v>2098</v>
      </c>
      <c r="R259" s="343">
        <v>0.89942802669208766</v>
      </c>
      <c r="S259" s="219">
        <v>1887</v>
      </c>
      <c r="T259" s="221">
        <v>0.79229607250755285</v>
      </c>
      <c r="U259" s="219">
        <v>1959</v>
      </c>
      <c r="V259" s="221">
        <v>0.73980362537764355</v>
      </c>
      <c r="W259" s="219">
        <v>574</v>
      </c>
      <c r="X259" s="344">
        <v>0.29300663603879529</v>
      </c>
      <c r="Y259" s="225">
        <v>59</v>
      </c>
      <c r="Z259" s="338">
        <v>31</v>
      </c>
      <c r="AA259" s="197">
        <v>0.52542372881355937</v>
      </c>
      <c r="AB259" s="336">
        <v>20</v>
      </c>
      <c r="AC259" s="37">
        <v>0.64516129032258063</v>
      </c>
      <c r="AD259" s="336">
        <v>36</v>
      </c>
      <c r="AE259" s="37">
        <v>0.61016949152542377</v>
      </c>
      <c r="AF259" s="336">
        <v>3</v>
      </c>
      <c r="AG259" s="37">
        <v>8.3333333333333329E-2</v>
      </c>
      <c r="AH259" s="336">
        <v>33</v>
      </c>
      <c r="AI259" s="37">
        <v>0.91666666666666663</v>
      </c>
      <c r="AJ259" s="336">
        <v>11</v>
      </c>
      <c r="AK259" s="37">
        <v>0.30555555555555558</v>
      </c>
      <c r="AL259" s="207">
        <v>30</v>
      </c>
      <c r="AM259" s="208">
        <v>0.50847457627118642</v>
      </c>
      <c r="AN259" s="207">
        <v>26</v>
      </c>
      <c r="AO259" s="208">
        <v>0.8666666666666667</v>
      </c>
      <c r="AP259" s="207">
        <v>24</v>
      </c>
      <c r="AQ259" s="208">
        <v>0.40677966101694918</v>
      </c>
      <c r="AR259" s="207">
        <v>5</v>
      </c>
      <c r="AS259" s="208">
        <v>0.20833333333333334</v>
      </c>
      <c r="AT259" s="228">
        <v>2574</v>
      </c>
      <c r="AU259" s="340">
        <v>2163</v>
      </c>
      <c r="AV259" s="210">
        <v>0.84032634032634035</v>
      </c>
      <c r="AW259" s="334">
        <v>1213</v>
      </c>
      <c r="AX259" s="211">
        <v>0.56079519186315308</v>
      </c>
      <c r="AY259" s="334">
        <v>2229</v>
      </c>
      <c r="AZ259" s="211">
        <v>0.86596736596736601</v>
      </c>
      <c r="BA259" s="334">
        <v>566</v>
      </c>
      <c r="BB259" s="211">
        <v>0.25392552714221622</v>
      </c>
      <c r="BC259" s="334">
        <v>2004</v>
      </c>
      <c r="BD259" s="211">
        <v>0.89905787348586808</v>
      </c>
      <c r="BE259" s="334">
        <v>1254</v>
      </c>
      <c r="BF259" s="211">
        <v>0.56258411843876177</v>
      </c>
      <c r="BG259" s="212">
        <v>2058</v>
      </c>
      <c r="BH259" s="211">
        <v>0.79953379953379955</v>
      </c>
      <c r="BI259" s="212">
        <v>1930</v>
      </c>
      <c r="BJ259" s="211">
        <v>0.93780369290573373</v>
      </c>
      <c r="BK259" s="212">
        <v>1926</v>
      </c>
      <c r="BL259" s="211">
        <v>0.74825174825174823</v>
      </c>
      <c r="BM259" s="212">
        <v>597</v>
      </c>
      <c r="BN259" s="211">
        <v>0.3099688473520249</v>
      </c>
    </row>
    <row r="260" spans="3:66" x14ac:dyDescent="0.3">
      <c r="C260" s="186" t="s">
        <v>1375</v>
      </c>
      <c r="D260" s="219">
        <v>827</v>
      </c>
      <c r="E260" s="342">
        <v>718</v>
      </c>
      <c r="F260" s="220">
        <v>0.86819830713422008</v>
      </c>
      <c r="G260" s="342">
        <v>456</v>
      </c>
      <c r="H260" s="221">
        <v>0.63509749303621166</v>
      </c>
      <c r="I260" s="342">
        <v>721</v>
      </c>
      <c r="J260" s="221">
        <v>0.871825876662636</v>
      </c>
      <c r="K260" s="342">
        <v>189</v>
      </c>
      <c r="L260" s="221">
        <v>0.26213592233009708</v>
      </c>
      <c r="M260" s="342">
        <v>639</v>
      </c>
      <c r="N260" s="221">
        <v>0.8862690707350902</v>
      </c>
      <c r="O260" s="342">
        <v>398</v>
      </c>
      <c r="P260" s="221">
        <v>0.55201109570041607</v>
      </c>
      <c r="Q260" s="219">
        <v>683</v>
      </c>
      <c r="R260" s="343">
        <v>0.90043923865300146</v>
      </c>
      <c r="S260" s="219">
        <v>615</v>
      </c>
      <c r="T260" s="221">
        <v>0.82587666263603388</v>
      </c>
      <c r="U260" s="219">
        <v>653</v>
      </c>
      <c r="V260" s="221">
        <v>0.78960096735187424</v>
      </c>
      <c r="W260" s="219">
        <v>227</v>
      </c>
      <c r="X260" s="344">
        <v>0.34762633996937214</v>
      </c>
      <c r="Y260" s="225">
        <v>10</v>
      </c>
      <c r="Z260" s="338">
        <v>2</v>
      </c>
      <c r="AA260" s="197">
        <v>0.2</v>
      </c>
      <c r="AB260" s="336">
        <v>1</v>
      </c>
      <c r="AC260" s="37">
        <v>0.5</v>
      </c>
      <c r="AD260" s="336">
        <v>4</v>
      </c>
      <c r="AE260" s="37">
        <v>0.4</v>
      </c>
      <c r="AF260" s="336">
        <v>0</v>
      </c>
      <c r="AG260" s="37">
        <v>0</v>
      </c>
      <c r="AH260" s="336">
        <v>4</v>
      </c>
      <c r="AI260" s="37">
        <v>1</v>
      </c>
      <c r="AJ260" s="336">
        <v>2</v>
      </c>
      <c r="AK260" s="37">
        <v>0.5</v>
      </c>
      <c r="AL260" s="207">
        <v>4</v>
      </c>
      <c r="AM260" s="208">
        <v>0.4</v>
      </c>
      <c r="AN260" s="207">
        <v>4</v>
      </c>
      <c r="AO260" s="208">
        <v>1</v>
      </c>
      <c r="AP260" s="207">
        <v>2</v>
      </c>
      <c r="AQ260" s="208">
        <v>0.2</v>
      </c>
      <c r="AR260" s="207">
        <v>1</v>
      </c>
      <c r="AS260" s="208">
        <v>0.5</v>
      </c>
      <c r="AT260" s="228">
        <v>815</v>
      </c>
      <c r="AU260" s="340">
        <v>715</v>
      </c>
      <c r="AV260" s="210">
        <v>0.87730061349693256</v>
      </c>
      <c r="AW260" s="334">
        <v>469</v>
      </c>
      <c r="AX260" s="211">
        <v>0.65594405594405591</v>
      </c>
      <c r="AY260" s="334">
        <v>716</v>
      </c>
      <c r="AZ260" s="211">
        <v>0.87852760736196323</v>
      </c>
      <c r="BA260" s="334">
        <v>191</v>
      </c>
      <c r="BB260" s="211">
        <v>0.26675977653631283</v>
      </c>
      <c r="BC260" s="334">
        <v>649</v>
      </c>
      <c r="BD260" s="211">
        <v>0.90642458100558654</v>
      </c>
      <c r="BE260" s="334">
        <v>409</v>
      </c>
      <c r="BF260" s="211">
        <v>0.57122905027932958</v>
      </c>
      <c r="BG260" s="212">
        <v>678</v>
      </c>
      <c r="BH260" s="211">
        <v>0.83190184049079752</v>
      </c>
      <c r="BI260" s="212">
        <v>635</v>
      </c>
      <c r="BJ260" s="211">
        <v>0.93657817109144548</v>
      </c>
      <c r="BK260" s="212">
        <v>650</v>
      </c>
      <c r="BL260" s="211">
        <v>0.7975460122699386</v>
      </c>
      <c r="BM260" s="212">
        <v>235</v>
      </c>
      <c r="BN260" s="211">
        <v>0.36153846153846153</v>
      </c>
    </row>
    <row r="261" spans="3:66" x14ac:dyDescent="0.3">
      <c r="C261" s="186" t="s">
        <v>1376</v>
      </c>
      <c r="D261" s="219">
        <v>815</v>
      </c>
      <c r="E261" s="342">
        <v>723</v>
      </c>
      <c r="F261" s="220">
        <v>0.8871165644171779</v>
      </c>
      <c r="G261" s="342">
        <v>363</v>
      </c>
      <c r="H261" s="221">
        <v>0.50207468879668049</v>
      </c>
      <c r="I261" s="342">
        <v>731</v>
      </c>
      <c r="J261" s="221">
        <v>0.89693251533742335</v>
      </c>
      <c r="K261" s="342">
        <v>182</v>
      </c>
      <c r="L261" s="221">
        <v>0.24897400820793433</v>
      </c>
      <c r="M261" s="342">
        <v>646</v>
      </c>
      <c r="N261" s="221">
        <v>0.88372093023255816</v>
      </c>
      <c r="O261" s="342">
        <v>397</v>
      </c>
      <c r="P261" s="221">
        <v>0.54309165526675784</v>
      </c>
      <c r="Q261" s="219">
        <v>673</v>
      </c>
      <c r="R261" s="343">
        <v>0.89301634472511149</v>
      </c>
      <c r="S261" s="219">
        <v>601</v>
      </c>
      <c r="T261" s="221">
        <v>0.82576687116564418</v>
      </c>
      <c r="U261" s="219">
        <v>648</v>
      </c>
      <c r="V261" s="221">
        <v>0.79509202453987726</v>
      </c>
      <c r="W261" s="219">
        <v>174</v>
      </c>
      <c r="X261" s="344">
        <v>0.26851851851851855</v>
      </c>
      <c r="Y261" s="225">
        <v>26</v>
      </c>
      <c r="Z261" s="338">
        <v>18</v>
      </c>
      <c r="AA261" s="197">
        <v>0.69230769230769229</v>
      </c>
      <c r="AB261" s="336">
        <v>12</v>
      </c>
      <c r="AC261" s="37">
        <v>0.66666666666666663</v>
      </c>
      <c r="AD261" s="336">
        <v>21</v>
      </c>
      <c r="AE261" s="37">
        <v>0.80769230769230771</v>
      </c>
      <c r="AF261" s="336">
        <v>2</v>
      </c>
      <c r="AG261" s="37">
        <v>9.5238095238095233E-2</v>
      </c>
      <c r="AH261" s="336">
        <v>20</v>
      </c>
      <c r="AI261" s="37">
        <v>0.95238095238095233</v>
      </c>
      <c r="AJ261" s="336">
        <v>6</v>
      </c>
      <c r="AK261" s="37">
        <v>0.2857142857142857</v>
      </c>
      <c r="AL261" s="207">
        <v>18</v>
      </c>
      <c r="AM261" s="208">
        <v>0.69230769230769229</v>
      </c>
      <c r="AN261" s="207">
        <v>14</v>
      </c>
      <c r="AO261" s="208">
        <v>0.77777777777777779</v>
      </c>
      <c r="AP261" s="207">
        <v>16</v>
      </c>
      <c r="AQ261" s="208">
        <v>0.61538461538461542</v>
      </c>
      <c r="AR261" s="207">
        <v>3</v>
      </c>
      <c r="AS261" s="208">
        <v>0.1875</v>
      </c>
      <c r="AT261" s="228">
        <v>784</v>
      </c>
      <c r="AU261" s="340">
        <v>700</v>
      </c>
      <c r="AV261" s="210">
        <v>0.8928571428571429</v>
      </c>
      <c r="AW261" s="334">
        <v>365</v>
      </c>
      <c r="AX261" s="211">
        <v>0.52142857142857146</v>
      </c>
      <c r="AY261" s="334">
        <v>705</v>
      </c>
      <c r="AZ261" s="211">
        <v>0.89923469387755106</v>
      </c>
      <c r="BA261" s="334">
        <v>183</v>
      </c>
      <c r="BB261" s="211">
        <v>0.25957446808510637</v>
      </c>
      <c r="BC261" s="334">
        <v>639</v>
      </c>
      <c r="BD261" s="211">
        <v>0.90638297872340423</v>
      </c>
      <c r="BE261" s="334">
        <v>400</v>
      </c>
      <c r="BF261" s="211">
        <v>0.56737588652482274</v>
      </c>
      <c r="BG261" s="212">
        <v>650</v>
      </c>
      <c r="BH261" s="211">
        <v>0.82908163265306123</v>
      </c>
      <c r="BI261" s="212">
        <v>607</v>
      </c>
      <c r="BJ261" s="211">
        <v>0.93384615384615388</v>
      </c>
      <c r="BK261" s="212">
        <v>627</v>
      </c>
      <c r="BL261" s="211">
        <v>0.79974489795918369</v>
      </c>
      <c r="BM261" s="212">
        <v>181</v>
      </c>
      <c r="BN261" s="211">
        <v>0.28867623604465709</v>
      </c>
    </row>
    <row r="262" spans="3:66" x14ac:dyDescent="0.3">
      <c r="C262" s="186" t="s">
        <v>1378</v>
      </c>
      <c r="D262" s="219">
        <v>51</v>
      </c>
      <c r="E262" s="342">
        <v>48</v>
      </c>
      <c r="F262" s="220">
        <v>0.94117647058823528</v>
      </c>
      <c r="G262" s="342">
        <v>20</v>
      </c>
      <c r="H262" s="221">
        <v>0.41666666666666669</v>
      </c>
      <c r="I262" s="342">
        <v>47</v>
      </c>
      <c r="J262" s="221">
        <v>0.92156862745098034</v>
      </c>
      <c r="K262" s="342">
        <v>15</v>
      </c>
      <c r="L262" s="221">
        <v>0.31914893617021278</v>
      </c>
      <c r="M262" s="342">
        <v>37</v>
      </c>
      <c r="N262" s="221">
        <v>0.78723404255319152</v>
      </c>
      <c r="O262" s="342">
        <v>26</v>
      </c>
      <c r="P262" s="221">
        <v>0.55319148936170215</v>
      </c>
      <c r="Q262" s="219">
        <v>45</v>
      </c>
      <c r="R262" s="343">
        <v>0.88888888888888884</v>
      </c>
      <c r="S262" s="219">
        <v>40</v>
      </c>
      <c r="T262" s="221">
        <v>0.88235294117647056</v>
      </c>
      <c r="U262" s="219">
        <v>45</v>
      </c>
      <c r="V262" s="221">
        <v>0.88235294117647056</v>
      </c>
      <c r="W262" s="219">
        <v>10</v>
      </c>
      <c r="X262" s="344">
        <v>0.22222222222222221</v>
      </c>
      <c r="Y262" s="225">
        <v>2</v>
      </c>
      <c r="Z262" s="338">
        <v>2</v>
      </c>
      <c r="AA262" s="197">
        <v>1</v>
      </c>
      <c r="AB262" s="336">
        <v>1</v>
      </c>
      <c r="AC262" s="37">
        <v>0.5</v>
      </c>
      <c r="AD262" s="336">
        <v>1</v>
      </c>
      <c r="AE262" s="37">
        <v>0.5</v>
      </c>
      <c r="AF262" s="336">
        <v>0</v>
      </c>
      <c r="AG262" s="37">
        <v>0</v>
      </c>
      <c r="AH262" s="336">
        <v>0</v>
      </c>
      <c r="AI262" s="37">
        <v>0</v>
      </c>
      <c r="AJ262" s="336">
        <v>0</v>
      </c>
      <c r="AK262" s="37">
        <v>0</v>
      </c>
      <c r="AL262" s="207">
        <v>1</v>
      </c>
      <c r="AM262" s="208">
        <v>0.5</v>
      </c>
      <c r="AN262" s="207">
        <v>1</v>
      </c>
      <c r="AO262" s="208">
        <v>1</v>
      </c>
      <c r="AP262" s="207">
        <v>1</v>
      </c>
      <c r="AQ262" s="208">
        <v>0.5</v>
      </c>
      <c r="AR262" s="207">
        <v>0</v>
      </c>
      <c r="AS262" s="208">
        <v>0</v>
      </c>
      <c r="AT262" s="228">
        <v>48</v>
      </c>
      <c r="AU262" s="340">
        <v>46</v>
      </c>
      <c r="AV262" s="210">
        <v>0.95833333333333337</v>
      </c>
      <c r="AW262" s="334">
        <v>19</v>
      </c>
      <c r="AX262" s="211">
        <v>0.41304347826086957</v>
      </c>
      <c r="AY262" s="334">
        <v>46</v>
      </c>
      <c r="AZ262" s="211">
        <v>0.95833333333333337</v>
      </c>
      <c r="BA262" s="334">
        <v>15</v>
      </c>
      <c r="BB262" s="211">
        <v>0.32608695652173914</v>
      </c>
      <c r="BC262" s="334">
        <v>39</v>
      </c>
      <c r="BD262" s="211">
        <v>0.84782608695652173</v>
      </c>
      <c r="BE262" s="334">
        <v>26</v>
      </c>
      <c r="BF262" s="211">
        <v>0.56521739130434778</v>
      </c>
      <c r="BG262" s="212">
        <v>44</v>
      </c>
      <c r="BH262" s="211">
        <v>0.91666666666666663</v>
      </c>
      <c r="BI262" s="212">
        <v>40</v>
      </c>
      <c r="BJ262" s="211">
        <v>0.90909090909090906</v>
      </c>
      <c r="BK262" s="212">
        <v>44</v>
      </c>
      <c r="BL262" s="211">
        <v>0.91666666666666663</v>
      </c>
      <c r="BM262" s="212">
        <v>10</v>
      </c>
      <c r="BN262" s="211">
        <v>0.22727272727272727</v>
      </c>
    </row>
    <row r="263" spans="3:66" x14ac:dyDescent="0.3">
      <c r="C263" s="186" t="s">
        <v>1377</v>
      </c>
      <c r="D263" s="219">
        <v>955</v>
      </c>
      <c r="E263" s="342">
        <v>714</v>
      </c>
      <c r="F263" s="220">
        <v>0.74764397905759161</v>
      </c>
      <c r="G263" s="342">
        <v>351</v>
      </c>
      <c r="H263" s="221">
        <v>0.49159663865546216</v>
      </c>
      <c r="I263" s="342">
        <v>776</v>
      </c>
      <c r="J263" s="221">
        <v>0.812565445026178</v>
      </c>
      <c r="K263" s="342">
        <v>173</v>
      </c>
      <c r="L263" s="221">
        <v>0.22293814432989692</v>
      </c>
      <c r="M263" s="342">
        <v>673</v>
      </c>
      <c r="N263" s="221">
        <v>0.86726804123711343</v>
      </c>
      <c r="O263" s="342">
        <v>417</v>
      </c>
      <c r="P263" s="221">
        <v>0.53737113402061853</v>
      </c>
      <c r="Q263" s="219">
        <v>697</v>
      </c>
      <c r="R263" s="343">
        <v>0.90530846484935434</v>
      </c>
      <c r="S263" s="219">
        <v>631</v>
      </c>
      <c r="T263" s="221">
        <v>0.72984293193717276</v>
      </c>
      <c r="U263" s="219">
        <v>613</v>
      </c>
      <c r="V263" s="221">
        <v>0.64188481675392672</v>
      </c>
      <c r="W263" s="219">
        <v>163</v>
      </c>
      <c r="X263" s="344">
        <v>0.265905383360522</v>
      </c>
      <c r="Y263" s="225">
        <v>21</v>
      </c>
      <c r="Z263" s="338">
        <v>9</v>
      </c>
      <c r="AA263" s="197">
        <v>0.42857142857142855</v>
      </c>
      <c r="AB263" s="336">
        <v>6</v>
      </c>
      <c r="AC263" s="37">
        <v>0.66666666666666663</v>
      </c>
      <c r="AD263" s="336">
        <v>10</v>
      </c>
      <c r="AE263" s="37">
        <v>0.47619047619047616</v>
      </c>
      <c r="AF263" s="336">
        <v>1</v>
      </c>
      <c r="AG263" s="37">
        <v>0.1</v>
      </c>
      <c r="AH263" s="336">
        <v>9</v>
      </c>
      <c r="AI263" s="37">
        <v>0.9</v>
      </c>
      <c r="AJ263" s="336">
        <v>3</v>
      </c>
      <c r="AK263" s="37">
        <v>0.3</v>
      </c>
      <c r="AL263" s="207">
        <v>7</v>
      </c>
      <c r="AM263" s="208">
        <v>0.33333333333333331</v>
      </c>
      <c r="AN263" s="207">
        <v>7</v>
      </c>
      <c r="AO263" s="208">
        <v>1</v>
      </c>
      <c r="AP263" s="207">
        <v>5</v>
      </c>
      <c r="AQ263" s="208">
        <v>0.23809523809523808</v>
      </c>
      <c r="AR263" s="207">
        <v>1</v>
      </c>
      <c r="AS263" s="208">
        <v>0.2</v>
      </c>
      <c r="AT263" s="228">
        <v>927</v>
      </c>
      <c r="AU263" s="340">
        <v>702</v>
      </c>
      <c r="AV263" s="210">
        <v>0.75728155339805825</v>
      </c>
      <c r="AW263" s="334">
        <v>360</v>
      </c>
      <c r="AX263" s="211">
        <v>0.51282051282051277</v>
      </c>
      <c r="AY263" s="334">
        <v>762</v>
      </c>
      <c r="AZ263" s="211">
        <v>0.82200647249190939</v>
      </c>
      <c r="BA263" s="334">
        <v>177</v>
      </c>
      <c r="BB263" s="211">
        <v>0.23228346456692914</v>
      </c>
      <c r="BC263" s="334">
        <v>677</v>
      </c>
      <c r="BD263" s="211">
        <v>0.88845144356955386</v>
      </c>
      <c r="BE263" s="334">
        <v>419</v>
      </c>
      <c r="BF263" s="211">
        <v>0.54986876640419946</v>
      </c>
      <c r="BG263" s="212">
        <v>686</v>
      </c>
      <c r="BH263" s="211">
        <v>0.74002157497303134</v>
      </c>
      <c r="BI263" s="212">
        <v>648</v>
      </c>
      <c r="BJ263" s="211">
        <v>0.94460641399416911</v>
      </c>
      <c r="BK263" s="212">
        <v>605</v>
      </c>
      <c r="BL263" s="211">
        <v>0.65264293419633224</v>
      </c>
      <c r="BM263" s="212">
        <v>171</v>
      </c>
      <c r="BN263" s="211">
        <v>0.28264462809917357</v>
      </c>
    </row>
    <row r="264" spans="3:66" x14ac:dyDescent="0.3">
      <c r="C264" s="195" t="s">
        <v>250</v>
      </c>
      <c r="D264" s="219">
        <v>2259</v>
      </c>
      <c r="E264" s="342">
        <v>1991</v>
      </c>
      <c r="F264" s="220">
        <v>0.88136343514829574</v>
      </c>
      <c r="G264" s="342">
        <v>1442</v>
      </c>
      <c r="H264" s="221">
        <v>0.72425916624811648</v>
      </c>
      <c r="I264" s="342">
        <v>2034</v>
      </c>
      <c r="J264" s="221">
        <v>0.90039840637450197</v>
      </c>
      <c r="K264" s="342">
        <v>559</v>
      </c>
      <c r="L264" s="221">
        <v>0.27482792527040317</v>
      </c>
      <c r="M264" s="342">
        <v>1797</v>
      </c>
      <c r="N264" s="221">
        <v>0.88348082595870203</v>
      </c>
      <c r="O264" s="342">
        <v>1168</v>
      </c>
      <c r="P264" s="221">
        <v>0.57423795476892825</v>
      </c>
      <c r="Q264" s="219">
        <v>1913</v>
      </c>
      <c r="R264" s="343">
        <v>0.90329325666492422</v>
      </c>
      <c r="S264" s="219">
        <v>1728</v>
      </c>
      <c r="T264" s="221">
        <v>0.84683488269145635</v>
      </c>
      <c r="U264" s="219">
        <v>1838</v>
      </c>
      <c r="V264" s="221">
        <v>0.81363435148295704</v>
      </c>
      <c r="W264" s="219">
        <v>771</v>
      </c>
      <c r="X264" s="344">
        <v>0.41947769314472255</v>
      </c>
      <c r="Y264" s="225">
        <v>161</v>
      </c>
      <c r="Z264" s="338">
        <v>101</v>
      </c>
      <c r="AA264" s="197">
        <v>0.62732919254658381</v>
      </c>
      <c r="AB264" s="336">
        <v>83</v>
      </c>
      <c r="AC264" s="37">
        <v>0.82178217821782173</v>
      </c>
      <c r="AD264" s="336">
        <v>115</v>
      </c>
      <c r="AE264" s="37">
        <v>0.7142857142857143</v>
      </c>
      <c r="AF264" s="336">
        <v>28</v>
      </c>
      <c r="AG264" s="37">
        <v>0.24347826086956523</v>
      </c>
      <c r="AH264" s="336">
        <v>99</v>
      </c>
      <c r="AI264" s="37">
        <v>0.86086956521739133</v>
      </c>
      <c r="AJ264" s="336">
        <v>53</v>
      </c>
      <c r="AK264" s="37">
        <v>0.46086956521739131</v>
      </c>
      <c r="AL264" s="207">
        <v>104</v>
      </c>
      <c r="AM264" s="208">
        <v>0.64596273291925466</v>
      </c>
      <c r="AN264" s="207">
        <v>96</v>
      </c>
      <c r="AO264" s="208">
        <v>0.92307692307692313</v>
      </c>
      <c r="AP264" s="207">
        <v>87</v>
      </c>
      <c r="AQ264" s="208">
        <v>0.54037267080745344</v>
      </c>
      <c r="AR264" s="207">
        <v>33</v>
      </c>
      <c r="AS264" s="208">
        <v>0.37931034482758619</v>
      </c>
      <c r="AT264" s="228">
        <v>2065</v>
      </c>
      <c r="AU264" s="340">
        <v>1871</v>
      </c>
      <c r="AV264" s="210">
        <v>0.90605326876513315</v>
      </c>
      <c r="AW264" s="334">
        <v>1391</v>
      </c>
      <c r="AX264" s="211">
        <v>0.743452699091395</v>
      </c>
      <c r="AY264" s="334">
        <v>1895</v>
      </c>
      <c r="AZ264" s="211">
        <v>0.91767554479418889</v>
      </c>
      <c r="BA264" s="334">
        <v>531</v>
      </c>
      <c r="BB264" s="211">
        <v>0.28021108179419524</v>
      </c>
      <c r="BC264" s="334">
        <v>1717</v>
      </c>
      <c r="BD264" s="211">
        <v>0.90606860158311342</v>
      </c>
      <c r="BE264" s="334">
        <v>1122</v>
      </c>
      <c r="BF264" s="211">
        <v>0.59208443271767808</v>
      </c>
      <c r="BG264" s="212">
        <v>1788</v>
      </c>
      <c r="BH264" s="211">
        <v>0.86585956416464893</v>
      </c>
      <c r="BI264" s="212">
        <v>1682</v>
      </c>
      <c r="BJ264" s="211">
        <v>0.9407158836689038</v>
      </c>
      <c r="BK264" s="212">
        <v>1735</v>
      </c>
      <c r="BL264" s="211">
        <v>0.84019370460048426</v>
      </c>
      <c r="BM264" s="212">
        <v>757</v>
      </c>
      <c r="BN264" s="211">
        <v>0.43631123919308357</v>
      </c>
    </row>
    <row r="265" spans="3:66" x14ac:dyDescent="0.3">
      <c r="C265" s="186" t="s">
        <v>1379</v>
      </c>
      <c r="D265" s="219">
        <v>956</v>
      </c>
      <c r="E265" s="342">
        <v>834</v>
      </c>
      <c r="F265" s="220">
        <v>0.87238493723849375</v>
      </c>
      <c r="G265" s="342">
        <v>588</v>
      </c>
      <c r="H265" s="221">
        <v>0.70503597122302153</v>
      </c>
      <c r="I265" s="342">
        <v>850</v>
      </c>
      <c r="J265" s="221">
        <v>0.88912133891213385</v>
      </c>
      <c r="K265" s="342">
        <v>232</v>
      </c>
      <c r="L265" s="221">
        <v>0.27294117647058824</v>
      </c>
      <c r="M265" s="342">
        <v>738</v>
      </c>
      <c r="N265" s="221">
        <v>0.86823529411764711</v>
      </c>
      <c r="O265" s="342">
        <v>475</v>
      </c>
      <c r="P265" s="221">
        <v>0.55882352941176472</v>
      </c>
      <c r="Q265" s="219">
        <v>791</v>
      </c>
      <c r="R265" s="343">
        <v>0.88874841972187102</v>
      </c>
      <c r="S265" s="219">
        <v>703</v>
      </c>
      <c r="T265" s="221">
        <v>0.82740585774058573</v>
      </c>
      <c r="U265" s="219">
        <v>765</v>
      </c>
      <c r="V265" s="221">
        <v>0.80020920502092052</v>
      </c>
      <c r="W265" s="219">
        <v>310</v>
      </c>
      <c r="X265" s="344">
        <v>0.40522875816993464</v>
      </c>
      <c r="Y265" s="225">
        <v>66</v>
      </c>
      <c r="Z265" s="338">
        <v>37</v>
      </c>
      <c r="AA265" s="197">
        <v>0.56060606060606055</v>
      </c>
      <c r="AB265" s="336">
        <v>29</v>
      </c>
      <c r="AC265" s="37">
        <v>0.78378378378378377</v>
      </c>
      <c r="AD265" s="336">
        <v>47</v>
      </c>
      <c r="AE265" s="37">
        <v>0.71212121212121215</v>
      </c>
      <c r="AF265" s="336">
        <v>10</v>
      </c>
      <c r="AG265" s="37">
        <v>0.21276595744680851</v>
      </c>
      <c r="AH265" s="336">
        <v>38</v>
      </c>
      <c r="AI265" s="37">
        <v>0.80851063829787229</v>
      </c>
      <c r="AJ265" s="336">
        <v>18</v>
      </c>
      <c r="AK265" s="37">
        <v>0.38297872340425532</v>
      </c>
      <c r="AL265" s="207">
        <v>41</v>
      </c>
      <c r="AM265" s="208">
        <v>0.62121212121212122</v>
      </c>
      <c r="AN265" s="207">
        <v>37</v>
      </c>
      <c r="AO265" s="208">
        <v>0.90243902439024393</v>
      </c>
      <c r="AP265" s="207">
        <v>34</v>
      </c>
      <c r="AQ265" s="208">
        <v>0.51515151515151514</v>
      </c>
      <c r="AR265" s="207">
        <v>9</v>
      </c>
      <c r="AS265" s="208">
        <v>0.26470588235294118</v>
      </c>
      <c r="AT265" s="228">
        <v>876</v>
      </c>
      <c r="AU265" s="340">
        <v>788</v>
      </c>
      <c r="AV265" s="210">
        <v>0.8995433789954338</v>
      </c>
      <c r="AW265" s="334">
        <v>586</v>
      </c>
      <c r="AX265" s="211">
        <v>0.74365482233502533</v>
      </c>
      <c r="AY265" s="334">
        <v>792</v>
      </c>
      <c r="AZ265" s="211">
        <v>0.90410958904109584</v>
      </c>
      <c r="BA265" s="334">
        <v>225</v>
      </c>
      <c r="BB265" s="211">
        <v>0.28409090909090912</v>
      </c>
      <c r="BC265" s="334">
        <v>714</v>
      </c>
      <c r="BD265" s="211">
        <v>0.90151515151515149</v>
      </c>
      <c r="BE265" s="334">
        <v>461</v>
      </c>
      <c r="BF265" s="211">
        <v>0.58207070707070707</v>
      </c>
      <c r="BG265" s="212">
        <v>740</v>
      </c>
      <c r="BH265" s="211">
        <v>0.84474885844748859</v>
      </c>
      <c r="BI265" s="212">
        <v>700</v>
      </c>
      <c r="BJ265" s="211">
        <v>0.94594594594594594</v>
      </c>
      <c r="BK265" s="212">
        <v>723</v>
      </c>
      <c r="BL265" s="211">
        <v>0.82534246575342463</v>
      </c>
      <c r="BM265" s="212">
        <v>312</v>
      </c>
      <c r="BN265" s="211">
        <v>0.43153526970954359</v>
      </c>
    </row>
    <row r="266" spans="3:66" x14ac:dyDescent="0.3">
      <c r="C266" s="186" t="s">
        <v>1380</v>
      </c>
      <c r="D266" s="219">
        <v>329</v>
      </c>
      <c r="E266" s="342">
        <v>298</v>
      </c>
      <c r="F266" s="220">
        <v>0.9057750759878419</v>
      </c>
      <c r="G266" s="342">
        <v>235</v>
      </c>
      <c r="H266" s="221">
        <v>0.78859060402684567</v>
      </c>
      <c r="I266" s="342">
        <v>301</v>
      </c>
      <c r="J266" s="221">
        <v>0.91489361702127658</v>
      </c>
      <c r="K266" s="342">
        <v>80</v>
      </c>
      <c r="L266" s="221">
        <v>0.26578073089700999</v>
      </c>
      <c r="M266" s="342">
        <v>270</v>
      </c>
      <c r="N266" s="221">
        <v>0.89700996677740863</v>
      </c>
      <c r="O266" s="342">
        <v>175</v>
      </c>
      <c r="P266" s="221">
        <v>0.58139534883720934</v>
      </c>
      <c r="Q266" s="219">
        <v>288</v>
      </c>
      <c r="R266" s="343">
        <v>0.91319444444444442</v>
      </c>
      <c r="S266" s="219">
        <v>263</v>
      </c>
      <c r="T266" s="221">
        <v>0.87537993920972645</v>
      </c>
      <c r="U266" s="219">
        <v>278</v>
      </c>
      <c r="V266" s="221">
        <v>0.84498480243161089</v>
      </c>
      <c r="W266" s="219">
        <v>123</v>
      </c>
      <c r="X266" s="344">
        <v>0.44244604316546765</v>
      </c>
      <c r="Y266" s="225">
        <v>23</v>
      </c>
      <c r="Z266" s="338">
        <v>10</v>
      </c>
      <c r="AA266" s="197">
        <v>0.43478260869565216</v>
      </c>
      <c r="AB266" s="336">
        <v>10</v>
      </c>
      <c r="AC266" s="37">
        <v>1</v>
      </c>
      <c r="AD266" s="336">
        <v>12</v>
      </c>
      <c r="AE266" s="37">
        <v>0.52173913043478259</v>
      </c>
      <c r="AF266" s="336">
        <v>2</v>
      </c>
      <c r="AG266" s="37">
        <v>0.16666666666666666</v>
      </c>
      <c r="AH266" s="336">
        <v>10</v>
      </c>
      <c r="AI266" s="37">
        <v>0.83333333333333337</v>
      </c>
      <c r="AJ266" s="336">
        <v>8</v>
      </c>
      <c r="AK266" s="37">
        <v>0.66666666666666663</v>
      </c>
      <c r="AL266" s="207">
        <v>12</v>
      </c>
      <c r="AM266" s="208">
        <v>0.52173913043478259</v>
      </c>
      <c r="AN266" s="207">
        <v>11</v>
      </c>
      <c r="AO266" s="208">
        <v>0.91666666666666663</v>
      </c>
      <c r="AP266" s="207">
        <v>8</v>
      </c>
      <c r="AQ266" s="208">
        <v>0.34782608695652173</v>
      </c>
      <c r="AR266" s="207">
        <v>5</v>
      </c>
      <c r="AS266" s="208">
        <v>0.625</v>
      </c>
      <c r="AT266" s="228">
        <v>303</v>
      </c>
      <c r="AU266" s="340">
        <v>287</v>
      </c>
      <c r="AV266" s="210">
        <v>0.94719471947194722</v>
      </c>
      <c r="AW266" s="334">
        <v>227</v>
      </c>
      <c r="AX266" s="211">
        <v>0.7909407665505227</v>
      </c>
      <c r="AY266" s="334">
        <v>287</v>
      </c>
      <c r="AZ266" s="211">
        <v>0.94719471947194722</v>
      </c>
      <c r="BA266" s="334">
        <v>81</v>
      </c>
      <c r="BB266" s="211">
        <v>0.28222996515679444</v>
      </c>
      <c r="BC266" s="334">
        <v>264</v>
      </c>
      <c r="BD266" s="211">
        <v>0.91986062717770034</v>
      </c>
      <c r="BE266" s="334">
        <v>171</v>
      </c>
      <c r="BF266" s="211">
        <v>0.59581881533101044</v>
      </c>
      <c r="BG266" s="212">
        <v>274</v>
      </c>
      <c r="BH266" s="211">
        <v>0.90429042904290424</v>
      </c>
      <c r="BI266" s="212">
        <v>256</v>
      </c>
      <c r="BJ266" s="211">
        <v>0.93430656934306566</v>
      </c>
      <c r="BK266" s="212">
        <v>269</v>
      </c>
      <c r="BL266" s="211">
        <v>0.88778877887788776</v>
      </c>
      <c r="BM266" s="212">
        <v>120</v>
      </c>
      <c r="BN266" s="211">
        <v>0.44609665427509293</v>
      </c>
    </row>
    <row r="267" spans="3:66" x14ac:dyDescent="0.3">
      <c r="C267" s="186" t="s">
        <v>1381</v>
      </c>
      <c r="D267" s="219">
        <v>642</v>
      </c>
      <c r="E267" s="342">
        <v>554</v>
      </c>
      <c r="F267" s="220">
        <v>0.86292834890965731</v>
      </c>
      <c r="G267" s="342">
        <v>422</v>
      </c>
      <c r="H267" s="221">
        <v>0.76173285198555951</v>
      </c>
      <c r="I267" s="342">
        <v>576</v>
      </c>
      <c r="J267" s="221">
        <v>0.89719626168224298</v>
      </c>
      <c r="K267" s="342">
        <v>178</v>
      </c>
      <c r="L267" s="221">
        <v>0.30902777777777779</v>
      </c>
      <c r="M267" s="342">
        <v>518</v>
      </c>
      <c r="N267" s="221">
        <v>0.89930555555555558</v>
      </c>
      <c r="O267" s="342">
        <v>357</v>
      </c>
      <c r="P267" s="221">
        <v>0.61979166666666663</v>
      </c>
      <c r="Q267" s="219">
        <v>543</v>
      </c>
      <c r="R267" s="343">
        <v>0.91160220994475138</v>
      </c>
      <c r="S267" s="219">
        <v>495</v>
      </c>
      <c r="T267" s="221">
        <v>0.84579439252336452</v>
      </c>
      <c r="U267" s="219">
        <v>512</v>
      </c>
      <c r="V267" s="221">
        <v>0.79750778816199375</v>
      </c>
      <c r="W267" s="219">
        <v>244</v>
      </c>
      <c r="X267" s="344">
        <v>0.4765625</v>
      </c>
      <c r="Y267" s="225">
        <v>50</v>
      </c>
      <c r="Z267" s="338">
        <v>38</v>
      </c>
      <c r="AA267" s="197">
        <v>0.76</v>
      </c>
      <c r="AB267" s="336">
        <v>32</v>
      </c>
      <c r="AC267" s="37">
        <v>0.84210526315789469</v>
      </c>
      <c r="AD267" s="336">
        <v>40</v>
      </c>
      <c r="AE267" s="37">
        <v>0.8</v>
      </c>
      <c r="AF267" s="336">
        <v>12</v>
      </c>
      <c r="AG267" s="37">
        <v>0.3</v>
      </c>
      <c r="AH267" s="336">
        <v>37</v>
      </c>
      <c r="AI267" s="37">
        <v>0.92500000000000004</v>
      </c>
      <c r="AJ267" s="336">
        <v>18</v>
      </c>
      <c r="AK267" s="37">
        <v>0.45</v>
      </c>
      <c r="AL267" s="207">
        <v>37</v>
      </c>
      <c r="AM267" s="208">
        <v>0.74</v>
      </c>
      <c r="AN267" s="207">
        <v>35</v>
      </c>
      <c r="AO267" s="208">
        <v>0.94594594594594594</v>
      </c>
      <c r="AP267" s="207">
        <v>32</v>
      </c>
      <c r="AQ267" s="208">
        <v>0.64</v>
      </c>
      <c r="AR267" s="207">
        <v>14</v>
      </c>
      <c r="AS267" s="208">
        <v>0.4375</v>
      </c>
      <c r="AT267" s="228">
        <v>582</v>
      </c>
      <c r="AU267" s="340">
        <v>511</v>
      </c>
      <c r="AV267" s="210">
        <v>0.87800687285223367</v>
      </c>
      <c r="AW267" s="334">
        <v>394</v>
      </c>
      <c r="AX267" s="211">
        <v>0.77103718199608606</v>
      </c>
      <c r="AY267" s="334">
        <v>530</v>
      </c>
      <c r="AZ267" s="211">
        <v>0.9106529209621993</v>
      </c>
      <c r="BA267" s="334">
        <v>165</v>
      </c>
      <c r="BB267" s="211">
        <v>0.31132075471698112</v>
      </c>
      <c r="BC267" s="334">
        <v>486</v>
      </c>
      <c r="BD267" s="211">
        <v>0.91698113207547172</v>
      </c>
      <c r="BE267" s="334">
        <v>343</v>
      </c>
      <c r="BF267" s="211">
        <v>0.64716981132075468</v>
      </c>
      <c r="BG267" s="212">
        <v>502</v>
      </c>
      <c r="BH267" s="211">
        <v>0.86254295532646053</v>
      </c>
      <c r="BI267" s="212">
        <v>473</v>
      </c>
      <c r="BJ267" s="211">
        <v>0.94223107569721121</v>
      </c>
      <c r="BK267" s="212">
        <v>477</v>
      </c>
      <c r="BL267" s="211">
        <v>0.81958762886597936</v>
      </c>
      <c r="BM267" s="212">
        <v>239</v>
      </c>
      <c r="BN267" s="211">
        <v>0.50104821802935007</v>
      </c>
    </row>
    <row r="268" spans="3:66" x14ac:dyDescent="0.3">
      <c r="C268" s="186" t="s">
        <v>1382</v>
      </c>
      <c r="D268" s="219">
        <v>332</v>
      </c>
      <c r="E268" s="342">
        <v>305</v>
      </c>
      <c r="F268" s="220">
        <v>0.91867469879518071</v>
      </c>
      <c r="G268" s="342">
        <v>197</v>
      </c>
      <c r="H268" s="221">
        <v>0.64590163934426226</v>
      </c>
      <c r="I268" s="342">
        <v>307</v>
      </c>
      <c r="J268" s="221">
        <v>0.92469879518072284</v>
      </c>
      <c r="K268" s="342">
        <v>69</v>
      </c>
      <c r="L268" s="221">
        <v>0.22475570032573289</v>
      </c>
      <c r="M268" s="342">
        <v>271</v>
      </c>
      <c r="N268" s="221">
        <v>0.88273615635179148</v>
      </c>
      <c r="O268" s="342">
        <v>161</v>
      </c>
      <c r="P268" s="221">
        <v>0.52442996742671011</v>
      </c>
      <c r="Q268" s="219">
        <v>291</v>
      </c>
      <c r="R268" s="343">
        <v>0.91752577319587625</v>
      </c>
      <c r="S268" s="219">
        <v>267</v>
      </c>
      <c r="T268" s="221">
        <v>0.87650602409638556</v>
      </c>
      <c r="U268" s="219">
        <v>283</v>
      </c>
      <c r="V268" s="221">
        <v>0.85240963855421692</v>
      </c>
      <c r="W268" s="219">
        <v>94</v>
      </c>
      <c r="X268" s="344">
        <v>0.33215547703180209</v>
      </c>
      <c r="Y268" s="225">
        <v>22</v>
      </c>
      <c r="Z268" s="338">
        <v>16</v>
      </c>
      <c r="AA268" s="197">
        <v>0.72727272727272729</v>
      </c>
      <c r="AB268" s="336">
        <v>12</v>
      </c>
      <c r="AC268" s="37">
        <v>0.75</v>
      </c>
      <c r="AD268" s="336">
        <v>16</v>
      </c>
      <c r="AE268" s="37">
        <v>0.72727272727272729</v>
      </c>
      <c r="AF268" s="336">
        <v>4</v>
      </c>
      <c r="AG268" s="37">
        <v>0.25</v>
      </c>
      <c r="AH268" s="336">
        <v>14</v>
      </c>
      <c r="AI268" s="37">
        <v>0.875</v>
      </c>
      <c r="AJ268" s="336">
        <v>9</v>
      </c>
      <c r="AK268" s="37">
        <v>0.5625</v>
      </c>
      <c r="AL268" s="207">
        <v>14</v>
      </c>
      <c r="AM268" s="208">
        <v>0.63636363636363635</v>
      </c>
      <c r="AN268" s="207">
        <v>13</v>
      </c>
      <c r="AO268" s="208">
        <v>0.9285714285714286</v>
      </c>
      <c r="AP268" s="207">
        <v>13</v>
      </c>
      <c r="AQ268" s="208">
        <v>0.59090909090909094</v>
      </c>
      <c r="AR268" s="207">
        <v>5</v>
      </c>
      <c r="AS268" s="208">
        <v>0.38461538461538464</v>
      </c>
      <c r="AT268" s="228">
        <v>304</v>
      </c>
      <c r="AU268" s="340">
        <v>285</v>
      </c>
      <c r="AV268" s="210">
        <v>0.9375</v>
      </c>
      <c r="AW268" s="334">
        <v>184</v>
      </c>
      <c r="AX268" s="211">
        <v>0.64561403508771931</v>
      </c>
      <c r="AY268" s="334">
        <v>286</v>
      </c>
      <c r="AZ268" s="211">
        <v>0.94078947368421051</v>
      </c>
      <c r="BA268" s="334">
        <v>60</v>
      </c>
      <c r="BB268" s="211">
        <v>0.20979020979020979</v>
      </c>
      <c r="BC268" s="334">
        <v>253</v>
      </c>
      <c r="BD268" s="211">
        <v>0.88461538461538458</v>
      </c>
      <c r="BE268" s="334">
        <v>147</v>
      </c>
      <c r="BF268" s="211">
        <v>0.51398601398601396</v>
      </c>
      <c r="BG268" s="212">
        <v>272</v>
      </c>
      <c r="BH268" s="211">
        <v>0.89473684210526316</v>
      </c>
      <c r="BI268" s="212">
        <v>253</v>
      </c>
      <c r="BJ268" s="211">
        <v>0.93014705882352944</v>
      </c>
      <c r="BK268" s="212">
        <v>266</v>
      </c>
      <c r="BL268" s="211">
        <v>0.875</v>
      </c>
      <c r="BM268" s="212">
        <v>86</v>
      </c>
      <c r="BN268" s="211">
        <v>0.32330827067669171</v>
      </c>
    </row>
    <row r="269" spans="3:66" x14ac:dyDescent="0.3">
      <c r="C269" s="195" t="s">
        <v>238</v>
      </c>
      <c r="D269" s="219">
        <v>3623</v>
      </c>
      <c r="E269" s="342">
        <v>3191</v>
      </c>
      <c r="F269" s="220">
        <v>0.88076179961357992</v>
      </c>
      <c r="G269" s="342">
        <v>2279</v>
      </c>
      <c r="H269" s="221">
        <v>0.71419617674710123</v>
      </c>
      <c r="I269" s="342">
        <v>3264</v>
      </c>
      <c r="J269" s="221">
        <v>0.90091084736406291</v>
      </c>
      <c r="K269" s="342">
        <v>684</v>
      </c>
      <c r="L269" s="221">
        <v>0.20955882352941177</v>
      </c>
      <c r="M269" s="342">
        <v>2841</v>
      </c>
      <c r="N269" s="221">
        <v>0.87040441176470584</v>
      </c>
      <c r="O269" s="342">
        <v>1665</v>
      </c>
      <c r="P269" s="221">
        <v>0.51011029411764708</v>
      </c>
      <c r="Q269" s="219">
        <v>3079</v>
      </c>
      <c r="R269" s="343">
        <v>0.90548879506333224</v>
      </c>
      <c r="S269" s="219">
        <v>2788</v>
      </c>
      <c r="T269" s="221">
        <v>0.8498481921059895</v>
      </c>
      <c r="U269" s="219">
        <v>2940</v>
      </c>
      <c r="V269" s="221">
        <v>0.81148219707424785</v>
      </c>
      <c r="W269" s="219">
        <v>1056</v>
      </c>
      <c r="X269" s="344">
        <v>0.35918367346938773</v>
      </c>
      <c r="Y269" s="225">
        <v>159</v>
      </c>
      <c r="Z269" s="338">
        <v>94</v>
      </c>
      <c r="AA269" s="197">
        <v>0.5911949685534591</v>
      </c>
      <c r="AB269" s="336">
        <v>71</v>
      </c>
      <c r="AC269" s="37">
        <v>0.75531914893617025</v>
      </c>
      <c r="AD269" s="336">
        <v>96</v>
      </c>
      <c r="AE269" s="37">
        <v>0.60377358490566035</v>
      </c>
      <c r="AF269" s="336">
        <v>11</v>
      </c>
      <c r="AG269" s="37">
        <v>0.11458333333333333</v>
      </c>
      <c r="AH269" s="336">
        <v>80</v>
      </c>
      <c r="AI269" s="37">
        <v>0.83333333333333337</v>
      </c>
      <c r="AJ269" s="336">
        <v>36</v>
      </c>
      <c r="AK269" s="37">
        <v>0.375</v>
      </c>
      <c r="AL269" s="207">
        <v>84</v>
      </c>
      <c r="AM269" s="208">
        <v>0.52830188679245282</v>
      </c>
      <c r="AN269" s="207">
        <v>77</v>
      </c>
      <c r="AO269" s="208">
        <v>0.91666666666666663</v>
      </c>
      <c r="AP269" s="207">
        <v>76</v>
      </c>
      <c r="AQ269" s="208">
        <v>0.4779874213836478</v>
      </c>
      <c r="AR269" s="207">
        <v>22</v>
      </c>
      <c r="AS269" s="208">
        <v>0.28947368421052633</v>
      </c>
      <c r="AT269" s="228">
        <v>3433</v>
      </c>
      <c r="AU269" s="340">
        <v>3073</v>
      </c>
      <c r="AV269" s="210">
        <v>0.89513545004369355</v>
      </c>
      <c r="AW269" s="334">
        <v>2257</v>
      </c>
      <c r="AX269" s="211">
        <v>0.73446143833387567</v>
      </c>
      <c r="AY269" s="334">
        <v>3146</v>
      </c>
      <c r="AZ269" s="211">
        <v>0.91639965045150018</v>
      </c>
      <c r="BA269" s="334">
        <v>666</v>
      </c>
      <c r="BB269" s="211">
        <v>0.21169739351557534</v>
      </c>
      <c r="BC269" s="334">
        <v>2824</v>
      </c>
      <c r="BD269" s="211">
        <v>0.8976478067387158</v>
      </c>
      <c r="BE269" s="334">
        <v>1655</v>
      </c>
      <c r="BF269" s="211">
        <v>0.52606484424666244</v>
      </c>
      <c r="BG269" s="212">
        <v>2980</v>
      </c>
      <c r="BH269" s="211">
        <v>0.86804544130498107</v>
      </c>
      <c r="BI269" s="212">
        <v>2798</v>
      </c>
      <c r="BJ269" s="211">
        <v>0.93892617449664428</v>
      </c>
      <c r="BK269" s="212">
        <v>2850</v>
      </c>
      <c r="BL269" s="211">
        <v>0.83017768715409268</v>
      </c>
      <c r="BM269" s="212">
        <v>1061</v>
      </c>
      <c r="BN269" s="211">
        <v>0.37228070175438599</v>
      </c>
    </row>
    <row r="270" spans="3:66" x14ac:dyDescent="0.3">
      <c r="C270" s="186" t="s">
        <v>1383</v>
      </c>
      <c r="D270" s="219">
        <v>342</v>
      </c>
      <c r="E270" s="342">
        <v>321</v>
      </c>
      <c r="F270" s="220">
        <v>0.93859649122807021</v>
      </c>
      <c r="G270" s="342">
        <v>189</v>
      </c>
      <c r="H270" s="221">
        <v>0.58878504672897192</v>
      </c>
      <c r="I270" s="342">
        <v>316</v>
      </c>
      <c r="J270" s="221">
        <v>0.92397660818713445</v>
      </c>
      <c r="K270" s="342">
        <v>59</v>
      </c>
      <c r="L270" s="221">
        <v>0.18670886075949367</v>
      </c>
      <c r="M270" s="342">
        <v>276</v>
      </c>
      <c r="N270" s="221">
        <v>0.87341772151898733</v>
      </c>
      <c r="O270" s="342">
        <v>148</v>
      </c>
      <c r="P270" s="221">
        <v>0.46835443037974683</v>
      </c>
      <c r="Q270" s="219">
        <v>313</v>
      </c>
      <c r="R270" s="343">
        <v>0.87539936102236426</v>
      </c>
      <c r="S270" s="219">
        <v>274</v>
      </c>
      <c r="T270" s="221">
        <v>0.91520467836257313</v>
      </c>
      <c r="U270" s="219">
        <v>306</v>
      </c>
      <c r="V270" s="221">
        <v>0.89473684210526316</v>
      </c>
      <c r="W270" s="219">
        <v>82</v>
      </c>
      <c r="X270" s="344">
        <v>0.26797385620915032</v>
      </c>
      <c r="Y270" s="225">
        <v>23</v>
      </c>
      <c r="Z270" s="338">
        <v>12</v>
      </c>
      <c r="AA270" s="197">
        <v>0.52173913043478259</v>
      </c>
      <c r="AB270" s="336">
        <v>10</v>
      </c>
      <c r="AC270" s="37">
        <v>0.83333333333333337</v>
      </c>
      <c r="AD270" s="336">
        <v>12</v>
      </c>
      <c r="AE270" s="37">
        <v>0.52173913043478259</v>
      </c>
      <c r="AF270" s="336">
        <v>2</v>
      </c>
      <c r="AG270" s="37">
        <v>0.16666666666666666</v>
      </c>
      <c r="AH270" s="336">
        <v>12</v>
      </c>
      <c r="AI270" s="37">
        <v>1</v>
      </c>
      <c r="AJ270" s="336">
        <v>5</v>
      </c>
      <c r="AK270" s="37">
        <v>0.41666666666666669</v>
      </c>
      <c r="AL270" s="207">
        <v>11</v>
      </c>
      <c r="AM270" s="208">
        <v>0.47826086956521741</v>
      </c>
      <c r="AN270" s="207">
        <v>10</v>
      </c>
      <c r="AO270" s="208">
        <v>0.90909090909090906</v>
      </c>
      <c r="AP270" s="207">
        <v>10</v>
      </c>
      <c r="AQ270" s="208">
        <v>0.43478260869565216</v>
      </c>
      <c r="AR270" s="207">
        <v>2</v>
      </c>
      <c r="AS270" s="208">
        <v>0.2</v>
      </c>
      <c r="AT270" s="228">
        <v>319</v>
      </c>
      <c r="AU270" s="340">
        <v>309</v>
      </c>
      <c r="AV270" s="210">
        <v>0.96865203761755481</v>
      </c>
      <c r="AW270" s="334">
        <v>185</v>
      </c>
      <c r="AX270" s="211">
        <v>0.59870550161812297</v>
      </c>
      <c r="AY270" s="334">
        <v>304</v>
      </c>
      <c r="AZ270" s="211">
        <v>0.95297805642633227</v>
      </c>
      <c r="BA270" s="334">
        <v>58</v>
      </c>
      <c r="BB270" s="211">
        <v>0.19078947368421054</v>
      </c>
      <c r="BC270" s="334">
        <v>270</v>
      </c>
      <c r="BD270" s="211">
        <v>0.88815789473684215</v>
      </c>
      <c r="BE270" s="334">
        <v>147</v>
      </c>
      <c r="BF270" s="211">
        <v>0.48355263157894735</v>
      </c>
      <c r="BG270" s="212">
        <v>302</v>
      </c>
      <c r="BH270" s="211">
        <v>0.94670846394984332</v>
      </c>
      <c r="BI270" s="212">
        <v>270</v>
      </c>
      <c r="BJ270" s="211">
        <v>0.89403973509933776</v>
      </c>
      <c r="BK270" s="212">
        <v>296</v>
      </c>
      <c r="BL270" s="211">
        <v>0.92789968652037613</v>
      </c>
      <c r="BM270" s="212">
        <v>80</v>
      </c>
      <c r="BN270" s="211">
        <v>0.27027027027027029</v>
      </c>
    </row>
    <row r="271" spans="3:66" x14ac:dyDescent="0.3">
      <c r="C271" s="186" t="s">
        <v>1384</v>
      </c>
      <c r="D271" s="219">
        <v>728</v>
      </c>
      <c r="E271" s="342">
        <v>688</v>
      </c>
      <c r="F271" s="220">
        <v>0.94505494505494503</v>
      </c>
      <c r="G271" s="342">
        <v>548</v>
      </c>
      <c r="H271" s="221">
        <v>0.79651162790697672</v>
      </c>
      <c r="I271" s="342">
        <v>677</v>
      </c>
      <c r="J271" s="221">
        <v>0.92994505494505497</v>
      </c>
      <c r="K271" s="342">
        <v>106</v>
      </c>
      <c r="L271" s="221">
        <v>0.15657311669128507</v>
      </c>
      <c r="M271" s="342">
        <v>588</v>
      </c>
      <c r="N271" s="221">
        <v>0.8685376661742984</v>
      </c>
      <c r="O271" s="342">
        <v>335</v>
      </c>
      <c r="P271" s="221">
        <v>0.49483013293943873</v>
      </c>
      <c r="Q271" s="219">
        <v>647</v>
      </c>
      <c r="R271" s="343">
        <v>0.91962905718701704</v>
      </c>
      <c r="S271" s="219">
        <v>595</v>
      </c>
      <c r="T271" s="221">
        <v>0.88873626373626369</v>
      </c>
      <c r="U271" s="219">
        <v>638</v>
      </c>
      <c r="V271" s="221">
        <v>0.87637362637362637</v>
      </c>
      <c r="W271" s="219">
        <v>259</v>
      </c>
      <c r="X271" s="344">
        <v>0.40595611285266459</v>
      </c>
      <c r="Y271" s="225">
        <v>44</v>
      </c>
      <c r="Z271" s="338">
        <v>35</v>
      </c>
      <c r="AA271" s="197">
        <v>0.79545454545454541</v>
      </c>
      <c r="AB271" s="336">
        <v>31</v>
      </c>
      <c r="AC271" s="37">
        <v>0.88571428571428568</v>
      </c>
      <c r="AD271" s="336">
        <v>35</v>
      </c>
      <c r="AE271" s="37">
        <v>0.79545454545454541</v>
      </c>
      <c r="AF271" s="336">
        <v>5</v>
      </c>
      <c r="AG271" s="37">
        <v>0.14285714285714285</v>
      </c>
      <c r="AH271" s="336">
        <v>32</v>
      </c>
      <c r="AI271" s="37">
        <v>0.91428571428571426</v>
      </c>
      <c r="AJ271" s="336">
        <v>14</v>
      </c>
      <c r="AK271" s="37">
        <v>0.4</v>
      </c>
      <c r="AL271" s="207">
        <v>31</v>
      </c>
      <c r="AM271" s="208">
        <v>0.70454545454545459</v>
      </c>
      <c r="AN271" s="207">
        <v>30</v>
      </c>
      <c r="AO271" s="208">
        <v>0.967741935483871</v>
      </c>
      <c r="AP271" s="207">
        <v>30</v>
      </c>
      <c r="AQ271" s="208">
        <v>0.68181818181818177</v>
      </c>
      <c r="AR271" s="207">
        <v>11</v>
      </c>
      <c r="AS271" s="208">
        <v>0.36666666666666664</v>
      </c>
      <c r="AT271" s="228">
        <v>674</v>
      </c>
      <c r="AU271" s="340">
        <v>645</v>
      </c>
      <c r="AV271" s="210">
        <v>0.95697329376854601</v>
      </c>
      <c r="AW271" s="334">
        <v>518</v>
      </c>
      <c r="AX271" s="211">
        <v>0.80310077519379841</v>
      </c>
      <c r="AY271" s="334">
        <v>635</v>
      </c>
      <c r="AZ271" s="211">
        <v>0.94213649851632042</v>
      </c>
      <c r="BA271" s="334">
        <v>100</v>
      </c>
      <c r="BB271" s="211">
        <v>0.15748031496062992</v>
      </c>
      <c r="BC271" s="334">
        <v>568</v>
      </c>
      <c r="BD271" s="211">
        <v>0.89448818897637794</v>
      </c>
      <c r="BE271" s="334">
        <v>326</v>
      </c>
      <c r="BF271" s="211">
        <v>0.51338582677165356</v>
      </c>
      <c r="BG271" s="212">
        <v>610</v>
      </c>
      <c r="BH271" s="211">
        <v>0.90504451038575673</v>
      </c>
      <c r="BI271" s="212">
        <v>576</v>
      </c>
      <c r="BJ271" s="211">
        <v>0.94426229508196724</v>
      </c>
      <c r="BK271" s="212">
        <v>602</v>
      </c>
      <c r="BL271" s="211">
        <v>0.89317507418397624</v>
      </c>
      <c r="BM271" s="212">
        <v>250</v>
      </c>
      <c r="BN271" s="211">
        <v>0.41528239202657807</v>
      </c>
    </row>
    <row r="272" spans="3:66" x14ac:dyDescent="0.3">
      <c r="C272" s="186" t="s">
        <v>1385</v>
      </c>
      <c r="D272" s="219">
        <v>1074</v>
      </c>
      <c r="E272" s="342">
        <v>902</v>
      </c>
      <c r="F272" s="220">
        <v>0.83985102420856605</v>
      </c>
      <c r="G272" s="342">
        <v>653</v>
      </c>
      <c r="H272" s="221">
        <v>0.72394678492239473</v>
      </c>
      <c r="I272" s="342">
        <v>962</v>
      </c>
      <c r="J272" s="221">
        <v>0.8957169459962756</v>
      </c>
      <c r="K272" s="342">
        <v>228</v>
      </c>
      <c r="L272" s="221">
        <v>0.23700623700623702</v>
      </c>
      <c r="M272" s="342">
        <v>841</v>
      </c>
      <c r="N272" s="221">
        <v>0.87422037422037424</v>
      </c>
      <c r="O272" s="342">
        <v>506</v>
      </c>
      <c r="P272" s="221">
        <v>0.52598752598752596</v>
      </c>
      <c r="Q272" s="219">
        <v>906</v>
      </c>
      <c r="R272" s="343">
        <v>0.92384105960264906</v>
      </c>
      <c r="S272" s="219">
        <v>837</v>
      </c>
      <c r="T272" s="221">
        <v>0.84357541899441346</v>
      </c>
      <c r="U272" s="219">
        <v>841</v>
      </c>
      <c r="V272" s="221">
        <v>0.78305400372439482</v>
      </c>
      <c r="W272" s="219">
        <v>313</v>
      </c>
      <c r="X272" s="344">
        <v>0.37217598097502974</v>
      </c>
      <c r="Y272" s="225">
        <v>36</v>
      </c>
      <c r="Z272" s="338">
        <v>18</v>
      </c>
      <c r="AA272" s="197">
        <v>0.5</v>
      </c>
      <c r="AB272" s="336">
        <v>12</v>
      </c>
      <c r="AC272" s="37">
        <v>0.66666666666666663</v>
      </c>
      <c r="AD272" s="336">
        <v>20</v>
      </c>
      <c r="AE272" s="37">
        <v>0.55555555555555558</v>
      </c>
      <c r="AF272" s="336">
        <v>1</v>
      </c>
      <c r="AG272" s="37">
        <v>0.05</v>
      </c>
      <c r="AH272" s="336">
        <v>13</v>
      </c>
      <c r="AI272" s="37">
        <v>0.65</v>
      </c>
      <c r="AJ272" s="336">
        <v>7</v>
      </c>
      <c r="AK272" s="37">
        <v>0.35</v>
      </c>
      <c r="AL272" s="207">
        <v>17</v>
      </c>
      <c r="AM272" s="208">
        <v>0.47222222222222221</v>
      </c>
      <c r="AN272" s="207">
        <v>15</v>
      </c>
      <c r="AO272" s="208">
        <v>0.88235294117647056</v>
      </c>
      <c r="AP272" s="207">
        <v>16</v>
      </c>
      <c r="AQ272" s="208">
        <v>0.44444444444444442</v>
      </c>
      <c r="AR272" s="207">
        <v>5</v>
      </c>
      <c r="AS272" s="208">
        <v>0.3125</v>
      </c>
      <c r="AT272" s="228">
        <v>1031</v>
      </c>
      <c r="AU272" s="340">
        <v>879</v>
      </c>
      <c r="AV272" s="210">
        <v>0.85257032007759459</v>
      </c>
      <c r="AW272" s="334">
        <v>659</v>
      </c>
      <c r="AX272" s="211">
        <v>0.74971558589306031</v>
      </c>
      <c r="AY272" s="334">
        <v>936</v>
      </c>
      <c r="AZ272" s="211">
        <v>0.90785645004849658</v>
      </c>
      <c r="BA272" s="334">
        <v>226</v>
      </c>
      <c r="BB272" s="211">
        <v>0.24145299145299146</v>
      </c>
      <c r="BC272" s="334">
        <v>844</v>
      </c>
      <c r="BD272" s="211">
        <v>0.90170940170940173</v>
      </c>
      <c r="BE272" s="334">
        <v>505</v>
      </c>
      <c r="BF272" s="211">
        <v>0.5395299145299145</v>
      </c>
      <c r="BG272" s="212">
        <v>885</v>
      </c>
      <c r="BH272" s="211">
        <v>0.85838991270611054</v>
      </c>
      <c r="BI272" s="212">
        <v>843</v>
      </c>
      <c r="BJ272" s="211">
        <v>0.9525423728813559</v>
      </c>
      <c r="BK272" s="212">
        <v>822</v>
      </c>
      <c r="BL272" s="211">
        <v>0.79728419010669249</v>
      </c>
      <c r="BM272" s="212">
        <v>316</v>
      </c>
      <c r="BN272" s="211">
        <v>0.38442822384428221</v>
      </c>
    </row>
    <row r="273" spans="3:66" x14ac:dyDescent="0.3">
      <c r="C273" s="186" t="s">
        <v>1386</v>
      </c>
      <c r="D273" s="219">
        <v>300</v>
      </c>
      <c r="E273" s="342">
        <v>255</v>
      </c>
      <c r="F273" s="220">
        <v>0.85</v>
      </c>
      <c r="G273" s="342">
        <v>229</v>
      </c>
      <c r="H273" s="221">
        <v>0.89803921568627454</v>
      </c>
      <c r="I273" s="342">
        <v>259</v>
      </c>
      <c r="J273" s="221">
        <v>0.86333333333333329</v>
      </c>
      <c r="K273" s="342">
        <v>54</v>
      </c>
      <c r="L273" s="221">
        <v>0.20849420849420849</v>
      </c>
      <c r="M273" s="342">
        <v>222</v>
      </c>
      <c r="N273" s="221">
        <v>0.8571428571428571</v>
      </c>
      <c r="O273" s="342">
        <v>143</v>
      </c>
      <c r="P273" s="221">
        <v>0.55212355212355213</v>
      </c>
      <c r="Q273" s="219">
        <v>242</v>
      </c>
      <c r="R273" s="343">
        <v>0.90909090909090906</v>
      </c>
      <c r="S273" s="219">
        <v>220</v>
      </c>
      <c r="T273" s="221">
        <v>0.80666666666666664</v>
      </c>
      <c r="U273" s="219">
        <v>236</v>
      </c>
      <c r="V273" s="221">
        <v>0.78666666666666663</v>
      </c>
      <c r="W273" s="219">
        <v>112</v>
      </c>
      <c r="X273" s="344">
        <v>0.47457627118644069</v>
      </c>
      <c r="Y273" s="225">
        <v>12</v>
      </c>
      <c r="Z273" s="338">
        <v>6</v>
      </c>
      <c r="AA273" s="197">
        <v>0.5</v>
      </c>
      <c r="AB273" s="336">
        <v>6</v>
      </c>
      <c r="AC273" s="37">
        <v>1</v>
      </c>
      <c r="AD273" s="336">
        <v>7</v>
      </c>
      <c r="AE273" s="37">
        <v>0.58333333333333337</v>
      </c>
      <c r="AF273" s="336">
        <v>2</v>
      </c>
      <c r="AG273" s="37">
        <v>0.2857142857142857</v>
      </c>
      <c r="AH273" s="336">
        <v>5</v>
      </c>
      <c r="AI273" s="37">
        <v>0.7142857142857143</v>
      </c>
      <c r="AJ273" s="336">
        <v>3</v>
      </c>
      <c r="AK273" s="37">
        <v>0.42857142857142855</v>
      </c>
      <c r="AL273" s="207">
        <v>7</v>
      </c>
      <c r="AM273" s="208">
        <v>0.58333333333333337</v>
      </c>
      <c r="AN273" s="207">
        <v>6</v>
      </c>
      <c r="AO273" s="208">
        <v>0.8571428571428571</v>
      </c>
      <c r="AP273" s="207">
        <v>5</v>
      </c>
      <c r="AQ273" s="208">
        <v>0.41666666666666669</v>
      </c>
      <c r="AR273" s="207">
        <v>2</v>
      </c>
      <c r="AS273" s="208">
        <v>0.4</v>
      </c>
      <c r="AT273" s="228">
        <v>287</v>
      </c>
      <c r="AU273" s="340">
        <v>248</v>
      </c>
      <c r="AV273" s="210">
        <v>0.86411149825783973</v>
      </c>
      <c r="AW273" s="334">
        <v>227</v>
      </c>
      <c r="AX273" s="211">
        <v>0.91532258064516125</v>
      </c>
      <c r="AY273" s="334">
        <v>251</v>
      </c>
      <c r="AZ273" s="211">
        <v>0.87456445993031362</v>
      </c>
      <c r="BA273" s="334">
        <v>51</v>
      </c>
      <c r="BB273" s="211">
        <v>0.20318725099601595</v>
      </c>
      <c r="BC273" s="334">
        <v>220</v>
      </c>
      <c r="BD273" s="211">
        <v>0.87649402390438247</v>
      </c>
      <c r="BE273" s="334">
        <v>142</v>
      </c>
      <c r="BF273" s="211">
        <v>0.56573705179282874</v>
      </c>
      <c r="BG273" s="212">
        <v>235</v>
      </c>
      <c r="BH273" s="211">
        <v>0.81881533101045301</v>
      </c>
      <c r="BI273" s="212">
        <v>220</v>
      </c>
      <c r="BJ273" s="211">
        <v>0.93617021276595747</v>
      </c>
      <c r="BK273" s="212">
        <v>231</v>
      </c>
      <c r="BL273" s="211">
        <v>0.80487804878048785</v>
      </c>
      <c r="BM273" s="212">
        <v>114</v>
      </c>
      <c r="BN273" s="211">
        <v>0.4935064935064935</v>
      </c>
    </row>
    <row r="274" spans="3:66" x14ac:dyDescent="0.3">
      <c r="C274" s="186" t="s">
        <v>1387</v>
      </c>
      <c r="D274" s="219">
        <v>1179</v>
      </c>
      <c r="E274" s="342">
        <v>1025</v>
      </c>
      <c r="F274" s="220">
        <v>0.86938083121289234</v>
      </c>
      <c r="G274" s="342">
        <v>660</v>
      </c>
      <c r="H274" s="221">
        <v>0.64390243902439026</v>
      </c>
      <c r="I274" s="342">
        <v>1050</v>
      </c>
      <c r="J274" s="221">
        <v>0.89058524173027986</v>
      </c>
      <c r="K274" s="342">
        <v>237</v>
      </c>
      <c r="L274" s="221">
        <v>0.2257142857142857</v>
      </c>
      <c r="M274" s="342">
        <v>914</v>
      </c>
      <c r="N274" s="221">
        <v>0.87047619047619051</v>
      </c>
      <c r="O274" s="342">
        <v>533</v>
      </c>
      <c r="P274" s="221">
        <v>0.50761904761904764</v>
      </c>
      <c r="Q274" s="219">
        <v>971</v>
      </c>
      <c r="R274" s="343">
        <v>0.88774459320288368</v>
      </c>
      <c r="S274" s="219">
        <v>862</v>
      </c>
      <c r="T274" s="221">
        <v>0.82357930449533501</v>
      </c>
      <c r="U274" s="219">
        <v>919</v>
      </c>
      <c r="V274" s="221">
        <v>0.77947413061916881</v>
      </c>
      <c r="W274" s="219">
        <v>290</v>
      </c>
      <c r="X274" s="344">
        <v>0.31556039173014144</v>
      </c>
      <c r="Y274" s="225">
        <v>44</v>
      </c>
      <c r="Z274" s="338">
        <v>23</v>
      </c>
      <c r="AA274" s="197">
        <v>0.52272727272727271</v>
      </c>
      <c r="AB274" s="336">
        <v>12</v>
      </c>
      <c r="AC274" s="37">
        <v>0.52173913043478259</v>
      </c>
      <c r="AD274" s="336">
        <v>22</v>
      </c>
      <c r="AE274" s="37">
        <v>0.5</v>
      </c>
      <c r="AF274" s="336">
        <v>1</v>
      </c>
      <c r="AG274" s="37">
        <v>4.5454545454545456E-2</v>
      </c>
      <c r="AH274" s="336">
        <v>18</v>
      </c>
      <c r="AI274" s="37">
        <v>0.81818181818181823</v>
      </c>
      <c r="AJ274" s="336">
        <v>7</v>
      </c>
      <c r="AK274" s="37">
        <v>0.31818181818181818</v>
      </c>
      <c r="AL274" s="207">
        <v>18</v>
      </c>
      <c r="AM274" s="208">
        <v>0.40909090909090912</v>
      </c>
      <c r="AN274" s="207">
        <v>16</v>
      </c>
      <c r="AO274" s="208">
        <v>0.88888888888888884</v>
      </c>
      <c r="AP274" s="207">
        <v>15</v>
      </c>
      <c r="AQ274" s="208">
        <v>0.34090909090909088</v>
      </c>
      <c r="AR274" s="207">
        <v>2</v>
      </c>
      <c r="AS274" s="208">
        <v>0.13333333333333333</v>
      </c>
      <c r="AT274" s="228">
        <v>1122</v>
      </c>
      <c r="AU274" s="340">
        <v>992</v>
      </c>
      <c r="AV274" s="210">
        <v>0.88413547237076651</v>
      </c>
      <c r="AW274" s="334">
        <v>668</v>
      </c>
      <c r="AX274" s="211">
        <v>0.67338709677419351</v>
      </c>
      <c r="AY274" s="334">
        <v>1020</v>
      </c>
      <c r="AZ274" s="211">
        <v>0.90909090909090906</v>
      </c>
      <c r="BA274" s="334">
        <v>231</v>
      </c>
      <c r="BB274" s="211">
        <v>0.22647058823529412</v>
      </c>
      <c r="BC274" s="334">
        <v>922</v>
      </c>
      <c r="BD274" s="211">
        <v>0.90392156862745099</v>
      </c>
      <c r="BE274" s="334">
        <v>535</v>
      </c>
      <c r="BF274" s="211">
        <v>0.52450980392156865</v>
      </c>
      <c r="BG274" s="212">
        <v>948</v>
      </c>
      <c r="BH274" s="211">
        <v>0.84491978609625673</v>
      </c>
      <c r="BI274" s="212">
        <v>889</v>
      </c>
      <c r="BJ274" s="211">
        <v>0.93776371308016881</v>
      </c>
      <c r="BK274" s="212">
        <v>899</v>
      </c>
      <c r="BL274" s="211">
        <v>0.80124777183600715</v>
      </c>
      <c r="BM274" s="212">
        <v>301</v>
      </c>
      <c r="BN274" s="211">
        <v>0.33481646273637372</v>
      </c>
    </row>
    <row r="275" spans="3:66" x14ac:dyDescent="0.3">
      <c r="C275" s="195" t="s">
        <v>144</v>
      </c>
      <c r="D275" s="219">
        <v>3241</v>
      </c>
      <c r="E275" s="342">
        <v>2983</v>
      </c>
      <c r="F275" s="220">
        <v>0.92039493983338472</v>
      </c>
      <c r="G275" s="342">
        <v>2096</v>
      </c>
      <c r="H275" s="221">
        <v>0.70264834059671477</v>
      </c>
      <c r="I275" s="342">
        <v>2965</v>
      </c>
      <c r="J275" s="221">
        <v>0.91484109842641159</v>
      </c>
      <c r="K275" s="342">
        <v>614</v>
      </c>
      <c r="L275" s="221">
        <v>0.20708263069139965</v>
      </c>
      <c r="M275" s="342">
        <v>2580</v>
      </c>
      <c r="N275" s="221">
        <v>0.8701517706576728</v>
      </c>
      <c r="O275" s="342">
        <v>1567</v>
      </c>
      <c r="P275" s="221">
        <v>0.52849915682967963</v>
      </c>
      <c r="Q275" s="219">
        <v>2721</v>
      </c>
      <c r="R275" s="343">
        <v>0.90003675119441384</v>
      </c>
      <c r="S275" s="219">
        <v>2449</v>
      </c>
      <c r="T275" s="221">
        <v>0.83955569268744212</v>
      </c>
      <c r="U275" s="219">
        <v>2664</v>
      </c>
      <c r="V275" s="221">
        <v>0.82196852823202715</v>
      </c>
      <c r="W275" s="219">
        <v>987</v>
      </c>
      <c r="X275" s="344">
        <v>0.37049549549549549</v>
      </c>
      <c r="Y275" s="225">
        <v>138</v>
      </c>
      <c r="Z275" s="338">
        <v>86</v>
      </c>
      <c r="AA275" s="197">
        <v>0.62318840579710144</v>
      </c>
      <c r="AB275" s="336">
        <v>67</v>
      </c>
      <c r="AC275" s="37">
        <v>0.77906976744186052</v>
      </c>
      <c r="AD275" s="336">
        <v>82</v>
      </c>
      <c r="AE275" s="37">
        <v>0.59420289855072461</v>
      </c>
      <c r="AF275" s="336">
        <v>9</v>
      </c>
      <c r="AG275" s="37">
        <v>0.10975609756097561</v>
      </c>
      <c r="AH275" s="336">
        <v>68</v>
      </c>
      <c r="AI275" s="37">
        <v>0.82926829268292679</v>
      </c>
      <c r="AJ275" s="336">
        <v>38</v>
      </c>
      <c r="AK275" s="37">
        <v>0.46341463414634149</v>
      </c>
      <c r="AL275" s="207">
        <v>66</v>
      </c>
      <c r="AM275" s="208">
        <v>0.47826086956521741</v>
      </c>
      <c r="AN275" s="207">
        <v>64</v>
      </c>
      <c r="AO275" s="208">
        <v>0.96969696969696972</v>
      </c>
      <c r="AP275" s="207">
        <v>62</v>
      </c>
      <c r="AQ275" s="208">
        <v>0.44927536231884058</v>
      </c>
      <c r="AR275" s="207">
        <v>24</v>
      </c>
      <c r="AS275" s="208">
        <v>0.38709677419354838</v>
      </c>
      <c r="AT275" s="228">
        <v>3080</v>
      </c>
      <c r="AU275" s="340">
        <v>2887</v>
      </c>
      <c r="AV275" s="210">
        <v>0.93733766233766236</v>
      </c>
      <c r="AW275" s="334">
        <v>2064</v>
      </c>
      <c r="AX275" s="211">
        <v>0.71492899203325255</v>
      </c>
      <c r="AY275" s="334">
        <v>2873</v>
      </c>
      <c r="AZ275" s="211">
        <v>0.93279220779220784</v>
      </c>
      <c r="BA275" s="334">
        <v>611</v>
      </c>
      <c r="BB275" s="211">
        <v>0.21266968325791855</v>
      </c>
      <c r="BC275" s="334">
        <v>2564</v>
      </c>
      <c r="BD275" s="211">
        <v>0.8924469195962409</v>
      </c>
      <c r="BE275" s="334">
        <v>1553</v>
      </c>
      <c r="BF275" s="211">
        <v>0.54054994778976684</v>
      </c>
      <c r="BG275" s="212">
        <v>2645</v>
      </c>
      <c r="BH275" s="211">
        <v>0.85876623376623373</v>
      </c>
      <c r="BI275" s="212">
        <v>2456</v>
      </c>
      <c r="BJ275" s="211">
        <v>0.92854442344045374</v>
      </c>
      <c r="BK275" s="212">
        <v>2593</v>
      </c>
      <c r="BL275" s="211">
        <v>0.8418831168831169</v>
      </c>
      <c r="BM275" s="212">
        <v>979</v>
      </c>
      <c r="BN275" s="211">
        <v>0.37755495564982644</v>
      </c>
    </row>
    <row r="276" spans="3:66" x14ac:dyDescent="0.3">
      <c r="C276" s="186" t="s">
        <v>1388</v>
      </c>
      <c r="D276" s="219">
        <v>527</v>
      </c>
      <c r="E276" s="342">
        <v>508</v>
      </c>
      <c r="F276" s="220">
        <v>0.96394686907020877</v>
      </c>
      <c r="G276" s="342">
        <v>446</v>
      </c>
      <c r="H276" s="221">
        <v>0.87795275590551181</v>
      </c>
      <c r="I276" s="342">
        <v>503</v>
      </c>
      <c r="J276" s="221">
        <v>0.95445920303605314</v>
      </c>
      <c r="K276" s="342">
        <v>93</v>
      </c>
      <c r="L276" s="221">
        <v>0.18489065606361829</v>
      </c>
      <c r="M276" s="342">
        <v>447</v>
      </c>
      <c r="N276" s="221">
        <v>0.88866799204771374</v>
      </c>
      <c r="O276" s="342">
        <v>254</v>
      </c>
      <c r="P276" s="221">
        <v>0.50497017892644136</v>
      </c>
      <c r="Q276" s="219">
        <v>489</v>
      </c>
      <c r="R276" s="343">
        <v>0.91820040899795496</v>
      </c>
      <c r="S276" s="219">
        <v>449</v>
      </c>
      <c r="T276" s="221">
        <v>0.92789373814041742</v>
      </c>
      <c r="U276" s="219">
        <v>484</v>
      </c>
      <c r="V276" s="221">
        <v>0.91840607210626191</v>
      </c>
      <c r="W276" s="219">
        <v>223</v>
      </c>
      <c r="X276" s="344">
        <v>0.46074380165289258</v>
      </c>
      <c r="Y276" s="225">
        <v>33</v>
      </c>
      <c r="Z276" s="338">
        <v>25</v>
      </c>
      <c r="AA276" s="197">
        <v>0.75757575757575757</v>
      </c>
      <c r="AB276" s="336">
        <v>25</v>
      </c>
      <c r="AC276" s="37">
        <v>1</v>
      </c>
      <c r="AD276" s="336">
        <v>22</v>
      </c>
      <c r="AE276" s="37">
        <v>0.66666666666666663</v>
      </c>
      <c r="AF276" s="336">
        <v>3</v>
      </c>
      <c r="AG276" s="37">
        <v>0.13636363636363635</v>
      </c>
      <c r="AH276" s="336">
        <v>20</v>
      </c>
      <c r="AI276" s="37">
        <v>0.90909090909090906</v>
      </c>
      <c r="AJ276" s="336">
        <v>12</v>
      </c>
      <c r="AK276" s="37">
        <v>0.54545454545454541</v>
      </c>
      <c r="AL276" s="207">
        <v>20</v>
      </c>
      <c r="AM276" s="208">
        <v>0.60606060606060608</v>
      </c>
      <c r="AN276" s="207">
        <v>20</v>
      </c>
      <c r="AO276" s="208">
        <v>1</v>
      </c>
      <c r="AP276" s="207">
        <v>20</v>
      </c>
      <c r="AQ276" s="208">
        <v>0.60606060606060608</v>
      </c>
      <c r="AR276" s="207">
        <v>10</v>
      </c>
      <c r="AS276" s="208">
        <v>0.5</v>
      </c>
      <c r="AT276" s="228">
        <v>492</v>
      </c>
      <c r="AU276" s="340">
        <v>481</v>
      </c>
      <c r="AV276" s="210">
        <v>0.97764227642276424</v>
      </c>
      <c r="AW276" s="334">
        <v>428</v>
      </c>
      <c r="AX276" s="211">
        <v>0.88981288981288986</v>
      </c>
      <c r="AY276" s="334">
        <v>480</v>
      </c>
      <c r="AZ276" s="211">
        <v>0.97560975609756095</v>
      </c>
      <c r="BA276" s="334">
        <v>93</v>
      </c>
      <c r="BB276" s="211">
        <v>0.19375000000000001</v>
      </c>
      <c r="BC276" s="334">
        <v>437</v>
      </c>
      <c r="BD276" s="211">
        <v>0.91041666666666665</v>
      </c>
      <c r="BE276" s="334">
        <v>249</v>
      </c>
      <c r="BF276" s="211">
        <v>0.51875000000000004</v>
      </c>
      <c r="BG276" s="212">
        <v>468</v>
      </c>
      <c r="BH276" s="211">
        <v>0.95121951219512191</v>
      </c>
      <c r="BI276" s="212">
        <v>440</v>
      </c>
      <c r="BJ276" s="211">
        <v>0.94017094017094016</v>
      </c>
      <c r="BK276" s="212">
        <v>463</v>
      </c>
      <c r="BL276" s="211">
        <v>0.94105691056910568</v>
      </c>
      <c r="BM276" s="212">
        <v>216</v>
      </c>
      <c r="BN276" s="211">
        <v>0.46652267818574517</v>
      </c>
    </row>
    <row r="277" spans="3:66" x14ac:dyDescent="0.3">
      <c r="C277" s="186" t="s">
        <v>1389</v>
      </c>
      <c r="D277" s="219">
        <v>1063</v>
      </c>
      <c r="E277" s="342">
        <v>989</v>
      </c>
      <c r="F277" s="220">
        <v>0.93038570084666039</v>
      </c>
      <c r="G277" s="342">
        <v>622</v>
      </c>
      <c r="H277" s="221">
        <v>0.62891809908998986</v>
      </c>
      <c r="I277" s="342">
        <v>983</v>
      </c>
      <c r="J277" s="221">
        <v>0.92474129821260587</v>
      </c>
      <c r="K277" s="342">
        <v>181</v>
      </c>
      <c r="L277" s="221">
        <v>0.18413021363173956</v>
      </c>
      <c r="M277" s="342">
        <v>851</v>
      </c>
      <c r="N277" s="221">
        <v>0.86571719226856558</v>
      </c>
      <c r="O277" s="342">
        <v>499</v>
      </c>
      <c r="P277" s="221">
        <v>0.50762970498474058</v>
      </c>
      <c r="Q277" s="219">
        <v>894</v>
      </c>
      <c r="R277" s="343">
        <v>0.89485458612975388</v>
      </c>
      <c r="S277" s="219">
        <v>800</v>
      </c>
      <c r="T277" s="221">
        <v>0.84101599247412984</v>
      </c>
      <c r="U277" s="219">
        <v>880</v>
      </c>
      <c r="V277" s="221">
        <v>0.8278457196613358</v>
      </c>
      <c r="W277" s="219">
        <v>293</v>
      </c>
      <c r="X277" s="344">
        <v>0.33295454545454545</v>
      </c>
      <c r="Y277" s="225">
        <v>38</v>
      </c>
      <c r="Z277" s="338">
        <v>24</v>
      </c>
      <c r="AA277" s="197">
        <v>0.63157894736842102</v>
      </c>
      <c r="AB277" s="336">
        <v>16</v>
      </c>
      <c r="AC277" s="37">
        <v>0.66666666666666663</v>
      </c>
      <c r="AD277" s="336">
        <v>20</v>
      </c>
      <c r="AE277" s="37">
        <v>0.52631578947368418</v>
      </c>
      <c r="AF277" s="336">
        <v>0</v>
      </c>
      <c r="AG277" s="37">
        <v>0</v>
      </c>
      <c r="AH277" s="336">
        <v>17</v>
      </c>
      <c r="AI277" s="37">
        <v>0.85</v>
      </c>
      <c r="AJ277" s="336">
        <v>9</v>
      </c>
      <c r="AK277" s="37">
        <v>0.45</v>
      </c>
      <c r="AL277" s="207">
        <v>13</v>
      </c>
      <c r="AM277" s="208">
        <v>0.34210526315789475</v>
      </c>
      <c r="AN277" s="207">
        <v>12</v>
      </c>
      <c r="AO277" s="208">
        <v>0.92307692307692313</v>
      </c>
      <c r="AP277" s="207">
        <v>13</v>
      </c>
      <c r="AQ277" s="208">
        <v>0.34210526315789475</v>
      </c>
      <c r="AR277" s="207">
        <v>3</v>
      </c>
      <c r="AS277" s="208">
        <v>0.23076923076923078</v>
      </c>
      <c r="AT277" s="228">
        <v>1019</v>
      </c>
      <c r="AU277" s="340">
        <v>963</v>
      </c>
      <c r="AV277" s="210">
        <v>0.94504416094210009</v>
      </c>
      <c r="AW277" s="334">
        <v>617</v>
      </c>
      <c r="AX277" s="211">
        <v>0.6407061266874351</v>
      </c>
      <c r="AY277" s="334">
        <v>960</v>
      </c>
      <c r="AZ277" s="211">
        <v>0.94210009813542694</v>
      </c>
      <c r="BA277" s="334">
        <v>182</v>
      </c>
      <c r="BB277" s="211">
        <v>0.18958333333333333</v>
      </c>
      <c r="BC277" s="334">
        <v>849</v>
      </c>
      <c r="BD277" s="211">
        <v>0.88437500000000002</v>
      </c>
      <c r="BE277" s="334">
        <v>497</v>
      </c>
      <c r="BF277" s="211">
        <v>0.51770833333333333</v>
      </c>
      <c r="BG277" s="212">
        <v>878</v>
      </c>
      <c r="BH277" s="211">
        <v>0.86162904808635921</v>
      </c>
      <c r="BI277" s="212">
        <v>814</v>
      </c>
      <c r="BJ277" s="211">
        <v>0.92710706150341682</v>
      </c>
      <c r="BK277" s="212">
        <v>865</v>
      </c>
      <c r="BL277" s="211">
        <v>0.84887144259077529</v>
      </c>
      <c r="BM277" s="212">
        <v>296</v>
      </c>
      <c r="BN277" s="211">
        <v>0.34219653179190751</v>
      </c>
    </row>
    <row r="278" spans="3:66" x14ac:dyDescent="0.3">
      <c r="C278" s="186" t="s">
        <v>1390</v>
      </c>
      <c r="D278" s="219">
        <v>896</v>
      </c>
      <c r="E278" s="342">
        <v>831</v>
      </c>
      <c r="F278" s="220">
        <v>0.9274553571428571</v>
      </c>
      <c r="G278" s="342">
        <v>548</v>
      </c>
      <c r="H278" s="221">
        <v>0.65944645006016844</v>
      </c>
      <c r="I278" s="342">
        <v>809</v>
      </c>
      <c r="J278" s="221">
        <v>0.9029017857142857</v>
      </c>
      <c r="K278" s="342">
        <v>190</v>
      </c>
      <c r="L278" s="221">
        <v>0.23485784919653893</v>
      </c>
      <c r="M278" s="342">
        <v>705</v>
      </c>
      <c r="N278" s="221">
        <v>0.87144622991347342</v>
      </c>
      <c r="O278" s="342">
        <v>448</v>
      </c>
      <c r="P278" s="221">
        <v>0.553770086526576</v>
      </c>
      <c r="Q278" s="219">
        <v>707</v>
      </c>
      <c r="R278" s="343">
        <v>0.89957567185289955</v>
      </c>
      <c r="S278" s="219">
        <v>636</v>
      </c>
      <c r="T278" s="221">
        <v>0.7890625</v>
      </c>
      <c r="U278" s="219">
        <v>697</v>
      </c>
      <c r="V278" s="221">
        <v>0.7779017857142857</v>
      </c>
      <c r="W278" s="219">
        <v>245</v>
      </c>
      <c r="X278" s="344">
        <v>0.35150645624103299</v>
      </c>
      <c r="Y278" s="225">
        <v>25</v>
      </c>
      <c r="Z278" s="338">
        <v>14</v>
      </c>
      <c r="AA278" s="197">
        <v>0.56000000000000005</v>
      </c>
      <c r="AB278" s="336">
        <v>9</v>
      </c>
      <c r="AC278" s="37">
        <v>0.6428571428571429</v>
      </c>
      <c r="AD278" s="336">
        <v>17</v>
      </c>
      <c r="AE278" s="37">
        <v>0.68</v>
      </c>
      <c r="AF278" s="336">
        <v>3</v>
      </c>
      <c r="AG278" s="37">
        <v>0.17647058823529413</v>
      </c>
      <c r="AH278" s="336">
        <v>12</v>
      </c>
      <c r="AI278" s="37">
        <v>0.70588235294117652</v>
      </c>
      <c r="AJ278" s="336">
        <v>4</v>
      </c>
      <c r="AK278" s="37">
        <v>0.23529411764705882</v>
      </c>
      <c r="AL278" s="207">
        <v>11</v>
      </c>
      <c r="AM278" s="208">
        <v>0.44</v>
      </c>
      <c r="AN278" s="207">
        <v>11</v>
      </c>
      <c r="AO278" s="208">
        <v>1</v>
      </c>
      <c r="AP278" s="207">
        <v>8</v>
      </c>
      <c r="AQ278" s="208">
        <v>0.32</v>
      </c>
      <c r="AR278" s="207">
        <v>2</v>
      </c>
      <c r="AS278" s="208">
        <v>0.25</v>
      </c>
      <c r="AT278" s="228">
        <v>862</v>
      </c>
      <c r="AU278" s="340">
        <v>814</v>
      </c>
      <c r="AV278" s="210">
        <v>0.94431554524361949</v>
      </c>
      <c r="AW278" s="334">
        <v>547</v>
      </c>
      <c r="AX278" s="211">
        <v>0.67199017199017197</v>
      </c>
      <c r="AY278" s="334">
        <v>789</v>
      </c>
      <c r="AZ278" s="211">
        <v>0.91531322505800461</v>
      </c>
      <c r="BA278" s="334">
        <v>188</v>
      </c>
      <c r="BB278" s="211">
        <v>0.23827629911280102</v>
      </c>
      <c r="BC278" s="334">
        <v>707</v>
      </c>
      <c r="BD278" s="211">
        <v>0.89607097591888463</v>
      </c>
      <c r="BE278" s="334">
        <v>451</v>
      </c>
      <c r="BF278" s="211">
        <v>0.57160963244613439</v>
      </c>
      <c r="BG278" s="212">
        <v>693</v>
      </c>
      <c r="BH278" s="211">
        <v>0.80394431554524359</v>
      </c>
      <c r="BI278" s="212">
        <v>643</v>
      </c>
      <c r="BJ278" s="211">
        <v>0.92784992784992781</v>
      </c>
      <c r="BK278" s="212">
        <v>686</v>
      </c>
      <c r="BL278" s="211">
        <v>0.79582366589327147</v>
      </c>
      <c r="BM278" s="212">
        <v>245</v>
      </c>
      <c r="BN278" s="211">
        <v>0.35714285714285715</v>
      </c>
    </row>
    <row r="279" spans="3:66" x14ac:dyDescent="0.3">
      <c r="C279" s="186" t="s">
        <v>1391</v>
      </c>
      <c r="D279" s="219">
        <v>755</v>
      </c>
      <c r="E279" s="342">
        <v>655</v>
      </c>
      <c r="F279" s="220">
        <v>0.86754966887417218</v>
      </c>
      <c r="G279" s="342">
        <v>480</v>
      </c>
      <c r="H279" s="221">
        <v>0.73282442748091603</v>
      </c>
      <c r="I279" s="342">
        <v>670</v>
      </c>
      <c r="J279" s="221">
        <v>0.88741721854304634</v>
      </c>
      <c r="K279" s="342">
        <v>150</v>
      </c>
      <c r="L279" s="221">
        <v>0.22388059701492538</v>
      </c>
      <c r="M279" s="342">
        <v>577</v>
      </c>
      <c r="N279" s="221">
        <v>0.86119402985074622</v>
      </c>
      <c r="O279" s="342">
        <v>366</v>
      </c>
      <c r="P279" s="221">
        <v>0.54626865671641789</v>
      </c>
      <c r="Q279" s="219">
        <v>631</v>
      </c>
      <c r="R279" s="343">
        <v>0.89381933438985739</v>
      </c>
      <c r="S279" s="219">
        <v>564</v>
      </c>
      <c r="T279" s="221">
        <v>0.83576158940397349</v>
      </c>
      <c r="U279" s="219">
        <v>603</v>
      </c>
      <c r="V279" s="221">
        <v>0.79867549668874172</v>
      </c>
      <c r="W279" s="219">
        <v>226</v>
      </c>
      <c r="X279" s="344">
        <v>0.37479270315091212</v>
      </c>
      <c r="Y279" s="225">
        <v>42</v>
      </c>
      <c r="Z279" s="338">
        <v>23</v>
      </c>
      <c r="AA279" s="197">
        <v>0.54761904761904767</v>
      </c>
      <c r="AB279" s="336">
        <v>17</v>
      </c>
      <c r="AC279" s="37">
        <v>0.73913043478260865</v>
      </c>
      <c r="AD279" s="336">
        <v>23</v>
      </c>
      <c r="AE279" s="37">
        <v>0.54761904761904767</v>
      </c>
      <c r="AF279" s="336">
        <v>3</v>
      </c>
      <c r="AG279" s="37">
        <v>0.13043478260869565</v>
      </c>
      <c r="AH279" s="336">
        <v>19</v>
      </c>
      <c r="AI279" s="37">
        <v>0.82608695652173914</v>
      </c>
      <c r="AJ279" s="336">
        <v>13</v>
      </c>
      <c r="AK279" s="37">
        <v>0.56521739130434778</v>
      </c>
      <c r="AL279" s="207">
        <v>22</v>
      </c>
      <c r="AM279" s="208">
        <v>0.52380952380952384</v>
      </c>
      <c r="AN279" s="207">
        <v>21</v>
      </c>
      <c r="AO279" s="208">
        <v>0.95454545454545459</v>
      </c>
      <c r="AP279" s="207">
        <v>21</v>
      </c>
      <c r="AQ279" s="208">
        <v>0.5</v>
      </c>
      <c r="AR279" s="207">
        <v>9</v>
      </c>
      <c r="AS279" s="208">
        <v>0.42857142857142855</v>
      </c>
      <c r="AT279" s="228">
        <v>707</v>
      </c>
      <c r="AU279" s="340">
        <v>629</v>
      </c>
      <c r="AV279" s="210">
        <v>0.88967468175388964</v>
      </c>
      <c r="AW279" s="334">
        <v>472</v>
      </c>
      <c r="AX279" s="211">
        <v>0.75039745627980925</v>
      </c>
      <c r="AY279" s="334">
        <v>644</v>
      </c>
      <c r="AZ279" s="211">
        <v>0.91089108910891092</v>
      </c>
      <c r="BA279" s="334">
        <v>148</v>
      </c>
      <c r="BB279" s="211">
        <v>0.22981366459627328</v>
      </c>
      <c r="BC279" s="334">
        <v>571</v>
      </c>
      <c r="BD279" s="211">
        <v>0.88664596273291929</v>
      </c>
      <c r="BE279" s="334">
        <v>356</v>
      </c>
      <c r="BF279" s="211">
        <v>0.55279503105590067</v>
      </c>
      <c r="BG279" s="212">
        <v>606</v>
      </c>
      <c r="BH279" s="211">
        <v>0.8571428571428571</v>
      </c>
      <c r="BI279" s="212">
        <v>559</v>
      </c>
      <c r="BJ279" s="211">
        <v>0.92244224422442245</v>
      </c>
      <c r="BK279" s="212">
        <v>579</v>
      </c>
      <c r="BL279" s="211">
        <v>0.81895332390381892</v>
      </c>
      <c r="BM279" s="212">
        <v>222</v>
      </c>
      <c r="BN279" s="211">
        <v>0.38341968911917096</v>
      </c>
    </row>
    <row r="280" spans="3:66" x14ac:dyDescent="0.3">
      <c r="C280" s="195" t="s">
        <v>240</v>
      </c>
      <c r="D280" s="219">
        <v>2295</v>
      </c>
      <c r="E280" s="342">
        <v>1920</v>
      </c>
      <c r="F280" s="220">
        <v>0.83660130718954251</v>
      </c>
      <c r="G280" s="342">
        <v>1194</v>
      </c>
      <c r="H280" s="221">
        <v>0.62187499999999996</v>
      </c>
      <c r="I280" s="342">
        <v>2017</v>
      </c>
      <c r="J280" s="221">
        <v>0.87886710239651411</v>
      </c>
      <c r="K280" s="342">
        <v>511</v>
      </c>
      <c r="L280" s="221">
        <v>0.25334655428854735</v>
      </c>
      <c r="M280" s="342">
        <v>1738</v>
      </c>
      <c r="N280" s="221">
        <v>0.86167575607337632</v>
      </c>
      <c r="O280" s="342">
        <v>1081</v>
      </c>
      <c r="P280" s="221">
        <v>0.53594447198810113</v>
      </c>
      <c r="Q280" s="219">
        <v>1877</v>
      </c>
      <c r="R280" s="343">
        <v>0.89131592967501327</v>
      </c>
      <c r="S280" s="219">
        <v>1673</v>
      </c>
      <c r="T280" s="221">
        <v>0.81786492374727671</v>
      </c>
      <c r="U280" s="219">
        <v>1735</v>
      </c>
      <c r="V280" s="221">
        <v>0.75599128540305016</v>
      </c>
      <c r="W280" s="219">
        <v>590</v>
      </c>
      <c r="X280" s="344">
        <v>0.34005763688760809</v>
      </c>
      <c r="Y280" s="225">
        <v>116</v>
      </c>
      <c r="Z280" s="338">
        <v>61</v>
      </c>
      <c r="AA280" s="197">
        <v>0.52586206896551724</v>
      </c>
      <c r="AB280" s="336">
        <v>45</v>
      </c>
      <c r="AC280" s="37">
        <v>0.73770491803278693</v>
      </c>
      <c r="AD280" s="336">
        <v>72</v>
      </c>
      <c r="AE280" s="37">
        <v>0.62068965517241381</v>
      </c>
      <c r="AF280" s="336">
        <v>14</v>
      </c>
      <c r="AG280" s="37">
        <v>0.19444444444444445</v>
      </c>
      <c r="AH280" s="336">
        <v>63</v>
      </c>
      <c r="AI280" s="37">
        <v>0.875</v>
      </c>
      <c r="AJ280" s="336">
        <v>32</v>
      </c>
      <c r="AK280" s="37">
        <v>0.44444444444444442</v>
      </c>
      <c r="AL280" s="207">
        <v>62</v>
      </c>
      <c r="AM280" s="208">
        <v>0.53448275862068961</v>
      </c>
      <c r="AN280" s="207">
        <v>58</v>
      </c>
      <c r="AO280" s="208">
        <v>0.93548387096774188</v>
      </c>
      <c r="AP280" s="207">
        <v>47</v>
      </c>
      <c r="AQ280" s="208">
        <v>0.40517241379310343</v>
      </c>
      <c r="AR280" s="207">
        <v>13</v>
      </c>
      <c r="AS280" s="208">
        <v>0.27659574468085107</v>
      </c>
      <c r="AT280" s="228">
        <v>2161</v>
      </c>
      <c r="AU280" s="340">
        <v>1846</v>
      </c>
      <c r="AV280" s="210">
        <v>0.85423415085608512</v>
      </c>
      <c r="AW280" s="334">
        <v>1207</v>
      </c>
      <c r="AX280" s="211">
        <v>0.65384615384615385</v>
      </c>
      <c r="AY280" s="334">
        <v>1934</v>
      </c>
      <c r="AZ280" s="211">
        <v>0.89495603887089314</v>
      </c>
      <c r="BA280" s="334">
        <v>517</v>
      </c>
      <c r="BB280" s="211">
        <v>0.26732161323681491</v>
      </c>
      <c r="BC280" s="334">
        <v>1733</v>
      </c>
      <c r="BD280" s="211">
        <v>0.89607032057911062</v>
      </c>
      <c r="BE280" s="334">
        <v>1091</v>
      </c>
      <c r="BF280" s="211">
        <v>0.56411582213029987</v>
      </c>
      <c r="BG280" s="212">
        <v>1803</v>
      </c>
      <c r="BH280" s="211">
        <v>0.83433595557612217</v>
      </c>
      <c r="BI280" s="212">
        <v>1686</v>
      </c>
      <c r="BJ280" s="211">
        <v>0.93510815307820294</v>
      </c>
      <c r="BK280" s="212">
        <v>1680</v>
      </c>
      <c r="BL280" s="211">
        <v>0.77741786210087926</v>
      </c>
      <c r="BM280" s="212">
        <v>618</v>
      </c>
      <c r="BN280" s="211">
        <v>0.36785714285714288</v>
      </c>
    </row>
    <row r="281" spans="3:66" x14ac:dyDescent="0.3">
      <c r="C281" s="186" t="s">
        <v>1392</v>
      </c>
      <c r="D281" s="219">
        <v>620</v>
      </c>
      <c r="E281" s="342">
        <v>488</v>
      </c>
      <c r="F281" s="220">
        <v>0.7870967741935484</v>
      </c>
      <c r="G281" s="342">
        <v>344</v>
      </c>
      <c r="H281" s="221">
        <v>0.70491803278688525</v>
      </c>
      <c r="I281" s="342">
        <v>517</v>
      </c>
      <c r="J281" s="221">
        <v>0.83387096774193548</v>
      </c>
      <c r="K281" s="342">
        <v>133</v>
      </c>
      <c r="L281" s="221">
        <v>0.2572533849129594</v>
      </c>
      <c r="M281" s="342">
        <v>432</v>
      </c>
      <c r="N281" s="221">
        <v>0.83558994197292069</v>
      </c>
      <c r="O281" s="342">
        <v>265</v>
      </c>
      <c r="P281" s="221">
        <v>0.5125725338491296</v>
      </c>
      <c r="Q281" s="219">
        <v>469</v>
      </c>
      <c r="R281" s="343">
        <v>0.88059701492537312</v>
      </c>
      <c r="S281" s="219">
        <v>413</v>
      </c>
      <c r="T281" s="221">
        <v>0.75645161290322582</v>
      </c>
      <c r="U281" s="219">
        <v>418</v>
      </c>
      <c r="V281" s="221">
        <v>0.67419354838709677</v>
      </c>
      <c r="W281" s="219">
        <v>148</v>
      </c>
      <c r="X281" s="344">
        <v>0.35406698564593303</v>
      </c>
      <c r="Y281" s="225">
        <v>20</v>
      </c>
      <c r="Z281" s="338">
        <v>5</v>
      </c>
      <c r="AA281" s="197">
        <v>0.25</v>
      </c>
      <c r="AB281" s="336">
        <v>5</v>
      </c>
      <c r="AC281" s="37">
        <v>1</v>
      </c>
      <c r="AD281" s="336">
        <v>10</v>
      </c>
      <c r="AE281" s="37">
        <v>0.5</v>
      </c>
      <c r="AF281" s="336">
        <v>0</v>
      </c>
      <c r="AG281" s="37">
        <v>0</v>
      </c>
      <c r="AH281" s="336">
        <v>7</v>
      </c>
      <c r="AI281" s="37">
        <v>0.7</v>
      </c>
      <c r="AJ281" s="336">
        <v>2</v>
      </c>
      <c r="AK281" s="37">
        <v>0.2</v>
      </c>
      <c r="AL281" s="207">
        <v>9</v>
      </c>
      <c r="AM281" s="208">
        <v>0.45</v>
      </c>
      <c r="AN281" s="207">
        <v>8</v>
      </c>
      <c r="AO281" s="208">
        <v>0.88888888888888884</v>
      </c>
      <c r="AP281" s="207">
        <v>5</v>
      </c>
      <c r="AQ281" s="208">
        <v>0.25</v>
      </c>
      <c r="AR281" s="207">
        <v>1</v>
      </c>
      <c r="AS281" s="208">
        <v>0.2</v>
      </c>
      <c r="AT281" s="228">
        <v>595</v>
      </c>
      <c r="AU281" s="340">
        <v>479</v>
      </c>
      <c r="AV281" s="210">
        <v>0.80504201680672272</v>
      </c>
      <c r="AW281" s="334">
        <v>357</v>
      </c>
      <c r="AX281" s="211">
        <v>0.74530271398747394</v>
      </c>
      <c r="AY281" s="334">
        <v>504</v>
      </c>
      <c r="AZ281" s="211">
        <v>0.84705882352941175</v>
      </c>
      <c r="BA281" s="334">
        <v>136</v>
      </c>
      <c r="BB281" s="211">
        <v>0.26984126984126983</v>
      </c>
      <c r="BC281" s="334">
        <v>438</v>
      </c>
      <c r="BD281" s="211">
        <v>0.86904761904761907</v>
      </c>
      <c r="BE281" s="334">
        <v>273</v>
      </c>
      <c r="BF281" s="211">
        <v>0.54166666666666663</v>
      </c>
      <c r="BG281" s="212">
        <v>456</v>
      </c>
      <c r="BH281" s="211">
        <v>0.76638655462184879</v>
      </c>
      <c r="BI281" s="212">
        <v>426</v>
      </c>
      <c r="BJ281" s="211">
        <v>0.93421052631578949</v>
      </c>
      <c r="BK281" s="212">
        <v>411</v>
      </c>
      <c r="BL281" s="211">
        <v>0.69075630252100839</v>
      </c>
      <c r="BM281" s="212">
        <v>161</v>
      </c>
      <c r="BN281" s="211">
        <v>0.39172749391727496</v>
      </c>
    </row>
    <row r="282" spans="3:66" x14ac:dyDescent="0.3">
      <c r="C282" s="186" t="s">
        <v>1393</v>
      </c>
      <c r="D282" s="219">
        <v>529</v>
      </c>
      <c r="E282" s="342">
        <v>463</v>
      </c>
      <c r="F282" s="220">
        <v>0.87523629489603028</v>
      </c>
      <c r="G282" s="342">
        <v>264</v>
      </c>
      <c r="H282" s="221">
        <v>0.57019438444924408</v>
      </c>
      <c r="I282" s="342">
        <v>462</v>
      </c>
      <c r="J282" s="221">
        <v>0.87334593572778829</v>
      </c>
      <c r="K282" s="342">
        <v>119</v>
      </c>
      <c r="L282" s="221">
        <v>0.25757575757575757</v>
      </c>
      <c r="M282" s="342">
        <v>396</v>
      </c>
      <c r="N282" s="221">
        <v>0.8571428571428571</v>
      </c>
      <c r="O282" s="342">
        <v>253</v>
      </c>
      <c r="P282" s="221">
        <v>0.54761904761904767</v>
      </c>
      <c r="Q282" s="219">
        <v>441</v>
      </c>
      <c r="R282" s="343">
        <v>0.88888888888888884</v>
      </c>
      <c r="S282" s="219">
        <v>392</v>
      </c>
      <c r="T282" s="221">
        <v>0.83364839319470696</v>
      </c>
      <c r="U282" s="219">
        <v>425</v>
      </c>
      <c r="V282" s="221">
        <v>0.80340264650283555</v>
      </c>
      <c r="W282" s="219">
        <v>142</v>
      </c>
      <c r="X282" s="344">
        <v>0.33411764705882352</v>
      </c>
      <c r="Y282" s="225">
        <v>31</v>
      </c>
      <c r="Z282" s="338">
        <v>23</v>
      </c>
      <c r="AA282" s="197">
        <v>0.74193548387096775</v>
      </c>
      <c r="AB282" s="336">
        <v>15</v>
      </c>
      <c r="AC282" s="37">
        <v>0.65217391304347827</v>
      </c>
      <c r="AD282" s="336">
        <v>19</v>
      </c>
      <c r="AE282" s="37">
        <v>0.61290322580645162</v>
      </c>
      <c r="AF282" s="336">
        <v>8</v>
      </c>
      <c r="AG282" s="37">
        <v>0.42105263157894735</v>
      </c>
      <c r="AH282" s="336">
        <v>16</v>
      </c>
      <c r="AI282" s="37">
        <v>0.84210526315789469</v>
      </c>
      <c r="AJ282" s="336">
        <v>12</v>
      </c>
      <c r="AK282" s="37">
        <v>0.63157894736842102</v>
      </c>
      <c r="AL282" s="207">
        <v>15</v>
      </c>
      <c r="AM282" s="208">
        <v>0.4838709677419355</v>
      </c>
      <c r="AN282" s="207">
        <v>15</v>
      </c>
      <c r="AO282" s="208">
        <v>1</v>
      </c>
      <c r="AP282" s="207">
        <v>15</v>
      </c>
      <c r="AQ282" s="208">
        <v>0.4838709677419355</v>
      </c>
      <c r="AR282" s="207">
        <v>6</v>
      </c>
      <c r="AS282" s="208">
        <v>0.4</v>
      </c>
      <c r="AT282" s="228">
        <v>493</v>
      </c>
      <c r="AU282" s="340">
        <v>436</v>
      </c>
      <c r="AV282" s="210">
        <v>0.88438133874239355</v>
      </c>
      <c r="AW282" s="334">
        <v>264</v>
      </c>
      <c r="AX282" s="211">
        <v>0.60550458715596334</v>
      </c>
      <c r="AY282" s="334">
        <v>440</v>
      </c>
      <c r="AZ282" s="211">
        <v>0.89249492900608518</v>
      </c>
      <c r="BA282" s="334">
        <v>115</v>
      </c>
      <c r="BB282" s="211">
        <v>0.26136363636363635</v>
      </c>
      <c r="BC282" s="334">
        <v>392</v>
      </c>
      <c r="BD282" s="211">
        <v>0.89090909090909087</v>
      </c>
      <c r="BE282" s="334">
        <v>250</v>
      </c>
      <c r="BF282" s="211">
        <v>0.56818181818181823</v>
      </c>
      <c r="BG282" s="212">
        <v>423</v>
      </c>
      <c r="BH282" s="211">
        <v>0.85801217038539557</v>
      </c>
      <c r="BI282" s="212">
        <v>398</v>
      </c>
      <c r="BJ282" s="211">
        <v>0.94089834515366433</v>
      </c>
      <c r="BK282" s="212">
        <v>407</v>
      </c>
      <c r="BL282" s="211">
        <v>0.82555780933062883</v>
      </c>
      <c r="BM282" s="212">
        <v>146</v>
      </c>
      <c r="BN282" s="211">
        <v>0.35872235872235875</v>
      </c>
    </row>
    <row r="283" spans="3:66" x14ac:dyDescent="0.3">
      <c r="C283" s="186" t="s">
        <v>1394</v>
      </c>
      <c r="D283" s="219">
        <v>426</v>
      </c>
      <c r="E283" s="342">
        <v>367</v>
      </c>
      <c r="F283" s="220">
        <v>0.86150234741784038</v>
      </c>
      <c r="G283" s="342">
        <v>221</v>
      </c>
      <c r="H283" s="221">
        <v>0.60217983651226159</v>
      </c>
      <c r="I283" s="342">
        <v>387</v>
      </c>
      <c r="J283" s="221">
        <v>0.90845070422535212</v>
      </c>
      <c r="K283" s="342">
        <v>97</v>
      </c>
      <c r="L283" s="221">
        <v>0.25064599483204136</v>
      </c>
      <c r="M283" s="342">
        <v>338</v>
      </c>
      <c r="N283" s="221">
        <v>0.87338501291989667</v>
      </c>
      <c r="O283" s="342">
        <v>210</v>
      </c>
      <c r="P283" s="221">
        <v>0.54263565891472865</v>
      </c>
      <c r="Q283" s="219">
        <v>385</v>
      </c>
      <c r="R283" s="343">
        <v>0.89090909090909087</v>
      </c>
      <c r="S283" s="219">
        <v>343</v>
      </c>
      <c r="T283" s="221">
        <v>0.90375586854460099</v>
      </c>
      <c r="U283" s="219">
        <v>357</v>
      </c>
      <c r="V283" s="221">
        <v>0.8380281690140845</v>
      </c>
      <c r="W283" s="219">
        <v>119</v>
      </c>
      <c r="X283" s="344">
        <v>0.33333333333333331</v>
      </c>
      <c r="Y283" s="225">
        <v>21</v>
      </c>
      <c r="Z283" s="338">
        <v>13</v>
      </c>
      <c r="AA283" s="197">
        <v>0.61904761904761907</v>
      </c>
      <c r="AB283" s="336">
        <v>12</v>
      </c>
      <c r="AC283" s="37">
        <v>0.92307692307692313</v>
      </c>
      <c r="AD283" s="336">
        <v>15</v>
      </c>
      <c r="AE283" s="37">
        <v>0.7142857142857143</v>
      </c>
      <c r="AF283" s="336">
        <v>0</v>
      </c>
      <c r="AG283" s="37">
        <v>0</v>
      </c>
      <c r="AH283" s="336">
        <v>14</v>
      </c>
      <c r="AI283" s="37">
        <v>0.93333333333333335</v>
      </c>
      <c r="AJ283" s="336">
        <v>3</v>
      </c>
      <c r="AK283" s="37">
        <v>0.2</v>
      </c>
      <c r="AL283" s="207">
        <v>14</v>
      </c>
      <c r="AM283" s="208">
        <v>0.66666666666666663</v>
      </c>
      <c r="AN283" s="207">
        <v>13</v>
      </c>
      <c r="AO283" s="208">
        <v>0.9285714285714286</v>
      </c>
      <c r="AP283" s="207">
        <v>11</v>
      </c>
      <c r="AQ283" s="208">
        <v>0.52380952380952384</v>
      </c>
      <c r="AR283" s="207">
        <v>1</v>
      </c>
      <c r="AS283" s="208">
        <v>9.0909090909090912E-2</v>
      </c>
      <c r="AT283" s="228">
        <v>403</v>
      </c>
      <c r="AU283" s="340">
        <v>352</v>
      </c>
      <c r="AV283" s="210">
        <v>0.87344913151364767</v>
      </c>
      <c r="AW283" s="334">
        <v>217</v>
      </c>
      <c r="AX283" s="211">
        <v>0.61647727272727271</v>
      </c>
      <c r="AY283" s="334">
        <v>371</v>
      </c>
      <c r="AZ283" s="211">
        <v>0.92059553349875933</v>
      </c>
      <c r="BA283" s="334">
        <v>104</v>
      </c>
      <c r="BB283" s="211">
        <v>0.28032345013477089</v>
      </c>
      <c r="BC283" s="334">
        <v>341</v>
      </c>
      <c r="BD283" s="211">
        <v>0.91913746630727766</v>
      </c>
      <c r="BE283" s="334">
        <v>219</v>
      </c>
      <c r="BF283" s="211">
        <v>0.59029649595687328</v>
      </c>
      <c r="BG283" s="212">
        <v>370</v>
      </c>
      <c r="BH283" s="211">
        <v>0.91811414392059554</v>
      </c>
      <c r="BI283" s="212">
        <v>344</v>
      </c>
      <c r="BJ283" s="211">
        <v>0.92972972972972978</v>
      </c>
      <c r="BK283" s="212">
        <v>345</v>
      </c>
      <c r="BL283" s="211">
        <v>0.85607940446650121</v>
      </c>
      <c r="BM283" s="212">
        <v>124</v>
      </c>
      <c r="BN283" s="211">
        <v>0.35942028985507246</v>
      </c>
    </row>
    <row r="284" spans="3:66" x14ac:dyDescent="0.3">
      <c r="C284" s="186" t="s">
        <v>1395</v>
      </c>
      <c r="D284" s="219">
        <v>720</v>
      </c>
      <c r="E284" s="342">
        <v>602</v>
      </c>
      <c r="F284" s="220">
        <v>0.83611111111111114</v>
      </c>
      <c r="G284" s="342">
        <v>365</v>
      </c>
      <c r="H284" s="221">
        <v>0.60631229235880402</v>
      </c>
      <c r="I284" s="342">
        <v>651</v>
      </c>
      <c r="J284" s="221">
        <v>0.90416666666666667</v>
      </c>
      <c r="K284" s="342">
        <v>162</v>
      </c>
      <c r="L284" s="221">
        <v>0.24884792626728111</v>
      </c>
      <c r="M284" s="342">
        <v>572</v>
      </c>
      <c r="N284" s="221">
        <v>0.87864823348694321</v>
      </c>
      <c r="O284" s="342">
        <v>353</v>
      </c>
      <c r="P284" s="221">
        <v>0.54224270353302606</v>
      </c>
      <c r="Q284" s="219">
        <v>582</v>
      </c>
      <c r="R284" s="343">
        <v>0.90206185567010311</v>
      </c>
      <c r="S284" s="219">
        <v>525</v>
      </c>
      <c r="T284" s="221">
        <v>0.80833333333333335</v>
      </c>
      <c r="U284" s="219">
        <v>535</v>
      </c>
      <c r="V284" s="221">
        <v>0.74305555555555558</v>
      </c>
      <c r="W284" s="219">
        <v>181</v>
      </c>
      <c r="X284" s="344">
        <v>0.3383177570093458</v>
      </c>
      <c r="Y284" s="225">
        <v>44</v>
      </c>
      <c r="Z284" s="338">
        <v>20</v>
      </c>
      <c r="AA284" s="197">
        <v>0.45454545454545453</v>
      </c>
      <c r="AB284" s="336">
        <v>13</v>
      </c>
      <c r="AC284" s="37">
        <v>0.65</v>
      </c>
      <c r="AD284" s="336">
        <v>28</v>
      </c>
      <c r="AE284" s="37">
        <v>0.63636363636363635</v>
      </c>
      <c r="AF284" s="336">
        <v>6</v>
      </c>
      <c r="AG284" s="37">
        <v>0.21428571428571427</v>
      </c>
      <c r="AH284" s="336">
        <v>26</v>
      </c>
      <c r="AI284" s="37">
        <v>0.9285714285714286</v>
      </c>
      <c r="AJ284" s="336">
        <v>15</v>
      </c>
      <c r="AK284" s="37">
        <v>0.5357142857142857</v>
      </c>
      <c r="AL284" s="207">
        <v>24</v>
      </c>
      <c r="AM284" s="208">
        <v>0.54545454545454541</v>
      </c>
      <c r="AN284" s="207">
        <v>22</v>
      </c>
      <c r="AO284" s="208">
        <v>0.91666666666666663</v>
      </c>
      <c r="AP284" s="207">
        <v>16</v>
      </c>
      <c r="AQ284" s="208">
        <v>0.36363636363636365</v>
      </c>
      <c r="AR284" s="207">
        <v>5</v>
      </c>
      <c r="AS284" s="208">
        <v>0.3125</v>
      </c>
      <c r="AT284" s="228">
        <v>670</v>
      </c>
      <c r="AU284" s="340">
        <v>579</v>
      </c>
      <c r="AV284" s="210">
        <v>0.86417910447761193</v>
      </c>
      <c r="AW284" s="334">
        <v>369</v>
      </c>
      <c r="AX284" s="211">
        <v>0.63730569948186533</v>
      </c>
      <c r="AY284" s="334">
        <v>619</v>
      </c>
      <c r="AZ284" s="211">
        <v>0.92388059701492542</v>
      </c>
      <c r="BA284" s="334">
        <v>162</v>
      </c>
      <c r="BB284" s="211">
        <v>0.26171243941841682</v>
      </c>
      <c r="BC284" s="334">
        <v>562</v>
      </c>
      <c r="BD284" s="211">
        <v>0.90791599353796448</v>
      </c>
      <c r="BE284" s="334">
        <v>349</v>
      </c>
      <c r="BF284" s="211">
        <v>0.5638126009693053</v>
      </c>
      <c r="BG284" s="212">
        <v>554</v>
      </c>
      <c r="BH284" s="211">
        <v>0.82686567164179103</v>
      </c>
      <c r="BI284" s="212">
        <v>518</v>
      </c>
      <c r="BJ284" s="211">
        <v>0.93501805054151621</v>
      </c>
      <c r="BK284" s="212">
        <v>517</v>
      </c>
      <c r="BL284" s="211">
        <v>0.77164179104477615</v>
      </c>
      <c r="BM284" s="212">
        <v>187</v>
      </c>
      <c r="BN284" s="211">
        <v>0.36170212765957449</v>
      </c>
    </row>
    <row r="285" spans="3:66" x14ac:dyDescent="0.3">
      <c r="C285" s="195" t="s">
        <v>131</v>
      </c>
      <c r="D285" s="219">
        <v>5152</v>
      </c>
      <c r="E285" s="342">
        <v>4761</v>
      </c>
      <c r="F285" s="220">
        <v>0.9241071428571429</v>
      </c>
      <c r="G285" s="342">
        <v>3494</v>
      </c>
      <c r="H285" s="221">
        <v>0.7338794370930477</v>
      </c>
      <c r="I285" s="342">
        <v>4804</v>
      </c>
      <c r="J285" s="221">
        <v>0.93245341614906829</v>
      </c>
      <c r="K285" s="342">
        <v>1041</v>
      </c>
      <c r="L285" s="221">
        <v>0.21669442131557035</v>
      </c>
      <c r="M285" s="342">
        <v>4253</v>
      </c>
      <c r="N285" s="221">
        <v>0.88530391340549541</v>
      </c>
      <c r="O285" s="342">
        <v>2607</v>
      </c>
      <c r="P285" s="221">
        <v>0.54267277268942549</v>
      </c>
      <c r="Q285" s="219">
        <v>4656</v>
      </c>
      <c r="R285" s="343">
        <v>0.9153780068728522</v>
      </c>
      <c r="S285" s="219">
        <v>4262</v>
      </c>
      <c r="T285" s="221">
        <v>0.90372670807453415</v>
      </c>
      <c r="U285" s="219">
        <v>4514</v>
      </c>
      <c r="V285" s="221">
        <v>0.87616459627329191</v>
      </c>
      <c r="W285" s="219">
        <v>1787</v>
      </c>
      <c r="X285" s="344">
        <v>0.39587948604342049</v>
      </c>
      <c r="Y285" s="225">
        <v>154</v>
      </c>
      <c r="Z285" s="338">
        <v>102</v>
      </c>
      <c r="AA285" s="197">
        <v>0.66233766233766234</v>
      </c>
      <c r="AB285" s="336">
        <v>78</v>
      </c>
      <c r="AC285" s="37">
        <v>0.76470588235294112</v>
      </c>
      <c r="AD285" s="336">
        <v>111</v>
      </c>
      <c r="AE285" s="37">
        <v>0.72077922077922074</v>
      </c>
      <c r="AF285" s="336">
        <v>15</v>
      </c>
      <c r="AG285" s="37">
        <v>0.13513513513513514</v>
      </c>
      <c r="AH285" s="336">
        <v>94</v>
      </c>
      <c r="AI285" s="37">
        <v>0.84684684684684686</v>
      </c>
      <c r="AJ285" s="336">
        <v>47</v>
      </c>
      <c r="AK285" s="37">
        <v>0.42342342342342343</v>
      </c>
      <c r="AL285" s="207">
        <v>98</v>
      </c>
      <c r="AM285" s="208">
        <v>0.63636363636363635</v>
      </c>
      <c r="AN285" s="207">
        <v>95</v>
      </c>
      <c r="AO285" s="208">
        <v>0.96938775510204078</v>
      </c>
      <c r="AP285" s="207">
        <v>87</v>
      </c>
      <c r="AQ285" s="208">
        <v>0.56493506493506496</v>
      </c>
      <c r="AR285" s="207">
        <v>28</v>
      </c>
      <c r="AS285" s="208">
        <v>0.32183908045977011</v>
      </c>
      <c r="AT285" s="228">
        <v>4979</v>
      </c>
      <c r="AU285" s="340">
        <v>4647</v>
      </c>
      <c r="AV285" s="210">
        <v>0.933319943763808</v>
      </c>
      <c r="AW285" s="334">
        <v>3476</v>
      </c>
      <c r="AX285" s="211">
        <v>0.74800946847428451</v>
      </c>
      <c r="AY285" s="334">
        <v>4677</v>
      </c>
      <c r="AZ285" s="211">
        <v>0.93934525005021086</v>
      </c>
      <c r="BA285" s="334">
        <v>1036</v>
      </c>
      <c r="BB285" s="211">
        <v>0.22150951464614069</v>
      </c>
      <c r="BC285" s="334">
        <v>4232</v>
      </c>
      <c r="BD285" s="211">
        <v>0.90485353859311524</v>
      </c>
      <c r="BE285" s="334">
        <v>2599</v>
      </c>
      <c r="BF285" s="211">
        <v>0.55569809707077189</v>
      </c>
      <c r="BG285" s="212">
        <v>4543</v>
      </c>
      <c r="BH285" s="211">
        <v>0.91243221530427798</v>
      </c>
      <c r="BI285" s="212">
        <v>4274</v>
      </c>
      <c r="BJ285" s="211">
        <v>0.94078802553378826</v>
      </c>
      <c r="BK285" s="212">
        <v>4415</v>
      </c>
      <c r="BL285" s="211">
        <v>0.88672424181562559</v>
      </c>
      <c r="BM285" s="212">
        <v>1802</v>
      </c>
      <c r="BN285" s="211">
        <v>0.40815402038505094</v>
      </c>
    </row>
    <row r="286" spans="3:66" x14ac:dyDescent="0.3">
      <c r="C286" s="186" t="s">
        <v>1396</v>
      </c>
      <c r="D286" s="219">
        <v>1019</v>
      </c>
      <c r="E286" s="342">
        <v>947</v>
      </c>
      <c r="F286" s="220">
        <v>0.92934249263984303</v>
      </c>
      <c r="G286" s="342">
        <v>719</v>
      </c>
      <c r="H286" s="221">
        <v>0.75923970432946142</v>
      </c>
      <c r="I286" s="342">
        <v>939</v>
      </c>
      <c r="J286" s="221">
        <v>0.92149165848871439</v>
      </c>
      <c r="K286" s="342">
        <v>203</v>
      </c>
      <c r="L286" s="221">
        <v>0.2161874334398296</v>
      </c>
      <c r="M286" s="342">
        <v>816</v>
      </c>
      <c r="N286" s="221">
        <v>0.86900958466453671</v>
      </c>
      <c r="O286" s="342">
        <v>496</v>
      </c>
      <c r="P286" s="221">
        <v>0.52822151224707137</v>
      </c>
      <c r="Q286" s="219">
        <v>913</v>
      </c>
      <c r="R286" s="343">
        <v>0.89047097480832416</v>
      </c>
      <c r="S286" s="219">
        <v>813</v>
      </c>
      <c r="T286" s="221">
        <v>0.89597644749754657</v>
      </c>
      <c r="U286" s="219">
        <v>898</v>
      </c>
      <c r="V286" s="221">
        <v>0.88125613346418052</v>
      </c>
      <c r="W286" s="219">
        <v>345</v>
      </c>
      <c r="X286" s="344">
        <v>0.38418708240534521</v>
      </c>
      <c r="Y286" s="225">
        <v>16</v>
      </c>
      <c r="Z286" s="338">
        <v>10</v>
      </c>
      <c r="AA286" s="197">
        <v>0.625</v>
      </c>
      <c r="AB286" s="336">
        <v>7</v>
      </c>
      <c r="AC286" s="37">
        <v>0.7</v>
      </c>
      <c r="AD286" s="336">
        <v>10</v>
      </c>
      <c r="AE286" s="37">
        <v>0.625</v>
      </c>
      <c r="AF286" s="336">
        <v>0</v>
      </c>
      <c r="AG286" s="37">
        <v>0</v>
      </c>
      <c r="AH286" s="336">
        <v>8</v>
      </c>
      <c r="AI286" s="37">
        <v>0.8</v>
      </c>
      <c r="AJ286" s="336">
        <v>5</v>
      </c>
      <c r="AK286" s="37">
        <v>0.5</v>
      </c>
      <c r="AL286" s="207">
        <v>10</v>
      </c>
      <c r="AM286" s="208">
        <v>0.625</v>
      </c>
      <c r="AN286" s="207">
        <v>9</v>
      </c>
      <c r="AO286" s="208">
        <v>0.9</v>
      </c>
      <c r="AP286" s="207">
        <v>10</v>
      </c>
      <c r="AQ286" s="208">
        <v>0.625</v>
      </c>
      <c r="AR286" s="207">
        <v>5</v>
      </c>
      <c r="AS286" s="208">
        <v>0.5</v>
      </c>
      <c r="AT286" s="228">
        <v>1000</v>
      </c>
      <c r="AU286" s="340">
        <v>936</v>
      </c>
      <c r="AV286" s="210">
        <v>0.93600000000000005</v>
      </c>
      <c r="AW286" s="334">
        <v>730</v>
      </c>
      <c r="AX286" s="211">
        <v>0.77991452991452992</v>
      </c>
      <c r="AY286" s="334">
        <v>927</v>
      </c>
      <c r="AZ286" s="211">
        <v>0.92700000000000005</v>
      </c>
      <c r="BA286" s="334">
        <v>207</v>
      </c>
      <c r="BB286" s="211">
        <v>0.22330097087378642</v>
      </c>
      <c r="BC286" s="334">
        <v>836</v>
      </c>
      <c r="BD286" s="211">
        <v>0.90183387270765913</v>
      </c>
      <c r="BE286" s="334">
        <v>507</v>
      </c>
      <c r="BF286" s="211">
        <v>0.54692556634304212</v>
      </c>
      <c r="BG286" s="212">
        <v>902</v>
      </c>
      <c r="BH286" s="211">
        <v>0.90200000000000002</v>
      </c>
      <c r="BI286" s="212">
        <v>840</v>
      </c>
      <c r="BJ286" s="211">
        <v>0.9312638580931264</v>
      </c>
      <c r="BK286" s="212">
        <v>887</v>
      </c>
      <c r="BL286" s="211">
        <v>0.88700000000000001</v>
      </c>
      <c r="BM286" s="212">
        <v>357</v>
      </c>
      <c r="BN286" s="211">
        <v>0.40248027057497182</v>
      </c>
    </row>
    <row r="287" spans="3:66" x14ac:dyDescent="0.3">
      <c r="C287" s="186" t="s">
        <v>1397</v>
      </c>
      <c r="D287" s="219">
        <v>1644</v>
      </c>
      <c r="E287" s="342">
        <v>1527</v>
      </c>
      <c r="F287" s="220">
        <v>0.92883211678832112</v>
      </c>
      <c r="G287" s="342">
        <v>1038</v>
      </c>
      <c r="H287" s="221">
        <v>0.67976424361493126</v>
      </c>
      <c r="I287" s="342">
        <v>1502</v>
      </c>
      <c r="J287" s="221">
        <v>0.91362530413625309</v>
      </c>
      <c r="K287" s="342">
        <v>319</v>
      </c>
      <c r="L287" s="221">
        <v>0.21238348868175766</v>
      </c>
      <c r="M287" s="342">
        <v>1314</v>
      </c>
      <c r="N287" s="221">
        <v>0.87483355525965378</v>
      </c>
      <c r="O287" s="342">
        <v>803</v>
      </c>
      <c r="P287" s="221">
        <v>0.53462050599201061</v>
      </c>
      <c r="Q287" s="219">
        <v>1490</v>
      </c>
      <c r="R287" s="343">
        <v>0.91543624161073822</v>
      </c>
      <c r="S287" s="219">
        <v>1364</v>
      </c>
      <c r="T287" s="221">
        <v>0.90632603406326029</v>
      </c>
      <c r="U287" s="219">
        <v>1440</v>
      </c>
      <c r="V287" s="221">
        <v>0.87591240875912413</v>
      </c>
      <c r="W287" s="219">
        <v>533</v>
      </c>
      <c r="X287" s="344">
        <v>0.37013888888888891</v>
      </c>
      <c r="Y287" s="225">
        <v>48</v>
      </c>
      <c r="Z287" s="338">
        <v>29</v>
      </c>
      <c r="AA287" s="197">
        <v>0.60416666666666663</v>
      </c>
      <c r="AB287" s="336">
        <v>18</v>
      </c>
      <c r="AC287" s="37">
        <v>0.62068965517241381</v>
      </c>
      <c r="AD287" s="336">
        <v>29</v>
      </c>
      <c r="AE287" s="37">
        <v>0.60416666666666663</v>
      </c>
      <c r="AF287" s="336">
        <v>6</v>
      </c>
      <c r="AG287" s="37">
        <v>0.20689655172413793</v>
      </c>
      <c r="AH287" s="336">
        <v>25</v>
      </c>
      <c r="AI287" s="37">
        <v>0.86206896551724133</v>
      </c>
      <c r="AJ287" s="336">
        <v>13</v>
      </c>
      <c r="AK287" s="37">
        <v>0.44827586206896552</v>
      </c>
      <c r="AL287" s="207">
        <v>25</v>
      </c>
      <c r="AM287" s="208">
        <v>0.52083333333333337</v>
      </c>
      <c r="AN287" s="207">
        <v>23</v>
      </c>
      <c r="AO287" s="208">
        <v>0.92</v>
      </c>
      <c r="AP287" s="207">
        <v>20</v>
      </c>
      <c r="AQ287" s="208">
        <v>0.41666666666666669</v>
      </c>
      <c r="AR287" s="207">
        <v>5</v>
      </c>
      <c r="AS287" s="208">
        <v>0.25</v>
      </c>
      <c r="AT287" s="228">
        <v>1593</v>
      </c>
      <c r="AU287" s="340">
        <v>1495</v>
      </c>
      <c r="AV287" s="210">
        <v>0.93848085373509105</v>
      </c>
      <c r="AW287" s="334">
        <v>1031</v>
      </c>
      <c r="AX287" s="211">
        <v>0.68963210702341138</v>
      </c>
      <c r="AY287" s="334">
        <v>1470</v>
      </c>
      <c r="AZ287" s="211">
        <v>0.92278719397363462</v>
      </c>
      <c r="BA287" s="334">
        <v>321</v>
      </c>
      <c r="BB287" s="211">
        <v>0.21836734693877552</v>
      </c>
      <c r="BC287" s="334">
        <v>1313</v>
      </c>
      <c r="BD287" s="211">
        <v>0.89319727891156464</v>
      </c>
      <c r="BE287" s="334">
        <v>804</v>
      </c>
      <c r="BF287" s="211">
        <v>0.54693877551020409</v>
      </c>
      <c r="BG287" s="212">
        <v>1462</v>
      </c>
      <c r="BH287" s="211">
        <v>0.91776522284996864</v>
      </c>
      <c r="BI287" s="212">
        <v>1370</v>
      </c>
      <c r="BJ287" s="211">
        <v>0.93707250341997261</v>
      </c>
      <c r="BK287" s="212">
        <v>1417</v>
      </c>
      <c r="BL287" s="211">
        <v>0.8895166352793471</v>
      </c>
      <c r="BM287" s="212">
        <v>534</v>
      </c>
      <c r="BN287" s="211">
        <v>0.37685250529287229</v>
      </c>
    </row>
    <row r="288" spans="3:66" x14ac:dyDescent="0.3">
      <c r="C288" s="186" t="s">
        <v>1398</v>
      </c>
      <c r="D288" s="219">
        <v>867</v>
      </c>
      <c r="E288" s="342">
        <v>828</v>
      </c>
      <c r="F288" s="220">
        <v>0.95501730103806226</v>
      </c>
      <c r="G288" s="342">
        <v>594</v>
      </c>
      <c r="H288" s="221">
        <v>0.71739130434782605</v>
      </c>
      <c r="I288" s="342">
        <v>839</v>
      </c>
      <c r="J288" s="221">
        <v>0.96770472895040371</v>
      </c>
      <c r="K288" s="342">
        <v>202</v>
      </c>
      <c r="L288" s="221">
        <v>0.24076281287246723</v>
      </c>
      <c r="M288" s="342">
        <v>760</v>
      </c>
      <c r="N288" s="221">
        <v>0.90584028605482714</v>
      </c>
      <c r="O288" s="342">
        <v>483</v>
      </c>
      <c r="P288" s="221">
        <v>0.57568533969010727</v>
      </c>
      <c r="Q288" s="219">
        <v>823</v>
      </c>
      <c r="R288" s="343">
        <v>0.93924665856622114</v>
      </c>
      <c r="S288" s="219">
        <v>773</v>
      </c>
      <c r="T288" s="221">
        <v>0.94925028835063441</v>
      </c>
      <c r="U288" s="219">
        <v>809</v>
      </c>
      <c r="V288" s="221">
        <v>0.93310265282583627</v>
      </c>
      <c r="W288" s="219">
        <v>338</v>
      </c>
      <c r="X288" s="344">
        <v>0.4177997527812114</v>
      </c>
      <c r="Y288" s="225">
        <v>27</v>
      </c>
      <c r="Z288" s="338">
        <v>18</v>
      </c>
      <c r="AA288" s="197">
        <v>0.66666666666666663</v>
      </c>
      <c r="AB288" s="336">
        <v>13</v>
      </c>
      <c r="AC288" s="37">
        <v>0.72222222222222221</v>
      </c>
      <c r="AD288" s="336">
        <v>19</v>
      </c>
      <c r="AE288" s="37">
        <v>0.70370370370370372</v>
      </c>
      <c r="AF288" s="336">
        <v>2</v>
      </c>
      <c r="AG288" s="37">
        <v>0.10526315789473684</v>
      </c>
      <c r="AH288" s="336">
        <v>15</v>
      </c>
      <c r="AI288" s="37">
        <v>0.78947368421052633</v>
      </c>
      <c r="AJ288" s="336">
        <v>4</v>
      </c>
      <c r="AK288" s="37">
        <v>0.21052631578947367</v>
      </c>
      <c r="AL288" s="207">
        <v>18</v>
      </c>
      <c r="AM288" s="208">
        <v>0.66666666666666663</v>
      </c>
      <c r="AN288" s="207">
        <v>18</v>
      </c>
      <c r="AO288" s="208">
        <v>1</v>
      </c>
      <c r="AP288" s="207">
        <v>17</v>
      </c>
      <c r="AQ288" s="208">
        <v>0.62962962962962965</v>
      </c>
      <c r="AR288" s="207">
        <v>3</v>
      </c>
      <c r="AS288" s="208">
        <v>0.17647058823529413</v>
      </c>
      <c r="AT288" s="228">
        <v>832</v>
      </c>
      <c r="AU288" s="340">
        <v>805</v>
      </c>
      <c r="AV288" s="210">
        <v>0.96754807692307687</v>
      </c>
      <c r="AW288" s="334">
        <v>583</v>
      </c>
      <c r="AX288" s="211">
        <v>0.72422360248447204</v>
      </c>
      <c r="AY288" s="334">
        <v>813</v>
      </c>
      <c r="AZ288" s="211">
        <v>0.97716346153846156</v>
      </c>
      <c r="BA288" s="334">
        <v>197</v>
      </c>
      <c r="BB288" s="211">
        <v>0.24231242312423124</v>
      </c>
      <c r="BC288" s="334">
        <v>746</v>
      </c>
      <c r="BD288" s="211">
        <v>0.91758917589175892</v>
      </c>
      <c r="BE288" s="334">
        <v>477</v>
      </c>
      <c r="BF288" s="211">
        <v>0.58671586715867163</v>
      </c>
      <c r="BG288" s="212">
        <v>798</v>
      </c>
      <c r="BH288" s="211">
        <v>0.95913461538461542</v>
      </c>
      <c r="BI288" s="212">
        <v>763</v>
      </c>
      <c r="BJ288" s="211">
        <v>0.95614035087719296</v>
      </c>
      <c r="BK288" s="212">
        <v>787</v>
      </c>
      <c r="BL288" s="211">
        <v>0.94591346153846156</v>
      </c>
      <c r="BM288" s="212">
        <v>337</v>
      </c>
      <c r="BN288" s="211">
        <v>0.42820838627700125</v>
      </c>
    </row>
    <row r="289" spans="3:66" x14ac:dyDescent="0.3">
      <c r="C289" s="186" t="s">
        <v>1399</v>
      </c>
      <c r="D289" s="219">
        <v>1105</v>
      </c>
      <c r="E289" s="342">
        <v>954</v>
      </c>
      <c r="F289" s="220">
        <v>0.8633484162895928</v>
      </c>
      <c r="G289" s="342">
        <v>780</v>
      </c>
      <c r="H289" s="221">
        <v>0.8176100628930818</v>
      </c>
      <c r="I289" s="342">
        <v>1015</v>
      </c>
      <c r="J289" s="221">
        <v>0.91855203619909498</v>
      </c>
      <c r="K289" s="342">
        <v>169</v>
      </c>
      <c r="L289" s="221">
        <v>0.1665024630541872</v>
      </c>
      <c r="M289" s="342">
        <v>896</v>
      </c>
      <c r="N289" s="221">
        <v>0.88275862068965516</v>
      </c>
      <c r="O289" s="342">
        <v>510</v>
      </c>
      <c r="P289" s="221">
        <v>0.50246305418719217</v>
      </c>
      <c r="Q289" s="219">
        <v>926</v>
      </c>
      <c r="R289" s="343">
        <v>0.90172786177105835</v>
      </c>
      <c r="S289" s="219">
        <v>835</v>
      </c>
      <c r="T289" s="221">
        <v>0.83800904977375568</v>
      </c>
      <c r="U289" s="219">
        <v>868</v>
      </c>
      <c r="V289" s="221">
        <v>0.78552036199095021</v>
      </c>
      <c r="W289" s="219">
        <v>338</v>
      </c>
      <c r="X289" s="344">
        <v>0.38940092165898615</v>
      </c>
      <c r="Y289" s="225">
        <v>33</v>
      </c>
      <c r="Z289" s="338">
        <v>19</v>
      </c>
      <c r="AA289" s="197">
        <v>0.5757575757575758</v>
      </c>
      <c r="AB289" s="336">
        <v>17</v>
      </c>
      <c r="AC289" s="37">
        <v>0.89473684210526316</v>
      </c>
      <c r="AD289" s="336">
        <v>26</v>
      </c>
      <c r="AE289" s="37">
        <v>0.78787878787878785</v>
      </c>
      <c r="AF289" s="336">
        <v>1</v>
      </c>
      <c r="AG289" s="37">
        <v>3.8461538461538464E-2</v>
      </c>
      <c r="AH289" s="336">
        <v>22</v>
      </c>
      <c r="AI289" s="37">
        <v>0.84615384615384615</v>
      </c>
      <c r="AJ289" s="336">
        <v>12</v>
      </c>
      <c r="AK289" s="37">
        <v>0.46153846153846156</v>
      </c>
      <c r="AL289" s="207">
        <v>20</v>
      </c>
      <c r="AM289" s="208">
        <v>0.60606060606060608</v>
      </c>
      <c r="AN289" s="207">
        <v>20</v>
      </c>
      <c r="AO289" s="208">
        <v>1</v>
      </c>
      <c r="AP289" s="207">
        <v>15</v>
      </c>
      <c r="AQ289" s="208">
        <v>0.45454545454545453</v>
      </c>
      <c r="AR289" s="207">
        <v>4</v>
      </c>
      <c r="AS289" s="208">
        <v>0.26666666666666666</v>
      </c>
      <c r="AT289" s="228">
        <v>1069</v>
      </c>
      <c r="AU289" s="340">
        <v>934</v>
      </c>
      <c r="AV289" s="210">
        <v>0.87371375116931715</v>
      </c>
      <c r="AW289" s="334">
        <v>785</v>
      </c>
      <c r="AX289" s="211">
        <v>0.84047109207708781</v>
      </c>
      <c r="AY289" s="334">
        <v>987</v>
      </c>
      <c r="AZ289" s="211">
        <v>0.9232927970065482</v>
      </c>
      <c r="BA289" s="334">
        <v>170</v>
      </c>
      <c r="BB289" s="211">
        <v>0.17223910840932116</v>
      </c>
      <c r="BC289" s="334">
        <v>889</v>
      </c>
      <c r="BD289" s="211">
        <v>0.900709219858156</v>
      </c>
      <c r="BE289" s="334">
        <v>505</v>
      </c>
      <c r="BF289" s="211">
        <v>0.51165146909827763</v>
      </c>
      <c r="BG289" s="212">
        <v>904</v>
      </c>
      <c r="BH289" s="211">
        <v>0.8456501403180543</v>
      </c>
      <c r="BI289" s="212">
        <v>845</v>
      </c>
      <c r="BJ289" s="211">
        <v>0.93473451327433632</v>
      </c>
      <c r="BK289" s="212">
        <v>852</v>
      </c>
      <c r="BL289" s="211">
        <v>0.79700654817586525</v>
      </c>
      <c r="BM289" s="212">
        <v>348</v>
      </c>
      <c r="BN289" s="211">
        <v>0.40845070422535212</v>
      </c>
    </row>
    <row r="290" spans="3:66" x14ac:dyDescent="0.3">
      <c r="C290" s="186" t="s">
        <v>1400</v>
      </c>
      <c r="D290" s="219">
        <v>81</v>
      </c>
      <c r="E290" s="342">
        <v>80</v>
      </c>
      <c r="F290" s="220">
        <v>0.98765432098765427</v>
      </c>
      <c r="G290" s="342">
        <v>57</v>
      </c>
      <c r="H290" s="221">
        <v>0.71250000000000002</v>
      </c>
      <c r="I290" s="342">
        <v>81</v>
      </c>
      <c r="J290" s="221">
        <v>1</v>
      </c>
      <c r="K290" s="342">
        <v>26</v>
      </c>
      <c r="L290" s="221">
        <v>0.32098765432098764</v>
      </c>
      <c r="M290" s="342">
        <v>73</v>
      </c>
      <c r="N290" s="221">
        <v>0.90123456790123457</v>
      </c>
      <c r="O290" s="342">
        <v>42</v>
      </c>
      <c r="P290" s="221">
        <v>0.51851851851851849</v>
      </c>
      <c r="Q290" s="219">
        <v>79</v>
      </c>
      <c r="R290" s="343">
        <v>0.93670886075949367</v>
      </c>
      <c r="S290" s="219">
        <v>74</v>
      </c>
      <c r="T290" s="221">
        <v>0.97530864197530864</v>
      </c>
      <c r="U290" s="219">
        <v>78</v>
      </c>
      <c r="V290" s="221">
        <v>0.96296296296296291</v>
      </c>
      <c r="W290" s="219">
        <v>28</v>
      </c>
      <c r="X290" s="344">
        <v>0.35897435897435898</v>
      </c>
      <c r="Y290" s="225">
        <v>5</v>
      </c>
      <c r="Z290" s="338">
        <v>5</v>
      </c>
      <c r="AA290" s="197">
        <v>1</v>
      </c>
      <c r="AB290" s="336">
        <v>5</v>
      </c>
      <c r="AC290" s="37">
        <v>1</v>
      </c>
      <c r="AD290" s="336">
        <v>5</v>
      </c>
      <c r="AE290" s="37">
        <v>1</v>
      </c>
      <c r="AF290" s="336">
        <v>0</v>
      </c>
      <c r="AG290" s="37">
        <v>0</v>
      </c>
      <c r="AH290" s="336">
        <v>3</v>
      </c>
      <c r="AI290" s="37">
        <v>0.6</v>
      </c>
      <c r="AJ290" s="336">
        <v>1</v>
      </c>
      <c r="AK290" s="37">
        <v>0.2</v>
      </c>
      <c r="AL290" s="207">
        <v>4</v>
      </c>
      <c r="AM290" s="208">
        <v>0.8</v>
      </c>
      <c r="AN290" s="207">
        <v>4</v>
      </c>
      <c r="AO290" s="208">
        <v>1</v>
      </c>
      <c r="AP290" s="207">
        <v>4</v>
      </c>
      <c r="AQ290" s="208">
        <v>0.8</v>
      </c>
      <c r="AR290" s="207">
        <v>1</v>
      </c>
      <c r="AS290" s="208">
        <v>0.25</v>
      </c>
      <c r="AT290" s="228">
        <v>76</v>
      </c>
      <c r="AU290" s="340">
        <v>75</v>
      </c>
      <c r="AV290" s="210">
        <v>0.98684210526315785</v>
      </c>
      <c r="AW290" s="334">
        <v>52</v>
      </c>
      <c r="AX290" s="211">
        <v>0.69333333333333336</v>
      </c>
      <c r="AY290" s="334">
        <v>76</v>
      </c>
      <c r="AZ290" s="211">
        <v>1</v>
      </c>
      <c r="BA290" s="334">
        <v>26</v>
      </c>
      <c r="BB290" s="211">
        <v>0.34210526315789475</v>
      </c>
      <c r="BC290" s="334">
        <v>72</v>
      </c>
      <c r="BD290" s="211">
        <v>0.94736842105263153</v>
      </c>
      <c r="BE290" s="334">
        <v>42</v>
      </c>
      <c r="BF290" s="211">
        <v>0.55263157894736847</v>
      </c>
      <c r="BG290" s="212">
        <v>75</v>
      </c>
      <c r="BH290" s="211">
        <v>0.98684210526315785</v>
      </c>
      <c r="BI290" s="212">
        <v>72</v>
      </c>
      <c r="BJ290" s="211">
        <v>0.96</v>
      </c>
      <c r="BK290" s="212">
        <v>74</v>
      </c>
      <c r="BL290" s="211">
        <v>0.97368421052631582</v>
      </c>
      <c r="BM290" s="212">
        <v>27</v>
      </c>
      <c r="BN290" s="211">
        <v>0.36486486486486486</v>
      </c>
    </row>
    <row r="291" spans="3:66" x14ac:dyDescent="0.3">
      <c r="C291" s="186" t="s">
        <v>1401</v>
      </c>
      <c r="D291" s="219">
        <v>436</v>
      </c>
      <c r="E291" s="342">
        <v>425</v>
      </c>
      <c r="F291" s="220">
        <v>0.97477064220183485</v>
      </c>
      <c r="G291" s="342">
        <v>306</v>
      </c>
      <c r="H291" s="221">
        <v>0.72</v>
      </c>
      <c r="I291" s="342">
        <v>428</v>
      </c>
      <c r="J291" s="221">
        <v>0.98165137614678899</v>
      </c>
      <c r="K291" s="342">
        <v>122</v>
      </c>
      <c r="L291" s="221">
        <v>0.28504672897196259</v>
      </c>
      <c r="M291" s="342">
        <v>394</v>
      </c>
      <c r="N291" s="221">
        <v>0.92056074766355145</v>
      </c>
      <c r="O291" s="342">
        <v>273</v>
      </c>
      <c r="P291" s="221">
        <v>0.63785046728971961</v>
      </c>
      <c r="Q291" s="219">
        <v>425</v>
      </c>
      <c r="R291" s="343">
        <v>0.94823529411764707</v>
      </c>
      <c r="S291" s="219">
        <v>403</v>
      </c>
      <c r="T291" s="221">
        <v>0.97477064220183485</v>
      </c>
      <c r="U291" s="219">
        <v>421</v>
      </c>
      <c r="V291" s="221">
        <v>0.9655963302752294</v>
      </c>
      <c r="W291" s="219">
        <v>205</v>
      </c>
      <c r="X291" s="344">
        <v>0.48693586698337293</v>
      </c>
      <c r="Y291" s="225">
        <v>25</v>
      </c>
      <c r="Z291" s="338">
        <v>21</v>
      </c>
      <c r="AA291" s="197">
        <v>0.84</v>
      </c>
      <c r="AB291" s="336">
        <v>18</v>
      </c>
      <c r="AC291" s="37">
        <v>0.8571428571428571</v>
      </c>
      <c r="AD291" s="336">
        <v>22</v>
      </c>
      <c r="AE291" s="37">
        <v>0.88</v>
      </c>
      <c r="AF291" s="336">
        <v>6</v>
      </c>
      <c r="AG291" s="37">
        <v>0.27272727272727271</v>
      </c>
      <c r="AH291" s="336">
        <v>21</v>
      </c>
      <c r="AI291" s="37">
        <v>0.95454545454545459</v>
      </c>
      <c r="AJ291" s="336">
        <v>12</v>
      </c>
      <c r="AK291" s="37">
        <v>0.54545454545454541</v>
      </c>
      <c r="AL291" s="207">
        <v>21</v>
      </c>
      <c r="AM291" s="208">
        <v>0.84</v>
      </c>
      <c r="AN291" s="207">
        <v>21</v>
      </c>
      <c r="AO291" s="208">
        <v>1</v>
      </c>
      <c r="AP291" s="207">
        <v>21</v>
      </c>
      <c r="AQ291" s="208">
        <v>0.84</v>
      </c>
      <c r="AR291" s="207">
        <v>10</v>
      </c>
      <c r="AS291" s="208">
        <v>0.47619047619047616</v>
      </c>
      <c r="AT291" s="228">
        <v>409</v>
      </c>
      <c r="AU291" s="340">
        <v>402</v>
      </c>
      <c r="AV291" s="210">
        <v>0.9828850855745721</v>
      </c>
      <c r="AW291" s="334">
        <v>295</v>
      </c>
      <c r="AX291" s="211">
        <v>0.73383084577114432</v>
      </c>
      <c r="AY291" s="334">
        <v>404</v>
      </c>
      <c r="AZ291" s="211">
        <v>0.98777506112469438</v>
      </c>
      <c r="BA291" s="334">
        <v>115</v>
      </c>
      <c r="BB291" s="211">
        <v>0.28465346534653463</v>
      </c>
      <c r="BC291" s="334">
        <v>376</v>
      </c>
      <c r="BD291" s="211">
        <v>0.93069306930693074</v>
      </c>
      <c r="BE291" s="334">
        <v>264</v>
      </c>
      <c r="BF291" s="211">
        <v>0.65346534653465349</v>
      </c>
      <c r="BG291" s="212">
        <v>402</v>
      </c>
      <c r="BH291" s="211">
        <v>0.9828850855745721</v>
      </c>
      <c r="BI291" s="212">
        <v>384</v>
      </c>
      <c r="BJ291" s="211">
        <v>0.95522388059701491</v>
      </c>
      <c r="BK291" s="212">
        <v>398</v>
      </c>
      <c r="BL291" s="211">
        <v>0.97310513447432767</v>
      </c>
      <c r="BM291" s="212">
        <v>199</v>
      </c>
      <c r="BN291" s="211">
        <v>0.5</v>
      </c>
    </row>
    <row r="292" spans="3:66" x14ac:dyDescent="0.3">
      <c r="C292" s="32" t="s">
        <v>147</v>
      </c>
      <c r="D292" s="219">
        <v>15407</v>
      </c>
      <c r="E292" s="342">
        <v>13277</v>
      </c>
      <c r="F292" s="220">
        <v>0.86175115207373276</v>
      </c>
      <c r="G292" s="342">
        <v>9343</v>
      </c>
      <c r="H292" s="221">
        <v>0.70369812457633496</v>
      </c>
      <c r="I292" s="342">
        <v>13275</v>
      </c>
      <c r="J292" s="221">
        <v>0.86162134094891929</v>
      </c>
      <c r="K292" s="342">
        <v>3598</v>
      </c>
      <c r="L292" s="221">
        <v>0.27103578154425612</v>
      </c>
      <c r="M292" s="342">
        <v>11700</v>
      </c>
      <c r="N292" s="221">
        <v>0.88135593220338981</v>
      </c>
      <c r="O292" s="342">
        <v>7547</v>
      </c>
      <c r="P292" s="221">
        <v>0.56851224105461395</v>
      </c>
      <c r="Q292" s="219">
        <v>12408</v>
      </c>
      <c r="R292" s="343">
        <v>0.90014506769825919</v>
      </c>
      <c r="S292" s="219">
        <v>11169</v>
      </c>
      <c r="T292" s="221">
        <v>0.80534821834231196</v>
      </c>
      <c r="U292" s="219">
        <v>11525</v>
      </c>
      <c r="V292" s="221">
        <v>0.74803660673719741</v>
      </c>
      <c r="W292" s="219">
        <v>4553</v>
      </c>
      <c r="X292" s="344">
        <v>0.39505422993492406</v>
      </c>
      <c r="Y292" s="225">
        <v>822</v>
      </c>
      <c r="Z292" s="338">
        <v>561</v>
      </c>
      <c r="AA292" s="197">
        <v>0.68248175182481752</v>
      </c>
      <c r="AB292" s="336">
        <v>445</v>
      </c>
      <c r="AC292" s="37">
        <v>0.79322638146167557</v>
      </c>
      <c r="AD292" s="336">
        <v>538</v>
      </c>
      <c r="AE292" s="37">
        <v>0.65450121654501214</v>
      </c>
      <c r="AF292" s="336">
        <v>80</v>
      </c>
      <c r="AG292" s="37">
        <v>0.14869888475836432</v>
      </c>
      <c r="AH292" s="336">
        <v>461</v>
      </c>
      <c r="AI292" s="37">
        <v>0.85687732342007439</v>
      </c>
      <c r="AJ292" s="336">
        <v>197</v>
      </c>
      <c r="AK292" s="37">
        <v>0.36617100371747213</v>
      </c>
      <c r="AL292" s="207">
        <v>451</v>
      </c>
      <c r="AM292" s="208">
        <v>0.54866180048661806</v>
      </c>
      <c r="AN292" s="207">
        <v>422</v>
      </c>
      <c r="AO292" s="208">
        <v>0.93569844789356982</v>
      </c>
      <c r="AP292" s="207">
        <v>389</v>
      </c>
      <c r="AQ292" s="208">
        <v>0.47323600973236007</v>
      </c>
      <c r="AR292" s="207">
        <v>115</v>
      </c>
      <c r="AS292" s="208">
        <v>0.29562982005141386</v>
      </c>
      <c r="AT292" s="228">
        <v>14394</v>
      </c>
      <c r="AU292" s="340">
        <v>12581</v>
      </c>
      <c r="AV292" s="210">
        <v>0.87404474086424899</v>
      </c>
      <c r="AW292" s="334">
        <v>8997</v>
      </c>
      <c r="AX292" s="211">
        <v>0.7151259836261028</v>
      </c>
      <c r="AY292" s="334">
        <v>12599</v>
      </c>
      <c r="AZ292" s="211">
        <v>0.87529526191468665</v>
      </c>
      <c r="BA292" s="334">
        <v>3532</v>
      </c>
      <c r="BB292" s="211">
        <v>0.28033970950075404</v>
      </c>
      <c r="BC292" s="334">
        <v>11402</v>
      </c>
      <c r="BD292" s="211">
        <v>0.90499245971902531</v>
      </c>
      <c r="BE292" s="334">
        <v>7428</v>
      </c>
      <c r="BF292" s="211">
        <v>0.58957060084133661</v>
      </c>
      <c r="BG292" s="212">
        <v>11829</v>
      </c>
      <c r="BH292" s="211">
        <v>0.82180075031263022</v>
      </c>
      <c r="BI292" s="212">
        <v>10986</v>
      </c>
      <c r="BJ292" s="211">
        <v>0.92873446614253108</v>
      </c>
      <c r="BK292" s="212">
        <v>11022</v>
      </c>
      <c r="BL292" s="211">
        <v>0.76573572321800754</v>
      </c>
      <c r="BM292" s="212">
        <v>4526</v>
      </c>
      <c r="BN292" s="211">
        <v>0.41063327889675194</v>
      </c>
    </row>
    <row r="293" spans="3:66" x14ac:dyDescent="0.3">
      <c r="C293" s="195" t="s">
        <v>251</v>
      </c>
      <c r="D293" s="219">
        <v>2347</v>
      </c>
      <c r="E293" s="342">
        <v>2001</v>
      </c>
      <c r="F293" s="220">
        <v>0.85257775884107367</v>
      </c>
      <c r="G293" s="342">
        <v>1403</v>
      </c>
      <c r="H293" s="221">
        <v>0.70114942528735635</v>
      </c>
      <c r="I293" s="342">
        <v>1974</v>
      </c>
      <c r="J293" s="221">
        <v>0.84107371112057949</v>
      </c>
      <c r="K293" s="342">
        <v>530</v>
      </c>
      <c r="L293" s="221">
        <v>0.26849037487335359</v>
      </c>
      <c r="M293" s="342">
        <v>1706</v>
      </c>
      <c r="N293" s="221">
        <v>0.86423505572441739</v>
      </c>
      <c r="O293" s="342">
        <v>1082</v>
      </c>
      <c r="P293" s="221">
        <v>0.54812563323201624</v>
      </c>
      <c r="Q293" s="219">
        <v>1775</v>
      </c>
      <c r="R293" s="343">
        <v>0.86253521126760568</v>
      </c>
      <c r="S293" s="219">
        <v>1531</v>
      </c>
      <c r="T293" s="221">
        <v>0.75628461866212182</v>
      </c>
      <c r="U293" s="219">
        <v>1638</v>
      </c>
      <c r="V293" s="221">
        <v>0.69791222837665101</v>
      </c>
      <c r="W293" s="219">
        <v>622</v>
      </c>
      <c r="X293" s="344">
        <v>0.37973137973137971</v>
      </c>
      <c r="Y293" s="225">
        <v>124</v>
      </c>
      <c r="Z293" s="338">
        <v>81</v>
      </c>
      <c r="AA293" s="197">
        <v>0.65322580645161288</v>
      </c>
      <c r="AB293" s="336">
        <v>62</v>
      </c>
      <c r="AC293" s="37">
        <v>0.76543209876543206</v>
      </c>
      <c r="AD293" s="336">
        <v>77</v>
      </c>
      <c r="AE293" s="37">
        <v>0.62096774193548387</v>
      </c>
      <c r="AF293" s="336">
        <v>12</v>
      </c>
      <c r="AG293" s="37">
        <v>0.15584415584415584</v>
      </c>
      <c r="AH293" s="336">
        <v>67</v>
      </c>
      <c r="AI293" s="37">
        <v>0.87012987012987009</v>
      </c>
      <c r="AJ293" s="336">
        <v>30</v>
      </c>
      <c r="AK293" s="37">
        <v>0.38961038961038963</v>
      </c>
      <c r="AL293" s="207">
        <v>61</v>
      </c>
      <c r="AM293" s="208">
        <v>0.49193548387096775</v>
      </c>
      <c r="AN293" s="207">
        <v>58</v>
      </c>
      <c r="AO293" s="208">
        <v>0.95081967213114749</v>
      </c>
      <c r="AP293" s="207">
        <v>49</v>
      </c>
      <c r="AQ293" s="208">
        <v>0.39516129032258063</v>
      </c>
      <c r="AR293" s="207">
        <v>14</v>
      </c>
      <c r="AS293" s="208">
        <v>0.2857142857142857</v>
      </c>
      <c r="AT293" s="228">
        <v>2202</v>
      </c>
      <c r="AU293" s="340">
        <v>1905</v>
      </c>
      <c r="AV293" s="210">
        <v>0.86512261580381467</v>
      </c>
      <c r="AW293" s="334">
        <v>1364</v>
      </c>
      <c r="AX293" s="211">
        <v>0.71601049868766409</v>
      </c>
      <c r="AY293" s="334">
        <v>1879</v>
      </c>
      <c r="AZ293" s="211">
        <v>0.85331516802906449</v>
      </c>
      <c r="BA293" s="334">
        <v>523</v>
      </c>
      <c r="BB293" s="211">
        <v>0.27833954230973923</v>
      </c>
      <c r="BC293" s="334">
        <v>1680</v>
      </c>
      <c r="BD293" s="211">
        <v>0.89409260244811073</v>
      </c>
      <c r="BE293" s="334">
        <v>1076</v>
      </c>
      <c r="BF293" s="211">
        <v>0.57264502394890904</v>
      </c>
      <c r="BG293" s="212">
        <v>1699</v>
      </c>
      <c r="BH293" s="211">
        <v>0.77157129881925524</v>
      </c>
      <c r="BI293" s="212">
        <v>1522</v>
      </c>
      <c r="BJ293" s="211">
        <v>0.89582107121836374</v>
      </c>
      <c r="BK293" s="212">
        <v>1576</v>
      </c>
      <c r="BL293" s="211">
        <v>0.71571298819255225</v>
      </c>
      <c r="BM293" s="212">
        <v>630</v>
      </c>
      <c r="BN293" s="211">
        <v>0.39974619289340102</v>
      </c>
    </row>
    <row r="294" spans="3:66" x14ac:dyDescent="0.3">
      <c r="C294" s="186" t="s">
        <v>1403</v>
      </c>
      <c r="D294" s="219">
        <v>703</v>
      </c>
      <c r="E294" s="342">
        <v>628</v>
      </c>
      <c r="F294" s="220">
        <v>0.89331436699857758</v>
      </c>
      <c r="G294" s="342">
        <v>419</v>
      </c>
      <c r="H294" s="221">
        <v>0.66719745222929938</v>
      </c>
      <c r="I294" s="342">
        <v>628</v>
      </c>
      <c r="J294" s="221">
        <v>0.89331436699857758</v>
      </c>
      <c r="K294" s="342">
        <v>150</v>
      </c>
      <c r="L294" s="221">
        <v>0.23885350318471338</v>
      </c>
      <c r="M294" s="342">
        <v>534</v>
      </c>
      <c r="N294" s="221">
        <v>0.85031847133757965</v>
      </c>
      <c r="O294" s="342">
        <v>312</v>
      </c>
      <c r="P294" s="221">
        <v>0.49681528662420382</v>
      </c>
      <c r="Q294" s="219">
        <v>561</v>
      </c>
      <c r="R294" s="343">
        <v>0.81996434937611407</v>
      </c>
      <c r="S294" s="219">
        <v>460</v>
      </c>
      <c r="T294" s="221">
        <v>0.79800853485064016</v>
      </c>
      <c r="U294" s="219">
        <v>517</v>
      </c>
      <c r="V294" s="221">
        <v>0.73541963015647227</v>
      </c>
      <c r="W294" s="219">
        <v>151</v>
      </c>
      <c r="X294" s="344">
        <v>0.29206963249516443</v>
      </c>
      <c r="Y294" s="225">
        <v>40</v>
      </c>
      <c r="Z294" s="338">
        <v>32</v>
      </c>
      <c r="AA294" s="197">
        <v>0.8</v>
      </c>
      <c r="AB294" s="336">
        <v>22</v>
      </c>
      <c r="AC294" s="37">
        <v>0.6875</v>
      </c>
      <c r="AD294" s="336">
        <v>31</v>
      </c>
      <c r="AE294" s="37">
        <v>0.77500000000000002</v>
      </c>
      <c r="AF294" s="336">
        <v>5</v>
      </c>
      <c r="AG294" s="37">
        <v>0.16129032258064516</v>
      </c>
      <c r="AH294" s="336">
        <v>27</v>
      </c>
      <c r="AI294" s="37">
        <v>0.87096774193548387</v>
      </c>
      <c r="AJ294" s="336">
        <v>15</v>
      </c>
      <c r="AK294" s="37">
        <v>0.4838709677419355</v>
      </c>
      <c r="AL294" s="207">
        <v>23</v>
      </c>
      <c r="AM294" s="208">
        <v>0.57499999999999996</v>
      </c>
      <c r="AN294" s="207">
        <v>20</v>
      </c>
      <c r="AO294" s="208">
        <v>0.86956521739130432</v>
      </c>
      <c r="AP294" s="207">
        <v>16</v>
      </c>
      <c r="AQ294" s="208">
        <v>0.4</v>
      </c>
      <c r="AR294" s="207">
        <v>5</v>
      </c>
      <c r="AS294" s="208">
        <v>0.3125</v>
      </c>
      <c r="AT294" s="228">
        <v>660</v>
      </c>
      <c r="AU294" s="340">
        <v>593</v>
      </c>
      <c r="AV294" s="210">
        <v>0.89848484848484844</v>
      </c>
      <c r="AW294" s="334">
        <v>401</v>
      </c>
      <c r="AX294" s="211">
        <v>0.67622259696458686</v>
      </c>
      <c r="AY294" s="334">
        <v>594</v>
      </c>
      <c r="AZ294" s="211">
        <v>0.9</v>
      </c>
      <c r="BA294" s="334">
        <v>147</v>
      </c>
      <c r="BB294" s="211">
        <v>0.24747474747474749</v>
      </c>
      <c r="BC294" s="334">
        <v>516</v>
      </c>
      <c r="BD294" s="211">
        <v>0.86868686868686873</v>
      </c>
      <c r="BE294" s="334">
        <v>300</v>
      </c>
      <c r="BF294" s="211">
        <v>0.50505050505050508</v>
      </c>
      <c r="BG294" s="212">
        <v>535</v>
      </c>
      <c r="BH294" s="211">
        <v>0.81060606060606055</v>
      </c>
      <c r="BI294" s="212">
        <v>445</v>
      </c>
      <c r="BJ294" s="211">
        <v>0.83177570093457942</v>
      </c>
      <c r="BK294" s="212">
        <v>498</v>
      </c>
      <c r="BL294" s="211">
        <v>0.75454545454545452</v>
      </c>
      <c r="BM294" s="212">
        <v>147</v>
      </c>
      <c r="BN294" s="211">
        <v>0.29518072289156627</v>
      </c>
    </row>
    <row r="295" spans="3:66" x14ac:dyDescent="0.3">
      <c r="C295" s="186" t="s">
        <v>1404</v>
      </c>
      <c r="D295" s="219">
        <v>215</v>
      </c>
      <c r="E295" s="342">
        <v>173</v>
      </c>
      <c r="F295" s="220">
        <v>0.8046511627906977</v>
      </c>
      <c r="G295" s="342">
        <v>129</v>
      </c>
      <c r="H295" s="221">
        <v>0.74566473988439308</v>
      </c>
      <c r="I295" s="342">
        <v>166</v>
      </c>
      <c r="J295" s="221">
        <v>0.77209302325581397</v>
      </c>
      <c r="K295" s="342">
        <v>39</v>
      </c>
      <c r="L295" s="221">
        <v>0.23493975903614459</v>
      </c>
      <c r="M295" s="342">
        <v>142</v>
      </c>
      <c r="N295" s="221">
        <v>0.85542168674698793</v>
      </c>
      <c r="O295" s="342">
        <v>92</v>
      </c>
      <c r="P295" s="221">
        <v>0.55421686746987953</v>
      </c>
      <c r="Q295" s="219">
        <v>162</v>
      </c>
      <c r="R295" s="343">
        <v>0.89506172839506171</v>
      </c>
      <c r="S295" s="219">
        <v>145</v>
      </c>
      <c r="T295" s="221">
        <v>0.75348837209302322</v>
      </c>
      <c r="U295" s="219">
        <v>146</v>
      </c>
      <c r="V295" s="221">
        <v>0.67906976744186043</v>
      </c>
      <c r="W295" s="219">
        <v>66</v>
      </c>
      <c r="X295" s="344">
        <v>0.45205479452054792</v>
      </c>
      <c r="Y295" s="225">
        <v>14</v>
      </c>
      <c r="Z295" s="338">
        <v>5</v>
      </c>
      <c r="AA295" s="197">
        <v>0.35714285714285715</v>
      </c>
      <c r="AB295" s="336">
        <v>5</v>
      </c>
      <c r="AC295" s="37">
        <v>1</v>
      </c>
      <c r="AD295" s="336">
        <v>7</v>
      </c>
      <c r="AE295" s="37">
        <v>0.5</v>
      </c>
      <c r="AF295" s="336">
        <v>0</v>
      </c>
      <c r="AG295" s="37">
        <v>0</v>
      </c>
      <c r="AH295" s="336">
        <v>6</v>
      </c>
      <c r="AI295" s="37">
        <v>0.8571428571428571</v>
      </c>
      <c r="AJ295" s="336">
        <v>3</v>
      </c>
      <c r="AK295" s="37">
        <v>0.42857142857142855</v>
      </c>
      <c r="AL295" s="207">
        <v>5</v>
      </c>
      <c r="AM295" s="208">
        <v>0.35714285714285715</v>
      </c>
      <c r="AN295" s="207">
        <v>5</v>
      </c>
      <c r="AO295" s="208">
        <v>1</v>
      </c>
      <c r="AP295" s="207">
        <v>3</v>
      </c>
      <c r="AQ295" s="208">
        <v>0.21428571428571427</v>
      </c>
      <c r="AR295" s="207">
        <v>2</v>
      </c>
      <c r="AS295" s="208">
        <v>0.66666666666666663</v>
      </c>
      <c r="AT295" s="228">
        <v>199</v>
      </c>
      <c r="AU295" s="340">
        <v>167</v>
      </c>
      <c r="AV295" s="210">
        <v>0.83919597989949746</v>
      </c>
      <c r="AW295" s="334">
        <v>126</v>
      </c>
      <c r="AX295" s="211">
        <v>0.75449101796407181</v>
      </c>
      <c r="AY295" s="334">
        <v>158</v>
      </c>
      <c r="AZ295" s="211">
        <v>0.79396984924623115</v>
      </c>
      <c r="BA295" s="334">
        <v>39</v>
      </c>
      <c r="BB295" s="211">
        <v>0.24683544303797469</v>
      </c>
      <c r="BC295" s="334">
        <v>142</v>
      </c>
      <c r="BD295" s="211">
        <v>0.89873417721518989</v>
      </c>
      <c r="BE295" s="334">
        <v>93</v>
      </c>
      <c r="BF295" s="211">
        <v>0.58860759493670889</v>
      </c>
      <c r="BG295" s="212">
        <v>156</v>
      </c>
      <c r="BH295" s="211">
        <v>0.7839195979899497</v>
      </c>
      <c r="BI295" s="212">
        <v>146</v>
      </c>
      <c r="BJ295" s="211">
        <v>0.9358974358974359</v>
      </c>
      <c r="BK295" s="212">
        <v>142</v>
      </c>
      <c r="BL295" s="211">
        <v>0.71356783919597988</v>
      </c>
      <c r="BM295" s="212">
        <v>66</v>
      </c>
      <c r="BN295" s="211">
        <v>0.46478873239436619</v>
      </c>
    </row>
    <row r="296" spans="3:66" x14ac:dyDescent="0.3">
      <c r="C296" s="186" t="s">
        <v>1405</v>
      </c>
      <c r="D296" s="219">
        <v>329</v>
      </c>
      <c r="E296" s="342">
        <v>249</v>
      </c>
      <c r="F296" s="220">
        <v>0.75683890577507595</v>
      </c>
      <c r="G296" s="342">
        <v>194</v>
      </c>
      <c r="H296" s="221">
        <v>0.77911646586345384</v>
      </c>
      <c r="I296" s="342">
        <v>259</v>
      </c>
      <c r="J296" s="221">
        <v>0.78723404255319152</v>
      </c>
      <c r="K296" s="342">
        <v>69</v>
      </c>
      <c r="L296" s="221">
        <v>0.26640926640926643</v>
      </c>
      <c r="M296" s="342">
        <v>208</v>
      </c>
      <c r="N296" s="221">
        <v>0.80308880308880304</v>
      </c>
      <c r="O296" s="342">
        <v>128</v>
      </c>
      <c r="P296" s="221">
        <v>0.49420849420849422</v>
      </c>
      <c r="Q296" s="219">
        <v>240</v>
      </c>
      <c r="R296" s="343">
        <v>0.875</v>
      </c>
      <c r="S296" s="219">
        <v>210</v>
      </c>
      <c r="T296" s="221">
        <v>0.72948328267477203</v>
      </c>
      <c r="U296" s="219">
        <v>211</v>
      </c>
      <c r="V296" s="221">
        <v>0.64133738601823709</v>
      </c>
      <c r="W296" s="219">
        <v>78</v>
      </c>
      <c r="X296" s="344">
        <v>0.36966824644549762</v>
      </c>
      <c r="Y296" s="225">
        <v>10</v>
      </c>
      <c r="Z296" s="338">
        <v>5</v>
      </c>
      <c r="AA296" s="197">
        <v>0.5</v>
      </c>
      <c r="AB296" s="336">
        <v>4</v>
      </c>
      <c r="AC296" s="37">
        <v>0.8</v>
      </c>
      <c r="AD296" s="336">
        <v>5</v>
      </c>
      <c r="AE296" s="37">
        <v>0.5</v>
      </c>
      <c r="AF296" s="336">
        <v>1</v>
      </c>
      <c r="AG296" s="37">
        <v>0.2</v>
      </c>
      <c r="AH296" s="336">
        <v>4</v>
      </c>
      <c r="AI296" s="37">
        <v>0.8</v>
      </c>
      <c r="AJ296" s="336">
        <v>1</v>
      </c>
      <c r="AK296" s="37">
        <v>0.2</v>
      </c>
      <c r="AL296" s="207">
        <v>4</v>
      </c>
      <c r="AM296" s="208">
        <v>0.4</v>
      </c>
      <c r="AN296" s="207">
        <v>4</v>
      </c>
      <c r="AO296" s="208">
        <v>1</v>
      </c>
      <c r="AP296" s="207">
        <v>4</v>
      </c>
      <c r="AQ296" s="208">
        <v>0.4</v>
      </c>
      <c r="AR296" s="207">
        <v>1</v>
      </c>
      <c r="AS296" s="208">
        <v>0.25</v>
      </c>
      <c r="AT296" s="228">
        <v>317</v>
      </c>
      <c r="AU296" s="340">
        <v>243</v>
      </c>
      <c r="AV296" s="210">
        <v>0.7665615141955836</v>
      </c>
      <c r="AW296" s="334">
        <v>193</v>
      </c>
      <c r="AX296" s="211">
        <v>0.79423868312757206</v>
      </c>
      <c r="AY296" s="334">
        <v>252</v>
      </c>
      <c r="AZ296" s="211">
        <v>0.79495268138801267</v>
      </c>
      <c r="BA296" s="334">
        <v>68</v>
      </c>
      <c r="BB296" s="211">
        <v>0.26984126984126983</v>
      </c>
      <c r="BC296" s="334">
        <v>209</v>
      </c>
      <c r="BD296" s="211">
        <v>0.82936507936507942</v>
      </c>
      <c r="BE296" s="334">
        <v>130</v>
      </c>
      <c r="BF296" s="211">
        <v>0.51587301587301593</v>
      </c>
      <c r="BG296" s="212">
        <v>234</v>
      </c>
      <c r="BH296" s="211">
        <v>0.73817034700315454</v>
      </c>
      <c r="BI296" s="212">
        <v>212</v>
      </c>
      <c r="BJ296" s="211">
        <v>0.90598290598290598</v>
      </c>
      <c r="BK296" s="212">
        <v>206</v>
      </c>
      <c r="BL296" s="211">
        <v>0.64984227129337535</v>
      </c>
      <c r="BM296" s="212">
        <v>80</v>
      </c>
      <c r="BN296" s="211">
        <v>0.38834951456310679</v>
      </c>
    </row>
    <row r="297" spans="3:66" x14ac:dyDescent="0.3">
      <c r="C297" s="186" t="s">
        <v>1402</v>
      </c>
      <c r="D297" s="219">
        <v>570</v>
      </c>
      <c r="E297" s="342">
        <v>511</v>
      </c>
      <c r="F297" s="220">
        <v>0.89649122807017545</v>
      </c>
      <c r="G297" s="342">
        <v>406</v>
      </c>
      <c r="H297" s="221">
        <v>0.79452054794520544</v>
      </c>
      <c r="I297" s="342">
        <v>477</v>
      </c>
      <c r="J297" s="221">
        <v>0.83684210526315794</v>
      </c>
      <c r="K297" s="342">
        <v>153</v>
      </c>
      <c r="L297" s="221">
        <v>0.32075471698113206</v>
      </c>
      <c r="M297" s="342">
        <v>423</v>
      </c>
      <c r="N297" s="221">
        <v>0.8867924528301887</v>
      </c>
      <c r="O297" s="342">
        <v>288</v>
      </c>
      <c r="P297" s="221">
        <v>0.60377358490566035</v>
      </c>
      <c r="Q297" s="219">
        <v>441</v>
      </c>
      <c r="R297" s="343">
        <v>0.88208616780045357</v>
      </c>
      <c r="S297" s="219">
        <v>389</v>
      </c>
      <c r="T297" s="221">
        <v>0.77368421052631575</v>
      </c>
      <c r="U297" s="219">
        <v>422</v>
      </c>
      <c r="V297" s="221">
        <v>0.74035087719298243</v>
      </c>
      <c r="W297" s="219">
        <v>209</v>
      </c>
      <c r="X297" s="344">
        <v>0.49526066350710901</v>
      </c>
      <c r="Y297" s="225">
        <v>26</v>
      </c>
      <c r="Z297" s="338">
        <v>20</v>
      </c>
      <c r="AA297" s="197">
        <v>0.76923076923076927</v>
      </c>
      <c r="AB297" s="336">
        <v>17</v>
      </c>
      <c r="AC297" s="37">
        <v>0.85</v>
      </c>
      <c r="AD297" s="336">
        <v>17</v>
      </c>
      <c r="AE297" s="37">
        <v>0.65384615384615385</v>
      </c>
      <c r="AF297" s="336">
        <v>4</v>
      </c>
      <c r="AG297" s="37">
        <v>0.23529411764705882</v>
      </c>
      <c r="AH297" s="336">
        <v>15</v>
      </c>
      <c r="AI297" s="37">
        <v>0.88235294117647056</v>
      </c>
      <c r="AJ297" s="336">
        <v>6</v>
      </c>
      <c r="AK297" s="37">
        <v>0.35294117647058826</v>
      </c>
      <c r="AL297" s="207">
        <v>15</v>
      </c>
      <c r="AM297" s="208">
        <v>0.57692307692307687</v>
      </c>
      <c r="AN297" s="207">
        <v>15</v>
      </c>
      <c r="AO297" s="208">
        <v>1</v>
      </c>
      <c r="AP297" s="207">
        <v>14</v>
      </c>
      <c r="AQ297" s="208">
        <v>0.53846153846153844</v>
      </c>
      <c r="AR297" s="207">
        <v>4</v>
      </c>
      <c r="AS297" s="208">
        <v>0.2857142857142857</v>
      </c>
      <c r="AT297" s="228">
        <v>534</v>
      </c>
      <c r="AU297" s="340">
        <v>483</v>
      </c>
      <c r="AV297" s="210">
        <v>0.9044943820224719</v>
      </c>
      <c r="AW297" s="334">
        <v>397</v>
      </c>
      <c r="AX297" s="211">
        <v>0.82194616977225676</v>
      </c>
      <c r="AY297" s="334">
        <v>451</v>
      </c>
      <c r="AZ297" s="211">
        <v>0.84456928838951306</v>
      </c>
      <c r="BA297" s="334">
        <v>147</v>
      </c>
      <c r="BB297" s="211">
        <v>0.32594235033259422</v>
      </c>
      <c r="BC297" s="334">
        <v>419</v>
      </c>
      <c r="BD297" s="211">
        <v>0.92904656319290468</v>
      </c>
      <c r="BE297" s="334">
        <v>289</v>
      </c>
      <c r="BF297" s="211">
        <v>0.64079822616407978</v>
      </c>
      <c r="BG297" s="212">
        <v>419</v>
      </c>
      <c r="BH297" s="211">
        <v>0.78464419475655434</v>
      </c>
      <c r="BI297" s="212">
        <v>391</v>
      </c>
      <c r="BJ297" s="211">
        <v>0.93317422434367536</v>
      </c>
      <c r="BK297" s="212">
        <v>402</v>
      </c>
      <c r="BL297" s="211">
        <v>0.7528089887640449</v>
      </c>
      <c r="BM297" s="212">
        <v>215</v>
      </c>
      <c r="BN297" s="211">
        <v>0.53482587064676612</v>
      </c>
    </row>
    <row r="298" spans="3:66" x14ac:dyDescent="0.3">
      <c r="C298" s="186" t="s">
        <v>1406</v>
      </c>
      <c r="D298" s="219">
        <v>530</v>
      </c>
      <c r="E298" s="342">
        <v>440</v>
      </c>
      <c r="F298" s="220">
        <v>0.83018867924528306</v>
      </c>
      <c r="G298" s="342">
        <v>255</v>
      </c>
      <c r="H298" s="221">
        <v>0.57954545454545459</v>
      </c>
      <c r="I298" s="342">
        <v>444</v>
      </c>
      <c r="J298" s="221">
        <v>0.83773584905660381</v>
      </c>
      <c r="K298" s="342">
        <v>119</v>
      </c>
      <c r="L298" s="221">
        <v>0.268018018018018</v>
      </c>
      <c r="M298" s="342">
        <v>399</v>
      </c>
      <c r="N298" s="221">
        <v>0.89864864864864868</v>
      </c>
      <c r="O298" s="342">
        <v>262</v>
      </c>
      <c r="P298" s="221">
        <v>0.59009009009009006</v>
      </c>
      <c r="Q298" s="219">
        <v>371</v>
      </c>
      <c r="R298" s="343">
        <v>0.8814016172506739</v>
      </c>
      <c r="S298" s="219">
        <v>327</v>
      </c>
      <c r="T298" s="221">
        <v>0.7</v>
      </c>
      <c r="U298" s="219">
        <v>342</v>
      </c>
      <c r="V298" s="221">
        <v>0.6452830188679245</v>
      </c>
      <c r="W298" s="219">
        <v>118</v>
      </c>
      <c r="X298" s="344">
        <v>0.34502923976608185</v>
      </c>
      <c r="Y298" s="225">
        <v>34</v>
      </c>
      <c r="Z298" s="338">
        <v>19</v>
      </c>
      <c r="AA298" s="197">
        <v>0.55882352941176472</v>
      </c>
      <c r="AB298" s="336">
        <v>14</v>
      </c>
      <c r="AC298" s="37">
        <v>0.73684210526315785</v>
      </c>
      <c r="AD298" s="336">
        <v>17</v>
      </c>
      <c r="AE298" s="37">
        <v>0.5</v>
      </c>
      <c r="AF298" s="336">
        <v>2</v>
      </c>
      <c r="AG298" s="37">
        <v>0.11764705882352941</v>
      </c>
      <c r="AH298" s="336">
        <v>15</v>
      </c>
      <c r="AI298" s="37">
        <v>0.88235294117647056</v>
      </c>
      <c r="AJ298" s="336">
        <v>5</v>
      </c>
      <c r="AK298" s="37">
        <v>0.29411764705882354</v>
      </c>
      <c r="AL298" s="207">
        <v>14</v>
      </c>
      <c r="AM298" s="208">
        <v>0.41176470588235292</v>
      </c>
      <c r="AN298" s="207">
        <v>14</v>
      </c>
      <c r="AO298" s="208">
        <v>1</v>
      </c>
      <c r="AP298" s="207">
        <v>12</v>
      </c>
      <c r="AQ298" s="208">
        <v>0.35294117647058826</v>
      </c>
      <c r="AR298" s="207">
        <v>2</v>
      </c>
      <c r="AS298" s="208">
        <v>0.16666666666666666</v>
      </c>
      <c r="AT298" s="228">
        <v>492</v>
      </c>
      <c r="AU298" s="340">
        <v>419</v>
      </c>
      <c r="AV298" s="210">
        <v>0.85162601626016265</v>
      </c>
      <c r="AW298" s="334">
        <v>247</v>
      </c>
      <c r="AX298" s="211">
        <v>0.58949880668257759</v>
      </c>
      <c r="AY298" s="334">
        <v>424</v>
      </c>
      <c r="AZ298" s="211">
        <v>0.86178861788617889</v>
      </c>
      <c r="BA298" s="334">
        <v>122</v>
      </c>
      <c r="BB298" s="211">
        <v>0.28773584905660377</v>
      </c>
      <c r="BC298" s="334">
        <v>394</v>
      </c>
      <c r="BD298" s="211">
        <v>0.92924528301886788</v>
      </c>
      <c r="BE298" s="334">
        <v>264</v>
      </c>
      <c r="BF298" s="211">
        <v>0.62264150943396224</v>
      </c>
      <c r="BG298" s="212">
        <v>355</v>
      </c>
      <c r="BH298" s="211">
        <v>0.72154471544715448</v>
      </c>
      <c r="BI298" s="212">
        <v>328</v>
      </c>
      <c r="BJ298" s="211">
        <v>0.92394366197183098</v>
      </c>
      <c r="BK298" s="212">
        <v>328</v>
      </c>
      <c r="BL298" s="211">
        <v>0.66666666666666663</v>
      </c>
      <c r="BM298" s="212">
        <v>122</v>
      </c>
      <c r="BN298" s="211">
        <v>0.37195121951219512</v>
      </c>
    </row>
    <row r="299" spans="3:66" x14ac:dyDescent="0.3">
      <c r="C299" s="195" t="s">
        <v>247</v>
      </c>
      <c r="D299" s="219">
        <v>2089</v>
      </c>
      <c r="E299" s="342">
        <v>1812</v>
      </c>
      <c r="F299" s="220">
        <v>0.86740067017711819</v>
      </c>
      <c r="G299" s="342">
        <v>1224</v>
      </c>
      <c r="H299" s="221">
        <v>0.67549668874172186</v>
      </c>
      <c r="I299" s="342">
        <v>1859</v>
      </c>
      <c r="J299" s="221">
        <v>0.88989947343226428</v>
      </c>
      <c r="K299" s="342">
        <v>461</v>
      </c>
      <c r="L299" s="221">
        <v>0.24798278644432489</v>
      </c>
      <c r="M299" s="342">
        <v>1657</v>
      </c>
      <c r="N299" s="221">
        <v>0.89133942980096825</v>
      </c>
      <c r="O299" s="342">
        <v>1071</v>
      </c>
      <c r="P299" s="221">
        <v>0.57611619150080684</v>
      </c>
      <c r="Q299" s="219">
        <v>1767</v>
      </c>
      <c r="R299" s="343">
        <v>0.90322580645161288</v>
      </c>
      <c r="S299" s="219">
        <v>1596</v>
      </c>
      <c r="T299" s="221">
        <v>0.84585926280516999</v>
      </c>
      <c r="U299" s="219">
        <v>1632</v>
      </c>
      <c r="V299" s="221">
        <v>0.78123504068932503</v>
      </c>
      <c r="W299" s="219">
        <v>639</v>
      </c>
      <c r="X299" s="344">
        <v>0.39154411764705882</v>
      </c>
      <c r="Y299" s="225">
        <v>124</v>
      </c>
      <c r="Z299" s="338">
        <v>88</v>
      </c>
      <c r="AA299" s="197">
        <v>0.70967741935483875</v>
      </c>
      <c r="AB299" s="336">
        <v>74</v>
      </c>
      <c r="AC299" s="37">
        <v>0.84090909090909094</v>
      </c>
      <c r="AD299" s="336">
        <v>87</v>
      </c>
      <c r="AE299" s="37">
        <v>0.70161290322580649</v>
      </c>
      <c r="AF299" s="336">
        <v>7</v>
      </c>
      <c r="AG299" s="37">
        <v>8.0459770114942528E-2</v>
      </c>
      <c r="AH299" s="336">
        <v>75</v>
      </c>
      <c r="AI299" s="37">
        <v>0.86206896551724133</v>
      </c>
      <c r="AJ299" s="336">
        <v>26</v>
      </c>
      <c r="AK299" s="37">
        <v>0.2988505747126437</v>
      </c>
      <c r="AL299" s="207">
        <v>71</v>
      </c>
      <c r="AM299" s="208">
        <v>0.57258064516129037</v>
      </c>
      <c r="AN299" s="207">
        <v>61</v>
      </c>
      <c r="AO299" s="208">
        <v>0.85915492957746475</v>
      </c>
      <c r="AP299" s="207">
        <v>63</v>
      </c>
      <c r="AQ299" s="208">
        <v>0.50806451612903225</v>
      </c>
      <c r="AR299" s="207">
        <v>15</v>
      </c>
      <c r="AS299" s="208">
        <v>0.23809523809523808</v>
      </c>
      <c r="AT299" s="228">
        <v>1935</v>
      </c>
      <c r="AU299" s="340">
        <v>1706</v>
      </c>
      <c r="AV299" s="210">
        <v>0.88165374677002584</v>
      </c>
      <c r="AW299" s="334">
        <v>1165</v>
      </c>
      <c r="AX299" s="211">
        <v>0.68288393903868694</v>
      </c>
      <c r="AY299" s="334">
        <v>1753</v>
      </c>
      <c r="AZ299" s="211">
        <v>0.90594315245478041</v>
      </c>
      <c r="BA299" s="334">
        <v>461</v>
      </c>
      <c r="BB299" s="211">
        <v>0.26297775242441529</v>
      </c>
      <c r="BC299" s="334">
        <v>1606</v>
      </c>
      <c r="BD299" s="211">
        <v>0.91614375356531663</v>
      </c>
      <c r="BE299" s="334">
        <v>1066</v>
      </c>
      <c r="BF299" s="211">
        <v>0.60810039931545923</v>
      </c>
      <c r="BG299" s="212">
        <v>1675</v>
      </c>
      <c r="BH299" s="211">
        <v>0.86563307493540054</v>
      </c>
      <c r="BI299" s="212">
        <v>1564</v>
      </c>
      <c r="BJ299" s="211">
        <v>0.93373134328358209</v>
      </c>
      <c r="BK299" s="212">
        <v>1554</v>
      </c>
      <c r="BL299" s="211">
        <v>0.80310077519379841</v>
      </c>
      <c r="BM299" s="212">
        <v>645</v>
      </c>
      <c r="BN299" s="211">
        <v>0.41505791505791506</v>
      </c>
    </row>
    <row r="300" spans="3:66" x14ac:dyDescent="0.3">
      <c r="C300" s="186" t="s">
        <v>1407</v>
      </c>
      <c r="D300" s="219">
        <v>516</v>
      </c>
      <c r="E300" s="342">
        <v>479</v>
      </c>
      <c r="F300" s="220">
        <v>0.92829457364341084</v>
      </c>
      <c r="G300" s="342">
        <v>347</v>
      </c>
      <c r="H300" s="221">
        <v>0.72442588726513568</v>
      </c>
      <c r="I300" s="342">
        <v>472</v>
      </c>
      <c r="J300" s="221">
        <v>0.9147286821705426</v>
      </c>
      <c r="K300" s="342">
        <v>107</v>
      </c>
      <c r="L300" s="221">
        <v>0.22669491525423729</v>
      </c>
      <c r="M300" s="342">
        <v>417</v>
      </c>
      <c r="N300" s="221">
        <v>0.88347457627118642</v>
      </c>
      <c r="O300" s="342">
        <v>266</v>
      </c>
      <c r="P300" s="221">
        <v>0.56355932203389836</v>
      </c>
      <c r="Q300" s="219">
        <v>463</v>
      </c>
      <c r="R300" s="343">
        <v>0.93304535637149033</v>
      </c>
      <c r="S300" s="219">
        <v>432</v>
      </c>
      <c r="T300" s="221">
        <v>0.8972868217054264</v>
      </c>
      <c r="U300" s="219">
        <v>447</v>
      </c>
      <c r="V300" s="221">
        <v>0.86627906976744184</v>
      </c>
      <c r="W300" s="219">
        <v>190</v>
      </c>
      <c r="X300" s="344">
        <v>0.42505592841163309</v>
      </c>
      <c r="Y300" s="225">
        <v>29</v>
      </c>
      <c r="Z300" s="338">
        <v>24</v>
      </c>
      <c r="AA300" s="197">
        <v>0.82758620689655171</v>
      </c>
      <c r="AB300" s="336">
        <v>21</v>
      </c>
      <c r="AC300" s="37">
        <v>0.875</v>
      </c>
      <c r="AD300" s="336">
        <v>22</v>
      </c>
      <c r="AE300" s="37">
        <v>0.75862068965517238</v>
      </c>
      <c r="AF300" s="336">
        <v>0</v>
      </c>
      <c r="AG300" s="37">
        <v>0</v>
      </c>
      <c r="AH300" s="336">
        <v>20</v>
      </c>
      <c r="AI300" s="37">
        <v>0.90909090909090906</v>
      </c>
      <c r="AJ300" s="336">
        <v>4</v>
      </c>
      <c r="AK300" s="37">
        <v>0.18181818181818182</v>
      </c>
      <c r="AL300" s="207">
        <v>21</v>
      </c>
      <c r="AM300" s="208">
        <v>0.72413793103448276</v>
      </c>
      <c r="AN300" s="207">
        <v>20</v>
      </c>
      <c r="AO300" s="208">
        <v>0.95238095238095233</v>
      </c>
      <c r="AP300" s="207">
        <v>21</v>
      </c>
      <c r="AQ300" s="208">
        <v>0.72413793103448276</v>
      </c>
      <c r="AR300" s="207">
        <v>2</v>
      </c>
      <c r="AS300" s="208">
        <v>9.5238095238095233E-2</v>
      </c>
      <c r="AT300" s="228">
        <v>478</v>
      </c>
      <c r="AU300" s="340">
        <v>448</v>
      </c>
      <c r="AV300" s="210">
        <v>0.93723849372384938</v>
      </c>
      <c r="AW300" s="334">
        <v>324</v>
      </c>
      <c r="AX300" s="211">
        <v>0.7232142857142857</v>
      </c>
      <c r="AY300" s="334">
        <v>444</v>
      </c>
      <c r="AZ300" s="211">
        <v>0.92887029288702927</v>
      </c>
      <c r="BA300" s="334">
        <v>107</v>
      </c>
      <c r="BB300" s="211">
        <v>0.240990990990991</v>
      </c>
      <c r="BC300" s="334">
        <v>402</v>
      </c>
      <c r="BD300" s="211">
        <v>0.90540540540540537</v>
      </c>
      <c r="BE300" s="334">
        <v>267</v>
      </c>
      <c r="BF300" s="211">
        <v>0.60135135135135132</v>
      </c>
      <c r="BG300" s="212">
        <v>435</v>
      </c>
      <c r="BH300" s="211">
        <v>0.91004184100418406</v>
      </c>
      <c r="BI300" s="212">
        <v>416</v>
      </c>
      <c r="BJ300" s="211">
        <v>0.95632183908045976</v>
      </c>
      <c r="BK300" s="212">
        <v>420</v>
      </c>
      <c r="BL300" s="211">
        <v>0.87866108786610875</v>
      </c>
      <c r="BM300" s="212">
        <v>190</v>
      </c>
      <c r="BN300" s="211">
        <v>0.45238095238095238</v>
      </c>
    </row>
    <row r="301" spans="3:66" x14ac:dyDescent="0.3">
      <c r="C301" s="186" t="s">
        <v>1408</v>
      </c>
      <c r="D301" s="219">
        <v>838</v>
      </c>
      <c r="E301" s="342">
        <v>724</v>
      </c>
      <c r="F301" s="220">
        <v>0.86396181384248205</v>
      </c>
      <c r="G301" s="342">
        <v>475</v>
      </c>
      <c r="H301" s="221">
        <v>0.65607734806629836</v>
      </c>
      <c r="I301" s="342">
        <v>734</v>
      </c>
      <c r="J301" s="221">
        <v>0.87589498806682575</v>
      </c>
      <c r="K301" s="342">
        <v>197</v>
      </c>
      <c r="L301" s="221">
        <v>0.26839237057220711</v>
      </c>
      <c r="M301" s="342">
        <v>645</v>
      </c>
      <c r="N301" s="221">
        <v>0.87874659400544963</v>
      </c>
      <c r="O301" s="342">
        <v>422</v>
      </c>
      <c r="P301" s="221">
        <v>0.57493188010899188</v>
      </c>
      <c r="Q301" s="219">
        <v>690</v>
      </c>
      <c r="R301" s="343">
        <v>0.88840579710144929</v>
      </c>
      <c r="S301" s="219">
        <v>613</v>
      </c>
      <c r="T301" s="221">
        <v>0.8233890214797136</v>
      </c>
      <c r="U301" s="219">
        <v>634</v>
      </c>
      <c r="V301" s="221">
        <v>0.75656324582338907</v>
      </c>
      <c r="W301" s="219">
        <v>246</v>
      </c>
      <c r="X301" s="344">
        <v>0.38801261829652994</v>
      </c>
      <c r="Y301" s="225">
        <v>47</v>
      </c>
      <c r="Z301" s="338">
        <v>38</v>
      </c>
      <c r="AA301" s="197">
        <v>0.80851063829787229</v>
      </c>
      <c r="AB301" s="336">
        <v>32</v>
      </c>
      <c r="AC301" s="37">
        <v>0.84210526315789469</v>
      </c>
      <c r="AD301" s="336">
        <v>33</v>
      </c>
      <c r="AE301" s="37">
        <v>0.7021276595744681</v>
      </c>
      <c r="AF301" s="336">
        <v>7</v>
      </c>
      <c r="AG301" s="37">
        <v>0.21212121212121213</v>
      </c>
      <c r="AH301" s="336">
        <v>30</v>
      </c>
      <c r="AI301" s="37">
        <v>0.90909090909090906</v>
      </c>
      <c r="AJ301" s="336">
        <v>12</v>
      </c>
      <c r="AK301" s="37">
        <v>0.36363636363636365</v>
      </c>
      <c r="AL301" s="207">
        <v>23</v>
      </c>
      <c r="AM301" s="208">
        <v>0.48936170212765956</v>
      </c>
      <c r="AN301" s="207">
        <v>19</v>
      </c>
      <c r="AO301" s="208">
        <v>0.82608695652173914</v>
      </c>
      <c r="AP301" s="207">
        <v>21</v>
      </c>
      <c r="AQ301" s="208">
        <v>0.44680851063829785</v>
      </c>
      <c r="AR301" s="207">
        <v>6</v>
      </c>
      <c r="AS301" s="208">
        <v>0.2857142857142857</v>
      </c>
      <c r="AT301" s="228">
        <v>778</v>
      </c>
      <c r="AU301" s="340">
        <v>680</v>
      </c>
      <c r="AV301" s="210">
        <v>0.87403598971722363</v>
      </c>
      <c r="AW301" s="334">
        <v>453</v>
      </c>
      <c r="AX301" s="211">
        <v>0.66617647058823526</v>
      </c>
      <c r="AY301" s="334">
        <v>694</v>
      </c>
      <c r="AZ301" s="211">
        <v>0.89203084832904889</v>
      </c>
      <c r="BA301" s="334">
        <v>194</v>
      </c>
      <c r="BB301" s="211">
        <v>0.27953890489913547</v>
      </c>
      <c r="BC301" s="334">
        <v>626</v>
      </c>
      <c r="BD301" s="211">
        <v>0.90201729106628237</v>
      </c>
      <c r="BE301" s="334">
        <v>418</v>
      </c>
      <c r="BF301" s="211">
        <v>0.60230547550432278</v>
      </c>
      <c r="BG301" s="212">
        <v>660</v>
      </c>
      <c r="BH301" s="211">
        <v>0.84832904884318761</v>
      </c>
      <c r="BI301" s="212">
        <v>610</v>
      </c>
      <c r="BJ301" s="211">
        <v>0.9242424242424242</v>
      </c>
      <c r="BK301" s="212">
        <v>608</v>
      </c>
      <c r="BL301" s="211">
        <v>0.78149100257069404</v>
      </c>
      <c r="BM301" s="212">
        <v>249</v>
      </c>
      <c r="BN301" s="211">
        <v>0.40953947368421051</v>
      </c>
    </row>
    <row r="302" spans="3:66" x14ac:dyDescent="0.3">
      <c r="C302" s="186" t="s">
        <v>1409</v>
      </c>
      <c r="D302" s="219">
        <v>387</v>
      </c>
      <c r="E302" s="342">
        <v>360</v>
      </c>
      <c r="F302" s="220">
        <v>0.93023255813953487</v>
      </c>
      <c r="G302" s="342">
        <v>253</v>
      </c>
      <c r="H302" s="221">
        <v>0.70277777777777772</v>
      </c>
      <c r="I302" s="342">
        <v>369</v>
      </c>
      <c r="J302" s="221">
        <v>0.95348837209302328</v>
      </c>
      <c r="K302" s="342">
        <v>83</v>
      </c>
      <c r="L302" s="221">
        <v>0.22493224932249323</v>
      </c>
      <c r="M302" s="342">
        <v>344</v>
      </c>
      <c r="N302" s="221">
        <v>0.9322493224932249</v>
      </c>
      <c r="O302" s="342">
        <v>220</v>
      </c>
      <c r="P302" s="221">
        <v>0.59620596205962062</v>
      </c>
      <c r="Q302" s="219">
        <v>363</v>
      </c>
      <c r="R302" s="343">
        <v>0.90358126721763088</v>
      </c>
      <c r="S302" s="219">
        <v>328</v>
      </c>
      <c r="T302" s="221">
        <v>0.93798449612403101</v>
      </c>
      <c r="U302" s="219">
        <v>347</v>
      </c>
      <c r="V302" s="221">
        <v>0.89664082687338498</v>
      </c>
      <c r="W302" s="219">
        <v>140</v>
      </c>
      <c r="X302" s="344">
        <v>0.40345821325648418</v>
      </c>
      <c r="Y302" s="225">
        <v>26</v>
      </c>
      <c r="Z302" s="338">
        <v>17</v>
      </c>
      <c r="AA302" s="197">
        <v>0.65384615384615385</v>
      </c>
      <c r="AB302" s="336">
        <v>15</v>
      </c>
      <c r="AC302" s="37">
        <v>0.88235294117647056</v>
      </c>
      <c r="AD302" s="336">
        <v>18</v>
      </c>
      <c r="AE302" s="37">
        <v>0.69230769230769229</v>
      </c>
      <c r="AF302" s="336">
        <v>0</v>
      </c>
      <c r="AG302" s="37">
        <v>0</v>
      </c>
      <c r="AH302" s="336">
        <v>14</v>
      </c>
      <c r="AI302" s="37">
        <v>0.77777777777777779</v>
      </c>
      <c r="AJ302" s="336">
        <v>6</v>
      </c>
      <c r="AK302" s="37">
        <v>0.33333333333333331</v>
      </c>
      <c r="AL302" s="207">
        <v>17</v>
      </c>
      <c r="AM302" s="208">
        <v>0.65384615384615385</v>
      </c>
      <c r="AN302" s="207">
        <v>14</v>
      </c>
      <c r="AO302" s="208">
        <v>0.82352941176470584</v>
      </c>
      <c r="AP302" s="207">
        <v>14</v>
      </c>
      <c r="AQ302" s="208">
        <v>0.53846153846153844</v>
      </c>
      <c r="AR302" s="207">
        <v>6</v>
      </c>
      <c r="AS302" s="208">
        <v>0.42857142857142855</v>
      </c>
      <c r="AT302" s="228">
        <v>361</v>
      </c>
      <c r="AU302" s="340">
        <v>343</v>
      </c>
      <c r="AV302" s="210">
        <v>0.95013850415512469</v>
      </c>
      <c r="AW302" s="334">
        <v>242</v>
      </c>
      <c r="AX302" s="211">
        <v>0.70553935860058314</v>
      </c>
      <c r="AY302" s="334">
        <v>351</v>
      </c>
      <c r="AZ302" s="211">
        <v>0.97229916897506929</v>
      </c>
      <c r="BA302" s="334">
        <v>83</v>
      </c>
      <c r="BB302" s="211">
        <v>0.23646723646723647</v>
      </c>
      <c r="BC302" s="334">
        <v>336</v>
      </c>
      <c r="BD302" s="211">
        <v>0.95726495726495731</v>
      </c>
      <c r="BE302" s="334">
        <v>217</v>
      </c>
      <c r="BF302" s="211">
        <v>0.61823361823361822</v>
      </c>
      <c r="BG302" s="212">
        <v>346</v>
      </c>
      <c r="BH302" s="211">
        <v>0.95844875346260383</v>
      </c>
      <c r="BI302" s="212">
        <v>320</v>
      </c>
      <c r="BJ302" s="211">
        <v>0.92485549132947975</v>
      </c>
      <c r="BK302" s="212">
        <v>333</v>
      </c>
      <c r="BL302" s="211">
        <v>0.92243767313019387</v>
      </c>
      <c r="BM302" s="212">
        <v>137</v>
      </c>
      <c r="BN302" s="211">
        <v>0.41141141141141141</v>
      </c>
    </row>
    <row r="303" spans="3:66" x14ac:dyDescent="0.3">
      <c r="C303" s="186" t="s">
        <v>1410</v>
      </c>
      <c r="D303" s="219">
        <v>348</v>
      </c>
      <c r="E303" s="342">
        <v>249</v>
      </c>
      <c r="F303" s="220">
        <v>0.71551724137931039</v>
      </c>
      <c r="G303" s="342">
        <v>149</v>
      </c>
      <c r="H303" s="221">
        <v>0.59839357429718876</v>
      </c>
      <c r="I303" s="342">
        <v>284</v>
      </c>
      <c r="J303" s="221">
        <v>0.81609195402298851</v>
      </c>
      <c r="K303" s="342">
        <v>74</v>
      </c>
      <c r="L303" s="221">
        <v>0.26056338028169013</v>
      </c>
      <c r="M303" s="342">
        <v>251</v>
      </c>
      <c r="N303" s="221">
        <v>0.88380281690140849</v>
      </c>
      <c r="O303" s="342">
        <v>163</v>
      </c>
      <c r="P303" s="221">
        <v>0.573943661971831</v>
      </c>
      <c r="Q303" s="219">
        <v>251</v>
      </c>
      <c r="R303" s="343">
        <v>0.88844621513944222</v>
      </c>
      <c r="S303" s="219">
        <v>223</v>
      </c>
      <c r="T303" s="221">
        <v>0.72126436781609193</v>
      </c>
      <c r="U303" s="219">
        <v>204</v>
      </c>
      <c r="V303" s="221">
        <v>0.58620689655172409</v>
      </c>
      <c r="W303" s="219">
        <v>63</v>
      </c>
      <c r="X303" s="344">
        <v>0.30882352941176472</v>
      </c>
      <c r="Y303" s="225">
        <v>22</v>
      </c>
      <c r="Z303" s="338">
        <v>9</v>
      </c>
      <c r="AA303" s="197">
        <v>0.40909090909090912</v>
      </c>
      <c r="AB303" s="336">
        <v>6</v>
      </c>
      <c r="AC303" s="37">
        <v>0.66666666666666663</v>
      </c>
      <c r="AD303" s="336">
        <v>14</v>
      </c>
      <c r="AE303" s="37">
        <v>0.63636363636363635</v>
      </c>
      <c r="AF303" s="336">
        <v>0</v>
      </c>
      <c r="AG303" s="37">
        <v>0</v>
      </c>
      <c r="AH303" s="336">
        <v>11</v>
      </c>
      <c r="AI303" s="37">
        <v>0.7857142857142857</v>
      </c>
      <c r="AJ303" s="336">
        <v>4</v>
      </c>
      <c r="AK303" s="37">
        <v>0.2857142857142857</v>
      </c>
      <c r="AL303" s="207">
        <v>10</v>
      </c>
      <c r="AM303" s="208">
        <v>0.45454545454545453</v>
      </c>
      <c r="AN303" s="207">
        <v>8</v>
      </c>
      <c r="AO303" s="208">
        <v>0.8</v>
      </c>
      <c r="AP303" s="207">
        <v>7</v>
      </c>
      <c r="AQ303" s="208">
        <v>0.31818181818181818</v>
      </c>
      <c r="AR303" s="207">
        <v>1</v>
      </c>
      <c r="AS303" s="208">
        <v>0.14285714285714285</v>
      </c>
      <c r="AT303" s="228">
        <v>318</v>
      </c>
      <c r="AU303" s="340">
        <v>235</v>
      </c>
      <c r="AV303" s="210">
        <v>0.73899371069182385</v>
      </c>
      <c r="AW303" s="334">
        <v>146</v>
      </c>
      <c r="AX303" s="211">
        <v>0.62127659574468086</v>
      </c>
      <c r="AY303" s="334">
        <v>264</v>
      </c>
      <c r="AZ303" s="211">
        <v>0.83018867924528306</v>
      </c>
      <c r="BA303" s="334">
        <v>77</v>
      </c>
      <c r="BB303" s="211">
        <v>0.29166666666666669</v>
      </c>
      <c r="BC303" s="334">
        <v>242</v>
      </c>
      <c r="BD303" s="211">
        <v>0.91666666666666663</v>
      </c>
      <c r="BE303" s="334">
        <v>164</v>
      </c>
      <c r="BF303" s="211">
        <v>0.62121212121212122</v>
      </c>
      <c r="BG303" s="212">
        <v>234</v>
      </c>
      <c r="BH303" s="211">
        <v>0.73584905660377353</v>
      </c>
      <c r="BI303" s="212">
        <v>218</v>
      </c>
      <c r="BJ303" s="211">
        <v>0.93162393162393164</v>
      </c>
      <c r="BK303" s="212">
        <v>193</v>
      </c>
      <c r="BL303" s="211">
        <v>0.60691823899371067</v>
      </c>
      <c r="BM303" s="212">
        <v>69</v>
      </c>
      <c r="BN303" s="211">
        <v>0.35751295336787564</v>
      </c>
    </row>
    <row r="304" spans="3:66" x14ac:dyDescent="0.3">
      <c r="C304" s="195" t="s">
        <v>253</v>
      </c>
      <c r="D304" s="219">
        <v>1907</v>
      </c>
      <c r="E304" s="342">
        <v>1500</v>
      </c>
      <c r="F304" s="220">
        <v>0.78657577346617724</v>
      </c>
      <c r="G304" s="342">
        <v>1058</v>
      </c>
      <c r="H304" s="221">
        <v>0.70533333333333337</v>
      </c>
      <c r="I304" s="342">
        <v>1509</v>
      </c>
      <c r="J304" s="221">
        <v>0.79129522810697428</v>
      </c>
      <c r="K304" s="342">
        <v>443</v>
      </c>
      <c r="L304" s="221">
        <v>0.29357190192180249</v>
      </c>
      <c r="M304" s="342">
        <v>1321</v>
      </c>
      <c r="N304" s="221">
        <v>0.87541418157720341</v>
      </c>
      <c r="O304" s="342">
        <v>861</v>
      </c>
      <c r="P304" s="221">
        <v>0.57057654075546715</v>
      </c>
      <c r="Q304" s="219">
        <v>1378</v>
      </c>
      <c r="R304" s="343">
        <v>0.89187227866473151</v>
      </c>
      <c r="S304" s="219">
        <v>1229</v>
      </c>
      <c r="T304" s="221">
        <v>0.7226009438909281</v>
      </c>
      <c r="U304" s="219">
        <v>1216</v>
      </c>
      <c r="V304" s="221">
        <v>0.63765076035658097</v>
      </c>
      <c r="W304" s="219">
        <v>471</v>
      </c>
      <c r="X304" s="344">
        <v>0.38733552631578949</v>
      </c>
      <c r="Y304" s="225">
        <v>122</v>
      </c>
      <c r="Z304" s="338">
        <v>82</v>
      </c>
      <c r="AA304" s="197">
        <v>0.67213114754098358</v>
      </c>
      <c r="AB304" s="336">
        <v>56</v>
      </c>
      <c r="AC304" s="37">
        <v>0.68292682926829273</v>
      </c>
      <c r="AD304" s="336">
        <v>69</v>
      </c>
      <c r="AE304" s="37">
        <v>0.56557377049180324</v>
      </c>
      <c r="AF304" s="336">
        <v>9</v>
      </c>
      <c r="AG304" s="37">
        <v>0.13043478260869565</v>
      </c>
      <c r="AH304" s="336">
        <v>56</v>
      </c>
      <c r="AI304" s="37">
        <v>0.81159420289855078</v>
      </c>
      <c r="AJ304" s="336">
        <v>19</v>
      </c>
      <c r="AK304" s="37">
        <v>0.27536231884057971</v>
      </c>
      <c r="AL304" s="207">
        <v>59</v>
      </c>
      <c r="AM304" s="208">
        <v>0.48360655737704916</v>
      </c>
      <c r="AN304" s="207">
        <v>54</v>
      </c>
      <c r="AO304" s="208">
        <v>0.9152542372881356</v>
      </c>
      <c r="AP304" s="207">
        <v>50</v>
      </c>
      <c r="AQ304" s="208">
        <v>0.4098360655737705</v>
      </c>
      <c r="AR304" s="207">
        <v>9</v>
      </c>
      <c r="AS304" s="208">
        <v>0.18</v>
      </c>
      <c r="AT304" s="228">
        <v>1751</v>
      </c>
      <c r="AU304" s="340">
        <v>1396</v>
      </c>
      <c r="AV304" s="210">
        <v>0.79725870930896625</v>
      </c>
      <c r="AW304" s="334">
        <v>1015</v>
      </c>
      <c r="AX304" s="211">
        <v>0.72707736389684818</v>
      </c>
      <c r="AY304" s="334">
        <v>1416</v>
      </c>
      <c r="AZ304" s="211">
        <v>0.80868075385493998</v>
      </c>
      <c r="BA304" s="334">
        <v>437</v>
      </c>
      <c r="BB304" s="211">
        <v>0.30861581920903952</v>
      </c>
      <c r="BC304" s="334">
        <v>1283</v>
      </c>
      <c r="BD304" s="211">
        <v>0.90607344632768361</v>
      </c>
      <c r="BE304" s="334">
        <v>845</v>
      </c>
      <c r="BF304" s="211">
        <v>0.59675141242937857</v>
      </c>
      <c r="BG304" s="212">
        <v>1299</v>
      </c>
      <c r="BH304" s="211">
        <v>0.74186179326099366</v>
      </c>
      <c r="BI304" s="212">
        <v>1203</v>
      </c>
      <c r="BJ304" s="211">
        <v>0.92609699769053122</v>
      </c>
      <c r="BK304" s="212">
        <v>1148</v>
      </c>
      <c r="BL304" s="211">
        <v>0.65562535693889201</v>
      </c>
      <c r="BM304" s="212">
        <v>473</v>
      </c>
      <c r="BN304" s="211">
        <v>0.41202090592334495</v>
      </c>
    </row>
    <row r="305" spans="3:66" x14ac:dyDescent="0.3">
      <c r="C305" s="186" t="s">
        <v>1412</v>
      </c>
      <c r="D305" s="219">
        <v>327</v>
      </c>
      <c r="E305" s="342">
        <v>225</v>
      </c>
      <c r="F305" s="220">
        <v>0.68807339449541283</v>
      </c>
      <c r="G305" s="342">
        <v>145</v>
      </c>
      <c r="H305" s="221">
        <v>0.64444444444444449</v>
      </c>
      <c r="I305" s="342">
        <v>247</v>
      </c>
      <c r="J305" s="221">
        <v>0.75535168195718649</v>
      </c>
      <c r="K305" s="342">
        <v>79</v>
      </c>
      <c r="L305" s="221">
        <v>0.31983805668016196</v>
      </c>
      <c r="M305" s="342">
        <v>217</v>
      </c>
      <c r="N305" s="221">
        <v>0.87854251012145745</v>
      </c>
      <c r="O305" s="342">
        <v>142</v>
      </c>
      <c r="P305" s="221">
        <v>0.5748987854251012</v>
      </c>
      <c r="Q305" s="219">
        <v>219</v>
      </c>
      <c r="R305" s="343">
        <v>0.84018264840182644</v>
      </c>
      <c r="S305" s="219">
        <v>184</v>
      </c>
      <c r="T305" s="221">
        <v>0.66972477064220182</v>
      </c>
      <c r="U305" s="219">
        <v>179</v>
      </c>
      <c r="V305" s="221">
        <v>0.54740061162079512</v>
      </c>
      <c r="W305" s="219">
        <v>62</v>
      </c>
      <c r="X305" s="344">
        <v>0.34636871508379891</v>
      </c>
      <c r="Y305" s="225">
        <v>13</v>
      </c>
      <c r="Z305" s="338">
        <v>7</v>
      </c>
      <c r="AA305" s="197">
        <v>0.53846153846153844</v>
      </c>
      <c r="AB305" s="336">
        <v>6</v>
      </c>
      <c r="AC305" s="37">
        <v>0.8571428571428571</v>
      </c>
      <c r="AD305" s="336">
        <v>9</v>
      </c>
      <c r="AE305" s="37">
        <v>0.69230769230769229</v>
      </c>
      <c r="AF305" s="336">
        <v>1</v>
      </c>
      <c r="AG305" s="37">
        <v>0.1111111111111111</v>
      </c>
      <c r="AH305" s="336">
        <v>7</v>
      </c>
      <c r="AI305" s="37">
        <v>0.77777777777777779</v>
      </c>
      <c r="AJ305" s="336">
        <v>3</v>
      </c>
      <c r="AK305" s="37">
        <v>0.33333333333333331</v>
      </c>
      <c r="AL305" s="207">
        <v>7</v>
      </c>
      <c r="AM305" s="208">
        <v>0.53846153846153844</v>
      </c>
      <c r="AN305" s="207">
        <v>6</v>
      </c>
      <c r="AO305" s="208">
        <v>0.8571428571428571</v>
      </c>
      <c r="AP305" s="207">
        <v>5</v>
      </c>
      <c r="AQ305" s="208">
        <v>0.38461538461538464</v>
      </c>
      <c r="AR305" s="207">
        <v>1</v>
      </c>
      <c r="AS305" s="208">
        <v>0.2</v>
      </c>
      <c r="AT305" s="228">
        <v>308</v>
      </c>
      <c r="AU305" s="340">
        <v>217</v>
      </c>
      <c r="AV305" s="210">
        <v>0.70454545454545459</v>
      </c>
      <c r="AW305" s="334">
        <v>145</v>
      </c>
      <c r="AX305" s="211">
        <v>0.66820276497695852</v>
      </c>
      <c r="AY305" s="334">
        <v>234</v>
      </c>
      <c r="AZ305" s="211">
        <v>0.75974025974025972</v>
      </c>
      <c r="BA305" s="334">
        <v>84</v>
      </c>
      <c r="BB305" s="211">
        <v>0.35897435897435898</v>
      </c>
      <c r="BC305" s="334">
        <v>219</v>
      </c>
      <c r="BD305" s="211">
        <v>0.9358974358974359</v>
      </c>
      <c r="BE305" s="334">
        <v>143</v>
      </c>
      <c r="BF305" s="211">
        <v>0.61111111111111116</v>
      </c>
      <c r="BG305" s="212">
        <v>209</v>
      </c>
      <c r="BH305" s="211">
        <v>0.6785714285714286</v>
      </c>
      <c r="BI305" s="212">
        <v>189</v>
      </c>
      <c r="BJ305" s="211">
        <v>0.90430622009569372</v>
      </c>
      <c r="BK305" s="212">
        <v>173</v>
      </c>
      <c r="BL305" s="211">
        <v>0.56168831168831168</v>
      </c>
      <c r="BM305" s="212">
        <v>64</v>
      </c>
      <c r="BN305" s="211">
        <v>0.36994219653179189</v>
      </c>
    </row>
    <row r="306" spans="3:66" x14ac:dyDescent="0.3">
      <c r="C306" s="186" t="s">
        <v>1413</v>
      </c>
      <c r="D306" s="219">
        <v>219</v>
      </c>
      <c r="E306" s="342">
        <v>208</v>
      </c>
      <c r="F306" s="220">
        <v>0.94977168949771684</v>
      </c>
      <c r="G306" s="342">
        <v>142</v>
      </c>
      <c r="H306" s="221">
        <v>0.68269230769230771</v>
      </c>
      <c r="I306" s="342">
        <v>193</v>
      </c>
      <c r="J306" s="221">
        <v>0.88127853881278539</v>
      </c>
      <c r="K306" s="342">
        <v>80</v>
      </c>
      <c r="L306" s="221">
        <v>0.41450777202072536</v>
      </c>
      <c r="M306" s="342">
        <v>176</v>
      </c>
      <c r="N306" s="221">
        <v>0.91191709844559588</v>
      </c>
      <c r="O306" s="342">
        <v>135</v>
      </c>
      <c r="P306" s="221">
        <v>0.69948186528497414</v>
      </c>
      <c r="Q306" s="219">
        <v>161</v>
      </c>
      <c r="R306" s="343">
        <v>0.92546583850931674</v>
      </c>
      <c r="S306" s="219">
        <v>149</v>
      </c>
      <c r="T306" s="221">
        <v>0.73515981735159819</v>
      </c>
      <c r="U306" s="219">
        <v>158</v>
      </c>
      <c r="V306" s="221">
        <v>0.72146118721461183</v>
      </c>
      <c r="W306" s="219">
        <v>68</v>
      </c>
      <c r="X306" s="344">
        <v>0.43037974683544306</v>
      </c>
      <c r="Y306" s="225">
        <v>12</v>
      </c>
      <c r="Z306" s="338">
        <v>10</v>
      </c>
      <c r="AA306" s="197">
        <v>0.83333333333333337</v>
      </c>
      <c r="AB306" s="336">
        <v>7</v>
      </c>
      <c r="AC306" s="37">
        <v>0.7</v>
      </c>
      <c r="AD306" s="336">
        <v>9</v>
      </c>
      <c r="AE306" s="37">
        <v>0.75</v>
      </c>
      <c r="AF306" s="336">
        <v>0</v>
      </c>
      <c r="AG306" s="37">
        <v>0</v>
      </c>
      <c r="AH306" s="336">
        <v>8</v>
      </c>
      <c r="AI306" s="37">
        <v>0.88888888888888884</v>
      </c>
      <c r="AJ306" s="336">
        <v>2</v>
      </c>
      <c r="AK306" s="37">
        <v>0.22222222222222221</v>
      </c>
      <c r="AL306" s="207">
        <v>8</v>
      </c>
      <c r="AM306" s="208">
        <v>0.66666666666666663</v>
      </c>
      <c r="AN306" s="207">
        <v>8</v>
      </c>
      <c r="AO306" s="208">
        <v>1</v>
      </c>
      <c r="AP306" s="207">
        <v>8</v>
      </c>
      <c r="AQ306" s="208">
        <v>0.66666666666666663</v>
      </c>
      <c r="AR306" s="207">
        <v>0</v>
      </c>
      <c r="AS306" s="208">
        <v>0</v>
      </c>
      <c r="AT306" s="228">
        <v>202</v>
      </c>
      <c r="AU306" s="340">
        <v>194</v>
      </c>
      <c r="AV306" s="210">
        <v>0.96039603960396036</v>
      </c>
      <c r="AW306" s="334">
        <v>134</v>
      </c>
      <c r="AX306" s="211">
        <v>0.69072164948453607</v>
      </c>
      <c r="AY306" s="334">
        <v>180</v>
      </c>
      <c r="AZ306" s="211">
        <v>0.8910891089108911</v>
      </c>
      <c r="BA306" s="334">
        <v>78</v>
      </c>
      <c r="BB306" s="211">
        <v>0.43333333333333335</v>
      </c>
      <c r="BC306" s="334">
        <v>168</v>
      </c>
      <c r="BD306" s="211">
        <v>0.93333333333333335</v>
      </c>
      <c r="BE306" s="334">
        <v>131</v>
      </c>
      <c r="BF306" s="211">
        <v>0.72777777777777775</v>
      </c>
      <c r="BG306" s="212">
        <v>151</v>
      </c>
      <c r="BH306" s="211">
        <v>0.74752475247524752</v>
      </c>
      <c r="BI306" s="212">
        <v>143</v>
      </c>
      <c r="BJ306" s="211">
        <v>0.94701986754966883</v>
      </c>
      <c r="BK306" s="212">
        <v>148</v>
      </c>
      <c r="BL306" s="211">
        <v>0.73267326732673266</v>
      </c>
      <c r="BM306" s="212">
        <v>69</v>
      </c>
      <c r="BN306" s="211">
        <v>0.46621621621621623</v>
      </c>
    </row>
    <row r="307" spans="3:66" x14ac:dyDescent="0.3">
      <c r="C307" s="186" t="s">
        <v>1414</v>
      </c>
      <c r="D307" s="219">
        <v>439</v>
      </c>
      <c r="E307" s="342">
        <v>342</v>
      </c>
      <c r="F307" s="220">
        <v>0.77904328018223234</v>
      </c>
      <c r="G307" s="342">
        <v>289</v>
      </c>
      <c r="H307" s="221">
        <v>0.84502923976608191</v>
      </c>
      <c r="I307" s="342">
        <v>327</v>
      </c>
      <c r="J307" s="221">
        <v>0.74487471526195903</v>
      </c>
      <c r="K307" s="342">
        <v>88</v>
      </c>
      <c r="L307" s="221">
        <v>0.26911314984709478</v>
      </c>
      <c r="M307" s="342">
        <v>274</v>
      </c>
      <c r="N307" s="221">
        <v>0.8379204892966361</v>
      </c>
      <c r="O307" s="342">
        <v>167</v>
      </c>
      <c r="P307" s="221">
        <v>0.5107033639143731</v>
      </c>
      <c r="Q307" s="219">
        <v>299</v>
      </c>
      <c r="R307" s="343">
        <v>0.87625418060200666</v>
      </c>
      <c r="S307" s="219">
        <v>262</v>
      </c>
      <c r="T307" s="221">
        <v>0.68109339407744873</v>
      </c>
      <c r="U307" s="219">
        <v>269</v>
      </c>
      <c r="V307" s="221">
        <v>0.6127562642369021</v>
      </c>
      <c r="W307" s="219">
        <v>115</v>
      </c>
      <c r="X307" s="344">
        <v>0.42750929368029739</v>
      </c>
      <c r="Y307" s="225">
        <v>28</v>
      </c>
      <c r="Z307" s="338">
        <v>19</v>
      </c>
      <c r="AA307" s="197">
        <v>0.6785714285714286</v>
      </c>
      <c r="AB307" s="336">
        <v>16</v>
      </c>
      <c r="AC307" s="37">
        <v>0.84210526315789469</v>
      </c>
      <c r="AD307" s="336">
        <v>12</v>
      </c>
      <c r="AE307" s="37">
        <v>0.42857142857142855</v>
      </c>
      <c r="AF307" s="336">
        <v>2</v>
      </c>
      <c r="AG307" s="37">
        <v>0.16666666666666666</v>
      </c>
      <c r="AH307" s="336">
        <v>9</v>
      </c>
      <c r="AI307" s="37">
        <v>0.75</v>
      </c>
      <c r="AJ307" s="336">
        <v>3</v>
      </c>
      <c r="AK307" s="37">
        <v>0.25</v>
      </c>
      <c r="AL307" s="207">
        <v>11</v>
      </c>
      <c r="AM307" s="208">
        <v>0.39285714285714285</v>
      </c>
      <c r="AN307" s="207">
        <v>11</v>
      </c>
      <c r="AO307" s="208">
        <v>1</v>
      </c>
      <c r="AP307" s="207">
        <v>10</v>
      </c>
      <c r="AQ307" s="208">
        <v>0.35714285714285715</v>
      </c>
      <c r="AR307" s="207">
        <v>3</v>
      </c>
      <c r="AS307" s="208">
        <v>0.3</v>
      </c>
      <c r="AT307" s="228">
        <v>397</v>
      </c>
      <c r="AU307" s="340">
        <v>314</v>
      </c>
      <c r="AV307" s="210">
        <v>0.79093198992443325</v>
      </c>
      <c r="AW307" s="334">
        <v>275</v>
      </c>
      <c r="AX307" s="211">
        <v>0.87579617834394907</v>
      </c>
      <c r="AY307" s="334">
        <v>306</v>
      </c>
      <c r="AZ307" s="211">
        <v>0.77078085642317384</v>
      </c>
      <c r="BA307" s="334">
        <v>86</v>
      </c>
      <c r="BB307" s="211">
        <v>0.28104575163398693</v>
      </c>
      <c r="BC307" s="334">
        <v>269</v>
      </c>
      <c r="BD307" s="211">
        <v>0.87908496732026142</v>
      </c>
      <c r="BE307" s="334">
        <v>163</v>
      </c>
      <c r="BF307" s="211">
        <v>0.5326797385620915</v>
      </c>
      <c r="BG307" s="212">
        <v>280</v>
      </c>
      <c r="BH307" s="211">
        <v>0.70528967254408059</v>
      </c>
      <c r="BI307" s="212">
        <v>259</v>
      </c>
      <c r="BJ307" s="211">
        <v>0.92500000000000004</v>
      </c>
      <c r="BK307" s="212">
        <v>251</v>
      </c>
      <c r="BL307" s="211">
        <v>0.63224181360201515</v>
      </c>
      <c r="BM307" s="212">
        <v>115</v>
      </c>
      <c r="BN307" s="211">
        <v>0.45816733067729082</v>
      </c>
    </row>
    <row r="308" spans="3:66" x14ac:dyDescent="0.3">
      <c r="C308" s="186" t="s">
        <v>1415</v>
      </c>
      <c r="D308" s="219">
        <v>422</v>
      </c>
      <c r="E308" s="342">
        <v>278</v>
      </c>
      <c r="F308" s="220">
        <v>0.65876777251184837</v>
      </c>
      <c r="G308" s="342">
        <v>176</v>
      </c>
      <c r="H308" s="221">
        <v>0.63309352517985606</v>
      </c>
      <c r="I308" s="342">
        <v>301</v>
      </c>
      <c r="J308" s="221">
        <v>0.71327014218009477</v>
      </c>
      <c r="K308" s="342">
        <v>76</v>
      </c>
      <c r="L308" s="221">
        <v>0.25249169435215946</v>
      </c>
      <c r="M308" s="342">
        <v>256</v>
      </c>
      <c r="N308" s="221">
        <v>0.85049833887043191</v>
      </c>
      <c r="O308" s="342">
        <v>161</v>
      </c>
      <c r="P308" s="221">
        <v>0.53488372093023251</v>
      </c>
      <c r="Q308" s="219">
        <v>281</v>
      </c>
      <c r="R308" s="343">
        <v>0.92526690391459077</v>
      </c>
      <c r="S308" s="219">
        <v>260</v>
      </c>
      <c r="T308" s="221">
        <v>0.66587677725118488</v>
      </c>
      <c r="U308" s="219">
        <v>227</v>
      </c>
      <c r="V308" s="221">
        <v>0.53791469194312791</v>
      </c>
      <c r="W308" s="219">
        <v>82</v>
      </c>
      <c r="X308" s="344">
        <v>0.36123348017621143</v>
      </c>
      <c r="Y308" s="225">
        <v>26</v>
      </c>
      <c r="Z308" s="338">
        <v>13</v>
      </c>
      <c r="AA308" s="197">
        <v>0.5</v>
      </c>
      <c r="AB308" s="336">
        <v>6</v>
      </c>
      <c r="AC308" s="37">
        <v>0.46153846153846156</v>
      </c>
      <c r="AD308" s="336">
        <v>10</v>
      </c>
      <c r="AE308" s="37">
        <v>0.38461538461538464</v>
      </c>
      <c r="AF308" s="336">
        <v>1</v>
      </c>
      <c r="AG308" s="37">
        <v>0.1</v>
      </c>
      <c r="AH308" s="336">
        <v>7</v>
      </c>
      <c r="AI308" s="37">
        <v>0.7</v>
      </c>
      <c r="AJ308" s="336">
        <v>2</v>
      </c>
      <c r="AK308" s="37">
        <v>0.2</v>
      </c>
      <c r="AL308" s="207">
        <v>8</v>
      </c>
      <c r="AM308" s="208">
        <v>0.30769230769230771</v>
      </c>
      <c r="AN308" s="207">
        <v>7</v>
      </c>
      <c r="AO308" s="208">
        <v>0.875</v>
      </c>
      <c r="AP308" s="207">
        <v>6</v>
      </c>
      <c r="AQ308" s="208">
        <v>0.23076923076923078</v>
      </c>
      <c r="AR308" s="207">
        <v>0</v>
      </c>
      <c r="AS308" s="208">
        <v>0</v>
      </c>
      <c r="AT308" s="228">
        <v>395</v>
      </c>
      <c r="AU308" s="340">
        <v>264</v>
      </c>
      <c r="AV308" s="210">
        <v>0.66835443037974684</v>
      </c>
      <c r="AW308" s="334">
        <v>177</v>
      </c>
      <c r="AX308" s="211">
        <v>0.67045454545454541</v>
      </c>
      <c r="AY308" s="334">
        <v>290</v>
      </c>
      <c r="AZ308" s="211">
        <v>0.73417721518987344</v>
      </c>
      <c r="BA308" s="334">
        <v>74</v>
      </c>
      <c r="BB308" s="211">
        <v>0.25517241379310346</v>
      </c>
      <c r="BC308" s="334">
        <v>252</v>
      </c>
      <c r="BD308" s="211">
        <v>0.86896551724137927</v>
      </c>
      <c r="BE308" s="334">
        <v>161</v>
      </c>
      <c r="BF308" s="211">
        <v>0.55517241379310345</v>
      </c>
      <c r="BG308" s="212">
        <v>272</v>
      </c>
      <c r="BH308" s="211">
        <v>0.68860759493670887</v>
      </c>
      <c r="BI308" s="212">
        <v>257</v>
      </c>
      <c r="BJ308" s="211">
        <v>0.94485294117647056</v>
      </c>
      <c r="BK308" s="212">
        <v>220</v>
      </c>
      <c r="BL308" s="211">
        <v>0.55696202531645567</v>
      </c>
      <c r="BM308" s="212">
        <v>84</v>
      </c>
      <c r="BN308" s="211">
        <v>0.38181818181818183</v>
      </c>
    </row>
    <row r="309" spans="3:66" x14ac:dyDescent="0.3">
      <c r="C309" s="186" t="s">
        <v>1416</v>
      </c>
      <c r="D309" s="219">
        <v>129</v>
      </c>
      <c r="E309" s="342">
        <v>125</v>
      </c>
      <c r="F309" s="220">
        <v>0.96899224806201545</v>
      </c>
      <c r="G309" s="342">
        <v>95</v>
      </c>
      <c r="H309" s="221">
        <v>0.76</v>
      </c>
      <c r="I309" s="342">
        <v>124</v>
      </c>
      <c r="J309" s="221">
        <v>0.96124031007751942</v>
      </c>
      <c r="K309" s="342">
        <v>25</v>
      </c>
      <c r="L309" s="221">
        <v>0.20161290322580644</v>
      </c>
      <c r="M309" s="342">
        <v>117</v>
      </c>
      <c r="N309" s="221">
        <v>0.94354838709677424</v>
      </c>
      <c r="O309" s="342">
        <v>71</v>
      </c>
      <c r="P309" s="221">
        <v>0.57258064516129037</v>
      </c>
      <c r="Q309" s="219">
        <v>112</v>
      </c>
      <c r="R309" s="343">
        <v>0.9107142857142857</v>
      </c>
      <c r="S309" s="219">
        <v>102</v>
      </c>
      <c r="T309" s="221">
        <v>0.86821705426356588</v>
      </c>
      <c r="U309" s="219">
        <v>108</v>
      </c>
      <c r="V309" s="221">
        <v>0.83720930232558144</v>
      </c>
      <c r="W309" s="219">
        <v>45</v>
      </c>
      <c r="X309" s="344">
        <v>0.41666666666666669</v>
      </c>
      <c r="Y309" s="225">
        <v>14</v>
      </c>
      <c r="Z309" s="338">
        <v>12</v>
      </c>
      <c r="AA309" s="197">
        <v>0.8571428571428571</v>
      </c>
      <c r="AB309" s="336">
        <v>8</v>
      </c>
      <c r="AC309" s="37">
        <v>0.66666666666666663</v>
      </c>
      <c r="AD309" s="336">
        <v>11</v>
      </c>
      <c r="AE309" s="37">
        <v>0.7857142857142857</v>
      </c>
      <c r="AF309" s="336">
        <v>2</v>
      </c>
      <c r="AG309" s="37">
        <v>0.18181818181818182</v>
      </c>
      <c r="AH309" s="336">
        <v>9</v>
      </c>
      <c r="AI309" s="37">
        <v>0.81818181818181823</v>
      </c>
      <c r="AJ309" s="336">
        <v>3</v>
      </c>
      <c r="AK309" s="37">
        <v>0.27272727272727271</v>
      </c>
      <c r="AL309" s="207">
        <v>9</v>
      </c>
      <c r="AM309" s="208">
        <v>0.6428571428571429</v>
      </c>
      <c r="AN309" s="207">
        <v>9</v>
      </c>
      <c r="AO309" s="208">
        <v>1</v>
      </c>
      <c r="AP309" s="207">
        <v>8</v>
      </c>
      <c r="AQ309" s="208">
        <v>0.5714285714285714</v>
      </c>
      <c r="AR309" s="207">
        <v>2</v>
      </c>
      <c r="AS309" s="208">
        <v>0.25</v>
      </c>
      <c r="AT309" s="228">
        <v>113</v>
      </c>
      <c r="AU309" s="340">
        <v>111</v>
      </c>
      <c r="AV309" s="210">
        <v>0.98230088495575218</v>
      </c>
      <c r="AW309" s="334">
        <v>86</v>
      </c>
      <c r="AX309" s="211">
        <v>0.77477477477477474</v>
      </c>
      <c r="AY309" s="334">
        <v>111</v>
      </c>
      <c r="AZ309" s="211">
        <v>0.98230088495575218</v>
      </c>
      <c r="BA309" s="334">
        <v>22</v>
      </c>
      <c r="BB309" s="211">
        <v>0.1981981981981982</v>
      </c>
      <c r="BC309" s="334">
        <v>108</v>
      </c>
      <c r="BD309" s="211">
        <v>0.97297297297297303</v>
      </c>
      <c r="BE309" s="334">
        <v>68</v>
      </c>
      <c r="BF309" s="211">
        <v>0.61261261261261257</v>
      </c>
      <c r="BG309" s="212">
        <v>101</v>
      </c>
      <c r="BH309" s="211">
        <v>0.89380530973451322</v>
      </c>
      <c r="BI309" s="212">
        <v>93</v>
      </c>
      <c r="BJ309" s="211">
        <v>0.92079207920792083</v>
      </c>
      <c r="BK309" s="212">
        <v>98</v>
      </c>
      <c r="BL309" s="211">
        <v>0.86725663716814161</v>
      </c>
      <c r="BM309" s="212">
        <v>43</v>
      </c>
      <c r="BN309" s="211">
        <v>0.43877551020408162</v>
      </c>
    </row>
    <row r="310" spans="3:66" x14ac:dyDescent="0.3">
      <c r="C310" s="186" t="s">
        <v>1411</v>
      </c>
      <c r="D310" s="219">
        <v>371</v>
      </c>
      <c r="E310" s="342">
        <v>322</v>
      </c>
      <c r="F310" s="220">
        <v>0.86792452830188682</v>
      </c>
      <c r="G310" s="342">
        <v>211</v>
      </c>
      <c r="H310" s="221">
        <v>0.65527950310559002</v>
      </c>
      <c r="I310" s="342">
        <v>317</v>
      </c>
      <c r="J310" s="221">
        <v>0.85444743935309975</v>
      </c>
      <c r="K310" s="342">
        <v>95</v>
      </c>
      <c r="L310" s="221">
        <v>0.29968454258675081</v>
      </c>
      <c r="M310" s="342">
        <v>281</v>
      </c>
      <c r="N310" s="221">
        <v>0.88643533123028395</v>
      </c>
      <c r="O310" s="342">
        <v>185</v>
      </c>
      <c r="P310" s="221">
        <v>0.58359621451104104</v>
      </c>
      <c r="Q310" s="219">
        <v>306</v>
      </c>
      <c r="R310" s="343">
        <v>0.88888888888888884</v>
      </c>
      <c r="S310" s="219">
        <v>272</v>
      </c>
      <c r="T310" s="221">
        <v>0.82479784366576825</v>
      </c>
      <c r="U310" s="219">
        <v>275</v>
      </c>
      <c r="V310" s="221">
        <v>0.74123989218328845</v>
      </c>
      <c r="W310" s="219">
        <v>99</v>
      </c>
      <c r="X310" s="344">
        <v>0.36</v>
      </c>
      <c r="Y310" s="225">
        <v>29</v>
      </c>
      <c r="Z310" s="338">
        <v>21</v>
      </c>
      <c r="AA310" s="197">
        <v>0.72413793103448276</v>
      </c>
      <c r="AB310" s="336">
        <v>13</v>
      </c>
      <c r="AC310" s="37">
        <v>0.61904761904761907</v>
      </c>
      <c r="AD310" s="336">
        <v>18</v>
      </c>
      <c r="AE310" s="37">
        <v>0.62068965517241381</v>
      </c>
      <c r="AF310" s="336">
        <v>3</v>
      </c>
      <c r="AG310" s="37">
        <v>0.16666666666666666</v>
      </c>
      <c r="AH310" s="336">
        <v>16</v>
      </c>
      <c r="AI310" s="37">
        <v>0.88888888888888884</v>
      </c>
      <c r="AJ310" s="336">
        <v>6</v>
      </c>
      <c r="AK310" s="37">
        <v>0.33333333333333331</v>
      </c>
      <c r="AL310" s="207">
        <v>16</v>
      </c>
      <c r="AM310" s="208">
        <v>0.55172413793103448</v>
      </c>
      <c r="AN310" s="207">
        <v>13</v>
      </c>
      <c r="AO310" s="208">
        <v>0.8125</v>
      </c>
      <c r="AP310" s="207">
        <v>13</v>
      </c>
      <c r="AQ310" s="208">
        <v>0.44827586206896552</v>
      </c>
      <c r="AR310" s="207">
        <v>3</v>
      </c>
      <c r="AS310" s="208">
        <v>0.23076923076923078</v>
      </c>
      <c r="AT310" s="228">
        <v>336</v>
      </c>
      <c r="AU310" s="340">
        <v>296</v>
      </c>
      <c r="AV310" s="210">
        <v>0.88095238095238093</v>
      </c>
      <c r="AW310" s="334">
        <v>198</v>
      </c>
      <c r="AX310" s="211">
        <v>0.66891891891891897</v>
      </c>
      <c r="AY310" s="334">
        <v>295</v>
      </c>
      <c r="AZ310" s="211">
        <v>0.87797619047619047</v>
      </c>
      <c r="BA310" s="334">
        <v>93</v>
      </c>
      <c r="BB310" s="211">
        <v>0.31525423728813562</v>
      </c>
      <c r="BC310" s="334">
        <v>267</v>
      </c>
      <c r="BD310" s="211">
        <v>0.90508474576271192</v>
      </c>
      <c r="BE310" s="334">
        <v>179</v>
      </c>
      <c r="BF310" s="211">
        <v>0.60677966101694913</v>
      </c>
      <c r="BG310" s="212">
        <v>286</v>
      </c>
      <c r="BH310" s="211">
        <v>0.85119047619047616</v>
      </c>
      <c r="BI310" s="212">
        <v>262</v>
      </c>
      <c r="BJ310" s="211">
        <v>0.91608391608391604</v>
      </c>
      <c r="BK310" s="212">
        <v>258</v>
      </c>
      <c r="BL310" s="211">
        <v>0.7678571428571429</v>
      </c>
      <c r="BM310" s="212">
        <v>98</v>
      </c>
      <c r="BN310" s="211">
        <v>0.37984496124031009</v>
      </c>
    </row>
    <row r="311" spans="3:66" x14ac:dyDescent="0.3">
      <c r="C311" s="195" t="s">
        <v>242</v>
      </c>
      <c r="D311" s="219">
        <v>2719</v>
      </c>
      <c r="E311" s="342">
        <v>2272</v>
      </c>
      <c r="F311" s="220">
        <v>0.83560132401618237</v>
      </c>
      <c r="G311" s="342">
        <v>1566</v>
      </c>
      <c r="H311" s="221">
        <v>0.68926056338028174</v>
      </c>
      <c r="I311" s="342">
        <v>2330</v>
      </c>
      <c r="J311" s="221">
        <v>0.85693269584406029</v>
      </c>
      <c r="K311" s="342">
        <v>612</v>
      </c>
      <c r="L311" s="221">
        <v>0.26266094420600861</v>
      </c>
      <c r="M311" s="342">
        <v>2090</v>
      </c>
      <c r="N311" s="221">
        <v>0.89699570815450647</v>
      </c>
      <c r="O311" s="342">
        <v>1324</v>
      </c>
      <c r="P311" s="221">
        <v>0.56824034334763951</v>
      </c>
      <c r="Q311" s="219">
        <v>2205</v>
      </c>
      <c r="R311" s="343">
        <v>0.9129251700680272</v>
      </c>
      <c r="S311" s="219">
        <v>2013</v>
      </c>
      <c r="T311" s="221">
        <v>0.81095991173225446</v>
      </c>
      <c r="U311" s="219">
        <v>2004</v>
      </c>
      <c r="V311" s="221">
        <v>0.73703567488047073</v>
      </c>
      <c r="W311" s="219">
        <v>801</v>
      </c>
      <c r="X311" s="344">
        <v>0.39970059880239522</v>
      </c>
      <c r="Y311" s="225">
        <v>164</v>
      </c>
      <c r="Z311" s="338">
        <v>105</v>
      </c>
      <c r="AA311" s="197">
        <v>0.6402439024390244</v>
      </c>
      <c r="AB311" s="336">
        <v>79</v>
      </c>
      <c r="AC311" s="37">
        <v>0.75238095238095237</v>
      </c>
      <c r="AD311" s="336">
        <v>105</v>
      </c>
      <c r="AE311" s="37">
        <v>0.6402439024390244</v>
      </c>
      <c r="AF311" s="336">
        <v>20</v>
      </c>
      <c r="AG311" s="37">
        <v>0.19047619047619047</v>
      </c>
      <c r="AH311" s="336">
        <v>95</v>
      </c>
      <c r="AI311" s="37">
        <v>0.90476190476190477</v>
      </c>
      <c r="AJ311" s="336">
        <v>45</v>
      </c>
      <c r="AK311" s="37">
        <v>0.42857142857142855</v>
      </c>
      <c r="AL311" s="207">
        <v>91</v>
      </c>
      <c r="AM311" s="208">
        <v>0.55487804878048785</v>
      </c>
      <c r="AN311" s="207">
        <v>90</v>
      </c>
      <c r="AO311" s="208">
        <v>0.98901098901098905</v>
      </c>
      <c r="AP311" s="207">
        <v>72</v>
      </c>
      <c r="AQ311" s="208">
        <v>0.43902439024390244</v>
      </c>
      <c r="AR311" s="207">
        <v>29</v>
      </c>
      <c r="AS311" s="208">
        <v>0.40277777777777779</v>
      </c>
      <c r="AT311" s="228">
        <v>2530</v>
      </c>
      <c r="AU311" s="340">
        <v>2153</v>
      </c>
      <c r="AV311" s="210">
        <v>0.85098814229249009</v>
      </c>
      <c r="AW311" s="334">
        <v>1506</v>
      </c>
      <c r="AX311" s="211">
        <v>0.6994890849976777</v>
      </c>
      <c r="AY311" s="334">
        <v>2210</v>
      </c>
      <c r="AZ311" s="211">
        <v>0.87351778656126478</v>
      </c>
      <c r="BA311" s="334">
        <v>589</v>
      </c>
      <c r="BB311" s="211">
        <v>0.2665158371040724</v>
      </c>
      <c r="BC311" s="334">
        <v>2026</v>
      </c>
      <c r="BD311" s="211">
        <v>0.91674208144796376</v>
      </c>
      <c r="BE311" s="334">
        <v>1285</v>
      </c>
      <c r="BF311" s="211">
        <v>0.58144796380090502</v>
      </c>
      <c r="BG311" s="212">
        <v>2102</v>
      </c>
      <c r="BH311" s="211">
        <v>0.83083003952569168</v>
      </c>
      <c r="BI311" s="212">
        <v>1973</v>
      </c>
      <c r="BJ311" s="211">
        <v>0.93862987630827788</v>
      </c>
      <c r="BK311" s="212">
        <v>1922</v>
      </c>
      <c r="BL311" s="211">
        <v>0.75968379446640322</v>
      </c>
      <c r="BM311" s="212">
        <v>780</v>
      </c>
      <c r="BN311" s="211">
        <v>0.40582726326742974</v>
      </c>
    </row>
    <row r="312" spans="3:66" x14ac:dyDescent="0.3">
      <c r="C312" s="186" t="s">
        <v>1417</v>
      </c>
      <c r="D312" s="219">
        <v>443</v>
      </c>
      <c r="E312" s="342">
        <v>401</v>
      </c>
      <c r="F312" s="220">
        <v>0.90519187358916475</v>
      </c>
      <c r="G312" s="342">
        <v>328</v>
      </c>
      <c r="H312" s="221">
        <v>0.81795511221945139</v>
      </c>
      <c r="I312" s="342">
        <v>401</v>
      </c>
      <c r="J312" s="221">
        <v>0.90519187358916475</v>
      </c>
      <c r="K312" s="342">
        <v>94</v>
      </c>
      <c r="L312" s="221">
        <v>0.23441396508728179</v>
      </c>
      <c r="M312" s="342">
        <v>359</v>
      </c>
      <c r="N312" s="221">
        <v>0.89526184538653364</v>
      </c>
      <c r="O312" s="342">
        <v>240</v>
      </c>
      <c r="P312" s="221">
        <v>0.59850374064837908</v>
      </c>
      <c r="Q312" s="219">
        <v>376</v>
      </c>
      <c r="R312" s="343">
        <v>0.88563829787234039</v>
      </c>
      <c r="S312" s="219">
        <v>333</v>
      </c>
      <c r="T312" s="221">
        <v>0.84875846501128671</v>
      </c>
      <c r="U312" s="219">
        <v>361</v>
      </c>
      <c r="V312" s="221">
        <v>0.8148984198645598</v>
      </c>
      <c r="W312" s="219">
        <v>170</v>
      </c>
      <c r="X312" s="344">
        <v>0.47091412742382271</v>
      </c>
      <c r="Y312" s="225">
        <v>34</v>
      </c>
      <c r="Z312" s="338">
        <v>26</v>
      </c>
      <c r="AA312" s="197">
        <v>0.76470588235294112</v>
      </c>
      <c r="AB312" s="336">
        <v>22</v>
      </c>
      <c r="AC312" s="37">
        <v>0.84615384615384615</v>
      </c>
      <c r="AD312" s="336">
        <v>26</v>
      </c>
      <c r="AE312" s="37">
        <v>0.76470588235294112</v>
      </c>
      <c r="AF312" s="336">
        <v>7</v>
      </c>
      <c r="AG312" s="37">
        <v>0.26923076923076922</v>
      </c>
      <c r="AH312" s="336">
        <v>23</v>
      </c>
      <c r="AI312" s="37">
        <v>0.88461538461538458</v>
      </c>
      <c r="AJ312" s="336">
        <v>17</v>
      </c>
      <c r="AK312" s="37">
        <v>0.65384615384615385</v>
      </c>
      <c r="AL312" s="207">
        <v>25</v>
      </c>
      <c r="AM312" s="208">
        <v>0.73529411764705888</v>
      </c>
      <c r="AN312" s="207">
        <v>25</v>
      </c>
      <c r="AO312" s="208">
        <v>1</v>
      </c>
      <c r="AP312" s="207">
        <v>22</v>
      </c>
      <c r="AQ312" s="208">
        <v>0.6470588235294118</v>
      </c>
      <c r="AR312" s="207">
        <v>14</v>
      </c>
      <c r="AS312" s="208">
        <v>0.63636363636363635</v>
      </c>
      <c r="AT312" s="228">
        <v>406</v>
      </c>
      <c r="AU312" s="340">
        <v>372</v>
      </c>
      <c r="AV312" s="210">
        <v>0.91625615763546797</v>
      </c>
      <c r="AW312" s="334">
        <v>311</v>
      </c>
      <c r="AX312" s="211">
        <v>0.83602150537634412</v>
      </c>
      <c r="AY312" s="334">
        <v>372</v>
      </c>
      <c r="AZ312" s="211">
        <v>0.91625615763546797</v>
      </c>
      <c r="BA312" s="334">
        <v>86</v>
      </c>
      <c r="BB312" s="211">
        <v>0.23118279569892472</v>
      </c>
      <c r="BC312" s="334">
        <v>340</v>
      </c>
      <c r="BD312" s="211">
        <v>0.91397849462365588</v>
      </c>
      <c r="BE312" s="334">
        <v>224</v>
      </c>
      <c r="BF312" s="211">
        <v>0.60215053763440862</v>
      </c>
      <c r="BG312" s="212">
        <v>349</v>
      </c>
      <c r="BH312" s="211">
        <v>0.85960591133004927</v>
      </c>
      <c r="BI312" s="212">
        <v>315</v>
      </c>
      <c r="BJ312" s="211">
        <v>0.90257879656160456</v>
      </c>
      <c r="BK312" s="212">
        <v>337</v>
      </c>
      <c r="BL312" s="211">
        <v>0.83004926108374388</v>
      </c>
      <c r="BM312" s="212">
        <v>159</v>
      </c>
      <c r="BN312" s="211">
        <v>0.47181008902077154</v>
      </c>
    </row>
    <row r="313" spans="3:66" x14ac:dyDescent="0.3">
      <c r="C313" s="186" t="s">
        <v>1418</v>
      </c>
      <c r="D313" s="219">
        <v>359</v>
      </c>
      <c r="E313" s="342">
        <v>322</v>
      </c>
      <c r="F313" s="220">
        <v>0.89693593314763231</v>
      </c>
      <c r="G313" s="342">
        <v>193</v>
      </c>
      <c r="H313" s="221">
        <v>0.59937888198757761</v>
      </c>
      <c r="I313" s="342">
        <v>320</v>
      </c>
      <c r="J313" s="221">
        <v>0.89136490250696376</v>
      </c>
      <c r="K313" s="342">
        <v>87</v>
      </c>
      <c r="L313" s="221">
        <v>0.27187499999999998</v>
      </c>
      <c r="M313" s="342">
        <v>289</v>
      </c>
      <c r="N313" s="221">
        <v>0.90312499999999996</v>
      </c>
      <c r="O313" s="342">
        <v>178</v>
      </c>
      <c r="P313" s="221">
        <v>0.55625000000000002</v>
      </c>
      <c r="Q313" s="219">
        <v>306</v>
      </c>
      <c r="R313" s="343">
        <v>0.92483660130718959</v>
      </c>
      <c r="S313" s="219">
        <v>283</v>
      </c>
      <c r="T313" s="221">
        <v>0.85236768802228413</v>
      </c>
      <c r="U313" s="219">
        <v>289</v>
      </c>
      <c r="V313" s="221">
        <v>0.80501392757660162</v>
      </c>
      <c r="W313" s="219">
        <v>97</v>
      </c>
      <c r="X313" s="344">
        <v>0.33564013840830448</v>
      </c>
      <c r="Y313" s="225">
        <v>17</v>
      </c>
      <c r="Z313" s="338">
        <v>11</v>
      </c>
      <c r="AA313" s="197">
        <v>0.6470588235294118</v>
      </c>
      <c r="AB313" s="336">
        <v>7</v>
      </c>
      <c r="AC313" s="37">
        <v>0.63636363636363635</v>
      </c>
      <c r="AD313" s="336">
        <v>11</v>
      </c>
      <c r="AE313" s="37">
        <v>0.6470588235294118</v>
      </c>
      <c r="AF313" s="336">
        <v>2</v>
      </c>
      <c r="AG313" s="37">
        <v>0.18181818181818182</v>
      </c>
      <c r="AH313" s="336">
        <v>10</v>
      </c>
      <c r="AI313" s="37">
        <v>0.90909090909090906</v>
      </c>
      <c r="AJ313" s="336">
        <v>6</v>
      </c>
      <c r="AK313" s="37">
        <v>0.54545454545454541</v>
      </c>
      <c r="AL313" s="207">
        <v>10</v>
      </c>
      <c r="AM313" s="208">
        <v>0.58823529411764708</v>
      </c>
      <c r="AN313" s="207">
        <v>10</v>
      </c>
      <c r="AO313" s="208">
        <v>1</v>
      </c>
      <c r="AP313" s="207">
        <v>8</v>
      </c>
      <c r="AQ313" s="208">
        <v>0.47058823529411764</v>
      </c>
      <c r="AR313" s="207">
        <v>3</v>
      </c>
      <c r="AS313" s="208">
        <v>0.375</v>
      </c>
      <c r="AT313" s="228">
        <v>340</v>
      </c>
      <c r="AU313" s="340">
        <v>309</v>
      </c>
      <c r="AV313" s="210">
        <v>0.9088235294117647</v>
      </c>
      <c r="AW313" s="334">
        <v>192</v>
      </c>
      <c r="AX313" s="211">
        <v>0.62135922330097082</v>
      </c>
      <c r="AY313" s="334">
        <v>308</v>
      </c>
      <c r="AZ313" s="211">
        <v>0.90588235294117647</v>
      </c>
      <c r="BA313" s="334">
        <v>82</v>
      </c>
      <c r="BB313" s="211">
        <v>0.26623376623376621</v>
      </c>
      <c r="BC313" s="334">
        <v>279</v>
      </c>
      <c r="BD313" s="211">
        <v>0.9058441558441559</v>
      </c>
      <c r="BE313" s="334">
        <v>170</v>
      </c>
      <c r="BF313" s="211">
        <v>0.55194805194805197</v>
      </c>
      <c r="BG313" s="212">
        <v>295</v>
      </c>
      <c r="BH313" s="211">
        <v>0.86764705882352944</v>
      </c>
      <c r="BI313" s="212">
        <v>277</v>
      </c>
      <c r="BJ313" s="211">
        <v>0.93898305084745759</v>
      </c>
      <c r="BK313" s="212">
        <v>280</v>
      </c>
      <c r="BL313" s="211">
        <v>0.82352941176470584</v>
      </c>
      <c r="BM313" s="212">
        <v>97</v>
      </c>
      <c r="BN313" s="211">
        <v>0.34642857142857142</v>
      </c>
    </row>
    <row r="314" spans="3:66" x14ac:dyDescent="0.3">
      <c r="C314" s="186" t="s">
        <v>1419</v>
      </c>
      <c r="D314" s="219">
        <v>223</v>
      </c>
      <c r="E314" s="342">
        <v>186</v>
      </c>
      <c r="F314" s="220">
        <v>0.8340807174887892</v>
      </c>
      <c r="G314" s="342">
        <v>125</v>
      </c>
      <c r="H314" s="221">
        <v>0.67204301075268813</v>
      </c>
      <c r="I314" s="342">
        <v>182</v>
      </c>
      <c r="J314" s="221">
        <v>0.81614349775784756</v>
      </c>
      <c r="K314" s="342">
        <v>62</v>
      </c>
      <c r="L314" s="221">
        <v>0.34065934065934067</v>
      </c>
      <c r="M314" s="342">
        <v>171</v>
      </c>
      <c r="N314" s="221">
        <v>0.93956043956043955</v>
      </c>
      <c r="O314" s="342">
        <v>119</v>
      </c>
      <c r="P314" s="221">
        <v>0.65384615384615385</v>
      </c>
      <c r="Q314" s="219">
        <v>175</v>
      </c>
      <c r="R314" s="343">
        <v>0.94857142857142862</v>
      </c>
      <c r="S314" s="219">
        <v>166</v>
      </c>
      <c r="T314" s="221">
        <v>0.7847533632286996</v>
      </c>
      <c r="U314" s="219">
        <v>161</v>
      </c>
      <c r="V314" s="221">
        <v>0.72197309417040356</v>
      </c>
      <c r="W314" s="219">
        <v>74</v>
      </c>
      <c r="X314" s="344">
        <v>0.45962732919254656</v>
      </c>
      <c r="Y314" s="225">
        <v>15</v>
      </c>
      <c r="Z314" s="338">
        <v>11</v>
      </c>
      <c r="AA314" s="197">
        <v>0.73333333333333328</v>
      </c>
      <c r="AB314" s="336">
        <v>8</v>
      </c>
      <c r="AC314" s="37">
        <v>0.72727272727272729</v>
      </c>
      <c r="AD314" s="336">
        <v>7</v>
      </c>
      <c r="AE314" s="37">
        <v>0.46666666666666667</v>
      </c>
      <c r="AF314" s="336">
        <v>1</v>
      </c>
      <c r="AG314" s="37">
        <v>0.14285714285714285</v>
      </c>
      <c r="AH314" s="336">
        <v>7</v>
      </c>
      <c r="AI314" s="37">
        <v>1</v>
      </c>
      <c r="AJ314" s="336">
        <v>3</v>
      </c>
      <c r="AK314" s="37">
        <v>0.42857142857142855</v>
      </c>
      <c r="AL314" s="207">
        <v>6</v>
      </c>
      <c r="AM314" s="208">
        <v>0.4</v>
      </c>
      <c r="AN314" s="207">
        <v>6</v>
      </c>
      <c r="AO314" s="208">
        <v>1</v>
      </c>
      <c r="AP314" s="207">
        <v>5</v>
      </c>
      <c r="AQ314" s="208">
        <v>0.33333333333333331</v>
      </c>
      <c r="AR314" s="207">
        <v>2</v>
      </c>
      <c r="AS314" s="208">
        <v>0.4</v>
      </c>
      <c r="AT314" s="228">
        <v>206</v>
      </c>
      <c r="AU314" s="340">
        <v>175</v>
      </c>
      <c r="AV314" s="210">
        <v>0.84951456310679607</v>
      </c>
      <c r="AW314" s="334">
        <v>119</v>
      </c>
      <c r="AX314" s="211">
        <v>0.68</v>
      </c>
      <c r="AY314" s="334">
        <v>174</v>
      </c>
      <c r="AZ314" s="211">
        <v>0.84466019417475724</v>
      </c>
      <c r="BA314" s="334">
        <v>63</v>
      </c>
      <c r="BB314" s="211">
        <v>0.36206896551724138</v>
      </c>
      <c r="BC314" s="334">
        <v>167</v>
      </c>
      <c r="BD314" s="211">
        <v>0.95977011494252873</v>
      </c>
      <c r="BE314" s="334">
        <v>118</v>
      </c>
      <c r="BF314" s="211">
        <v>0.67816091954022983</v>
      </c>
      <c r="BG314" s="212">
        <v>169</v>
      </c>
      <c r="BH314" s="211">
        <v>0.82038834951456308</v>
      </c>
      <c r="BI314" s="212">
        <v>164</v>
      </c>
      <c r="BJ314" s="211">
        <v>0.97041420118343191</v>
      </c>
      <c r="BK314" s="212">
        <v>156</v>
      </c>
      <c r="BL314" s="211">
        <v>0.75728155339805825</v>
      </c>
      <c r="BM314" s="212">
        <v>73</v>
      </c>
      <c r="BN314" s="211">
        <v>0.46794871794871795</v>
      </c>
    </row>
    <row r="315" spans="3:66" x14ac:dyDescent="0.3">
      <c r="C315" s="186" t="s">
        <v>1420</v>
      </c>
      <c r="D315" s="219">
        <v>518</v>
      </c>
      <c r="E315" s="342">
        <v>401</v>
      </c>
      <c r="F315" s="220">
        <v>0.77413127413127414</v>
      </c>
      <c r="G315" s="342">
        <v>315</v>
      </c>
      <c r="H315" s="221">
        <v>0.78553615960099754</v>
      </c>
      <c r="I315" s="342">
        <v>427</v>
      </c>
      <c r="J315" s="221">
        <v>0.82432432432432434</v>
      </c>
      <c r="K315" s="342">
        <v>112</v>
      </c>
      <c r="L315" s="221">
        <v>0.26229508196721313</v>
      </c>
      <c r="M315" s="342">
        <v>392</v>
      </c>
      <c r="N315" s="221">
        <v>0.91803278688524592</v>
      </c>
      <c r="O315" s="342">
        <v>253</v>
      </c>
      <c r="P315" s="221">
        <v>0.59250585480093676</v>
      </c>
      <c r="Q315" s="219">
        <v>401</v>
      </c>
      <c r="R315" s="343">
        <v>0.9177057356608479</v>
      </c>
      <c r="S315" s="219">
        <v>368</v>
      </c>
      <c r="T315" s="221">
        <v>0.77413127413127414</v>
      </c>
      <c r="U315" s="219">
        <v>348</v>
      </c>
      <c r="V315" s="221">
        <v>0.6718146718146718</v>
      </c>
      <c r="W315" s="219">
        <v>161</v>
      </c>
      <c r="X315" s="344">
        <v>0.46264367816091956</v>
      </c>
      <c r="Y315" s="225">
        <v>27</v>
      </c>
      <c r="Z315" s="338">
        <v>13</v>
      </c>
      <c r="AA315" s="197">
        <v>0.48148148148148145</v>
      </c>
      <c r="AB315" s="336">
        <v>13</v>
      </c>
      <c r="AC315" s="37">
        <v>1</v>
      </c>
      <c r="AD315" s="336">
        <v>17</v>
      </c>
      <c r="AE315" s="37">
        <v>0.62962962962962965</v>
      </c>
      <c r="AF315" s="336">
        <v>4</v>
      </c>
      <c r="AG315" s="37">
        <v>0.23529411764705882</v>
      </c>
      <c r="AH315" s="336">
        <v>16</v>
      </c>
      <c r="AI315" s="37">
        <v>0.94117647058823528</v>
      </c>
      <c r="AJ315" s="336">
        <v>7</v>
      </c>
      <c r="AK315" s="37">
        <v>0.41176470588235292</v>
      </c>
      <c r="AL315" s="207">
        <v>16</v>
      </c>
      <c r="AM315" s="208">
        <v>0.59259259259259256</v>
      </c>
      <c r="AN315" s="207">
        <v>16</v>
      </c>
      <c r="AO315" s="208">
        <v>1</v>
      </c>
      <c r="AP315" s="207">
        <v>11</v>
      </c>
      <c r="AQ315" s="208">
        <v>0.40740740740740738</v>
      </c>
      <c r="AR315" s="207">
        <v>4</v>
      </c>
      <c r="AS315" s="208">
        <v>0.36363636363636365</v>
      </c>
      <c r="AT315" s="228">
        <v>489</v>
      </c>
      <c r="AU315" s="340">
        <v>387</v>
      </c>
      <c r="AV315" s="210">
        <v>0.79141104294478526</v>
      </c>
      <c r="AW315" s="334">
        <v>303</v>
      </c>
      <c r="AX315" s="211">
        <v>0.78294573643410847</v>
      </c>
      <c r="AY315" s="334">
        <v>409</v>
      </c>
      <c r="AZ315" s="211">
        <v>0.83640081799591004</v>
      </c>
      <c r="BA315" s="334">
        <v>109</v>
      </c>
      <c r="BB315" s="211">
        <v>0.2665036674816626</v>
      </c>
      <c r="BC315" s="334">
        <v>382</v>
      </c>
      <c r="BD315" s="211">
        <v>0.93398533007334961</v>
      </c>
      <c r="BE315" s="334">
        <v>247</v>
      </c>
      <c r="BF315" s="211">
        <v>0.60391198044009775</v>
      </c>
      <c r="BG315" s="212">
        <v>384</v>
      </c>
      <c r="BH315" s="211">
        <v>0.78527607361963192</v>
      </c>
      <c r="BI315" s="212">
        <v>363</v>
      </c>
      <c r="BJ315" s="211">
        <v>0.9453125</v>
      </c>
      <c r="BK315" s="212">
        <v>336</v>
      </c>
      <c r="BL315" s="211">
        <v>0.68711656441717794</v>
      </c>
      <c r="BM315" s="212">
        <v>158</v>
      </c>
      <c r="BN315" s="211">
        <v>0.47023809523809523</v>
      </c>
    </row>
    <row r="316" spans="3:66" x14ac:dyDescent="0.3">
      <c r="C316" s="186" t="s">
        <v>1421</v>
      </c>
      <c r="D316" s="219">
        <v>803</v>
      </c>
      <c r="E316" s="342">
        <v>694</v>
      </c>
      <c r="F316" s="220">
        <v>0.8642590286425903</v>
      </c>
      <c r="G316" s="342">
        <v>443</v>
      </c>
      <c r="H316" s="221">
        <v>0.63832853025936598</v>
      </c>
      <c r="I316" s="342">
        <v>683</v>
      </c>
      <c r="J316" s="221">
        <v>0.85056039850560394</v>
      </c>
      <c r="K316" s="342">
        <v>178</v>
      </c>
      <c r="L316" s="221">
        <v>0.26061493411420206</v>
      </c>
      <c r="M316" s="342">
        <v>599</v>
      </c>
      <c r="N316" s="221">
        <v>0.87701317715959004</v>
      </c>
      <c r="O316" s="342">
        <v>367</v>
      </c>
      <c r="P316" s="221">
        <v>0.53733528550512444</v>
      </c>
      <c r="Q316" s="219">
        <v>643</v>
      </c>
      <c r="R316" s="343">
        <v>0.89891135303265945</v>
      </c>
      <c r="S316" s="219">
        <v>578</v>
      </c>
      <c r="T316" s="221">
        <v>0.80074719800747196</v>
      </c>
      <c r="U316" s="219">
        <v>603</v>
      </c>
      <c r="V316" s="221">
        <v>0.75093399750933998</v>
      </c>
      <c r="W316" s="219">
        <v>215</v>
      </c>
      <c r="X316" s="344">
        <v>0.35655058043117743</v>
      </c>
      <c r="Y316" s="225">
        <v>60</v>
      </c>
      <c r="Z316" s="338">
        <v>39</v>
      </c>
      <c r="AA316" s="197">
        <v>0.65</v>
      </c>
      <c r="AB316" s="336">
        <v>24</v>
      </c>
      <c r="AC316" s="37">
        <v>0.61538461538461542</v>
      </c>
      <c r="AD316" s="336">
        <v>39</v>
      </c>
      <c r="AE316" s="37">
        <v>0.65</v>
      </c>
      <c r="AF316" s="336">
        <v>5</v>
      </c>
      <c r="AG316" s="37">
        <v>0.12820512820512819</v>
      </c>
      <c r="AH316" s="336">
        <v>34</v>
      </c>
      <c r="AI316" s="37">
        <v>0.87179487179487181</v>
      </c>
      <c r="AJ316" s="336">
        <v>10</v>
      </c>
      <c r="AK316" s="37">
        <v>0.25641025641025639</v>
      </c>
      <c r="AL316" s="207">
        <v>29</v>
      </c>
      <c r="AM316" s="208">
        <v>0.48333333333333334</v>
      </c>
      <c r="AN316" s="207">
        <v>28</v>
      </c>
      <c r="AO316" s="208">
        <v>0.96551724137931039</v>
      </c>
      <c r="AP316" s="207">
        <v>23</v>
      </c>
      <c r="AQ316" s="208">
        <v>0.38333333333333336</v>
      </c>
      <c r="AR316" s="207">
        <v>5</v>
      </c>
      <c r="AS316" s="208">
        <v>0.21739130434782608</v>
      </c>
      <c r="AT316" s="228">
        <v>735</v>
      </c>
      <c r="AU316" s="340">
        <v>649</v>
      </c>
      <c r="AV316" s="210">
        <v>0.88299319727891157</v>
      </c>
      <c r="AW316" s="334">
        <v>426</v>
      </c>
      <c r="AX316" s="211">
        <v>0.65639445300462251</v>
      </c>
      <c r="AY316" s="334">
        <v>638</v>
      </c>
      <c r="AZ316" s="211">
        <v>0.86802721088435375</v>
      </c>
      <c r="BA316" s="334">
        <v>171</v>
      </c>
      <c r="BB316" s="211">
        <v>0.26802507836990597</v>
      </c>
      <c r="BC316" s="334">
        <v>580</v>
      </c>
      <c r="BD316" s="211">
        <v>0.90909090909090906</v>
      </c>
      <c r="BE316" s="334">
        <v>361</v>
      </c>
      <c r="BF316" s="211">
        <v>0.56583072100313481</v>
      </c>
      <c r="BG316" s="212">
        <v>608</v>
      </c>
      <c r="BH316" s="211">
        <v>0.82721088435374146</v>
      </c>
      <c r="BI316" s="212">
        <v>571</v>
      </c>
      <c r="BJ316" s="211">
        <v>0.93914473684210531</v>
      </c>
      <c r="BK316" s="212">
        <v>575</v>
      </c>
      <c r="BL316" s="211">
        <v>0.78231292517006801</v>
      </c>
      <c r="BM316" s="212">
        <v>210</v>
      </c>
      <c r="BN316" s="211">
        <v>0.36521739130434783</v>
      </c>
    </row>
    <row r="317" spans="3:66" x14ac:dyDescent="0.3">
      <c r="C317" s="186" t="s">
        <v>1422</v>
      </c>
      <c r="D317" s="219">
        <v>373</v>
      </c>
      <c r="E317" s="342">
        <v>268</v>
      </c>
      <c r="F317" s="220">
        <v>0.71849865951742631</v>
      </c>
      <c r="G317" s="342">
        <v>162</v>
      </c>
      <c r="H317" s="221">
        <v>0.60447761194029848</v>
      </c>
      <c r="I317" s="342">
        <v>317</v>
      </c>
      <c r="J317" s="221">
        <v>0.84986595174262736</v>
      </c>
      <c r="K317" s="342">
        <v>79</v>
      </c>
      <c r="L317" s="221">
        <v>0.24921135646687698</v>
      </c>
      <c r="M317" s="342">
        <v>280</v>
      </c>
      <c r="N317" s="221">
        <v>0.88328075709779175</v>
      </c>
      <c r="O317" s="342">
        <v>167</v>
      </c>
      <c r="P317" s="221">
        <v>0.52681388012618302</v>
      </c>
      <c r="Q317" s="219">
        <v>304</v>
      </c>
      <c r="R317" s="343">
        <v>0.9375</v>
      </c>
      <c r="S317" s="219">
        <v>285</v>
      </c>
      <c r="T317" s="221">
        <v>0.81501340482573725</v>
      </c>
      <c r="U317" s="219">
        <v>242</v>
      </c>
      <c r="V317" s="221">
        <v>0.6487935656836461</v>
      </c>
      <c r="W317" s="219">
        <v>84</v>
      </c>
      <c r="X317" s="344">
        <v>0.34710743801652894</v>
      </c>
      <c r="Y317" s="225">
        <v>11</v>
      </c>
      <c r="Z317" s="338">
        <v>5</v>
      </c>
      <c r="AA317" s="197">
        <v>0.45454545454545453</v>
      </c>
      <c r="AB317" s="336">
        <v>5</v>
      </c>
      <c r="AC317" s="37">
        <v>1</v>
      </c>
      <c r="AD317" s="336">
        <v>5</v>
      </c>
      <c r="AE317" s="37">
        <v>0.45454545454545453</v>
      </c>
      <c r="AF317" s="336">
        <v>1</v>
      </c>
      <c r="AG317" s="37">
        <v>0.2</v>
      </c>
      <c r="AH317" s="336">
        <v>5</v>
      </c>
      <c r="AI317" s="37">
        <v>1</v>
      </c>
      <c r="AJ317" s="336">
        <v>2</v>
      </c>
      <c r="AK317" s="37">
        <v>0.4</v>
      </c>
      <c r="AL317" s="207">
        <v>5</v>
      </c>
      <c r="AM317" s="208">
        <v>0.45454545454545453</v>
      </c>
      <c r="AN317" s="207">
        <v>5</v>
      </c>
      <c r="AO317" s="208">
        <v>1</v>
      </c>
      <c r="AP317" s="207">
        <v>3</v>
      </c>
      <c r="AQ317" s="208">
        <v>0.27272727272727271</v>
      </c>
      <c r="AR317" s="207">
        <v>1</v>
      </c>
      <c r="AS317" s="208">
        <v>0.33333333333333331</v>
      </c>
      <c r="AT317" s="228">
        <v>354</v>
      </c>
      <c r="AU317" s="340">
        <v>261</v>
      </c>
      <c r="AV317" s="210">
        <v>0.73728813559322037</v>
      </c>
      <c r="AW317" s="334">
        <v>155</v>
      </c>
      <c r="AX317" s="211">
        <v>0.5938697318007663</v>
      </c>
      <c r="AY317" s="334">
        <v>309</v>
      </c>
      <c r="AZ317" s="211">
        <v>0.8728813559322034</v>
      </c>
      <c r="BA317" s="334">
        <v>78</v>
      </c>
      <c r="BB317" s="211">
        <v>0.25242718446601942</v>
      </c>
      <c r="BC317" s="334">
        <v>278</v>
      </c>
      <c r="BD317" s="211">
        <v>0.89967637540453071</v>
      </c>
      <c r="BE317" s="334">
        <v>165</v>
      </c>
      <c r="BF317" s="211">
        <v>0.53398058252427183</v>
      </c>
      <c r="BG317" s="212">
        <v>297</v>
      </c>
      <c r="BH317" s="211">
        <v>0.83898305084745761</v>
      </c>
      <c r="BI317" s="212">
        <v>283</v>
      </c>
      <c r="BJ317" s="211">
        <v>0.95286195286195285</v>
      </c>
      <c r="BK317" s="212">
        <v>238</v>
      </c>
      <c r="BL317" s="211">
        <v>0.67231638418079098</v>
      </c>
      <c r="BM317" s="212">
        <v>83</v>
      </c>
      <c r="BN317" s="211">
        <v>0.34873949579831931</v>
      </c>
    </row>
    <row r="318" spans="3:66" x14ac:dyDescent="0.3">
      <c r="C318" s="195" t="s">
        <v>148</v>
      </c>
      <c r="D318" s="219">
        <v>1564</v>
      </c>
      <c r="E318" s="342">
        <v>1458</v>
      </c>
      <c r="F318" s="220">
        <v>0.93222506393861893</v>
      </c>
      <c r="G318" s="342">
        <v>1101</v>
      </c>
      <c r="H318" s="221">
        <v>0.75514403292181065</v>
      </c>
      <c r="I318" s="342">
        <v>1392</v>
      </c>
      <c r="J318" s="221">
        <v>0.89002557544757033</v>
      </c>
      <c r="K318" s="342">
        <v>365</v>
      </c>
      <c r="L318" s="221">
        <v>0.26221264367816094</v>
      </c>
      <c r="M318" s="342">
        <v>1199</v>
      </c>
      <c r="N318" s="221">
        <v>0.86135057471264365</v>
      </c>
      <c r="O318" s="342">
        <v>750</v>
      </c>
      <c r="P318" s="221">
        <v>0.53879310344827591</v>
      </c>
      <c r="Q318" s="219">
        <v>1298</v>
      </c>
      <c r="R318" s="343">
        <v>0.88058551617873648</v>
      </c>
      <c r="S318" s="219">
        <v>1143</v>
      </c>
      <c r="T318" s="221">
        <v>0.82992327365728902</v>
      </c>
      <c r="U318" s="219">
        <v>1248</v>
      </c>
      <c r="V318" s="221">
        <v>0.79795396419437337</v>
      </c>
      <c r="W318" s="219">
        <v>456</v>
      </c>
      <c r="X318" s="344">
        <v>0.36538461538461536</v>
      </c>
      <c r="Y318" s="225">
        <v>50</v>
      </c>
      <c r="Z318" s="338">
        <v>39</v>
      </c>
      <c r="AA318" s="197">
        <v>0.78</v>
      </c>
      <c r="AB318" s="336">
        <v>34</v>
      </c>
      <c r="AC318" s="37">
        <v>0.87179487179487181</v>
      </c>
      <c r="AD318" s="336">
        <v>33</v>
      </c>
      <c r="AE318" s="37">
        <v>0.66</v>
      </c>
      <c r="AF318" s="336">
        <v>3</v>
      </c>
      <c r="AG318" s="37">
        <v>9.0909090909090912E-2</v>
      </c>
      <c r="AH318" s="336">
        <v>29</v>
      </c>
      <c r="AI318" s="37">
        <v>0.87878787878787878</v>
      </c>
      <c r="AJ318" s="336">
        <v>14</v>
      </c>
      <c r="AK318" s="37">
        <v>0.42424242424242425</v>
      </c>
      <c r="AL318" s="207">
        <v>32</v>
      </c>
      <c r="AM318" s="208">
        <v>0.64</v>
      </c>
      <c r="AN318" s="207">
        <v>30</v>
      </c>
      <c r="AO318" s="208">
        <v>0.9375</v>
      </c>
      <c r="AP318" s="207">
        <v>30</v>
      </c>
      <c r="AQ318" s="208">
        <v>0.6</v>
      </c>
      <c r="AR318" s="207">
        <v>9</v>
      </c>
      <c r="AS318" s="208">
        <v>0.3</v>
      </c>
      <c r="AT318" s="228">
        <v>1485</v>
      </c>
      <c r="AU318" s="340">
        <v>1394</v>
      </c>
      <c r="AV318" s="210">
        <v>0.93872053872053873</v>
      </c>
      <c r="AW318" s="334">
        <v>1061</v>
      </c>
      <c r="AX318" s="211">
        <v>0.76111908177905307</v>
      </c>
      <c r="AY318" s="334">
        <v>1336</v>
      </c>
      <c r="AZ318" s="211">
        <v>0.89966329966329961</v>
      </c>
      <c r="BA318" s="334">
        <v>362</v>
      </c>
      <c r="BB318" s="211">
        <v>0.27095808383233533</v>
      </c>
      <c r="BC318" s="334">
        <v>1179</v>
      </c>
      <c r="BD318" s="211">
        <v>0.88248502994011979</v>
      </c>
      <c r="BE318" s="334">
        <v>737</v>
      </c>
      <c r="BF318" s="211">
        <v>0.55164670658682635</v>
      </c>
      <c r="BG318" s="212">
        <v>1244</v>
      </c>
      <c r="BH318" s="211">
        <v>0.83771043771043774</v>
      </c>
      <c r="BI318" s="212">
        <v>1132</v>
      </c>
      <c r="BJ318" s="211">
        <v>0.909967845659164</v>
      </c>
      <c r="BK318" s="212">
        <v>1196</v>
      </c>
      <c r="BL318" s="211">
        <v>0.80538720538720543</v>
      </c>
      <c r="BM318" s="212">
        <v>448</v>
      </c>
      <c r="BN318" s="211">
        <v>0.37458193979933108</v>
      </c>
    </row>
    <row r="319" spans="3:66" x14ac:dyDescent="0.3">
      <c r="C319" s="186" t="s">
        <v>1423</v>
      </c>
      <c r="D319" s="219">
        <v>815</v>
      </c>
      <c r="E319" s="342">
        <v>770</v>
      </c>
      <c r="F319" s="220">
        <v>0.94478527607361962</v>
      </c>
      <c r="G319" s="342">
        <v>646</v>
      </c>
      <c r="H319" s="221">
        <v>0.83896103896103891</v>
      </c>
      <c r="I319" s="342">
        <v>724</v>
      </c>
      <c r="J319" s="221">
        <v>0.88834355828220857</v>
      </c>
      <c r="K319" s="342">
        <v>178</v>
      </c>
      <c r="L319" s="221">
        <v>0.24585635359116023</v>
      </c>
      <c r="M319" s="342">
        <v>624</v>
      </c>
      <c r="N319" s="221">
        <v>0.86187845303867405</v>
      </c>
      <c r="O319" s="342">
        <v>384</v>
      </c>
      <c r="P319" s="221">
        <v>0.53038674033149169</v>
      </c>
      <c r="Q319" s="219">
        <v>682</v>
      </c>
      <c r="R319" s="343">
        <v>0.87683284457478006</v>
      </c>
      <c r="S319" s="219">
        <v>598</v>
      </c>
      <c r="T319" s="221">
        <v>0.8368098159509203</v>
      </c>
      <c r="U319" s="219">
        <v>657</v>
      </c>
      <c r="V319" s="221">
        <v>0.80613496932515338</v>
      </c>
      <c r="W319" s="219">
        <v>271</v>
      </c>
      <c r="X319" s="344">
        <v>0.41248097412480972</v>
      </c>
      <c r="Y319" s="225">
        <v>26</v>
      </c>
      <c r="Z319" s="338">
        <v>17</v>
      </c>
      <c r="AA319" s="197">
        <v>0.65384615384615385</v>
      </c>
      <c r="AB319" s="336">
        <v>16</v>
      </c>
      <c r="AC319" s="37">
        <v>0.94117647058823528</v>
      </c>
      <c r="AD319" s="336">
        <v>14</v>
      </c>
      <c r="AE319" s="37">
        <v>0.53846153846153844</v>
      </c>
      <c r="AF319" s="336">
        <v>2</v>
      </c>
      <c r="AG319" s="37">
        <v>0.14285714285714285</v>
      </c>
      <c r="AH319" s="336">
        <v>13</v>
      </c>
      <c r="AI319" s="37">
        <v>0.9285714285714286</v>
      </c>
      <c r="AJ319" s="336">
        <v>7</v>
      </c>
      <c r="AK319" s="37">
        <v>0.5</v>
      </c>
      <c r="AL319" s="207">
        <v>13</v>
      </c>
      <c r="AM319" s="208">
        <v>0.5</v>
      </c>
      <c r="AN319" s="207">
        <v>11</v>
      </c>
      <c r="AO319" s="208">
        <v>0.84615384615384615</v>
      </c>
      <c r="AP319" s="207">
        <v>11</v>
      </c>
      <c r="AQ319" s="208">
        <v>0.42307692307692307</v>
      </c>
      <c r="AR319" s="207">
        <v>4</v>
      </c>
      <c r="AS319" s="208">
        <v>0.36363636363636365</v>
      </c>
      <c r="AT319" s="228">
        <v>778</v>
      </c>
      <c r="AU319" s="340">
        <v>744</v>
      </c>
      <c r="AV319" s="210">
        <v>0.95629820051413883</v>
      </c>
      <c r="AW319" s="334">
        <v>631</v>
      </c>
      <c r="AX319" s="211">
        <v>0.8481182795698925</v>
      </c>
      <c r="AY319" s="334">
        <v>702</v>
      </c>
      <c r="AZ319" s="211">
        <v>0.90231362467866327</v>
      </c>
      <c r="BA319" s="334">
        <v>177</v>
      </c>
      <c r="BB319" s="211">
        <v>0.25213675213675213</v>
      </c>
      <c r="BC319" s="334">
        <v>622</v>
      </c>
      <c r="BD319" s="211">
        <v>0.88603988603988604</v>
      </c>
      <c r="BE319" s="334">
        <v>381</v>
      </c>
      <c r="BF319" s="211">
        <v>0.54273504273504269</v>
      </c>
      <c r="BG319" s="212">
        <v>661</v>
      </c>
      <c r="BH319" s="211">
        <v>0.84961439588688947</v>
      </c>
      <c r="BI319" s="212">
        <v>607</v>
      </c>
      <c r="BJ319" s="211">
        <v>0.91830559757942509</v>
      </c>
      <c r="BK319" s="212">
        <v>638</v>
      </c>
      <c r="BL319" s="211">
        <v>0.82005141388174807</v>
      </c>
      <c r="BM319" s="212">
        <v>269</v>
      </c>
      <c r="BN319" s="211">
        <v>0.42163009404388713</v>
      </c>
    </row>
    <row r="320" spans="3:66" x14ac:dyDescent="0.3">
      <c r="C320" s="186" t="s">
        <v>1424</v>
      </c>
      <c r="D320" s="219">
        <v>749</v>
      </c>
      <c r="E320" s="342">
        <v>688</v>
      </c>
      <c r="F320" s="220">
        <v>0.91855807743658213</v>
      </c>
      <c r="G320" s="342">
        <v>455</v>
      </c>
      <c r="H320" s="221">
        <v>0.66133720930232553</v>
      </c>
      <c r="I320" s="342">
        <v>668</v>
      </c>
      <c r="J320" s="221">
        <v>0.89185580774365825</v>
      </c>
      <c r="K320" s="342">
        <v>187</v>
      </c>
      <c r="L320" s="221">
        <v>0.27994011976047906</v>
      </c>
      <c r="M320" s="342">
        <v>575</v>
      </c>
      <c r="N320" s="221">
        <v>0.8607784431137725</v>
      </c>
      <c r="O320" s="342">
        <v>366</v>
      </c>
      <c r="P320" s="221">
        <v>0.54790419161676651</v>
      </c>
      <c r="Q320" s="219">
        <v>616</v>
      </c>
      <c r="R320" s="343">
        <v>0.88474025974025972</v>
      </c>
      <c r="S320" s="219">
        <v>545</v>
      </c>
      <c r="T320" s="221">
        <v>0.82242990654205606</v>
      </c>
      <c r="U320" s="219">
        <v>591</v>
      </c>
      <c r="V320" s="221">
        <v>0.78905206942590123</v>
      </c>
      <c r="W320" s="219">
        <v>185</v>
      </c>
      <c r="X320" s="344">
        <v>0.31302876480541453</v>
      </c>
      <c r="Y320" s="225">
        <v>24</v>
      </c>
      <c r="Z320" s="338">
        <v>22</v>
      </c>
      <c r="AA320" s="197">
        <v>0.91666666666666663</v>
      </c>
      <c r="AB320" s="336">
        <v>18</v>
      </c>
      <c r="AC320" s="37">
        <v>0.81818181818181823</v>
      </c>
      <c r="AD320" s="336">
        <v>19</v>
      </c>
      <c r="AE320" s="37">
        <v>0.79166666666666663</v>
      </c>
      <c r="AF320" s="336">
        <v>1</v>
      </c>
      <c r="AG320" s="37">
        <v>5.2631578947368418E-2</v>
      </c>
      <c r="AH320" s="336">
        <v>16</v>
      </c>
      <c r="AI320" s="37">
        <v>0.84210526315789469</v>
      </c>
      <c r="AJ320" s="336">
        <v>7</v>
      </c>
      <c r="AK320" s="37">
        <v>0.36842105263157893</v>
      </c>
      <c r="AL320" s="207">
        <v>19</v>
      </c>
      <c r="AM320" s="208">
        <v>0.79166666666666663</v>
      </c>
      <c r="AN320" s="207">
        <v>19</v>
      </c>
      <c r="AO320" s="208">
        <v>1</v>
      </c>
      <c r="AP320" s="207">
        <v>19</v>
      </c>
      <c r="AQ320" s="208">
        <v>0.79166666666666663</v>
      </c>
      <c r="AR320" s="207">
        <v>5</v>
      </c>
      <c r="AS320" s="208">
        <v>0.26315789473684209</v>
      </c>
      <c r="AT320" s="228">
        <v>707</v>
      </c>
      <c r="AU320" s="340">
        <v>650</v>
      </c>
      <c r="AV320" s="210">
        <v>0.91937765205091937</v>
      </c>
      <c r="AW320" s="334">
        <v>430</v>
      </c>
      <c r="AX320" s="211">
        <v>0.66153846153846152</v>
      </c>
      <c r="AY320" s="334">
        <v>634</v>
      </c>
      <c r="AZ320" s="211">
        <v>0.89674681753889673</v>
      </c>
      <c r="BA320" s="334">
        <v>185</v>
      </c>
      <c r="BB320" s="211">
        <v>0.29179810725552052</v>
      </c>
      <c r="BC320" s="334">
        <v>557</v>
      </c>
      <c r="BD320" s="211">
        <v>0.87854889589905361</v>
      </c>
      <c r="BE320" s="334">
        <v>356</v>
      </c>
      <c r="BF320" s="211">
        <v>0.56151419558359617</v>
      </c>
      <c r="BG320" s="212">
        <v>583</v>
      </c>
      <c r="BH320" s="211">
        <v>0.82461103253182466</v>
      </c>
      <c r="BI320" s="212">
        <v>525</v>
      </c>
      <c r="BJ320" s="211">
        <v>0.90051457975986282</v>
      </c>
      <c r="BK320" s="212">
        <v>558</v>
      </c>
      <c r="BL320" s="211">
        <v>0.7892503536067893</v>
      </c>
      <c r="BM320" s="212">
        <v>179</v>
      </c>
      <c r="BN320" s="211">
        <v>0.32078853046594979</v>
      </c>
    </row>
    <row r="321" spans="3:66" x14ac:dyDescent="0.3">
      <c r="C321" s="195" t="s">
        <v>252</v>
      </c>
      <c r="D321" s="219">
        <v>2281</v>
      </c>
      <c r="E321" s="342">
        <v>2027</v>
      </c>
      <c r="F321" s="220">
        <v>0.88864533099517751</v>
      </c>
      <c r="G321" s="342">
        <v>1412</v>
      </c>
      <c r="H321" s="221">
        <v>0.69659595461272816</v>
      </c>
      <c r="I321" s="342">
        <v>2022</v>
      </c>
      <c r="J321" s="221">
        <v>0.88645330995177551</v>
      </c>
      <c r="K321" s="342">
        <v>591</v>
      </c>
      <c r="L321" s="221">
        <v>0.29228486646884272</v>
      </c>
      <c r="M321" s="342">
        <v>1796</v>
      </c>
      <c r="N321" s="221">
        <v>0.88822947576656774</v>
      </c>
      <c r="O321" s="342">
        <v>1207</v>
      </c>
      <c r="P321" s="221">
        <v>0.59693372898120678</v>
      </c>
      <c r="Q321" s="219">
        <v>1915</v>
      </c>
      <c r="R321" s="343">
        <v>0.91644908616187992</v>
      </c>
      <c r="S321" s="219">
        <v>1755</v>
      </c>
      <c r="T321" s="221">
        <v>0.83954405962297241</v>
      </c>
      <c r="U321" s="219">
        <v>1832</v>
      </c>
      <c r="V321" s="221">
        <v>0.8031565103024989</v>
      </c>
      <c r="W321" s="219">
        <v>756</v>
      </c>
      <c r="X321" s="344">
        <v>0.4126637554585153</v>
      </c>
      <c r="Y321" s="225">
        <v>98</v>
      </c>
      <c r="Z321" s="338">
        <v>68</v>
      </c>
      <c r="AA321" s="197">
        <v>0.69387755102040816</v>
      </c>
      <c r="AB321" s="336">
        <v>58</v>
      </c>
      <c r="AC321" s="37">
        <v>0.8529411764705882</v>
      </c>
      <c r="AD321" s="336">
        <v>69</v>
      </c>
      <c r="AE321" s="37">
        <v>0.70408163265306123</v>
      </c>
      <c r="AF321" s="336">
        <v>8</v>
      </c>
      <c r="AG321" s="37">
        <v>0.11594202898550725</v>
      </c>
      <c r="AH321" s="336">
        <v>62</v>
      </c>
      <c r="AI321" s="37">
        <v>0.89855072463768115</v>
      </c>
      <c r="AJ321" s="336">
        <v>25</v>
      </c>
      <c r="AK321" s="37">
        <v>0.36231884057971014</v>
      </c>
      <c r="AL321" s="207">
        <v>55</v>
      </c>
      <c r="AM321" s="208">
        <v>0.56122448979591832</v>
      </c>
      <c r="AN321" s="207">
        <v>50</v>
      </c>
      <c r="AO321" s="208">
        <v>0.90909090909090906</v>
      </c>
      <c r="AP321" s="207">
        <v>52</v>
      </c>
      <c r="AQ321" s="208">
        <v>0.53061224489795922</v>
      </c>
      <c r="AR321" s="207">
        <v>16</v>
      </c>
      <c r="AS321" s="208">
        <v>0.30769230769230771</v>
      </c>
      <c r="AT321" s="228">
        <v>2155</v>
      </c>
      <c r="AU321" s="340">
        <v>1936</v>
      </c>
      <c r="AV321" s="210">
        <v>0.89837587006960562</v>
      </c>
      <c r="AW321" s="334">
        <v>1370</v>
      </c>
      <c r="AX321" s="211">
        <v>0.7076446280991735</v>
      </c>
      <c r="AY321" s="334">
        <v>1932</v>
      </c>
      <c r="AZ321" s="211">
        <v>0.89651972157772619</v>
      </c>
      <c r="BA321" s="334">
        <v>582</v>
      </c>
      <c r="BB321" s="211">
        <v>0.30124223602484473</v>
      </c>
      <c r="BC321" s="334">
        <v>1747</v>
      </c>
      <c r="BD321" s="211">
        <v>0.90424430641821951</v>
      </c>
      <c r="BE321" s="334">
        <v>1189</v>
      </c>
      <c r="BF321" s="211">
        <v>0.61542443064182195</v>
      </c>
      <c r="BG321" s="212">
        <v>1838</v>
      </c>
      <c r="BH321" s="211">
        <v>0.85290023201856147</v>
      </c>
      <c r="BI321" s="212">
        <v>1727</v>
      </c>
      <c r="BJ321" s="211">
        <v>0.93960826985854184</v>
      </c>
      <c r="BK321" s="212">
        <v>1759</v>
      </c>
      <c r="BL321" s="211">
        <v>0.81624129930394429</v>
      </c>
      <c r="BM321" s="212">
        <v>748</v>
      </c>
      <c r="BN321" s="211">
        <v>0.42524161455372372</v>
      </c>
    </row>
    <row r="322" spans="3:66" x14ac:dyDescent="0.3">
      <c r="C322" s="186" t="s">
        <v>1425</v>
      </c>
      <c r="D322" s="219">
        <v>323</v>
      </c>
      <c r="E322" s="342">
        <v>281</v>
      </c>
      <c r="F322" s="220">
        <v>0.86996904024767807</v>
      </c>
      <c r="G322" s="342">
        <v>206</v>
      </c>
      <c r="H322" s="221">
        <v>0.73309608540925264</v>
      </c>
      <c r="I322" s="342">
        <v>297</v>
      </c>
      <c r="J322" s="221">
        <v>0.91950464396284826</v>
      </c>
      <c r="K322" s="342">
        <v>113</v>
      </c>
      <c r="L322" s="221">
        <v>0.38047138047138046</v>
      </c>
      <c r="M322" s="342">
        <v>276</v>
      </c>
      <c r="N322" s="221">
        <v>0.92929292929292928</v>
      </c>
      <c r="O322" s="342">
        <v>203</v>
      </c>
      <c r="P322" s="221">
        <v>0.6835016835016835</v>
      </c>
      <c r="Q322" s="219">
        <v>280</v>
      </c>
      <c r="R322" s="343">
        <v>0.9285714285714286</v>
      </c>
      <c r="S322" s="219">
        <v>260</v>
      </c>
      <c r="T322" s="221">
        <v>0.86687306501547989</v>
      </c>
      <c r="U322" s="219">
        <v>252</v>
      </c>
      <c r="V322" s="221">
        <v>0.7801857585139319</v>
      </c>
      <c r="W322" s="219">
        <v>119</v>
      </c>
      <c r="X322" s="344">
        <v>0.47222222222222221</v>
      </c>
      <c r="Y322" s="225">
        <v>16</v>
      </c>
      <c r="Z322" s="338">
        <v>13</v>
      </c>
      <c r="AA322" s="197">
        <v>0.8125</v>
      </c>
      <c r="AB322" s="336">
        <v>13</v>
      </c>
      <c r="AC322" s="37">
        <v>1</v>
      </c>
      <c r="AD322" s="336">
        <v>12</v>
      </c>
      <c r="AE322" s="37">
        <v>0.75</v>
      </c>
      <c r="AF322" s="336">
        <v>0</v>
      </c>
      <c r="AG322" s="37">
        <v>0</v>
      </c>
      <c r="AH322" s="336">
        <v>11</v>
      </c>
      <c r="AI322" s="37">
        <v>0.91666666666666663</v>
      </c>
      <c r="AJ322" s="336">
        <v>3</v>
      </c>
      <c r="AK322" s="37">
        <v>0.25</v>
      </c>
      <c r="AL322" s="207">
        <v>11</v>
      </c>
      <c r="AM322" s="208">
        <v>0.6875</v>
      </c>
      <c r="AN322" s="207">
        <v>11</v>
      </c>
      <c r="AO322" s="208">
        <v>1</v>
      </c>
      <c r="AP322" s="207">
        <v>10</v>
      </c>
      <c r="AQ322" s="208">
        <v>0.625</v>
      </c>
      <c r="AR322" s="207">
        <v>2</v>
      </c>
      <c r="AS322" s="208">
        <v>0.2</v>
      </c>
      <c r="AT322" s="228">
        <v>305</v>
      </c>
      <c r="AU322" s="340">
        <v>267</v>
      </c>
      <c r="AV322" s="210">
        <v>0.87540983606557377</v>
      </c>
      <c r="AW322" s="334">
        <v>196</v>
      </c>
      <c r="AX322" s="211">
        <v>0.73408239700374533</v>
      </c>
      <c r="AY322" s="334">
        <v>284</v>
      </c>
      <c r="AZ322" s="211">
        <v>0.93114754098360653</v>
      </c>
      <c r="BA322" s="334">
        <v>115</v>
      </c>
      <c r="BB322" s="211">
        <v>0.40492957746478875</v>
      </c>
      <c r="BC322" s="334">
        <v>270</v>
      </c>
      <c r="BD322" s="211">
        <v>0.95070422535211263</v>
      </c>
      <c r="BE322" s="334">
        <v>204</v>
      </c>
      <c r="BF322" s="211">
        <v>0.71830985915492962</v>
      </c>
      <c r="BG322" s="212">
        <v>268</v>
      </c>
      <c r="BH322" s="211">
        <v>0.87868852459016389</v>
      </c>
      <c r="BI322" s="212">
        <v>255</v>
      </c>
      <c r="BJ322" s="211">
        <v>0.95149253731343286</v>
      </c>
      <c r="BK322" s="212">
        <v>241</v>
      </c>
      <c r="BL322" s="211">
        <v>0.79016393442622945</v>
      </c>
      <c r="BM322" s="212">
        <v>120</v>
      </c>
      <c r="BN322" s="211">
        <v>0.49792531120331951</v>
      </c>
    </row>
    <row r="323" spans="3:66" x14ac:dyDescent="0.3">
      <c r="C323" s="186" t="s">
        <v>1426</v>
      </c>
      <c r="D323" s="219">
        <v>137</v>
      </c>
      <c r="E323" s="342">
        <v>127</v>
      </c>
      <c r="F323" s="220">
        <v>0.92700729927007297</v>
      </c>
      <c r="G323" s="342">
        <v>103</v>
      </c>
      <c r="H323" s="221">
        <v>0.8110236220472441</v>
      </c>
      <c r="I323" s="342">
        <v>129</v>
      </c>
      <c r="J323" s="221">
        <v>0.94160583941605835</v>
      </c>
      <c r="K323" s="342">
        <v>32</v>
      </c>
      <c r="L323" s="221">
        <v>0.24806201550387597</v>
      </c>
      <c r="M323" s="342">
        <v>117</v>
      </c>
      <c r="N323" s="221">
        <v>0.90697674418604646</v>
      </c>
      <c r="O323" s="342">
        <v>78</v>
      </c>
      <c r="P323" s="221">
        <v>0.60465116279069764</v>
      </c>
      <c r="Q323" s="219">
        <v>131</v>
      </c>
      <c r="R323" s="343">
        <v>0.93893129770992367</v>
      </c>
      <c r="S323" s="219">
        <v>123</v>
      </c>
      <c r="T323" s="221">
        <v>0.95620437956204385</v>
      </c>
      <c r="U323" s="219">
        <v>122</v>
      </c>
      <c r="V323" s="221">
        <v>0.89051094890510951</v>
      </c>
      <c r="W323" s="219">
        <v>60</v>
      </c>
      <c r="X323" s="344">
        <v>0.49180327868852458</v>
      </c>
      <c r="Y323" s="225">
        <v>4</v>
      </c>
      <c r="Z323" s="338">
        <v>2</v>
      </c>
      <c r="AA323" s="197">
        <v>0.5</v>
      </c>
      <c r="AB323" s="336">
        <v>2</v>
      </c>
      <c r="AC323" s="37">
        <v>1</v>
      </c>
      <c r="AD323" s="336">
        <v>3</v>
      </c>
      <c r="AE323" s="37">
        <v>0.75</v>
      </c>
      <c r="AF323" s="336">
        <v>0</v>
      </c>
      <c r="AG323" s="37">
        <v>0</v>
      </c>
      <c r="AH323" s="336">
        <v>3</v>
      </c>
      <c r="AI323" s="37">
        <v>1</v>
      </c>
      <c r="AJ323" s="336">
        <v>2</v>
      </c>
      <c r="AK323" s="37">
        <v>0.66666666666666663</v>
      </c>
      <c r="AL323" s="207">
        <v>3</v>
      </c>
      <c r="AM323" s="208">
        <v>0.75</v>
      </c>
      <c r="AN323" s="207">
        <v>3</v>
      </c>
      <c r="AO323" s="208">
        <v>1</v>
      </c>
      <c r="AP323" s="207">
        <v>2</v>
      </c>
      <c r="AQ323" s="208">
        <v>0.5</v>
      </c>
      <c r="AR323" s="207">
        <v>1</v>
      </c>
      <c r="AS323" s="208">
        <v>0.5</v>
      </c>
      <c r="AT323" s="228">
        <v>131</v>
      </c>
      <c r="AU323" s="340">
        <v>123</v>
      </c>
      <c r="AV323" s="210">
        <v>0.93893129770992367</v>
      </c>
      <c r="AW323" s="334">
        <v>103</v>
      </c>
      <c r="AX323" s="211">
        <v>0.83739837398373984</v>
      </c>
      <c r="AY323" s="334">
        <v>124</v>
      </c>
      <c r="AZ323" s="211">
        <v>0.94656488549618323</v>
      </c>
      <c r="BA323" s="334">
        <v>32</v>
      </c>
      <c r="BB323" s="211">
        <v>0.25806451612903225</v>
      </c>
      <c r="BC323" s="334">
        <v>114</v>
      </c>
      <c r="BD323" s="211">
        <v>0.91935483870967738</v>
      </c>
      <c r="BE323" s="334">
        <v>74</v>
      </c>
      <c r="BF323" s="211">
        <v>0.59677419354838712</v>
      </c>
      <c r="BG323" s="212">
        <v>126</v>
      </c>
      <c r="BH323" s="211">
        <v>0.96183206106870234</v>
      </c>
      <c r="BI323" s="212">
        <v>120</v>
      </c>
      <c r="BJ323" s="211">
        <v>0.95238095238095233</v>
      </c>
      <c r="BK323" s="212">
        <v>118</v>
      </c>
      <c r="BL323" s="211">
        <v>0.9007633587786259</v>
      </c>
      <c r="BM323" s="212">
        <v>57</v>
      </c>
      <c r="BN323" s="211">
        <v>0.48305084745762711</v>
      </c>
    </row>
    <row r="324" spans="3:66" x14ac:dyDescent="0.3">
      <c r="C324" s="186" t="s">
        <v>1427</v>
      </c>
      <c r="D324" s="219">
        <v>273</v>
      </c>
      <c r="E324" s="342">
        <v>252</v>
      </c>
      <c r="F324" s="220">
        <v>0.92307692307692313</v>
      </c>
      <c r="G324" s="342">
        <v>143</v>
      </c>
      <c r="H324" s="221">
        <v>0.56746031746031744</v>
      </c>
      <c r="I324" s="342">
        <v>239</v>
      </c>
      <c r="J324" s="221">
        <v>0.87545787545787546</v>
      </c>
      <c r="K324" s="342">
        <v>79</v>
      </c>
      <c r="L324" s="221">
        <v>0.33054393305439328</v>
      </c>
      <c r="M324" s="342">
        <v>209</v>
      </c>
      <c r="N324" s="221">
        <v>0.87447698744769875</v>
      </c>
      <c r="O324" s="342">
        <v>145</v>
      </c>
      <c r="P324" s="221">
        <v>0.60669456066945604</v>
      </c>
      <c r="Q324" s="219">
        <v>221</v>
      </c>
      <c r="R324" s="343">
        <v>0.9095022624434389</v>
      </c>
      <c r="S324" s="219">
        <v>201</v>
      </c>
      <c r="T324" s="221">
        <v>0.80952380952380953</v>
      </c>
      <c r="U324" s="219">
        <v>219</v>
      </c>
      <c r="V324" s="221">
        <v>0.80219780219780223</v>
      </c>
      <c r="W324" s="219">
        <v>71</v>
      </c>
      <c r="X324" s="344">
        <v>0.32420091324200911</v>
      </c>
      <c r="Y324" s="225">
        <v>16</v>
      </c>
      <c r="Z324" s="338">
        <v>12</v>
      </c>
      <c r="AA324" s="197">
        <v>0.75</v>
      </c>
      <c r="AB324" s="336">
        <v>9</v>
      </c>
      <c r="AC324" s="37">
        <v>0.75</v>
      </c>
      <c r="AD324" s="336">
        <v>10</v>
      </c>
      <c r="AE324" s="37">
        <v>0.625</v>
      </c>
      <c r="AF324" s="336">
        <v>2</v>
      </c>
      <c r="AG324" s="37">
        <v>0.2</v>
      </c>
      <c r="AH324" s="336">
        <v>9</v>
      </c>
      <c r="AI324" s="37">
        <v>0.9</v>
      </c>
      <c r="AJ324" s="336">
        <v>3</v>
      </c>
      <c r="AK324" s="37">
        <v>0.3</v>
      </c>
      <c r="AL324" s="207">
        <v>10</v>
      </c>
      <c r="AM324" s="208">
        <v>0.625</v>
      </c>
      <c r="AN324" s="207">
        <v>9</v>
      </c>
      <c r="AO324" s="208">
        <v>0.9</v>
      </c>
      <c r="AP324" s="207">
        <v>10</v>
      </c>
      <c r="AQ324" s="208">
        <v>0.625</v>
      </c>
      <c r="AR324" s="207">
        <v>3</v>
      </c>
      <c r="AS324" s="208">
        <v>0.3</v>
      </c>
      <c r="AT324" s="228">
        <v>257</v>
      </c>
      <c r="AU324" s="340">
        <v>240</v>
      </c>
      <c r="AV324" s="210">
        <v>0.93385214007782102</v>
      </c>
      <c r="AW324" s="334">
        <v>135</v>
      </c>
      <c r="AX324" s="211">
        <v>0.5625</v>
      </c>
      <c r="AY324" s="334">
        <v>229</v>
      </c>
      <c r="AZ324" s="211">
        <v>0.8910505836575876</v>
      </c>
      <c r="BA324" s="334">
        <v>79</v>
      </c>
      <c r="BB324" s="211">
        <v>0.34497816593886466</v>
      </c>
      <c r="BC324" s="334">
        <v>206</v>
      </c>
      <c r="BD324" s="211">
        <v>0.89956331877729256</v>
      </c>
      <c r="BE324" s="334">
        <v>146</v>
      </c>
      <c r="BF324" s="211">
        <v>0.63755458515283847</v>
      </c>
      <c r="BG324" s="212">
        <v>211</v>
      </c>
      <c r="BH324" s="211">
        <v>0.82101167315175094</v>
      </c>
      <c r="BI324" s="212">
        <v>197</v>
      </c>
      <c r="BJ324" s="211">
        <v>0.93364928909952605</v>
      </c>
      <c r="BK324" s="212">
        <v>209</v>
      </c>
      <c r="BL324" s="211">
        <v>0.8132295719844358</v>
      </c>
      <c r="BM324" s="212">
        <v>68</v>
      </c>
      <c r="BN324" s="211">
        <v>0.32535885167464113</v>
      </c>
    </row>
    <row r="325" spans="3:66" x14ac:dyDescent="0.3">
      <c r="C325" s="186" t="s">
        <v>1428</v>
      </c>
      <c r="D325" s="219">
        <v>438</v>
      </c>
      <c r="E325" s="342">
        <v>394</v>
      </c>
      <c r="F325" s="220">
        <v>0.8995433789954338</v>
      </c>
      <c r="G325" s="342">
        <v>213</v>
      </c>
      <c r="H325" s="221">
        <v>0.54060913705583757</v>
      </c>
      <c r="I325" s="342">
        <v>386</v>
      </c>
      <c r="J325" s="221">
        <v>0.88127853881278539</v>
      </c>
      <c r="K325" s="342">
        <v>98</v>
      </c>
      <c r="L325" s="221">
        <v>0.25388601036269431</v>
      </c>
      <c r="M325" s="342">
        <v>344</v>
      </c>
      <c r="N325" s="221">
        <v>0.89119170984455953</v>
      </c>
      <c r="O325" s="342">
        <v>227</v>
      </c>
      <c r="P325" s="221">
        <v>0.58808290155440412</v>
      </c>
      <c r="Q325" s="219">
        <v>371</v>
      </c>
      <c r="R325" s="343">
        <v>0.92183288409703501</v>
      </c>
      <c r="S325" s="219">
        <v>342</v>
      </c>
      <c r="T325" s="221">
        <v>0.84703196347031962</v>
      </c>
      <c r="U325" s="219">
        <v>355</v>
      </c>
      <c r="V325" s="221">
        <v>0.81050228310502281</v>
      </c>
      <c r="W325" s="219">
        <v>108</v>
      </c>
      <c r="X325" s="344">
        <v>0.30422535211267604</v>
      </c>
      <c r="Y325" s="225">
        <v>11</v>
      </c>
      <c r="Z325" s="338">
        <v>7</v>
      </c>
      <c r="AA325" s="197">
        <v>0.63636363636363635</v>
      </c>
      <c r="AB325" s="336">
        <v>7</v>
      </c>
      <c r="AC325" s="37">
        <v>1</v>
      </c>
      <c r="AD325" s="336">
        <v>7</v>
      </c>
      <c r="AE325" s="37">
        <v>0.63636363636363635</v>
      </c>
      <c r="AF325" s="336">
        <v>1</v>
      </c>
      <c r="AG325" s="37">
        <v>0.14285714285714285</v>
      </c>
      <c r="AH325" s="336">
        <v>6</v>
      </c>
      <c r="AI325" s="37">
        <v>0.8571428571428571</v>
      </c>
      <c r="AJ325" s="336">
        <v>2</v>
      </c>
      <c r="AK325" s="37">
        <v>0.2857142857142857</v>
      </c>
      <c r="AL325" s="207">
        <v>4</v>
      </c>
      <c r="AM325" s="208">
        <v>0.36363636363636365</v>
      </c>
      <c r="AN325" s="207">
        <v>2</v>
      </c>
      <c r="AO325" s="208">
        <v>0.5</v>
      </c>
      <c r="AP325" s="207">
        <v>4</v>
      </c>
      <c r="AQ325" s="208">
        <v>0.36363636363636365</v>
      </c>
      <c r="AR325" s="207">
        <v>1</v>
      </c>
      <c r="AS325" s="208">
        <v>0.25</v>
      </c>
      <c r="AT325" s="228">
        <v>414</v>
      </c>
      <c r="AU325" s="340">
        <v>375</v>
      </c>
      <c r="AV325" s="210">
        <v>0.90579710144927539</v>
      </c>
      <c r="AW325" s="334">
        <v>204</v>
      </c>
      <c r="AX325" s="211">
        <v>0.54400000000000004</v>
      </c>
      <c r="AY325" s="334">
        <v>368</v>
      </c>
      <c r="AZ325" s="211">
        <v>0.88888888888888884</v>
      </c>
      <c r="BA325" s="334">
        <v>92</v>
      </c>
      <c r="BB325" s="211">
        <v>0.25</v>
      </c>
      <c r="BC325" s="334">
        <v>330</v>
      </c>
      <c r="BD325" s="211">
        <v>0.89673913043478259</v>
      </c>
      <c r="BE325" s="334">
        <v>220</v>
      </c>
      <c r="BF325" s="211">
        <v>0.59782608695652173</v>
      </c>
      <c r="BG325" s="212">
        <v>355</v>
      </c>
      <c r="BH325" s="211">
        <v>0.85748792270531404</v>
      </c>
      <c r="BI325" s="212">
        <v>334</v>
      </c>
      <c r="BJ325" s="211">
        <v>0.94084507042253518</v>
      </c>
      <c r="BK325" s="212">
        <v>340</v>
      </c>
      <c r="BL325" s="211">
        <v>0.82125603864734298</v>
      </c>
      <c r="BM325" s="212">
        <v>107</v>
      </c>
      <c r="BN325" s="211">
        <v>0.31470588235294117</v>
      </c>
    </row>
    <row r="326" spans="3:66" x14ac:dyDescent="0.3">
      <c r="C326" s="186" t="s">
        <v>1429</v>
      </c>
      <c r="D326" s="219">
        <v>897</v>
      </c>
      <c r="E326" s="342">
        <v>770</v>
      </c>
      <c r="F326" s="220">
        <v>0.85841694537346713</v>
      </c>
      <c r="G326" s="342">
        <v>601</v>
      </c>
      <c r="H326" s="221">
        <v>0.7805194805194805</v>
      </c>
      <c r="I326" s="342">
        <v>770</v>
      </c>
      <c r="J326" s="221">
        <v>0.85841694537346713</v>
      </c>
      <c r="K326" s="342">
        <v>205</v>
      </c>
      <c r="L326" s="221">
        <v>0.26623376623376621</v>
      </c>
      <c r="M326" s="342">
        <v>668</v>
      </c>
      <c r="N326" s="221">
        <v>0.86753246753246749</v>
      </c>
      <c r="O326" s="342">
        <v>434</v>
      </c>
      <c r="P326" s="221">
        <v>0.5636363636363636</v>
      </c>
      <c r="Q326" s="219">
        <v>720</v>
      </c>
      <c r="R326" s="343">
        <v>0.90277777777777779</v>
      </c>
      <c r="S326" s="219">
        <v>650</v>
      </c>
      <c r="T326" s="221">
        <v>0.80267558528428096</v>
      </c>
      <c r="U326" s="219">
        <v>697</v>
      </c>
      <c r="V326" s="221">
        <v>0.7770345596432553</v>
      </c>
      <c r="W326" s="219">
        <v>318</v>
      </c>
      <c r="X326" s="344">
        <v>0.45624103299856528</v>
      </c>
      <c r="Y326" s="225">
        <v>39</v>
      </c>
      <c r="Z326" s="338">
        <v>25</v>
      </c>
      <c r="AA326" s="197">
        <v>0.64102564102564108</v>
      </c>
      <c r="AB326" s="336">
        <v>19</v>
      </c>
      <c r="AC326" s="37">
        <v>0.76</v>
      </c>
      <c r="AD326" s="336">
        <v>29</v>
      </c>
      <c r="AE326" s="37">
        <v>0.74358974358974361</v>
      </c>
      <c r="AF326" s="336">
        <v>4</v>
      </c>
      <c r="AG326" s="37">
        <v>0.13793103448275862</v>
      </c>
      <c r="AH326" s="336">
        <v>26</v>
      </c>
      <c r="AI326" s="37">
        <v>0.89655172413793105</v>
      </c>
      <c r="AJ326" s="336">
        <v>11</v>
      </c>
      <c r="AK326" s="37">
        <v>0.37931034482758619</v>
      </c>
      <c r="AL326" s="207">
        <v>20</v>
      </c>
      <c r="AM326" s="208">
        <v>0.51282051282051277</v>
      </c>
      <c r="AN326" s="207">
        <v>18</v>
      </c>
      <c r="AO326" s="208">
        <v>0.9</v>
      </c>
      <c r="AP326" s="207">
        <v>19</v>
      </c>
      <c r="AQ326" s="208">
        <v>0.48717948717948717</v>
      </c>
      <c r="AR326" s="207">
        <v>6</v>
      </c>
      <c r="AS326" s="208">
        <v>0.31578947368421051</v>
      </c>
      <c r="AT326" s="228">
        <v>847</v>
      </c>
      <c r="AU326" s="340">
        <v>737</v>
      </c>
      <c r="AV326" s="210">
        <v>0.87012987012987009</v>
      </c>
      <c r="AW326" s="334">
        <v>594</v>
      </c>
      <c r="AX326" s="211">
        <v>0.80597014925373134</v>
      </c>
      <c r="AY326" s="334">
        <v>734</v>
      </c>
      <c r="AZ326" s="211">
        <v>0.86658795749704842</v>
      </c>
      <c r="BA326" s="334">
        <v>201</v>
      </c>
      <c r="BB326" s="211">
        <v>0.27384196185286103</v>
      </c>
      <c r="BC326" s="334">
        <v>651</v>
      </c>
      <c r="BD326" s="211">
        <v>0.88692098092643057</v>
      </c>
      <c r="BE326" s="334">
        <v>428</v>
      </c>
      <c r="BF326" s="211">
        <v>0.5831062670299727</v>
      </c>
      <c r="BG326" s="212">
        <v>693</v>
      </c>
      <c r="BH326" s="211">
        <v>0.81818181818181823</v>
      </c>
      <c r="BI326" s="212">
        <v>648</v>
      </c>
      <c r="BJ326" s="211">
        <v>0.93506493506493504</v>
      </c>
      <c r="BK326" s="212">
        <v>671</v>
      </c>
      <c r="BL326" s="211">
        <v>0.79220779220779225</v>
      </c>
      <c r="BM326" s="212">
        <v>318</v>
      </c>
      <c r="BN326" s="211">
        <v>0.47391952309985097</v>
      </c>
    </row>
    <row r="327" spans="3:66" x14ac:dyDescent="0.3">
      <c r="C327" s="186" t="s">
        <v>1430</v>
      </c>
      <c r="D327" s="219">
        <v>213</v>
      </c>
      <c r="E327" s="342">
        <v>203</v>
      </c>
      <c r="F327" s="220">
        <v>0.95305164319248825</v>
      </c>
      <c r="G327" s="342">
        <v>146</v>
      </c>
      <c r="H327" s="221">
        <v>0.71921182266009853</v>
      </c>
      <c r="I327" s="342">
        <v>201</v>
      </c>
      <c r="J327" s="221">
        <v>0.94366197183098588</v>
      </c>
      <c r="K327" s="342">
        <v>64</v>
      </c>
      <c r="L327" s="221">
        <v>0.31840796019900497</v>
      </c>
      <c r="M327" s="342">
        <v>182</v>
      </c>
      <c r="N327" s="221">
        <v>0.90547263681592038</v>
      </c>
      <c r="O327" s="342">
        <v>120</v>
      </c>
      <c r="P327" s="221">
        <v>0.59701492537313428</v>
      </c>
      <c r="Q327" s="219">
        <v>192</v>
      </c>
      <c r="R327" s="343">
        <v>0.93229166666666663</v>
      </c>
      <c r="S327" s="219">
        <v>179</v>
      </c>
      <c r="T327" s="221">
        <v>0.90140845070422537</v>
      </c>
      <c r="U327" s="219">
        <v>187</v>
      </c>
      <c r="V327" s="221">
        <v>0.8779342723004695</v>
      </c>
      <c r="W327" s="219">
        <v>80</v>
      </c>
      <c r="X327" s="344">
        <v>0.42780748663101603</v>
      </c>
      <c r="Y327" s="225">
        <v>12</v>
      </c>
      <c r="Z327" s="338">
        <v>9</v>
      </c>
      <c r="AA327" s="197">
        <v>0.75</v>
      </c>
      <c r="AB327" s="336">
        <v>8</v>
      </c>
      <c r="AC327" s="37">
        <v>0.88888888888888884</v>
      </c>
      <c r="AD327" s="336">
        <v>8</v>
      </c>
      <c r="AE327" s="37">
        <v>0.66666666666666663</v>
      </c>
      <c r="AF327" s="336">
        <v>1</v>
      </c>
      <c r="AG327" s="37">
        <v>0.125</v>
      </c>
      <c r="AH327" s="336">
        <v>7</v>
      </c>
      <c r="AI327" s="37">
        <v>0.875</v>
      </c>
      <c r="AJ327" s="336">
        <v>4</v>
      </c>
      <c r="AK327" s="37">
        <v>0.5</v>
      </c>
      <c r="AL327" s="207">
        <v>7</v>
      </c>
      <c r="AM327" s="208">
        <v>0.58333333333333337</v>
      </c>
      <c r="AN327" s="207">
        <v>7</v>
      </c>
      <c r="AO327" s="208">
        <v>1</v>
      </c>
      <c r="AP327" s="207">
        <v>7</v>
      </c>
      <c r="AQ327" s="208">
        <v>0.58333333333333337</v>
      </c>
      <c r="AR327" s="207">
        <v>3</v>
      </c>
      <c r="AS327" s="208">
        <v>0.42857142857142855</v>
      </c>
      <c r="AT327" s="228">
        <v>201</v>
      </c>
      <c r="AU327" s="340">
        <v>194</v>
      </c>
      <c r="AV327" s="210">
        <v>0.96517412935323388</v>
      </c>
      <c r="AW327" s="334">
        <v>138</v>
      </c>
      <c r="AX327" s="211">
        <v>0.71134020618556704</v>
      </c>
      <c r="AY327" s="334">
        <v>193</v>
      </c>
      <c r="AZ327" s="211">
        <v>0.96019900497512434</v>
      </c>
      <c r="BA327" s="334">
        <v>63</v>
      </c>
      <c r="BB327" s="211">
        <v>0.32642487046632124</v>
      </c>
      <c r="BC327" s="334">
        <v>176</v>
      </c>
      <c r="BD327" s="211">
        <v>0.91191709844559588</v>
      </c>
      <c r="BE327" s="334">
        <v>117</v>
      </c>
      <c r="BF327" s="211">
        <v>0.60621761658031093</v>
      </c>
      <c r="BG327" s="212">
        <v>185</v>
      </c>
      <c r="BH327" s="211">
        <v>0.92039800995024879</v>
      </c>
      <c r="BI327" s="212">
        <v>173</v>
      </c>
      <c r="BJ327" s="211">
        <v>0.93513513513513513</v>
      </c>
      <c r="BK327" s="212">
        <v>180</v>
      </c>
      <c r="BL327" s="211">
        <v>0.89552238805970152</v>
      </c>
      <c r="BM327" s="212">
        <v>78</v>
      </c>
      <c r="BN327" s="211">
        <v>0.43333333333333335</v>
      </c>
    </row>
    <row r="328" spans="3:66" x14ac:dyDescent="0.3">
      <c r="C328" s="195" t="s">
        <v>243</v>
      </c>
      <c r="D328" s="219">
        <v>2500</v>
      </c>
      <c r="E328" s="342">
        <v>2207</v>
      </c>
      <c r="F328" s="220">
        <v>0.88280000000000003</v>
      </c>
      <c r="G328" s="342">
        <v>1579</v>
      </c>
      <c r="H328" s="221">
        <v>0.71545083824195743</v>
      </c>
      <c r="I328" s="342">
        <v>2189</v>
      </c>
      <c r="J328" s="221">
        <v>0.87560000000000004</v>
      </c>
      <c r="K328" s="342">
        <v>596</v>
      </c>
      <c r="L328" s="221">
        <v>0.27227044312471449</v>
      </c>
      <c r="M328" s="342">
        <v>1931</v>
      </c>
      <c r="N328" s="221">
        <v>0.88213796253997256</v>
      </c>
      <c r="O328" s="342">
        <v>1252</v>
      </c>
      <c r="P328" s="221">
        <v>0.57195066240292369</v>
      </c>
      <c r="Q328" s="219">
        <v>2070</v>
      </c>
      <c r="R328" s="343">
        <v>0.91884057971014488</v>
      </c>
      <c r="S328" s="219">
        <v>1902</v>
      </c>
      <c r="T328" s="221">
        <v>0.82799999999999996</v>
      </c>
      <c r="U328" s="219">
        <v>1955</v>
      </c>
      <c r="V328" s="221">
        <v>0.78200000000000003</v>
      </c>
      <c r="W328" s="219">
        <v>808</v>
      </c>
      <c r="X328" s="344">
        <v>0.41329923273657287</v>
      </c>
      <c r="Y328" s="225">
        <v>140</v>
      </c>
      <c r="Z328" s="338">
        <v>98</v>
      </c>
      <c r="AA328" s="197">
        <v>0.7</v>
      </c>
      <c r="AB328" s="336">
        <v>82</v>
      </c>
      <c r="AC328" s="37">
        <v>0.83673469387755106</v>
      </c>
      <c r="AD328" s="336">
        <v>98</v>
      </c>
      <c r="AE328" s="37">
        <v>0.7</v>
      </c>
      <c r="AF328" s="336">
        <v>21</v>
      </c>
      <c r="AG328" s="37">
        <v>0.21428571428571427</v>
      </c>
      <c r="AH328" s="336">
        <v>77</v>
      </c>
      <c r="AI328" s="37">
        <v>0.7857142857142857</v>
      </c>
      <c r="AJ328" s="336">
        <v>38</v>
      </c>
      <c r="AK328" s="37">
        <v>0.38775510204081631</v>
      </c>
      <c r="AL328" s="207">
        <v>82</v>
      </c>
      <c r="AM328" s="208">
        <v>0.58571428571428574</v>
      </c>
      <c r="AN328" s="207">
        <v>79</v>
      </c>
      <c r="AO328" s="208">
        <v>0.96341463414634143</v>
      </c>
      <c r="AP328" s="207">
        <v>73</v>
      </c>
      <c r="AQ328" s="208">
        <v>0.52142857142857146</v>
      </c>
      <c r="AR328" s="207">
        <v>23</v>
      </c>
      <c r="AS328" s="208">
        <v>0.31506849315068491</v>
      </c>
      <c r="AT328" s="228">
        <v>2336</v>
      </c>
      <c r="AU328" s="340">
        <v>2091</v>
      </c>
      <c r="AV328" s="210">
        <v>0.89511986301369861</v>
      </c>
      <c r="AW328" s="334">
        <v>1516</v>
      </c>
      <c r="AX328" s="211">
        <v>0.72501195600191293</v>
      </c>
      <c r="AY328" s="334">
        <v>2073</v>
      </c>
      <c r="AZ328" s="211">
        <v>0.88741438356164382</v>
      </c>
      <c r="BA328" s="334">
        <v>578</v>
      </c>
      <c r="BB328" s="211">
        <v>0.27882296189097927</v>
      </c>
      <c r="BC328" s="334">
        <v>1881</v>
      </c>
      <c r="BD328" s="211">
        <v>0.90738060781476126</v>
      </c>
      <c r="BE328" s="334">
        <v>1230</v>
      </c>
      <c r="BF328" s="211">
        <v>0.59334298118668594</v>
      </c>
      <c r="BG328" s="212">
        <v>1972</v>
      </c>
      <c r="BH328" s="211">
        <v>0.84417808219178081</v>
      </c>
      <c r="BI328" s="212">
        <v>1865</v>
      </c>
      <c r="BJ328" s="211">
        <v>0.9457403651115619</v>
      </c>
      <c r="BK328" s="212">
        <v>1867</v>
      </c>
      <c r="BL328" s="211">
        <v>0.79922945205479456</v>
      </c>
      <c r="BM328" s="212">
        <v>802</v>
      </c>
      <c r="BN328" s="211">
        <v>0.4295661489019818</v>
      </c>
    </row>
    <row r="329" spans="3:66" x14ac:dyDescent="0.3">
      <c r="C329" s="186" t="s">
        <v>1431</v>
      </c>
      <c r="D329" s="219">
        <v>456</v>
      </c>
      <c r="E329" s="342">
        <v>330</v>
      </c>
      <c r="F329" s="220">
        <v>0.72368421052631582</v>
      </c>
      <c r="G329" s="342">
        <v>173</v>
      </c>
      <c r="H329" s="221">
        <v>0.52424242424242429</v>
      </c>
      <c r="I329" s="342">
        <v>350</v>
      </c>
      <c r="J329" s="221">
        <v>0.76754385964912286</v>
      </c>
      <c r="K329" s="342">
        <v>110</v>
      </c>
      <c r="L329" s="221">
        <v>0.31428571428571428</v>
      </c>
      <c r="M329" s="342">
        <v>304</v>
      </c>
      <c r="N329" s="221">
        <v>0.86857142857142855</v>
      </c>
      <c r="O329" s="342">
        <v>191</v>
      </c>
      <c r="P329" s="221">
        <v>0.54571428571428571</v>
      </c>
      <c r="Q329" s="219">
        <v>325</v>
      </c>
      <c r="R329" s="343">
        <v>0.92307692307692313</v>
      </c>
      <c r="S329" s="219">
        <v>300</v>
      </c>
      <c r="T329" s="221">
        <v>0.71271929824561409</v>
      </c>
      <c r="U329" s="219">
        <v>276</v>
      </c>
      <c r="V329" s="221">
        <v>0.60526315789473684</v>
      </c>
      <c r="W329" s="219">
        <v>85</v>
      </c>
      <c r="X329" s="344">
        <v>0.3079710144927536</v>
      </c>
      <c r="Y329" s="225">
        <v>24</v>
      </c>
      <c r="Z329" s="338">
        <v>13</v>
      </c>
      <c r="AA329" s="197">
        <v>0.54166666666666663</v>
      </c>
      <c r="AB329" s="336">
        <v>12</v>
      </c>
      <c r="AC329" s="37">
        <v>0.92307692307692313</v>
      </c>
      <c r="AD329" s="336">
        <v>13</v>
      </c>
      <c r="AE329" s="37">
        <v>0.54166666666666663</v>
      </c>
      <c r="AF329" s="336">
        <v>4</v>
      </c>
      <c r="AG329" s="37">
        <v>0.30769230769230771</v>
      </c>
      <c r="AH329" s="336">
        <v>10</v>
      </c>
      <c r="AI329" s="37">
        <v>0.76923076923076927</v>
      </c>
      <c r="AJ329" s="336">
        <v>5</v>
      </c>
      <c r="AK329" s="37">
        <v>0.38461538461538464</v>
      </c>
      <c r="AL329" s="207">
        <v>13</v>
      </c>
      <c r="AM329" s="208">
        <v>0.54166666666666663</v>
      </c>
      <c r="AN329" s="207">
        <v>12</v>
      </c>
      <c r="AO329" s="208">
        <v>0.92307692307692313</v>
      </c>
      <c r="AP329" s="207">
        <v>11</v>
      </c>
      <c r="AQ329" s="208">
        <v>0.45833333333333331</v>
      </c>
      <c r="AR329" s="207">
        <v>4</v>
      </c>
      <c r="AS329" s="208">
        <v>0.36363636363636365</v>
      </c>
      <c r="AT329" s="228">
        <v>427</v>
      </c>
      <c r="AU329" s="340">
        <v>315</v>
      </c>
      <c r="AV329" s="210">
        <v>0.73770491803278693</v>
      </c>
      <c r="AW329" s="334">
        <v>161</v>
      </c>
      <c r="AX329" s="211">
        <v>0.51111111111111107</v>
      </c>
      <c r="AY329" s="334">
        <v>335</v>
      </c>
      <c r="AZ329" s="211">
        <v>0.78454332552693207</v>
      </c>
      <c r="BA329" s="334">
        <v>106</v>
      </c>
      <c r="BB329" s="211">
        <v>0.31641791044776119</v>
      </c>
      <c r="BC329" s="334">
        <v>301</v>
      </c>
      <c r="BD329" s="211">
        <v>0.89850746268656712</v>
      </c>
      <c r="BE329" s="334">
        <v>190</v>
      </c>
      <c r="BF329" s="211">
        <v>0.56716417910447758</v>
      </c>
      <c r="BG329" s="212">
        <v>311</v>
      </c>
      <c r="BH329" s="211">
        <v>0.72833723653395788</v>
      </c>
      <c r="BI329" s="212">
        <v>298</v>
      </c>
      <c r="BJ329" s="211">
        <v>0.95819935691318325</v>
      </c>
      <c r="BK329" s="212">
        <v>264</v>
      </c>
      <c r="BL329" s="211">
        <v>0.61826697892271665</v>
      </c>
      <c r="BM329" s="212">
        <v>83</v>
      </c>
      <c r="BN329" s="211">
        <v>0.31439393939393939</v>
      </c>
    </row>
    <row r="330" spans="3:66" x14ac:dyDescent="0.3">
      <c r="C330" s="186" t="s">
        <v>1432</v>
      </c>
      <c r="D330" s="219">
        <v>247</v>
      </c>
      <c r="E330" s="342">
        <v>238</v>
      </c>
      <c r="F330" s="220">
        <v>0.96356275303643724</v>
      </c>
      <c r="G330" s="342">
        <v>191</v>
      </c>
      <c r="H330" s="221">
        <v>0.80252100840336138</v>
      </c>
      <c r="I330" s="342">
        <v>236</v>
      </c>
      <c r="J330" s="221">
        <v>0.95546558704453444</v>
      </c>
      <c r="K330" s="342">
        <v>57</v>
      </c>
      <c r="L330" s="221">
        <v>0.24152542372881355</v>
      </c>
      <c r="M330" s="342">
        <v>212</v>
      </c>
      <c r="N330" s="221">
        <v>0.89830508474576276</v>
      </c>
      <c r="O330" s="342">
        <v>131</v>
      </c>
      <c r="P330" s="221">
        <v>0.55508474576271183</v>
      </c>
      <c r="Q330" s="219">
        <v>228</v>
      </c>
      <c r="R330" s="343">
        <v>0.89912280701754388</v>
      </c>
      <c r="S330" s="219">
        <v>205</v>
      </c>
      <c r="T330" s="221">
        <v>0.92307692307692313</v>
      </c>
      <c r="U330" s="219">
        <v>227</v>
      </c>
      <c r="V330" s="221">
        <v>0.91902834008097167</v>
      </c>
      <c r="W330" s="219">
        <v>101</v>
      </c>
      <c r="X330" s="344">
        <v>0.44493392070484583</v>
      </c>
      <c r="Y330" s="225">
        <v>15</v>
      </c>
      <c r="Z330" s="338">
        <v>15</v>
      </c>
      <c r="AA330" s="197">
        <v>1</v>
      </c>
      <c r="AB330" s="336">
        <v>13</v>
      </c>
      <c r="AC330" s="37">
        <v>0.8666666666666667</v>
      </c>
      <c r="AD330" s="336">
        <v>13</v>
      </c>
      <c r="AE330" s="37">
        <v>0.8666666666666667</v>
      </c>
      <c r="AF330" s="336">
        <v>0</v>
      </c>
      <c r="AG330" s="37">
        <v>0</v>
      </c>
      <c r="AH330" s="336">
        <v>10</v>
      </c>
      <c r="AI330" s="37">
        <v>0.76923076923076927</v>
      </c>
      <c r="AJ330" s="336">
        <v>3</v>
      </c>
      <c r="AK330" s="37">
        <v>0.23076923076923078</v>
      </c>
      <c r="AL330" s="207">
        <v>10</v>
      </c>
      <c r="AM330" s="208">
        <v>0.66666666666666663</v>
      </c>
      <c r="AN330" s="207">
        <v>10</v>
      </c>
      <c r="AO330" s="208">
        <v>1</v>
      </c>
      <c r="AP330" s="207">
        <v>10</v>
      </c>
      <c r="AQ330" s="208">
        <v>0.66666666666666663</v>
      </c>
      <c r="AR330" s="207">
        <v>2</v>
      </c>
      <c r="AS330" s="208">
        <v>0.2</v>
      </c>
      <c r="AT330" s="228">
        <v>228</v>
      </c>
      <c r="AU330" s="340">
        <v>219</v>
      </c>
      <c r="AV330" s="210">
        <v>0.96052631578947367</v>
      </c>
      <c r="AW330" s="334">
        <v>176</v>
      </c>
      <c r="AX330" s="211">
        <v>0.80365296803652964</v>
      </c>
      <c r="AY330" s="334">
        <v>219</v>
      </c>
      <c r="AZ330" s="211">
        <v>0.96052631578947367</v>
      </c>
      <c r="BA330" s="334">
        <v>55</v>
      </c>
      <c r="BB330" s="211">
        <v>0.25114155251141551</v>
      </c>
      <c r="BC330" s="334">
        <v>201</v>
      </c>
      <c r="BD330" s="211">
        <v>0.9178082191780822</v>
      </c>
      <c r="BE330" s="334">
        <v>126</v>
      </c>
      <c r="BF330" s="211">
        <v>0.57534246575342463</v>
      </c>
      <c r="BG330" s="212">
        <v>214</v>
      </c>
      <c r="BH330" s="211">
        <v>0.93859649122807021</v>
      </c>
      <c r="BI330" s="212">
        <v>198</v>
      </c>
      <c r="BJ330" s="211">
        <v>0.92523364485981308</v>
      </c>
      <c r="BK330" s="212">
        <v>213</v>
      </c>
      <c r="BL330" s="211">
        <v>0.93421052631578949</v>
      </c>
      <c r="BM330" s="212">
        <v>98</v>
      </c>
      <c r="BN330" s="211">
        <v>0.460093896713615</v>
      </c>
    </row>
    <row r="331" spans="3:66" x14ac:dyDescent="0.3">
      <c r="C331" s="186" t="s">
        <v>1433</v>
      </c>
      <c r="D331" s="219">
        <v>557</v>
      </c>
      <c r="E331" s="342">
        <v>529</v>
      </c>
      <c r="F331" s="220">
        <v>0.9497307001795332</v>
      </c>
      <c r="G331" s="342">
        <v>439</v>
      </c>
      <c r="H331" s="221">
        <v>0.8298676748582231</v>
      </c>
      <c r="I331" s="342">
        <v>522</v>
      </c>
      <c r="J331" s="221">
        <v>0.93716337522441651</v>
      </c>
      <c r="K331" s="342">
        <v>150</v>
      </c>
      <c r="L331" s="221">
        <v>0.28735632183908044</v>
      </c>
      <c r="M331" s="342">
        <v>486</v>
      </c>
      <c r="N331" s="221">
        <v>0.93103448275862066</v>
      </c>
      <c r="O331" s="342">
        <v>330</v>
      </c>
      <c r="P331" s="221">
        <v>0.63218390804597702</v>
      </c>
      <c r="Q331" s="219">
        <v>519</v>
      </c>
      <c r="R331" s="343">
        <v>0.94990366088631983</v>
      </c>
      <c r="S331" s="219">
        <v>493</v>
      </c>
      <c r="T331" s="221">
        <v>0.93177737881508083</v>
      </c>
      <c r="U331" s="219">
        <v>507</v>
      </c>
      <c r="V331" s="221">
        <v>0.91023339317773788</v>
      </c>
      <c r="W331" s="219">
        <v>259</v>
      </c>
      <c r="X331" s="344">
        <v>0.51084812623274167</v>
      </c>
      <c r="Y331" s="225">
        <v>20</v>
      </c>
      <c r="Z331" s="338">
        <v>14</v>
      </c>
      <c r="AA331" s="197">
        <v>0.7</v>
      </c>
      <c r="AB331" s="336">
        <v>13</v>
      </c>
      <c r="AC331" s="37">
        <v>0.9285714285714286</v>
      </c>
      <c r="AD331" s="336">
        <v>13</v>
      </c>
      <c r="AE331" s="37">
        <v>0.65</v>
      </c>
      <c r="AF331" s="336">
        <v>5</v>
      </c>
      <c r="AG331" s="37">
        <v>0.38461538461538464</v>
      </c>
      <c r="AH331" s="336">
        <v>13</v>
      </c>
      <c r="AI331" s="37">
        <v>1</v>
      </c>
      <c r="AJ331" s="336">
        <v>7</v>
      </c>
      <c r="AK331" s="37">
        <v>0.53846153846153844</v>
      </c>
      <c r="AL331" s="207">
        <v>13</v>
      </c>
      <c r="AM331" s="208">
        <v>0.65</v>
      </c>
      <c r="AN331" s="207">
        <v>13</v>
      </c>
      <c r="AO331" s="208">
        <v>1</v>
      </c>
      <c r="AP331" s="207">
        <v>13</v>
      </c>
      <c r="AQ331" s="208">
        <v>0.65</v>
      </c>
      <c r="AR331" s="207">
        <v>6</v>
      </c>
      <c r="AS331" s="208">
        <v>0.46153846153846156</v>
      </c>
      <c r="AT331" s="228">
        <v>535</v>
      </c>
      <c r="AU331" s="340">
        <v>513</v>
      </c>
      <c r="AV331" s="210">
        <v>0.95887850467289715</v>
      </c>
      <c r="AW331" s="334">
        <v>428</v>
      </c>
      <c r="AX331" s="211">
        <v>0.834307992202729</v>
      </c>
      <c r="AY331" s="334">
        <v>508</v>
      </c>
      <c r="AZ331" s="211">
        <v>0.94953271028037378</v>
      </c>
      <c r="BA331" s="334">
        <v>145</v>
      </c>
      <c r="BB331" s="211">
        <v>0.28543307086614172</v>
      </c>
      <c r="BC331" s="334">
        <v>476</v>
      </c>
      <c r="BD331" s="211">
        <v>0.93700787401574803</v>
      </c>
      <c r="BE331" s="334">
        <v>324</v>
      </c>
      <c r="BF331" s="211">
        <v>0.63779527559055116</v>
      </c>
      <c r="BG331" s="212">
        <v>505</v>
      </c>
      <c r="BH331" s="211">
        <v>0.94392523364485981</v>
      </c>
      <c r="BI331" s="212">
        <v>486</v>
      </c>
      <c r="BJ331" s="211">
        <v>0.96237623762376234</v>
      </c>
      <c r="BK331" s="212">
        <v>493</v>
      </c>
      <c r="BL331" s="211">
        <v>0.92149532710280369</v>
      </c>
      <c r="BM331" s="212">
        <v>256</v>
      </c>
      <c r="BN331" s="211">
        <v>0.51926977687626774</v>
      </c>
    </row>
    <row r="332" spans="3:66" x14ac:dyDescent="0.3">
      <c r="C332" s="186" t="s">
        <v>1434</v>
      </c>
      <c r="D332" s="219">
        <v>444</v>
      </c>
      <c r="E332" s="342">
        <v>395</v>
      </c>
      <c r="F332" s="220">
        <v>0.88963963963963966</v>
      </c>
      <c r="G332" s="342">
        <v>249</v>
      </c>
      <c r="H332" s="221">
        <v>0.63037974683544307</v>
      </c>
      <c r="I332" s="342">
        <v>383</v>
      </c>
      <c r="J332" s="221">
        <v>0.86261261261261257</v>
      </c>
      <c r="K332" s="342">
        <v>99</v>
      </c>
      <c r="L332" s="221">
        <v>0.25848563968668409</v>
      </c>
      <c r="M332" s="342">
        <v>329</v>
      </c>
      <c r="N332" s="221">
        <v>0.85900783289817229</v>
      </c>
      <c r="O332" s="342">
        <v>201</v>
      </c>
      <c r="P332" s="221">
        <v>0.52480417754569186</v>
      </c>
      <c r="Q332" s="219">
        <v>365</v>
      </c>
      <c r="R332" s="343">
        <v>0.8849315068493151</v>
      </c>
      <c r="S332" s="219">
        <v>323</v>
      </c>
      <c r="T332" s="221">
        <v>0.82207207207207211</v>
      </c>
      <c r="U332" s="219">
        <v>340</v>
      </c>
      <c r="V332" s="221">
        <v>0.76576576576576572</v>
      </c>
      <c r="W332" s="219">
        <v>110</v>
      </c>
      <c r="X332" s="344">
        <v>0.3235294117647059</v>
      </c>
      <c r="Y332" s="225">
        <v>23</v>
      </c>
      <c r="Z332" s="338">
        <v>13</v>
      </c>
      <c r="AA332" s="197">
        <v>0.56521739130434778</v>
      </c>
      <c r="AB332" s="336">
        <v>9</v>
      </c>
      <c r="AC332" s="37">
        <v>0.69230769230769229</v>
      </c>
      <c r="AD332" s="336">
        <v>18</v>
      </c>
      <c r="AE332" s="37">
        <v>0.78260869565217395</v>
      </c>
      <c r="AF332" s="336">
        <v>3</v>
      </c>
      <c r="AG332" s="37">
        <v>0.16666666666666666</v>
      </c>
      <c r="AH332" s="336">
        <v>13</v>
      </c>
      <c r="AI332" s="37">
        <v>0.72222222222222221</v>
      </c>
      <c r="AJ332" s="336">
        <v>4</v>
      </c>
      <c r="AK332" s="37">
        <v>0.22222222222222221</v>
      </c>
      <c r="AL332" s="207">
        <v>13</v>
      </c>
      <c r="AM332" s="208">
        <v>0.56521739130434778</v>
      </c>
      <c r="AN332" s="207">
        <v>12</v>
      </c>
      <c r="AO332" s="208">
        <v>0.92307692307692313</v>
      </c>
      <c r="AP332" s="207">
        <v>9</v>
      </c>
      <c r="AQ332" s="208">
        <v>0.39130434782608697</v>
      </c>
      <c r="AR332" s="207">
        <v>1</v>
      </c>
      <c r="AS332" s="208">
        <v>0.1111111111111111</v>
      </c>
      <c r="AT332" s="228">
        <v>420</v>
      </c>
      <c r="AU332" s="340">
        <v>381</v>
      </c>
      <c r="AV332" s="210">
        <v>0.90714285714285714</v>
      </c>
      <c r="AW332" s="334">
        <v>251</v>
      </c>
      <c r="AX332" s="211">
        <v>0.65879265091863515</v>
      </c>
      <c r="AY332" s="334">
        <v>364</v>
      </c>
      <c r="AZ332" s="211">
        <v>0.8666666666666667</v>
      </c>
      <c r="BA332" s="334">
        <v>102</v>
      </c>
      <c r="BB332" s="211">
        <v>0.28021978021978022</v>
      </c>
      <c r="BC332" s="334">
        <v>328</v>
      </c>
      <c r="BD332" s="211">
        <v>0.90109890109890112</v>
      </c>
      <c r="BE332" s="334">
        <v>207</v>
      </c>
      <c r="BF332" s="211">
        <v>0.56868131868131866</v>
      </c>
      <c r="BG332" s="212">
        <v>351</v>
      </c>
      <c r="BH332" s="211">
        <v>0.83571428571428574</v>
      </c>
      <c r="BI332" s="212">
        <v>323</v>
      </c>
      <c r="BJ332" s="211">
        <v>0.92022792022792022</v>
      </c>
      <c r="BK332" s="212">
        <v>330</v>
      </c>
      <c r="BL332" s="211">
        <v>0.7857142857142857</v>
      </c>
      <c r="BM332" s="212">
        <v>120</v>
      </c>
      <c r="BN332" s="211">
        <v>0.36363636363636365</v>
      </c>
    </row>
    <row r="333" spans="3:66" x14ac:dyDescent="0.3">
      <c r="C333" s="186" t="s">
        <v>1435</v>
      </c>
      <c r="D333" s="219">
        <v>796</v>
      </c>
      <c r="E333" s="342">
        <v>715</v>
      </c>
      <c r="F333" s="220">
        <v>0.89824120603015079</v>
      </c>
      <c r="G333" s="342">
        <v>527</v>
      </c>
      <c r="H333" s="221">
        <v>0.73706293706293702</v>
      </c>
      <c r="I333" s="342">
        <v>698</v>
      </c>
      <c r="J333" s="221">
        <v>0.87688442211055273</v>
      </c>
      <c r="K333" s="342">
        <v>180</v>
      </c>
      <c r="L333" s="221">
        <v>0.25787965616045844</v>
      </c>
      <c r="M333" s="342">
        <v>600</v>
      </c>
      <c r="N333" s="221">
        <v>0.85959885386819479</v>
      </c>
      <c r="O333" s="342">
        <v>399</v>
      </c>
      <c r="P333" s="221">
        <v>0.57163323782234954</v>
      </c>
      <c r="Q333" s="219">
        <v>633</v>
      </c>
      <c r="R333" s="343">
        <v>0.91785150078988942</v>
      </c>
      <c r="S333" s="219">
        <v>581</v>
      </c>
      <c r="T333" s="221">
        <v>0.79522613065326631</v>
      </c>
      <c r="U333" s="219">
        <v>605</v>
      </c>
      <c r="V333" s="221">
        <v>0.76005025125628145</v>
      </c>
      <c r="W333" s="219">
        <v>253</v>
      </c>
      <c r="X333" s="344">
        <v>0.41818181818181815</v>
      </c>
      <c r="Y333" s="225">
        <v>58</v>
      </c>
      <c r="Z333" s="338">
        <v>43</v>
      </c>
      <c r="AA333" s="197">
        <v>0.74137931034482762</v>
      </c>
      <c r="AB333" s="336">
        <v>35</v>
      </c>
      <c r="AC333" s="37">
        <v>0.81395348837209303</v>
      </c>
      <c r="AD333" s="336">
        <v>41</v>
      </c>
      <c r="AE333" s="37">
        <v>0.7068965517241379</v>
      </c>
      <c r="AF333" s="336">
        <v>9</v>
      </c>
      <c r="AG333" s="37">
        <v>0.21951219512195122</v>
      </c>
      <c r="AH333" s="336">
        <v>31</v>
      </c>
      <c r="AI333" s="37">
        <v>0.75609756097560976</v>
      </c>
      <c r="AJ333" s="336">
        <v>19</v>
      </c>
      <c r="AK333" s="37">
        <v>0.46341463414634149</v>
      </c>
      <c r="AL333" s="207">
        <v>33</v>
      </c>
      <c r="AM333" s="208">
        <v>0.56896551724137934</v>
      </c>
      <c r="AN333" s="207">
        <v>32</v>
      </c>
      <c r="AO333" s="208">
        <v>0.96969696969696972</v>
      </c>
      <c r="AP333" s="207">
        <v>30</v>
      </c>
      <c r="AQ333" s="208">
        <v>0.51724137931034486</v>
      </c>
      <c r="AR333" s="207">
        <v>10</v>
      </c>
      <c r="AS333" s="208">
        <v>0.33333333333333331</v>
      </c>
      <c r="AT333" s="228">
        <v>726</v>
      </c>
      <c r="AU333" s="340">
        <v>663</v>
      </c>
      <c r="AV333" s="210">
        <v>0.91322314049586772</v>
      </c>
      <c r="AW333" s="334">
        <v>500</v>
      </c>
      <c r="AX333" s="211">
        <v>0.75414781297134237</v>
      </c>
      <c r="AY333" s="334">
        <v>647</v>
      </c>
      <c r="AZ333" s="211">
        <v>0.89118457300275478</v>
      </c>
      <c r="BA333" s="334">
        <v>170</v>
      </c>
      <c r="BB333" s="211">
        <v>0.26275115919629055</v>
      </c>
      <c r="BC333" s="334">
        <v>575</v>
      </c>
      <c r="BD333" s="211">
        <v>0.88871715610510049</v>
      </c>
      <c r="BE333" s="334">
        <v>383</v>
      </c>
      <c r="BF333" s="211">
        <v>0.59196290571870169</v>
      </c>
      <c r="BG333" s="212">
        <v>591</v>
      </c>
      <c r="BH333" s="211">
        <v>0.81404958677685946</v>
      </c>
      <c r="BI333" s="212">
        <v>560</v>
      </c>
      <c r="BJ333" s="211">
        <v>0.94754653130287647</v>
      </c>
      <c r="BK333" s="212">
        <v>567</v>
      </c>
      <c r="BL333" s="211">
        <v>0.78099173553719003</v>
      </c>
      <c r="BM333" s="212">
        <v>245</v>
      </c>
      <c r="BN333" s="211">
        <v>0.43209876543209874</v>
      </c>
    </row>
    <row r="334" spans="3:66" x14ac:dyDescent="0.3">
      <c r="C334" s="32" t="s">
        <v>1027</v>
      </c>
      <c r="D334" s="219">
        <v>140299</v>
      </c>
      <c r="E334" s="342">
        <v>122624</v>
      </c>
      <c r="F334" s="220">
        <v>0.87401905929479184</v>
      </c>
      <c r="G334" s="342">
        <v>86322</v>
      </c>
      <c r="H334" s="221">
        <v>0.70395681106471819</v>
      </c>
      <c r="I334" s="342">
        <v>123753</v>
      </c>
      <c r="J334" s="221">
        <v>0.88206615870391092</v>
      </c>
      <c r="K334" s="342">
        <v>33242</v>
      </c>
      <c r="L334" s="221">
        <v>0.26861571032621434</v>
      </c>
      <c r="M334" s="342">
        <v>110244</v>
      </c>
      <c r="N334" s="221">
        <v>0.89083900996339482</v>
      </c>
      <c r="O334" s="342">
        <v>71817</v>
      </c>
      <c r="P334" s="221">
        <v>0.58032532544665583</v>
      </c>
      <c r="Q334" s="219">
        <v>117240</v>
      </c>
      <c r="R334" s="343">
        <v>0.9147475264414876</v>
      </c>
      <c r="S334" s="219">
        <v>107245</v>
      </c>
      <c r="T334" s="221">
        <v>0.83564387486724778</v>
      </c>
      <c r="U334" s="219">
        <v>110166</v>
      </c>
      <c r="V334" s="221">
        <v>0.78522298804695689</v>
      </c>
      <c r="W334" s="219">
        <v>44550</v>
      </c>
      <c r="X334" s="344">
        <v>0.40438973912096293</v>
      </c>
      <c r="Y334" s="225">
        <v>6284</v>
      </c>
      <c r="Z334" s="338">
        <v>4289</v>
      </c>
      <c r="AA334" s="197">
        <v>0.68252705283259074</v>
      </c>
      <c r="AB334" s="336">
        <v>3324</v>
      </c>
      <c r="AC334" s="37">
        <v>0.77500582886453717</v>
      </c>
      <c r="AD334" s="336">
        <v>4202</v>
      </c>
      <c r="AE334" s="37">
        <v>0.6686823679185232</v>
      </c>
      <c r="AF334" s="336">
        <v>584</v>
      </c>
      <c r="AG334" s="37">
        <v>0.13898143741075678</v>
      </c>
      <c r="AH334" s="336">
        <v>3555</v>
      </c>
      <c r="AI334" s="37">
        <v>0.8460257020466444</v>
      </c>
      <c r="AJ334" s="336">
        <v>1579</v>
      </c>
      <c r="AK334" s="37">
        <v>0.3757734412184674</v>
      </c>
      <c r="AL334" s="207">
        <v>3504</v>
      </c>
      <c r="AM334" s="208">
        <v>0.55760661998726924</v>
      </c>
      <c r="AN334" s="207">
        <v>3240</v>
      </c>
      <c r="AO334" s="208">
        <v>0.92465753424657537</v>
      </c>
      <c r="AP334" s="207">
        <v>3060</v>
      </c>
      <c r="AQ334" s="208">
        <v>0.48695098663271802</v>
      </c>
      <c r="AR334" s="207">
        <v>904</v>
      </c>
      <c r="AS334" s="208">
        <v>0.29542483660130719</v>
      </c>
      <c r="AT334" s="228">
        <v>132281</v>
      </c>
      <c r="AU334" s="340">
        <v>117172</v>
      </c>
      <c r="AV334" s="210">
        <v>0.88578102675365322</v>
      </c>
      <c r="AW334" s="334">
        <v>83288</v>
      </c>
      <c r="AX334" s="211">
        <v>0.71081828423172777</v>
      </c>
      <c r="AY334" s="334">
        <v>118364</v>
      </c>
      <c r="AZ334" s="211">
        <v>0.89479214702035814</v>
      </c>
      <c r="BA334" s="334">
        <v>32442</v>
      </c>
      <c r="BB334" s="211">
        <v>0.27408671555540537</v>
      </c>
      <c r="BC334" s="334">
        <v>106990</v>
      </c>
      <c r="BD334" s="211">
        <v>0.90390659322091171</v>
      </c>
      <c r="BE334" s="334">
        <v>70251</v>
      </c>
      <c r="BF334" s="211">
        <v>0.59351660978000065</v>
      </c>
      <c r="BG334" s="212">
        <v>112647</v>
      </c>
      <c r="BH334" s="211">
        <v>0.85157354419757936</v>
      </c>
      <c r="BI334" s="212">
        <v>104688</v>
      </c>
      <c r="BJ334" s="211">
        <v>0.92934565501078592</v>
      </c>
      <c r="BK334" s="212">
        <v>106155</v>
      </c>
      <c r="BL334" s="211">
        <v>0.80249620126851173</v>
      </c>
      <c r="BM334" s="212">
        <v>43913</v>
      </c>
      <c r="BN334" s="211">
        <v>0.41366869200697093</v>
      </c>
    </row>
    <row r="335" spans="3:66" x14ac:dyDescent="0.3">
      <c r="C335"/>
      <c r="D335"/>
      <c r="E335"/>
      <c r="F335"/>
      <c r="G335"/>
      <c r="H335"/>
      <c r="I335"/>
      <c r="J335"/>
      <c r="K335"/>
      <c r="L335"/>
      <c r="M335"/>
      <c r="N335"/>
      <c r="O335"/>
      <c r="P335"/>
      <c r="Q335"/>
      <c r="R335"/>
      <c r="S335"/>
      <c r="T335"/>
      <c r="U335"/>
      <c r="V335"/>
      <c r="W335"/>
      <c r="X335"/>
      <c r="Y335"/>
      <c r="AA335"/>
      <c r="AC335"/>
      <c r="AE335"/>
      <c r="AG335"/>
      <c r="AI335"/>
      <c r="AK335"/>
      <c r="AL335"/>
      <c r="AM335"/>
      <c r="AN335"/>
      <c r="AO335"/>
      <c r="AP335"/>
      <c r="AQ335"/>
      <c r="AR335"/>
      <c r="AS335"/>
      <c r="AT335"/>
      <c r="AU335"/>
      <c r="AV335"/>
      <c r="AW335"/>
      <c r="AX335"/>
      <c r="AY335"/>
      <c r="AZ335"/>
      <c r="BA335"/>
      <c r="BB335"/>
      <c r="BC335"/>
      <c r="BD335"/>
      <c r="BE335"/>
      <c r="BF335"/>
      <c r="BG335"/>
      <c r="BH335"/>
      <c r="BI335"/>
      <c r="BJ335"/>
      <c r="BK335"/>
      <c r="BL335"/>
      <c r="BM335"/>
      <c r="BN335"/>
    </row>
    <row r="336" spans="3:66" x14ac:dyDescent="0.3">
      <c r="C336"/>
      <c r="D336"/>
      <c r="E336"/>
      <c r="F336"/>
      <c r="G336"/>
      <c r="H336"/>
      <c r="I336"/>
      <c r="J336"/>
      <c r="K336"/>
      <c r="L336"/>
      <c r="M336"/>
      <c r="N336"/>
      <c r="O336"/>
      <c r="P336"/>
      <c r="Q336"/>
      <c r="R336"/>
      <c r="S336"/>
      <c r="T336"/>
      <c r="U336"/>
      <c r="V336"/>
      <c r="W336"/>
      <c r="X336"/>
      <c r="Y336"/>
      <c r="AA336"/>
      <c r="AC336"/>
      <c r="AE336"/>
      <c r="AG336"/>
      <c r="AI336"/>
      <c r="AK336"/>
      <c r="AL336"/>
      <c r="AM336"/>
      <c r="AN336"/>
      <c r="AO336"/>
      <c r="AP336"/>
      <c r="AQ336"/>
      <c r="AR336"/>
      <c r="AS336"/>
      <c r="AT336"/>
      <c r="AU336"/>
      <c r="AV336"/>
      <c r="AW336"/>
      <c r="AX336"/>
      <c r="AY336"/>
      <c r="AZ336"/>
      <c r="BA336"/>
      <c r="BB336"/>
      <c r="BC336"/>
      <c r="BD336"/>
      <c r="BE336"/>
      <c r="BF336"/>
      <c r="BG336"/>
      <c r="BH336"/>
      <c r="BI336"/>
      <c r="BJ336"/>
      <c r="BK336"/>
      <c r="BL336"/>
      <c r="BM336"/>
      <c r="BN336"/>
    </row>
    <row r="337" spans="3:66" x14ac:dyDescent="0.3">
      <c r="C337"/>
      <c r="D337"/>
      <c r="E337"/>
      <c r="F337"/>
      <c r="G337"/>
      <c r="H337"/>
      <c r="I337"/>
      <c r="J337"/>
      <c r="K337"/>
      <c r="L337"/>
      <c r="M337"/>
      <c r="N337"/>
      <c r="O337"/>
      <c r="P337"/>
      <c r="Q337"/>
      <c r="R337"/>
      <c r="S337"/>
      <c r="T337"/>
      <c r="U337"/>
      <c r="V337"/>
      <c r="W337"/>
      <c r="X337"/>
      <c r="Y337"/>
      <c r="AA337"/>
      <c r="AC337"/>
      <c r="AE337"/>
      <c r="AG337"/>
      <c r="AI337"/>
      <c r="AK337"/>
      <c r="AL337"/>
      <c r="AM337"/>
      <c r="AN337"/>
      <c r="AO337"/>
      <c r="AP337"/>
      <c r="AQ337"/>
      <c r="AR337"/>
      <c r="AS337"/>
      <c r="AT337"/>
      <c r="AU337"/>
      <c r="AV337"/>
      <c r="AW337"/>
      <c r="AX337"/>
      <c r="AY337"/>
      <c r="AZ337"/>
      <c r="BA337"/>
      <c r="BB337"/>
      <c r="BC337"/>
      <c r="BD337"/>
      <c r="BE337"/>
      <c r="BF337"/>
      <c r="BG337"/>
      <c r="BH337"/>
      <c r="BI337"/>
      <c r="BJ337"/>
      <c r="BK337"/>
      <c r="BL337"/>
      <c r="BM337"/>
      <c r="BN337"/>
    </row>
    <row r="338" spans="3:66" x14ac:dyDescent="0.3">
      <c r="C338"/>
      <c r="D338"/>
      <c r="E338"/>
      <c r="F338"/>
      <c r="G338"/>
      <c r="H338"/>
      <c r="I338"/>
      <c r="J338"/>
      <c r="K338"/>
      <c r="L338"/>
      <c r="M338"/>
      <c r="N338"/>
      <c r="O338"/>
      <c r="P338"/>
      <c r="Q338"/>
      <c r="R338"/>
      <c r="S338"/>
      <c r="T338"/>
      <c r="U338"/>
      <c r="V338"/>
      <c r="W338"/>
      <c r="X338"/>
      <c r="Y338"/>
      <c r="AA338"/>
      <c r="AC338"/>
      <c r="AE338"/>
      <c r="AG338"/>
      <c r="AI338"/>
      <c r="AK338"/>
      <c r="AL338"/>
      <c r="AM338"/>
      <c r="AN338"/>
      <c r="AO338"/>
      <c r="AP338"/>
      <c r="AQ338"/>
      <c r="AR338"/>
      <c r="AS338"/>
      <c r="AT338"/>
      <c r="AU338"/>
      <c r="AV338"/>
      <c r="AW338"/>
      <c r="AX338"/>
      <c r="AY338"/>
      <c r="AZ338"/>
      <c r="BA338"/>
      <c r="BB338"/>
      <c r="BC338"/>
      <c r="BD338"/>
      <c r="BE338"/>
      <c r="BF338"/>
      <c r="BG338"/>
      <c r="BH338"/>
      <c r="BI338"/>
      <c r="BJ338"/>
      <c r="BK338"/>
      <c r="BL338"/>
      <c r="BM338"/>
      <c r="BN338"/>
    </row>
    <row r="339" spans="3:66" x14ac:dyDescent="0.3">
      <c r="C339"/>
      <c r="D339"/>
      <c r="E339"/>
      <c r="F339"/>
      <c r="G339"/>
      <c r="H339"/>
      <c r="I339"/>
      <c r="J339"/>
      <c r="K339"/>
      <c r="L339"/>
      <c r="M339"/>
      <c r="N339"/>
      <c r="O339"/>
      <c r="P339"/>
      <c r="Q339"/>
      <c r="R339"/>
      <c r="S339"/>
      <c r="T339"/>
      <c r="U339"/>
      <c r="V339"/>
      <c r="W339"/>
      <c r="X339"/>
      <c r="Y339"/>
      <c r="AA339"/>
      <c r="AC339"/>
      <c r="AE339"/>
      <c r="AG339"/>
      <c r="AI339"/>
      <c r="AK339"/>
      <c r="AL339"/>
      <c r="AM339"/>
      <c r="AN339"/>
      <c r="AO339"/>
      <c r="AP339"/>
      <c r="AQ339"/>
      <c r="AR339"/>
      <c r="AS339"/>
      <c r="AT339"/>
      <c r="AU339"/>
      <c r="AV339"/>
      <c r="AW339"/>
      <c r="AX339"/>
      <c r="AY339"/>
      <c r="AZ339"/>
      <c r="BA339"/>
      <c r="BB339"/>
      <c r="BC339"/>
      <c r="BD339"/>
      <c r="BE339"/>
      <c r="BF339"/>
      <c r="BG339"/>
      <c r="BH339"/>
      <c r="BI339"/>
      <c r="BJ339"/>
      <c r="BK339"/>
      <c r="BL339"/>
      <c r="BM339"/>
      <c r="BN339"/>
    </row>
    <row r="340" spans="3:66" x14ac:dyDescent="0.3">
      <c r="C340"/>
      <c r="D340" s="201"/>
      <c r="E340" s="2"/>
      <c r="F340" s="2"/>
      <c r="G340" s="2"/>
      <c r="H340" s="2"/>
      <c r="I340" s="2"/>
      <c r="J340" s="2"/>
      <c r="K340" s="2"/>
      <c r="L340" s="2"/>
      <c r="M340" s="2"/>
      <c r="N340" s="2"/>
      <c r="O340" s="2"/>
      <c r="P340" s="2"/>
      <c r="Q340" s="2"/>
      <c r="R340" s="2"/>
      <c r="S340" s="2"/>
      <c r="T340" s="2"/>
      <c r="U340" s="2"/>
      <c r="V340" s="2"/>
      <c r="W340" s="2"/>
      <c r="Y340" s="201"/>
      <c r="AA340"/>
      <c r="AC340"/>
      <c r="AE340"/>
      <c r="AG340"/>
      <c r="AI340"/>
      <c r="AK340"/>
      <c r="AL340" s="2"/>
      <c r="AM340" s="2"/>
      <c r="AN340" s="2"/>
      <c r="AO340" s="2"/>
      <c r="AP340" s="2"/>
      <c r="AQ340" s="2"/>
      <c r="AR340" s="2"/>
      <c r="AS340" s="2"/>
      <c r="AU340" s="2"/>
      <c r="AW340" s="2"/>
      <c r="AY340" s="2"/>
      <c r="BA340" s="2"/>
      <c r="BC340" s="2"/>
      <c r="BE340" s="2"/>
      <c r="BG340" s="2"/>
      <c r="BI340" s="2"/>
      <c r="BK340" s="2"/>
      <c r="BM340" s="2"/>
    </row>
    <row r="341" spans="3:66" x14ac:dyDescent="0.3">
      <c r="C341"/>
      <c r="D341" s="201"/>
      <c r="E341" s="2"/>
      <c r="F341" s="2"/>
      <c r="G341" s="2"/>
      <c r="H341" s="2"/>
      <c r="I341" s="2"/>
      <c r="J341" s="2"/>
      <c r="K341" s="2"/>
      <c r="L341" s="2"/>
      <c r="M341" s="2"/>
      <c r="N341" s="2"/>
      <c r="O341" s="2"/>
      <c r="P341" s="2"/>
      <c r="Q341" s="2"/>
      <c r="R341" s="2"/>
      <c r="S341" s="2"/>
      <c r="T341" s="2"/>
      <c r="U341" s="2"/>
      <c r="V341" s="2"/>
      <c r="W341" s="2"/>
      <c r="Y341" s="201"/>
      <c r="AA341"/>
      <c r="AC341"/>
      <c r="AE341"/>
      <c r="AG341"/>
      <c r="AI341"/>
      <c r="AK341"/>
      <c r="AL341" s="2"/>
      <c r="AM341" s="2"/>
      <c r="AN341" s="2"/>
      <c r="AO341" s="2"/>
      <c r="AP341" s="2"/>
      <c r="AQ341" s="2"/>
      <c r="AR341" s="2"/>
      <c r="AS341" s="2"/>
      <c r="AU341" s="2"/>
      <c r="AW341" s="2"/>
      <c r="AY341" s="2"/>
      <c r="BA341" s="2"/>
      <c r="BC341" s="2"/>
      <c r="BE341" s="2"/>
      <c r="BG341" s="2"/>
      <c r="BI341" s="2"/>
      <c r="BK341" s="2"/>
      <c r="BM341" s="2"/>
    </row>
    <row r="342" spans="3:66" x14ac:dyDescent="0.3">
      <c r="C342"/>
      <c r="D342" s="201"/>
      <c r="E342" s="2"/>
      <c r="F342" s="2"/>
      <c r="G342" s="2"/>
      <c r="H342" s="2"/>
      <c r="I342" s="2"/>
      <c r="J342" s="2"/>
      <c r="K342" s="2"/>
      <c r="L342" s="2"/>
      <c r="M342" s="2"/>
      <c r="N342" s="2"/>
      <c r="O342" s="2"/>
      <c r="P342" s="2"/>
      <c r="Q342" s="2"/>
      <c r="R342" s="2"/>
      <c r="S342" s="2"/>
      <c r="T342" s="2"/>
      <c r="U342" s="2"/>
      <c r="V342" s="2"/>
      <c r="W342" s="2"/>
      <c r="Y342" s="201"/>
      <c r="AA342"/>
      <c r="AC342"/>
      <c r="AE342"/>
      <c r="AG342"/>
      <c r="AI342"/>
      <c r="AK342"/>
      <c r="AL342" s="2"/>
      <c r="AM342" s="2"/>
      <c r="AN342" s="2"/>
      <c r="AO342" s="2"/>
      <c r="AP342" s="2"/>
      <c r="AQ342" s="2"/>
      <c r="AR342" s="2"/>
      <c r="AS342" s="2"/>
      <c r="AU342" s="2"/>
      <c r="AW342" s="2"/>
      <c r="AY342" s="2"/>
      <c r="BA342" s="2"/>
      <c r="BC342" s="2"/>
      <c r="BE342" s="2"/>
      <c r="BG342" s="2"/>
      <c r="BI342" s="2"/>
      <c r="BK342" s="2"/>
      <c r="BM342" s="2"/>
    </row>
    <row r="343" spans="3:66" x14ac:dyDescent="0.3">
      <c r="C343"/>
      <c r="D343" s="201"/>
      <c r="E343" s="2"/>
      <c r="F343" s="2"/>
      <c r="G343" s="2"/>
      <c r="H343" s="2"/>
      <c r="I343" s="2"/>
      <c r="J343" s="2"/>
      <c r="K343" s="2"/>
      <c r="L343" s="2"/>
      <c r="M343" s="2"/>
      <c r="N343" s="2"/>
      <c r="O343" s="2"/>
      <c r="P343" s="2"/>
      <c r="Q343" s="2"/>
      <c r="R343" s="2"/>
      <c r="S343" s="2"/>
      <c r="T343" s="2"/>
      <c r="U343" s="2"/>
      <c r="V343" s="2"/>
      <c r="W343" s="2"/>
      <c r="Y343" s="201"/>
      <c r="AA343"/>
      <c r="AC343"/>
      <c r="AE343"/>
      <c r="AG343"/>
      <c r="AI343"/>
      <c r="AK343"/>
      <c r="AL343" s="2"/>
      <c r="AM343" s="2"/>
      <c r="AN343" s="2"/>
      <c r="AO343" s="2"/>
      <c r="AP343" s="2"/>
      <c r="AQ343" s="2"/>
      <c r="AR343" s="2"/>
      <c r="AS343" s="2"/>
      <c r="AU343" s="2"/>
      <c r="AW343" s="2"/>
      <c r="AY343" s="2"/>
      <c r="BA343" s="2"/>
      <c r="BC343" s="2"/>
      <c r="BE343" s="2"/>
      <c r="BG343" s="2"/>
      <c r="BI343" s="2"/>
      <c r="BK343" s="2"/>
      <c r="BM343" s="2"/>
    </row>
    <row r="344" spans="3:66" x14ac:dyDescent="0.3">
      <c r="C344"/>
      <c r="D344" s="201"/>
      <c r="E344" s="2"/>
      <c r="F344" s="2"/>
      <c r="G344" s="2"/>
      <c r="H344" s="2"/>
      <c r="I344" s="2"/>
      <c r="J344" s="2"/>
      <c r="K344" s="2"/>
      <c r="L344" s="2"/>
      <c r="M344" s="2"/>
      <c r="N344" s="2"/>
      <c r="O344" s="2"/>
      <c r="P344" s="2"/>
      <c r="Q344" s="2"/>
      <c r="R344" s="2"/>
      <c r="S344" s="2"/>
      <c r="T344" s="2"/>
      <c r="U344" s="2"/>
      <c r="V344" s="2"/>
      <c r="W344" s="2"/>
      <c r="Y344" s="201"/>
      <c r="AA344"/>
      <c r="AC344"/>
      <c r="AE344"/>
      <c r="AG344"/>
      <c r="AI344"/>
      <c r="AK344"/>
      <c r="AL344" s="2"/>
      <c r="AM344" s="2"/>
      <c r="AN344" s="2"/>
      <c r="AO344" s="2"/>
      <c r="AP344" s="2"/>
      <c r="AQ344" s="2"/>
      <c r="AR344" s="2"/>
      <c r="AS344" s="2"/>
      <c r="AU344" s="2"/>
      <c r="AW344" s="2"/>
      <c r="AY344" s="2"/>
      <c r="BA344" s="2"/>
      <c r="BC344" s="2"/>
      <c r="BE344" s="2"/>
      <c r="BG344" s="2"/>
      <c r="BI344" s="2"/>
      <c r="BK344" s="2"/>
      <c r="BM344" s="2"/>
    </row>
    <row r="345" spans="3:66" x14ac:dyDescent="0.3">
      <c r="C345"/>
      <c r="D345" s="201"/>
      <c r="E345" s="2"/>
      <c r="F345" s="2"/>
      <c r="G345" s="2"/>
      <c r="H345" s="2"/>
      <c r="I345" s="2"/>
      <c r="J345" s="2"/>
      <c r="K345" s="2"/>
      <c r="L345" s="2"/>
      <c r="M345" s="2"/>
      <c r="N345" s="2"/>
      <c r="O345" s="2"/>
      <c r="P345" s="2"/>
      <c r="Q345" s="2"/>
      <c r="R345" s="2"/>
      <c r="S345" s="2"/>
      <c r="T345" s="2"/>
      <c r="U345" s="2"/>
      <c r="V345" s="2"/>
      <c r="W345" s="2"/>
      <c r="Y345" s="201"/>
      <c r="AA345"/>
      <c r="AC345"/>
      <c r="AE345"/>
      <c r="AG345"/>
      <c r="AI345"/>
      <c r="AK345"/>
      <c r="AL345" s="2"/>
      <c r="AM345" s="2"/>
      <c r="AN345" s="2"/>
      <c r="AO345" s="2"/>
      <c r="AP345" s="2"/>
      <c r="AQ345" s="2"/>
      <c r="AR345" s="2"/>
      <c r="AS345" s="2"/>
      <c r="AU345" s="2"/>
      <c r="AW345" s="2"/>
      <c r="AY345" s="2"/>
      <c r="BA345" s="2"/>
      <c r="BC345" s="2"/>
      <c r="BE345" s="2"/>
      <c r="BG345" s="2"/>
      <c r="BI345" s="2"/>
      <c r="BK345" s="2"/>
      <c r="BM345" s="2"/>
    </row>
    <row r="346" spans="3:66" x14ac:dyDescent="0.3">
      <c r="C346"/>
      <c r="D346" s="201"/>
      <c r="E346" s="2"/>
      <c r="F346" s="2"/>
      <c r="G346" s="2"/>
      <c r="H346" s="2"/>
      <c r="I346" s="2"/>
      <c r="J346" s="2"/>
      <c r="K346" s="2"/>
      <c r="L346" s="2"/>
      <c r="M346" s="2"/>
      <c r="N346" s="2"/>
      <c r="O346" s="2"/>
      <c r="P346" s="2"/>
      <c r="Q346" s="2"/>
      <c r="R346" s="2"/>
      <c r="S346" s="2"/>
      <c r="T346" s="2"/>
      <c r="U346" s="2"/>
      <c r="V346" s="2"/>
      <c r="W346" s="2"/>
      <c r="Y346" s="201"/>
      <c r="AA346"/>
      <c r="AC346"/>
      <c r="AE346"/>
      <c r="AG346"/>
      <c r="AI346"/>
      <c r="AK346"/>
      <c r="AL346" s="2"/>
      <c r="AM346" s="2"/>
      <c r="AN346" s="2"/>
      <c r="AO346" s="2"/>
      <c r="AP346" s="2"/>
      <c r="AQ346" s="2"/>
      <c r="AR346" s="2"/>
      <c r="AS346" s="2"/>
      <c r="AU346" s="2"/>
      <c r="AW346" s="2"/>
      <c r="AY346" s="2"/>
      <c r="BA346" s="2"/>
      <c r="BC346" s="2"/>
      <c r="BE346" s="2"/>
      <c r="BG346" s="2"/>
      <c r="BI346" s="2"/>
      <c r="BK346" s="2"/>
      <c r="BM346" s="2"/>
    </row>
    <row r="347" spans="3:66" x14ac:dyDescent="0.3">
      <c r="C347"/>
      <c r="D347" s="201"/>
      <c r="E347" s="2"/>
      <c r="F347" s="2"/>
      <c r="G347" s="2"/>
      <c r="H347" s="2"/>
      <c r="I347" s="2"/>
      <c r="J347" s="2"/>
      <c r="K347" s="2"/>
      <c r="L347" s="2"/>
      <c r="M347" s="2"/>
      <c r="N347" s="2"/>
      <c r="O347" s="2"/>
      <c r="P347" s="2"/>
      <c r="Q347" s="2"/>
      <c r="R347" s="2"/>
      <c r="S347" s="2"/>
      <c r="T347" s="2"/>
      <c r="U347" s="2"/>
      <c r="V347" s="2"/>
      <c r="W347" s="2"/>
      <c r="Y347" s="201"/>
      <c r="AA347"/>
      <c r="AC347"/>
      <c r="AE347"/>
      <c r="AG347"/>
      <c r="AI347"/>
      <c r="AK347"/>
      <c r="AL347" s="2"/>
      <c r="AM347" s="2"/>
      <c r="AN347" s="2"/>
      <c r="AO347" s="2"/>
      <c r="AP347" s="2"/>
      <c r="AQ347" s="2"/>
      <c r="AR347" s="2"/>
      <c r="AS347" s="2"/>
      <c r="AU347" s="2"/>
      <c r="AW347" s="2"/>
      <c r="AY347" s="2"/>
      <c r="BA347" s="2"/>
      <c r="BC347" s="2"/>
      <c r="BE347" s="2"/>
      <c r="BG347" s="2"/>
      <c r="BI347" s="2"/>
      <c r="BK347" s="2"/>
      <c r="BM347" s="2"/>
    </row>
    <row r="348" spans="3:66" x14ac:dyDescent="0.3">
      <c r="C348"/>
      <c r="D348" s="201"/>
      <c r="E348" s="2"/>
      <c r="F348" s="2"/>
      <c r="G348" s="2"/>
      <c r="H348" s="2"/>
      <c r="I348" s="2"/>
      <c r="J348" s="2"/>
      <c r="K348" s="2"/>
      <c r="L348" s="2"/>
      <c r="M348" s="2"/>
      <c r="N348" s="2"/>
      <c r="O348" s="2"/>
      <c r="P348" s="2"/>
      <c r="Q348" s="2"/>
      <c r="R348" s="2"/>
      <c r="S348" s="2"/>
      <c r="T348" s="2"/>
      <c r="U348" s="2"/>
      <c r="V348" s="2"/>
      <c r="W348" s="2"/>
      <c r="Y348" s="201"/>
      <c r="AA348"/>
      <c r="AC348"/>
      <c r="AE348"/>
      <c r="AG348"/>
      <c r="AI348"/>
      <c r="AK348"/>
      <c r="AL348" s="2"/>
      <c r="AM348" s="2"/>
      <c r="AN348" s="2"/>
      <c r="AO348" s="2"/>
      <c r="AP348" s="2"/>
      <c r="AQ348" s="2"/>
      <c r="AR348" s="2"/>
      <c r="AS348" s="2"/>
      <c r="AU348" s="2"/>
      <c r="AW348" s="2"/>
      <c r="AY348" s="2"/>
      <c r="BA348" s="2"/>
      <c r="BC348" s="2"/>
      <c r="BE348" s="2"/>
      <c r="BG348" s="2"/>
      <c r="BI348" s="2"/>
      <c r="BK348" s="2"/>
      <c r="BM348" s="2"/>
    </row>
    <row r="349" spans="3:66" x14ac:dyDescent="0.3">
      <c r="C349"/>
      <c r="D349" s="201"/>
      <c r="E349" s="2"/>
      <c r="F349" s="2"/>
      <c r="G349" s="2"/>
      <c r="H349" s="2"/>
      <c r="I349" s="2"/>
      <c r="J349" s="2"/>
      <c r="K349" s="2"/>
      <c r="L349" s="2"/>
      <c r="M349" s="2"/>
      <c r="N349" s="2"/>
      <c r="O349" s="2"/>
      <c r="P349" s="2"/>
      <c r="Q349" s="2"/>
      <c r="R349" s="2"/>
      <c r="S349" s="2"/>
      <c r="T349" s="2"/>
      <c r="U349" s="2"/>
      <c r="V349" s="2"/>
      <c r="W349" s="2"/>
      <c r="Y349" s="201"/>
      <c r="AA349"/>
      <c r="AC349"/>
      <c r="AE349"/>
      <c r="AG349"/>
      <c r="AI349"/>
      <c r="AK349"/>
      <c r="AL349" s="2"/>
      <c r="AM349" s="2"/>
      <c r="AN349" s="2"/>
      <c r="AO349" s="2"/>
      <c r="AP349" s="2"/>
      <c r="AQ349" s="2"/>
      <c r="AR349" s="2"/>
      <c r="AS349" s="2"/>
      <c r="AU349" s="2"/>
      <c r="AW349" s="2"/>
      <c r="AY349" s="2"/>
      <c r="BA349" s="2"/>
      <c r="BC349" s="2"/>
      <c r="BE349" s="2"/>
      <c r="BG349" s="2"/>
      <c r="BI349" s="2"/>
      <c r="BK349" s="2"/>
      <c r="BM349" s="2"/>
    </row>
    <row r="350" spans="3:66" x14ac:dyDescent="0.3">
      <c r="C350"/>
      <c r="D350" s="201"/>
      <c r="E350" s="2"/>
      <c r="F350" s="2"/>
      <c r="G350" s="2"/>
      <c r="H350" s="2"/>
      <c r="I350" s="2"/>
      <c r="J350" s="2"/>
      <c r="K350" s="2"/>
      <c r="L350" s="2"/>
      <c r="M350" s="2"/>
      <c r="N350" s="2"/>
      <c r="O350" s="2"/>
      <c r="P350" s="2"/>
      <c r="Q350" s="2"/>
      <c r="R350" s="2"/>
      <c r="S350" s="2"/>
      <c r="T350" s="2"/>
      <c r="U350" s="2"/>
      <c r="V350" s="2"/>
      <c r="W350" s="2"/>
      <c r="Y350" s="201"/>
      <c r="AA350"/>
      <c r="AC350"/>
      <c r="AE350"/>
      <c r="AG350"/>
      <c r="AI350"/>
      <c r="AK350"/>
      <c r="AL350" s="2"/>
      <c r="AM350" s="2"/>
      <c r="AN350" s="2"/>
      <c r="AO350" s="2"/>
      <c r="AP350" s="2"/>
      <c r="AQ350" s="2"/>
      <c r="AR350" s="2"/>
      <c r="AS350" s="2"/>
      <c r="AU350" s="2"/>
      <c r="AW350" s="2"/>
      <c r="AY350" s="2"/>
      <c r="BA350" s="2"/>
      <c r="BC350" s="2"/>
      <c r="BE350" s="2"/>
      <c r="BG350" s="2"/>
      <c r="BI350" s="2"/>
      <c r="BK350" s="2"/>
      <c r="BM350" s="2"/>
    </row>
    <row r="351" spans="3:66" x14ac:dyDescent="0.3">
      <c r="C351"/>
      <c r="D351" s="201"/>
      <c r="E351" s="2"/>
      <c r="F351" s="2"/>
      <c r="G351" s="2"/>
      <c r="H351" s="2"/>
      <c r="I351" s="2"/>
      <c r="J351" s="2"/>
      <c r="K351" s="2"/>
      <c r="L351" s="2"/>
      <c r="M351" s="2"/>
      <c r="N351" s="2"/>
      <c r="O351" s="2"/>
      <c r="P351" s="2"/>
      <c r="Q351" s="2"/>
      <c r="R351" s="2"/>
      <c r="S351" s="2"/>
      <c r="T351" s="2"/>
      <c r="U351" s="2"/>
      <c r="V351" s="2"/>
      <c r="W351" s="2"/>
      <c r="Y351" s="201"/>
      <c r="AA351"/>
      <c r="AC351"/>
      <c r="AE351"/>
      <c r="AG351"/>
      <c r="AI351"/>
      <c r="AK351"/>
      <c r="AL351" s="2"/>
      <c r="AM351" s="2"/>
      <c r="AN351" s="2"/>
      <c r="AO351" s="2"/>
      <c r="AP351" s="2"/>
      <c r="AQ351" s="2"/>
      <c r="AR351" s="2"/>
      <c r="AS351" s="2"/>
      <c r="AU351" s="2"/>
      <c r="AW351" s="2"/>
      <c r="AY351" s="2"/>
      <c r="BA351" s="2"/>
      <c r="BC351" s="2"/>
      <c r="BE351" s="2"/>
      <c r="BG351" s="2"/>
      <c r="BI351" s="2"/>
      <c r="BK351" s="2"/>
      <c r="BM351" s="2"/>
    </row>
    <row r="352" spans="3:66" x14ac:dyDescent="0.3">
      <c r="C352"/>
      <c r="D352" s="201"/>
      <c r="E352" s="2"/>
      <c r="F352" s="2"/>
      <c r="G352" s="2"/>
      <c r="H352" s="2"/>
      <c r="I352" s="2"/>
      <c r="J352" s="2"/>
      <c r="K352" s="2"/>
      <c r="L352" s="2"/>
      <c r="M352" s="2"/>
      <c r="N352" s="2"/>
      <c r="O352" s="2"/>
      <c r="P352" s="2"/>
      <c r="Q352" s="2"/>
      <c r="R352" s="2"/>
      <c r="S352" s="2"/>
      <c r="T352" s="2"/>
      <c r="U352" s="2"/>
      <c r="V352" s="2"/>
      <c r="W352" s="2"/>
      <c r="Y352" s="201"/>
      <c r="AA352"/>
      <c r="AC352"/>
      <c r="AE352"/>
      <c r="AG352"/>
      <c r="AI352"/>
      <c r="AK352"/>
      <c r="AL352" s="2"/>
      <c r="AM352" s="2"/>
      <c r="AN352" s="2"/>
      <c r="AO352" s="2"/>
      <c r="AP352" s="2"/>
      <c r="AQ352" s="2"/>
      <c r="AR352" s="2"/>
      <c r="AS352" s="2"/>
      <c r="AU352" s="2"/>
      <c r="AW352" s="2"/>
      <c r="AY352" s="2"/>
      <c r="BA352" s="2"/>
      <c r="BC352" s="2"/>
      <c r="BE352" s="2"/>
      <c r="BG352" s="2"/>
      <c r="BI352" s="2"/>
      <c r="BK352" s="2"/>
      <c r="BM352" s="2"/>
    </row>
    <row r="353" spans="4:66" customFormat="1" x14ac:dyDescent="0.3">
      <c r="D353" s="201"/>
      <c r="E353" s="2"/>
      <c r="F353" s="2"/>
      <c r="G353" s="2"/>
      <c r="H353" s="2"/>
      <c r="I353" s="2"/>
      <c r="J353" s="2"/>
      <c r="K353" s="2"/>
      <c r="L353" s="2"/>
      <c r="M353" s="2"/>
      <c r="N353" s="2"/>
      <c r="O353" s="2"/>
      <c r="P353" s="2"/>
      <c r="Q353" s="2"/>
      <c r="R353" s="2"/>
      <c r="S353" s="2"/>
      <c r="T353" s="2"/>
      <c r="U353" s="2"/>
      <c r="V353" s="2"/>
      <c r="W353" s="2"/>
      <c r="X353" s="2"/>
      <c r="Y353" s="201"/>
      <c r="AL353" s="2"/>
      <c r="AM353" s="2"/>
      <c r="AN353" s="2"/>
      <c r="AO353" s="2"/>
      <c r="AP353" s="2"/>
      <c r="AQ353" s="2"/>
      <c r="AR353" s="2"/>
      <c r="AS353" s="2"/>
      <c r="AT353" s="201"/>
      <c r="AU353" s="2"/>
      <c r="AV353" s="2"/>
      <c r="AW353" s="2"/>
      <c r="AX353" s="2"/>
      <c r="AY353" s="2"/>
      <c r="AZ353" s="2"/>
      <c r="BA353" s="2"/>
      <c r="BB353" s="2"/>
      <c r="BC353" s="2"/>
      <c r="BD353" s="2"/>
      <c r="BE353" s="2"/>
      <c r="BF353" s="2"/>
      <c r="BG353" s="2"/>
      <c r="BH353" s="2"/>
      <c r="BI353" s="2"/>
      <c r="BJ353" s="2"/>
      <c r="BK353" s="2"/>
      <c r="BL353" s="2"/>
      <c r="BM353" s="2"/>
      <c r="BN353" s="2"/>
    </row>
    <row r="354" spans="4:66" customFormat="1" x14ac:dyDescent="0.3">
      <c r="D354" s="201"/>
      <c r="E354" s="2"/>
      <c r="F354" s="2"/>
      <c r="G354" s="2"/>
      <c r="H354" s="2"/>
      <c r="I354" s="2"/>
      <c r="J354" s="2"/>
      <c r="K354" s="2"/>
      <c r="L354" s="2"/>
      <c r="M354" s="2"/>
      <c r="N354" s="2"/>
      <c r="O354" s="2"/>
      <c r="P354" s="2"/>
      <c r="Q354" s="2"/>
      <c r="R354" s="2"/>
      <c r="S354" s="2"/>
      <c r="T354" s="2"/>
      <c r="U354" s="2"/>
      <c r="V354" s="2"/>
      <c r="W354" s="2"/>
      <c r="X354" s="2"/>
      <c r="Y354" s="201"/>
      <c r="AL354" s="2"/>
      <c r="AM354" s="2"/>
      <c r="AN354" s="2"/>
      <c r="AO354" s="2"/>
      <c r="AP354" s="2"/>
      <c r="AQ354" s="2"/>
      <c r="AR354" s="2"/>
      <c r="AS354" s="2"/>
      <c r="AT354" s="201"/>
      <c r="AU354" s="2"/>
      <c r="AV354" s="2"/>
      <c r="AW354" s="2"/>
      <c r="AX354" s="2"/>
      <c r="AY354" s="2"/>
      <c r="AZ354" s="2"/>
      <c r="BA354" s="2"/>
      <c r="BB354" s="2"/>
      <c r="BC354" s="2"/>
      <c r="BD354" s="2"/>
      <c r="BE354" s="2"/>
      <c r="BF354" s="2"/>
      <c r="BG354" s="2"/>
      <c r="BH354" s="2"/>
      <c r="BI354" s="2"/>
      <c r="BJ354" s="2"/>
      <c r="BK354" s="2"/>
      <c r="BL354" s="2"/>
      <c r="BM354" s="2"/>
      <c r="BN354" s="2"/>
    </row>
    <row r="355" spans="4:66" customFormat="1" x14ac:dyDescent="0.3">
      <c r="D355" s="201"/>
      <c r="E355" s="2"/>
      <c r="F355" s="2"/>
      <c r="G355" s="2"/>
      <c r="H355" s="2"/>
      <c r="I355" s="2"/>
      <c r="J355" s="2"/>
      <c r="K355" s="2"/>
      <c r="L355" s="2"/>
      <c r="M355" s="2"/>
      <c r="N355" s="2"/>
      <c r="O355" s="2"/>
      <c r="P355" s="2"/>
      <c r="Q355" s="2"/>
      <c r="R355" s="2"/>
      <c r="S355" s="2"/>
      <c r="T355" s="2"/>
      <c r="U355" s="2"/>
      <c r="V355" s="2"/>
      <c r="W355" s="2"/>
      <c r="X355" s="2"/>
      <c r="Y355" s="201"/>
      <c r="AL355" s="2"/>
      <c r="AM355" s="2"/>
      <c r="AN355" s="2"/>
      <c r="AO355" s="2"/>
      <c r="AP355" s="2"/>
      <c r="AQ355" s="2"/>
      <c r="AR355" s="2"/>
      <c r="AS355" s="2"/>
      <c r="AT355" s="201"/>
      <c r="AU355" s="2"/>
      <c r="AV355" s="2"/>
      <c r="AW355" s="2"/>
      <c r="AX355" s="2"/>
      <c r="AY355" s="2"/>
      <c r="AZ355" s="2"/>
      <c r="BA355" s="2"/>
      <c r="BB355" s="2"/>
      <c r="BC355" s="2"/>
      <c r="BD355" s="2"/>
      <c r="BE355" s="2"/>
      <c r="BF355" s="2"/>
      <c r="BG355" s="2"/>
      <c r="BH355" s="2"/>
      <c r="BI355" s="2"/>
      <c r="BJ355" s="2"/>
      <c r="BK355" s="2"/>
      <c r="BL355" s="2"/>
      <c r="BM355" s="2"/>
      <c r="BN355" s="2"/>
    </row>
    <row r="356" spans="4:66" customFormat="1" x14ac:dyDescent="0.3">
      <c r="D356" s="201"/>
      <c r="E356" s="2"/>
      <c r="F356" s="2"/>
      <c r="G356" s="2"/>
      <c r="H356" s="2"/>
      <c r="I356" s="2"/>
      <c r="J356" s="2"/>
      <c r="K356" s="2"/>
      <c r="L356" s="2"/>
      <c r="M356" s="2"/>
      <c r="N356" s="2"/>
      <c r="O356" s="2"/>
      <c r="P356" s="2"/>
      <c r="Q356" s="2"/>
      <c r="R356" s="2"/>
      <c r="S356" s="2"/>
      <c r="T356" s="2"/>
      <c r="U356" s="2"/>
      <c r="V356" s="2"/>
      <c r="W356" s="2"/>
      <c r="X356" s="2"/>
      <c r="Y356" s="201"/>
      <c r="AL356" s="2"/>
      <c r="AM356" s="2"/>
      <c r="AN356" s="2"/>
      <c r="AO356" s="2"/>
      <c r="AP356" s="2"/>
      <c r="AQ356" s="2"/>
      <c r="AR356" s="2"/>
      <c r="AS356" s="2"/>
      <c r="AT356" s="201"/>
      <c r="AU356" s="2"/>
      <c r="AV356" s="2"/>
      <c r="AW356" s="2"/>
      <c r="AX356" s="2"/>
      <c r="AY356" s="2"/>
      <c r="AZ356" s="2"/>
      <c r="BA356" s="2"/>
      <c r="BB356" s="2"/>
      <c r="BC356" s="2"/>
      <c r="BD356" s="2"/>
      <c r="BE356" s="2"/>
      <c r="BF356" s="2"/>
      <c r="BG356" s="2"/>
      <c r="BH356" s="2"/>
      <c r="BI356" s="2"/>
      <c r="BJ356" s="2"/>
      <c r="BK356" s="2"/>
      <c r="BL356" s="2"/>
      <c r="BM356" s="2"/>
      <c r="BN356" s="2"/>
    </row>
    <row r="357" spans="4:66" customFormat="1" x14ac:dyDescent="0.3">
      <c r="D357" s="201"/>
      <c r="E357" s="2"/>
      <c r="F357" s="2"/>
      <c r="G357" s="2"/>
      <c r="H357" s="2"/>
      <c r="I357" s="2"/>
      <c r="J357" s="2"/>
      <c r="K357" s="2"/>
      <c r="L357" s="2"/>
      <c r="M357" s="2"/>
      <c r="N357" s="2"/>
      <c r="O357" s="2"/>
      <c r="P357" s="2"/>
      <c r="Q357" s="2"/>
      <c r="R357" s="2"/>
      <c r="S357" s="2"/>
      <c r="T357" s="2"/>
      <c r="U357" s="2"/>
      <c r="V357" s="2"/>
      <c r="W357" s="2"/>
      <c r="X357" s="2"/>
      <c r="Y357" s="201"/>
      <c r="AL357" s="2"/>
      <c r="AM357" s="2"/>
      <c r="AN357" s="2"/>
      <c r="AO357" s="2"/>
      <c r="AP357" s="2"/>
      <c r="AQ357" s="2"/>
      <c r="AR357" s="2"/>
      <c r="AS357" s="2"/>
      <c r="AT357" s="201"/>
      <c r="AU357" s="2"/>
      <c r="AV357" s="2"/>
      <c r="AW357" s="2"/>
      <c r="AX357" s="2"/>
      <c r="AY357" s="2"/>
      <c r="AZ357" s="2"/>
      <c r="BA357" s="2"/>
      <c r="BB357" s="2"/>
      <c r="BC357" s="2"/>
      <c r="BD357" s="2"/>
      <c r="BE357" s="2"/>
      <c r="BF357" s="2"/>
      <c r="BG357" s="2"/>
      <c r="BH357" s="2"/>
      <c r="BI357" s="2"/>
      <c r="BJ357" s="2"/>
      <c r="BK357" s="2"/>
      <c r="BL357" s="2"/>
      <c r="BM357" s="2"/>
      <c r="BN357" s="2"/>
    </row>
    <row r="358" spans="4:66" customFormat="1" x14ac:dyDescent="0.3">
      <c r="D358" s="201"/>
      <c r="E358" s="2"/>
      <c r="F358" s="2"/>
      <c r="G358" s="2"/>
      <c r="H358" s="2"/>
      <c r="I358" s="2"/>
      <c r="J358" s="2"/>
      <c r="K358" s="2"/>
      <c r="L358" s="2"/>
      <c r="M358" s="2"/>
      <c r="N358" s="2"/>
      <c r="O358" s="2"/>
      <c r="P358" s="2"/>
      <c r="Q358" s="2"/>
      <c r="R358" s="2"/>
      <c r="S358" s="2"/>
      <c r="T358" s="2"/>
      <c r="U358" s="2"/>
      <c r="V358" s="2"/>
      <c r="W358" s="2"/>
      <c r="X358" s="2"/>
      <c r="Y358" s="201"/>
      <c r="AL358" s="2"/>
      <c r="AM358" s="2"/>
      <c r="AN358" s="2"/>
      <c r="AO358" s="2"/>
      <c r="AP358" s="2"/>
      <c r="AQ358" s="2"/>
      <c r="AR358" s="2"/>
      <c r="AS358" s="2"/>
      <c r="AT358" s="201"/>
      <c r="AU358" s="2"/>
      <c r="AV358" s="2"/>
      <c r="AW358" s="2"/>
      <c r="AX358" s="2"/>
      <c r="AY358" s="2"/>
      <c r="AZ358" s="2"/>
      <c r="BA358" s="2"/>
      <c r="BB358" s="2"/>
      <c r="BC358" s="2"/>
      <c r="BD358" s="2"/>
      <c r="BE358" s="2"/>
      <c r="BF358" s="2"/>
      <c r="BG358" s="2"/>
      <c r="BH358" s="2"/>
      <c r="BI358" s="2"/>
      <c r="BJ358" s="2"/>
      <c r="BK358" s="2"/>
      <c r="BL358" s="2"/>
      <c r="BM358" s="2"/>
      <c r="BN358" s="2"/>
    </row>
    <row r="359" spans="4:66" customFormat="1" x14ac:dyDescent="0.3">
      <c r="D359" s="201"/>
      <c r="E359" s="2"/>
      <c r="F359" s="2"/>
      <c r="G359" s="2"/>
      <c r="H359" s="2"/>
      <c r="I359" s="2"/>
      <c r="J359" s="2"/>
      <c r="K359" s="2"/>
      <c r="L359" s="2"/>
      <c r="M359" s="2"/>
      <c r="N359" s="2"/>
      <c r="O359" s="2"/>
      <c r="P359" s="2"/>
      <c r="Q359" s="2"/>
      <c r="R359" s="2"/>
      <c r="S359" s="2"/>
      <c r="T359" s="2"/>
      <c r="U359" s="2"/>
      <c r="V359" s="2"/>
      <c r="W359" s="2"/>
      <c r="X359" s="2"/>
      <c r="Y359" s="201"/>
      <c r="AL359" s="2"/>
      <c r="AM359" s="2"/>
      <c r="AN359" s="2"/>
      <c r="AO359" s="2"/>
      <c r="AP359" s="2"/>
      <c r="AQ359" s="2"/>
      <c r="AR359" s="2"/>
      <c r="AS359" s="2"/>
      <c r="AT359" s="201"/>
      <c r="AU359" s="2"/>
      <c r="AV359" s="2"/>
      <c r="AW359" s="2"/>
      <c r="AX359" s="2"/>
      <c r="AY359" s="2"/>
      <c r="AZ359" s="2"/>
      <c r="BA359" s="2"/>
      <c r="BB359" s="2"/>
      <c r="BC359" s="2"/>
      <c r="BD359" s="2"/>
      <c r="BE359" s="2"/>
      <c r="BF359" s="2"/>
      <c r="BG359" s="2"/>
      <c r="BH359" s="2"/>
      <c r="BI359" s="2"/>
      <c r="BJ359" s="2"/>
      <c r="BK359" s="2"/>
      <c r="BL359" s="2"/>
      <c r="BM359" s="2"/>
      <c r="BN359" s="2"/>
    </row>
    <row r="360" spans="4:66" customFormat="1" x14ac:dyDescent="0.3">
      <c r="D360" s="201"/>
      <c r="E360" s="2"/>
      <c r="F360" s="2"/>
      <c r="G360" s="2"/>
      <c r="H360" s="2"/>
      <c r="I360" s="2"/>
      <c r="J360" s="2"/>
      <c r="K360" s="2"/>
      <c r="L360" s="2"/>
      <c r="M360" s="2"/>
      <c r="N360" s="2"/>
      <c r="O360" s="2"/>
      <c r="P360" s="2"/>
      <c r="Q360" s="2"/>
      <c r="R360" s="2"/>
      <c r="S360" s="2"/>
      <c r="T360" s="2"/>
      <c r="U360" s="2"/>
      <c r="V360" s="2"/>
      <c r="W360" s="2"/>
      <c r="X360" s="2"/>
      <c r="Y360" s="201"/>
      <c r="AL360" s="2"/>
      <c r="AM360" s="2"/>
      <c r="AN360" s="2"/>
      <c r="AO360" s="2"/>
      <c r="AP360" s="2"/>
      <c r="AQ360" s="2"/>
      <c r="AR360" s="2"/>
      <c r="AS360" s="2"/>
      <c r="AT360" s="201"/>
      <c r="AU360" s="2"/>
      <c r="AV360" s="2"/>
      <c r="AW360" s="2"/>
      <c r="AX360" s="2"/>
      <c r="AY360" s="2"/>
      <c r="AZ360" s="2"/>
      <c r="BA360" s="2"/>
      <c r="BB360" s="2"/>
      <c r="BC360" s="2"/>
      <c r="BD360" s="2"/>
      <c r="BE360" s="2"/>
      <c r="BF360" s="2"/>
      <c r="BG360" s="2"/>
      <c r="BH360" s="2"/>
      <c r="BI360" s="2"/>
      <c r="BJ360" s="2"/>
      <c r="BK360" s="2"/>
      <c r="BL360" s="2"/>
      <c r="BM360" s="2"/>
      <c r="BN360" s="2"/>
    </row>
    <row r="361" spans="4:66" customFormat="1" x14ac:dyDescent="0.3">
      <c r="D361" s="201"/>
      <c r="E361" s="2"/>
      <c r="F361" s="2"/>
      <c r="G361" s="2"/>
      <c r="H361" s="2"/>
      <c r="I361" s="2"/>
      <c r="J361" s="2"/>
      <c r="K361" s="2"/>
      <c r="L361" s="2"/>
      <c r="M361" s="2"/>
      <c r="N361" s="2"/>
      <c r="O361" s="2"/>
      <c r="P361" s="2"/>
      <c r="Q361" s="2"/>
      <c r="R361" s="2"/>
      <c r="S361" s="2"/>
      <c r="T361" s="2"/>
      <c r="U361" s="2"/>
      <c r="V361" s="2"/>
      <c r="W361" s="2"/>
      <c r="X361" s="2"/>
      <c r="Y361" s="201"/>
      <c r="AL361" s="2"/>
      <c r="AM361" s="2"/>
      <c r="AN361" s="2"/>
      <c r="AO361" s="2"/>
      <c r="AP361" s="2"/>
      <c r="AQ361" s="2"/>
      <c r="AR361" s="2"/>
      <c r="AS361" s="2"/>
      <c r="AT361" s="201"/>
      <c r="AU361" s="2"/>
      <c r="AV361" s="2"/>
      <c r="AW361" s="2"/>
      <c r="AX361" s="2"/>
      <c r="AY361" s="2"/>
      <c r="AZ361" s="2"/>
      <c r="BA361" s="2"/>
      <c r="BB361" s="2"/>
      <c r="BC361" s="2"/>
      <c r="BD361" s="2"/>
      <c r="BE361" s="2"/>
      <c r="BF361" s="2"/>
      <c r="BG361" s="2"/>
      <c r="BH361" s="2"/>
      <c r="BI361" s="2"/>
      <c r="BJ361" s="2"/>
      <c r="BK361" s="2"/>
      <c r="BL361" s="2"/>
      <c r="BM361" s="2"/>
      <c r="BN361" s="2"/>
    </row>
    <row r="362" spans="4:66" customFormat="1" x14ac:dyDescent="0.3">
      <c r="D362" s="201"/>
      <c r="E362" s="2"/>
      <c r="F362" s="2"/>
      <c r="G362" s="2"/>
      <c r="H362" s="2"/>
      <c r="I362" s="2"/>
      <c r="J362" s="2"/>
      <c r="K362" s="2"/>
      <c r="L362" s="2"/>
      <c r="M362" s="2"/>
      <c r="N362" s="2"/>
      <c r="O362" s="2"/>
      <c r="P362" s="2"/>
      <c r="Q362" s="2"/>
      <c r="R362" s="2"/>
      <c r="S362" s="2"/>
      <c r="T362" s="2"/>
      <c r="U362" s="2"/>
      <c r="V362" s="2"/>
      <c r="W362" s="2"/>
      <c r="X362" s="2"/>
      <c r="Y362" s="201"/>
      <c r="AL362" s="2"/>
      <c r="AM362" s="2"/>
      <c r="AN362" s="2"/>
      <c r="AO362" s="2"/>
      <c r="AP362" s="2"/>
      <c r="AQ362" s="2"/>
      <c r="AR362" s="2"/>
      <c r="AS362" s="2"/>
      <c r="AT362" s="201"/>
      <c r="AU362" s="2"/>
      <c r="AV362" s="2"/>
      <c r="AW362" s="2"/>
      <c r="AX362" s="2"/>
      <c r="AY362" s="2"/>
      <c r="AZ362" s="2"/>
      <c r="BA362" s="2"/>
      <c r="BB362" s="2"/>
      <c r="BC362" s="2"/>
      <c r="BD362" s="2"/>
      <c r="BE362" s="2"/>
      <c r="BF362" s="2"/>
      <c r="BG362" s="2"/>
      <c r="BH362" s="2"/>
      <c r="BI362" s="2"/>
      <c r="BJ362" s="2"/>
      <c r="BK362" s="2"/>
      <c r="BL362" s="2"/>
      <c r="BM362" s="2"/>
      <c r="BN362" s="2"/>
    </row>
    <row r="363" spans="4:66" customFormat="1" x14ac:dyDescent="0.3">
      <c r="D363" s="201"/>
      <c r="E363" s="2"/>
      <c r="F363" s="2"/>
      <c r="G363" s="2"/>
      <c r="H363" s="2"/>
      <c r="I363" s="2"/>
      <c r="J363" s="2"/>
      <c r="K363" s="2"/>
      <c r="L363" s="2"/>
      <c r="M363" s="2"/>
      <c r="N363" s="2"/>
      <c r="O363" s="2"/>
      <c r="P363" s="2"/>
      <c r="Q363" s="2"/>
      <c r="R363" s="2"/>
      <c r="S363" s="2"/>
      <c r="T363" s="2"/>
      <c r="U363" s="2"/>
      <c r="V363" s="2"/>
      <c r="W363" s="2"/>
      <c r="X363" s="2"/>
      <c r="Y363" s="201"/>
      <c r="AL363" s="2"/>
      <c r="AM363" s="2"/>
      <c r="AN363" s="2"/>
      <c r="AO363" s="2"/>
      <c r="AP363" s="2"/>
      <c r="AQ363" s="2"/>
      <c r="AR363" s="2"/>
      <c r="AS363" s="2"/>
      <c r="AT363" s="201"/>
      <c r="AU363" s="2"/>
      <c r="AV363" s="2"/>
      <c r="AW363" s="2"/>
      <c r="AX363" s="2"/>
      <c r="AY363" s="2"/>
      <c r="AZ363" s="2"/>
      <c r="BA363" s="2"/>
      <c r="BB363" s="2"/>
      <c r="BC363" s="2"/>
      <c r="BD363" s="2"/>
      <c r="BE363" s="2"/>
      <c r="BF363" s="2"/>
      <c r="BG363" s="2"/>
      <c r="BH363" s="2"/>
      <c r="BI363" s="2"/>
      <c r="BJ363" s="2"/>
      <c r="BK363" s="2"/>
      <c r="BL363" s="2"/>
      <c r="BM363" s="2"/>
      <c r="BN363" s="2"/>
    </row>
    <row r="364" spans="4:66" customFormat="1" x14ac:dyDescent="0.3">
      <c r="D364" s="201"/>
      <c r="E364" s="2"/>
      <c r="F364" s="2"/>
      <c r="G364" s="2"/>
      <c r="H364" s="2"/>
      <c r="I364" s="2"/>
      <c r="J364" s="2"/>
      <c r="K364" s="2"/>
      <c r="L364" s="2"/>
      <c r="M364" s="2"/>
      <c r="N364" s="2"/>
      <c r="O364" s="2"/>
      <c r="P364" s="2"/>
      <c r="Q364" s="2"/>
      <c r="R364" s="2"/>
      <c r="S364" s="2"/>
      <c r="T364" s="2"/>
      <c r="U364" s="2"/>
      <c r="V364" s="2"/>
      <c r="W364" s="2"/>
      <c r="X364" s="2"/>
      <c r="Y364" s="201"/>
      <c r="AL364" s="2"/>
      <c r="AM364" s="2"/>
      <c r="AN364" s="2"/>
      <c r="AO364" s="2"/>
      <c r="AP364" s="2"/>
      <c r="AQ364" s="2"/>
      <c r="AR364" s="2"/>
      <c r="AS364" s="2"/>
      <c r="AT364" s="201"/>
      <c r="AU364" s="2"/>
      <c r="AV364" s="2"/>
      <c r="AW364" s="2"/>
      <c r="AX364" s="2"/>
      <c r="AY364" s="2"/>
      <c r="AZ364" s="2"/>
      <c r="BA364" s="2"/>
      <c r="BB364" s="2"/>
      <c r="BC364" s="2"/>
      <c r="BD364" s="2"/>
      <c r="BE364" s="2"/>
      <c r="BF364" s="2"/>
      <c r="BG364" s="2"/>
      <c r="BH364" s="2"/>
      <c r="BI364" s="2"/>
      <c r="BJ364" s="2"/>
      <c r="BK364" s="2"/>
      <c r="BL364" s="2"/>
      <c r="BM364" s="2"/>
      <c r="BN364" s="2"/>
    </row>
    <row r="365" spans="4:66" customFormat="1" x14ac:dyDescent="0.3">
      <c r="D365" s="201"/>
      <c r="E365" s="2"/>
      <c r="F365" s="2"/>
      <c r="G365" s="2"/>
      <c r="H365" s="2"/>
      <c r="I365" s="2"/>
      <c r="J365" s="2"/>
      <c r="K365" s="2"/>
      <c r="L365" s="2"/>
      <c r="M365" s="2"/>
      <c r="N365" s="2"/>
      <c r="O365" s="2"/>
      <c r="P365" s="2"/>
      <c r="Q365" s="2"/>
      <c r="R365" s="2"/>
      <c r="S365" s="2"/>
      <c r="T365" s="2"/>
      <c r="U365" s="2"/>
      <c r="V365" s="2"/>
      <c r="W365" s="2"/>
      <c r="X365" s="2"/>
      <c r="Y365" s="201"/>
      <c r="AL365" s="2"/>
      <c r="AM365" s="2"/>
      <c r="AN365" s="2"/>
      <c r="AO365" s="2"/>
      <c r="AP365" s="2"/>
      <c r="AQ365" s="2"/>
      <c r="AR365" s="2"/>
      <c r="AS365" s="2"/>
      <c r="AT365" s="201"/>
      <c r="AU365" s="2"/>
      <c r="AV365" s="2"/>
      <c r="AW365" s="2"/>
      <c r="AX365" s="2"/>
      <c r="AY365" s="2"/>
      <c r="AZ365" s="2"/>
      <c r="BA365" s="2"/>
      <c r="BB365" s="2"/>
      <c r="BC365" s="2"/>
      <c r="BD365" s="2"/>
      <c r="BE365" s="2"/>
      <c r="BF365" s="2"/>
      <c r="BG365" s="2"/>
      <c r="BH365" s="2"/>
      <c r="BI365" s="2"/>
      <c r="BJ365" s="2"/>
      <c r="BK365" s="2"/>
      <c r="BL365" s="2"/>
      <c r="BM365" s="2"/>
      <c r="BN365" s="2"/>
    </row>
    <row r="366" spans="4:66" customFormat="1" x14ac:dyDescent="0.3">
      <c r="D366" s="201"/>
      <c r="E366" s="2"/>
      <c r="F366" s="2"/>
      <c r="G366" s="2"/>
      <c r="H366" s="2"/>
      <c r="I366" s="2"/>
      <c r="J366" s="2"/>
      <c r="K366" s="2"/>
      <c r="L366" s="2"/>
      <c r="M366" s="2"/>
      <c r="N366" s="2"/>
      <c r="O366" s="2"/>
      <c r="P366" s="2"/>
      <c r="Q366" s="2"/>
      <c r="R366" s="2"/>
      <c r="S366" s="2"/>
      <c r="T366" s="2"/>
      <c r="U366" s="2"/>
      <c r="V366" s="2"/>
      <c r="W366" s="2"/>
      <c r="X366" s="2"/>
      <c r="Y366" s="201"/>
      <c r="AL366" s="2"/>
      <c r="AM366" s="2"/>
      <c r="AN366" s="2"/>
      <c r="AO366" s="2"/>
      <c r="AP366" s="2"/>
      <c r="AQ366" s="2"/>
      <c r="AR366" s="2"/>
      <c r="AS366" s="2"/>
      <c r="AT366" s="201"/>
      <c r="AU366" s="2"/>
      <c r="AV366" s="2"/>
      <c r="AW366" s="2"/>
      <c r="AX366" s="2"/>
      <c r="AY366" s="2"/>
      <c r="AZ366" s="2"/>
      <c r="BA366" s="2"/>
      <c r="BB366" s="2"/>
      <c r="BC366" s="2"/>
      <c r="BD366" s="2"/>
      <c r="BE366" s="2"/>
      <c r="BF366" s="2"/>
      <c r="BG366" s="2"/>
      <c r="BH366" s="2"/>
      <c r="BI366" s="2"/>
      <c r="BJ366" s="2"/>
      <c r="BK366" s="2"/>
      <c r="BL366" s="2"/>
      <c r="BM366" s="2"/>
      <c r="BN366" s="2"/>
    </row>
    <row r="367" spans="4:66" customFormat="1" x14ac:dyDescent="0.3">
      <c r="D367" s="201"/>
      <c r="E367" s="2"/>
      <c r="F367" s="2"/>
      <c r="G367" s="2"/>
      <c r="H367" s="2"/>
      <c r="I367" s="2"/>
      <c r="J367" s="2"/>
      <c r="K367" s="2"/>
      <c r="L367" s="2"/>
      <c r="M367" s="2"/>
      <c r="N367" s="2"/>
      <c r="O367" s="2"/>
      <c r="P367" s="2"/>
      <c r="Q367" s="2"/>
      <c r="R367" s="2"/>
      <c r="S367" s="2"/>
      <c r="T367" s="2"/>
      <c r="U367" s="2"/>
      <c r="V367" s="2"/>
      <c r="W367" s="2"/>
      <c r="X367" s="2"/>
      <c r="Y367" s="201"/>
      <c r="AL367" s="2"/>
      <c r="AM367" s="2"/>
      <c r="AN367" s="2"/>
      <c r="AO367" s="2"/>
      <c r="AP367" s="2"/>
      <c r="AQ367" s="2"/>
      <c r="AR367" s="2"/>
      <c r="AS367" s="2"/>
      <c r="AT367" s="201"/>
      <c r="AU367" s="2"/>
      <c r="AV367" s="2"/>
      <c r="AW367" s="2"/>
      <c r="AX367" s="2"/>
      <c r="AY367" s="2"/>
      <c r="AZ367" s="2"/>
      <c r="BA367" s="2"/>
      <c r="BB367" s="2"/>
      <c r="BC367" s="2"/>
      <c r="BD367" s="2"/>
      <c r="BE367" s="2"/>
      <c r="BF367" s="2"/>
      <c r="BG367" s="2"/>
      <c r="BH367" s="2"/>
      <c r="BI367" s="2"/>
      <c r="BJ367" s="2"/>
      <c r="BK367" s="2"/>
      <c r="BL367" s="2"/>
      <c r="BM367" s="2"/>
      <c r="BN367" s="2"/>
    </row>
    <row r="368" spans="4:66" customFormat="1" x14ac:dyDescent="0.3">
      <c r="D368" s="201"/>
      <c r="E368" s="2"/>
      <c r="F368" s="2"/>
      <c r="G368" s="2"/>
      <c r="H368" s="2"/>
      <c r="I368" s="2"/>
      <c r="J368" s="2"/>
      <c r="K368" s="2"/>
      <c r="L368" s="2"/>
      <c r="M368" s="2"/>
      <c r="N368" s="2"/>
      <c r="O368" s="2"/>
      <c r="P368" s="2"/>
      <c r="Q368" s="2"/>
      <c r="R368" s="2"/>
      <c r="S368" s="2"/>
      <c r="T368" s="2"/>
      <c r="U368" s="2"/>
      <c r="V368" s="2"/>
      <c r="W368" s="2"/>
      <c r="X368" s="2"/>
      <c r="Y368" s="201"/>
      <c r="AL368" s="2"/>
      <c r="AM368" s="2"/>
      <c r="AN368" s="2"/>
      <c r="AO368" s="2"/>
      <c r="AP368" s="2"/>
      <c r="AQ368" s="2"/>
      <c r="AR368" s="2"/>
      <c r="AS368" s="2"/>
      <c r="AT368" s="201"/>
      <c r="AU368" s="2"/>
      <c r="AV368" s="2"/>
      <c r="AW368" s="2"/>
      <c r="AX368" s="2"/>
      <c r="AY368" s="2"/>
      <c r="AZ368" s="2"/>
      <c r="BA368" s="2"/>
      <c r="BB368" s="2"/>
      <c r="BC368" s="2"/>
      <c r="BD368" s="2"/>
      <c r="BE368" s="2"/>
      <c r="BF368" s="2"/>
      <c r="BG368" s="2"/>
      <c r="BH368" s="2"/>
      <c r="BI368" s="2"/>
      <c r="BJ368" s="2"/>
      <c r="BK368" s="2"/>
      <c r="BL368" s="2"/>
      <c r="BM368" s="2"/>
      <c r="BN368" s="2"/>
    </row>
    <row r="369" spans="4:66" customFormat="1" x14ac:dyDescent="0.3">
      <c r="D369" s="201"/>
      <c r="E369" s="2"/>
      <c r="F369" s="2"/>
      <c r="G369" s="2"/>
      <c r="H369" s="2"/>
      <c r="I369" s="2"/>
      <c r="J369" s="2"/>
      <c r="K369" s="2"/>
      <c r="L369" s="2"/>
      <c r="M369" s="2"/>
      <c r="N369" s="2"/>
      <c r="O369" s="2"/>
      <c r="P369" s="2"/>
      <c r="Q369" s="2"/>
      <c r="R369" s="2"/>
      <c r="S369" s="2"/>
      <c r="T369" s="2"/>
      <c r="U369" s="2"/>
      <c r="V369" s="2"/>
      <c r="W369" s="2"/>
      <c r="X369" s="2"/>
      <c r="Y369" s="201"/>
      <c r="AL369" s="2"/>
      <c r="AM369" s="2"/>
      <c r="AN369" s="2"/>
      <c r="AO369" s="2"/>
      <c r="AP369" s="2"/>
      <c r="AQ369" s="2"/>
      <c r="AR369" s="2"/>
      <c r="AS369" s="2"/>
      <c r="AT369" s="201"/>
      <c r="AU369" s="2"/>
      <c r="AV369" s="2"/>
      <c r="AW369" s="2"/>
      <c r="AX369" s="2"/>
      <c r="AY369" s="2"/>
      <c r="AZ369" s="2"/>
      <c r="BA369" s="2"/>
      <c r="BB369" s="2"/>
      <c r="BC369" s="2"/>
      <c r="BD369" s="2"/>
      <c r="BE369" s="2"/>
      <c r="BF369" s="2"/>
      <c r="BG369" s="2"/>
      <c r="BH369" s="2"/>
      <c r="BI369" s="2"/>
      <c r="BJ369" s="2"/>
      <c r="BK369" s="2"/>
      <c r="BL369" s="2"/>
      <c r="BM369" s="2"/>
      <c r="BN369" s="2"/>
    </row>
    <row r="370" spans="4:66" customFormat="1" x14ac:dyDescent="0.3">
      <c r="D370" s="201"/>
      <c r="E370" s="2"/>
      <c r="F370" s="2"/>
      <c r="G370" s="2"/>
      <c r="H370" s="2"/>
      <c r="I370" s="2"/>
      <c r="J370" s="2"/>
      <c r="K370" s="2"/>
      <c r="L370" s="2"/>
      <c r="M370" s="2"/>
      <c r="N370" s="2"/>
      <c r="O370" s="2"/>
      <c r="P370" s="2"/>
      <c r="Q370" s="2"/>
      <c r="R370" s="2"/>
      <c r="S370" s="2"/>
      <c r="T370" s="2"/>
      <c r="U370" s="2"/>
      <c r="V370" s="2"/>
      <c r="W370" s="2"/>
      <c r="X370" s="2"/>
      <c r="Y370" s="201"/>
      <c r="AL370" s="2"/>
      <c r="AM370" s="2"/>
      <c r="AN370" s="2"/>
      <c r="AO370" s="2"/>
      <c r="AP370" s="2"/>
      <c r="AQ370" s="2"/>
      <c r="AR370" s="2"/>
      <c r="AS370" s="2"/>
      <c r="AT370" s="201"/>
      <c r="AU370" s="2"/>
      <c r="AV370" s="2"/>
      <c r="AW370" s="2"/>
      <c r="AX370" s="2"/>
      <c r="AY370" s="2"/>
      <c r="AZ370" s="2"/>
      <c r="BA370" s="2"/>
      <c r="BB370" s="2"/>
      <c r="BC370" s="2"/>
      <c r="BD370" s="2"/>
      <c r="BE370" s="2"/>
      <c r="BF370" s="2"/>
      <c r="BG370" s="2"/>
      <c r="BH370" s="2"/>
      <c r="BI370" s="2"/>
      <c r="BJ370" s="2"/>
      <c r="BK370" s="2"/>
      <c r="BL370" s="2"/>
      <c r="BM370" s="2"/>
      <c r="BN370" s="2"/>
    </row>
    <row r="371" spans="4:66" customFormat="1" x14ac:dyDescent="0.3">
      <c r="D371" s="201"/>
      <c r="E371" s="2"/>
      <c r="F371" s="2"/>
      <c r="G371" s="2"/>
      <c r="H371" s="2"/>
      <c r="I371" s="2"/>
      <c r="J371" s="2"/>
      <c r="K371" s="2"/>
      <c r="L371" s="2"/>
      <c r="M371" s="2"/>
      <c r="N371" s="2"/>
      <c r="O371" s="2"/>
      <c r="P371" s="2"/>
      <c r="Q371" s="2"/>
      <c r="R371" s="2"/>
      <c r="S371" s="2"/>
      <c r="T371" s="2"/>
      <c r="U371" s="2"/>
      <c r="V371" s="2"/>
      <c r="W371" s="2"/>
      <c r="X371" s="2"/>
      <c r="Y371" s="201"/>
      <c r="AL371" s="2"/>
      <c r="AM371" s="2"/>
      <c r="AN371" s="2"/>
      <c r="AO371" s="2"/>
      <c r="AP371" s="2"/>
      <c r="AQ371" s="2"/>
      <c r="AR371" s="2"/>
      <c r="AS371" s="2"/>
      <c r="AT371" s="201"/>
      <c r="AU371" s="2"/>
      <c r="AV371" s="2"/>
      <c r="AW371" s="2"/>
      <c r="AX371" s="2"/>
      <c r="AY371" s="2"/>
      <c r="AZ371" s="2"/>
      <c r="BA371" s="2"/>
      <c r="BB371" s="2"/>
      <c r="BC371" s="2"/>
      <c r="BD371" s="2"/>
      <c r="BE371" s="2"/>
      <c r="BF371" s="2"/>
      <c r="BG371" s="2"/>
      <c r="BH371" s="2"/>
      <c r="BI371" s="2"/>
      <c r="BJ371" s="2"/>
      <c r="BK371" s="2"/>
      <c r="BL371" s="2"/>
      <c r="BM371" s="2"/>
      <c r="BN371" s="2"/>
    </row>
    <row r="372" spans="4:66" customFormat="1" x14ac:dyDescent="0.3">
      <c r="D372" s="201"/>
      <c r="E372" s="2"/>
      <c r="F372" s="2"/>
      <c r="G372" s="2"/>
      <c r="H372" s="2"/>
      <c r="I372" s="2"/>
      <c r="J372" s="2"/>
      <c r="K372" s="2"/>
      <c r="L372" s="2"/>
      <c r="M372" s="2"/>
      <c r="N372" s="2"/>
      <c r="O372" s="2"/>
      <c r="P372" s="2"/>
      <c r="Q372" s="2"/>
      <c r="R372" s="2"/>
      <c r="S372" s="2"/>
      <c r="T372" s="2"/>
      <c r="U372" s="2"/>
      <c r="V372" s="2"/>
      <c r="W372" s="2"/>
      <c r="X372" s="2"/>
      <c r="Y372" s="201"/>
      <c r="AL372" s="2"/>
      <c r="AM372" s="2"/>
      <c r="AN372" s="2"/>
      <c r="AO372" s="2"/>
      <c r="AP372" s="2"/>
      <c r="AQ372" s="2"/>
      <c r="AR372" s="2"/>
      <c r="AS372" s="2"/>
      <c r="AT372" s="201"/>
      <c r="AU372" s="2"/>
      <c r="AV372" s="2"/>
      <c r="AW372" s="2"/>
      <c r="AX372" s="2"/>
      <c r="AY372" s="2"/>
      <c r="AZ372" s="2"/>
      <c r="BA372" s="2"/>
      <c r="BB372" s="2"/>
      <c r="BC372" s="2"/>
      <c r="BD372" s="2"/>
      <c r="BE372" s="2"/>
      <c r="BF372" s="2"/>
      <c r="BG372" s="2"/>
      <c r="BH372" s="2"/>
      <c r="BI372" s="2"/>
      <c r="BJ372" s="2"/>
      <c r="BK372" s="2"/>
      <c r="BL372" s="2"/>
      <c r="BM372" s="2"/>
      <c r="BN372" s="2"/>
    </row>
    <row r="373" spans="4:66" customFormat="1" x14ac:dyDescent="0.3">
      <c r="D373" s="201"/>
      <c r="E373" s="2"/>
      <c r="F373" s="2"/>
      <c r="G373" s="2"/>
      <c r="H373" s="2"/>
      <c r="I373" s="2"/>
      <c r="J373" s="2"/>
      <c r="K373" s="2"/>
      <c r="L373" s="2"/>
      <c r="M373" s="2"/>
      <c r="N373" s="2"/>
      <c r="O373" s="2"/>
      <c r="P373" s="2"/>
      <c r="Q373" s="2"/>
      <c r="R373" s="2"/>
      <c r="S373" s="2"/>
      <c r="T373" s="2"/>
      <c r="U373" s="2"/>
      <c r="V373" s="2"/>
      <c r="W373" s="2"/>
      <c r="X373" s="2"/>
      <c r="Y373" s="201"/>
      <c r="AL373" s="2"/>
      <c r="AM373" s="2"/>
      <c r="AN373" s="2"/>
      <c r="AO373" s="2"/>
      <c r="AP373" s="2"/>
      <c r="AQ373" s="2"/>
      <c r="AR373" s="2"/>
      <c r="AS373" s="2"/>
      <c r="AT373" s="201"/>
      <c r="AU373" s="2"/>
      <c r="AV373" s="2"/>
      <c r="AW373" s="2"/>
      <c r="AX373" s="2"/>
      <c r="AY373" s="2"/>
      <c r="AZ373" s="2"/>
      <c r="BA373" s="2"/>
      <c r="BB373" s="2"/>
      <c r="BC373" s="2"/>
      <c r="BD373" s="2"/>
      <c r="BE373" s="2"/>
      <c r="BF373" s="2"/>
      <c r="BG373" s="2"/>
      <c r="BH373" s="2"/>
      <c r="BI373" s="2"/>
      <c r="BJ373" s="2"/>
      <c r="BK373" s="2"/>
      <c r="BL373" s="2"/>
      <c r="BM373" s="2"/>
      <c r="BN373" s="2"/>
    </row>
    <row r="374" spans="4:66" customFormat="1" x14ac:dyDescent="0.3">
      <c r="D374" s="201"/>
      <c r="E374" s="2"/>
      <c r="F374" s="2"/>
      <c r="G374" s="2"/>
      <c r="H374" s="2"/>
      <c r="I374" s="2"/>
      <c r="J374" s="2"/>
      <c r="K374" s="2"/>
      <c r="L374" s="2"/>
      <c r="M374" s="2"/>
      <c r="N374" s="2"/>
      <c r="O374" s="2"/>
      <c r="P374" s="2"/>
      <c r="Q374" s="2"/>
      <c r="R374" s="2"/>
      <c r="S374" s="2"/>
      <c r="T374" s="2"/>
      <c r="U374" s="2"/>
      <c r="V374" s="2"/>
      <c r="W374" s="2"/>
      <c r="X374" s="2"/>
      <c r="Y374" s="201"/>
      <c r="AL374" s="2"/>
      <c r="AM374" s="2"/>
      <c r="AN374" s="2"/>
      <c r="AO374" s="2"/>
      <c r="AP374" s="2"/>
      <c r="AQ374" s="2"/>
      <c r="AR374" s="2"/>
      <c r="AS374" s="2"/>
      <c r="AT374" s="201"/>
      <c r="AU374" s="2"/>
      <c r="AV374" s="2"/>
      <c r="AW374" s="2"/>
      <c r="AX374" s="2"/>
      <c r="AY374" s="2"/>
      <c r="AZ374" s="2"/>
      <c r="BA374" s="2"/>
      <c r="BB374" s="2"/>
      <c r="BC374" s="2"/>
      <c r="BD374" s="2"/>
      <c r="BE374" s="2"/>
      <c r="BF374" s="2"/>
      <c r="BG374" s="2"/>
      <c r="BH374" s="2"/>
      <c r="BI374" s="2"/>
      <c r="BJ374" s="2"/>
      <c r="BK374" s="2"/>
      <c r="BL374" s="2"/>
      <c r="BM374" s="2"/>
      <c r="BN374" s="2"/>
    </row>
    <row r="375" spans="4:66" customFormat="1" x14ac:dyDescent="0.3">
      <c r="D375" s="201"/>
      <c r="E375" s="2"/>
      <c r="F375" s="2"/>
      <c r="G375" s="2"/>
      <c r="H375" s="2"/>
      <c r="I375" s="2"/>
      <c r="J375" s="2"/>
      <c r="K375" s="2"/>
      <c r="L375" s="2"/>
      <c r="M375" s="2"/>
      <c r="N375" s="2"/>
      <c r="O375" s="2"/>
      <c r="P375" s="2"/>
      <c r="Q375" s="2"/>
      <c r="R375" s="2"/>
      <c r="S375" s="2"/>
      <c r="T375" s="2"/>
      <c r="U375" s="2"/>
      <c r="V375" s="2"/>
      <c r="W375" s="2"/>
      <c r="X375" s="2"/>
      <c r="Y375" s="201"/>
      <c r="AL375" s="2"/>
      <c r="AM375" s="2"/>
      <c r="AN375" s="2"/>
      <c r="AO375" s="2"/>
      <c r="AP375" s="2"/>
      <c r="AQ375" s="2"/>
      <c r="AR375" s="2"/>
      <c r="AS375" s="2"/>
      <c r="AT375" s="201"/>
      <c r="AU375" s="2"/>
      <c r="AV375" s="2"/>
      <c r="AW375" s="2"/>
      <c r="AX375" s="2"/>
      <c r="AY375" s="2"/>
      <c r="AZ375" s="2"/>
      <c r="BA375" s="2"/>
      <c r="BB375" s="2"/>
      <c r="BC375" s="2"/>
      <c r="BD375" s="2"/>
      <c r="BE375" s="2"/>
      <c r="BF375" s="2"/>
      <c r="BG375" s="2"/>
      <c r="BH375" s="2"/>
      <c r="BI375" s="2"/>
      <c r="BJ375" s="2"/>
      <c r="BK375" s="2"/>
      <c r="BL375" s="2"/>
      <c r="BM375" s="2"/>
      <c r="BN375" s="2"/>
    </row>
    <row r="376" spans="4:66" customFormat="1" x14ac:dyDescent="0.3">
      <c r="D376" s="201"/>
      <c r="E376" s="2"/>
      <c r="F376" s="2"/>
      <c r="G376" s="2"/>
      <c r="H376" s="2"/>
      <c r="I376" s="2"/>
      <c r="J376" s="2"/>
      <c r="K376" s="2"/>
      <c r="L376" s="2"/>
      <c r="M376" s="2"/>
      <c r="N376" s="2"/>
      <c r="O376" s="2"/>
      <c r="P376" s="2"/>
      <c r="Q376" s="2"/>
      <c r="R376" s="2"/>
      <c r="S376" s="2"/>
      <c r="T376" s="2"/>
      <c r="U376" s="2"/>
      <c r="V376" s="2"/>
      <c r="W376" s="2"/>
      <c r="X376" s="2"/>
      <c r="Y376" s="201"/>
      <c r="AL376" s="2"/>
      <c r="AM376" s="2"/>
      <c r="AN376" s="2"/>
      <c r="AO376" s="2"/>
      <c r="AP376" s="2"/>
      <c r="AQ376" s="2"/>
      <c r="AR376" s="2"/>
      <c r="AS376" s="2"/>
      <c r="AT376" s="201"/>
      <c r="AU376" s="2"/>
      <c r="AV376" s="2"/>
      <c r="AW376" s="2"/>
      <c r="AX376" s="2"/>
      <c r="AY376" s="2"/>
      <c r="AZ376" s="2"/>
      <c r="BA376" s="2"/>
      <c r="BB376" s="2"/>
      <c r="BC376" s="2"/>
      <c r="BD376" s="2"/>
      <c r="BE376" s="2"/>
      <c r="BF376" s="2"/>
      <c r="BG376" s="2"/>
      <c r="BH376" s="2"/>
      <c r="BI376" s="2"/>
      <c r="BJ376" s="2"/>
      <c r="BK376" s="2"/>
      <c r="BL376" s="2"/>
      <c r="BM376" s="2"/>
      <c r="BN376" s="2"/>
    </row>
    <row r="377" spans="4:66" customFormat="1" x14ac:dyDescent="0.3">
      <c r="D377" s="201"/>
      <c r="E377" s="2"/>
      <c r="F377" s="2"/>
      <c r="G377" s="2"/>
      <c r="H377" s="2"/>
      <c r="I377" s="2"/>
      <c r="J377" s="2"/>
      <c r="K377" s="2"/>
      <c r="L377" s="2"/>
      <c r="M377" s="2"/>
      <c r="N377" s="2"/>
      <c r="O377" s="2"/>
      <c r="P377" s="2"/>
      <c r="Q377" s="2"/>
      <c r="R377" s="2"/>
      <c r="S377" s="2"/>
      <c r="T377" s="2"/>
      <c r="U377" s="2"/>
      <c r="V377" s="2"/>
      <c r="W377" s="2"/>
      <c r="X377" s="2"/>
      <c r="Y377" s="201"/>
      <c r="AL377" s="2"/>
      <c r="AM377" s="2"/>
      <c r="AN377" s="2"/>
      <c r="AO377" s="2"/>
      <c r="AP377" s="2"/>
      <c r="AQ377" s="2"/>
      <c r="AR377" s="2"/>
      <c r="AS377" s="2"/>
      <c r="AT377" s="201"/>
      <c r="AU377" s="2"/>
      <c r="AV377" s="2"/>
      <c r="AW377" s="2"/>
      <c r="AX377" s="2"/>
      <c r="AY377" s="2"/>
      <c r="AZ377" s="2"/>
      <c r="BA377" s="2"/>
      <c r="BB377" s="2"/>
      <c r="BC377" s="2"/>
      <c r="BD377" s="2"/>
      <c r="BE377" s="2"/>
      <c r="BF377" s="2"/>
      <c r="BG377" s="2"/>
      <c r="BH377" s="2"/>
      <c r="BI377" s="2"/>
      <c r="BJ377" s="2"/>
      <c r="BK377" s="2"/>
      <c r="BL377" s="2"/>
      <c r="BM377" s="2"/>
      <c r="BN377" s="2"/>
    </row>
    <row r="378" spans="4:66" customFormat="1" x14ac:dyDescent="0.3">
      <c r="D378" s="201"/>
      <c r="E378" s="2"/>
      <c r="F378" s="2"/>
      <c r="G378" s="2"/>
      <c r="H378" s="2"/>
      <c r="I378" s="2"/>
      <c r="J378" s="2"/>
      <c r="K378" s="2"/>
      <c r="L378" s="2"/>
      <c r="M378" s="2"/>
      <c r="N378" s="2"/>
      <c r="O378" s="2"/>
      <c r="P378" s="2"/>
      <c r="Q378" s="2"/>
      <c r="R378" s="2"/>
      <c r="S378" s="2"/>
      <c r="T378" s="2"/>
      <c r="U378" s="2"/>
      <c r="V378" s="2"/>
      <c r="W378" s="2"/>
      <c r="X378" s="2"/>
      <c r="Y378" s="201"/>
      <c r="AL378" s="2"/>
      <c r="AM378" s="2"/>
      <c r="AN378" s="2"/>
      <c r="AO378" s="2"/>
      <c r="AP378" s="2"/>
      <c r="AQ378" s="2"/>
      <c r="AR378" s="2"/>
      <c r="AS378" s="2"/>
      <c r="AT378" s="201"/>
      <c r="AU378" s="2"/>
      <c r="AV378" s="2"/>
      <c r="AW378" s="2"/>
      <c r="AX378" s="2"/>
      <c r="AY378" s="2"/>
      <c r="AZ378" s="2"/>
      <c r="BA378" s="2"/>
      <c r="BB378" s="2"/>
      <c r="BC378" s="2"/>
      <c r="BD378" s="2"/>
      <c r="BE378" s="2"/>
      <c r="BF378" s="2"/>
      <c r="BG378" s="2"/>
      <c r="BH378" s="2"/>
      <c r="BI378" s="2"/>
      <c r="BJ378" s="2"/>
      <c r="BK378" s="2"/>
      <c r="BL378" s="2"/>
      <c r="BM378" s="2"/>
      <c r="BN378" s="2"/>
    </row>
    <row r="379" spans="4:66" customFormat="1" x14ac:dyDescent="0.3">
      <c r="D379" s="201"/>
      <c r="E379" s="2"/>
      <c r="F379" s="2"/>
      <c r="G379" s="2"/>
      <c r="H379" s="2"/>
      <c r="I379" s="2"/>
      <c r="J379" s="2"/>
      <c r="K379" s="2"/>
      <c r="L379" s="2"/>
      <c r="M379" s="2"/>
      <c r="N379" s="2"/>
      <c r="O379" s="2"/>
      <c r="P379" s="2"/>
      <c r="Q379" s="2"/>
      <c r="R379" s="2"/>
      <c r="S379" s="2"/>
      <c r="T379" s="2"/>
      <c r="U379" s="2"/>
      <c r="V379" s="2"/>
      <c r="W379" s="2"/>
      <c r="X379" s="2"/>
      <c r="Y379" s="201"/>
      <c r="AL379" s="2"/>
      <c r="AM379" s="2"/>
      <c r="AN379" s="2"/>
      <c r="AO379" s="2"/>
      <c r="AP379" s="2"/>
      <c r="AQ379" s="2"/>
      <c r="AR379" s="2"/>
      <c r="AS379" s="2"/>
      <c r="AT379" s="201"/>
      <c r="AU379" s="2"/>
      <c r="AV379" s="2"/>
      <c r="AW379" s="2"/>
      <c r="AX379" s="2"/>
      <c r="AY379" s="2"/>
      <c r="AZ379" s="2"/>
      <c r="BA379" s="2"/>
      <c r="BB379" s="2"/>
      <c r="BC379" s="2"/>
      <c r="BD379" s="2"/>
      <c r="BE379" s="2"/>
      <c r="BF379" s="2"/>
      <c r="BG379" s="2"/>
      <c r="BH379" s="2"/>
      <c r="BI379" s="2"/>
      <c r="BJ379" s="2"/>
      <c r="BK379" s="2"/>
      <c r="BL379" s="2"/>
      <c r="BM379" s="2"/>
      <c r="BN379" s="2"/>
    </row>
    <row r="380" spans="4:66" customFormat="1" x14ac:dyDescent="0.3">
      <c r="D380" s="201"/>
      <c r="E380" s="2"/>
      <c r="F380" s="2"/>
      <c r="G380" s="2"/>
      <c r="H380" s="2"/>
      <c r="I380" s="2"/>
      <c r="J380" s="2"/>
      <c r="K380" s="2"/>
      <c r="L380" s="2"/>
      <c r="M380" s="2"/>
      <c r="N380" s="2"/>
      <c r="O380" s="2"/>
      <c r="P380" s="2"/>
      <c r="Q380" s="2"/>
      <c r="R380" s="2"/>
      <c r="S380" s="2"/>
      <c r="T380" s="2"/>
      <c r="U380" s="2"/>
      <c r="V380" s="2"/>
      <c r="W380" s="2"/>
      <c r="X380" s="2"/>
      <c r="Y380" s="201"/>
      <c r="AL380" s="2"/>
      <c r="AM380" s="2"/>
      <c r="AN380" s="2"/>
      <c r="AO380" s="2"/>
      <c r="AP380" s="2"/>
      <c r="AQ380" s="2"/>
      <c r="AR380" s="2"/>
      <c r="AS380" s="2"/>
      <c r="AT380" s="201"/>
      <c r="AU380" s="2"/>
      <c r="AV380" s="2"/>
      <c r="AW380" s="2"/>
      <c r="AX380" s="2"/>
      <c r="AY380" s="2"/>
      <c r="AZ380" s="2"/>
      <c r="BA380" s="2"/>
      <c r="BB380" s="2"/>
      <c r="BC380" s="2"/>
      <c r="BD380" s="2"/>
      <c r="BE380" s="2"/>
      <c r="BF380" s="2"/>
      <c r="BG380" s="2"/>
      <c r="BH380" s="2"/>
      <c r="BI380" s="2"/>
      <c r="BJ380" s="2"/>
      <c r="BK380" s="2"/>
      <c r="BL380" s="2"/>
      <c r="BM380" s="2"/>
      <c r="BN380" s="2"/>
    </row>
    <row r="381" spans="4:66" customFormat="1" x14ac:dyDescent="0.3">
      <c r="D381" s="201"/>
      <c r="E381" s="2"/>
      <c r="F381" s="2"/>
      <c r="G381" s="2"/>
      <c r="H381" s="2"/>
      <c r="I381" s="2"/>
      <c r="J381" s="2"/>
      <c r="K381" s="2"/>
      <c r="L381" s="2"/>
      <c r="M381" s="2"/>
      <c r="N381" s="2"/>
      <c r="O381" s="2"/>
      <c r="P381" s="2"/>
      <c r="Q381" s="2"/>
      <c r="R381" s="2"/>
      <c r="S381" s="2"/>
      <c r="T381" s="2"/>
      <c r="U381" s="2"/>
      <c r="V381" s="2"/>
      <c r="W381" s="2"/>
      <c r="X381" s="2"/>
      <c r="Y381" s="201"/>
      <c r="AL381" s="2"/>
      <c r="AM381" s="2"/>
      <c r="AN381" s="2"/>
      <c r="AO381" s="2"/>
      <c r="AP381" s="2"/>
      <c r="AQ381" s="2"/>
      <c r="AR381" s="2"/>
      <c r="AS381" s="2"/>
      <c r="AT381" s="201"/>
      <c r="AU381" s="2"/>
      <c r="AV381" s="2"/>
      <c r="AW381" s="2"/>
      <c r="AX381" s="2"/>
      <c r="AY381" s="2"/>
      <c r="AZ381" s="2"/>
      <c r="BA381" s="2"/>
      <c r="BB381" s="2"/>
      <c r="BC381" s="2"/>
      <c r="BD381" s="2"/>
      <c r="BE381" s="2"/>
      <c r="BF381" s="2"/>
      <c r="BG381" s="2"/>
      <c r="BH381" s="2"/>
      <c r="BI381" s="2"/>
      <c r="BJ381" s="2"/>
      <c r="BK381" s="2"/>
      <c r="BL381" s="2"/>
      <c r="BM381" s="2"/>
      <c r="BN381" s="2"/>
    </row>
    <row r="382" spans="4:66" customFormat="1" x14ac:dyDescent="0.3">
      <c r="D382" s="201"/>
      <c r="E382" s="2"/>
      <c r="F382" s="2"/>
      <c r="G382" s="2"/>
      <c r="H382" s="2"/>
      <c r="I382" s="2"/>
      <c r="J382" s="2"/>
      <c r="K382" s="2"/>
      <c r="L382" s="2"/>
      <c r="M382" s="2"/>
      <c r="N382" s="2"/>
      <c r="O382" s="2"/>
      <c r="P382" s="2"/>
      <c r="Q382" s="2"/>
      <c r="R382" s="2"/>
      <c r="S382" s="2"/>
      <c r="T382" s="2"/>
      <c r="U382" s="2"/>
      <c r="V382" s="2"/>
      <c r="W382" s="2"/>
      <c r="X382" s="2"/>
      <c r="Y382" s="201"/>
      <c r="AL382" s="2"/>
      <c r="AM382" s="2"/>
      <c r="AN382" s="2"/>
      <c r="AO382" s="2"/>
      <c r="AP382" s="2"/>
      <c r="AQ382" s="2"/>
      <c r="AR382" s="2"/>
      <c r="AS382" s="2"/>
      <c r="AT382" s="201"/>
      <c r="AU382" s="2"/>
      <c r="AV382" s="2"/>
      <c r="AW382" s="2"/>
      <c r="AX382" s="2"/>
      <c r="AY382" s="2"/>
      <c r="AZ382" s="2"/>
      <c r="BA382" s="2"/>
      <c r="BB382" s="2"/>
      <c r="BC382" s="2"/>
      <c r="BD382" s="2"/>
      <c r="BE382" s="2"/>
      <c r="BF382" s="2"/>
      <c r="BG382" s="2"/>
      <c r="BH382" s="2"/>
      <c r="BI382" s="2"/>
      <c r="BJ382" s="2"/>
      <c r="BK382" s="2"/>
      <c r="BL382" s="2"/>
      <c r="BM382" s="2"/>
      <c r="BN382" s="2"/>
    </row>
    <row r="383" spans="4:66" customFormat="1" x14ac:dyDescent="0.3">
      <c r="D383" s="201"/>
      <c r="E383" s="2"/>
      <c r="F383" s="2"/>
      <c r="G383" s="2"/>
      <c r="H383" s="2"/>
      <c r="I383" s="2"/>
      <c r="J383" s="2"/>
      <c r="K383" s="2"/>
      <c r="L383" s="2"/>
      <c r="M383" s="2"/>
      <c r="N383" s="2"/>
      <c r="O383" s="2"/>
      <c r="P383" s="2"/>
      <c r="Q383" s="2"/>
      <c r="R383" s="2"/>
      <c r="S383" s="2"/>
      <c r="T383" s="2"/>
      <c r="U383" s="2"/>
      <c r="V383" s="2"/>
      <c r="W383" s="2"/>
      <c r="X383" s="2"/>
      <c r="Y383" s="201"/>
      <c r="AL383" s="2"/>
      <c r="AM383" s="2"/>
      <c r="AN383" s="2"/>
      <c r="AO383" s="2"/>
      <c r="AP383" s="2"/>
      <c r="AQ383" s="2"/>
      <c r="AR383" s="2"/>
      <c r="AS383" s="2"/>
      <c r="AT383" s="201"/>
      <c r="AU383" s="2"/>
      <c r="AV383" s="2"/>
      <c r="AW383" s="2"/>
      <c r="AX383" s="2"/>
      <c r="AY383" s="2"/>
      <c r="AZ383" s="2"/>
      <c r="BA383" s="2"/>
      <c r="BB383" s="2"/>
      <c r="BC383" s="2"/>
      <c r="BD383" s="2"/>
      <c r="BE383" s="2"/>
      <c r="BF383" s="2"/>
      <c r="BG383" s="2"/>
      <c r="BH383" s="2"/>
      <c r="BI383" s="2"/>
      <c r="BJ383" s="2"/>
      <c r="BK383" s="2"/>
      <c r="BL383" s="2"/>
      <c r="BM383" s="2"/>
      <c r="BN383" s="2"/>
    </row>
    <row r="384" spans="4:66" customFormat="1" x14ac:dyDescent="0.3">
      <c r="D384" s="201"/>
      <c r="E384" s="2"/>
      <c r="F384" s="2"/>
      <c r="G384" s="2"/>
      <c r="H384" s="2"/>
      <c r="I384" s="2"/>
      <c r="J384" s="2"/>
      <c r="K384" s="2"/>
      <c r="L384" s="2"/>
      <c r="M384" s="2"/>
      <c r="N384" s="2"/>
      <c r="O384" s="2"/>
      <c r="P384" s="2"/>
      <c r="Q384" s="2"/>
      <c r="R384" s="2"/>
      <c r="S384" s="2"/>
      <c r="T384" s="2"/>
      <c r="U384" s="2"/>
      <c r="V384" s="2"/>
      <c r="W384" s="2"/>
      <c r="X384" s="2"/>
      <c r="Y384" s="201"/>
      <c r="AL384" s="2"/>
      <c r="AM384" s="2"/>
      <c r="AN384" s="2"/>
      <c r="AO384" s="2"/>
      <c r="AP384" s="2"/>
      <c r="AQ384" s="2"/>
      <c r="AR384" s="2"/>
      <c r="AS384" s="2"/>
      <c r="AT384" s="201"/>
      <c r="AU384" s="2"/>
      <c r="AV384" s="2"/>
      <c r="AW384" s="2"/>
      <c r="AX384" s="2"/>
      <c r="AY384" s="2"/>
      <c r="AZ384" s="2"/>
      <c r="BA384" s="2"/>
      <c r="BB384" s="2"/>
      <c r="BC384" s="2"/>
      <c r="BD384" s="2"/>
      <c r="BE384" s="2"/>
      <c r="BF384" s="2"/>
      <c r="BG384" s="2"/>
      <c r="BH384" s="2"/>
      <c r="BI384" s="2"/>
      <c r="BJ384" s="2"/>
      <c r="BK384" s="2"/>
      <c r="BL384" s="2"/>
      <c r="BM384" s="2"/>
      <c r="BN384" s="2"/>
    </row>
    <row r="385" spans="4:66" customFormat="1" x14ac:dyDescent="0.3">
      <c r="D385" s="201"/>
      <c r="E385" s="2"/>
      <c r="F385" s="2"/>
      <c r="G385" s="2"/>
      <c r="H385" s="2"/>
      <c r="I385" s="2"/>
      <c r="J385" s="2"/>
      <c r="K385" s="2"/>
      <c r="L385" s="2"/>
      <c r="M385" s="2"/>
      <c r="N385" s="2"/>
      <c r="O385" s="2"/>
      <c r="P385" s="2"/>
      <c r="Q385" s="2"/>
      <c r="R385" s="2"/>
      <c r="S385" s="2"/>
      <c r="T385" s="2"/>
      <c r="U385" s="2"/>
      <c r="V385" s="2"/>
      <c r="W385" s="2"/>
      <c r="X385" s="2"/>
      <c r="Y385" s="201"/>
      <c r="AL385" s="2"/>
      <c r="AM385" s="2"/>
      <c r="AN385" s="2"/>
      <c r="AO385" s="2"/>
      <c r="AP385" s="2"/>
      <c r="AQ385" s="2"/>
      <c r="AR385" s="2"/>
      <c r="AS385" s="2"/>
      <c r="AT385" s="201"/>
      <c r="AU385" s="2"/>
      <c r="AV385" s="2"/>
      <c r="AW385" s="2"/>
      <c r="AX385" s="2"/>
      <c r="AY385" s="2"/>
      <c r="AZ385" s="2"/>
      <c r="BA385" s="2"/>
      <c r="BB385" s="2"/>
      <c r="BC385" s="2"/>
      <c r="BD385" s="2"/>
      <c r="BE385" s="2"/>
      <c r="BF385" s="2"/>
      <c r="BG385" s="2"/>
      <c r="BH385" s="2"/>
      <c r="BI385" s="2"/>
      <c r="BJ385" s="2"/>
      <c r="BK385" s="2"/>
      <c r="BL385" s="2"/>
      <c r="BM385" s="2"/>
      <c r="BN385" s="2"/>
    </row>
    <row r="386" spans="4:66" customFormat="1" x14ac:dyDescent="0.3">
      <c r="D386" s="201"/>
      <c r="E386" s="2"/>
      <c r="F386" s="2"/>
      <c r="G386" s="2"/>
      <c r="H386" s="2"/>
      <c r="I386" s="2"/>
      <c r="J386" s="2"/>
      <c r="K386" s="2"/>
      <c r="L386" s="2"/>
      <c r="M386" s="2"/>
      <c r="N386" s="2"/>
      <c r="O386" s="2"/>
      <c r="P386" s="2"/>
      <c r="Q386" s="2"/>
      <c r="R386" s="2"/>
      <c r="S386" s="2"/>
      <c r="T386" s="2"/>
      <c r="U386" s="2"/>
      <c r="V386" s="2"/>
      <c r="W386" s="2"/>
      <c r="X386" s="2"/>
      <c r="Y386" s="201"/>
      <c r="AL386" s="2"/>
      <c r="AM386" s="2"/>
      <c r="AN386" s="2"/>
      <c r="AO386" s="2"/>
      <c r="AP386" s="2"/>
      <c r="AQ386" s="2"/>
      <c r="AR386" s="2"/>
      <c r="AS386" s="2"/>
      <c r="AT386" s="201"/>
      <c r="AU386" s="2"/>
      <c r="AV386" s="2"/>
      <c r="AW386" s="2"/>
      <c r="AX386" s="2"/>
      <c r="AY386" s="2"/>
      <c r="AZ386" s="2"/>
      <c r="BA386" s="2"/>
      <c r="BB386" s="2"/>
      <c r="BC386" s="2"/>
      <c r="BD386" s="2"/>
      <c r="BE386" s="2"/>
      <c r="BF386" s="2"/>
      <c r="BG386" s="2"/>
      <c r="BH386" s="2"/>
      <c r="BI386" s="2"/>
      <c r="BJ386" s="2"/>
      <c r="BK386" s="2"/>
      <c r="BL386" s="2"/>
      <c r="BM386" s="2"/>
      <c r="BN386" s="2"/>
    </row>
    <row r="387" spans="4:66" customFormat="1" x14ac:dyDescent="0.3">
      <c r="D387" s="201"/>
      <c r="E387" s="2"/>
      <c r="F387" s="2"/>
      <c r="G387" s="2"/>
      <c r="H387" s="2"/>
      <c r="I387" s="2"/>
      <c r="J387" s="2"/>
      <c r="K387" s="2"/>
      <c r="L387" s="2"/>
      <c r="M387" s="2"/>
      <c r="N387" s="2"/>
      <c r="O387" s="2"/>
      <c r="P387" s="2"/>
      <c r="Q387" s="2"/>
      <c r="R387" s="2"/>
      <c r="S387" s="2"/>
      <c r="T387" s="2"/>
      <c r="U387" s="2"/>
      <c r="V387" s="2"/>
      <c r="W387" s="2"/>
      <c r="X387" s="2"/>
      <c r="Y387" s="201"/>
      <c r="AL387" s="2"/>
      <c r="AM387" s="2"/>
      <c r="AN387" s="2"/>
      <c r="AO387" s="2"/>
      <c r="AP387" s="2"/>
      <c r="AQ387" s="2"/>
      <c r="AR387" s="2"/>
      <c r="AS387" s="2"/>
      <c r="AT387" s="201"/>
      <c r="AU387" s="2"/>
      <c r="AV387" s="2"/>
      <c r="AW387" s="2"/>
      <c r="AX387" s="2"/>
      <c r="AY387" s="2"/>
      <c r="AZ387" s="2"/>
      <c r="BA387" s="2"/>
      <c r="BB387" s="2"/>
      <c r="BC387" s="2"/>
      <c r="BD387" s="2"/>
      <c r="BE387" s="2"/>
      <c r="BF387" s="2"/>
      <c r="BG387" s="2"/>
      <c r="BH387" s="2"/>
      <c r="BI387" s="2"/>
      <c r="BJ387" s="2"/>
      <c r="BK387" s="2"/>
      <c r="BL387" s="2"/>
      <c r="BM387" s="2"/>
      <c r="BN387" s="2"/>
    </row>
    <row r="388" spans="4:66" customFormat="1" x14ac:dyDescent="0.3">
      <c r="D388" s="201"/>
      <c r="E388" s="2"/>
      <c r="F388" s="2"/>
      <c r="G388" s="2"/>
      <c r="H388" s="2"/>
      <c r="I388" s="2"/>
      <c r="J388" s="2"/>
      <c r="K388" s="2"/>
      <c r="L388" s="2"/>
      <c r="M388" s="2"/>
      <c r="N388" s="2"/>
      <c r="O388" s="2"/>
      <c r="P388" s="2"/>
      <c r="Q388" s="2"/>
      <c r="R388" s="2"/>
      <c r="S388" s="2"/>
      <c r="T388" s="2"/>
      <c r="U388" s="2"/>
      <c r="V388" s="2"/>
      <c r="W388" s="2"/>
      <c r="X388" s="2"/>
      <c r="Y388" s="201"/>
      <c r="AL388" s="2"/>
      <c r="AM388" s="2"/>
      <c r="AN388" s="2"/>
      <c r="AO388" s="2"/>
      <c r="AP388" s="2"/>
      <c r="AQ388" s="2"/>
      <c r="AR388" s="2"/>
      <c r="AS388" s="2"/>
      <c r="AT388" s="201"/>
      <c r="AU388" s="2"/>
      <c r="AV388" s="2"/>
      <c r="AW388" s="2"/>
      <c r="AX388" s="2"/>
      <c r="AY388" s="2"/>
      <c r="AZ388" s="2"/>
      <c r="BA388" s="2"/>
      <c r="BB388" s="2"/>
      <c r="BC388" s="2"/>
      <c r="BD388" s="2"/>
      <c r="BE388" s="2"/>
      <c r="BF388" s="2"/>
      <c r="BG388" s="2"/>
      <c r="BH388" s="2"/>
      <c r="BI388" s="2"/>
      <c r="BJ388" s="2"/>
      <c r="BK388" s="2"/>
      <c r="BL388" s="2"/>
      <c r="BM388" s="2"/>
      <c r="BN388" s="2"/>
    </row>
    <row r="389" spans="4:66" customFormat="1" x14ac:dyDescent="0.3">
      <c r="D389" s="201"/>
      <c r="E389" s="2"/>
      <c r="F389" s="2"/>
      <c r="G389" s="2"/>
      <c r="H389" s="2"/>
      <c r="I389" s="2"/>
      <c r="J389" s="2"/>
      <c r="K389" s="2"/>
      <c r="L389" s="2"/>
      <c r="M389" s="2"/>
      <c r="N389" s="2"/>
      <c r="O389" s="2"/>
      <c r="P389" s="2"/>
      <c r="Q389" s="2"/>
      <c r="R389" s="2"/>
      <c r="S389" s="2"/>
      <c r="T389" s="2"/>
      <c r="U389" s="2"/>
      <c r="V389" s="2"/>
      <c r="W389" s="2"/>
      <c r="X389" s="2"/>
      <c r="Y389" s="201"/>
      <c r="AL389" s="2"/>
      <c r="AM389" s="2"/>
      <c r="AN389" s="2"/>
      <c r="AO389" s="2"/>
      <c r="AP389" s="2"/>
      <c r="AQ389" s="2"/>
      <c r="AR389" s="2"/>
      <c r="AS389" s="2"/>
      <c r="AT389" s="201"/>
      <c r="AU389" s="2"/>
      <c r="AV389" s="2"/>
      <c r="AW389" s="2"/>
      <c r="AX389" s="2"/>
      <c r="AY389" s="2"/>
      <c r="AZ389" s="2"/>
      <c r="BA389" s="2"/>
      <c r="BB389" s="2"/>
      <c r="BC389" s="2"/>
      <c r="BD389" s="2"/>
      <c r="BE389" s="2"/>
      <c r="BF389" s="2"/>
      <c r="BG389" s="2"/>
      <c r="BH389" s="2"/>
      <c r="BI389" s="2"/>
      <c r="BJ389" s="2"/>
      <c r="BK389" s="2"/>
      <c r="BL389" s="2"/>
      <c r="BM389" s="2"/>
      <c r="BN389" s="2"/>
    </row>
    <row r="390" spans="4:66" customFormat="1" x14ac:dyDescent="0.3">
      <c r="D390" s="201"/>
      <c r="E390" s="2"/>
      <c r="F390" s="2"/>
      <c r="G390" s="2"/>
      <c r="H390" s="2"/>
      <c r="I390" s="2"/>
      <c r="J390" s="2"/>
      <c r="K390" s="2"/>
      <c r="L390" s="2"/>
      <c r="M390" s="2"/>
      <c r="N390" s="2"/>
      <c r="O390" s="2"/>
      <c r="P390" s="2"/>
      <c r="Q390" s="2"/>
      <c r="R390" s="2"/>
      <c r="S390" s="2"/>
      <c r="T390" s="2"/>
      <c r="U390" s="2"/>
      <c r="V390" s="2"/>
      <c r="W390" s="2"/>
      <c r="X390" s="2"/>
      <c r="Y390" s="201"/>
      <c r="AL390" s="2"/>
      <c r="AM390" s="2"/>
      <c r="AN390" s="2"/>
      <c r="AO390" s="2"/>
      <c r="AP390" s="2"/>
      <c r="AQ390" s="2"/>
      <c r="AR390" s="2"/>
      <c r="AS390" s="2"/>
      <c r="AT390" s="201"/>
      <c r="AU390" s="2"/>
      <c r="AV390" s="2"/>
      <c r="AW390" s="2"/>
      <c r="AX390" s="2"/>
      <c r="AY390" s="2"/>
      <c r="AZ390" s="2"/>
      <c r="BA390" s="2"/>
      <c r="BB390" s="2"/>
      <c r="BC390" s="2"/>
      <c r="BD390" s="2"/>
      <c r="BE390" s="2"/>
      <c r="BF390" s="2"/>
      <c r="BG390" s="2"/>
      <c r="BH390" s="2"/>
      <c r="BI390" s="2"/>
      <c r="BJ390" s="2"/>
      <c r="BK390" s="2"/>
      <c r="BL390" s="2"/>
      <c r="BM390" s="2"/>
      <c r="BN390" s="2"/>
    </row>
    <row r="391" spans="4:66" customFormat="1" x14ac:dyDescent="0.3">
      <c r="D391" s="201"/>
      <c r="E391" s="2"/>
      <c r="F391" s="2"/>
      <c r="G391" s="2"/>
      <c r="H391" s="2"/>
      <c r="I391" s="2"/>
      <c r="J391" s="2"/>
      <c r="K391" s="2"/>
      <c r="L391" s="2"/>
      <c r="M391" s="2"/>
      <c r="N391" s="2"/>
      <c r="O391" s="2"/>
      <c r="P391" s="2"/>
      <c r="Q391" s="2"/>
      <c r="R391" s="2"/>
      <c r="S391" s="2"/>
      <c r="T391" s="2"/>
      <c r="U391" s="2"/>
      <c r="V391" s="2"/>
      <c r="W391" s="2"/>
      <c r="X391" s="2"/>
      <c r="Y391" s="201"/>
      <c r="AL391" s="2"/>
      <c r="AM391" s="2"/>
      <c r="AN391" s="2"/>
      <c r="AO391" s="2"/>
      <c r="AP391" s="2"/>
      <c r="AQ391" s="2"/>
      <c r="AR391" s="2"/>
      <c r="AS391" s="2"/>
      <c r="AT391" s="201"/>
      <c r="AU391" s="2"/>
      <c r="AV391" s="2"/>
      <c r="AW391" s="2"/>
      <c r="AX391" s="2"/>
      <c r="AY391" s="2"/>
      <c r="AZ391" s="2"/>
      <c r="BA391" s="2"/>
      <c r="BB391" s="2"/>
      <c r="BC391" s="2"/>
      <c r="BD391" s="2"/>
      <c r="BE391" s="2"/>
      <c r="BF391" s="2"/>
      <c r="BG391" s="2"/>
      <c r="BH391" s="2"/>
      <c r="BI391" s="2"/>
      <c r="BJ391" s="2"/>
      <c r="BK391" s="2"/>
      <c r="BL391" s="2"/>
      <c r="BM391" s="2"/>
      <c r="BN391" s="2"/>
    </row>
    <row r="392" spans="4:66" customFormat="1" x14ac:dyDescent="0.3">
      <c r="D392" s="201"/>
      <c r="E392" s="2"/>
      <c r="F392" s="2"/>
      <c r="G392" s="2"/>
      <c r="H392" s="2"/>
      <c r="I392" s="2"/>
      <c r="J392" s="2"/>
      <c r="K392" s="2"/>
      <c r="L392" s="2"/>
      <c r="M392" s="2"/>
      <c r="N392" s="2"/>
      <c r="O392" s="2"/>
      <c r="P392" s="2"/>
      <c r="Q392" s="2"/>
      <c r="R392" s="2"/>
      <c r="S392" s="2"/>
      <c r="T392" s="2"/>
      <c r="U392" s="2"/>
      <c r="V392" s="2"/>
      <c r="W392" s="2"/>
      <c r="X392" s="2"/>
      <c r="Y392" s="201"/>
      <c r="AL392" s="2"/>
      <c r="AM392" s="2"/>
      <c r="AN392" s="2"/>
      <c r="AO392" s="2"/>
      <c r="AP392" s="2"/>
      <c r="AQ392" s="2"/>
      <c r="AR392" s="2"/>
      <c r="AS392" s="2"/>
      <c r="AT392" s="201"/>
      <c r="AU392" s="2"/>
      <c r="AV392" s="2"/>
      <c r="AW392" s="2"/>
      <c r="AX392" s="2"/>
      <c r="AY392" s="2"/>
      <c r="AZ392" s="2"/>
      <c r="BA392" s="2"/>
      <c r="BB392" s="2"/>
      <c r="BC392" s="2"/>
      <c r="BD392" s="2"/>
      <c r="BE392" s="2"/>
      <c r="BF392" s="2"/>
      <c r="BG392" s="2"/>
      <c r="BH392" s="2"/>
      <c r="BI392" s="2"/>
      <c r="BJ392" s="2"/>
      <c r="BK392" s="2"/>
      <c r="BL392" s="2"/>
      <c r="BM392" s="2"/>
      <c r="BN392" s="2"/>
    </row>
    <row r="393" spans="4:66" customFormat="1" x14ac:dyDescent="0.3">
      <c r="D393" s="201"/>
      <c r="E393" s="2"/>
      <c r="F393" s="2"/>
      <c r="G393" s="2"/>
      <c r="H393" s="2"/>
      <c r="I393" s="2"/>
      <c r="J393" s="2"/>
      <c r="K393" s="2"/>
      <c r="L393" s="2"/>
      <c r="M393" s="2"/>
      <c r="N393" s="2"/>
      <c r="O393" s="2"/>
      <c r="P393" s="2"/>
      <c r="Q393" s="2"/>
      <c r="R393" s="2"/>
      <c r="S393" s="2"/>
      <c r="T393" s="2"/>
      <c r="U393" s="2"/>
      <c r="V393" s="2"/>
      <c r="W393" s="2"/>
      <c r="X393" s="2"/>
      <c r="Y393" s="201"/>
      <c r="AL393" s="2"/>
      <c r="AM393" s="2"/>
      <c r="AN393" s="2"/>
      <c r="AO393" s="2"/>
      <c r="AP393" s="2"/>
      <c r="AQ393" s="2"/>
      <c r="AR393" s="2"/>
      <c r="AS393" s="2"/>
      <c r="AT393" s="201"/>
      <c r="AU393" s="2"/>
      <c r="AV393" s="2"/>
      <c r="AW393" s="2"/>
      <c r="AX393" s="2"/>
      <c r="AY393" s="2"/>
      <c r="AZ393" s="2"/>
      <c r="BA393" s="2"/>
      <c r="BB393" s="2"/>
      <c r="BC393" s="2"/>
      <c r="BD393" s="2"/>
      <c r="BE393" s="2"/>
      <c r="BF393" s="2"/>
      <c r="BG393" s="2"/>
      <c r="BH393" s="2"/>
      <c r="BI393" s="2"/>
      <c r="BJ393" s="2"/>
      <c r="BK393" s="2"/>
      <c r="BL393" s="2"/>
      <c r="BM393" s="2"/>
      <c r="BN393" s="2"/>
    </row>
    <row r="394" spans="4:66" customFormat="1" x14ac:dyDescent="0.3">
      <c r="D394" s="201"/>
      <c r="E394" s="2"/>
      <c r="F394" s="2"/>
      <c r="G394" s="2"/>
      <c r="H394" s="2"/>
      <c r="I394" s="2"/>
      <c r="J394" s="2"/>
      <c r="K394" s="2"/>
      <c r="L394" s="2"/>
      <c r="M394" s="2"/>
      <c r="N394" s="2"/>
      <c r="O394" s="2"/>
      <c r="P394" s="2"/>
      <c r="Q394" s="2"/>
      <c r="R394" s="2"/>
      <c r="S394" s="2"/>
      <c r="T394" s="2"/>
      <c r="U394" s="2"/>
      <c r="V394" s="2"/>
      <c r="W394" s="2"/>
      <c r="X394" s="2"/>
      <c r="Y394" s="201"/>
      <c r="AL394" s="2"/>
      <c r="AM394" s="2"/>
      <c r="AN394" s="2"/>
      <c r="AO394" s="2"/>
      <c r="AP394" s="2"/>
      <c r="AQ394" s="2"/>
      <c r="AR394" s="2"/>
      <c r="AS394" s="2"/>
      <c r="AT394" s="201"/>
      <c r="AU394" s="2"/>
      <c r="AV394" s="2"/>
      <c r="AW394" s="2"/>
      <c r="AX394" s="2"/>
      <c r="AY394" s="2"/>
      <c r="AZ394" s="2"/>
      <c r="BA394" s="2"/>
      <c r="BB394" s="2"/>
      <c r="BC394" s="2"/>
      <c r="BD394" s="2"/>
      <c r="BE394" s="2"/>
      <c r="BF394" s="2"/>
      <c r="BG394" s="2"/>
      <c r="BH394" s="2"/>
      <c r="BI394" s="2"/>
      <c r="BJ394" s="2"/>
      <c r="BK394" s="2"/>
      <c r="BL394" s="2"/>
      <c r="BM394" s="2"/>
      <c r="BN394" s="2"/>
    </row>
    <row r="395" spans="4:66" customFormat="1" x14ac:dyDescent="0.3">
      <c r="D395" s="201"/>
      <c r="E395" s="2"/>
      <c r="F395" s="2"/>
      <c r="G395" s="2"/>
      <c r="H395" s="2"/>
      <c r="I395" s="2"/>
      <c r="J395" s="2"/>
      <c r="K395" s="2"/>
      <c r="L395" s="2"/>
      <c r="M395" s="2"/>
      <c r="N395" s="2"/>
      <c r="O395" s="2"/>
      <c r="P395" s="2"/>
      <c r="Q395" s="2"/>
      <c r="R395" s="2"/>
      <c r="S395" s="2"/>
      <c r="T395" s="2"/>
      <c r="U395" s="2"/>
      <c r="V395" s="2"/>
      <c r="W395" s="2"/>
      <c r="X395" s="2"/>
      <c r="Y395" s="201"/>
      <c r="AL395" s="2"/>
      <c r="AM395" s="2"/>
      <c r="AN395" s="2"/>
      <c r="AO395" s="2"/>
      <c r="AP395" s="2"/>
      <c r="AQ395" s="2"/>
      <c r="AR395" s="2"/>
      <c r="AS395" s="2"/>
      <c r="AT395" s="201"/>
      <c r="AU395" s="2"/>
      <c r="AV395" s="2"/>
      <c r="AW395" s="2"/>
      <c r="AX395" s="2"/>
      <c r="AY395" s="2"/>
      <c r="AZ395" s="2"/>
      <c r="BA395" s="2"/>
      <c r="BB395" s="2"/>
      <c r="BC395" s="2"/>
      <c r="BD395" s="2"/>
      <c r="BE395" s="2"/>
      <c r="BF395" s="2"/>
      <c r="BG395" s="2"/>
      <c r="BH395" s="2"/>
      <c r="BI395" s="2"/>
      <c r="BJ395" s="2"/>
      <c r="BK395" s="2"/>
      <c r="BL395" s="2"/>
      <c r="BM395" s="2"/>
      <c r="BN395" s="2"/>
    </row>
    <row r="396" spans="4:66" customFormat="1" x14ac:dyDescent="0.3">
      <c r="D396" s="201"/>
      <c r="E396" s="2"/>
      <c r="F396" s="2"/>
      <c r="G396" s="2"/>
      <c r="H396" s="2"/>
      <c r="I396" s="2"/>
      <c r="J396" s="2"/>
      <c r="K396" s="2"/>
      <c r="L396" s="2"/>
      <c r="M396" s="2"/>
      <c r="N396" s="2"/>
      <c r="O396" s="2"/>
      <c r="P396" s="2"/>
      <c r="Q396" s="2"/>
      <c r="R396" s="2"/>
      <c r="S396" s="2"/>
      <c r="T396" s="2"/>
      <c r="U396" s="2"/>
      <c r="V396" s="2"/>
      <c r="W396" s="2"/>
      <c r="X396" s="2"/>
      <c r="Y396" s="201"/>
      <c r="AL396" s="2"/>
      <c r="AM396" s="2"/>
      <c r="AN396" s="2"/>
      <c r="AO396" s="2"/>
      <c r="AP396" s="2"/>
      <c r="AQ396" s="2"/>
      <c r="AR396" s="2"/>
      <c r="AS396" s="2"/>
      <c r="AT396" s="201"/>
      <c r="AU396" s="2"/>
      <c r="AV396" s="2"/>
      <c r="AW396" s="2"/>
      <c r="AX396" s="2"/>
      <c r="AY396" s="2"/>
      <c r="AZ396" s="2"/>
      <c r="BA396" s="2"/>
      <c r="BB396" s="2"/>
      <c r="BC396" s="2"/>
      <c r="BD396" s="2"/>
      <c r="BE396" s="2"/>
      <c r="BF396" s="2"/>
      <c r="BG396" s="2"/>
      <c r="BH396" s="2"/>
      <c r="BI396" s="2"/>
      <c r="BJ396" s="2"/>
      <c r="BK396" s="2"/>
      <c r="BL396" s="2"/>
      <c r="BM396" s="2"/>
      <c r="BN396" s="2"/>
    </row>
    <row r="397" spans="4:66" customFormat="1" x14ac:dyDescent="0.3">
      <c r="D397" s="201"/>
      <c r="E397" s="2"/>
      <c r="F397" s="2"/>
      <c r="G397" s="2"/>
      <c r="H397" s="2"/>
      <c r="I397" s="2"/>
      <c r="J397" s="2"/>
      <c r="K397" s="2"/>
      <c r="L397" s="2"/>
      <c r="M397" s="2"/>
      <c r="N397" s="2"/>
      <c r="O397" s="2"/>
      <c r="P397" s="2"/>
      <c r="Q397" s="2"/>
      <c r="R397" s="2"/>
      <c r="S397" s="2"/>
      <c r="T397" s="2"/>
      <c r="U397" s="2"/>
      <c r="V397" s="2"/>
      <c r="W397" s="2"/>
      <c r="X397" s="2"/>
      <c r="Y397" s="201"/>
      <c r="AL397" s="2"/>
      <c r="AM397" s="2"/>
      <c r="AN397" s="2"/>
      <c r="AO397" s="2"/>
      <c r="AP397" s="2"/>
      <c r="AQ397" s="2"/>
      <c r="AR397" s="2"/>
      <c r="AS397" s="2"/>
      <c r="AT397" s="201"/>
      <c r="AU397" s="2"/>
      <c r="AV397" s="2"/>
      <c r="AW397" s="2"/>
      <c r="AX397" s="2"/>
      <c r="AY397" s="2"/>
      <c r="AZ397" s="2"/>
      <c r="BA397" s="2"/>
      <c r="BB397" s="2"/>
      <c r="BC397" s="2"/>
      <c r="BD397" s="2"/>
      <c r="BE397" s="2"/>
      <c r="BF397" s="2"/>
      <c r="BG397" s="2"/>
      <c r="BH397" s="2"/>
      <c r="BI397" s="2"/>
      <c r="BJ397" s="2"/>
      <c r="BK397" s="2"/>
      <c r="BL397" s="2"/>
      <c r="BM397" s="2"/>
      <c r="BN397" s="2"/>
    </row>
    <row r="398" spans="4:66" customFormat="1" x14ac:dyDescent="0.3">
      <c r="D398" s="201"/>
      <c r="E398" s="2"/>
      <c r="F398" s="2"/>
      <c r="G398" s="2"/>
      <c r="H398" s="2"/>
      <c r="I398" s="2"/>
      <c r="J398" s="2"/>
      <c r="K398" s="2"/>
      <c r="L398" s="2"/>
      <c r="M398" s="2"/>
      <c r="N398" s="2"/>
      <c r="O398" s="2"/>
      <c r="P398" s="2"/>
      <c r="Q398" s="2"/>
      <c r="R398" s="2"/>
      <c r="S398" s="2"/>
      <c r="T398" s="2"/>
      <c r="U398" s="2"/>
      <c r="V398" s="2"/>
      <c r="W398" s="2"/>
      <c r="X398" s="2"/>
      <c r="Y398" s="201"/>
      <c r="AL398" s="2"/>
      <c r="AM398" s="2"/>
      <c r="AN398" s="2"/>
      <c r="AO398" s="2"/>
      <c r="AP398" s="2"/>
      <c r="AQ398" s="2"/>
      <c r="AR398" s="2"/>
      <c r="AS398" s="2"/>
      <c r="AT398" s="201"/>
      <c r="AU398" s="2"/>
      <c r="AV398" s="2"/>
      <c r="AW398" s="2"/>
      <c r="AX398" s="2"/>
      <c r="AY398" s="2"/>
      <c r="AZ398" s="2"/>
      <c r="BA398" s="2"/>
      <c r="BB398" s="2"/>
      <c r="BC398" s="2"/>
      <c r="BD398" s="2"/>
      <c r="BE398" s="2"/>
      <c r="BF398" s="2"/>
      <c r="BG398" s="2"/>
      <c r="BH398" s="2"/>
      <c r="BI398" s="2"/>
      <c r="BJ398" s="2"/>
      <c r="BK398" s="2"/>
      <c r="BL398" s="2"/>
      <c r="BM398" s="2"/>
      <c r="BN398" s="2"/>
    </row>
    <row r="399" spans="4:66" customFormat="1" x14ac:dyDescent="0.3">
      <c r="D399" s="201"/>
      <c r="E399" s="2"/>
      <c r="F399" s="2"/>
      <c r="G399" s="2"/>
      <c r="H399" s="2"/>
      <c r="I399" s="2"/>
      <c r="J399" s="2"/>
      <c r="K399" s="2"/>
      <c r="L399" s="2"/>
      <c r="M399" s="2"/>
      <c r="N399" s="2"/>
      <c r="O399" s="2"/>
      <c r="P399" s="2"/>
      <c r="Q399" s="2"/>
      <c r="R399" s="2"/>
      <c r="S399" s="2"/>
      <c r="T399" s="2"/>
      <c r="U399" s="2"/>
      <c r="V399" s="2"/>
      <c r="W399" s="2"/>
      <c r="X399" s="2"/>
      <c r="Y399" s="201"/>
      <c r="AL399" s="2"/>
      <c r="AM399" s="2"/>
      <c r="AN399" s="2"/>
      <c r="AO399" s="2"/>
      <c r="AP399" s="2"/>
      <c r="AQ399" s="2"/>
      <c r="AR399" s="2"/>
      <c r="AS399" s="2"/>
      <c r="AT399" s="201"/>
      <c r="AU399" s="2"/>
      <c r="AV399" s="2"/>
      <c r="AW399" s="2"/>
      <c r="AX399" s="2"/>
      <c r="AY399" s="2"/>
      <c r="AZ399" s="2"/>
      <c r="BA399" s="2"/>
      <c r="BB399" s="2"/>
      <c r="BC399" s="2"/>
      <c r="BD399" s="2"/>
      <c r="BE399" s="2"/>
      <c r="BF399" s="2"/>
      <c r="BG399" s="2"/>
      <c r="BH399" s="2"/>
      <c r="BI399" s="2"/>
      <c r="BJ399" s="2"/>
      <c r="BK399" s="2"/>
      <c r="BL399" s="2"/>
      <c r="BM399" s="2"/>
      <c r="BN399" s="2"/>
    </row>
    <row r="400" spans="4:66" customFormat="1" x14ac:dyDescent="0.3">
      <c r="D400" s="201"/>
      <c r="E400" s="2"/>
      <c r="F400" s="2"/>
      <c r="G400" s="2"/>
      <c r="H400" s="2"/>
      <c r="I400" s="2"/>
      <c r="J400" s="2"/>
      <c r="K400" s="2"/>
      <c r="L400" s="2"/>
      <c r="M400" s="2"/>
      <c r="N400" s="2"/>
      <c r="O400" s="2"/>
      <c r="P400" s="2"/>
      <c r="Q400" s="2"/>
      <c r="R400" s="2"/>
      <c r="S400" s="2"/>
      <c r="T400" s="2"/>
      <c r="U400" s="2"/>
      <c r="V400" s="2"/>
      <c r="W400" s="2"/>
      <c r="X400" s="2"/>
      <c r="Y400" s="201"/>
      <c r="AL400" s="2"/>
      <c r="AM400" s="2"/>
      <c r="AN400" s="2"/>
      <c r="AO400" s="2"/>
      <c r="AP400" s="2"/>
      <c r="AQ400" s="2"/>
      <c r="AR400" s="2"/>
      <c r="AS400" s="2"/>
      <c r="AT400" s="201"/>
      <c r="AU400" s="2"/>
      <c r="AV400" s="2"/>
      <c r="AW400" s="2"/>
      <c r="AX400" s="2"/>
      <c r="AY400" s="2"/>
      <c r="AZ400" s="2"/>
      <c r="BA400" s="2"/>
      <c r="BB400" s="2"/>
      <c r="BC400" s="2"/>
      <c r="BD400" s="2"/>
      <c r="BE400" s="2"/>
      <c r="BF400" s="2"/>
      <c r="BG400" s="2"/>
      <c r="BH400" s="2"/>
      <c r="BI400" s="2"/>
      <c r="BJ400" s="2"/>
      <c r="BK400" s="2"/>
      <c r="BL400" s="2"/>
      <c r="BM400" s="2"/>
      <c r="BN400" s="2"/>
    </row>
    <row r="401" spans="4:66" customFormat="1" x14ac:dyDescent="0.3">
      <c r="D401" s="201"/>
      <c r="E401" s="2"/>
      <c r="F401" s="2"/>
      <c r="G401" s="2"/>
      <c r="H401" s="2"/>
      <c r="I401" s="2"/>
      <c r="J401" s="2"/>
      <c r="K401" s="2"/>
      <c r="L401" s="2"/>
      <c r="M401" s="2"/>
      <c r="N401" s="2"/>
      <c r="O401" s="2"/>
      <c r="P401" s="2"/>
      <c r="Q401" s="2"/>
      <c r="R401" s="2"/>
      <c r="S401" s="2"/>
      <c r="T401" s="2"/>
      <c r="U401" s="2"/>
      <c r="V401" s="2"/>
      <c r="W401" s="2"/>
      <c r="X401" s="2"/>
      <c r="Y401" s="201"/>
      <c r="AL401" s="2"/>
      <c r="AM401" s="2"/>
      <c r="AN401" s="2"/>
      <c r="AO401" s="2"/>
      <c r="AP401" s="2"/>
      <c r="AQ401" s="2"/>
      <c r="AR401" s="2"/>
      <c r="AS401" s="2"/>
      <c r="AT401" s="201"/>
      <c r="AU401" s="2"/>
      <c r="AV401" s="2"/>
      <c r="AW401" s="2"/>
      <c r="AX401" s="2"/>
      <c r="AY401" s="2"/>
      <c r="AZ401" s="2"/>
      <c r="BA401" s="2"/>
      <c r="BB401" s="2"/>
      <c r="BC401" s="2"/>
      <c r="BD401" s="2"/>
      <c r="BE401" s="2"/>
      <c r="BF401" s="2"/>
      <c r="BG401" s="2"/>
      <c r="BH401" s="2"/>
      <c r="BI401" s="2"/>
      <c r="BJ401" s="2"/>
      <c r="BK401" s="2"/>
      <c r="BL401" s="2"/>
      <c r="BM401" s="2"/>
      <c r="BN401" s="2"/>
    </row>
    <row r="402" spans="4:66" customFormat="1" x14ac:dyDescent="0.3">
      <c r="D402" s="201"/>
      <c r="E402" s="2"/>
      <c r="F402" s="2"/>
      <c r="G402" s="2"/>
      <c r="H402" s="2"/>
      <c r="I402" s="2"/>
      <c r="J402" s="2"/>
      <c r="K402" s="2"/>
      <c r="L402" s="2"/>
      <c r="M402" s="2"/>
      <c r="N402" s="2"/>
      <c r="O402" s="2"/>
      <c r="P402" s="2"/>
      <c r="Q402" s="2"/>
      <c r="R402" s="2"/>
      <c r="S402" s="2"/>
      <c r="T402" s="2"/>
      <c r="U402" s="2"/>
      <c r="V402" s="2"/>
      <c r="W402" s="2"/>
      <c r="X402" s="2"/>
      <c r="Y402" s="201"/>
      <c r="AL402" s="2"/>
      <c r="AM402" s="2"/>
      <c r="AN402" s="2"/>
      <c r="AO402" s="2"/>
      <c r="AP402" s="2"/>
      <c r="AQ402" s="2"/>
      <c r="AR402" s="2"/>
      <c r="AS402" s="2"/>
      <c r="AT402" s="201"/>
      <c r="AU402" s="2"/>
      <c r="AV402" s="2"/>
      <c r="AW402" s="2"/>
      <c r="AX402" s="2"/>
      <c r="AY402" s="2"/>
      <c r="AZ402" s="2"/>
      <c r="BA402" s="2"/>
      <c r="BB402" s="2"/>
      <c r="BC402" s="2"/>
      <c r="BD402" s="2"/>
      <c r="BE402" s="2"/>
      <c r="BF402" s="2"/>
      <c r="BG402" s="2"/>
      <c r="BH402" s="2"/>
      <c r="BI402" s="2"/>
      <c r="BJ402" s="2"/>
      <c r="BK402" s="2"/>
      <c r="BL402" s="2"/>
      <c r="BM402" s="2"/>
      <c r="BN402" s="2"/>
    </row>
    <row r="403" spans="4:66" customFormat="1" x14ac:dyDescent="0.3">
      <c r="D403" s="201"/>
      <c r="E403" s="2"/>
      <c r="F403" s="2"/>
      <c r="G403" s="2"/>
      <c r="H403" s="2"/>
      <c r="I403" s="2"/>
      <c r="J403" s="2"/>
      <c r="K403" s="2"/>
      <c r="L403" s="2"/>
      <c r="M403" s="2"/>
      <c r="N403" s="2"/>
      <c r="O403" s="2"/>
      <c r="P403" s="2"/>
      <c r="Q403" s="2"/>
      <c r="R403" s="2"/>
      <c r="S403" s="2"/>
      <c r="T403" s="2"/>
      <c r="U403" s="2"/>
      <c r="V403" s="2"/>
      <c r="W403" s="2"/>
      <c r="X403" s="2"/>
      <c r="Y403" s="201"/>
      <c r="AL403" s="2"/>
      <c r="AM403" s="2"/>
      <c r="AN403" s="2"/>
      <c r="AO403" s="2"/>
      <c r="AP403" s="2"/>
      <c r="AQ403" s="2"/>
      <c r="AR403" s="2"/>
      <c r="AS403" s="2"/>
      <c r="AT403" s="201"/>
      <c r="AU403" s="2"/>
      <c r="AV403" s="2"/>
      <c r="AW403" s="2"/>
      <c r="AX403" s="2"/>
      <c r="AY403" s="2"/>
      <c r="AZ403" s="2"/>
      <c r="BA403" s="2"/>
      <c r="BB403" s="2"/>
      <c r="BC403" s="2"/>
      <c r="BD403" s="2"/>
      <c r="BE403" s="2"/>
      <c r="BF403" s="2"/>
      <c r="BG403" s="2"/>
      <c r="BH403" s="2"/>
      <c r="BI403" s="2"/>
      <c r="BJ403" s="2"/>
      <c r="BK403" s="2"/>
      <c r="BL403" s="2"/>
      <c r="BM403" s="2"/>
      <c r="BN403" s="2"/>
    </row>
    <row r="404" spans="4:66" customFormat="1" x14ac:dyDescent="0.3">
      <c r="D404" s="201"/>
      <c r="E404" s="2"/>
      <c r="F404" s="2"/>
      <c r="G404" s="2"/>
      <c r="H404" s="2"/>
      <c r="I404" s="2"/>
      <c r="J404" s="2"/>
      <c r="K404" s="2"/>
      <c r="L404" s="2"/>
      <c r="M404" s="2"/>
      <c r="N404" s="2"/>
      <c r="O404" s="2"/>
      <c r="P404" s="2"/>
      <c r="Q404" s="2"/>
      <c r="R404" s="2"/>
      <c r="S404" s="2"/>
      <c r="T404" s="2"/>
      <c r="U404" s="2"/>
      <c r="V404" s="2"/>
      <c r="W404" s="2"/>
      <c r="X404" s="2"/>
      <c r="Y404" s="201"/>
      <c r="AL404" s="2"/>
      <c r="AM404" s="2"/>
      <c r="AN404" s="2"/>
      <c r="AO404" s="2"/>
      <c r="AP404" s="2"/>
      <c r="AQ404" s="2"/>
      <c r="AR404" s="2"/>
      <c r="AS404" s="2"/>
      <c r="AT404" s="201"/>
      <c r="AU404" s="2"/>
      <c r="AV404" s="2"/>
      <c r="AW404" s="2"/>
      <c r="AX404" s="2"/>
      <c r="AY404" s="2"/>
      <c r="AZ404" s="2"/>
      <c r="BA404" s="2"/>
      <c r="BB404" s="2"/>
      <c r="BC404" s="2"/>
      <c r="BD404" s="2"/>
      <c r="BE404" s="2"/>
      <c r="BF404" s="2"/>
      <c r="BG404" s="2"/>
      <c r="BH404" s="2"/>
      <c r="BI404" s="2"/>
      <c r="BJ404" s="2"/>
      <c r="BK404" s="2"/>
      <c r="BL404" s="2"/>
      <c r="BM404" s="2"/>
      <c r="BN404" s="2"/>
    </row>
    <row r="405" spans="4:66" customFormat="1" x14ac:dyDescent="0.3">
      <c r="D405" s="201"/>
      <c r="E405" s="2"/>
      <c r="F405" s="2"/>
      <c r="G405" s="2"/>
      <c r="H405" s="2"/>
      <c r="I405" s="2"/>
      <c r="J405" s="2"/>
      <c r="K405" s="2"/>
      <c r="L405" s="2"/>
      <c r="M405" s="2"/>
      <c r="N405" s="2"/>
      <c r="O405" s="2"/>
      <c r="P405" s="2"/>
      <c r="Q405" s="2"/>
      <c r="R405" s="2"/>
      <c r="S405" s="2"/>
      <c r="T405" s="2"/>
      <c r="U405" s="2"/>
      <c r="V405" s="2"/>
      <c r="W405" s="2"/>
      <c r="X405" s="2"/>
      <c r="Y405" s="201"/>
      <c r="AL405" s="2"/>
      <c r="AM405" s="2"/>
      <c r="AN405" s="2"/>
      <c r="AO405" s="2"/>
      <c r="AP405" s="2"/>
      <c r="AQ405" s="2"/>
      <c r="AR405" s="2"/>
      <c r="AS405" s="2"/>
      <c r="AT405" s="201"/>
      <c r="AU405" s="2"/>
      <c r="AV405" s="2"/>
      <c r="AW405" s="2"/>
      <c r="AX405" s="2"/>
      <c r="AY405" s="2"/>
      <c r="AZ405" s="2"/>
      <c r="BA405" s="2"/>
      <c r="BB405" s="2"/>
      <c r="BC405" s="2"/>
      <c r="BD405" s="2"/>
      <c r="BE405" s="2"/>
      <c r="BF405" s="2"/>
      <c r="BG405" s="2"/>
      <c r="BH405" s="2"/>
      <c r="BI405" s="2"/>
      <c r="BJ405" s="2"/>
      <c r="BK405" s="2"/>
      <c r="BL405" s="2"/>
      <c r="BM405" s="2"/>
      <c r="BN405" s="2"/>
    </row>
    <row r="406" spans="4:66" customFormat="1" x14ac:dyDescent="0.3">
      <c r="D406" s="201"/>
      <c r="E406" s="2"/>
      <c r="F406" s="2"/>
      <c r="G406" s="2"/>
      <c r="H406" s="2"/>
      <c r="I406" s="2"/>
      <c r="J406" s="2"/>
      <c r="K406" s="2"/>
      <c r="L406" s="2"/>
      <c r="M406" s="2"/>
      <c r="N406" s="2"/>
      <c r="O406" s="2"/>
      <c r="P406" s="2"/>
      <c r="Q406" s="2"/>
      <c r="R406" s="2"/>
      <c r="S406" s="2"/>
      <c r="T406" s="2"/>
      <c r="U406" s="2"/>
      <c r="V406" s="2"/>
      <c r="W406" s="2"/>
      <c r="X406" s="2"/>
      <c r="Y406" s="201"/>
      <c r="AL406" s="2"/>
      <c r="AM406" s="2"/>
      <c r="AN406" s="2"/>
      <c r="AO406" s="2"/>
      <c r="AP406" s="2"/>
      <c r="AQ406" s="2"/>
      <c r="AR406" s="2"/>
      <c r="AS406" s="2"/>
      <c r="AT406" s="201"/>
      <c r="AU406" s="2"/>
      <c r="AV406" s="2"/>
      <c r="AW406" s="2"/>
      <c r="AX406" s="2"/>
      <c r="AY406" s="2"/>
      <c r="AZ406" s="2"/>
      <c r="BA406" s="2"/>
      <c r="BB406" s="2"/>
      <c r="BC406" s="2"/>
      <c r="BD406" s="2"/>
      <c r="BE406" s="2"/>
      <c r="BF406" s="2"/>
      <c r="BG406" s="2"/>
      <c r="BH406" s="2"/>
      <c r="BI406" s="2"/>
      <c r="BJ406" s="2"/>
      <c r="BK406" s="2"/>
      <c r="BL406" s="2"/>
      <c r="BM406" s="2"/>
      <c r="BN406" s="2"/>
    </row>
    <row r="407" spans="4:66" customFormat="1" x14ac:dyDescent="0.3">
      <c r="D407" s="201"/>
      <c r="E407" s="2"/>
      <c r="F407" s="2"/>
      <c r="G407" s="2"/>
      <c r="H407" s="2"/>
      <c r="I407" s="2"/>
      <c r="J407" s="2"/>
      <c r="K407" s="2"/>
      <c r="L407" s="2"/>
      <c r="M407" s="2"/>
      <c r="N407" s="2"/>
      <c r="O407" s="2"/>
      <c r="P407" s="2"/>
      <c r="Q407" s="2"/>
      <c r="R407" s="2"/>
      <c r="S407" s="2"/>
      <c r="T407" s="2"/>
      <c r="U407" s="2"/>
      <c r="V407" s="2"/>
      <c r="W407" s="2"/>
      <c r="X407" s="2"/>
      <c r="Y407" s="201"/>
      <c r="AL407" s="2"/>
      <c r="AM407" s="2"/>
      <c r="AN407" s="2"/>
      <c r="AO407" s="2"/>
      <c r="AP407" s="2"/>
      <c r="AQ407" s="2"/>
      <c r="AR407" s="2"/>
      <c r="AS407" s="2"/>
      <c r="AT407" s="201"/>
      <c r="AU407" s="2"/>
      <c r="AV407" s="2"/>
      <c r="AW407" s="2"/>
      <c r="AX407" s="2"/>
      <c r="AY407" s="2"/>
      <c r="AZ407" s="2"/>
      <c r="BA407" s="2"/>
      <c r="BB407" s="2"/>
      <c r="BC407" s="2"/>
      <c r="BD407" s="2"/>
      <c r="BE407" s="2"/>
      <c r="BF407" s="2"/>
      <c r="BG407" s="2"/>
      <c r="BH407" s="2"/>
      <c r="BI407" s="2"/>
      <c r="BJ407" s="2"/>
      <c r="BK407" s="2"/>
      <c r="BL407" s="2"/>
      <c r="BM407" s="2"/>
      <c r="BN407" s="2"/>
    </row>
    <row r="408" spans="4:66" customFormat="1" x14ac:dyDescent="0.3">
      <c r="D408" s="201"/>
      <c r="E408" s="2"/>
      <c r="F408" s="2"/>
      <c r="G408" s="2"/>
      <c r="H408" s="2"/>
      <c r="I408" s="2"/>
      <c r="J408" s="2"/>
      <c r="K408" s="2"/>
      <c r="L408" s="2"/>
      <c r="M408" s="2"/>
      <c r="N408" s="2"/>
      <c r="O408" s="2"/>
      <c r="P408" s="2"/>
      <c r="Q408" s="2"/>
      <c r="R408" s="2"/>
      <c r="S408" s="2"/>
      <c r="T408" s="2"/>
      <c r="U408" s="2"/>
      <c r="V408" s="2"/>
      <c r="W408" s="2"/>
      <c r="X408" s="2"/>
      <c r="Y408" s="201"/>
      <c r="AL408" s="2"/>
      <c r="AM408" s="2"/>
      <c r="AN408" s="2"/>
      <c r="AO408" s="2"/>
      <c r="AP408" s="2"/>
      <c r="AQ408" s="2"/>
      <c r="AR408" s="2"/>
      <c r="AS408" s="2"/>
      <c r="AT408" s="201"/>
      <c r="AU408" s="2"/>
      <c r="AV408" s="2"/>
      <c r="AW408" s="2"/>
      <c r="AX408" s="2"/>
      <c r="AY408" s="2"/>
      <c r="AZ408" s="2"/>
      <c r="BA408" s="2"/>
      <c r="BB408" s="2"/>
      <c r="BC408" s="2"/>
      <c r="BD408" s="2"/>
      <c r="BE408" s="2"/>
      <c r="BF408" s="2"/>
      <c r="BG408" s="2"/>
      <c r="BH408" s="2"/>
      <c r="BI408" s="2"/>
      <c r="BJ408" s="2"/>
      <c r="BK408" s="2"/>
      <c r="BL408" s="2"/>
      <c r="BM408" s="2"/>
      <c r="BN408" s="2"/>
    </row>
    <row r="409" spans="4:66" customFormat="1" x14ac:dyDescent="0.3">
      <c r="D409" s="201"/>
      <c r="E409" s="2"/>
      <c r="F409" s="2"/>
      <c r="G409" s="2"/>
      <c r="H409" s="2"/>
      <c r="I409" s="2"/>
      <c r="J409" s="2"/>
      <c r="K409" s="2"/>
      <c r="L409" s="2"/>
      <c r="M409" s="2"/>
      <c r="N409" s="2"/>
      <c r="O409" s="2"/>
      <c r="P409" s="2"/>
      <c r="Q409" s="2"/>
      <c r="R409" s="2"/>
      <c r="S409" s="2"/>
      <c r="T409" s="2"/>
      <c r="U409" s="2"/>
      <c r="V409" s="2"/>
      <c r="W409" s="2"/>
      <c r="X409" s="2"/>
      <c r="Y409" s="201"/>
      <c r="AL409" s="2"/>
      <c r="AM409" s="2"/>
      <c r="AN409" s="2"/>
      <c r="AO409" s="2"/>
      <c r="AP409" s="2"/>
      <c r="AQ409" s="2"/>
      <c r="AR409" s="2"/>
      <c r="AS409" s="2"/>
      <c r="AT409" s="201"/>
      <c r="AU409" s="2"/>
      <c r="AV409" s="2"/>
      <c r="AW409" s="2"/>
      <c r="AX409" s="2"/>
      <c r="AY409" s="2"/>
      <c r="AZ409" s="2"/>
      <c r="BA409" s="2"/>
      <c r="BB409" s="2"/>
      <c r="BC409" s="2"/>
      <c r="BD409" s="2"/>
      <c r="BE409" s="2"/>
      <c r="BF409" s="2"/>
      <c r="BG409" s="2"/>
      <c r="BH409" s="2"/>
      <c r="BI409" s="2"/>
      <c r="BJ409" s="2"/>
      <c r="BK409" s="2"/>
      <c r="BL409" s="2"/>
      <c r="BM409" s="2"/>
      <c r="BN409" s="2"/>
    </row>
    <row r="410" spans="4:66" customFormat="1" x14ac:dyDescent="0.3">
      <c r="D410" s="201"/>
      <c r="E410" s="2"/>
      <c r="F410" s="2"/>
      <c r="G410" s="2"/>
      <c r="H410" s="2"/>
      <c r="I410" s="2"/>
      <c r="J410" s="2"/>
      <c r="K410" s="2"/>
      <c r="L410" s="2"/>
      <c r="M410" s="2"/>
      <c r="N410" s="2"/>
      <c r="O410" s="2"/>
      <c r="P410" s="2"/>
      <c r="Q410" s="2"/>
      <c r="R410" s="2"/>
      <c r="S410" s="2"/>
      <c r="T410" s="2"/>
      <c r="U410" s="2"/>
      <c r="V410" s="2"/>
      <c r="W410" s="2"/>
      <c r="X410" s="2"/>
      <c r="Y410" s="201"/>
      <c r="AL410" s="2"/>
      <c r="AM410" s="2"/>
      <c r="AN410" s="2"/>
      <c r="AO410" s="2"/>
      <c r="AP410" s="2"/>
      <c r="AQ410" s="2"/>
      <c r="AR410" s="2"/>
      <c r="AS410" s="2"/>
      <c r="AT410" s="201"/>
      <c r="AU410" s="2"/>
      <c r="AV410" s="2"/>
      <c r="AW410" s="2"/>
      <c r="AX410" s="2"/>
      <c r="AY410" s="2"/>
      <c r="AZ410" s="2"/>
      <c r="BA410" s="2"/>
      <c r="BB410" s="2"/>
      <c r="BC410" s="2"/>
      <c r="BD410" s="2"/>
      <c r="BE410" s="2"/>
      <c r="BF410" s="2"/>
      <c r="BG410" s="2"/>
      <c r="BH410" s="2"/>
      <c r="BI410" s="2"/>
      <c r="BJ410" s="2"/>
      <c r="BK410" s="2"/>
      <c r="BL410" s="2"/>
      <c r="BM410" s="2"/>
      <c r="BN410" s="2"/>
    </row>
    <row r="411" spans="4:66" customFormat="1" x14ac:dyDescent="0.3">
      <c r="D411" s="201"/>
      <c r="E411" s="2"/>
      <c r="F411" s="2"/>
      <c r="G411" s="2"/>
      <c r="H411" s="2"/>
      <c r="I411" s="2"/>
      <c r="J411" s="2"/>
      <c r="K411" s="2"/>
      <c r="L411" s="2"/>
      <c r="M411" s="2"/>
      <c r="N411" s="2"/>
      <c r="O411" s="2"/>
      <c r="P411" s="2"/>
      <c r="Q411" s="2"/>
      <c r="R411" s="2"/>
      <c r="S411" s="2"/>
      <c r="T411" s="2"/>
      <c r="U411" s="2"/>
      <c r="V411" s="2"/>
      <c r="W411" s="2"/>
      <c r="X411" s="2"/>
      <c r="Y411" s="201"/>
      <c r="AL411" s="2"/>
      <c r="AM411" s="2"/>
      <c r="AN411" s="2"/>
      <c r="AO411" s="2"/>
      <c r="AP411" s="2"/>
      <c r="AQ411" s="2"/>
      <c r="AR411" s="2"/>
      <c r="AS411" s="2"/>
      <c r="AT411" s="201"/>
      <c r="AU411" s="2"/>
      <c r="AV411" s="2"/>
      <c r="AW411" s="2"/>
      <c r="AX411" s="2"/>
      <c r="AY411" s="2"/>
      <c r="AZ411" s="2"/>
      <c r="BA411" s="2"/>
      <c r="BB411" s="2"/>
      <c r="BC411" s="2"/>
      <c r="BD411" s="2"/>
      <c r="BE411" s="2"/>
      <c r="BF411" s="2"/>
      <c r="BG411" s="2"/>
      <c r="BH411" s="2"/>
      <c r="BI411" s="2"/>
      <c r="BJ411" s="2"/>
      <c r="BK411" s="2"/>
      <c r="BL411" s="2"/>
      <c r="BM411" s="2"/>
      <c r="BN411" s="2"/>
    </row>
    <row r="412" spans="4:66" customFormat="1" x14ac:dyDescent="0.3">
      <c r="D412" s="201"/>
      <c r="E412" s="2"/>
      <c r="F412" s="2"/>
      <c r="G412" s="2"/>
      <c r="H412" s="2"/>
      <c r="I412" s="2"/>
      <c r="J412" s="2"/>
      <c r="K412" s="2"/>
      <c r="L412" s="2"/>
      <c r="M412" s="2"/>
      <c r="N412" s="2"/>
      <c r="O412" s="2"/>
      <c r="P412" s="2"/>
      <c r="Q412" s="2"/>
      <c r="R412" s="2"/>
      <c r="S412" s="2"/>
      <c r="T412" s="2"/>
      <c r="U412" s="2"/>
      <c r="V412" s="2"/>
      <c r="W412" s="2"/>
      <c r="X412" s="2"/>
      <c r="Y412" s="201"/>
      <c r="AL412" s="2"/>
      <c r="AM412" s="2"/>
      <c r="AN412" s="2"/>
      <c r="AO412" s="2"/>
      <c r="AP412" s="2"/>
      <c r="AQ412" s="2"/>
      <c r="AR412" s="2"/>
      <c r="AS412" s="2"/>
      <c r="AT412" s="201"/>
      <c r="AU412" s="2"/>
      <c r="AV412" s="2"/>
      <c r="AW412" s="2"/>
      <c r="AX412" s="2"/>
      <c r="AY412" s="2"/>
      <c r="AZ412" s="2"/>
      <c r="BA412" s="2"/>
      <c r="BB412" s="2"/>
      <c r="BC412" s="2"/>
      <c r="BD412" s="2"/>
      <c r="BE412" s="2"/>
      <c r="BF412" s="2"/>
      <c r="BG412" s="2"/>
      <c r="BH412" s="2"/>
      <c r="BI412" s="2"/>
      <c r="BJ412" s="2"/>
      <c r="BK412" s="2"/>
      <c r="BL412" s="2"/>
      <c r="BM412" s="2"/>
      <c r="BN412" s="2"/>
    </row>
    <row r="413" spans="4:66" customFormat="1" x14ac:dyDescent="0.3">
      <c r="D413" s="201"/>
      <c r="E413" s="2"/>
      <c r="F413" s="2"/>
      <c r="G413" s="2"/>
      <c r="H413" s="2"/>
      <c r="I413" s="2"/>
      <c r="J413" s="2"/>
      <c r="K413" s="2"/>
      <c r="L413" s="2"/>
      <c r="M413" s="2"/>
      <c r="N413" s="2"/>
      <c r="O413" s="2"/>
      <c r="P413" s="2"/>
      <c r="Q413" s="2"/>
      <c r="R413" s="2"/>
      <c r="S413" s="2"/>
      <c r="T413" s="2"/>
      <c r="U413" s="2"/>
      <c r="V413" s="2"/>
      <c r="W413" s="2"/>
      <c r="X413" s="2"/>
      <c r="Y413" s="201"/>
      <c r="AL413" s="2"/>
      <c r="AM413" s="2"/>
      <c r="AN413" s="2"/>
      <c r="AO413" s="2"/>
      <c r="AP413" s="2"/>
      <c r="AQ413" s="2"/>
      <c r="AR413" s="2"/>
      <c r="AS413" s="2"/>
      <c r="AT413" s="201"/>
      <c r="AU413" s="2"/>
      <c r="AV413" s="2"/>
      <c r="AW413" s="2"/>
      <c r="AX413" s="2"/>
      <c r="AY413" s="2"/>
      <c r="AZ413" s="2"/>
      <c r="BA413" s="2"/>
      <c r="BB413" s="2"/>
      <c r="BC413" s="2"/>
      <c r="BD413" s="2"/>
      <c r="BE413" s="2"/>
      <c r="BF413" s="2"/>
      <c r="BG413" s="2"/>
      <c r="BH413" s="2"/>
      <c r="BI413" s="2"/>
      <c r="BJ413" s="2"/>
      <c r="BK413" s="2"/>
      <c r="BL413" s="2"/>
      <c r="BM413" s="2"/>
      <c r="BN413" s="2"/>
    </row>
    <row r="414" spans="4:66" customFormat="1" x14ac:dyDescent="0.3">
      <c r="D414" s="201"/>
      <c r="E414" s="2"/>
      <c r="F414" s="2"/>
      <c r="G414" s="2"/>
      <c r="H414" s="2"/>
      <c r="I414" s="2"/>
      <c r="J414" s="2"/>
      <c r="K414" s="2"/>
      <c r="L414" s="2"/>
      <c r="M414" s="2"/>
      <c r="N414" s="2"/>
      <c r="O414" s="2"/>
      <c r="P414" s="2"/>
      <c r="Q414" s="2"/>
      <c r="R414" s="2"/>
      <c r="S414" s="2"/>
      <c r="T414" s="2"/>
      <c r="U414" s="2"/>
      <c r="V414" s="2"/>
      <c r="W414" s="2"/>
      <c r="X414" s="2"/>
      <c r="Y414" s="201"/>
      <c r="AL414" s="2"/>
      <c r="AM414" s="2"/>
      <c r="AN414" s="2"/>
      <c r="AO414" s="2"/>
      <c r="AP414" s="2"/>
      <c r="AQ414" s="2"/>
      <c r="AR414" s="2"/>
      <c r="AS414" s="2"/>
      <c r="AT414" s="201"/>
      <c r="AU414" s="2"/>
      <c r="AV414" s="2"/>
      <c r="AW414" s="2"/>
      <c r="AX414" s="2"/>
      <c r="AY414" s="2"/>
      <c r="AZ414" s="2"/>
      <c r="BA414" s="2"/>
      <c r="BB414" s="2"/>
      <c r="BC414" s="2"/>
      <c r="BD414" s="2"/>
      <c r="BE414" s="2"/>
      <c r="BF414" s="2"/>
      <c r="BG414" s="2"/>
      <c r="BH414" s="2"/>
      <c r="BI414" s="2"/>
      <c r="BJ414" s="2"/>
      <c r="BK414" s="2"/>
      <c r="BL414" s="2"/>
      <c r="BM414" s="2"/>
      <c r="BN414" s="2"/>
    </row>
    <row r="415" spans="4:66" customFormat="1" x14ac:dyDescent="0.3">
      <c r="D415" s="201"/>
      <c r="E415" s="2"/>
      <c r="F415" s="2"/>
      <c r="G415" s="2"/>
      <c r="H415" s="2"/>
      <c r="I415" s="2"/>
      <c r="J415" s="2"/>
      <c r="K415" s="2"/>
      <c r="L415" s="2"/>
      <c r="M415" s="2"/>
      <c r="N415" s="2"/>
      <c r="O415" s="2"/>
      <c r="P415" s="2"/>
      <c r="Q415" s="2"/>
      <c r="R415" s="2"/>
      <c r="S415" s="2"/>
      <c r="T415" s="2"/>
      <c r="U415" s="2"/>
      <c r="V415" s="2"/>
      <c r="W415" s="2"/>
      <c r="X415" s="2"/>
      <c r="Y415" s="201"/>
      <c r="AL415" s="2"/>
      <c r="AM415" s="2"/>
      <c r="AN415" s="2"/>
      <c r="AO415" s="2"/>
      <c r="AP415" s="2"/>
      <c r="AQ415" s="2"/>
      <c r="AR415" s="2"/>
      <c r="AS415" s="2"/>
      <c r="AT415" s="201"/>
      <c r="AU415" s="2"/>
      <c r="AV415" s="2"/>
      <c r="AW415" s="2"/>
      <c r="AX415" s="2"/>
      <c r="AY415" s="2"/>
      <c r="AZ415" s="2"/>
      <c r="BA415" s="2"/>
      <c r="BB415" s="2"/>
      <c r="BC415" s="2"/>
      <c r="BD415" s="2"/>
      <c r="BE415" s="2"/>
      <c r="BF415" s="2"/>
      <c r="BG415" s="2"/>
      <c r="BH415" s="2"/>
      <c r="BI415" s="2"/>
      <c r="BJ415" s="2"/>
      <c r="BK415" s="2"/>
      <c r="BL415" s="2"/>
      <c r="BM415" s="2"/>
      <c r="BN415" s="2"/>
    </row>
    <row r="416" spans="4:66" customFormat="1" x14ac:dyDescent="0.3">
      <c r="D416" s="201"/>
      <c r="E416" s="2"/>
      <c r="F416" s="2"/>
      <c r="G416" s="2"/>
      <c r="H416" s="2"/>
      <c r="I416" s="2"/>
      <c r="J416" s="2"/>
      <c r="K416" s="2"/>
      <c r="L416" s="2"/>
      <c r="M416" s="2"/>
      <c r="N416" s="2"/>
      <c r="O416" s="2"/>
      <c r="P416" s="2"/>
      <c r="Q416" s="2"/>
      <c r="R416" s="2"/>
      <c r="S416" s="2"/>
      <c r="T416" s="2"/>
      <c r="U416" s="2"/>
      <c r="V416" s="2"/>
      <c r="W416" s="2"/>
      <c r="X416" s="2"/>
      <c r="Y416" s="201"/>
      <c r="AL416" s="2"/>
      <c r="AM416" s="2"/>
      <c r="AN416" s="2"/>
      <c r="AO416" s="2"/>
      <c r="AP416" s="2"/>
      <c r="AQ416" s="2"/>
      <c r="AR416" s="2"/>
      <c r="AS416" s="2"/>
      <c r="AT416" s="201"/>
      <c r="AU416" s="2"/>
      <c r="AV416" s="2"/>
      <c r="AW416" s="2"/>
      <c r="AX416" s="2"/>
      <c r="AY416" s="2"/>
      <c r="AZ416" s="2"/>
      <c r="BA416" s="2"/>
      <c r="BB416" s="2"/>
      <c r="BC416" s="2"/>
      <c r="BD416" s="2"/>
      <c r="BE416" s="2"/>
      <c r="BF416" s="2"/>
      <c r="BG416" s="2"/>
      <c r="BH416" s="2"/>
      <c r="BI416" s="2"/>
      <c r="BJ416" s="2"/>
      <c r="BK416" s="2"/>
      <c r="BL416" s="2"/>
      <c r="BM416" s="2"/>
      <c r="BN416" s="2"/>
    </row>
    <row r="417" spans="4:66" customFormat="1" x14ac:dyDescent="0.3">
      <c r="D417" s="201"/>
      <c r="E417" s="2"/>
      <c r="F417" s="2"/>
      <c r="G417" s="2"/>
      <c r="H417" s="2"/>
      <c r="I417" s="2"/>
      <c r="J417" s="2"/>
      <c r="K417" s="2"/>
      <c r="L417" s="2"/>
      <c r="M417" s="2"/>
      <c r="N417" s="2"/>
      <c r="O417" s="2"/>
      <c r="P417" s="2"/>
      <c r="Q417" s="2"/>
      <c r="R417" s="2"/>
      <c r="S417" s="2"/>
      <c r="T417" s="2"/>
      <c r="U417" s="2"/>
      <c r="V417" s="2"/>
      <c r="W417" s="2"/>
      <c r="X417" s="2"/>
      <c r="Y417" s="201"/>
      <c r="AL417" s="2"/>
      <c r="AM417" s="2"/>
      <c r="AN417" s="2"/>
      <c r="AO417" s="2"/>
      <c r="AP417" s="2"/>
      <c r="AQ417" s="2"/>
      <c r="AR417" s="2"/>
      <c r="AS417" s="2"/>
      <c r="AT417" s="201"/>
      <c r="AU417" s="2"/>
      <c r="AV417" s="2"/>
      <c r="AW417" s="2"/>
      <c r="AX417" s="2"/>
      <c r="AY417" s="2"/>
      <c r="AZ417" s="2"/>
      <c r="BA417" s="2"/>
      <c r="BB417" s="2"/>
      <c r="BC417" s="2"/>
      <c r="BD417" s="2"/>
      <c r="BE417" s="2"/>
      <c r="BF417" s="2"/>
      <c r="BG417" s="2"/>
      <c r="BH417" s="2"/>
      <c r="BI417" s="2"/>
      <c r="BJ417" s="2"/>
      <c r="BK417" s="2"/>
      <c r="BL417" s="2"/>
      <c r="BM417" s="2"/>
      <c r="BN417" s="2"/>
    </row>
    <row r="418" spans="4:66" customFormat="1" x14ac:dyDescent="0.3">
      <c r="D418" s="201"/>
      <c r="E418" s="2"/>
      <c r="F418" s="2"/>
      <c r="G418" s="2"/>
      <c r="H418" s="2"/>
      <c r="I418" s="2"/>
      <c r="J418" s="2"/>
      <c r="K418" s="2"/>
      <c r="L418" s="2"/>
      <c r="M418" s="2"/>
      <c r="N418" s="2"/>
      <c r="O418" s="2"/>
      <c r="P418" s="2"/>
      <c r="Q418" s="2"/>
      <c r="R418" s="2"/>
      <c r="S418" s="2"/>
      <c r="T418" s="2"/>
      <c r="U418" s="2"/>
      <c r="V418" s="2"/>
      <c r="W418" s="2"/>
      <c r="X418" s="2"/>
      <c r="Y418" s="201"/>
      <c r="AL418" s="2"/>
      <c r="AM418" s="2"/>
      <c r="AN418" s="2"/>
      <c r="AO418" s="2"/>
      <c r="AP418" s="2"/>
      <c r="AQ418" s="2"/>
      <c r="AR418" s="2"/>
      <c r="AS418" s="2"/>
      <c r="AT418" s="201"/>
      <c r="AU418" s="2"/>
      <c r="AV418" s="2"/>
      <c r="AW418" s="2"/>
      <c r="AX418" s="2"/>
      <c r="AY418" s="2"/>
      <c r="AZ418" s="2"/>
      <c r="BA418" s="2"/>
      <c r="BB418" s="2"/>
      <c r="BC418" s="2"/>
      <c r="BD418" s="2"/>
      <c r="BE418" s="2"/>
      <c r="BF418" s="2"/>
      <c r="BG418" s="2"/>
      <c r="BH418" s="2"/>
      <c r="BI418" s="2"/>
      <c r="BJ418" s="2"/>
      <c r="BK418" s="2"/>
      <c r="BL418" s="2"/>
      <c r="BM418" s="2"/>
      <c r="BN418" s="2"/>
    </row>
    <row r="419" spans="4:66" customFormat="1" x14ac:dyDescent="0.3">
      <c r="D419" s="201"/>
      <c r="E419" s="2"/>
      <c r="F419" s="2"/>
      <c r="G419" s="2"/>
      <c r="H419" s="2"/>
      <c r="I419" s="2"/>
      <c r="J419" s="2"/>
      <c r="K419" s="2"/>
      <c r="L419" s="2"/>
      <c r="M419" s="2"/>
      <c r="N419" s="2"/>
      <c r="O419" s="2"/>
      <c r="P419" s="2"/>
      <c r="Q419" s="2"/>
      <c r="R419" s="2"/>
      <c r="S419" s="2"/>
      <c r="T419" s="2"/>
      <c r="U419" s="2"/>
      <c r="V419" s="2"/>
      <c r="W419" s="2"/>
      <c r="X419" s="2"/>
      <c r="Y419" s="201"/>
      <c r="AL419" s="2"/>
      <c r="AM419" s="2"/>
      <c r="AN419" s="2"/>
      <c r="AO419" s="2"/>
      <c r="AP419" s="2"/>
      <c r="AQ419" s="2"/>
      <c r="AR419" s="2"/>
      <c r="AS419" s="2"/>
      <c r="AT419" s="201"/>
      <c r="AU419" s="2"/>
      <c r="AV419" s="2"/>
      <c r="AW419" s="2"/>
      <c r="AX419" s="2"/>
      <c r="AY419" s="2"/>
      <c r="AZ419" s="2"/>
      <c r="BA419" s="2"/>
      <c r="BB419" s="2"/>
      <c r="BC419" s="2"/>
      <c r="BD419" s="2"/>
      <c r="BE419" s="2"/>
      <c r="BF419" s="2"/>
      <c r="BG419" s="2"/>
      <c r="BH419" s="2"/>
      <c r="BI419" s="2"/>
      <c r="BJ419" s="2"/>
      <c r="BK419" s="2"/>
      <c r="BL419" s="2"/>
      <c r="BM419" s="2"/>
      <c r="BN419" s="2"/>
    </row>
    <row r="420" spans="4:66" customFormat="1" x14ac:dyDescent="0.3">
      <c r="D420" s="201"/>
      <c r="E420" s="2"/>
      <c r="F420" s="2"/>
      <c r="G420" s="2"/>
      <c r="H420" s="2"/>
      <c r="I420" s="2"/>
      <c r="J420" s="2"/>
      <c r="K420" s="2"/>
      <c r="L420" s="2"/>
      <c r="M420" s="2"/>
      <c r="N420" s="2"/>
      <c r="O420" s="2"/>
      <c r="P420" s="2"/>
      <c r="Q420" s="2"/>
      <c r="R420" s="2"/>
      <c r="S420" s="2"/>
      <c r="T420" s="2"/>
      <c r="U420" s="2"/>
      <c r="V420" s="2"/>
      <c r="W420" s="2"/>
      <c r="X420" s="2"/>
      <c r="Y420" s="201"/>
      <c r="AL420" s="2"/>
      <c r="AM420" s="2"/>
      <c r="AN420" s="2"/>
      <c r="AO420" s="2"/>
      <c r="AP420" s="2"/>
      <c r="AQ420" s="2"/>
      <c r="AR420" s="2"/>
      <c r="AS420" s="2"/>
      <c r="AT420" s="201"/>
      <c r="AU420" s="2"/>
      <c r="AV420" s="2"/>
      <c r="AW420" s="2"/>
      <c r="AX420" s="2"/>
      <c r="AY420" s="2"/>
      <c r="AZ420" s="2"/>
      <c r="BA420" s="2"/>
      <c r="BB420" s="2"/>
      <c r="BC420" s="2"/>
      <c r="BD420" s="2"/>
      <c r="BE420" s="2"/>
      <c r="BF420" s="2"/>
      <c r="BG420" s="2"/>
      <c r="BH420" s="2"/>
      <c r="BI420" s="2"/>
      <c r="BJ420" s="2"/>
      <c r="BK420" s="2"/>
      <c r="BL420" s="2"/>
      <c r="BM420" s="2"/>
      <c r="BN420" s="2"/>
    </row>
    <row r="421" spans="4:66" customFormat="1" x14ac:dyDescent="0.3">
      <c r="D421" s="201"/>
      <c r="E421" s="2"/>
      <c r="F421" s="2"/>
      <c r="G421" s="2"/>
      <c r="H421" s="2"/>
      <c r="I421" s="2"/>
      <c r="J421" s="2"/>
      <c r="K421" s="2"/>
      <c r="L421" s="2"/>
      <c r="M421" s="2"/>
      <c r="N421" s="2"/>
      <c r="O421" s="2"/>
      <c r="P421" s="2"/>
      <c r="Q421" s="2"/>
      <c r="R421" s="2"/>
      <c r="S421" s="2"/>
      <c r="T421" s="2"/>
      <c r="U421" s="2"/>
      <c r="V421" s="2"/>
      <c r="W421" s="2"/>
      <c r="X421" s="2"/>
      <c r="Y421" s="201"/>
      <c r="AL421" s="2"/>
      <c r="AM421" s="2"/>
      <c r="AN421" s="2"/>
      <c r="AO421" s="2"/>
      <c r="AP421" s="2"/>
      <c r="AQ421" s="2"/>
      <c r="AR421" s="2"/>
      <c r="AS421" s="2"/>
      <c r="AT421" s="201"/>
      <c r="AU421" s="2"/>
      <c r="AV421" s="2"/>
      <c r="AW421" s="2"/>
      <c r="AX421" s="2"/>
      <c r="AY421" s="2"/>
      <c r="AZ421" s="2"/>
      <c r="BA421" s="2"/>
      <c r="BB421" s="2"/>
      <c r="BC421" s="2"/>
      <c r="BD421" s="2"/>
      <c r="BE421" s="2"/>
      <c r="BF421" s="2"/>
      <c r="BG421" s="2"/>
      <c r="BH421" s="2"/>
      <c r="BI421" s="2"/>
      <c r="BJ421" s="2"/>
      <c r="BK421" s="2"/>
      <c r="BL421" s="2"/>
      <c r="BM421" s="2"/>
      <c r="BN421" s="2"/>
    </row>
    <row r="422" spans="4:66" customFormat="1" x14ac:dyDescent="0.3">
      <c r="D422" s="201"/>
      <c r="E422" s="2"/>
      <c r="F422" s="2"/>
      <c r="G422" s="2"/>
      <c r="H422" s="2"/>
      <c r="I422" s="2"/>
      <c r="J422" s="2"/>
      <c r="K422" s="2"/>
      <c r="L422" s="2"/>
      <c r="M422" s="2"/>
      <c r="N422" s="2"/>
      <c r="O422" s="2"/>
      <c r="P422" s="2"/>
      <c r="Q422" s="2"/>
      <c r="R422" s="2"/>
      <c r="S422" s="2"/>
      <c r="T422" s="2"/>
      <c r="U422" s="2"/>
      <c r="V422" s="2"/>
      <c r="W422" s="2"/>
      <c r="X422" s="2"/>
      <c r="Y422" s="201"/>
      <c r="AL422" s="2"/>
      <c r="AM422" s="2"/>
      <c r="AN422" s="2"/>
      <c r="AO422" s="2"/>
      <c r="AP422" s="2"/>
      <c r="AQ422" s="2"/>
      <c r="AR422" s="2"/>
      <c r="AS422" s="2"/>
      <c r="AT422" s="201"/>
      <c r="AU422" s="2"/>
      <c r="AV422" s="2"/>
      <c r="AW422" s="2"/>
      <c r="AX422" s="2"/>
      <c r="AY422" s="2"/>
      <c r="AZ422" s="2"/>
      <c r="BA422" s="2"/>
      <c r="BB422" s="2"/>
      <c r="BC422" s="2"/>
      <c r="BD422" s="2"/>
      <c r="BE422" s="2"/>
      <c r="BF422" s="2"/>
      <c r="BG422" s="2"/>
      <c r="BH422" s="2"/>
      <c r="BI422" s="2"/>
      <c r="BJ422" s="2"/>
      <c r="BK422" s="2"/>
      <c r="BL422" s="2"/>
      <c r="BM422" s="2"/>
      <c r="BN422" s="2"/>
    </row>
    <row r="423" spans="4:66" customFormat="1" x14ac:dyDescent="0.3">
      <c r="D423" s="201"/>
      <c r="E423" s="2"/>
      <c r="F423" s="2"/>
      <c r="G423" s="2"/>
      <c r="H423" s="2"/>
      <c r="I423" s="2"/>
      <c r="J423" s="2"/>
      <c r="K423" s="2"/>
      <c r="L423" s="2"/>
      <c r="M423" s="2"/>
      <c r="N423" s="2"/>
      <c r="O423" s="2"/>
      <c r="P423" s="2"/>
      <c r="Q423" s="2"/>
      <c r="R423" s="2"/>
      <c r="S423" s="2"/>
      <c r="T423" s="2"/>
      <c r="U423" s="2"/>
      <c r="V423" s="2"/>
      <c r="W423" s="2"/>
      <c r="X423" s="2"/>
      <c r="Y423" s="201"/>
      <c r="AL423" s="2"/>
      <c r="AM423" s="2"/>
      <c r="AN423" s="2"/>
      <c r="AO423" s="2"/>
      <c r="AP423" s="2"/>
      <c r="AQ423" s="2"/>
      <c r="AR423" s="2"/>
      <c r="AS423" s="2"/>
      <c r="AT423" s="201"/>
      <c r="AU423" s="2"/>
      <c r="AV423" s="2"/>
      <c r="AW423" s="2"/>
      <c r="AX423" s="2"/>
      <c r="AY423" s="2"/>
      <c r="AZ423" s="2"/>
      <c r="BA423" s="2"/>
      <c r="BB423" s="2"/>
      <c r="BC423" s="2"/>
      <c r="BD423" s="2"/>
      <c r="BE423" s="2"/>
      <c r="BF423" s="2"/>
      <c r="BG423" s="2"/>
      <c r="BH423" s="2"/>
      <c r="BI423" s="2"/>
      <c r="BJ423" s="2"/>
      <c r="BK423" s="2"/>
      <c r="BL423" s="2"/>
      <c r="BM423" s="2"/>
      <c r="BN423" s="2"/>
    </row>
    <row r="424" spans="4:66" customFormat="1" x14ac:dyDescent="0.3">
      <c r="D424" s="201"/>
      <c r="E424" s="2"/>
      <c r="F424" s="2"/>
      <c r="G424" s="2"/>
      <c r="H424" s="2"/>
      <c r="I424" s="2"/>
      <c r="J424" s="2"/>
      <c r="K424" s="2"/>
      <c r="L424" s="2"/>
      <c r="M424" s="2"/>
      <c r="N424" s="2"/>
      <c r="O424" s="2"/>
      <c r="P424" s="2"/>
      <c r="Q424" s="2"/>
      <c r="R424" s="2"/>
      <c r="S424" s="2"/>
      <c r="T424" s="2"/>
      <c r="U424" s="2"/>
      <c r="V424" s="2"/>
      <c r="W424" s="2"/>
      <c r="X424" s="2"/>
      <c r="Y424" s="201"/>
      <c r="AL424" s="2"/>
      <c r="AM424" s="2"/>
      <c r="AN424" s="2"/>
      <c r="AO424" s="2"/>
      <c r="AP424" s="2"/>
      <c r="AQ424" s="2"/>
      <c r="AR424" s="2"/>
      <c r="AS424" s="2"/>
      <c r="AT424" s="201"/>
      <c r="AU424" s="2"/>
      <c r="AV424" s="2"/>
      <c r="AW424" s="2"/>
      <c r="AX424" s="2"/>
      <c r="AY424" s="2"/>
      <c r="AZ424" s="2"/>
      <c r="BA424" s="2"/>
      <c r="BB424" s="2"/>
      <c r="BC424" s="2"/>
      <c r="BD424" s="2"/>
      <c r="BE424" s="2"/>
      <c r="BF424" s="2"/>
      <c r="BG424" s="2"/>
      <c r="BH424" s="2"/>
      <c r="BI424" s="2"/>
      <c r="BJ424" s="2"/>
      <c r="BK424" s="2"/>
      <c r="BL424" s="2"/>
      <c r="BM424" s="2"/>
      <c r="BN424" s="2"/>
    </row>
    <row r="425" spans="4:66" customFormat="1" x14ac:dyDescent="0.3">
      <c r="D425" s="201"/>
      <c r="E425" s="2"/>
      <c r="F425" s="2"/>
      <c r="G425" s="2"/>
      <c r="H425" s="2"/>
      <c r="I425" s="2"/>
      <c r="J425" s="2"/>
      <c r="K425" s="2"/>
      <c r="L425" s="2"/>
      <c r="M425" s="2"/>
      <c r="N425" s="2"/>
      <c r="O425" s="2"/>
      <c r="P425" s="2"/>
      <c r="Q425" s="2"/>
      <c r="R425" s="2"/>
      <c r="S425" s="2"/>
      <c r="T425" s="2"/>
      <c r="U425" s="2"/>
      <c r="V425" s="2"/>
      <c r="W425" s="2"/>
      <c r="X425" s="2"/>
      <c r="Y425" s="201"/>
      <c r="AL425" s="2"/>
      <c r="AM425" s="2"/>
      <c r="AN425" s="2"/>
      <c r="AO425" s="2"/>
      <c r="AP425" s="2"/>
      <c r="AQ425" s="2"/>
      <c r="AR425" s="2"/>
      <c r="AS425" s="2"/>
      <c r="AT425" s="201"/>
      <c r="AU425" s="2"/>
      <c r="AV425" s="2"/>
      <c r="AW425" s="2"/>
      <c r="AX425" s="2"/>
      <c r="AY425" s="2"/>
      <c r="AZ425" s="2"/>
      <c r="BA425" s="2"/>
      <c r="BB425" s="2"/>
      <c r="BC425" s="2"/>
      <c r="BD425" s="2"/>
      <c r="BE425" s="2"/>
      <c r="BF425" s="2"/>
      <c r="BG425" s="2"/>
      <c r="BH425" s="2"/>
      <c r="BI425" s="2"/>
      <c r="BJ425" s="2"/>
      <c r="BK425" s="2"/>
      <c r="BL425" s="2"/>
      <c r="BM425" s="2"/>
      <c r="BN425" s="2"/>
    </row>
    <row r="426" spans="4:66" customFormat="1" x14ac:dyDescent="0.3">
      <c r="D426" s="201"/>
      <c r="E426" s="2"/>
      <c r="F426" s="2"/>
      <c r="G426" s="2"/>
      <c r="H426" s="2"/>
      <c r="I426" s="2"/>
      <c r="J426" s="2"/>
      <c r="K426" s="2"/>
      <c r="L426" s="2"/>
      <c r="M426" s="2"/>
      <c r="N426" s="2"/>
      <c r="O426" s="2"/>
      <c r="P426" s="2"/>
      <c r="Q426" s="2"/>
      <c r="R426" s="2"/>
      <c r="S426" s="2"/>
      <c r="T426" s="2"/>
      <c r="U426" s="2"/>
      <c r="V426" s="2"/>
      <c r="W426" s="2"/>
      <c r="X426" s="2"/>
      <c r="Y426" s="201"/>
      <c r="AL426" s="2"/>
      <c r="AM426" s="2"/>
      <c r="AN426" s="2"/>
      <c r="AO426" s="2"/>
      <c r="AP426" s="2"/>
      <c r="AQ426" s="2"/>
      <c r="AR426" s="2"/>
      <c r="AS426" s="2"/>
      <c r="AT426" s="201"/>
      <c r="AU426" s="2"/>
      <c r="AV426" s="2"/>
      <c r="AW426" s="2"/>
      <c r="AX426" s="2"/>
      <c r="AY426" s="2"/>
      <c r="AZ426" s="2"/>
      <c r="BA426" s="2"/>
      <c r="BB426" s="2"/>
      <c r="BC426" s="2"/>
      <c r="BD426" s="2"/>
      <c r="BE426" s="2"/>
      <c r="BF426" s="2"/>
      <c r="BG426" s="2"/>
      <c r="BH426" s="2"/>
      <c r="BI426" s="2"/>
      <c r="BJ426" s="2"/>
      <c r="BK426" s="2"/>
      <c r="BL426" s="2"/>
      <c r="BM426" s="2"/>
      <c r="BN426" s="2"/>
    </row>
    <row r="427" spans="4:66" customFormat="1" x14ac:dyDescent="0.3">
      <c r="D427" s="201"/>
      <c r="E427" s="2"/>
      <c r="F427" s="2"/>
      <c r="G427" s="2"/>
      <c r="H427" s="2"/>
      <c r="I427" s="2"/>
      <c r="J427" s="2"/>
      <c r="K427" s="2"/>
      <c r="L427" s="2"/>
      <c r="M427" s="2"/>
      <c r="N427" s="2"/>
      <c r="O427" s="2"/>
      <c r="P427" s="2"/>
      <c r="Q427" s="2"/>
      <c r="R427" s="2"/>
      <c r="S427" s="2"/>
      <c r="T427" s="2"/>
      <c r="U427" s="2"/>
      <c r="V427" s="2"/>
      <c r="W427" s="2"/>
      <c r="X427" s="2"/>
      <c r="Y427" s="201"/>
      <c r="AL427" s="2"/>
      <c r="AM427" s="2"/>
      <c r="AN427" s="2"/>
      <c r="AO427" s="2"/>
      <c r="AP427" s="2"/>
      <c r="AQ427" s="2"/>
      <c r="AR427" s="2"/>
      <c r="AS427" s="2"/>
      <c r="AT427" s="201"/>
      <c r="AU427" s="2"/>
      <c r="AV427" s="2"/>
      <c r="AW427" s="2"/>
      <c r="AX427" s="2"/>
      <c r="AY427" s="2"/>
      <c r="AZ427" s="2"/>
      <c r="BA427" s="2"/>
      <c r="BB427" s="2"/>
      <c r="BC427" s="2"/>
      <c r="BD427" s="2"/>
      <c r="BE427" s="2"/>
      <c r="BF427" s="2"/>
      <c r="BG427" s="2"/>
      <c r="BH427" s="2"/>
      <c r="BI427" s="2"/>
      <c r="BJ427" s="2"/>
      <c r="BK427" s="2"/>
      <c r="BL427" s="2"/>
      <c r="BM427" s="2"/>
      <c r="BN427" s="2"/>
    </row>
    <row r="428" spans="4:66" customFormat="1" x14ac:dyDescent="0.3">
      <c r="D428" s="201"/>
      <c r="E428" s="2"/>
      <c r="F428" s="2"/>
      <c r="G428" s="2"/>
      <c r="H428" s="2"/>
      <c r="I428" s="2"/>
      <c r="J428" s="2"/>
      <c r="K428" s="2"/>
      <c r="L428" s="2"/>
      <c r="M428" s="2"/>
      <c r="N428" s="2"/>
      <c r="O428" s="2"/>
      <c r="P428" s="2"/>
      <c r="Q428" s="2"/>
      <c r="R428" s="2"/>
      <c r="S428" s="2"/>
      <c r="T428" s="2"/>
      <c r="U428" s="2"/>
      <c r="V428" s="2"/>
      <c r="W428" s="2"/>
      <c r="X428" s="2"/>
      <c r="Y428" s="201"/>
      <c r="AL428" s="2"/>
      <c r="AM428" s="2"/>
      <c r="AN428" s="2"/>
      <c r="AO428" s="2"/>
      <c r="AP428" s="2"/>
      <c r="AQ428" s="2"/>
      <c r="AR428" s="2"/>
      <c r="AS428" s="2"/>
      <c r="AT428" s="201"/>
      <c r="AU428" s="2"/>
      <c r="AV428" s="2"/>
      <c r="AW428" s="2"/>
      <c r="AX428" s="2"/>
      <c r="AY428" s="2"/>
      <c r="AZ428" s="2"/>
      <c r="BA428" s="2"/>
      <c r="BB428" s="2"/>
      <c r="BC428" s="2"/>
      <c r="BD428" s="2"/>
      <c r="BE428" s="2"/>
      <c r="BF428" s="2"/>
      <c r="BG428" s="2"/>
      <c r="BH428" s="2"/>
      <c r="BI428" s="2"/>
      <c r="BJ428" s="2"/>
      <c r="BK428" s="2"/>
      <c r="BL428" s="2"/>
      <c r="BM428" s="2"/>
      <c r="BN428" s="2"/>
    </row>
    <row r="429" spans="4:66" customFormat="1" x14ac:dyDescent="0.3">
      <c r="D429" s="201"/>
      <c r="E429" s="2"/>
      <c r="F429" s="2"/>
      <c r="G429" s="2"/>
      <c r="H429" s="2"/>
      <c r="I429" s="2"/>
      <c r="J429" s="2"/>
      <c r="K429" s="2"/>
      <c r="L429" s="2"/>
      <c r="M429" s="2"/>
      <c r="N429" s="2"/>
      <c r="O429" s="2"/>
      <c r="P429" s="2"/>
      <c r="Q429" s="2"/>
      <c r="R429" s="2"/>
      <c r="S429" s="2"/>
      <c r="T429" s="2"/>
      <c r="U429" s="2"/>
      <c r="V429" s="2"/>
      <c r="W429" s="2"/>
      <c r="X429" s="2"/>
      <c r="Y429" s="201"/>
      <c r="AL429" s="2"/>
      <c r="AM429" s="2"/>
      <c r="AN429" s="2"/>
      <c r="AO429" s="2"/>
      <c r="AP429" s="2"/>
      <c r="AQ429" s="2"/>
      <c r="AR429" s="2"/>
      <c r="AS429" s="2"/>
      <c r="AT429" s="201"/>
      <c r="AU429" s="2"/>
      <c r="AV429" s="2"/>
      <c r="AW429" s="2"/>
      <c r="AX429" s="2"/>
      <c r="AY429" s="2"/>
      <c r="AZ429" s="2"/>
      <c r="BA429" s="2"/>
      <c r="BB429" s="2"/>
      <c r="BC429" s="2"/>
      <c r="BD429" s="2"/>
      <c r="BE429" s="2"/>
      <c r="BF429" s="2"/>
      <c r="BG429" s="2"/>
      <c r="BH429" s="2"/>
      <c r="BI429" s="2"/>
      <c r="BJ429" s="2"/>
      <c r="BK429" s="2"/>
      <c r="BL429" s="2"/>
      <c r="BM429" s="2"/>
      <c r="BN429" s="2"/>
    </row>
    <row r="430" spans="4:66" customFormat="1" x14ac:dyDescent="0.3">
      <c r="D430" s="201"/>
      <c r="E430" s="2"/>
      <c r="F430" s="2"/>
      <c r="G430" s="2"/>
      <c r="H430" s="2"/>
      <c r="I430" s="2"/>
      <c r="J430" s="2"/>
      <c r="K430" s="2"/>
      <c r="L430" s="2"/>
      <c r="M430" s="2"/>
      <c r="N430" s="2"/>
      <c r="O430" s="2"/>
      <c r="P430" s="2"/>
      <c r="Q430" s="2"/>
      <c r="R430" s="2"/>
      <c r="S430" s="2"/>
      <c r="T430" s="2"/>
      <c r="U430" s="2"/>
      <c r="V430" s="2"/>
      <c r="W430" s="2"/>
      <c r="X430" s="2"/>
      <c r="Y430" s="201"/>
      <c r="AL430" s="2"/>
      <c r="AM430" s="2"/>
      <c r="AN430" s="2"/>
      <c r="AO430" s="2"/>
      <c r="AP430" s="2"/>
      <c r="AQ430" s="2"/>
      <c r="AR430" s="2"/>
      <c r="AS430" s="2"/>
      <c r="AT430" s="201"/>
      <c r="AU430" s="2"/>
      <c r="AV430" s="2"/>
      <c r="AW430" s="2"/>
      <c r="AX430" s="2"/>
      <c r="AY430" s="2"/>
      <c r="AZ430" s="2"/>
      <c r="BA430" s="2"/>
      <c r="BB430" s="2"/>
      <c r="BC430" s="2"/>
      <c r="BD430" s="2"/>
      <c r="BE430" s="2"/>
      <c r="BF430" s="2"/>
      <c r="BG430" s="2"/>
      <c r="BH430" s="2"/>
      <c r="BI430" s="2"/>
      <c r="BJ430" s="2"/>
      <c r="BK430" s="2"/>
      <c r="BL430" s="2"/>
      <c r="BM430" s="2"/>
      <c r="BN430" s="2"/>
    </row>
    <row r="431" spans="4:66" customFormat="1" x14ac:dyDescent="0.3">
      <c r="D431" s="201"/>
      <c r="E431" s="2"/>
      <c r="F431" s="2"/>
      <c r="G431" s="2"/>
      <c r="H431" s="2"/>
      <c r="I431" s="2"/>
      <c r="J431" s="2"/>
      <c r="K431" s="2"/>
      <c r="L431" s="2"/>
      <c r="M431" s="2"/>
      <c r="N431" s="2"/>
      <c r="O431" s="2"/>
      <c r="P431" s="2"/>
      <c r="Q431" s="2"/>
      <c r="R431" s="2"/>
      <c r="S431" s="2"/>
      <c r="T431" s="2"/>
      <c r="U431" s="2"/>
      <c r="V431" s="2"/>
      <c r="W431" s="2"/>
      <c r="X431" s="2"/>
      <c r="Y431" s="201"/>
      <c r="AL431" s="2"/>
      <c r="AM431" s="2"/>
      <c r="AN431" s="2"/>
      <c r="AO431" s="2"/>
      <c r="AP431" s="2"/>
      <c r="AQ431" s="2"/>
      <c r="AR431" s="2"/>
      <c r="AS431" s="2"/>
      <c r="AT431" s="201"/>
      <c r="AU431" s="2"/>
      <c r="AV431" s="2"/>
      <c r="AW431" s="2"/>
      <c r="AX431" s="2"/>
      <c r="AY431" s="2"/>
      <c r="AZ431" s="2"/>
      <c r="BA431" s="2"/>
      <c r="BB431" s="2"/>
      <c r="BC431" s="2"/>
      <c r="BD431" s="2"/>
      <c r="BE431" s="2"/>
      <c r="BF431" s="2"/>
      <c r="BG431" s="2"/>
      <c r="BH431" s="2"/>
      <c r="BI431" s="2"/>
      <c r="BJ431" s="2"/>
      <c r="BK431" s="2"/>
      <c r="BL431" s="2"/>
      <c r="BM431" s="2"/>
      <c r="BN431" s="2"/>
    </row>
    <row r="432" spans="4:66" customFormat="1" x14ac:dyDescent="0.3">
      <c r="D432" s="201"/>
      <c r="E432" s="2"/>
      <c r="F432" s="2"/>
      <c r="G432" s="2"/>
      <c r="H432" s="2"/>
      <c r="I432" s="2"/>
      <c r="J432" s="2"/>
      <c r="K432" s="2"/>
      <c r="L432" s="2"/>
      <c r="M432" s="2"/>
      <c r="N432" s="2"/>
      <c r="O432" s="2"/>
      <c r="P432" s="2"/>
      <c r="Q432" s="2"/>
      <c r="R432" s="2"/>
      <c r="S432" s="2"/>
      <c r="T432" s="2"/>
      <c r="U432" s="2"/>
      <c r="V432" s="2"/>
      <c r="W432" s="2"/>
      <c r="X432" s="2"/>
      <c r="Y432" s="201"/>
      <c r="AL432" s="2"/>
      <c r="AM432" s="2"/>
      <c r="AN432" s="2"/>
      <c r="AO432" s="2"/>
      <c r="AP432" s="2"/>
      <c r="AQ432" s="2"/>
      <c r="AR432" s="2"/>
      <c r="AS432" s="2"/>
      <c r="AT432" s="201"/>
      <c r="AU432" s="2"/>
      <c r="AV432" s="2"/>
      <c r="AW432" s="2"/>
      <c r="AX432" s="2"/>
      <c r="AY432" s="2"/>
      <c r="AZ432" s="2"/>
      <c r="BA432" s="2"/>
      <c r="BB432" s="2"/>
      <c r="BC432" s="2"/>
      <c r="BD432" s="2"/>
      <c r="BE432" s="2"/>
      <c r="BF432" s="2"/>
      <c r="BG432" s="2"/>
      <c r="BH432" s="2"/>
      <c r="BI432" s="2"/>
      <c r="BJ432" s="2"/>
      <c r="BK432" s="2"/>
      <c r="BL432" s="2"/>
      <c r="BM432" s="2"/>
      <c r="BN432" s="2"/>
    </row>
    <row r="433" spans="4:66" customFormat="1" x14ac:dyDescent="0.3">
      <c r="D433" s="201"/>
      <c r="E433" s="2"/>
      <c r="F433" s="2"/>
      <c r="G433" s="2"/>
      <c r="H433" s="2"/>
      <c r="I433" s="2"/>
      <c r="J433" s="2"/>
      <c r="K433" s="2"/>
      <c r="L433" s="2"/>
      <c r="M433" s="2"/>
      <c r="N433" s="2"/>
      <c r="O433" s="2"/>
      <c r="P433" s="2"/>
      <c r="Q433" s="2"/>
      <c r="R433" s="2"/>
      <c r="S433" s="2"/>
      <c r="T433" s="2"/>
      <c r="U433" s="2"/>
      <c r="V433" s="2"/>
      <c r="W433" s="2"/>
      <c r="X433" s="2"/>
      <c r="Y433" s="201"/>
      <c r="AL433" s="2"/>
      <c r="AM433" s="2"/>
      <c r="AN433" s="2"/>
      <c r="AO433" s="2"/>
      <c r="AP433" s="2"/>
      <c r="AQ433" s="2"/>
      <c r="AR433" s="2"/>
      <c r="AS433" s="2"/>
      <c r="AT433" s="201"/>
      <c r="AU433" s="2"/>
      <c r="AV433" s="2"/>
      <c r="AW433" s="2"/>
      <c r="AX433" s="2"/>
      <c r="AY433" s="2"/>
      <c r="AZ433" s="2"/>
      <c r="BA433" s="2"/>
      <c r="BB433" s="2"/>
      <c r="BC433" s="2"/>
      <c r="BD433" s="2"/>
      <c r="BE433" s="2"/>
      <c r="BF433" s="2"/>
      <c r="BG433" s="2"/>
      <c r="BH433" s="2"/>
      <c r="BI433" s="2"/>
      <c r="BJ433" s="2"/>
      <c r="BK433" s="2"/>
      <c r="BL433" s="2"/>
      <c r="BM433" s="2"/>
      <c r="BN433" s="2"/>
    </row>
    <row r="434" spans="4:66" customFormat="1" x14ac:dyDescent="0.3">
      <c r="D434" s="201"/>
      <c r="E434" s="2"/>
      <c r="F434" s="2"/>
      <c r="G434" s="2"/>
      <c r="H434" s="2"/>
      <c r="I434" s="2"/>
      <c r="J434" s="2"/>
      <c r="K434" s="2"/>
      <c r="L434" s="2"/>
      <c r="M434" s="2"/>
      <c r="N434" s="2"/>
      <c r="O434" s="2"/>
      <c r="P434" s="2"/>
      <c r="Q434" s="2"/>
      <c r="R434" s="2"/>
      <c r="S434" s="2"/>
      <c r="T434" s="2"/>
      <c r="U434" s="2"/>
      <c r="V434" s="2"/>
      <c r="W434" s="2"/>
      <c r="X434" s="2"/>
      <c r="Y434" s="201"/>
      <c r="AL434" s="2"/>
      <c r="AM434" s="2"/>
      <c r="AN434" s="2"/>
      <c r="AO434" s="2"/>
      <c r="AP434" s="2"/>
      <c r="AQ434" s="2"/>
      <c r="AR434" s="2"/>
      <c r="AS434" s="2"/>
      <c r="AT434" s="201"/>
      <c r="AU434" s="2"/>
      <c r="AV434" s="2"/>
      <c r="AW434" s="2"/>
      <c r="AX434" s="2"/>
      <c r="AY434" s="2"/>
      <c r="AZ434" s="2"/>
      <c r="BA434" s="2"/>
      <c r="BB434" s="2"/>
      <c r="BC434" s="2"/>
      <c r="BD434" s="2"/>
      <c r="BE434" s="2"/>
      <c r="BF434" s="2"/>
      <c r="BG434" s="2"/>
      <c r="BH434" s="2"/>
      <c r="BI434" s="2"/>
      <c r="BJ434" s="2"/>
      <c r="BK434" s="2"/>
      <c r="BL434" s="2"/>
      <c r="BM434" s="2"/>
      <c r="BN434" s="2"/>
    </row>
    <row r="435" spans="4:66" customFormat="1" x14ac:dyDescent="0.3">
      <c r="D435" s="201"/>
      <c r="E435" s="2"/>
      <c r="F435" s="2"/>
      <c r="G435" s="2"/>
      <c r="H435" s="2"/>
      <c r="I435" s="2"/>
      <c r="J435" s="2"/>
      <c r="K435" s="2"/>
      <c r="L435" s="2"/>
      <c r="M435" s="2"/>
      <c r="N435" s="2"/>
      <c r="O435" s="2"/>
      <c r="P435" s="2"/>
      <c r="Q435" s="2"/>
      <c r="R435" s="2"/>
      <c r="S435" s="2"/>
      <c r="T435" s="2"/>
      <c r="U435" s="2"/>
      <c r="V435" s="2"/>
      <c r="W435" s="2"/>
      <c r="X435" s="2"/>
      <c r="Y435" s="201"/>
      <c r="AL435" s="2"/>
      <c r="AM435" s="2"/>
      <c r="AN435" s="2"/>
      <c r="AO435" s="2"/>
      <c r="AP435" s="2"/>
      <c r="AQ435" s="2"/>
      <c r="AR435" s="2"/>
      <c r="AS435" s="2"/>
      <c r="AT435" s="201"/>
      <c r="AU435" s="2"/>
      <c r="AV435" s="2"/>
      <c r="AW435" s="2"/>
      <c r="AX435" s="2"/>
      <c r="AY435" s="2"/>
      <c r="AZ435" s="2"/>
      <c r="BA435" s="2"/>
      <c r="BB435" s="2"/>
      <c r="BC435" s="2"/>
      <c r="BD435" s="2"/>
      <c r="BE435" s="2"/>
      <c r="BF435" s="2"/>
      <c r="BG435" s="2"/>
      <c r="BH435" s="2"/>
      <c r="BI435" s="2"/>
      <c r="BJ435" s="2"/>
      <c r="BK435" s="2"/>
      <c r="BL435" s="2"/>
      <c r="BM435" s="2"/>
      <c r="BN435" s="2"/>
    </row>
    <row r="436" spans="4:66" customFormat="1" x14ac:dyDescent="0.3">
      <c r="D436" s="201"/>
      <c r="E436" s="2"/>
      <c r="F436" s="2"/>
      <c r="G436" s="2"/>
      <c r="H436" s="2"/>
      <c r="I436" s="2"/>
      <c r="J436" s="2"/>
      <c r="K436" s="2"/>
      <c r="L436" s="2"/>
      <c r="M436" s="2"/>
      <c r="N436" s="2"/>
      <c r="O436" s="2"/>
      <c r="P436" s="2"/>
      <c r="Q436" s="2"/>
      <c r="R436" s="2"/>
      <c r="S436" s="2"/>
      <c r="T436" s="2"/>
      <c r="U436" s="2"/>
      <c r="V436" s="2"/>
      <c r="W436" s="2"/>
      <c r="X436" s="2"/>
      <c r="Y436" s="201"/>
      <c r="AL436" s="2"/>
      <c r="AM436" s="2"/>
      <c r="AN436" s="2"/>
      <c r="AO436" s="2"/>
      <c r="AP436" s="2"/>
      <c r="AQ436" s="2"/>
      <c r="AR436" s="2"/>
      <c r="AS436" s="2"/>
      <c r="AT436" s="201"/>
      <c r="AU436" s="2"/>
      <c r="AV436" s="2"/>
      <c r="AW436" s="2"/>
      <c r="AX436" s="2"/>
      <c r="AY436" s="2"/>
      <c r="AZ436" s="2"/>
      <c r="BA436" s="2"/>
      <c r="BB436" s="2"/>
      <c r="BC436" s="2"/>
      <c r="BD436" s="2"/>
      <c r="BE436" s="2"/>
      <c r="BF436" s="2"/>
      <c r="BG436" s="2"/>
      <c r="BH436" s="2"/>
      <c r="BI436" s="2"/>
      <c r="BJ436" s="2"/>
      <c r="BK436" s="2"/>
      <c r="BL436" s="2"/>
      <c r="BM436" s="2"/>
      <c r="BN436" s="2"/>
    </row>
    <row r="437" spans="4:66" customFormat="1" x14ac:dyDescent="0.3">
      <c r="D437" s="201"/>
      <c r="E437" s="2"/>
      <c r="F437" s="2"/>
      <c r="G437" s="2"/>
      <c r="H437" s="2"/>
      <c r="I437" s="2"/>
      <c r="J437" s="2"/>
      <c r="K437" s="2"/>
      <c r="L437" s="2"/>
      <c r="M437" s="2"/>
      <c r="N437" s="2"/>
      <c r="O437" s="2"/>
      <c r="P437" s="2"/>
      <c r="Q437" s="2"/>
      <c r="R437" s="2"/>
      <c r="S437" s="2"/>
      <c r="T437" s="2"/>
      <c r="U437" s="2"/>
      <c r="V437" s="2"/>
      <c r="W437" s="2"/>
      <c r="X437" s="2"/>
      <c r="Y437" s="201"/>
      <c r="AL437" s="2"/>
      <c r="AM437" s="2"/>
      <c r="AN437" s="2"/>
      <c r="AO437" s="2"/>
      <c r="AP437" s="2"/>
      <c r="AQ437" s="2"/>
      <c r="AR437" s="2"/>
      <c r="AS437" s="2"/>
      <c r="AT437" s="201"/>
      <c r="AU437" s="2"/>
      <c r="AV437" s="2"/>
      <c r="AW437" s="2"/>
      <c r="AX437" s="2"/>
      <c r="AY437" s="2"/>
      <c r="AZ437" s="2"/>
      <c r="BA437" s="2"/>
      <c r="BB437" s="2"/>
      <c r="BC437" s="2"/>
      <c r="BD437" s="2"/>
      <c r="BE437" s="2"/>
      <c r="BF437" s="2"/>
      <c r="BG437" s="2"/>
      <c r="BH437" s="2"/>
      <c r="BI437" s="2"/>
      <c r="BJ437" s="2"/>
      <c r="BK437" s="2"/>
      <c r="BL437" s="2"/>
      <c r="BM437" s="2"/>
      <c r="BN437" s="2"/>
    </row>
    <row r="438" spans="4:66" customFormat="1" x14ac:dyDescent="0.3">
      <c r="D438" s="201"/>
      <c r="E438" s="2"/>
      <c r="F438" s="2"/>
      <c r="G438" s="2"/>
      <c r="H438" s="2"/>
      <c r="I438" s="2"/>
      <c r="J438" s="2"/>
      <c r="K438" s="2"/>
      <c r="L438" s="2"/>
      <c r="M438" s="2"/>
      <c r="N438" s="2"/>
      <c r="O438" s="2"/>
      <c r="P438" s="2"/>
      <c r="Q438" s="2"/>
      <c r="R438" s="2"/>
      <c r="S438" s="2"/>
      <c r="T438" s="2"/>
      <c r="U438" s="2"/>
      <c r="V438" s="2"/>
      <c r="W438" s="2"/>
      <c r="X438" s="2"/>
      <c r="Y438" s="201"/>
      <c r="AL438" s="2"/>
      <c r="AM438" s="2"/>
      <c r="AN438" s="2"/>
      <c r="AO438" s="2"/>
      <c r="AP438" s="2"/>
      <c r="AQ438" s="2"/>
      <c r="AR438" s="2"/>
      <c r="AS438" s="2"/>
      <c r="AT438" s="201"/>
      <c r="AU438" s="2"/>
      <c r="AV438" s="2"/>
      <c r="AW438" s="2"/>
      <c r="AX438" s="2"/>
      <c r="AY438" s="2"/>
      <c r="AZ438" s="2"/>
      <c r="BA438" s="2"/>
      <c r="BB438" s="2"/>
      <c r="BC438" s="2"/>
      <c r="BD438" s="2"/>
      <c r="BE438" s="2"/>
      <c r="BF438" s="2"/>
      <c r="BG438" s="2"/>
      <c r="BH438" s="2"/>
      <c r="BI438" s="2"/>
      <c r="BJ438" s="2"/>
      <c r="BK438" s="2"/>
      <c r="BL438" s="2"/>
      <c r="BM438" s="2"/>
      <c r="BN438" s="2"/>
    </row>
    <row r="439" spans="4:66" customFormat="1" x14ac:dyDescent="0.3">
      <c r="D439" s="201"/>
      <c r="E439" s="2"/>
      <c r="F439" s="2"/>
      <c r="G439" s="2"/>
      <c r="H439" s="2"/>
      <c r="I439" s="2"/>
      <c r="J439" s="2"/>
      <c r="K439" s="2"/>
      <c r="L439" s="2"/>
      <c r="M439" s="2"/>
      <c r="N439" s="2"/>
      <c r="O439" s="2"/>
      <c r="P439" s="2"/>
      <c r="Q439" s="2"/>
      <c r="R439" s="2"/>
      <c r="S439" s="2"/>
      <c r="T439" s="2"/>
      <c r="U439" s="2"/>
      <c r="V439" s="2"/>
      <c r="W439" s="2"/>
      <c r="X439" s="2"/>
      <c r="Y439" s="201"/>
      <c r="AL439" s="2"/>
      <c r="AM439" s="2"/>
      <c r="AN439" s="2"/>
      <c r="AO439" s="2"/>
      <c r="AP439" s="2"/>
      <c r="AQ439" s="2"/>
      <c r="AR439" s="2"/>
      <c r="AS439" s="2"/>
      <c r="AT439" s="201"/>
      <c r="AU439" s="2"/>
      <c r="AV439" s="2"/>
      <c r="AW439" s="2"/>
      <c r="AX439" s="2"/>
      <c r="AY439" s="2"/>
      <c r="AZ439" s="2"/>
      <c r="BA439" s="2"/>
      <c r="BB439" s="2"/>
      <c r="BC439" s="2"/>
      <c r="BD439" s="2"/>
      <c r="BE439" s="2"/>
      <c r="BF439" s="2"/>
      <c r="BG439" s="2"/>
      <c r="BH439" s="2"/>
      <c r="BI439" s="2"/>
      <c r="BJ439" s="2"/>
      <c r="BK439" s="2"/>
      <c r="BL439" s="2"/>
      <c r="BM439" s="2"/>
      <c r="BN439" s="2"/>
    </row>
    <row r="440" spans="4:66" customFormat="1" x14ac:dyDescent="0.3">
      <c r="D440" s="201"/>
      <c r="E440" s="2"/>
      <c r="F440" s="2"/>
      <c r="G440" s="2"/>
      <c r="H440" s="2"/>
      <c r="I440" s="2"/>
      <c r="J440" s="2"/>
      <c r="K440" s="2"/>
      <c r="L440" s="2"/>
      <c r="M440" s="2"/>
      <c r="N440" s="2"/>
      <c r="O440" s="2"/>
      <c r="P440" s="2"/>
      <c r="Q440" s="2"/>
      <c r="R440" s="2"/>
      <c r="S440" s="2"/>
      <c r="T440" s="2"/>
      <c r="U440" s="2"/>
      <c r="V440" s="2"/>
      <c r="W440" s="2"/>
      <c r="X440" s="2"/>
      <c r="Y440" s="201"/>
      <c r="AL440" s="2"/>
      <c r="AM440" s="2"/>
      <c r="AN440" s="2"/>
      <c r="AO440" s="2"/>
      <c r="AP440" s="2"/>
      <c r="AQ440" s="2"/>
      <c r="AR440" s="2"/>
      <c r="AS440" s="2"/>
      <c r="AT440" s="201"/>
      <c r="AU440" s="2"/>
      <c r="AV440" s="2"/>
      <c r="AW440" s="2"/>
      <c r="AX440" s="2"/>
      <c r="AY440" s="2"/>
      <c r="AZ440" s="2"/>
      <c r="BA440" s="2"/>
      <c r="BB440" s="2"/>
      <c r="BC440" s="2"/>
      <c r="BD440" s="2"/>
      <c r="BE440" s="2"/>
      <c r="BF440" s="2"/>
      <c r="BG440" s="2"/>
      <c r="BH440" s="2"/>
      <c r="BI440" s="2"/>
      <c r="BJ440" s="2"/>
      <c r="BK440" s="2"/>
      <c r="BL440" s="2"/>
      <c r="BM440" s="2"/>
      <c r="BN440" s="2"/>
    </row>
    <row r="441" spans="4:66" customFormat="1" x14ac:dyDescent="0.3">
      <c r="D441" s="201"/>
      <c r="E441" s="2"/>
      <c r="F441" s="2"/>
      <c r="G441" s="2"/>
      <c r="H441" s="2"/>
      <c r="I441" s="2"/>
      <c r="J441" s="2"/>
      <c r="K441" s="2"/>
      <c r="L441" s="2"/>
      <c r="M441" s="2"/>
      <c r="N441" s="2"/>
      <c r="O441" s="2"/>
      <c r="P441" s="2"/>
      <c r="Q441" s="2"/>
      <c r="R441" s="2"/>
      <c r="S441" s="2"/>
      <c r="T441" s="2"/>
      <c r="U441" s="2"/>
      <c r="V441" s="2"/>
      <c r="W441" s="2"/>
      <c r="X441" s="2"/>
      <c r="Y441" s="201"/>
      <c r="AL441" s="2"/>
      <c r="AM441" s="2"/>
      <c r="AN441" s="2"/>
      <c r="AO441" s="2"/>
      <c r="AP441" s="2"/>
      <c r="AQ441" s="2"/>
      <c r="AR441" s="2"/>
      <c r="AS441" s="2"/>
      <c r="AT441" s="201"/>
      <c r="AU441" s="2"/>
      <c r="AV441" s="2"/>
      <c r="AW441" s="2"/>
      <c r="AX441" s="2"/>
      <c r="AY441" s="2"/>
      <c r="AZ441" s="2"/>
      <c r="BA441" s="2"/>
      <c r="BB441" s="2"/>
      <c r="BC441" s="2"/>
      <c r="BD441" s="2"/>
      <c r="BE441" s="2"/>
      <c r="BF441" s="2"/>
      <c r="BG441" s="2"/>
      <c r="BH441" s="2"/>
      <c r="BI441" s="2"/>
      <c r="BJ441" s="2"/>
      <c r="BK441" s="2"/>
      <c r="BL441" s="2"/>
      <c r="BM441" s="2"/>
      <c r="BN441" s="2"/>
    </row>
    <row r="442" spans="4:66" customFormat="1" x14ac:dyDescent="0.3">
      <c r="D442" s="201"/>
      <c r="E442" s="2"/>
      <c r="F442" s="2"/>
      <c r="G442" s="2"/>
      <c r="H442" s="2"/>
      <c r="I442" s="2"/>
      <c r="J442" s="2"/>
      <c r="K442" s="2"/>
      <c r="L442" s="2"/>
      <c r="M442" s="2"/>
      <c r="N442" s="2"/>
      <c r="O442" s="2"/>
      <c r="P442" s="2"/>
      <c r="Q442" s="2"/>
      <c r="R442" s="2"/>
      <c r="S442" s="2"/>
      <c r="T442" s="2"/>
      <c r="U442" s="2"/>
      <c r="V442" s="2"/>
      <c r="W442" s="2"/>
      <c r="X442" s="2"/>
      <c r="Y442" s="201"/>
      <c r="AL442" s="2"/>
      <c r="AM442" s="2"/>
      <c r="AN442" s="2"/>
      <c r="AO442" s="2"/>
      <c r="AP442" s="2"/>
      <c r="AQ442" s="2"/>
      <c r="AR442" s="2"/>
      <c r="AS442" s="2"/>
      <c r="AT442" s="201"/>
      <c r="AU442" s="2"/>
      <c r="AV442" s="2"/>
      <c r="AW442" s="2"/>
      <c r="AX442" s="2"/>
      <c r="AY442" s="2"/>
      <c r="AZ442" s="2"/>
      <c r="BA442" s="2"/>
      <c r="BB442" s="2"/>
      <c r="BC442" s="2"/>
      <c r="BD442" s="2"/>
      <c r="BE442" s="2"/>
      <c r="BF442" s="2"/>
      <c r="BG442" s="2"/>
      <c r="BH442" s="2"/>
      <c r="BI442" s="2"/>
      <c r="BJ442" s="2"/>
      <c r="BK442" s="2"/>
      <c r="BL442" s="2"/>
      <c r="BM442" s="2"/>
      <c r="BN442" s="2"/>
    </row>
    <row r="443" spans="4:66" customFormat="1" x14ac:dyDescent="0.3">
      <c r="D443" s="201"/>
      <c r="E443" s="2"/>
      <c r="F443" s="2"/>
      <c r="G443" s="2"/>
      <c r="H443" s="2"/>
      <c r="I443" s="2"/>
      <c r="J443" s="2"/>
      <c r="K443" s="2"/>
      <c r="L443" s="2"/>
      <c r="M443" s="2"/>
      <c r="N443" s="2"/>
      <c r="O443" s="2"/>
      <c r="P443" s="2"/>
      <c r="Q443" s="2"/>
      <c r="R443" s="2"/>
      <c r="S443" s="2"/>
      <c r="T443" s="2"/>
      <c r="U443" s="2"/>
      <c r="V443" s="2"/>
      <c r="W443" s="2"/>
      <c r="X443" s="2"/>
      <c r="Y443" s="201"/>
      <c r="AL443" s="2"/>
      <c r="AM443" s="2"/>
      <c r="AN443" s="2"/>
      <c r="AO443" s="2"/>
      <c r="AP443" s="2"/>
      <c r="AQ443" s="2"/>
      <c r="AR443" s="2"/>
      <c r="AS443" s="2"/>
      <c r="AT443" s="201"/>
      <c r="AU443" s="2"/>
      <c r="AV443" s="2"/>
      <c r="AW443" s="2"/>
      <c r="AX443" s="2"/>
      <c r="AY443" s="2"/>
      <c r="AZ443" s="2"/>
      <c r="BA443" s="2"/>
      <c r="BB443" s="2"/>
      <c r="BC443" s="2"/>
      <c r="BD443" s="2"/>
      <c r="BE443" s="2"/>
      <c r="BF443" s="2"/>
      <c r="BG443" s="2"/>
      <c r="BH443" s="2"/>
      <c r="BI443" s="2"/>
      <c r="BJ443" s="2"/>
      <c r="BK443" s="2"/>
      <c r="BL443" s="2"/>
      <c r="BM443" s="2"/>
      <c r="BN443" s="2"/>
    </row>
    <row r="444" spans="4:66" customFormat="1" x14ac:dyDescent="0.3">
      <c r="D444" s="201"/>
      <c r="E444" s="2"/>
      <c r="F444" s="2"/>
      <c r="G444" s="2"/>
      <c r="H444" s="2"/>
      <c r="I444" s="2"/>
      <c r="J444" s="2"/>
      <c r="K444" s="2"/>
      <c r="L444" s="2"/>
      <c r="M444" s="2"/>
      <c r="N444" s="2"/>
      <c r="O444" s="2"/>
      <c r="P444" s="2"/>
      <c r="Q444" s="2"/>
      <c r="R444" s="2"/>
      <c r="S444" s="2"/>
      <c r="T444" s="2"/>
      <c r="U444" s="2"/>
      <c r="V444" s="2"/>
      <c r="W444" s="2"/>
      <c r="X444" s="2"/>
      <c r="Y444" s="201"/>
      <c r="AL444" s="2"/>
      <c r="AM444" s="2"/>
      <c r="AN444" s="2"/>
      <c r="AO444" s="2"/>
      <c r="AP444" s="2"/>
      <c r="AQ444" s="2"/>
      <c r="AR444" s="2"/>
      <c r="AS444" s="2"/>
      <c r="AT444" s="201"/>
      <c r="AU444" s="2"/>
      <c r="AV444" s="2"/>
      <c r="AW444" s="2"/>
      <c r="AX444" s="2"/>
      <c r="AY444" s="2"/>
      <c r="AZ444" s="2"/>
      <c r="BA444" s="2"/>
      <c r="BB444" s="2"/>
      <c r="BC444" s="2"/>
      <c r="BD444" s="2"/>
      <c r="BE444" s="2"/>
      <c r="BF444" s="2"/>
      <c r="BG444" s="2"/>
      <c r="BH444" s="2"/>
      <c r="BI444" s="2"/>
      <c r="BJ444" s="2"/>
      <c r="BK444" s="2"/>
      <c r="BL444" s="2"/>
      <c r="BM444" s="2"/>
      <c r="BN444" s="2"/>
    </row>
    <row r="445" spans="4:66" customFormat="1" x14ac:dyDescent="0.3">
      <c r="D445" s="201"/>
      <c r="E445" s="2"/>
      <c r="F445" s="2"/>
      <c r="G445" s="2"/>
      <c r="H445" s="2"/>
      <c r="I445" s="2"/>
      <c r="J445" s="2"/>
      <c r="K445" s="2"/>
      <c r="L445" s="2"/>
      <c r="M445" s="2"/>
      <c r="N445" s="2"/>
      <c r="O445" s="2"/>
      <c r="P445" s="2"/>
      <c r="Q445" s="2"/>
      <c r="R445" s="2"/>
      <c r="S445" s="2"/>
      <c r="T445" s="2"/>
      <c r="U445" s="2"/>
      <c r="V445" s="2"/>
      <c r="W445" s="2"/>
      <c r="X445" s="2"/>
      <c r="Y445" s="201"/>
      <c r="AL445" s="2"/>
      <c r="AM445" s="2"/>
      <c r="AN445" s="2"/>
      <c r="AO445" s="2"/>
      <c r="AP445" s="2"/>
      <c r="AQ445" s="2"/>
      <c r="AR445" s="2"/>
      <c r="AS445" s="2"/>
      <c r="AT445" s="201"/>
      <c r="AU445" s="2"/>
      <c r="AV445" s="2"/>
      <c r="AW445" s="2"/>
      <c r="AX445" s="2"/>
      <c r="AY445" s="2"/>
      <c r="AZ445" s="2"/>
      <c r="BA445" s="2"/>
      <c r="BB445" s="2"/>
      <c r="BC445" s="2"/>
      <c r="BD445" s="2"/>
      <c r="BE445" s="2"/>
      <c r="BF445" s="2"/>
      <c r="BG445" s="2"/>
      <c r="BH445" s="2"/>
      <c r="BI445" s="2"/>
      <c r="BJ445" s="2"/>
      <c r="BK445" s="2"/>
      <c r="BL445" s="2"/>
      <c r="BM445" s="2"/>
      <c r="BN445" s="2"/>
    </row>
    <row r="446" spans="4:66" customFormat="1" x14ac:dyDescent="0.3">
      <c r="D446" s="201"/>
      <c r="E446" s="2"/>
      <c r="F446" s="2"/>
      <c r="G446" s="2"/>
      <c r="H446" s="2"/>
      <c r="I446" s="2"/>
      <c r="J446" s="2"/>
      <c r="K446" s="2"/>
      <c r="L446" s="2"/>
      <c r="M446" s="2"/>
      <c r="N446" s="2"/>
      <c r="O446" s="2"/>
      <c r="P446" s="2"/>
      <c r="Q446" s="2"/>
      <c r="R446" s="2"/>
      <c r="S446" s="2"/>
      <c r="T446" s="2"/>
      <c r="U446" s="2"/>
      <c r="V446" s="2"/>
      <c r="W446" s="2"/>
      <c r="X446" s="2"/>
      <c r="Y446" s="201"/>
      <c r="AL446" s="2"/>
      <c r="AM446" s="2"/>
      <c r="AN446" s="2"/>
      <c r="AO446" s="2"/>
      <c r="AP446" s="2"/>
      <c r="AQ446" s="2"/>
      <c r="AR446" s="2"/>
      <c r="AS446" s="2"/>
      <c r="AT446" s="201"/>
      <c r="AU446" s="2"/>
      <c r="AV446" s="2"/>
      <c r="AW446" s="2"/>
      <c r="AX446" s="2"/>
      <c r="AY446" s="2"/>
      <c r="AZ446" s="2"/>
      <c r="BA446" s="2"/>
      <c r="BB446" s="2"/>
      <c r="BC446" s="2"/>
      <c r="BD446" s="2"/>
      <c r="BE446" s="2"/>
      <c r="BF446" s="2"/>
      <c r="BG446" s="2"/>
      <c r="BH446" s="2"/>
      <c r="BI446" s="2"/>
      <c r="BJ446" s="2"/>
      <c r="BK446" s="2"/>
      <c r="BL446" s="2"/>
      <c r="BM446" s="2"/>
      <c r="BN446" s="2"/>
    </row>
    <row r="447" spans="4:66" customFormat="1" x14ac:dyDescent="0.3">
      <c r="D447" s="201"/>
      <c r="E447" s="2"/>
      <c r="F447" s="2"/>
      <c r="G447" s="2"/>
      <c r="H447" s="2"/>
      <c r="I447" s="2"/>
      <c r="J447" s="2"/>
      <c r="K447" s="2"/>
      <c r="L447" s="2"/>
      <c r="M447" s="2"/>
      <c r="N447" s="2"/>
      <c r="O447" s="2"/>
      <c r="P447" s="2"/>
      <c r="Q447" s="2"/>
      <c r="R447" s="2"/>
      <c r="S447" s="2"/>
      <c r="T447" s="2"/>
      <c r="U447" s="2"/>
      <c r="V447" s="2"/>
      <c r="W447" s="2"/>
      <c r="X447" s="2"/>
      <c r="Y447" s="201"/>
      <c r="AL447" s="2"/>
      <c r="AM447" s="2"/>
      <c r="AN447" s="2"/>
      <c r="AO447" s="2"/>
      <c r="AP447" s="2"/>
      <c r="AQ447" s="2"/>
      <c r="AR447" s="2"/>
      <c r="AS447" s="2"/>
      <c r="AT447" s="201"/>
      <c r="AU447" s="2"/>
      <c r="AV447" s="2"/>
      <c r="AW447" s="2"/>
      <c r="AX447" s="2"/>
      <c r="AY447" s="2"/>
      <c r="AZ447" s="2"/>
      <c r="BA447" s="2"/>
      <c r="BB447" s="2"/>
      <c r="BC447" s="2"/>
      <c r="BD447" s="2"/>
      <c r="BE447" s="2"/>
      <c r="BF447" s="2"/>
      <c r="BG447" s="2"/>
      <c r="BH447" s="2"/>
      <c r="BI447" s="2"/>
      <c r="BJ447" s="2"/>
      <c r="BK447" s="2"/>
      <c r="BL447" s="2"/>
      <c r="BM447" s="2"/>
      <c r="BN447" s="2"/>
    </row>
    <row r="448" spans="4:66" customFormat="1" x14ac:dyDescent="0.3">
      <c r="D448" s="201"/>
      <c r="E448" s="2"/>
      <c r="F448" s="2"/>
      <c r="G448" s="2"/>
      <c r="H448" s="2"/>
      <c r="I448" s="2"/>
      <c r="J448" s="2"/>
      <c r="K448" s="2"/>
      <c r="L448" s="2"/>
      <c r="M448" s="2"/>
      <c r="N448" s="2"/>
      <c r="O448" s="2"/>
      <c r="P448" s="2"/>
      <c r="Q448" s="2"/>
      <c r="R448" s="2"/>
      <c r="S448" s="2"/>
      <c r="T448" s="2"/>
      <c r="U448" s="2"/>
      <c r="V448" s="2"/>
      <c r="W448" s="2"/>
      <c r="X448" s="2"/>
      <c r="Y448" s="201"/>
      <c r="AL448" s="2"/>
      <c r="AM448" s="2"/>
      <c r="AN448" s="2"/>
      <c r="AO448" s="2"/>
      <c r="AP448" s="2"/>
      <c r="AQ448" s="2"/>
      <c r="AR448" s="2"/>
      <c r="AS448" s="2"/>
      <c r="AT448" s="201"/>
      <c r="AU448" s="2"/>
      <c r="AV448" s="2"/>
      <c r="AW448" s="2"/>
      <c r="AX448" s="2"/>
      <c r="AY448" s="2"/>
      <c r="AZ448" s="2"/>
      <c r="BA448" s="2"/>
      <c r="BB448" s="2"/>
      <c r="BC448" s="2"/>
      <c r="BD448" s="2"/>
      <c r="BE448" s="2"/>
      <c r="BF448" s="2"/>
      <c r="BG448" s="2"/>
      <c r="BH448" s="2"/>
      <c r="BI448" s="2"/>
      <c r="BJ448" s="2"/>
      <c r="BK448" s="2"/>
      <c r="BL448" s="2"/>
      <c r="BM448" s="2"/>
      <c r="BN448" s="2"/>
    </row>
    <row r="449" spans="4:66" customFormat="1" x14ac:dyDescent="0.3">
      <c r="D449" s="201"/>
      <c r="E449" s="2"/>
      <c r="F449" s="2"/>
      <c r="G449" s="2"/>
      <c r="H449" s="2"/>
      <c r="I449" s="2"/>
      <c r="J449" s="2"/>
      <c r="K449" s="2"/>
      <c r="L449" s="2"/>
      <c r="M449" s="2"/>
      <c r="N449" s="2"/>
      <c r="O449" s="2"/>
      <c r="P449" s="2"/>
      <c r="Q449" s="2"/>
      <c r="R449" s="2"/>
      <c r="S449" s="2"/>
      <c r="T449" s="2"/>
      <c r="U449" s="2"/>
      <c r="V449" s="2"/>
      <c r="W449" s="2"/>
      <c r="X449" s="2"/>
      <c r="Y449" s="201"/>
      <c r="AL449" s="2"/>
      <c r="AM449" s="2"/>
      <c r="AN449" s="2"/>
      <c r="AO449" s="2"/>
      <c r="AP449" s="2"/>
      <c r="AQ449" s="2"/>
      <c r="AR449" s="2"/>
      <c r="AS449" s="2"/>
      <c r="AT449" s="201"/>
      <c r="AU449" s="2"/>
      <c r="AV449" s="2"/>
      <c r="AW449" s="2"/>
      <c r="AX449" s="2"/>
      <c r="AY449" s="2"/>
      <c r="AZ449" s="2"/>
      <c r="BA449" s="2"/>
      <c r="BB449" s="2"/>
      <c r="BC449" s="2"/>
      <c r="BD449" s="2"/>
      <c r="BE449" s="2"/>
      <c r="BF449" s="2"/>
      <c r="BG449" s="2"/>
      <c r="BH449" s="2"/>
      <c r="BI449" s="2"/>
      <c r="BJ449" s="2"/>
      <c r="BK449" s="2"/>
      <c r="BL449" s="2"/>
      <c r="BM449" s="2"/>
      <c r="BN449" s="2"/>
    </row>
    <row r="450" spans="4:66" customFormat="1" x14ac:dyDescent="0.3">
      <c r="D450" s="201"/>
      <c r="E450" s="2"/>
      <c r="F450" s="2"/>
      <c r="G450" s="2"/>
      <c r="H450" s="2"/>
      <c r="I450" s="2"/>
      <c r="J450" s="2"/>
      <c r="K450" s="2"/>
      <c r="L450" s="2"/>
      <c r="M450" s="2"/>
      <c r="N450" s="2"/>
      <c r="O450" s="2"/>
      <c r="P450" s="2"/>
      <c r="Q450" s="2"/>
      <c r="R450" s="2"/>
      <c r="S450" s="2"/>
      <c r="T450" s="2"/>
      <c r="U450" s="2"/>
      <c r="V450" s="2"/>
      <c r="W450" s="2"/>
      <c r="X450" s="2"/>
      <c r="Y450" s="201"/>
      <c r="AL450" s="2"/>
      <c r="AM450" s="2"/>
      <c r="AN450" s="2"/>
      <c r="AO450" s="2"/>
      <c r="AP450" s="2"/>
      <c r="AQ450" s="2"/>
      <c r="AR450" s="2"/>
      <c r="AS450" s="2"/>
      <c r="AT450" s="201"/>
      <c r="AU450" s="2"/>
      <c r="AV450" s="2"/>
      <c r="AW450" s="2"/>
      <c r="AX450" s="2"/>
      <c r="AY450" s="2"/>
      <c r="AZ450" s="2"/>
      <c r="BA450" s="2"/>
      <c r="BB450" s="2"/>
      <c r="BC450" s="2"/>
      <c r="BD450" s="2"/>
      <c r="BE450" s="2"/>
      <c r="BF450" s="2"/>
      <c r="BG450" s="2"/>
      <c r="BH450" s="2"/>
      <c r="BI450" s="2"/>
      <c r="BJ450" s="2"/>
      <c r="BK450" s="2"/>
      <c r="BL450" s="2"/>
      <c r="BM450" s="2"/>
      <c r="BN450" s="2"/>
    </row>
    <row r="451" spans="4:66" customFormat="1" x14ac:dyDescent="0.3">
      <c r="D451" s="201"/>
      <c r="E451" s="2"/>
      <c r="F451" s="2"/>
      <c r="G451" s="2"/>
      <c r="H451" s="2"/>
      <c r="I451" s="2"/>
      <c r="J451" s="2"/>
      <c r="K451" s="2"/>
      <c r="L451" s="2"/>
      <c r="M451" s="2"/>
      <c r="N451" s="2"/>
      <c r="O451" s="2"/>
      <c r="P451" s="2"/>
      <c r="Q451" s="2"/>
      <c r="R451" s="2"/>
      <c r="S451" s="2"/>
      <c r="T451" s="2"/>
      <c r="U451" s="2"/>
      <c r="V451" s="2"/>
      <c r="W451" s="2"/>
      <c r="X451" s="2"/>
      <c r="Y451" s="201"/>
      <c r="AL451" s="2"/>
      <c r="AM451" s="2"/>
      <c r="AN451" s="2"/>
      <c r="AO451" s="2"/>
      <c r="AP451" s="2"/>
      <c r="AQ451" s="2"/>
      <c r="AR451" s="2"/>
      <c r="AS451" s="2"/>
      <c r="AT451" s="201"/>
      <c r="AU451" s="2"/>
      <c r="AV451" s="2"/>
      <c r="AW451" s="2"/>
      <c r="AX451" s="2"/>
      <c r="AY451" s="2"/>
      <c r="AZ451" s="2"/>
      <c r="BA451" s="2"/>
      <c r="BB451" s="2"/>
      <c r="BC451" s="2"/>
      <c r="BD451" s="2"/>
      <c r="BE451" s="2"/>
      <c r="BF451" s="2"/>
      <c r="BG451" s="2"/>
      <c r="BH451" s="2"/>
      <c r="BI451" s="2"/>
      <c r="BJ451" s="2"/>
      <c r="BK451" s="2"/>
      <c r="BL451" s="2"/>
      <c r="BM451" s="2"/>
      <c r="BN451" s="2"/>
    </row>
    <row r="452" spans="4:66" customFormat="1" x14ac:dyDescent="0.3">
      <c r="D452" s="201"/>
      <c r="E452" s="2"/>
      <c r="F452" s="2"/>
      <c r="G452" s="2"/>
      <c r="H452" s="2"/>
      <c r="I452" s="2"/>
      <c r="J452" s="2"/>
      <c r="K452" s="2"/>
      <c r="L452" s="2"/>
      <c r="M452" s="2"/>
      <c r="N452" s="2"/>
      <c r="O452" s="2"/>
      <c r="P452" s="2"/>
      <c r="Q452" s="2"/>
      <c r="R452" s="2"/>
      <c r="S452" s="2"/>
      <c r="T452" s="2"/>
      <c r="U452" s="2"/>
      <c r="V452" s="2"/>
      <c r="W452" s="2"/>
      <c r="X452" s="2"/>
      <c r="Y452" s="201"/>
      <c r="AL452" s="2"/>
      <c r="AM452" s="2"/>
      <c r="AN452" s="2"/>
      <c r="AO452" s="2"/>
      <c r="AP452" s="2"/>
      <c r="AQ452" s="2"/>
      <c r="AR452" s="2"/>
      <c r="AS452" s="2"/>
      <c r="AT452" s="201"/>
      <c r="AU452" s="2"/>
      <c r="AV452" s="2"/>
      <c r="AW452" s="2"/>
      <c r="AX452" s="2"/>
      <c r="AY452" s="2"/>
      <c r="AZ452" s="2"/>
      <c r="BA452" s="2"/>
      <c r="BB452" s="2"/>
      <c r="BC452" s="2"/>
      <c r="BD452" s="2"/>
      <c r="BE452" s="2"/>
      <c r="BF452" s="2"/>
      <c r="BG452" s="2"/>
      <c r="BH452" s="2"/>
      <c r="BI452" s="2"/>
      <c r="BJ452" s="2"/>
      <c r="BK452" s="2"/>
      <c r="BL452" s="2"/>
      <c r="BM452" s="2"/>
      <c r="BN452" s="2"/>
    </row>
    <row r="453" spans="4:66" customFormat="1" x14ac:dyDescent="0.3">
      <c r="D453" s="201"/>
      <c r="E453" s="2"/>
      <c r="F453" s="2"/>
      <c r="G453" s="2"/>
      <c r="H453" s="2"/>
      <c r="I453" s="2"/>
      <c r="J453" s="2"/>
      <c r="K453" s="2"/>
      <c r="L453" s="2"/>
      <c r="M453" s="2"/>
      <c r="N453" s="2"/>
      <c r="O453" s="2"/>
      <c r="P453" s="2"/>
      <c r="Q453" s="2"/>
      <c r="R453" s="2"/>
      <c r="S453" s="2"/>
      <c r="T453" s="2"/>
      <c r="U453" s="2"/>
      <c r="V453" s="2"/>
      <c r="W453" s="2"/>
      <c r="X453" s="2"/>
      <c r="Y453" s="201"/>
      <c r="AL453" s="2"/>
      <c r="AM453" s="2"/>
      <c r="AN453" s="2"/>
      <c r="AO453" s="2"/>
      <c r="AP453" s="2"/>
      <c r="AQ453" s="2"/>
      <c r="AR453" s="2"/>
      <c r="AS453" s="2"/>
      <c r="AT453" s="201"/>
      <c r="AU453" s="2"/>
      <c r="AV453" s="2"/>
      <c r="AW453" s="2"/>
      <c r="AX453" s="2"/>
      <c r="AY453" s="2"/>
      <c r="AZ453" s="2"/>
      <c r="BA453" s="2"/>
      <c r="BB453" s="2"/>
      <c r="BC453" s="2"/>
      <c r="BD453" s="2"/>
      <c r="BE453" s="2"/>
      <c r="BF453" s="2"/>
      <c r="BG453" s="2"/>
      <c r="BH453" s="2"/>
      <c r="BI453" s="2"/>
      <c r="BJ453" s="2"/>
      <c r="BK453" s="2"/>
      <c r="BL453" s="2"/>
      <c r="BM453" s="2"/>
      <c r="BN453" s="2"/>
    </row>
    <row r="454" spans="4:66" customFormat="1" x14ac:dyDescent="0.3">
      <c r="D454" s="201"/>
      <c r="E454" s="2"/>
      <c r="F454" s="2"/>
      <c r="G454" s="2"/>
      <c r="H454" s="2"/>
      <c r="I454" s="2"/>
      <c r="J454" s="2"/>
      <c r="K454" s="2"/>
      <c r="L454" s="2"/>
      <c r="M454" s="2"/>
      <c r="N454" s="2"/>
      <c r="O454" s="2"/>
      <c r="P454" s="2"/>
      <c r="Q454" s="2"/>
      <c r="R454" s="2"/>
      <c r="S454" s="2"/>
      <c r="T454" s="2"/>
      <c r="U454" s="2"/>
      <c r="V454" s="2"/>
      <c r="W454" s="2"/>
      <c r="X454" s="2"/>
      <c r="Y454" s="201"/>
      <c r="AL454" s="2"/>
      <c r="AM454" s="2"/>
      <c r="AN454" s="2"/>
      <c r="AO454" s="2"/>
      <c r="AP454" s="2"/>
      <c r="AQ454" s="2"/>
      <c r="AR454" s="2"/>
      <c r="AS454" s="2"/>
      <c r="AT454" s="201"/>
      <c r="AU454" s="2"/>
      <c r="AV454" s="2"/>
      <c r="AW454" s="2"/>
      <c r="AX454" s="2"/>
      <c r="AY454" s="2"/>
      <c r="AZ454" s="2"/>
      <c r="BA454" s="2"/>
      <c r="BB454" s="2"/>
      <c r="BC454" s="2"/>
      <c r="BD454" s="2"/>
      <c r="BE454" s="2"/>
      <c r="BF454" s="2"/>
      <c r="BG454" s="2"/>
      <c r="BH454" s="2"/>
      <c r="BI454" s="2"/>
      <c r="BJ454" s="2"/>
      <c r="BK454" s="2"/>
      <c r="BL454" s="2"/>
      <c r="BM454" s="2"/>
      <c r="BN454" s="2"/>
    </row>
    <row r="455" spans="4:66" customFormat="1" x14ac:dyDescent="0.3">
      <c r="D455" s="201"/>
      <c r="E455" s="2"/>
      <c r="F455" s="2"/>
      <c r="G455" s="2"/>
      <c r="H455" s="2"/>
      <c r="I455" s="2"/>
      <c r="J455" s="2"/>
      <c r="K455" s="2"/>
      <c r="L455" s="2"/>
      <c r="M455" s="2"/>
      <c r="N455" s="2"/>
      <c r="O455" s="2"/>
      <c r="P455" s="2"/>
      <c r="Q455" s="2"/>
      <c r="R455" s="2"/>
      <c r="S455" s="2"/>
      <c r="T455" s="2"/>
      <c r="U455" s="2"/>
      <c r="V455" s="2"/>
      <c r="W455" s="2"/>
      <c r="X455" s="2"/>
      <c r="Y455" s="201"/>
      <c r="AL455" s="2"/>
      <c r="AM455" s="2"/>
      <c r="AN455" s="2"/>
      <c r="AO455" s="2"/>
      <c r="AP455" s="2"/>
      <c r="AQ455" s="2"/>
      <c r="AR455" s="2"/>
      <c r="AS455" s="2"/>
      <c r="AT455" s="201"/>
      <c r="AU455" s="2"/>
      <c r="AV455" s="2"/>
      <c r="AW455" s="2"/>
      <c r="AX455" s="2"/>
      <c r="AY455" s="2"/>
      <c r="AZ455" s="2"/>
      <c r="BA455" s="2"/>
      <c r="BB455" s="2"/>
      <c r="BC455" s="2"/>
      <c r="BD455" s="2"/>
      <c r="BE455" s="2"/>
      <c r="BF455" s="2"/>
      <c r="BG455" s="2"/>
      <c r="BH455" s="2"/>
      <c r="BI455" s="2"/>
      <c r="BJ455" s="2"/>
      <c r="BK455" s="2"/>
      <c r="BL455" s="2"/>
      <c r="BM455" s="2"/>
      <c r="BN455" s="2"/>
    </row>
    <row r="456" spans="4:66" customFormat="1" x14ac:dyDescent="0.3">
      <c r="D456" s="201"/>
      <c r="E456" s="2"/>
      <c r="F456" s="2"/>
      <c r="G456" s="2"/>
      <c r="H456" s="2"/>
      <c r="I456" s="2"/>
      <c r="J456" s="2"/>
      <c r="K456" s="2"/>
      <c r="L456" s="2"/>
      <c r="M456" s="2"/>
      <c r="N456" s="2"/>
      <c r="O456" s="2"/>
      <c r="P456" s="2"/>
      <c r="Q456" s="2"/>
      <c r="R456" s="2"/>
      <c r="S456" s="2"/>
      <c r="T456" s="2"/>
      <c r="U456" s="2"/>
      <c r="V456" s="2"/>
      <c r="W456" s="2"/>
      <c r="X456" s="2"/>
      <c r="Y456" s="201"/>
      <c r="AL456" s="2"/>
      <c r="AM456" s="2"/>
      <c r="AN456" s="2"/>
      <c r="AO456" s="2"/>
      <c r="AP456" s="2"/>
      <c r="AQ456" s="2"/>
      <c r="AR456" s="2"/>
      <c r="AS456" s="2"/>
      <c r="AT456" s="201"/>
      <c r="AU456" s="2"/>
      <c r="AV456" s="2"/>
      <c r="AW456" s="2"/>
      <c r="AX456" s="2"/>
      <c r="AY456" s="2"/>
      <c r="AZ456" s="2"/>
      <c r="BA456" s="2"/>
      <c r="BB456" s="2"/>
      <c r="BC456" s="2"/>
      <c r="BD456" s="2"/>
      <c r="BE456" s="2"/>
      <c r="BF456" s="2"/>
      <c r="BG456" s="2"/>
      <c r="BH456" s="2"/>
      <c r="BI456" s="2"/>
      <c r="BJ456" s="2"/>
      <c r="BK456" s="2"/>
      <c r="BL456" s="2"/>
      <c r="BM456" s="2"/>
      <c r="BN456" s="2"/>
    </row>
    <row r="457" spans="4:66" customFormat="1" x14ac:dyDescent="0.3">
      <c r="D457" s="201"/>
      <c r="E457" s="2"/>
      <c r="F457" s="2"/>
      <c r="G457" s="2"/>
      <c r="H457" s="2"/>
      <c r="I457" s="2"/>
      <c r="J457" s="2"/>
      <c r="K457" s="2"/>
      <c r="L457" s="2"/>
      <c r="M457" s="2"/>
      <c r="N457" s="2"/>
      <c r="O457" s="2"/>
      <c r="P457" s="2"/>
      <c r="Q457" s="2"/>
      <c r="R457" s="2"/>
      <c r="S457" s="2"/>
      <c r="T457" s="2"/>
      <c r="U457" s="2"/>
      <c r="V457" s="2"/>
      <c r="W457" s="2"/>
      <c r="X457" s="2"/>
      <c r="Y457" s="201"/>
      <c r="AL457" s="2"/>
      <c r="AM457" s="2"/>
      <c r="AN457" s="2"/>
      <c r="AO457" s="2"/>
      <c r="AP457" s="2"/>
      <c r="AQ457" s="2"/>
      <c r="AR457" s="2"/>
      <c r="AS457" s="2"/>
      <c r="AT457" s="201"/>
      <c r="AU457" s="2"/>
      <c r="AV457" s="2"/>
      <c r="AW457" s="2"/>
      <c r="AX457" s="2"/>
      <c r="AY457" s="2"/>
      <c r="AZ457" s="2"/>
      <c r="BA457" s="2"/>
      <c r="BB457" s="2"/>
      <c r="BC457" s="2"/>
      <c r="BD457" s="2"/>
      <c r="BE457" s="2"/>
      <c r="BF457" s="2"/>
      <c r="BG457" s="2"/>
      <c r="BH457" s="2"/>
      <c r="BI457" s="2"/>
      <c r="BJ457" s="2"/>
      <c r="BK457" s="2"/>
      <c r="BL457" s="2"/>
      <c r="BM457" s="2"/>
      <c r="BN457" s="2"/>
    </row>
    <row r="458" spans="4:66" customFormat="1" x14ac:dyDescent="0.3">
      <c r="D458" s="201"/>
      <c r="E458" s="2"/>
      <c r="F458" s="2"/>
      <c r="G458" s="2"/>
      <c r="H458" s="2"/>
      <c r="I458" s="2"/>
      <c r="J458" s="2"/>
      <c r="K458" s="2"/>
      <c r="L458" s="2"/>
      <c r="M458" s="2"/>
      <c r="N458" s="2"/>
      <c r="O458" s="2"/>
      <c r="P458" s="2"/>
      <c r="Q458" s="2"/>
      <c r="R458" s="2"/>
      <c r="S458" s="2"/>
      <c r="T458" s="2"/>
      <c r="U458" s="2"/>
      <c r="V458" s="2"/>
      <c r="W458" s="2"/>
      <c r="X458" s="2"/>
      <c r="Y458" s="201"/>
      <c r="AL458" s="2"/>
      <c r="AM458" s="2"/>
      <c r="AN458" s="2"/>
      <c r="AO458" s="2"/>
      <c r="AP458" s="2"/>
      <c r="AQ458" s="2"/>
      <c r="AR458" s="2"/>
      <c r="AS458" s="2"/>
      <c r="AT458" s="201"/>
      <c r="AU458" s="2"/>
      <c r="AV458" s="2"/>
      <c r="AW458" s="2"/>
      <c r="AX458" s="2"/>
      <c r="AY458" s="2"/>
      <c r="AZ458" s="2"/>
      <c r="BA458" s="2"/>
      <c r="BB458" s="2"/>
      <c r="BC458" s="2"/>
      <c r="BD458" s="2"/>
      <c r="BE458" s="2"/>
      <c r="BF458" s="2"/>
      <c r="BG458" s="2"/>
      <c r="BH458" s="2"/>
      <c r="BI458" s="2"/>
      <c r="BJ458" s="2"/>
      <c r="BK458" s="2"/>
      <c r="BL458" s="2"/>
      <c r="BM458" s="2"/>
      <c r="BN458" s="2"/>
    </row>
    <row r="459" spans="4:66" customFormat="1" x14ac:dyDescent="0.3">
      <c r="D459" s="201"/>
      <c r="E459" s="2"/>
      <c r="F459" s="2"/>
      <c r="G459" s="2"/>
      <c r="H459" s="2"/>
      <c r="I459" s="2"/>
      <c r="J459" s="2"/>
      <c r="K459" s="2"/>
      <c r="L459" s="2"/>
      <c r="M459" s="2"/>
      <c r="N459" s="2"/>
      <c r="O459" s="2"/>
      <c r="P459" s="2"/>
      <c r="Q459" s="2"/>
      <c r="R459" s="2"/>
      <c r="S459" s="2"/>
      <c r="T459" s="2"/>
      <c r="U459" s="2"/>
      <c r="V459" s="2"/>
      <c r="W459" s="2"/>
      <c r="X459" s="2"/>
      <c r="Y459" s="201"/>
      <c r="AL459" s="2"/>
      <c r="AM459" s="2"/>
      <c r="AN459" s="2"/>
      <c r="AO459" s="2"/>
      <c r="AP459" s="2"/>
      <c r="AQ459" s="2"/>
      <c r="AR459" s="2"/>
      <c r="AS459" s="2"/>
      <c r="AT459" s="201"/>
      <c r="AU459" s="2"/>
      <c r="AV459" s="2"/>
      <c r="AW459" s="2"/>
      <c r="AX459" s="2"/>
      <c r="AY459" s="2"/>
      <c r="AZ459" s="2"/>
      <c r="BA459" s="2"/>
      <c r="BB459" s="2"/>
      <c r="BC459" s="2"/>
      <c r="BD459" s="2"/>
      <c r="BE459" s="2"/>
      <c r="BF459" s="2"/>
      <c r="BG459" s="2"/>
      <c r="BH459" s="2"/>
      <c r="BI459" s="2"/>
      <c r="BJ459" s="2"/>
      <c r="BK459" s="2"/>
      <c r="BL459" s="2"/>
      <c r="BM459" s="2"/>
      <c r="BN459" s="2"/>
    </row>
    <row r="460" spans="4:66" customFormat="1" x14ac:dyDescent="0.3">
      <c r="D460" s="201"/>
      <c r="E460" s="2"/>
      <c r="F460" s="2"/>
      <c r="G460" s="2"/>
      <c r="H460" s="2"/>
      <c r="I460" s="2"/>
      <c r="J460" s="2"/>
      <c r="K460" s="2"/>
      <c r="L460" s="2"/>
      <c r="M460" s="2"/>
      <c r="N460" s="2"/>
      <c r="O460" s="2"/>
      <c r="P460" s="2"/>
      <c r="Q460" s="2"/>
      <c r="R460" s="2"/>
      <c r="S460" s="2"/>
      <c r="T460" s="2"/>
      <c r="U460" s="2"/>
      <c r="V460" s="2"/>
      <c r="W460" s="2"/>
      <c r="X460" s="2"/>
      <c r="Y460" s="201"/>
      <c r="AL460" s="2"/>
      <c r="AM460" s="2"/>
      <c r="AN460" s="2"/>
      <c r="AO460" s="2"/>
      <c r="AP460" s="2"/>
      <c r="AQ460" s="2"/>
      <c r="AR460" s="2"/>
      <c r="AS460" s="2"/>
      <c r="AT460" s="201"/>
      <c r="AU460" s="2"/>
      <c r="AV460" s="2"/>
      <c r="AW460" s="2"/>
      <c r="AX460" s="2"/>
      <c r="AY460" s="2"/>
      <c r="AZ460" s="2"/>
      <c r="BA460" s="2"/>
      <c r="BB460" s="2"/>
      <c r="BC460" s="2"/>
      <c r="BD460" s="2"/>
      <c r="BE460" s="2"/>
      <c r="BF460" s="2"/>
      <c r="BG460" s="2"/>
      <c r="BH460" s="2"/>
      <c r="BI460" s="2"/>
      <c r="BJ460" s="2"/>
      <c r="BK460" s="2"/>
      <c r="BL460" s="2"/>
      <c r="BM460" s="2"/>
      <c r="BN460" s="2"/>
    </row>
    <row r="461" spans="4:66" customFormat="1" x14ac:dyDescent="0.3">
      <c r="D461" s="201"/>
      <c r="E461" s="2"/>
      <c r="F461" s="2"/>
      <c r="G461" s="2"/>
      <c r="H461" s="2"/>
      <c r="I461" s="2"/>
      <c r="J461" s="2"/>
      <c r="K461" s="2"/>
      <c r="L461" s="2"/>
      <c r="M461" s="2"/>
      <c r="N461" s="2"/>
      <c r="O461" s="2"/>
      <c r="P461" s="2"/>
      <c r="Q461" s="2"/>
      <c r="R461" s="2"/>
      <c r="S461" s="2"/>
      <c r="T461" s="2"/>
      <c r="U461" s="2"/>
      <c r="V461" s="2"/>
      <c r="W461" s="2"/>
      <c r="X461" s="2"/>
      <c r="Y461" s="201"/>
      <c r="AL461" s="2"/>
      <c r="AM461" s="2"/>
      <c r="AN461" s="2"/>
      <c r="AO461" s="2"/>
      <c r="AP461" s="2"/>
      <c r="AQ461" s="2"/>
      <c r="AR461" s="2"/>
      <c r="AS461" s="2"/>
      <c r="AT461" s="201"/>
      <c r="AU461" s="2"/>
      <c r="AV461" s="2"/>
      <c r="AW461" s="2"/>
      <c r="AX461" s="2"/>
      <c r="AY461" s="2"/>
      <c r="AZ461" s="2"/>
      <c r="BA461" s="2"/>
      <c r="BB461" s="2"/>
      <c r="BC461" s="2"/>
      <c r="BD461" s="2"/>
      <c r="BE461" s="2"/>
      <c r="BF461" s="2"/>
      <c r="BG461" s="2"/>
      <c r="BH461" s="2"/>
      <c r="BI461" s="2"/>
      <c r="BJ461" s="2"/>
      <c r="BK461" s="2"/>
      <c r="BL461" s="2"/>
      <c r="BM461" s="2"/>
      <c r="BN461" s="2"/>
    </row>
    <row r="462" spans="4:66" customFormat="1" x14ac:dyDescent="0.3">
      <c r="D462" s="201"/>
      <c r="E462" s="2"/>
      <c r="F462" s="2"/>
      <c r="G462" s="2"/>
      <c r="H462" s="2"/>
      <c r="I462" s="2"/>
      <c r="J462" s="2"/>
      <c r="K462" s="2"/>
      <c r="L462" s="2"/>
      <c r="M462" s="2"/>
      <c r="N462" s="2"/>
      <c r="O462" s="2"/>
      <c r="P462" s="2"/>
      <c r="Q462" s="2"/>
      <c r="R462" s="2"/>
      <c r="S462" s="2"/>
      <c r="T462" s="2"/>
      <c r="U462" s="2"/>
      <c r="V462" s="2"/>
      <c r="W462" s="2"/>
      <c r="X462" s="2"/>
      <c r="Y462" s="201"/>
      <c r="AL462" s="2"/>
      <c r="AM462" s="2"/>
      <c r="AN462" s="2"/>
      <c r="AO462" s="2"/>
      <c r="AP462" s="2"/>
      <c r="AQ462" s="2"/>
      <c r="AR462" s="2"/>
      <c r="AS462" s="2"/>
      <c r="AT462" s="201"/>
      <c r="AU462" s="2"/>
      <c r="AV462" s="2"/>
      <c r="AW462" s="2"/>
      <c r="AX462" s="2"/>
      <c r="AY462" s="2"/>
      <c r="AZ462" s="2"/>
      <c r="BA462" s="2"/>
      <c r="BB462" s="2"/>
      <c r="BC462" s="2"/>
      <c r="BD462" s="2"/>
      <c r="BE462" s="2"/>
      <c r="BF462" s="2"/>
      <c r="BG462" s="2"/>
      <c r="BH462" s="2"/>
      <c r="BI462" s="2"/>
      <c r="BJ462" s="2"/>
      <c r="BK462" s="2"/>
      <c r="BL462" s="2"/>
      <c r="BM462" s="2"/>
      <c r="BN462" s="2"/>
    </row>
    <row r="463" spans="4:66" customFormat="1" x14ac:dyDescent="0.3">
      <c r="D463" s="201"/>
      <c r="E463" s="2"/>
      <c r="F463" s="2"/>
      <c r="G463" s="2"/>
      <c r="H463" s="2"/>
      <c r="I463" s="2"/>
      <c r="J463" s="2"/>
      <c r="K463" s="2"/>
      <c r="L463" s="2"/>
      <c r="M463" s="2"/>
      <c r="N463" s="2"/>
      <c r="O463" s="2"/>
      <c r="P463" s="2"/>
      <c r="Q463" s="2"/>
      <c r="R463" s="2"/>
      <c r="S463" s="2"/>
      <c r="T463" s="2"/>
      <c r="U463" s="2"/>
      <c r="V463" s="2"/>
      <c r="W463" s="2"/>
      <c r="X463" s="2"/>
      <c r="Y463" s="201"/>
      <c r="AL463" s="2"/>
      <c r="AM463" s="2"/>
      <c r="AN463" s="2"/>
      <c r="AO463" s="2"/>
      <c r="AP463" s="2"/>
      <c r="AQ463" s="2"/>
      <c r="AR463" s="2"/>
      <c r="AS463" s="2"/>
      <c r="AT463" s="201"/>
      <c r="AU463" s="2"/>
      <c r="AV463" s="2"/>
      <c r="AW463" s="2"/>
      <c r="AX463" s="2"/>
      <c r="AY463" s="2"/>
      <c r="AZ463" s="2"/>
      <c r="BA463" s="2"/>
      <c r="BB463" s="2"/>
      <c r="BC463" s="2"/>
      <c r="BD463" s="2"/>
      <c r="BE463" s="2"/>
      <c r="BF463" s="2"/>
      <c r="BG463" s="2"/>
      <c r="BH463" s="2"/>
      <c r="BI463" s="2"/>
      <c r="BJ463" s="2"/>
      <c r="BK463" s="2"/>
      <c r="BL463" s="2"/>
      <c r="BM463" s="2"/>
      <c r="BN463" s="2"/>
    </row>
    <row r="464" spans="4:66" customFormat="1" x14ac:dyDescent="0.3">
      <c r="D464" s="201"/>
      <c r="E464" s="2"/>
      <c r="F464" s="2"/>
      <c r="G464" s="2"/>
      <c r="H464" s="2"/>
      <c r="I464" s="2"/>
      <c r="J464" s="2"/>
      <c r="K464" s="2"/>
      <c r="L464" s="2"/>
      <c r="M464" s="2"/>
      <c r="N464" s="2"/>
      <c r="O464" s="2"/>
      <c r="P464" s="2"/>
      <c r="Q464" s="2"/>
      <c r="R464" s="2"/>
      <c r="S464" s="2"/>
      <c r="T464" s="2"/>
      <c r="U464" s="2"/>
      <c r="V464" s="2"/>
      <c r="W464" s="2"/>
      <c r="X464" s="2"/>
      <c r="Y464" s="201"/>
      <c r="AL464" s="2"/>
      <c r="AM464" s="2"/>
      <c r="AN464" s="2"/>
      <c r="AO464" s="2"/>
      <c r="AP464" s="2"/>
      <c r="AQ464" s="2"/>
      <c r="AR464" s="2"/>
      <c r="AS464" s="2"/>
      <c r="AT464" s="201"/>
      <c r="AU464" s="2"/>
      <c r="AV464" s="2"/>
      <c r="AW464" s="2"/>
      <c r="AX464" s="2"/>
      <c r="AY464" s="2"/>
      <c r="AZ464" s="2"/>
      <c r="BA464" s="2"/>
      <c r="BB464" s="2"/>
      <c r="BC464" s="2"/>
      <c r="BD464" s="2"/>
      <c r="BE464" s="2"/>
      <c r="BF464" s="2"/>
      <c r="BG464" s="2"/>
      <c r="BH464" s="2"/>
      <c r="BI464" s="2"/>
      <c r="BJ464" s="2"/>
      <c r="BK464" s="2"/>
      <c r="BL464" s="2"/>
      <c r="BM464" s="2"/>
      <c r="BN464" s="2"/>
    </row>
    <row r="465" spans="4:66" customFormat="1" x14ac:dyDescent="0.3">
      <c r="D465" s="201"/>
      <c r="E465" s="2"/>
      <c r="F465" s="2"/>
      <c r="G465" s="2"/>
      <c r="H465" s="2"/>
      <c r="I465" s="2"/>
      <c r="J465" s="2"/>
      <c r="K465" s="2"/>
      <c r="L465" s="2"/>
      <c r="M465" s="2"/>
      <c r="N465" s="2"/>
      <c r="O465" s="2"/>
      <c r="P465" s="2"/>
      <c r="Q465" s="2"/>
      <c r="R465" s="2"/>
      <c r="S465" s="2"/>
      <c r="T465" s="2"/>
      <c r="U465" s="2"/>
      <c r="V465" s="2"/>
      <c r="W465" s="2"/>
      <c r="X465" s="2"/>
      <c r="Y465" s="201"/>
      <c r="AL465" s="2"/>
      <c r="AM465" s="2"/>
      <c r="AN465" s="2"/>
      <c r="AO465" s="2"/>
      <c r="AP465" s="2"/>
      <c r="AQ465" s="2"/>
      <c r="AR465" s="2"/>
      <c r="AS465" s="2"/>
      <c r="AT465" s="201"/>
      <c r="AU465" s="2"/>
      <c r="AV465" s="2"/>
      <c r="AW465" s="2"/>
      <c r="AX465" s="2"/>
      <c r="AY465" s="2"/>
      <c r="AZ465" s="2"/>
      <c r="BA465" s="2"/>
      <c r="BB465" s="2"/>
      <c r="BC465" s="2"/>
      <c r="BD465" s="2"/>
      <c r="BE465" s="2"/>
      <c r="BF465" s="2"/>
      <c r="BG465" s="2"/>
      <c r="BH465" s="2"/>
      <c r="BI465" s="2"/>
      <c r="BJ465" s="2"/>
      <c r="BK465" s="2"/>
      <c r="BL465" s="2"/>
      <c r="BM465" s="2"/>
      <c r="BN465" s="2"/>
    </row>
    <row r="466" spans="4:66" customFormat="1" x14ac:dyDescent="0.3">
      <c r="D466" s="201"/>
      <c r="E466" s="2"/>
      <c r="F466" s="2"/>
      <c r="G466" s="2"/>
      <c r="H466" s="2"/>
      <c r="I466" s="2"/>
      <c r="J466" s="2"/>
      <c r="K466" s="2"/>
      <c r="L466" s="2"/>
      <c r="M466" s="2"/>
      <c r="N466" s="2"/>
      <c r="O466" s="2"/>
      <c r="P466" s="2"/>
      <c r="Q466" s="2"/>
      <c r="R466" s="2"/>
      <c r="S466" s="2"/>
      <c r="T466" s="2"/>
      <c r="U466" s="2"/>
      <c r="V466" s="2"/>
      <c r="W466" s="2"/>
      <c r="X466" s="2"/>
      <c r="Y466" s="201"/>
      <c r="AL466" s="2"/>
      <c r="AM466" s="2"/>
      <c r="AN466" s="2"/>
      <c r="AO466" s="2"/>
      <c r="AP466" s="2"/>
      <c r="AQ466" s="2"/>
      <c r="AR466" s="2"/>
      <c r="AS466" s="2"/>
      <c r="AT466" s="201"/>
      <c r="AU466" s="2"/>
      <c r="AV466" s="2"/>
      <c r="AW466" s="2"/>
      <c r="AX466" s="2"/>
      <c r="AY466" s="2"/>
      <c r="AZ466" s="2"/>
      <c r="BA466" s="2"/>
      <c r="BB466" s="2"/>
      <c r="BC466" s="2"/>
      <c r="BD466" s="2"/>
      <c r="BE466" s="2"/>
      <c r="BF466" s="2"/>
      <c r="BG466" s="2"/>
      <c r="BH466" s="2"/>
      <c r="BI466" s="2"/>
      <c r="BJ466" s="2"/>
      <c r="BK466" s="2"/>
      <c r="BL466" s="2"/>
      <c r="BM466" s="2"/>
      <c r="BN466" s="2"/>
    </row>
    <row r="467" spans="4:66" customFormat="1" x14ac:dyDescent="0.3">
      <c r="D467" s="201"/>
      <c r="E467" s="2"/>
      <c r="F467" s="2"/>
      <c r="G467" s="2"/>
      <c r="H467" s="2"/>
      <c r="I467" s="2"/>
      <c r="J467" s="2"/>
      <c r="K467" s="2"/>
      <c r="L467" s="2"/>
      <c r="M467" s="2"/>
      <c r="N467" s="2"/>
      <c r="O467" s="2"/>
      <c r="P467" s="2"/>
      <c r="Q467" s="2"/>
      <c r="R467" s="2"/>
      <c r="S467" s="2"/>
      <c r="T467" s="2"/>
      <c r="U467" s="2"/>
      <c r="V467" s="2"/>
      <c r="W467" s="2"/>
      <c r="X467" s="2"/>
      <c r="Y467" s="201"/>
      <c r="AL467" s="2"/>
      <c r="AM467" s="2"/>
      <c r="AN467" s="2"/>
      <c r="AO467" s="2"/>
      <c r="AP467" s="2"/>
      <c r="AQ467" s="2"/>
      <c r="AR467" s="2"/>
      <c r="AS467" s="2"/>
      <c r="AT467" s="201"/>
      <c r="AU467" s="2"/>
      <c r="AV467" s="2"/>
      <c r="AW467" s="2"/>
      <c r="AX467" s="2"/>
      <c r="AY467" s="2"/>
      <c r="AZ467" s="2"/>
      <c r="BA467" s="2"/>
      <c r="BB467" s="2"/>
      <c r="BC467" s="2"/>
      <c r="BD467" s="2"/>
      <c r="BE467" s="2"/>
      <c r="BF467" s="2"/>
      <c r="BG467" s="2"/>
      <c r="BH467" s="2"/>
      <c r="BI467" s="2"/>
      <c r="BJ467" s="2"/>
      <c r="BK467" s="2"/>
      <c r="BL467" s="2"/>
      <c r="BM467" s="2"/>
      <c r="BN467" s="2"/>
    </row>
    <row r="468" spans="4:66" customFormat="1" x14ac:dyDescent="0.3">
      <c r="D468" s="201"/>
      <c r="E468" s="2"/>
      <c r="F468" s="2"/>
      <c r="G468" s="2"/>
      <c r="H468" s="2"/>
      <c r="I468" s="2"/>
      <c r="J468" s="2"/>
      <c r="K468" s="2"/>
      <c r="L468" s="2"/>
      <c r="M468" s="2"/>
      <c r="N468" s="2"/>
      <c r="O468" s="2"/>
      <c r="P468" s="2"/>
      <c r="Q468" s="2"/>
      <c r="R468" s="2"/>
      <c r="S468" s="2"/>
      <c r="T468" s="2"/>
      <c r="U468" s="2"/>
      <c r="V468" s="2"/>
      <c r="W468" s="2"/>
      <c r="X468" s="2"/>
      <c r="Y468" s="201"/>
      <c r="AL468" s="2"/>
      <c r="AM468" s="2"/>
      <c r="AN468" s="2"/>
      <c r="AO468" s="2"/>
      <c r="AP468" s="2"/>
      <c r="AQ468" s="2"/>
      <c r="AR468" s="2"/>
      <c r="AS468" s="2"/>
      <c r="AT468" s="201"/>
      <c r="AU468" s="2"/>
      <c r="AV468" s="2"/>
      <c r="AW468" s="2"/>
      <c r="AX468" s="2"/>
      <c r="AY468" s="2"/>
      <c r="AZ468" s="2"/>
      <c r="BA468" s="2"/>
      <c r="BB468" s="2"/>
      <c r="BC468" s="2"/>
      <c r="BD468" s="2"/>
      <c r="BE468" s="2"/>
      <c r="BF468" s="2"/>
      <c r="BG468" s="2"/>
      <c r="BH468" s="2"/>
      <c r="BI468" s="2"/>
      <c r="BJ468" s="2"/>
      <c r="BK468" s="2"/>
      <c r="BL468" s="2"/>
      <c r="BM468" s="2"/>
      <c r="BN468" s="2"/>
    </row>
    <row r="469" spans="4:66" customFormat="1" x14ac:dyDescent="0.3">
      <c r="D469" s="201"/>
      <c r="E469" s="2"/>
      <c r="F469" s="2"/>
      <c r="G469" s="2"/>
      <c r="H469" s="2"/>
      <c r="I469" s="2"/>
      <c r="J469" s="2"/>
      <c r="K469" s="2"/>
      <c r="L469" s="2"/>
      <c r="M469" s="2"/>
      <c r="N469" s="2"/>
      <c r="O469" s="2"/>
      <c r="P469" s="2"/>
      <c r="Q469" s="2"/>
      <c r="R469" s="2"/>
      <c r="S469" s="2"/>
      <c r="T469" s="2"/>
      <c r="U469" s="2"/>
      <c r="V469" s="2"/>
      <c r="W469" s="2"/>
      <c r="X469" s="2"/>
      <c r="Y469" s="201"/>
      <c r="AL469" s="2"/>
      <c r="AM469" s="2"/>
      <c r="AN469" s="2"/>
      <c r="AO469" s="2"/>
      <c r="AP469" s="2"/>
      <c r="AQ469" s="2"/>
      <c r="AR469" s="2"/>
      <c r="AS469" s="2"/>
      <c r="AT469" s="201"/>
      <c r="AU469" s="2"/>
      <c r="AV469" s="2"/>
      <c r="AW469" s="2"/>
      <c r="AX469" s="2"/>
      <c r="AY469" s="2"/>
      <c r="AZ469" s="2"/>
      <c r="BA469" s="2"/>
      <c r="BB469" s="2"/>
      <c r="BC469" s="2"/>
      <c r="BD469" s="2"/>
      <c r="BE469" s="2"/>
      <c r="BF469" s="2"/>
      <c r="BG469" s="2"/>
      <c r="BH469" s="2"/>
      <c r="BI469" s="2"/>
      <c r="BJ469" s="2"/>
      <c r="BK469" s="2"/>
      <c r="BL469" s="2"/>
      <c r="BM469" s="2"/>
      <c r="BN469" s="2"/>
    </row>
    <row r="470" spans="4:66" customFormat="1" x14ac:dyDescent="0.3">
      <c r="D470" s="201"/>
      <c r="E470" s="2"/>
      <c r="F470" s="2"/>
      <c r="G470" s="2"/>
      <c r="H470" s="2"/>
      <c r="I470" s="2"/>
      <c r="J470" s="2"/>
      <c r="K470" s="2"/>
      <c r="L470" s="2"/>
      <c r="M470" s="2"/>
      <c r="N470" s="2"/>
      <c r="O470" s="2"/>
      <c r="P470" s="2"/>
      <c r="Q470" s="2"/>
      <c r="R470" s="2"/>
      <c r="S470" s="2"/>
      <c r="T470" s="2"/>
      <c r="U470" s="2"/>
      <c r="V470" s="2"/>
      <c r="W470" s="2"/>
      <c r="X470" s="2"/>
      <c r="Y470" s="201"/>
      <c r="AL470" s="2"/>
      <c r="AM470" s="2"/>
      <c r="AN470" s="2"/>
      <c r="AO470" s="2"/>
      <c r="AP470" s="2"/>
      <c r="AQ470" s="2"/>
      <c r="AR470" s="2"/>
      <c r="AS470" s="2"/>
      <c r="AT470" s="201"/>
      <c r="AU470" s="2"/>
      <c r="AV470" s="2"/>
      <c r="AW470" s="2"/>
      <c r="AX470" s="2"/>
      <c r="AY470" s="2"/>
      <c r="AZ470" s="2"/>
      <c r="BA470" s="2"/>
      <c r="BB470" s="2"/>
      <c r="BC470" s="2"/>
      <c r="BD470" s="2"/>
      <c r="BE470" s="2"/>
      <c r="BF470" s="2"/>
      <c r="BG470" s="2"/>
      <c r="BH470" s="2"/>
      <c r="BI470" s="2"/>
      <c r="BJ470" s="2"/>
      <c r="BK470" s="2"/>
      <c r="BL470" s="2"/>
      <c r="BM470" s="2"/>
      <c r="BN470" s="2"/>
    </row>
    <row r="471" spans="4:66" customFormat="1" x14ac:dyDescent="0.3">
      <c r="D471" s="201"/>
      <c r="E471" s="2"/>
      <c r="F471" s="2"/>
      <c r="G471" s="2"/>
      <c r="H471" s="2"/>
      <c r="I471" s="2"/>
      <c r="J471" s="2"/>
      <c r="K471" s="2"/>
      <c r="L471" s="2"/>
      <c r="M471" s="2"/>
      <c r="N471" s="2"/>
      <c r="O471" s="2"/>
      <c r="P471" s="2"/>
      <c r="Q471" s="2"/>
      <c r="R471" s="2"/>
      <c r="S471" s="2"/>
      <c r="T471" s="2"/>
      <c r="U471" s="2"/>
      <c r="V471" s="2"/>
      <c r="W471" s="2"/>
      <c r="X471" s="2"/>
      <c r="Y471" s="201"/>
      <c r="AL471" s="2"/>
      <c r="AM471" s="2"/>
      <c r="AN471" s="2"/>
      <c r="AO471" s="2"/>
      <c r="AP471" s="2"/>
      <c r="AQ471" s="2"/>
      <c r="AR471" s="2"/>
      <c r="AS471" s="2"/>
      <c r="AT471" s="201"/>
      <c r="AU471" s="2"/>
      <c r="AV471" s="2"/>
      <c r="AW471" s="2"/>
      <c r="AX471" s="2"/>
      <c r="AY471" s="2"/>
      <c r="AZ471" s="2"/>
      <c r="BA471" s="2"/>
      <c r="BB471" s="2"/>
      <c r="BC471" s="2"/>
      <c r="BD471" s="2"/>
      <c r="BE471" s="2"/>
      <c r="BF471" s="2"/>
      <c r="BG471" s="2"/>
      <c r="BH471" s="2"/>
      <c r="BI471" s="2"/>
      <c r="BJ471" s="2"/>
      <c r="BK471" s="2"/>
      <c r="BL471" s="2"/>
      <c r="BM471" s="2"/>
      <c r="BN471" s="2"/>
    </row>
    <row r="472" spans="4:66" customFormat="1" x14ac:dyDescent="0.3">
      <c r="D472" s="201"/>
      <c r="E472" s="2"/>
      <c r="F472" s="2"/>
      <c r="G472" s="2"/>
      <c r="H472" s="2"/>
      <c r="I472" s="2"/>
      <c r="J472" s="2"/>
      <c r="K472" s="2"/>
      <c r="L472" s="2"/>
      <c r="M472" s="2"/>
      <c r="N472" s="2"/>
      <c r="O472" s="2"/>
      <c r="P472" s="2"/>
      <c r="Q472" s="2"/>
      <c r="R472" s="2"/>
      <c r="S472" s="2"/>
      <c r="T472" s="2"/>
      <c r="U472" s="2"/>
      <c r="V472" s="2"/>
      <c r="W472" s="2"/>
      <c r="X472" s="2"/>
      <c r="Y472" s="201"/>
      <c r="AL472" s="2"/>
      <c r="AM472" s="2"/>
      <c r="AN472" s="2"/>
      <c r="AO472" s="2"/>
      <c r="AP472" s="2"/>
      <c r="AQ472" s="2"/>
      <c r="AR472" s="2"/>
      <c r="AS472" s="2"/>
      <c r="AT472" s="201"/>
      <c r="AU472" s="2"/>
      <c r="AV472" s="2"/>
      <c r="AW472" s="2"/>
      <c r="AX472" s="2"/>
      <c r="AY472" s="2"/>
      <c r="AZ472" s="2"/>
      <c r="BA472" s="2"/>
      <c r="BB472" s="2"/>
      <c r="BC472" s="2"/>
      <c r="BD472" s="2"/>
      <c r="BE472" s="2"/>
      <c r="BF472" s="2"/>
      <c r="BG472" s="2"/>
      <c r="BH472" s="2"/>
      <c r="BI472" s="2"/>
      <c r="BJ472" s="2"/>
      <c r="BK472" s="2"/>
      <c r="BL472" s="2"/>
      <c r="BM472" s="2"/>
      <c r="BN472" s="2"/>
    </row>
    <row r="473" spans="4:66" customFormat="1" x14ac:dyDescent="0.3">
      <c r="D473" s="201"/>
      <c r="E473" s="2"/>
      <c r="F473" s="2"/>
      <c r="G473" s="2"/>
      <c r="H473" s="2"/>
      <c r="I473" s="2"/>
      <c r="J473" s="2"/>
      <c r="K473" s="2"/>
      <c r="L473" s="2"/>
      <c r="M473" s="2"/>
      <c r="N473" s="2"/>
      <c r="O473" s="2"/>
      <c r="P473" s="2"/>
      <c r="Q473" s="2"/>
      <c r="R473" s="2"/>
      <c r="S473" s="2"/>
      <c r="T473" s="2"/>
      <c r="U473" s="2"/>
      <c r="V473" s="2"/>
      <c r="W473" s="2"/>
      <c r="X473" s="2"/>
      <c r="Y473" s="201"/>
      <c r="AL473" s="2"/>
      <c r="AM473" s="2"/>
      <c r="AN473" s="2"/>
      <c r="AO473" s="2"/>
      <c r="AP473" s="2"/>
      <c r="AQ473" s="2"/>
      <c r="AR473" s="2"/>
      <c r="AS473" s="2"/>
      <c r="AT473" s="201"/>
      <c r="AU473" s="2"/>
      <c r="AV473" s="2"/>
      <c r="AW473" s="2"/>
      <c r="AX473" s="2"/>
      <c r="AY473" s="2"/>
      <c r="AZ473" s="2"/>
      <c r="BA473" s="2"/>
      <c r="BB473" s="2"/>
      <c r="BC473" s="2"/>
      <c r="BD473" s="2"/>
      <c r="BE473" s="2"/>
      <c r="BF473" s="2"/>
      <c r="BG473" s="2"/>
      <c r="BH473" s="2"/>
      <c r="BI473" s="2"/>
      <c r="BJ473" s="2"/>
      <c r="BK473" s="2"/>
      <c r="BL473" s="2"/>
      <c r="BM473" s="2"/>
      <c r="BN473" s="2"/>
    </row>
    <row r="474" spans="4:66" customFormat="1" x14ac:dyDescent="0.3">
      <c r="D474" s="201"/>
      <c r="E474" s="2"/>
      <c r="F474" s="2"/>
      <c r="G474" s="2"/>
      <c r="H474" s="2"/>
      <c r="I474" s="2"/>
      <c r="J474" s="2"/>
      <c r="K474" s="2"/>
      <c r="L474" s="2"/>
      <c r="M474" s="2"/>
      <c r="N474" s="2"/>
      <c r="O474" s="2"/>
      <c r="P474" s="2"/>
      <c r="Q474" s="2"/>
      <c r="R474" s="2"/>
      <c r="S474" s="2"/>
      <c r="T474" s="2"/>
      <c r="U474" s="2"/>
      <c r="V474" s="2"/>
      <c r="W474" s="2"/>
      <c r="X474" s="2"/>
      <c r="Y474" s="201"/>
      <c r="AL474" s="2"/>
      <c r="AM474" s="2"/>
      <c r="AN474" s="2"/>
      <c r="AO474" s="2"/>
      <c r="AP474" s="2"/>
      <c r="AQ474" s="2"/>
      <c r="AR474" s="2"/>
      <c r="AS474" s="2"/>
      <c r="AT474" s="201"/>
      <c r="AU474" s="2"/>
      <c r="AV474" s="2"/>
      <c r="AW474" s="2"/>
      <c r="AX474" s="2"/>
      <c r="AY474" s="2"/>
      <c r="AZ474" s="2"/>
      <c r="BA474" s="2"/>
      <c r="BB474" s="2"/>
      <c r="BC474" s="2"/>
      <c r="BD474" s="2"/>
      <c r="BE474" s="2"/>
      <c r="BF474" s="2"/>
      <c r="BG474" s="2"/>
      <c r="BH474" s="2"/>
      <c r="BI474" s="2"/>
      <c r="BJ474" s="2"/>
      <c r="BK474" s="2"/>
      <c r="BL474" s="2"/>
      <c r="BM474" s="2"/>
      <c r="BN474" s="2"/>
    </row>
    <row r="475" spans="4:66" customFormat="1" x14ac:dyDescent="0.3">
      <c r="D475" s="201"/>
      <c r="E475" s="2"/>
      <c r="F475" s="2"/>
      <c r="G475" s="2"/>
      <c r="H475" s="2"/>
      <c r="I475" s="2"/>
      <c r="J475" s="2"/>
      <c r="K475" s="2"/>
      <c r="L475" s="2"/>
      <c r="M475" s="2"/>
      <c r="N475" s="2"/>
      <c r="O475" s="2"/>
      <c r="P475" s="2"/>
      <c r="Q475" s="2"/>
      <c r="R475" s="2"/>
      <c r="S475" s="2"/>
      <c r="T475" s="2"/>
      <c r="U475" s="2"/>
      <c r="V475" s="2"/>
      <c r="W475" s="2"/>
      <c r="X475" s="2"/>
      <c r="Y475" s="201"/>
      <c r="AL475" s="2"/>
      <c r="AM475" s="2"/>
      <c r="AN475" s="2"/>
      <c r="AO475" s="2"/>
      <c r="AP475" s="2"/>
      <c r="AQ475" s="2"/>
      <c r="AR475" s="2"/>
      <c r="AS475" s="2"/>
      <c r="AT475" s="201"/>
      <c r="AU475" s="2"/>
      <c r="AV475" s="2"/>
      <c r="AW475" s="2"/>
      <c r="AX475" s="2"/>
      <c r="AY475" s="2"/>
      <c r="AZ475" s="2"/>
      <c r="BA475" s="2"/>
      <c r="BB475" s="2"/>
      <c r="BC475" s="2"/>
      <c r="BD475" s="2"/>
      <c r="BE475" s="2"/>
      <c r="BF475" s="2"/>
      <c r="BG475" s="2"/>
      <c r="BH475" s="2"/>
      <c r="BI475" s="2"/>
      <c r="BJ475" s="2"/>
      <c r="BK475" s="2"/>
      <c r="BL475" s="2"/>
      <c r="BM475" s="2"/>
      <c r="BN475" s="2"/>
    </row>
    <row r="476" spans="4:66" customFormat="1" x14ac:dyDescent="0.3">
      <c r="D476" s="201"/>
      <c r="E476" s="2"/>
      <c r="F476" s="2"/>
      <c r="G476" s="2"/>
      <c r="H476" s="2"/>
      <c r="I476" s="2"/>
      <c r="J476" s="2"/>
      <c r="K476" s="2"/>
      <c r="L476" s="2"/>
      <c r="M476" s="2"/>
      <c r="N476" s="2"/>
      <c r="O476" s="2"/>
      <c r="P476" s="2"/>
      <c r="Q476" s="2"/>
      <c r="R476" s="2"/>
      <c r="S476" s="2"/>
      <c r="T476" s="2"/>
      <c r="U476" s="2"/>
      <c r="V476" s="2"/>
      <c r="W476" s="2"/>
      <c r="X476" s="2"/>
      <c r="Y476" s="201"/>
      <c r="AL476" s="2"/>
      <c r="AM476" s="2"/>
      <c r="AN476" s="2"/>
      <c r="AO476" s="2"/>
      <c r="AP476" s="2"/>
      <c r="AQ476" s="2"/>
      <c r="AR476" s="2"/>
      <c r="AS476" s="2"/>
      <c r="AT476" s="201"/>
      <c r="AU476" s="2"/>
      <c r="AV476" s="2"/>
      <c r="AW476" s="2"/>
      <c r="AX476" s="2"/>
      <c r="AY476" s="2"/>
      <c r="AZ476" s="2"/>
      <c r="BA476" s="2"/>
      <c r="BB476" s="2"/>
      <c r="BC476" s="2"/>
      <c r="BD476" s="2"/>
      <c r="BE476" s="2"/>
      <c r="BF476" s="2"/>
      <c r="BG476" s="2"/>
      <c r="BH476" s="2"/>
      <c r="BI476" s="2"/>
      <c r="BJ476" s="2"/>
      <c r="BK476" s="2"/>
      <c r="BL476" s="2"/>
      <c r="BM476" s="2"/>
      <c r="BN476" s="2"/>
    </row>
    <row r="477" spans="4:66" customFormat="1" x14ac:dyDescent="0.3">
      <c r="D477" s="201"/>
      <c r="E477" s="2"/>
      <c r="F477" s="2"/>
      <c r="G477" s="2"/>
      <c r="H477" s="2"/>
      <c r="I477" s="2"/>
      <c r="J477" s="2"/>
      <c r="K477" s="2"/>
      <c r="L477" s="2"/>
      <c r="M477" s="2"/>
      <c r="N477" s="2"/>
      <c r="O477" s="2"/>
      <c r="P477" s="2"/>
      <c r="Q477" s="2"/>
      <c r="R477" s="2"/>
      <c r="S477" s="2"/>
      <c r="T477" s="2"/>
      <c r="U477" s="2"/>
      <c r="V477" s="2"/>
      <c r="W477" s="2"/>
      <c r="X477" s="2"/>
      <c r="Y477" s="201"/>
      <c r="AL477" s="2"/>
      <c r="AM477" s="2"/>
      <c r="AN477" s="2"/>
      <c r="AO477" s="2"/>
      <c r="AP477" s="2"/>
      <c r="AQ477" s="2"/>
      <c r="AR477" s="2"/>
      <c r="AS477" s="2"/>
      <c r="AT477" s="201"/>
      <c r="AU477" s="2"/>
      <c r="AV477" s="2"/>
      <c r="AW477" s="2"/>
      <c r="AX477" s="2"/>
      <c r="AY477" s="2"/>
      <c r="AZ477" s="2"/>
      <c r="BA477" s="2"/>
      <c r="BB477" s="2"/>
      <c r="BC477" s="2"/>
      <c r="BD477" s="2"/>
      <c r="BE477" s="2"/>
      <c r="BF477" s="2"/>
      <c r="BG477" s="2"/>
      <c r="BH477" s="2"/>
      <c r="BI477" s="2"/>
      <c r="BJ477" s="2"/>
      <c r="BK477" s="2"/>
      <c r="BL477" s="2"/>
      <c r="BM477" s="2"/>
      <c r="BN477" s="2"/>
    </row>
    <row r="478" spans="4:66" customFormat="1" x14ac:dyDescent="0.3">
      <c r="D478" s="201"/>
      <c r="E478" s="2"/>
      <c r="F478" s="2"/>
      <c r="G478" s="2"/>
      <c r="H478" s="2"/>
      <c r="I478" s="2"/>
      <c r="J478" s="2"/>
      <c r="K478" s="2"/>
      <c r="L478" s="2"/>
      <c r="M478" s="2"/>
      <c r="N478" s="2"/>
      <c r="O478" s="2"/>
      <c r="P478" s="2"/>
      <c r="Q478" s="2"/>
      <c r="R478" s="2"/>
      <c r="S478" s="2"/>
      <c r="T478" s="2"/>
      <c r="U478" s="2"/>
      <c r="V478" s="2"/>
      <c r="W478" s="2"/>
      <c r="X478" s="2"/>
      <c r="Y478" s="201"/>
      <c r="AL478" s="2"/>
      <c r="AM478" s="2"/>
      <c r="AN478" s="2"/>
      <c r="AO478" s="2"/>
      <c r="AP478" s="2"/>
      <c r="AQ478" s="2"/>
      <c r="AR478" s="2"/>
      <c r="AS478" s="2"/>
      <c r="AT478" s="201"/>
      <c r="AU478" s="2"/>
      <c r="AV478" s="2"/>
      <c r="AW478" s="2"/>
      <c r="AX478" s="2"/>
      <c r="AY478" s="2"/>
      <c r="AZ478" s="2"/>
      <c r="BA478" s="2"/>
      <c r="BB478" s="2"/>
      <c r="BC478" s="2"/>
      <c r="BD478" s="2"/>
      <c r="BE478" s="2"/>
      <c r="BF478" s="2"/>
      <c r="BG478" s="2"/>
      <c r="BH478" s="2"/>
      <c r="BI478" s="2"/>
      <c r="BJ478" s="2"/>
      <c r="BK478" s="2"/>
      <c r="BL478" s="2"/>
      <c r="BM478" s="2"/>
      <c r="BN478" s="2"/>
    </row>
    <row r="479" spans="4:66" customFormat="1" x14ac:dyDescent="0.3">
      <c r="D479" s="201"/>
      <c r="E479" s="2"/>
      <c r="F479" s="2"/>
      <c r="G479" s="2"/>
      <c r="H479" s="2"/>
      <c r="I479" s="2"/>
      <c r="J479" s="2"/>
      <c r="K479" s="2"/>
      <c r="L479" s="2"/>
      <c r="M479" s="2"/>
      <c r="N479" s="2"/>
      <c r="O479" s="2"/>
      <c r="P479" s="2"/>
      <c r="Q479" s="2"/>
      <c r="R479" s="2"/>
      <c r="S479" s="2"/>
      <c r="T479" s="2"/>
      <c r="U479" s="2"/>
      <c r="V479" s="2"/>
      <c r="W479" s="2"/>
      <c r="X479" s="2"/>
      <c r="Y479" s="201"/>
      <c r="AL479" s="2"/>
      <c r="AM479" s="2"/>
      <c r="AN479" s="2"/>
      <c r="AO479" s="2"/>
      <c r="AP479" s="2"/>
      <c r="AQ479" s="2"/>
      <c r="AR479" s="2"/>
      <c r="AS479" s="2"/>
      <c r="AT479" s="201"/>
      <c r="AU479" s="2"/>
      <c r="AV479" s="2"/>
      <c r="AW479" s="2"/>
      <c r="AX479" s="2"/>
      <c r="AY479" s="2"/>
      <c r="AZ479" s="2"/>
      <c r="BA479" s="2"/>
      <c r="BB479" s="2"/>
      <c r="BC479" s="2"/>
      <c r="BD479" s="2"/>
      <c r="BE479" s="2"/>
      <c r="BF479" s="2"/>
      <c r="BG479" s="2"/>
      <c r="BH479" s="2"/>
      <c r="BI479" s="2"/>
      <c r="BJ479" s="2"/>
      <c r="BK479" s="2"/>
      <c r="BL479" s="2"/>
      <c r="BM479" s="2"/>
      <c r="BN479" s="2"/>
    </row>
    <row r="480" spans="4:66" customFormat="1" x14ac:dyDescent="0.3">
      <c r="D480" s="201"/>
      <c r="E480" s="2"/>
      <c r="F480" s="2"/>
      <c r="G480" s="2"/>
      <c r="H480" s="2"/>
      <c r="I480" s="2"/>
      <c r="J480" s="2"/>
      <c r="K480" s="2"/>
      <c r="L480" s="2"/>
      <c r="M480" s="2"/>
      <c r="N480" s="2"/>
      <c r="O480" s="2"/>
      <c r="P480" s="2"/>
      <c r="Q480" s="2"/>
      <c r="R480" s="2"/>
      <c r="S480" s="2"/>
      <c r="T480" s="2"/>
      <c r="U480" s="2"/>
      <c r="V480" s="2"/>
      <c r="W480" s="2"/>
      <c r="X480" s="2"/>
      <c r="Y480" s="201"/>
      <c r="AL480" s="2"/>
      <c r="AM480" s="2"/>
      <c r="AN480" s="2"/>
      <c r="AO480" s="2"/>
      <c r="AP480" s="2"/>
      <c r="AQ480" s="2"/>
      <c r="AR480" s="2"/>
      <c r="AS480" s="2"/>
      <c r="AT480" s="201"/>
      <c r="AU480" s="2"/>
      <c r="AV480" s="2"/>
      <c r="AW480" s="2"/>
      <c r="AX480" s="2"/>
      <c r="AY480" s="2"/>
      <c r="AZ480" s="2"/>
      <c r="BA480" s="2"/>
      <c r="BB480" s="2"/>
      <c r="BC480" s="2"/>
      <c r="BD480" s="2"/>
      <c r="BE480" s="2"/>
      <c r="BF480" s="2"/>
      <c r="BG480" s="2"/>
      <c r="BH480" s="2"/>
      <c r="BI480" s="2"/>
      <c r="BJ480" s="2"/>
      <c r="BK480" s="2"/>
      <c r="BL480" s="2"/>
      <c r="BM480" s="2"/>
      <c r="BN480" s="2"/>
    </row>
    <row r="481" spans="4:66" customFormat="1" x14ac:dyDescent="0.3">
      <c r="D481" s="201"/>
      <c r="E481" s="2"/>
      <c r="F481" s="2"/>
      <c r="G481" s="2"/>
      <c r="H481" s="2"/>
      <c r="I481" s="2"/>
      <c r="J481" s="2"/>
      <c r="K481" s="2"/>
      <c r="L481" s="2"/>
      <c r="M481" s="2"/>
      <c r="N481" s="2"/>
      <c r="O481" s="2"/>
      <c r="P481" s="2"/>
      <c r="Q481" s="2"/>
      <c r="R481" s="2"/>
      <c r="S481" s="2"/>
      <c r="T481" s="2"/>
      <c r="U481" s="2"/>
      <c r="V481" s="2"/>
      <c r="W481" s="2"/>
      <c r="X481" s="2"/>
      <c r="Y481" s="201"/>
      <c r="AL481" s="2"/>
      <c r="AM481" s="2"/>
      <c r="AN481" s="2"/>
      <c r="AO481" s="2"/>
      <c r="AP481" s="2"/>
      <c r="AQ481" s="2"/>
      <c r="AR481" s="2"/>
      <c r="AS481" s="2"/>
      <c r="AT481" s="201"/>
      <c r="AU481" s="2"/>
      <c r="AV481" s="2"/>
      <c r="AW481" s="2"/>
      <c r="AX481" s="2"/>
      <c r="AY481" s="2"/>
      <c r="AZ481" s="2"/>
      <c r="BA481" s="2"/>
      <c r="BB481" s="2"/>
      <c r="BC481" s="2"/>
      <c r="BD481" s="2"/>
      <c r="BE481" s="2"/>
      <c r="BF481" s="2"/>
      <c r="BG481" s="2"/>
      <c r="BH481" s="2"/>
      <c r="BI481" s="2"/>
      <c r="BJ481" s="2"/>
      <c r="BK481" s="2"/>
      <c r="BL481" s="2"/>
      <c r="BM481" s="2"/>
      <c r="BN481" s="2"/>
    </row>
    <row r="482" spans="4:66" customFormat="1" x14ac:dyDescent="0.3">
      <c r="D482" s="201"/>
      <c r="E482" s="2"/>
      <c r="F482" s="2"/>
      <c r="G482" s="2"/>
      <c r="H482" s="2"/>
      <c r="I482" s="2"/>
      <c r="J482" s="2"/>
      <c r="K482" s="2"/>
      <c r="L482" s="2"/>
      <c r="M482" s="2"/>
      <c r="N482" s="2"/>
      <c r="O482" s="2"/>
      <c r="P482" s="2"/>
      <c r="Q482" s="2"/>
      <c r="R482" s="2"/>
      <c r="S482" s="2"/>
      <c r="T482" s="2"/>
      <c r="U482" s="2"/>
      <c r="V482" s="2"/>
      <c r="W482" s="2"/>
      <c r="X482" s="2"/>
      <c r="Y482" s="201"/>
      <c r="AL482" s="2"/>
      <c r="AM482" s="2"/>
      <c r="AN482" s="2"/>
      <c r="AO482" s="2"/>
      <c r="AP482" s="2"/>
      <c r="AQ482" s="2"/>
      <c r="AR482" s="2"/>
      <c r="AS482" s="2"/>
      <c r="AT482" s="201"/>
      <c r="AU482" s="2"/>
      <c r="AV482" s="2"/>
      <c r="AW482" s="2"/>
      <c r="AX482" s="2"/>
      <c r="AY482" s="2"/>
      <c r="AZ482" s="2"/>
      <c r="BA482" s="2"/>
      <c r="BB482" s="2"/>
      <c r="BC482" s="2"/>
      <c r="BD482" s="2"/>
      <c r="BE482" s="2"/>
      <c r="BF482" s="2"/>
      <c r="BG482" s="2"/>
      <c r="BH482" s="2"/>
      <c r="BI482" s="2"/>
      <c r="BJ482" s="2"/>
      <c r="BK482" s="2"/>
      <c r="BL482" s="2"/>
      <c r="BM482" s="2"/>
      <c r="BN482" s="2"/>
    </row>
    <row r="483" spans="4:66" customFormat="1" x14ac:dyDescent="0.3">
      <c r="D483" s="201"/>
      <c r="E483" s="2"/>
      <c r="F483" s="2"/>
      <c r="G483" s="2"/>
      <c r="H483" s="2"/>
      <c r="I483" s="2"/>
      <c r="J483" s="2"/>
      <c r="K483" s="2"/>
      <c r="L483" s="2"/>
      <c r="M483" s="2"/>
      <c r="N483" s="2"/>
      <c r="O483" s="2"/>
      <c r="P483" s="2"/>
      <c r="Q483" s="2"/>
      <c r="R483" s="2"/>
      <c r="S483" s="2"/>
      <c r="T483" s="2"/>
      <c r="U483" s="2"/>
      <c r="V483" s="2"/>
      <c r="W483" s="2"/>
      <c r="X483" s="2"/>
      <c r="Y483" s="201"/>
      <c r="AL483" s="2"/>
      <c r="AM483" s="2"/>
      <c r="AN483" s="2"/>
      <c r="AO483" s="2"/>
      <c r="AP483" s="2"/>
      <c r="AQ483" s="2"/>
      <c r="AR483" s="2"/>
      <c r="AS483" s="2"/>
      <c r="AT483" s="201"/>
      <c r="AU483" s="2"/>
      <c r="AV483" s="2"/>
      <c r="AW483" s="2"/>
      <c r="AX483" s="2"/>
      <c r="AY483" s="2"/>
      <c r="AZ483" s="2"/>
      <c r="BA483" s="2"/>
      <c r="BB483" s="2"/>
      <c r="BC483" s="2"/>
      <c r="BD483" s="2"/>
      <c r="BE483" s="2"/>
      <c r="BF483" s="2"/>
      <c r="BG483" s="2"/>
      <c r="BH483" s="2"/>
      <c r="BI483" s="2"/>
      <c r="BJ483" s="2"/>
      <c r="BK483" s="2"/>
      <c r="BL483" s="2"/>
      <c r="BM483" s="2"/>
      <c r="BN483" s="2"/>
    </row>
    <row r="484" spans="4:66" customFormat="1" x14ac:dyDescent="0.3">
      <c r="D484" s="201"/>
      <c r="E484" s="2"/>
      <c r="F484" s="2"/>
      <c r="G484" s="2"/>
      <c r="H484" s="2"/>
      <c r="I484" s="2"/>
      <c r="J484" s="2"/>
      <c r="K484" s="2"/>
      <c r="L484" s="2"/>
      <c r="M484" s="2"/>
      <c r="N484" s="2"/>
      <c r="O484" s="2"/>
      <c r="P484" s="2"/>
      <c r="Q484" s="2"/>
      <c r="R484" s="2"/>
      <c r="S484" s="2"/>
      <c r="T484" s="2"/>
      <c r="U484" s="2"/>
      <c r="V484" s="2"/>
      <c r="W484" s="2"/>
      <c r="X484" s="2"/>
      <c r="Y484" s="201"/>
      <c r="AL484" s="2"/>
      <c r="AM484" s="2"/>
      <c r="AN484" s="2"/>
      <c r="AO484" s="2"/>
      <c r="AP484" s="2"/>
      <c r="AQ484" s="2"/>
      <c r="AR484" s="2"/>
      <c r="AS484" s="2"/>
      <c r="AT484" s="201"/>
      <c r="AU484" s="2"/>
      <c r="AV484" s="2"/>
      <c r="AW484" s="2"/>
      <c r="AX484" s="2"/>
      <c r="AY484" s="2"/>
      <c r="AZ484" s="2"/>
      <c r="BA484" s="2"/>
      <c r="BB484" s="2"/>
      <c r="BC484" s="2"/>
      <c r="BD484" s="2"/>
      <c r="BE484" s="2"/>
      <c r="BF484" s="2"/>
      <c r="BG484" s="2"/>
      <c r="BH484" s="2"/>
      <c r="BI484" s="2"/>
      <c r="BJ484" s="2"/>
      <c r="BK484" s="2"/>
      <c r="BL484" s="2"/>
      <c r="BM484" s="2"/>
      <c r="BN484" s="2"/>
    </row>
    <row r="485" spans="4:66" customFormat="1" x14ac:dyDescent="0.3">
      <c r="D485" s="201"/>
      <c r="E485" s="2"/>
      <c r="F485" s="2"/>
      <c r="G485" s="2"/>
      <c r="H485" s="2"/>
      <c r="I485" s="2"/>
      <c r="J485" s="2"/>
      <c r="K485" s="2"/>
      <c r="L485" s="2"/>
      <c r="M485" s="2"/>
      <c r="N485" s="2"/>
      <c r="O485" s="2"/>
      <c r="P485" s="2"/>
      <c r="Q485" s="2"/>
      <c r="R485" s="2"/>
      <c r="S485" s="2"/>
      <c r="T485" s="2"/>
      <c r="U485" s="2"/>
      <c r="V485" s="2"/>
      <c r="W485" s="2"/>
      <c r="X485" s="2"/>
      <c r="Y485" s="201"/>
      <c r="AL485" s="2"/>
      <c r="AM485" s="2"/>
      <c r="AN485" s="2"/>
      <c r="AO485" s="2"/>
      <c r="AP485" s="2"/>
      <c r="AQ485" s="2"/>
      <c r="AR485" s="2"/>
      <c r="AS485" s="2"/>
      <c r="AT485" s="201"/>
      <c r="AU485" s="2"/>
      <c r="AV485" s="2"/>
      <c r="AW485" s="2"/>
      <c r="AX485" s="2"/>
      <c r="AY485" s="2"/>
      <c r="AZ485" s="2"/>
      <c r="BA485" s="2"/>
      <c r="BB485" s="2"/>
      <c r="BC485" s="2"/>
      <c r="BD485" s="2"/>
      <c r="BE485" s="2"/>
      <c r="BF485" s="2"/>
      <c r="BG485" s="2"/>
      <c r="BH485" s="2"/>
      <c r="BI485" s="2"/>
      <c r="BJ485" s="2"/>
      <c r="BK485" s="2"/>
      <c r="BL485" s="2"/>
      <c r="BM485" s="2"/>
      <c r="BN485" s="2"/>
    </row>
    <row r="486" spans="4:66" customFormat="1" x14ac:dyDescent="0.3">
      <c r="D486" s="201"/>
      <c r="E486" s="2"/>
      <c r="F486" s="2"/>
      <c r="G486" s="2"/>
      <c r="H486" s="2"/>
      <c r="I486" s="2"/>
      <c r="J486" s="2"/>
      <c r="K486" s="2"/>
      <c r="L486" s="2"/>
      <c r="M486" s="2"/>
      <c r="N486" s="2"/>
      <c r="O486" s="2"/>
      <c r="P486" s="2"/>
      <c r="Q486" s="2"/>
      <c r="R486" s="2"/>
      <c r="S486" s="2"/>
      <c r="T486" s="2"/>
      <c r="U486" s="2"/>
      <c r="V486" s="2"/>
      <c r="W486" s="2"/>
      <c r="X486" s="2"/>
      <c r="Y486" s="201"/>
      <c r="AL486" s="2"/>
      <c r="AM486" s="2"/>
      <c r="AN486" s="2"/>
      <c r="AO486" s="2"/>
      <c r="AP486" s="2"/>
      <c r="AQ486" s="2"/>
      <c r="AR486" s="2"/>
      <c r="AS486" s="2"/>
      <c r="AT486" s="201"/>
      <c r="AU486" s="2"/>
      <c r="AV486" s="2"/>
      <c r="AW486" s="2"/>
      <c r="AX486" s="2"/>
      <c r="AY486" s="2"/>
      <c r="AZ486" s="2"/>
      <c r="BA486" s="2"/>
      <c r="BB486" s="2"/>
      <c r="BC486" s="2"/>
      <c r="BD486" s="2"/>
      <c r="BE486" s="2"/>
      <c r="BF486" s="2"/>
      <c r="BG486" s="2"/>
      <c r="BH486" s="2"/>
      <c r="BI486" s="2"/>
      <c r="BJ486" s="2"/>
      <c r="BK486" s="2"/>
      <c r="BL486" s="2"/>
      <c r="BM486" s="2"/>
      <c r="BN486" s="2"/>
    </row>
    <row r="487" spans="4:66" customFormat="1" x14ac:dyDescent="0.3">
      <c r="D487" s="201"/>
      <c r="E487" s="2"/>
      <c r="F487" s="2"/>
      <c r="G487" s="2"/>
      <c r="H487" s="2"/>
      <c r="I487" s="2"/>
      <c r="J487" s="2"/>
      <c r="K487" s="2"/>
      <c r="L487" s="2"/>
      <c r="M487" s="2"/>
      <c r="N487" s="2"/>
      <c r="O487" s="2"/>
      <c r="P487" s="2"/>
      <c r="Q487" s="2"/>
      <c r="R487" s="2"/>
      <c r="S487" s="2"/>
      <c r="T487" s="2"/>
      <c r="U487" s="2"/>
      <c r="V487" s="2"/>
      <c r="W487" s="2"/>
      <c r="X487" s="2"/>
      <c r="Y487" s="201"/>
      <c r="AL487" s="2"/>
      <c r="AM487" s="2"/>
      <c r="AN487" s="2"/>
      <c r="AO487" s="2"/>
      <c r="AP487" s="2"/>
      <c r="AQ487" s="2"/>
      <c r="AR487" s="2"/>
      <c r="AS487" s="2"/>
      <c r="AT487" s="201"/>
      <c r="AU487" s="2"/>
      <c r="AV487" s="2"/>
      <c r="AW487" s="2"/>
      <c r="AX487" s="2"/>
      <c r="AY487" s="2"/>
      <c r="AZ487" s="2"/>
      <c r="BA487" s="2"/>
      <c r="BB487" s="2"/>
      <c r="BC487" s="2"/>
      <c r="BD487" s="2"/>
      <c r="BE487" s="2"/>
      <c r="BF487" s="2"/>
      <c r="BG487" s="2"/>
      <c r="BH487" s="2"/>
      <c r="BI487" s="2"/>
      <c r="BJ487" s="2"/>
      <c r="BK487" s="2"/>
      <c r="BL487" s="2"/>
      <c r="BM487" s="2"/>
      <c r="BN487" s="2"/>
    </row>
    <row r="488" spans="4:66" customFormat="1" x14ac:dyDescent="0.3">
      <c r="D488" s="201"/>
      <c r="E488" s="2"/>
      <c r="F488" s="2"/>
      <c r="G488" s="2"/>
      <c r="H488" s="2"/>
      <c r="I488" s="2"/>
      <c r="J488" s="2"/>
      <c r="K488" s="2"/>
      <c r="L488" s="2"/>
      <c r="M488" s="2"/>
      <c r="N488" s="2"/>
      <c r="O488" s="2"/>
      <c r="P488" s="2"/>
      <c r="Q488" s="2"/>
      <c r="R488" s="2"/>
      <c r="S488" s="2"/>
      <c r="T488" s="2"/>
      <c r="U488" s="2"/>
      <c r="V488" s="2"/>
      <c r="W488" s="2"/>
      <c r="X488" s="2"/>
      <c r="Y488" s="201"/>
      <c r="AL488" s="2"/>
      <c r="AM488" s="2"/>
      <c r="AN488" s="2"/>
      <c r="AO488" s="2"/>
      <c r="AP488" s="2"/>
      <c r="AQ488" s="2"/>
      <c r="AR488" s="2"/>
      <c r="AS488" s="2"/>
      <c r="AT488" s="201"/>
      <c r="AU488" s="2"/>
      <c r="AV488" s="2"/>
      <c r="AW488" s="2"/>
      <c r="AX488" s="2"/>
      <c r="AY488" s="2"/>
      <c r="AZ488" s="2"/>
      <c r="BA488" s="2"/>
      <c r="BB488" s="2"/>
      <c r="BC488" s="2"/>
      <c r="BD488" s="2"/>
      <c r="BE488" s="2"/>
      <c r="BF488" s="2"/>
      <c r="BG488" s="2"/>
      <c r="BH488" s="2"/>
      <c r="BI488" s="2"/>
      <c r="BJ488" s="2"/>
      <c r="BK488" s="2"/>
      <c r="BL488" s="2"/>
      <c r="BM488" s="2"/>
      <c r="BN488" s="2"/>
    </row>
    <row r="489" spans="4:66" customFormat="1" x14ac:dyDescent="0.3">
      <c r="D489" s="201"/>
      <c r="E489" s="2"/>
      <c r="F489" s="2"/>
      <c r="G489" s="2"/>
      <c r="H489" s="2"/>
      <c r="I489" s="2"/>
      <c r="J489" s="2"/>
      <c r="K489" s="2"/>
      <c r="L489" s="2"/>
      <c r="M489" s="2"/>
      <c r="N489" s="2"/>
      <c r="O489" s="2"/>
      <c r="P489" s="2"/>
      <c r="Q489" s="2"/>
      <c r="R489" s="2"/>
      <c r="S489" s="2"/>
      <c r="T489" s="2"/>
      <c r="U489" s="2"/>
      <c r="V489" s="2"/>
      <c r="W489" s="2"/>
      <c r="X489" s="2"/>
      <c r="Y489" s="201"/>
      <c r="AL489" s="2"/>
      <c r="AM489" s="2"/>
      <c r="AN489" s="2"/>
      <c r="AO489" s="2"/>
      <c r="AP489" s="2"/>
      <c r="AQ489" s="2"/>
      <c r="AR489" s="2"/>
      <c r="AS489" s="2"/>
      <c r="AT489" s="201"/>
      <c r="AU489" s="2"/>
      <c r="AV489" s="2"/>
      <c r="AW489" s="2"/>
      <c r="AX489" s="2"/>
      <c r="AY489" s="2"/>
      <c r="AZ489" s="2"/>
      <c r="BA489" s="2"/>
      <c r="BB489" s="2"/>
      <c r="BC489" s="2"/>
      <c r="BD489" s="2"/>
      <c r="BE489" s="2"/>
      <c r="BF489" s="2"/>
      <c r="BG489" s="2"/>
      <c r="BH489" s="2"/>
      <c r="BI489" s="2"/>
      <c r="BJ489" s="2"/>
      <c r="BK489" s="2"/>
      <c r="BL489" s="2"/>
      <c r="BM489" s="2"/>
      <c r="BN489" s="2"/>
    </row>
    <row r="490" spans="4:66" customFormat="1" x14ac:dyDescent="0.3">
      <c r="D490" s="201"/>
      <c r="E490" s="2"/>
      <c r="F490" s="2"/>
      <c r="G490" s="2"/>
      <c r="H490" s="2"/>
      <c r="I490" s="2"/>
      <c r="J490" s="2"/>
      <c r="K490" s="2"/>
      <c r="L490" s="2"/>
      <c r="M490" s="2"/>
      <c r="N490" s="2"/>
      <c r="O490" s="2"/>
      <c r="P490" s="2"/>
      <c r="Q490" s="2"/>
      <c r="R490" s="2"/>
      <c r="S490" s="2"/>
      <c r="T490" s="2"/>
      <c r="U490" s="2"/>
      <c r="V490" s="2"/>
      <c r="W490" s="2"/>
      <c r="X490" s="2"/>
      <c r="Y490" s="201"/>
      <c r="AL490" s="2"/>
      <c r="AM490" s="2"/>
      <c r="AN490" s="2"/>
      <c r="AO490" s="2"/>
      <c r="AP490" s="2"/>
      <c r="AQ490" s="2"/>
      <c r="AR490" s="2"/>
      <c r="AS490" s="2"/>
      <c r="AT490" s="201"/>
      <c r="AU490" s="2"/>
      <c r="AV490" s="2"/>
      <c r="AW490" s="2"/>
      <c r="AX490" s="2"/>
      <c r="AY490" s="2"/>
      <c r="AZ490" s="2"/>
      <c r="BA490" s="2"/>
      <c r="BB490" s="2"/>
      <c r="BC490" s="2"/>
      <c r="BD490" s="2"/>
      <c r="BE490" s="2"/>
      <c r="BF490" s="2"/>
      <c r="BG490" s="2"/>
      <c r="BH490" s="2"/>
      <c r="BI490" s="2"/>
      <c r="BJ490" s="2"/>
      <c r="BK490" s="2"/>
      <c r="BL490" s="2"/>
      <c r="BM490" s="2"/>
      <c r="BN490" s="2"/>
    </row>
    <row r="491" spans="4:66" customFormat="1" x14ac:dyDescent="0.3">
      <c r="D491" s="201"/>
      <c r="E491" s="2"/>
      <c r="F491" s="2"/>
      <c r="G491" s="2"/>
      <c r="H491" s="2"/>
      <c r="I491" s="2"/>
      <c r="J491" s="2"/>
      <c r="K491" s="2"/>
      <c r="L491" s="2"/>
      <c r="M491" s="2"/>
      <c r="N491" s="2"/>
      <c r="O491" s="2"/>
      <c r="P491" s="2"/>
      <c r="Q491" s="2"/>
      <c r="R491" s="2"/>
      <c r="S491" s="2"/>
      <c r="T491" s="2"/>
      <c r="U491" s="2"/>
      <c r="V491" s="2"/>
      <c r="W491" s="2"/>
      <c r="X491" s="2"/>
      <c r="Y491" s="201"/>
      <c r="AL491" s="2"/>
      <c r="AM491" s="2"/>
      <c r="AN491" s="2"/>
      <c r="AO491" s="2"/>
      <c r="AP491" s="2"/>
      <c r="AQ491" s="2"/>
      <c r="AR491" s="2"/>
      <c r="AS491" s="2"/>
      <c r="AT491" s="201"/>
      <c r="AU491" s="2"/>
      <c r="AV491" s="2"/>
      <c r="AW491" s="2"/>
      <c r="AX491" s="2"/>
      <c r="AY491" s="2"/>
      <c r="AZ491" s="2"/>
      <c r="BA491" s="2"/>
      <c r="BB491" s="2"/>
      <c r="BC491" s="2"/>
      <c r="BD491" s="2"/>
      <c r="BE491" s="2"/>
      <c r="BF491" s="2"/>
      <c r="BG491" s="2"/>
      <c r="BH491" s="2"/>
      <c r="BI491" s="2"/>
      <c r="BJ491" s="2"/>
      <c r="BK491" s="2"/>
      <c r="BL491" s="2"/>
      <c r="BM491" s="2"/>
      <c r="BN491" s="2"/>
    </row>
    <row r="492" spans="4:66" customFormat="1" x14ac:dyDescent="0.3">
      <c r="D492" s="201"/>
      <c r="E492" s="2"/>
      <c r="F492" s="2"/>
      <c r="G492" s="2"/>
      <c r="H492" s="2"/>
      <c r="I492" s="2"/>
      <c r="J492" s="2"/>
      <c r="K492" s="2"/>
      <c r="L492" s="2"/>
      <c r="M492" s="2"/>
      <c r="N492" s="2"/>
      <c r="O492" s="2"/>
      <c r="P492" s="2"/>
      <c r="Q492" s="2"/>
      <c r="R492" s="2"/>
      <c r="S492" s="2"/>
      <c r="T492" s="2"/>
      <c r="U492" s="2"/>
      <c r="V492" s="2"/>
      <c r="W492" s="2"/>
      <c r="X492" s="2"/>
      <c r="Y492" s="201"/>
      <c r="AL492" s="2"/>
      <c r="AM492" s="2"/>
      <c r="AN492" s="2"/>
      <c r="AO492" s="2"/>
      <c r="AP492" s="2"/>
      <c r="AQ492" s="2"/>
      <c r="AR492" s="2"/>
      <c r="AS492" s="2"/>
      <c r="AT492" s="201"/>
      <c r="AU492" s="2"/>
      <c r="AV492" s="2"/>
      <c r="AW492" s="2"/>
      <c r="AX492" s="2"/>
      <c r="AY492" s="2"/>
      <c r="AZ492" s="2"/>
      <c r="BA492" s="2"/>
      <c r="BB492" s="2"/>
      <c r="BC492" s="2"/>
      <c r="BD492" s="2"/>
      <c r="BE492" s="2"/>
      <c r="BF492" s="2"/>
      <c r="BG492" s="2"/>
      <c r="BH492" s="2"/>
      <c r="BI492" s="2"/>
      <c r="BJ492" s="2"/>
      <c r="BK492" s="2"/>
      <c r="BL492" s="2"/>
      <c r="BM492" s="2"/>
      <c r="BN492" s="2"/>
    </row>
    <row r="493" spans="4:66" customFormat="1" x14ac:dyDescent="0.3">
      <c r="D493" s="201"/>
      <c r="E493" s="2"/>
      <c r="F493" s="2"/>
      <c r="G493" s="2"/>
      <c r="H493" s="2"/>
      <c r="I493" s="2"/>
      <c r="J493" s="2"/>
      <c r="K493" s="2"/>
      <c r="L493" s="2"/>
      <c r="M493" s="2"/>
      <c r="N493" s="2"/>
      <c r="O493" s="2"/>
      <c r="P493" s="2"/>
      <c r="Q493" s="2"/>
      <c r="R493" s="2"/>
      <c r="S493" s="2"/>
      <c r="T493" s="2"/>
      <c r="U493" s="2"/>
      <c r="V493" s="2"/>
      <c r="W493" s="2"/>
      <c r="X493" s="2"/>
      <c r="Y493" s="201"/>
      <c r="AL493" s="2"/>
      <c r="AM493" s="2"/>
      <c r="AN493" s="2"/>
      <c r="AO493" s="2"/>
      <c r="AP493" s="2"/>
      <c r="AQ493" s="2"/>
      <c r="AR493" s="2"/>
      <c r="AS493" s="2"/>
      <c r="AT493" s="201"/>
      <c r="AU493" s="2"/>
      <c r="AV493" s="2"/>
      <c r="AW493" s="2"/>
      <c r="AX493" s="2"/>
      <c r="AY493" s="2"/>
      <c r="AZ493" s="2"/>
      <c r="BA493" s="2"/>
      <c r="BB493" s="2"/>
      <c r="BC493" s="2"/>
      <c r="BD493" s="2"/>
      <c r="BE493" s="2"/>
      <c r="BF493" s="2"/>
      <c r="BG493" s="2"/>
      <c r="BH493" s="2"/>
      <c r="BI493" s="2"/>
      <c r="BJ493" s="2"/>
      <c r="BK493" s="2"/>
      <c r="BL493" s="2"/>
      <c r="BM493" s="2"/>
      <c r="BN493" s="2"/>
    </row>
    <row r="494" spans="4:66" customFormat="1" x14ac:dyDescent="0.3">
      <c r="D494" s="201"/>
      <c r="E494" s="2"/>
      <c r="F494" s="2"/>
      <c r="G494" s="2"/>
      <c r="H494" s="2"/>
      <c r="I494" s="2"/>
      <c r="J494" s="2"/>
      <c r="K494" s="2"/>
      <c r="L494" s="2"/>
      <c r="M494" s="2"/>
      <c r="N494" s="2"/>
      <c r="O494" s="2"/>
      <c r="P494" s="2"/>
      <c r="Q494" s="2"/>
      <c r="R494" s="2"/>
      <c r="S494" s="2"/>
      <c r="T494" s="2"/>
      <c r="U494" s="2"/>
      <c r="V494" s="2"/>
      <c r="W494" s="2"/>
      <c r="X494" s="2"/>
      <c r="Y494" s="201"/>
      <c r="AL494" s="2"/>
      <c r="AM494" s="2"/>
      <c r="AN494" s="2"/>
      <c r="AO494" s="2"/>
      <c r="AP494" s="2"/>
      <c r="AQ494" s="2"/>
      <c r="AR494" s="2"/>
      <c r="AS494" s="2"/>
      <c r="AT494" s="201"/>
      <c r="AU494" s="2"/>
      <c r="AV494" s="2"/>
      <c r="AW494" s="2"/>
      <c r="AX494" s="2"/>
      <c r="AY494" s="2"/>
      <c r="AZ494" s="2"/>
      <c r="BA494" s="2"/>
      <c r="BB494" s="2"/>
      <c r="BC494" s="2"/>
      <c r="BD494" s="2"/>
      <c r="BE494" s="2"/>
      <c r="BF494" s="2"/>
      <c r="BG494" s="2"/>
      <c r="BH494" s="2"/>
      <c r="BI494" s="2"/>
      <c r="BJ494" s="2"/>
      <c r="BK494" s="2"/>
      <c r="BL494" s="2"/>
      <c r="BM494" s="2"/>
      <c r="BN494" s="2"/>
    </row>
    <row r="495" spans="4:66" customFormat="1" x14ac:dyDescent="0.3">
      <c r="D495" s="201"/>
      <c r="E495" s="2"/>
      <c r="F495" s="2"/>
      <c r="G495" s="2"/>
      <c r="H495" s="2"/>
      <c r="I495" s="2"/>
      <c r="J495" s="2"/>
      <c r="K495" s="2"/>
      <c r="L495" s="2"/>
      <c r="M495" s="2"/>
      <c r="N495" s="2"/>
      <c r="O495" s="2"/>
      <c r="P495" s="2"/>
      <c r="Q495" s="2"/>
      <c r="R495" s="2"/>
      <c r="S495" s="2"/>
      <c r="T495" s="2"/>
      <c r="U495" s="2"/>
      <c r="V495" s="2"/>
      <c r="W495" s="2"/>
      <c r="X495" s="2"/>
      <c r="Y495" s="201"/>
      <c r="AL495" s="2"/>
      <c r="AM495" s="2"/>
      <c r="AN495" s="2"/>
      <c r="AO495" s="2"/>
      <c r="AP495" s="2"/>
      <c r="AQ495" s="2"/>
      <c r="AR495" s="2"/>
      <c r="AS495" s="2"/>
      <c r="AT495" s="201"/>
      <c r="AU495" s="2"/>
      <c r="AV495" s="2"/>
      <c r="AW495" s="2"/>
      <c r="AX495" s="2"/>
      <c r="AY495" s="2"/>
      <c r="AZ495" s="2"/>
      <c r="BA495" s="2"/>
      <c r="BB495" s="2"/>
      <c r="BC495" s="2"/>
      <c r="BD495" s="2"/>
      <c r="BE495" s="2"/>
      <c r="BF495" s="2"/>
      <c r="BG495" s="2"/>
      <c r="BH495" s="2"/>
      <c r="BI495" s="2"/>
      <c r="BJ495" s="2"/>
      <c r="BK495" s="2"/>
      <c r="BL495" s="2"/>
      <c r="BM495" s="2"/>
      <c r="BN495" s="2"/>
    </row>
    <row r="496" spans="4:66" customFormat="1" x14ac:dyDescent="0.3">
      <c r="D496" s="201"/>
      <c r="E496" s="2"/>
      <c r="F496" s="2"/>
      <c r="G496" s="2"/>
      <c r="H496" s="2"/>
      <c r="I496" s="2"/>
      <c r="J496" s="2"/>
      <c r="K496" s="2"/>
      <c r="L496" s="2"/>
      <c r="M496" s="2"/>
      <c r="N496" s="2"/>
      <c r="O496" s="2"/>
      <c r="P496" s="2"/>
      <c r="Q496" s="2"/>
      <c r="R496" s="2"/>
      <c r="S496" s="2"/>
      <c r="T496" s="2"/>
      <c r="U496" s="2"/>
      <c r="V496" s="2"/>
      <c r="W496" s="2"/>
      <c r="X496" s="2"/>
      <c r="Y496" s="201"/>
      <c r="AL496" s="2"/>
      <c r="AM496" s="2"/>
      <c r="AN496" s="2"/>
      <c r="AO496" s="2"/>
      <c r="AP496" s="2"/>
      <c r="AQ496" s="2"/>
      <c r="AR496" s="2"/>
      <c r="AS496" s="2"/>
      <c r="AT496" s="201"/>
      <c r="AU496" s="2"/>
      <c r="AV496" s="2"/>
      <c r="AW496" s="2"/>
      <c r="AX496" s="2"/>
      <c r="AY496" s="2"/>
      <c r="AZ496" s="2"/>
      <c r="BA496" s="2"/>
      <c r="BB496" s="2"/>
      <c r="BC496" s="2"/>
      <c r="BD496" s="2"/>
      <c r="BE496" s="2"/>
      <c r="BF496" s="2"/>
      <c r="BG496" s="2"/>
      <c r="BH496" s="2"/>
      <c r="BI496" s="2"/>
      <c r="BJ496" s="2"/>
      <c r="BK496" s="2"/>
      <c r="BL496" s="2"/>
      <c r="BM496" s="2"/>
      <c r="BN496" s="2"/>
    </row>
    <row r="497" spans="4:66" customFormat="1" x14ac:dyDescent="0.3">
      <c r="D497" s="201"/>
      <c r="E497" s="2"/>
      <c r="F497" s="2"/>
      <c r="G497" s="2"/>
      <c r="H497" s="2"/>
      <c r="I497" s="2"/>
      <c r="J497" s="2"/>
      <c r="K497" s="2"/>
      <c r="L497" s="2"/>
      <c r="M497" s="2"/>
      <c r="N497" s="2"/>
      <c r="O497" s="2"/>
      <c r="P497" s="2"/>
      <c r="Q497" s="2"/>
      <c r="R497" s="2"/>
      <c r="S497" s="2"/>
      <c r="T497" s="2"/>
      <c r="U497" s="2"/>
      <c r="V497" s="2"/>
      <c r="W497" s="2"/>
      <c r="X497" s="2"/>
      <c r="Y497" s="201"/>
      <c r="AL497" s="2"/>
      <c r="AM497" s="2"/>
      <c r="AN497" s="2"/>
      <c r="AO497" s="2"/>
      <c r="AP497" s="2"/>
      <c r="AQ497" s="2"/>
      <c r="AR497" s="2"/>
      <c r="AS497" s="2"/>
      <c r="AT497" s="201"/>
      <c r="AU497" s="2"/>
      <c r="AV497" s="2"/>
      <c r="AW497" s="2"/>
      <c r="AX497" s="2"/>
      <c r="AY497" s="2"/>
      <c r="AZ497" s="2"/>
      <c r="BA497" s="2"/>
      <c r="BB497" s="2"/>
      <c r="BC497" s="2"/>
      <c r="BD497" s="2"/>
      <c r="BE497" s="2"/>
      <c r="BF497" s="2"/>
      <c r="BG497" s="2"/>
      <c r="BH497" s="2"/>
      <c r="BI497" s="2"/>
      <c r="BJ497" s="2"/>
      <c r="BK497" s="2"/>
      <c r="BL497" s="2"/>
      <c r="BM497" s="2"/>
      <c r="BN497" s="2"/>
    </row>
    <row r="498" spans="4:66" customFormat="1" x14ac:dyDescent="0.3">
      <c r="D498" s="201"/>
      <c r="E498" s="2"/>
      <c r="F498" s="2"/>
      <c r="G498" s="2"/>
      <c r="H498" s="2"/>
      <c r="I498" s="2"/>
      <c r="J498" s="2"/>
      <c r="K498" s="2"/>
      <c r="L498" s="2"/>
      <c r="M498" s="2"/>
      <c r="N498" s="2"/>
      <c r="O498" s="2"/>
      <c r="P498" s="2"/>
      <c r="Q498" s="2"/>
      <c r="R498" s="2"/>
      <c r="S498" s="2"/>
      <c r="T498" s="2"/>
      <c r="U498" s="2"/>
      <c r="V498" s="2"/>
      <c r="W498" s="2"/>
      <c r="X498" s="2"/>
      <c r="Y498" s="201"/>
      <c r="AL498" s="2"/>
      <c r="AM498" s="2"/>
      <c r="AN498" s="2"/>
      <c r="AO498" s="2"/>
      <c r="AP498" s="2"/>
      <c r="AQ498" s="2"/>
      <c r="AR498" s="2"/>
      <c r="AS498" s="2"/>
      <c r="AT498" s="201"/>
      <c r="AU498" s="2"/>
      <c r="AV498" s="2"/>
      <c r="AW498" s="2"/>
      <c r="AX498" s="2"/>
      <c r="AY498" s="2"/>
      <c r="AZ498" s="2"/>
      <c r="BA498" s="2"/>
      <c r="BB498" s="2"/>
      <c r="BC498" s="2"/>
      <c r="BD498" s="2"/>
      <c r="BE498" s="2"/>
      <c r="BF498" s="2"/>
      <c r="BG498" s="2"/>
      <c r="BH498" s="2"/>
      <c r="BI498" s="2"/>
      <c r="BJ498" s="2"/>
      <c r="BK498" s="2"/>
      <c r="BL498" s="2"/>
      <c r="BM498" s="2"/>
      <c r="BN498" s="2"/>
    </row>
    <row r="499" spans="4:66" customFormat="1" x14ac:dyDescent="0.3">
      <c r="D499" s="201"/>
      <c r="E499" s="2"/>
      <c r="F499" s="2"/>
      <c r="G499" s="2"/>
      <c r="H499" s="2"/>
      <c r="I499" s="2"/>
      <c r="J499" s="2"/>
      <c r="K499" s="2"/>
      <c r="L499" s="2"/>
      <c r="M499" s="2"/>
      <c r="N499" s="2"/>
      <c r="O499" s="2"/>
      <c r="P499" s="2"/>
      <c r="Q499" s="2"/>
      <c r="R499" s="2"/>
      <c r="S499" s="2"/>
      <c r="T499" s="2"/>
      <c r="U499" s="2"/>
      <c r="V499" s="2"/>
      <c r="W499" s="2"/>
      <c r="X499" s="2"/>
      <c r="Y499" s="201"/>
      <c r="AL499" s="2"/>
      <c r="AM499" s="2"/>
      <c r="AN499" s="2"/>
      <c r="AO499" s="2"/>
      <c r="AP499" s="2"/>
      <c r="AQ499" s="2"/>
      <c r="AR499" s="2"/>
      <c r="AS499" s="2"/>
      <c r="AT499" s="201"/>
      <c r="AU499" s="2"/>
      <c r="AV499" s="2"/>
      <c r="AW499" s="2"/>
      <c r="AX499" s="2"/>
      <c r="AY499" s="2"/>
      <c r="AZ499" s="2"/>
      <c r="BA499" s="2"/>
      <c r="BB499" s="2"/>
      <c r="BC499" s="2"/>
      <c r="BD499" s="2"/>
      <c r="BE499" s="2"/>
      <c r="BF499" s="2"/>
      <c r="BG499" s="2"/>
      <c r="BH499" s="2"/>
      <c r="BI499" s="2"/>
      <c r="BJ499" s="2"/>
      <c r="BK499" s="2"/>
      <c r="BL499" s="2"/>
      <c r="BM499" s="2"/>
      <c r="BN499" s="2"/>
    </row>
    <row r="500" spans="4:66" customFormat="1" x14ac:dyDescent="0.3">
      <c r="D500" s="201"/>
      <c r="E500" s="2"/>
      <c r="F500" s="2"/>
      <c r="G500" s="2"/>
      <c r="H500" s="2"/>
      <c r="I500" s="2"/>
      <c r="J500" s="2"/>
      <c r="K500" s="2"/>
      <c r="L500" s="2"/>
      <c r="M500" s="2"/>
      <c r="N500" s="2"/>
      <c r="O500" s="2"/>
      <c r="P500" s="2"/>
      <c r="Q500" s="2"/>
      <c r="R500" s="2"/>
      <c r="S500" s="2"/>
      <c r="T500" s="2"/>
      <c r="U500" s="2"/>
      <c r="V500" s="2"/>
      <c r="W500" s="2"/>
      <c r="X500" s="2"/>
      <c r="Y500" s="201"/>
      <c r="AL500" s="2"/>
      <c r="AM500" s="2"/>
      <c r="AN500" s="2"/>
      <c r="AO500" s="2"/>
      <c r="AP500" s="2"/>
      <c r="AQ500" s="2"/>
      <c r="AR500" s="2"/>
      <c r="AS500" s="2"/>
      <c r="AT500" s="201"/>
      <c r="AU500" s="2"/>
      <c r="AV500" s="2"/>
      <c r="AW500" s="2"/>
      <c r="AX500" s="2"/>
      <c r="AY500" s="2"/>
      <c r="AZ500" s="2"/>
      <c r="BA500" s="2"/>
      <c r="BB500" s="2"/>
      <c r="BC500" s="2"/>
      <c r="BD500" s="2"/>
      <c r="BE500" s="2"/>
      <c r="BF500" s="2"/>
      <c r="BG500" s="2"/>
      <c r="BH500" s="2"/>
      <c r="BI500" s="2"/>
      <c r="BJ500" s="2"/>
      <c r="BK500" s="2"/>
      <c r="BL500" s="2"/>
      <c r="BM500" s="2"/>
      <c r="BN500" s="2"/>
    </row>
    <row r="501" spans="4:66" customFormat="1" x14ac:dyDescent="0.3">
      <c r="D501" s="201"/>
      <c r="E501" s="2"/>
      <c r="F501" s="2"/>
      <c r="G501" s="2"/>
      <c r="H501" s="2"/>
      <c r="I501" s="2"/>
      <c r="J501" s="2"/>
      <c r="K501" s="2"/>
      <c r="L501" s="2"/>
      <c r="M501" s="2"/>
      <c r="N501" s="2"/>
      <c r="O501" s="2"/>
      <c r="P501" s="2"/>
      <c r="Q501" s="2"/>
      <c r="R501" s="2"/>
      <c r="S501" s="2"/>
      <c r="T501" s="2"/>
      <c r="U501" s="2"/>
      <c r="V501" s="2"/>
      <c r="W501" s="2"/>
      <c r="X501" s="2"/>
      <c r="Y501" s="201"/>
      <c r="AL501" s="2"/>
      <c r="AM501" s="2"/>
      <c r="AN501" s="2"/>
      <c r="AO501" s="2"/>
      <c r="AP501" s="2"/>
      <c r="AQ501" s="2"/>
      <c r="AR501" s="2"/>
      <c r="AS501" s="2"/>
      <c r="AT501" s="201"/>
      <c r="AU501" s="2"/>
      <c r="AV501" s="2"/>
      <c r="AW501" s="2"/>
      <c r="AX501" s="2"/>
      <c r="AY501" s="2"/>
      <c r="AZ501" s="2"/>
      <c r="BA501" s="2"/>
      <c r="BB501" s="2"/>
      <c r="BC501" s="2"/>
      <c r="BD501" s="2"/>
      <c r="BE501" s="2"/>
      <c r="BF501" s="2"/>
      <c r="BG501" s="2"/>
      <c r="BH501" s="2"/>
      <c r="BI501" s="2"/>
      <c r="BJ501" s="2"/>
      <c r="BK501" s="2"/>
      <c r="BL501" s="2"/>
      <c r="BM501" s="2"/>
      <c r="BN501" s="2"/>
    </row>
    <row r="502" spans="4:66" customFormat="1" x14ac:dyDescent="0.3">
      <c r="D502" s="201"/>
      <c r="E502" s="2"/>
      <c r="F502" s="2"/>
      <c r="G502" s="2"/>
      <c r="H502" s="2"/>
      <c r="I502" s="2"/>
      <c r="J502" s="2"/>
      <c r="K502" s="2"/>
      <c r="L502" s="2"/>
      <c r="M502" s="2"/>
      <c r="N502" s="2"/>
      <c r="O502" s="2"/>
      <c r="P502" s="2"/>
      <c r="Q502" s="2"/>
      <c r="R502" s="2"/>
      <c r="S502" s="2"/>
      <c r="T502" s="2"/>
      <c r="U502" s="2"/>
      <c r="V502" s="2"/>
      <c r="W502" s="2"/>
      <c r="X502" s="2"/>
      <c r="Y502" s="201"/>
      <c r="AL502" s="2"/>
      <c r="AM502" s="2"/>
      <c r="AN502" s="2"/>
      <c r="AO502" s="2"/>
      <c r="AP502" s="2"/>
      <c r="AQ502" s="2"/>
      <c r="AR502" s="2"/>
      <c r="AS502" s="2"/>
      <c r="AT502" s="201"/>
      <c r="AU502" s="2"/>
      <c r="AV502" s="2"/>
      <c r="AW502" s="2"/>
      <c r="AX502" s="2"/>
      <c r="AY502" s="2"/>
      <c r="AZ502" s="2"/>
      <c r="BA502" s="2"/>
      <c r="BB502" s="2"/>
      <c r="BC502" s="2"/>
      <c r="BD502" s="2"/>
      <c r="BE502" s="2"/>
      <c r="BF502" s="2"/>
      <c r="BG502" s="2"/>
      <c r="BH502" s="2"/>
      <c r="BI502" s="2"/>
      <c r="BJ502" s="2"/>
      <c r="BK502" s="2"/>
      <c r="BL502" s="2"/>
      <c r="BM502" s="2"/>
      <c r="BN502" s="2"/>
    </row>
    <row r="503" spans="4:66" customFormat="1" x14ac:dyDescent="0.3">
      <c r="D503" s="201"/>
      <c r="E503" s="2"/>
      <c r="F503" s="2"/>
      <c r="G503" s="2"/>
      <c r="H503" s="2"/>
      <c r="I503" s="2"/>
      <c r="J503" s="2"/>
      <c r="K503" s="2"/>
      <c r="L503" s="2"/>
      <c r="M503" s="2"/>
      <c r="N503" s="2"/>
      <c r="O503" s="2"/>
      <c r="P503" s="2"/>
      <c r="Q503" s="2"/>
      <c r="R503" s="2"/>
      <c r="S503" s="2"/>
      <c r="T503" s="2"/>
      <c r="U503" s="2"/>
      <c r="V503" s="2"/>
      <c r="W503" s="2"/>
      <c r="X503" s="2"/>
      <c r="Y503" s="201"/>
      <c r="AL503" s="2"/>
      <c r="AM503" s="2"/>
      <c r="AN503" s="2"/>
      <c r="AO503" s="2"/>
      <c r="AP503" s="2"/>
      <c r="AQ503" s="2"/>
      <c r="AR503" s="2"/>
      <c r="AS503" s="2"/>
      <c r="AT503" s="201"/>
      <c r="AU503" s="2"/>
      <c r="AV503" s="2"/>
      <c r="AW503" s="2"/>
      <c r="AX503" s="2"/>
      <c r="AY503" s="2"/>
      <c r="AZ503" s="2"/>
      <c r="BA503" s="2"/>
      <c r="BB503" s="2"/>
      <c r="BC503" s="2"/>
      <c r="BD503" s="2"/>
      <c r="BE503" s="2"/>
      <c r="BF503" s="2"/>
      <c r="BG503" s="2"/>
      <c r="BH503" s="2"/>
      <c r="BI503" s="2"/>
      <c r="BJ503" s="2"/>
      <c r="BK503" s="2"/>
      <c r="BL503" s="2"/>
      <c r="BM503" s="2"/>
      <c r="BN503" s="2"/>
    </row>
    <row r="504" spans="4:66" customFormat="1" x14ac:dyDescent="0.3">
      <c r="D504" s="201"/>
      <c r="E504" s="2"/>
      <c r="F504" s="2"/>
      <c r="G504" s="2"/>
      <c r="H504" s="2"/>
      <c r="I504" s="2"/>
      <c r="J504" s="2"/>
      <c r="K504" s="2"/>
      <c r="L504" s="2"/>
      <c r="M504" s="2"/>
      <c r="N504" s="2"/>
      <c r="O504" s="2"/>
      <c r="P504" s="2"/>
      <c r="Q504" s="2"/>
      <c r="R504" s="2"/>
      <c r="S504" s="2"/>
      <c r="T504" s="2"/>
      <c r="U504" s="2"/>
      <c r="V504" s="2"/>
      <c r="W504" s="2"/>
      <c r="X504" s="2"/>
      <c r="Y504" s="201"/>
      <c r="AL504" s="2"/>
      <c r="AM504" s="2"/>
      <c r="AN504" s="2"/>
      <c r="AO504" s="2"/>
      <c r="AP504" s="2"/>
      <c r="AQ504" s="2"/>
      <c r="AR504" s="2"/>
      <c r="AS504" s="2"/>
      <c r="AT504" s="201"/>
      <c r="AU504" s="2"/>
      <c r="AV504" s="2"/>
      <c r="AW504" s="2"/>
      <c r="AX504" s="2"/>
      <c r="AY504" s="2"/>
      <c r="AZ504" s="2"/>
      <c r="BA504" s="2"/>
      <c r="BB504" s="2"/>
      <c r="BC504" s="2"/>
      <c r="BD504" s="2"/>
      <c r="BE504" s="2"/>
      <c r="BF504" s="2"/>
      <c r="BG504" s="2"/>
      <c r="BH504" s="2"/>
      <c r="BI504" s="2"/>
      <c r="BJ504" s="2"/>
      <c r="BK504" s="2"/>
      <c r="BL504" s="2"/>
      <c r="BM504" s="2"/>
      <c r="BN504" s="2"/>
    </row>
    <row r="505" spans="4:66" customFormat="1" x14ac:dyDescent="0.3">
      <c r="D505" s="201"/>
      <c r="E505" s="2"/>
      <c r="F505" s="2"/>
      <c r="G505" s="2"/>
      <c r="H505" s="2"/>
      <c r="I505" s="2"/>
      <c r="J505" s="2"/>
      <c r="K505" s="2"/>
      <c r="L505" s="2"/>
      <c r="M505" s="2"/>
      <c r="N505" s="2"/>
      <c r="O505" s="2"/>
      <c r="P505" s="2"/>
      <c r="Q505" s="2"/>
      <c r="R505" s="2"/>
      <c r="S505" s="2"/>
      <c r="T505" s="2"/>
      <c r="U505" s="2"/>
      <c r="V505" s="2"/>
      <c r="W505" s="2"/>
      <c r="X505" s="2"/>
      <c r="Y505" s="201"/>
      <c r="AL505" s="2"/>
      <c r="AM505" s="2"/>
      <c r="AN505" s="2"/>
      <c r="AO505" s="2"/>
      <c r="AP505" s="2"/>
      <c r="AQ505" s="2"/>
      <c r="AR505" s="2"/>
      <c r="AS505" s="2"/>
      <c r="AT505" s="201"/>
      <c r="AU505" s="2"/>
      <c r="AV505" s="2"/>
      <c r="AW505" s="2"/>
      <c r="AX505" s="2"/>
      <c r="AY505" s="2"/>
      <c r="AZ505" s="2"/>
      <c r="BA505" s="2"/>
      <c r="BB505" s="2"/>
      <c r="BC505" s="2"/>
      <c r="BD505" s="2"/>
      <c r="BE505" s="2"/>
      <c r="BF505" s="2"/>
      <c r="BG505" s="2"/>
      <c r="BH505" s="2"/>
      <c r="BI505" s="2"/>
      <c r="BJ505" s="2"/>
      <c r="BK505" s="2"/>
      <c r="BL505" s="2"/>
      <c r="BM505" s="2"/>
      <c r="BN505" s="2"/>
    </row>
    <row r="506" spans="4:66" customFormat="1" x14ac:dyDescent="0.3">
      <c r="D506" s="201"/>
      <c r="E506" s="2"/>
      <c r="F506" s="2"/>
      <c r="G506" s="2"/>
      <c r="H506" s="2"/>
      <c r="I506" s="2"/>
      <c r="J506" s="2"/>
      <c r="K506" s="2"/>
      <c r="L506" s="2"/>
      <c r="M506" s="2"/>
      <c r="N506" s="2"/>
      <c r="O506" s="2"/>
      <c r="P506" s="2"/>
      <c r="Q506" s="2"/>
      <c r="R506" s="2"/>
      <c r="S506" s="2"/>
      <c r="T506" s="2"/>
      <c r="U506" s="2"/>
      <c r="V506" s="2"/>
      <c r="W506" s="2"/>
      <c r="X506" s="2"/>
      <c r="Y506" s="201"/>
      <c r="AL506" s="2"/>
      <c r="AM506" s="2"/>
      <c r="AN506" s="2"/>
      <c r="AO506" s="2"/>
      <c r="AP506" s="2"/>
      <c r="AQ506" s="2"/>
      <c r="AR506" s="2"/>
      <c r="AS506" s="2"/>
      <c r="AT506" s="201"/>
      <c r="AU506" s="2"/>
      <c r="AV506" s="2"/>
      <c r="AW506" s="2"/>
      <c r="AX506" s="2"/>
      <c r="AY506" s="2"/>
      <c r="AZ506" s="2"/>
      <c r="BA506" s="2"/>
      <c r="BB506" s="2"/>
      <c r="BC506" s="2"/>
      <c r="BD506" s="2"/>
      <c r="BE506" s="2"/>
      <c r="BF506" s="2"/>
      <c r="BG506" s="2"/>
      <c r="BH506" s="2"/>
      <c r="BI506" s="2"/>
      <c r="BJ506" s="2"/>
      <c r="BK506" s="2"/>
      <c r="BL506" s="2"/>
      <c r="BM506" s="2"/>
      <c r="BN506" s="2"/>
    </row>
    <row r="507" spans="4:66" customFormat="1" x14ac:dyDescent="0.3">
      <c r="D507" s="201"/>
      <c r="E507" s="2"/>
      <c r="F507" s="2"/>
      <c r="G507" s="2"/>
      <c r="H507" s="2"/>
      <c r="I507" s="2"/>
      <c r="J507" s="2"/>
      <c r="K507" s="2"/>
      <c r="L507" s="2"/>
      <c r="M507" s="2"/>
      <c r="N507" s="2"/>
      <c r="O507" s="2"/>
      <c r="P507" s="2"/>
      <c r="Q507" s="2"/>
      <c r="R507" s="2"/>
      <c r="S507" s="2"/>
      <c r="T507" s="2"/>
      <c r="U507" s="2"/>
      <c r="V507" s="2"/>
      <c r="W507" s="2"/>
      <c r="X507" s="2"/>
      <c r="Y507" s="201"/>
      <c r="AL507" s="2"/>
      <c r="AM507" s="2"/>
      <c r="AN507" s="2"/>
      <c r="AO507" s="2"/>
      <c r="AP507" s="2"/>
      <c r="AQ507" s="2"/>
      <c r="AR507" s="2"/>
      <c r="AS507" s="2"/>
      <c r="AT507" s="201"/>
      <c r="AU507" s="2"/>
      <c r="AV507" s="2"/>
      <c r="AW507" s="2"/>
      <c r="AX507" s="2"/>
      <c r="AY507" s="2"/>
      <c r="AZ507" s="2"/>
      <c r="BA507" s="2"/>
      <c r="BB507" s="2"/>
      <c r="BC507" s="2"/>
      <c r="BD507" s="2"/>
      <c r="BE507" s="2"/>
      <c r="BF507" s="2"/>
      <c r="BG507" s="2"/>
      <c r="BH507" s="2"/>
      <c r="BI507" s="2"/>
      <c r="BJ507" s="2"/>
      <c r="BK507" s="2"/>
      <c r="BL507" s="2"/>
      <c r="BM507" s="2"/>
      <c r="BN507" s="2"/>
    </row>
    <row r="508" spans="4:66" customFormat="1" x14ac:dyDescent="0.3">
      <c r="D508" s="201"/>
      <c r="E508" s="2"/>
      <c r="F508" s="2"/>
      <c r="G508" s="2"/>
      <c r="H508" s="2"/>
      <c r="I508" s="2"/>
      <c r="J508" s="2"/>
      <c r="K508" s="2"/>
      <c r="L508" s="2"/>
      <c r="M508" s="2"/>
      <c r="N508" s="2"/>
      <c r="O508" s="2"/>
      <c r="P508" s="2"/>
      <c r="Q508" s="2"/>
      <c r="R508" s="2"/>
      <c r="S508" s="2"/>
      <c r="T508" s="2"/>
      <c r="U508" s="2"/>
      <c r="V508" s="2"/>
      <c r="W508" s="2"/>
      <c r="X508" s="2"/>
      <c r="Y508" s="201"/>
      <c r="AL508" s="2"/>
      <c r="AM508" s="2"/>
      <c r="AN508" s="2"/>
      <c r="AO508" s="2"/>
      <c r="AP508" s="2"/>
      <c r="AQ508" s="2"/>
      <c r="AR508" s="2"/>
      <c r="AS508" s="2"/>
      <c r="AT508" s="201"/>
      <c r="AU508" s="2"/>
      <c r="AV508" s="2"/>
      <c r="AW508" s="2"/>
      <c r="AX508" s="2"/>
      <c r="AY508" s="2"/>
      <c r="AZ508" s="2"/>
      <c r="BA508" s="2"/>
      <c r="BB508" s="2"/>
      <c r="BC508" s="2"/>
      <c r="BD508" s="2"/>
      <c r="BE508" s="2"/>
      <c r="BF508" s="2"/>
      <c r="BG508" s="2"/>
      <c r="BH508" s="2"/>
      <c r="BI508" s="2"/>
      <c r="BJ508" s="2"/>
      <c r="BK508" s="2"/>
      <c r="BL508" s="2"/>
      <c r="BM508" s="2"/>
      <c r="BN508" s="2"/>
    </row>
    <row r="509" spans="4:66" customFormat="1" x14ac:dyDescent="0.3">
      <c r="D509" s="201"/>
      <c r="E509" s="2"/>
      <c r="F509" s="2"/>
      <c r="G509" s="2"/>
      <c r="H509" s="2"/>
      <c r="I509" s="2"/>
      <c r="J509" s="2"/>
      <c r="K509" s="2"/>
      <c r="L509" s="2"/>
      <c r="M509" s="2"/>
      <c r="N509" s="2"/>
      <c r="O509" s="2"/>
      <c r="P509" s="2"/>
      <c r="Q509" s="2"/>
      <c r="R509" s="2"/>
      <c r="S509" s="2"/>
      <c r="T509" s="2"/>
      <c r="U509" s="2"/>
      <c r="V509" s="2"/>
      <c r="W509" s="2"/>
      <c r="X509" s="2"/>
      <c r="Y509" s="201"/>
      <c r="AL509" s="2"/>
      <c r="AM509" s="2"/>
      <c r="AN509" s="2"/>
      <c r="AO509" s="2"/>
      <c r="AP509" s="2"/>
      <c r="AQ509" s="2"/>
      <c r="AR509" s="2"/>
      <c r="AS509" s="2"/>
      <c r="AT509" s="201"/>
      <c r="AU509" s="2"/>
      <c r="AV509" s="2"/>
      <c r="AW509" s="2"/>
      <c r="AX509" s="2"/>
      <c r="AY509" s="2"/>
      <c r="AZ509" s="2"/>
      <c r="BA509" s="2"/>
      <c r="BB509" s="2"/>
      <c r="BC509" s="2"/>
      <c r="BD509" s="2"/>
      <c r="BE509" s="2"/>
      <c r="BF509" s="2"/>
      <c r="BG509" s="2"/>
      <c r="BH509" s="2"/>
      <c r="BI509" s="2"/>
      <c r="BJ509" s="2"/>
      <c r="BK509" s="2"/>
      <c r="BL509" s="2"/>
      <c r="BM509" s="2"/>
      <c r="BN509" s="2"/>
    </row>
    <row r="510" spans="4:66" customFormat="1" x14ac:dyDescent="0.3">
      <c r="D510" s="201"/>
      <c r="E510" s="2"/>
      <c r="F510" s="2"/>
      <c r="G510" s="2"/>
      <c r="H510" s="2"/>
      <c r="I510" s="2"/>
      <c r="J510" s="2"/>
      <c r="K510" s="2"/>
      <c r="L510" s="2"/>
      <c r="M510" s="2"/>
      <c r="N510" s="2"/>
      <c r="O510" s="2"/>
      <c r="P510" s="2"/>
      <c r="Q510" s="2"/>
      <c r="R510" s="2"/>
      <c r="S510" s="2"/>
      <c r="T510" s="2"/>
      <c r="U510" s="2"/>
      <c r="V510" s="2"/>
      <c r="W510" s="2"/>
      <c r="X510" s="2"/>
      <c r="Y510" s="201"/>
      <c r="AL510" s="2"/>
      <c r="AM510" s="2"/>
      <c r="AN510" s="2"/>
      <c r="AO510" s="2"/>
      <c r="AP510" s="2"/>
      <c r="AQ510" s="2"/>
      <c r="AR510" s="2"/>
      <c r="AS510" s="2"/>
      <c r="AT510" s="201"/>
      <c r="AU510" s="2"/>
      <c r="AV510" s="2"/>
      <c r="AW510" s="2"/>
      <c r="AX510" s="2"/>
      <c r="AY510" s="2"/>
      <c r="AZ510" s="2"/>
      <c r="BA510" s="2"/>
      <c r="BB510" s="2"/>
      <c r="BC510" s="2"/>
      <c r="BD510" s="2"/>
      <c r="BE510" s="2"/>
      <c r="BF510" s="2"/>
      <c r="BG510" s="2"/>
      <c r="BH510" s="2"/>
      <c r="BI510" s="2"/>
      <c r="BJ510" s="2"/>
      <c r="BK510" s="2"/>
      <c r="BL510" s="2"/>
      <c r="BM510" s="2"/>
      <c r="BN510" s="2"/>
    </row>
    <row r="511" spans="4:66" customFormat="1" x14ac:dyDescent="0.3">
      <c r="D511" s="201"/>
      <c r="E511" s="2"/>
      <c r="F511" s="2"/>
      <c r="G511" s="2"/>
      <c r="H511" s="2"/>
      <c r="I511" s="2"/>
      <c r="J511" s="2"/>
      <c r="K511" s="2"/>
      <c r="L511" s="2"/>
      <c r="M511" s="2"/>
      <c r="N511" s="2"/>
      <c r="O511" s="2"/>
      <c r="P511" s="2"/>
      <c r="Q511" s="2"/>
      <c r="R511" s="2"/>
      <c r="S511" s="2"/>
      <c r="T511" s="2"/>
      <c r="U511" s="2"/>
      <c r="V511" s="2"/>
      <c r="W511" s="2"/>
      <c r="X511" s="2"/>
      <c r="Y511" s="201"/>
      <c r="AL511" s="2"/>
      <c r="AM511" s="2"/>
      <c r="AN511" s="2"/>
      <c r="AO511" s="2"/>
      <c r="AP511" s="2"/>
      <c r="AQ511" s="2"/>
      <c r="AR511" s="2"/>
      <c r="AS511" s="2"/>
      <c r="AT511" s="201"/>
      <c r="AU511" s="2"/>
      <c r="AV511" s="2"/>
      <c r="AW511" s="2"/>
      <c r="AX511" s="2"/>
      <c r="AY511" s="2"/>
      <c r="AZ511" s="2"/>
      <c r="BA511" s="2"/>
      <c r="BB511" s="2"/>
      <c r="BC511" s="2"/>
      <c r="BD511" s="2"/>
      <c r="BE511" s="2"/>
      <c r="BF511" s="2"/>
      <c r="BG511" s="2"/>
      <c r="BH511" s="2"/>
      <c r="BI511" s="2"/>
      <c r="BJ511" s="2"/>
      <c r="BK511" s="2"/>
      <c r="BL511" s="2"/>
      <c r="BM511" s="2"/>
      <c r="BN511" s="2"/>
    </row>
    <row r="512" spans="4:66" customFormat="1" x14ac:dyDescent="0.3">
      <c r="D512" s="201"/>
      <c r="E512" s="2"/>
      <c r="F512" s="2"/>
      <c r="G512" s="2"/>
      <c r="H512" s="2"/>
      <c r="I512" s="2"/>
      <c r="J512" s="2"/>
      <c r="K512" s="2"/>
      <c r="L512" s="2"/>
      <c r="M512" s="2"/>
      <c r="N512" s="2"/>
      <c r="O512" s="2"/>
      <c r="P512" s="2"/>
      <c r="Q512" s="2"/>
      <c r="R512" s="2"/>
      <c r="S512" s="2"/>
      <c r="T512" s="2"/>
      <c r="U512" s="2"/>
      <c r="V512" s="2"/>
      <c r="W512" s="2"/>
      <c r="X512" s="2"/>
      <c r="Y512" s="201"/>
      <c r="AL512" s="2"/>
      <c r="AM512" s="2"/>
      <c r="AN512" s="2"/>
      <c r="AO512" s="2"/>
      <c r="AP512" s="2"/>
      <c r="AQ512" s="2"/>
      <c r="AR512" s="2"/>
      <c r="AS512" s="2"/>
      <c r="AT512" s="201"/>
      <c r="AU512" s="2"/>
      <c r="AV512" s="2"/>
      <c r="AW512" s="2"/>
      <c r="AX512" s="2"/>
      <c r="AY512" s="2"/>
      <c r="AZ512" s="2"/>
      <c r="BA512" s="2"/>
      <c r="BB512" s="2"/>
      <c r="BC512" s="2"/>
      <c r="BD512" s="2"/>
      <c r="BE512" s="2"/>
      <c r="BF512" s="2"/>
      <c r="BG512" s="2"/>
      <c r="BH512" s="2"/>
      <c r="BI512" s="2"/>
      <c r="BJ512" s="2"/>
      <c r="BK512" s="2"/>
      <c r="BL512" s="2"/>
      <c r="BM512" s="2"/>
      <c r="BN512" s="2"/>
    </row>
    <row r="513" spans="4:66" customFormat="1" x14ac:dyDescent="0.3">
      <c r="D513" s="201"/>
      <c r="E513" s="2"/>
      <c r="F513" s="2"/>
      <c r="G513" s="2"/>
      <c r="H513" s="2"/>
      <c r="I513" s="2"/>
      <c r="J513" s="2"/>
      <c r="K513" s="2"/>
      <c r="L513" s="2"/>
      <c r="M513" s="2"/>
      <c r="N513" s="2"/>
      <c r="O513" s="2"/>
      <c r="P513" s="2"/>
      <c r="Q513" s="2"/>
      <c r="R513" s="2"/>
      <c r="S513" s="2"/>
      <c r="T513" s="2"/>
      <c r="U513" s="2"/>
      <c r="V513" s="2"/>
      <c r="W513" s="2"/>
      <c r="X513" s="2"/>
      <c r="Y513" s="201"/>
      <c r="AL513" s="2"/>
      <c r="AM513" s="2"/>
      <c r="AN513" s="2"/>
      <c r="AO513" s="2"/>
      <c r="AP513" s="2"/>
      <c r="AQ513" s="2"/>
      <c r="AR513" s="2"/>
      <c r="AS513" s="2"/>
      <c r="AT513" s="201"/>
      <c r="AU513" s="2"/>
      <c r="AV513" s="2"/>
      <c r="AW513" s="2"/>
      <c r="AX513" s="2"/>
      <c r="AY513" s="2"/>
      <c r="AZ513" s="2"/>
      <c r="BA513" s="2"/>
      <c r="BB513" s="2"/>
      <c r="BC513" s="2"/>
      <c r="BD513" s="2"/>
      <c r="BE513" s="2"/>
      <c r="BF513" s="2"/>
      <c r="BG513" s="2"/>
      <c r="BH513" s="2"/>
      <c r="BI513" s="2"/>
      <c r="BJ513" s="2"/>
      <c r="BK513" s="2"/>
      <c r="BL513" s="2"/>
      <c r="BM513" s="2"/>
      <c r="BN513" s="2"/>
    </row>
    <row r="514" spans="4:66" customFormat="1" x14ac:dyDescent="0.3">
      <c r="D514" s="201"/>
      <c r="E514" s="2"/>
      <c r="F514" s="2"/>
      <c r="G514" s="2"/>
      <c r="H514" s="2"/>
      <c r="I514" s="2"/>
      <c r="J514" s="2"/>
      <c r="K514" s="2"/>
      <c r="L514" s="2"/>
      <c r="M514" s="2"/>
      <c r="N514" s="2"/>
      <c r="O514" s="2"/>
      <c r="P514" s="2"/>
      <c r="Q514" s="2"/>
      <c r="R514" s="2"/>
      <c r="S514" s="2"/>
      <c r="T514" s="2"/>
      <c r="U514" s="2"/>
      <c r="V514" s="2"/>
      <c r="W514" s="2"/>
      <c r="X514" s="2"/>
      <c r="Y514" s="201"/>
      <c r="AL514" s="2"/>
      <c r="AM514" s="2"/>
      <c r="AN514" s="2"/>
      <c r="AO514" s="2"/>
      <c r="AP514" s="2"/>
      <c r="AQ514" s="2"/>
      <c r="AR514" s="2"/>
      <c r="AS514" s="2"/>
      <c r="AT514" s="201"/>
      <c r="AU514" s="2"/>
      <c r="AV514" s="2"/>
      <c r="AW514" s="2"/>
      <c r="AX514" s="2"/>
      <c r="AY514" s="2"/>
      <c r="AZ514" s="2"/>
      <c r="BA514" s="2"/>
      <c r="BB514" s="2"/>
      <c r="BC514" s="2"/>
      <c r="BD514" s="2"/>
      <c r="BE514" s="2"/>
      <c r="BF514" s="2"/>
      <c r="BG514" s="2"/>
      <c r="BH514" s="2"/>
      <c r="BI514" s="2"/>
      <c r="BJ514" s="2"/>
      <c r="BK514" s="2"/>
      <c r="BL514" s="2"/>
      <c r="BM514" s="2"/>
      <c r="BN514" s="2"/>
    </row>
    <row r="515" spans="4:66" customFormat="1" x14ac:dyDescent="0.3">
      <c r="D515" s="201"/>
      <c r="E515" s="2"/>
      <c r="F515" s="2"/>
      <c r="G515" s="2"/>
      <c r="H515" s="2"/>
      <c r="I515" s="2"/>
      <c r="J515" s="2"/>
      <c r="K515" s="2"/>
      <c r="L515" s="2"/>
      <c r="M515" s="2"/>
      <c r="N515" s="2"/>
      <c r="O515" s="2"/>
      <c r="P515" s="2"/>
      <c r="Q515" s="2"/>
      <c r="R515" s="2"/>
      <c r="S515" s="2"/>
      <c r="T515" s="2"/>
      <c r="U515" s="2"/>
      <c r="V515" s="2"/>
      <c r="W515" s="2"/>
      <c r="X515" s="2"/>
      <c r="Y515" s="201"/>
      <c r="AL515" s="2"/>
      <c r="AM515" s="2"/>
      <c r="AN515" s="2"/>
      <c r="AO515" s="2"/>
      <c r="AP515" s="2"/>
      <c r="AQ515" s="2"/>
      <c r="AR515" s="2"/>
      <c r="AS515" s="2"/>
      <c r="AT515" s="201"/>
      <c r="AU515" s="2"/>
      <c r="AV515" s="2"/>
      <c r="AW515" s="2"/>
      <c r="AX515" s="2"/>
      <c r="AY515" s="2"/>
      <c r="AZ515" s="2"/>
      <c r="BA515" s="2"/>
      <c r="BB515" s="2"/>
      <c r="BC515" s="2"/>
      <c r="BD515" s="2"/>
      <c r="BE515" s="2"/>
      <c r="BF515" s="2"/>
      <c r="BG515" s="2"/>
      <c r="BH515" s="2"/>
      <c r="BI515" s="2"/>
      <c r="BJ515" s="2"/>
      <c r="BK515" s="2"/>
      <c r="BL515" s="2"/>
      <c r="BM515" s="2"/>
      <c r="BN515" s="2"/>
    </row>
    <row r="516" spans="4:66" customFormat="1" x14ac:dyDescent="0.3">
      <c r="D516" s="201"/>
      <c r="E516" s="2"/>
      <c r="F516" s="2"/>
      <c r="G516" s="2"/>
      <c r="H516" s="2"/>
      <c r="I516" s="2"/>
      <c r="J516" s="2"/>
      <c r="K516" s="2"/>
      <c r="L516" s="2"/>
      <c r="M516" s="2"/>
      <c r="N516" s="2"/>
      <c r="O516" s="2"/>
      <c r="P516" s="2"/>
      <c r="Q516" s="2"/>
      <c r="R516" s="2"/>
      <c r="S516" s="2"/>
      <c r="T516" s="2"/>
      <c r="U516" s="2"/>
      <c r="V516" s="2"/>
      <c r="W516" s="2"/>
      <c r="X516" s="2"/>
      <c r="Y516" s="201"/>
      <c r="AL516" s="2"/>
      <c r="AM516" s="2"/>
      <c r="AN516" s="2"/>
      <c r="AO516" s="2"/>
      <c r="AP516" s="2"/>
      <c r="AQ516" s="2"/>
      <c r="AR516" s="2"/>
      <c r="AS516" s="2"/>
      <c r="AT516" s="201"/>
      <c r="AU516" s="2"/>
      <c r="AV516" s="2"/>
      <c r="AW516" s="2"/>
      <c r="AX516" s="2"/>
      <c r="AY516" s="2"/>
      <c r="AZ516" s="2"/>
      <c r="BA516" s="2"/>
      <c r="BB516" s="2"/>
      <c r="BC516" s="2"/>
      <c r="BD516" s="2"/>
      <c r="BE516" s="2"/>
      <c r="BF516" s="2"/>
      <c r="BG516" s="2"/>
      <c r="BH516" s="2"/>
      <c r="BI516" s="2"/>
      <c r="BJ516" s="2"/>
      <c r="BK516" s="2"/>
      <c r="BL516" s="2"/>
      <c r="BM516" s="2"/>
      <c r="BN516" s="2"/>
    </row>
    <row r="517" spans="4:66" customFormat="1" x14ac:dyDescent="0.3">
      <c r="D517" s="201"/>
      <c r="E517" s="2"/>
      <c r="F517" s="2"/>
      <c r="G517" s="2"/>
      <c r="H517" s="2"/>
      <c r="I517" s="2"/>
      <c r="J517" s="2"/>
      <c r="K517" s="2"/>
      <c r="L517" s="2"/>
      <c r="M517" s="2"/>
      <c r="N517" s="2"/>
      <c r="O517" s="2"/>
      <c r="P517" s="2"/>
      <c r="Q517" s="2"/>
      <c r="R517" s="2"/>
      <c r="S517" s="2"/>
      <c r="T517" s="2"/>
      <c r="U517" s="2"/>
      <c r="V517" s="2"/>
      <c r="W517" s="2"/>
      <c r="X517" s="2"/>
      <c r="Y517" s="201"/>
      <c r="AL517" s="2"/>
      <c r="AM517" s="2"/>
      <c r="AN517" s="2"/>
      <c r="AO517" s="2"/>
      <c r="AP517" s="2"/>
      <c r="AQ517" s="2"/>
      <c r="AR517" s="2"/>
      <c r="AS517" s="2"/>
      <c r="AT517" s="201"/>
      <c r="AU517" s="2"/>
      <c r="AV517" s="2"/>
      <c r="AW517" s="2"/>
      <c r="AX517" s="2"/>
      <c r="AY517" s="2"/>
      <c r="AZ517" s="2"/>
      <c r="BA517" s="2"/>
      <c r="BB517" s="2"/>
      <c r="BC517" s="2"/>
      <c r="BD517" s="2"/>
      <c r="BE517" s="2"/>
      <c r="BF517" s="2"/>
      <c r="BG517" s="2"/>
      <c r="BH517" s="2"/>
      <c r="BI517" s="2"/>
      <c r="BJ517" s="2"/>
      <c r="BK517" s="2"/>
      <c r="BL517" s="2"/>
      <c r="BM517" s="2"/>
      <c r="BN517" s="2"/>
    </row>
    <row r="518" spans="4:66" customFormat="1" x14ac:dyDescent="0.3">
      <c r="D518" s="201"/>
      <c r="E518" s="2"/>
      <c r="F518" s="2"/>
      <c r="G518" s="2"/>
      <c r="H518" s="2"/>
      <c r="I518" s="2"/>
      <c r="J518" s="2"/>
      <c r="K518" s="2"/>
      <c r="L518" s="2"/>
      <c r="M518" s="2"/>
      <c r="N518" s="2"/>
      <c r="O518" s="2"/>
      <c r="P518" s="2"/>
      <c r="Q518" s="2"/>
      <c r="R518" s="2"/>
      <c r="S518" s="2"/>
      <c r="T518" s="2"/>
      <c r="U518" s="2"/>
      <c r="V518" s="2"/>
      <c r="W518" s="2"/>
      <c r="X518" s="2"/>
      <c r="Y518" s="201"/>
      <c r="AL518" s="2"/>
      <c r="AM518" s="2"/>
      <c r="AN518" s="2"/>
      <c r="AO518" s="2"/>
      <c r="AP518" s="2"/>
      <c r="AQ518" s="2"/>
      <c r="AR518" s="2"/>
      <c r="AS518" s="2"/>
      <c r="AT518" s="201"/>
      <c r="AU518" s="2"/>
      <c r="AV518" s="2"/>
      <c r="AW518" s="2"/>
      <c r="AX518" s="2"/>
      <c r="AY518" s="2"/>
      <c r="AZ518" s="2"/>
      <c r="BA518" s="2"/>
      <c r="BB518" s="2"/>
      <c r="BC518" s="2"/>
      <c r="BD518" s="2"/>
      <c r="BE518" s="2"/>
      <c r="BF518" s="2"/>
      <c r="BG518" s="2"/>
      <c r="BH518" s="2"/>
      <c r="BI518" s="2"/>
      <c r="BJ518" s="2"/>
      <c r="BK518" s="2"/>
      <c r="BL518" s="2"/>
      <c r="BM518" s="2"/>
      <c r="BN518" s="2"/>
    </row>
    <row r="519" spans="4:66" customFormat="1" x14ac:dyDescent="0.3">
      <c r="D519" s="201"/>
      <c r="E519" s="2"/>
      <c r="F519" s="2"/>
      <c r="G519" s="2"/>
      <c r="H519" s="2"/>
      <c r="I519" s="2"/>
      <c r="J519" s="2"/>
      <c r="K519" s="2"/>
      <c r="L519" s="2"/>
      <c r="M519" s="2"/>
      <c r="N519" s="2"/>
      <c r="O519" s="2"/>
      <c r="P519" s="2"/>
      <c r="Q519" s="2"/>
      <c r="R519" s="2"/>
      <c r="S519" s="2"/>
      <c r="T519" s="2"/>
      <c r="U519" s="2"/>
      <c r="V519" s="2"/>
      <c r="W519" s="2"/>
      <c r="X519" s="2"/>
      <c r="Y519" s="201"/>
      <c r="AL519" s="2"/>
      <c r="AM519" s="2"/>
      <c r="AN519" s="2"/>
      <c r="AO519" s="2"/>
      <c r="AP519" s="2"/>
      <c r="AQ519" s="2"/>
      <c r="AR519" s="2"/>
      <c r="AS519" s="2"/>
      <c r="AT519" s="201"/>
      <c r="AU519" s="2"/>
      <c r="AV519" s="2"/>
      <c r="AW519" s="2"/>
      <c r="AX519" s="2"/>
      <c r="AY519" s="2"/>
      <c r="AZ519" s="2"/>
      <c r="BA519" s="2"/>
      <c r="BB519" s="2"/>
      <c r="BC519" s="2"/>
      <c r="BD519" s="2"/>
      <c r="BE519" s="2"/>
      <c r="BF519" s="2"/>
      <c r="BG519" s="2"/>
      <c r="BH519" s="2"/>
      <c r="BI519" s="2"/>
      <c r="BJ519" s="2"/>
      <c r="BK519" s="2"/>
      <c r="BL519" s="2"/>
      <c r="BM519" s="2"/>
      <c r="BN519" s="2"/>
    </row>
    <row r="520" spans="4:66" customFormat="1" x14ac:dyDescent="0.3">
      <c r="D520" s="201"/>
      <c r="E520" s="2"/>
      <c r="F520" s="2"/>
      <c r="G520" s="2"/>
      <c r="H520" s="2"/>
      <c r="I520" s="2"/>
      <c r="J520" s="2"/>
      <c r="K520" s="2"/>
      <c r="L520" s="2"/>
      <c r="M520" s="2"/>
      <c r="N520" s="2"/>
      <c r="O520" s="2"/>
      <c r="P520" s="2"/>
      <c r="Q520" s="2"/>
      <c r="R520" s="2"/>
      <c r="S520" s="2"/>
      <c r="T520" s="2"/>
      <c r="U520" s="2"/>
      <c r="V520" s="2"/>
      <c r="W520" s="2"/>
      <c r="X520" s="2"/>
      <c r="Y520" s="201"/>
      <c r="AL520" s="2"/>
      <c r="AM520" s="2"/>
      <c r="AN520" s="2"/>
      <c r="AO520" s="2"/>
      <c r="AP520" s="2"/>
      <c r="AQ520" s="2"/>
      <c r="AR520" s="2"/>
      <c r="AS520" s="2"/>
      <c r="AT520" s="201"/>
      <c r="AU520" s="2"/>
      <c r="AV520" s="2"/>
      <c r="AW520" s="2"/>
      <c r="AX520" s="2"/>
      <c r="AY520" s="2"/>
      <c r="AZ520" s="2"/>
      <c r="BA520" s="2"/>
      <c r="BB520" s="2"/>
      <c r="BC520" s="2"/>
      <c r="BD520" s="2"/>
      <c r="BE520" s="2"/>
      <c r="BF520" s="2"/>
      <c r="BG520" s="2"/>
      <c r="BH520" s="2"/>
      <c r="BI520" s="2"/>
      <c r="BJ520" s="2"/>
      <c r="BK520" s="2"/>
      <c r="BL520" s="2"/>
      <c r="BM520" s="2"/>
      <c r="BN520" s="2"/>
    </row>
    <row r="521" spans="4:66" customFormat="1" x14ac:dyDescent="0.3">
      <c r="D521" s="201"/>
      <c r="E521" s="2"/>
      <c r="F521" s="2"/>
      <c r="G521" s="2"/>
      <c r="H521" s="2"/>
      <c r="I521" s="2"/>
      <c r="J521" s="2"/>
      <c r="K521" s="2"/>
      <c r="L521" s="2"/>
      <c r="M521" s="2"/>
      <c r="N521" s="2"/>
      <c r="O521" s="2"/>
      <c r="P521" s="2"/>
      <c r="Q521" s="2"/>
      <c r="R521" s="2"/>
      <c r="S521" s="2"/>
      <c r="T521" s="2"/>
      <c r="U521" s="2"/>
      <c r="V521" s="2"/>
      <c r="W521" s="2"/>
      <c r="X521" s="2"/>
      <c r="Y521" s="201"/>
      <c r="AL521" s="2"/>
      <c r="AM521" s="2"/>
      <c r="AN521" s="2"/>
      <c r="AO521" s="2"/>
      <c r="AP521" s="2"/>
      <c r="AQ521" s="2"/>
      <c r="AR521" s="2"/>
      <c r="AS521" s="2"/>
      <c r="AT521" s="201"/>
      <c r="AU521" s="2"/>
      <c r="AV521" s="2"/>
      <c r="AW521" s="2"/>
      <c r="AX521" s="2"/>
      <c r="AY521" s="2"/>
      <c r="AZ521" s="2"/>
      <c r="BA521" s="2"/>
      <c r="BB521" s="2"/>
      <c r="BC521" s="2"/>
      <c r="BD521" s="2"/>
      <c r="BE521" s="2"/>
      <c r="BF521" s="2"/>
      <c r="BG521" s="2"/>
      <c r="BH521" s="2"/>
      <c r="BI521" s="2"/>
      <c r="BJ521" s="2"/>
      <c r="BK521" s="2"/>
      <c r="BL521" s="2"/>
      <c r="BM521" s="2"/>
      <c r="BN521" s="2"/>
    </row>
    <row r="522" spans="4:66" customFormat="1" x14ac:dyDescent="0.3">
      <c r="D522" s="201"/>
      <c r="E522" s="2"/>
      <c r="F522" s="2"/>
      <c r="G522" s="2"/>
      <c r="H522" s="2"/>
      <c r="I522" s="2"/>
      <c r="J522" s="2"/>
      <c r="K522" s="2"/>
      <c r="L522" s="2"/>
      <c r="M522" s="2"/>
      <c r="N522" s="2"/>
      <c r="O522" s="2"/>
      <c r="P522" s="2"/>
      <c r="Q522" s="2"/>
      <c r="R522" s="2"/>
      <c r="S522" s="2"/>
      <c r="T522" s="2"/>
      <c r="U522" s="2"/>
      <c r="V522" s="2"/>
      <c r="W522" s="2"/>
      <c r="X522" s="2"/>
      <c r="Y522" s="201"/>
      <c r="AL522" s="2"/>
      <c r="AM522" s="2"/>
      <c r="AN522" s="2"/>
      <c r="AO522" s="2"/>
      <c r="AP522" s="2"/>
      <c r="AQ522" s="2"/>
      <c r="AR522" s="2"/>
      <c r="AS522" s="2"/>
      <c r="AT522" s="201"/>
      <c r="AU522" s="2"/>
      <c r="AV522" s="2"/>
      <c r="AW522" s="2"/>
      <c r="AX522" s="2"/>
      <c r="AY522" s="2"/>
      <c r="AZ522" s="2"/>
      <c r="BA522" s="2"/>
      <c r="BB522" s="2"/>
      <c r="BC522" s="2"/>
      <c r="BD522" s="2"/>
      <c r="BE522" s="2"/>
      <c r="BF522" s="2"/>
      <c r="BG522" s="2"/>
      <c r="BH522" s="2"/>
      <c r="BI522" s="2"/>
      <c r="BJ522" s="2"/>
      <c r="BK522" s="2"/>
      <c r="BL522" s="2"/>
      <c r="BM522" s="2"/>
      <c r="BN522" s="2"/>
    </row>
    <row r="523" spans="4:66" customFormat="1" x14ac:dyDescent="0.3">
      <c r="D523" s="201"/>
      <c r="E523" s="2"/>
      <c r="F523" s="2"/>
      <c r="G523" s="2"/>
      <c r="H523" s="2"/>
      <c r="I523" s="2"/>
      <c r="J523" s="2"/>
      <c r="K523" s="2"/>
      <c r="L523" s="2"/>
      <c r="M523" s="2"/>
      <c r="N523" s="2"/>
      <c r="O523" s="2"/>
      <c r="P523" s="2"/>
      <c r="Q523" s="2"/>
      <c r="R523" s="2"/>
      <c r="S523" s="2"/>
      <c r="T523" s="2"/>
      <c r="U523" s="2"/>
      <c r="V523" s="2"/>
      <c r="W523" s="2"/>
      <c r="X523" s="2"/>
      <c r="Y523" s="201"/>
      <c r="AL523" s="2"/>
      <c r="AM523" s="2"/>
      <c r="AN523" s="2"/>
      <c r="AO523" s="2"/>
      <c r="AP523" s="2"/>
      <c r="AQ523" s="2"/>
      <c r="AR523" s="2"/>
      <c r="AS523" s="2"/>
      <c r="AT523" s="201"/>
      <c r="AU523" s="2"/>
      <c r="AV523" s="2"/>
      <c r="AW523" s="2"/>
      <c r="AX523" s="2"/>
      <c r="AY523" s="2"/>
      <c r="AZ523" s="2"/>
      <c r="BA523" s="2"/>
      <c r="BB523" s="2"/>
      <c r="BC523" s="2"/>
      <c r="BD523" s="2"/>
      <c r="BE523" s="2"/>
      <c r="BF523" s="2"/>
      <c r="BG523" s="2"/>
      <c r="BH523" s="2"/>
      <c r="BI523" s="2"/>
      <c r="BJ523" s="2"/>
      <c r="BK523" s="2"/>
      <c r="BL523" s="2"/>
      <c r="BM523" s="2"/>
      <c r="BN523" s="2"/>
    </row>
    <row r="524" spans="4:66" customFormat="1" x14ac:dyDescent="0.3">
      <c r="D524" s="201"/>
      <c r="E524" s="2"/>
      <c r="F524" s="2"/>
      <c r="G524" s="2"/>
      <c r="H524" s="2"/>
      <c r="I524" s="2"/>
      <c r="J524" s="2"/>
      <c r="K524" s="2"/>
      <c r="L524" s="2"/>
      <c r="M524" s="2"/>
      <c r="N524" s="2"/>
      <c r="O524" s="2"/>
      <c r="P524" s="2"/>
      <c r="Q524" s="2"/>
      <c r="R524" s="2"/>
      <c r="S524" s="2"/>
      <c r="T524" s="2"/>
      <c r="U524" s="2"/>
      <c r="V524" s="2"/>
      <c r="W524" s="2"/>
      <c r="X524" s="2"/>
      <c r="Y524" s="201"/>
      <c r="AL524" s="2"/>
      <c r="AM524" s="2"/>
      <c r="AN524" s="2"/>
      <c r="AO524" s="2"/>
      <c r="AP524" s="2"/>
      <c r="AQ524" s="2"/>
      <c r="AR524" s="2"/>
      <c r="AS524" s="2"/>
      <c r="AT524" s="201"/>
      <c r="AU524" s="2"/>
      <c r="AV524" s="2"/>
      <c r="AW524" s="2"/>
      <c r="AX524" s="2"/>
      <c r="AY524" s="2"/>
      <c r="AZ524" s="2"/>
      <c r="BA524" s="2"/>
      <c r="BB524" s="2"/>
      <c r="BC524" s="2"/>
      <c r="BD524" s="2"/>
      <c r="BE524" s="2"/>
      <c r="BF524" s="2"/>
      <c r="BG524" s="2"/>
      <c r="BH524" s="2"/>
      <c r="BI524" s="2"/>
      <c r="BJ524" s="2"/>
      <c r="BK524" s="2"/>
      <c r="BL524" s="2"/>
      <c r="BM524" s="2"/>
      <c r="BN524" s="2"/>
    </row>
    <row r="525" spans="4:66" customFormat="1" x14ac:dyDescent="0.3">
      <c r="D525" s="201"/>
      <c r="E525" s="2"/>
      <c r="F525" s="2"/>
      <c r="G525" s="2"/>
      <c r="H525" s="2"/>
      <c r="I525" s="2"/>
      <c r="J525" s="2"/>
      <c r="K525" s="2"/>
      <c r="L525" s="2"/>
      <c r="M525" s="2"/>
      <c r="N525" s="2"/>
      <c r="O525" s="2"/>
      <c r="P525" s="2"/>
      <c r="Q525" s="2"/>
      <c r="R525" s="2"/>
      <c r="S525" s="2"/>
      <c r="T525" s="2"/>
      <c r="U525" s="2"/>
      <c r="V525" s="2"/>
      <c r="W525" s="2"/>
      <c r="X525" s="2"/>
      <c r="Y525" s="201"/>
      <c r="AL525" s="2"/>
      <c r="AM525" s="2"/>
      <c r="AN525" s="2"/>
      <c r="AO525" s="2"/>
      <c r="AP525" s="2"/>
      <c r="AQ525" s="2"/>
      <c r="AR525" s="2"/>
      <c r="AS525" s="2"/>
      <c r="AT525" s="201"/>
      <c r="AU525" s="2"/>
      <c r="AV525" s="2"/>
      <c r="AW525" s="2"/>
      <c r="AX525" s="2"/>
      <c r="AY525" s="2"/>
      <c r="AZ525" s="2"/>
      <c r="BA525" s="2"/>
      <c r="BB525" s="2"/>
      <c r="BC525" s="2"/>
      <c r="BD525" s="2"/>
      <c r="BE525" s="2"/>
      <c r="BF525" s="2"/>
      <c r="BG525" s="2"/>
      <c r="BH525" s="2"/>
      <c r="BI525" s="2"/>
      <c r="BJ525" s="2"/>
      <c r="BK525" s="2"/>
      <c r="BL525" s="2"/>
      <c r="BM525" s="2"/>
      <c r="BN525" s="2"/>
    </row>
    <row r="526" spans="4:66" customFormat="1" x14ac:dyDescent="0.3">
      <c r="D526" s="201"/>
      <c r="E526" s="2"/>
      <c r="F526" s="2"/>
      <c r="G526" s="2"/>
      <c r="H526" s="2"/>
      <c r="I526" s="2"/>
      <c r="J526" s="2"/>
      <c r="K526" s="2"/>
      <c r="L526" s="2"/>
      <c r="M526" s="2"/>
      <c r="N526" s="2"/>
      <c r="O526" s="2"/>
      <c r="P526" s="2"/>
      <c r="Q526" s="2"/>
      <c r="R526" s="2"/>
      <c r="S526" s="2"/>
      <c r="T526" s="2"/>
      <c r="U526" s="2"/>
      <c r="V526" s="2"/>
      <c r="W526" s="2"/>
      <c r="X526" s="2"/>
      <c r="Y526" s="201"/>
      <c r="AL526" s="2"/>
      <c r="AM526" s="2"/>
      <c r="AN526" s="2"/>
      <c r="AO526" s="2"/>
      <c r="AP526" s="2"/>
      <c r="AQ526" s="2"/>
      <c r="AR526" s="2"/>
      <c r="AS526" s="2"/>
      <c r="AT526" s="201"/>
      <c r="AU526" s="2"/>
      <c r="AV526" s="2"/>
      <c r="AW526" s="2"/>
      <c r="AX526" s="2"/>
      <c r="AY526" s="2"/>
      <c r="AZ526" s="2"/>
      <c r="BA526" s="2"/>
      <c r="BB526" s="2"/>
      <c r="BC526" s="2"/>
      <c r="BD526" s="2"/>
      <c r="BE526" s="2"/>
      <c r="BF526" s="2"/>
      <c r="BG526" s="2"/>
      <c r="BH526" s="2"/>
      <c r="BI526" s="2"/>
      <c r="BJ526" s="2"/>
      <c r="BK526" s="2"/>
      <c r="BL526" s="2"/>
      <c r="BM526" s="2"/>
      <c r="BN526" s="2"/>
    </row>
    <row r="527" spans="4:66" customFormat="1" x14ac:dyDescent="0.3">
      <c r="D527" s="201"/>
      <c r="E527" s="2"/>
      <c r="F527" s="2"/>
      <c r="G527" s="2"/>
      <c r="H527" s="2"/>
      <c r="I527" s="2"/>
      <c r="J527" s="2"/>
      <c r="K527" s="2"/>
      <c r="L527" s="2"/>
      <c r="M527" s="2"/>
      <c r="N527" s="2"/>
      <c r="O527" s="2"/>
      <c r="P527" s="2"/>
      <c r="Q527" s="2"/>
      <c r="R527" s="2"/>
      <c r="S527" s="2"/>
      <c r="T527" s="2"/>
      <c r="U527" s="2"/>
      <c r="V527" s="2"/>
      <c r="W527" s="2"/>
      <c r="X527" s="2"/>
      <c r="Y527" s="201"/>
      <c r="AL527" s="2"/>
      <c r="AM527" s="2"/>
      <c r="AN527" s="2"/>
      <c r="AO527" s="2"/>
      <c r="AP527" s="2"/>
      <c r="AQ527" s="2"/>
      <c r="AR527" s="2"/>
      <c r="AS527" s="2"/>
      <c r="AT527" s="201"/>
      <c r="AU527" s="2"/>
      <c r="AV527" s="2"/>
      <c r="AW527" s="2"/>
      <c r="AX527" s="2"/>
      <c r="AY527" s="2"/>
      <c r="AZ527" s="2"/>
      <c r="BA527" s="2"/>
      <c r="BB527" s="2"/>
      <c r="BC527" s="2"/>
      <c r="BD527" s="2"/>
      <c r="BE527" s="2"/>
      <c r="BF527" s="2"/>
      <c r="BG527" s="2"/>
      <c r="BH527" s="2"/>
      <c r="BI527" s="2"/>
      <c r="BJ527" s="2"/>
      <c r="BK527" s="2"/>
      <c r="BL527" s="2"/>
      <c r="BM527" s="2"/>
      <c r="BN527" s="2"/>
    </row>
    <row r="528" spans="4:66" customFormat="1" x14ac:dyDescent="0.3">
      <c r="D528" s="201"/>
      <c r="E528" s="2"/>
      <c r="F528" s="2"/>
      <c r="G528" s="2"/>
      <c r="H528" s="2"/>
      <c r="I528" s="2"/>
      <c r="J528" s="2"/>
      <c r="K528" s="2"/>
      <c r="L528" s="2"/>
      <c r="M528" s="2"/>
      <c r="N528" s="2"/>
      <c r="O528" s="2"/>
      <c r="P528" s="2"/>
      <c r="Q528" s="2"/>
      <c r="R528" s="2"/>
      <c r="S528" s="2"/>
      <c r="T528" s="2"/>
      <c r="U528" s="2"/>
      <c r="V528" s="2"/>
      <c r="W528" s="2"/>
      <c r="X528" s="2"/>
      <c r="Y528" s="201"/>
      <c r="AL528" s="2"/>
      <c r="AM528" s="2"/>
      <c r="AN528" s="2"/>
      <c r="AO528" s="2"/>
      <c r="AP528" s="2"/>
      <c r="AQ528" s="2"/>
      <c r="AR528" s="2"/>
      <c r="AS528" s="2"/>
      <c r="AT528" s="201"/>
      <c r="AU528" s="2"/>
      <c r="AV528" s="2"/>
      <c r="AW528" s="2"/>
      <c r="AX528" s="2"/>
      <c r="AY528" s="2"/>
      <c r="AZ528" s="2"/>
      <c r="BA528" s="2"/>
      <c r="BB528" s="2"/>
      <c r="BC528" s="2"/>
      <c r="BD528" s="2"/>
      <c r="BE528" s="2"/>
      <c r="BF528" s="2"/>
      <c r="BG528" s="2"/>
      <c r="BH528" s="2"/>
      <c r="BI528" s="2"/>
      <c r="BJ528" s="2"/>
      <c r="BK528" s="2"/>
      <c r="BL528" s="2"/>
      <c r="BM528" s="2"/>
      <c r="BN528" s="2"/>
    </row>
    <row r="529" spans="4:66" customFormat="1" x14ac:dyDescent="0.3">
      <c r="D529" s="201"/>
      <c r="E529" s="2"/>
      <c r="F529" s="2"/>
      <c r="G529" s="2"/>
      <c r="H529" s="2"/>
      <c r="I529" s="2"/>
      <c r="J529" s="2"/>
      <c r="K529" s="2"/>
      <c r="L529" s="2"/>
      <c r="M529" s="2"/>
      <c r="N529" s="2"/>
      <c r="O529" s="2"/>
      <c r="P529" s="2"/>
      <c r="Q529" s="2"/>
      <c r="R529" s="2"/>
      <c r="S529" s="2"/>
      <c r="T529" s="2"/>
      <c r="U529" s="2"/>
      <c r="V529" s="2"/>
      <c r="W529" s="2"/>
      <c r="X529" s="2"/>
      <c r="Y529" s="201"/>
      <c r="AL529" s="2"/>
      <c r="AM529" s="2"/>
      <c r="AN529" s="2"/>
      <c r="AO529" s="2"/>
      <c r="AP529" s="2"/>
      <c r="AQ529" s="2"/>
      <c r="AR529" s="2"/>
      <c r="AS529" s="2"/>
      <c r="AT529" s="201"/>
      <c r="AU529" s="2"/>
      <c r="AV529" s="2"/>
      <c r="AW529" s="2"/>
      <c r="AX529" s="2"/>
      <c r="AY529" s="2"/>
      <c r="AZ529" s="2"/>
      <c r="BA529" s="2"/>
      <c r="BB529" s="2"/>
      <c r="BC529" s="2"/>
      <c r="BD529" s="2"/>
      <c r="BE529" s="2"/>
      <c r="BF529" s="2"/>
      <c r="BG529" s="2"/>
      <c r="BH529" s="2"/>
      <c r="BI529" s="2"/>
      <c r="BJ529" s="2"/>
      <c r="BK529" s="2"/>
      <c r="BL529" s="2"/>
      <c r="BM529" s="2"/>
      <c r="BN529" s="2"/>
    </row>
    <row r="530" spans="4:66" customFormat="1" x14ac:dyDescent="0.3">
      <c r="D530" s="201"/>
      <c r="E530" s="2"/>
      <c r="F530" s="2"/>
      <c r="G530" s="2"/>
      <c r="H530" s="2"/>
      <c r="I530" s="2"/>
      <c r="J530" s="2"/>
      <c r="K530" s="2"/>
      <c r="L530" s="2"/>
      <c r="M530" s="2"/>
      <c r="N530" s="2"/>
      <c r="O530" s="2"/>
      <c r="P530" s="2"/>
      <c r="Q530" s="2"/>
      <c r="R530" s="2"/>
      <c r="S530" s="2"/>
      <c r="T530" s="2"/>
      <c r="U530" s="2"/>
      <c r="V530" s="2"/>
      <c r="W530" s="2"/>
      <c r="X530" s="2"/>
      <c r="Y530" s="201"/>
      <c r="AL530" s="2"/>
      <c r="AM530" s="2"/>
      <c r="AN530" s="2"/>
      <c r="AO530" s="2"/>
      <c r="AP530" s="2"/>
      <c r="AQ530" s="2"/>
      <c r="AR530" s="2"/>
      <c r="AS530" s="2"/>
      <c r="AT530" s="201"/>
      <c r="AU530" s="2"/>
      <c r="AV530" s="2"/>
      <c r="AW530" s="2"/>
      <c r="AX530" s="2"/>
      <c r="AY530" s="2"/>
      <c r="AZ530" s="2"/>
      <c r="BA530" s="2"/>
      <c r="BB530" s="2"/>
      <c r="BC530" s="2"/>
      <c r="BD530" s="2"/>
      <c r="BE530" s="2"/>
      <c r="BF530" s="2"/>
      <c r="BG530" s="2"/>
      <c r="BH530" s="2"/>
      <c r="BI530" s="2"/>
      <c r="BJ530" s="2"/>
      <c r="BK530" s="2"/>
      <c r="BL530" s="2"/>
      <c r="BM530" s="2"/>
      <c r="BN530" s="2"/>
    </row>
    <row r="531" spans="4:66" customFormat="1" x14ac:dyDescent="0.3">
      <c r="D531" s="201"/>
      <c r="E531" s="2"/>
      <c r="F531" s="2"/>
      <c r="G531" s="2"/>
      <c r="H531" s="2"/>
      <c r="I531" s="2"/>
      <c r="J531" s="2"/>
      <c r="K531" s="2"/>
      <c r="L531" s="2"/>
      <c r="M531" s="2"/>
      <c r="N531" s="2"/>
      <c r="O531" s="2"/>
      <c r="P531" s="2"/>
      <c r="Q531" s="2"/>
      <c r="R531" s="2"/>
      <c r="S531" s="2"/>
      <c r="T531" s="2"/>
      <c r="U531" s="2"/>
      <c r="V531" s="2"/>
      <c r="W531" s="2"/>
      <c r="X531" s="2"/>
      <c r="Y531" s="201"/>
      <c r="AL531" s="2"/>
      <c r="AM531" s="2"/>
      <c r="AN531" s="2"/>
      <c r="AO531" s="2"/>
      <c r="AP531" s="2"/>
      <c r="AQ531" s="2"/>
      <c r="AR531" s="2"/>
      <c r="AS531" s="2"/>
      <c r="AT531" s="201"/>
      <c r="AU531" s="2"/>
      <c r="AV531" s="2"/>
      <c r="AW531" s="2"/>
      <c r="AX531" s="2"/>
      <c r="AY531" s="2"/>
      <c r="AZ531" s="2"/>
      <c r="BA531" s="2"/>
      <c r="BB531" s="2"/>
      <c r="BC531" s="2"/>
      <c r="BD531" s="2"/>
      <c r="BE531" s="2"/>
      <c r="BF531" s="2"/>
      <c r="BG531" s="2"/>
      <c r="BH531" s="2"/>
      <c r="BI531" s="2"/>
      <c r="BJ531" s="2"/>
      <c r="BK531" s="2"/>
      <c r="BL531" s="2"/>
      <c r="BM531" s="2"/>
      <c r="BN531" s="2"/>
    </row>
    <row r="532" spans="4:66" customFormat="1" x14ac:dyDescent="0.3">
      <c r="D532" s="201"/>
      <c r="E532" s="2"/>
      <c r="F532" s="2"/>
      <c r="G532" s="2"/>
      <c r="H532" s="2"/>
      <c r="I532" s="2"/>
      <c r="J532" s="2"/>
      <c r="K532" s="2"/>
      <c r="L532" s="2"/>
      <c r="M532" s="2"/>
      <c r="N532" s="2"/>
      <c r="O532" s="2"/>
      <c r="P532" s="2"/>
      <c r="Q532" s="2"/>
      <c r="R532" s="2"/>
      <c r="S532" s="2"/>
      <c r="T532" s="2"/>
      <c r="U532" s="2"/>
      <c r="V532" s="2"/>
      <c r="W532" s="2"/>
      <c r="X532" s="2"/>
      <c r="Y532" s="201"/>
      <c r="AL532" s="2"/>
      <c r="AM532" s="2"/>
      <c r="AN532" s="2"/>
      <c r="AO532" s="2"/>
      <c r="AP532" s="2"/>
      <c r="AQ532" s="2"/>
      <c r="AR532" s="2"/>
      <c r="AS532" s="2"/>
      <c r="AT532" s="201"/>
      <c r="AU532" s="2"/>
      <c r="AV532" s="2"/>
      <c r="AW532" s="2"/>
      <c r="AX532" s="2"/>
      <c r="AY532" s="2"/>
      <c r="AZ532" s="2"/>
      <c r="BA532" s="2"/>
      <c r="BB532" s="2"/>
      <c r="BC532" s="2"/>
      <c r="BD532" s="2"/>
      <c r="BE532" s="2"/>
      <c r="BF532" s="2"/>
      <c r="BG532" s="2"/>
      <c r="BH532" s="2"/>
      <c r="BI532" s="2"/>
      <c r="BJ532" s="2"/>
      <c r="BK532" s="2"/>
      <c r="BL532" s="2"/>
      <c r="BM532" s="2"/>
      <c r="BN532" s="2"/>
    </row>
    <row r="533" spans="4:66" customFormat="1" x14ac:dyDescent="0.3">
      <c r="D533" s="201"/>
      <c r="E533" s="2"/>
      <c r="F533" s="2"/>
      <c r="G533" s="2"/>
      <c r="H533" s="2"/>
      <c r="I533" s="2"/>
      <c r="J533" s="2"/>
      <c r="K533" s="2"/>
      <c r="L533" s="2"/>
      <c r="M533" s="2"/>
      <c r="N533" s="2"/>
      <c r="O533" s="2"/>
      <c r="P533" s="2"/>
      <c r="Q533" s="2"/>
      <c r="R533" s="2"/>
      <c r="S533" s="2"/>
      <c r="T533" s="2"/>
      <c r="U533" s="2"/>
      <c r="V533" s="2"/>
      <c r="W533" s="2"/>
      <c r="X533" s="2"/>
      <c r="Y533" s="201"/>
      <c r="AL533" s="2"/>
      <c r="AM533" s="2"/>
      <c r="AN533" s="2"/>
      <c r="AO533" s="2"/>
      <c r="AP533" s="2"/>
      <c r="AQ533" s="2"/>
      <c r="AR533" s="2"/>
      <c r="AS533" s="2"/>
      <c r="AT533" s="201"/>
      <c r="AU533" s="2"/>
      <c r="AV533" s="2"/>
      <c r="AW533" s="2"/>
      <c r="AX533" s="2"/>
      <c r="AY533" s="2"/>
      <c r="AZ533" s="2"/>
      <c r="BA533" s="2"/>
      <c r="BB533" s="2"/>
      <c r="BC533" s="2"/>
      <c r="BD533" s="2"/>
      <c r="BE533" s="2"/>
      <c r="BF533" s="2"/>
      <c r="BG533" s="2"/>
      <c r="BH533" s="2"/>
      <c r="BI533" s="2"/>
      <c r="BJ533" s="2"/>
      <c r="BK533" s="2"/>
      <c r="BL533" s="2"/>
      <c r="BM533" s="2"/>
      <c r="BN533" s="2"/>
    </row>
    <row r="534" spans="4:66" customFormat="1" x14ac:dyDescent="0.3">
      <c r="D534" s="201"/>
      <c r="E534" s="2"/>
      <c r="F534" s="2"/>
      <c r="G534" s="2"/>
      <c r="H534" s="2"/>
      <c r="I534" s="2"/>
      <c r="J534" s="2"/>
      <c r="K534" s="2"/>
      <c r="L534" s="2"/>
      <c r="M534" s="2"/>
      <c r="N534" s="2"/>
      <c r="O534" s="2"/>
      <c r="P534" s="2"/>
      <c r="Q534" s="2"/>
      <c r="R534" s="2"/>
      <c r="S534" s="2"/>
      <c r="T534" s="2"/>
      <c r="U534" s="2"/>
      <c r="V534" s="2"/>
      <c r="W534" s="2"/>
      <c r="X534" s="2"/>
      <c r="Y534" s="201"/>
      <c r="AL534" s="2"/>
      <c r="AM534" s="2"/>
      <c r="AN534" s="2"/>
      <c r="AO534" s="2"/>
      <c r="AP534" s="2"/>
      <c r="AQ534" s="2"/>
      <c r="AR534" s="2"/>
      <c r="AS534" s="2"/>
      <c r="AT534" s="201"/>
      <c r="AU534" s="2"/>
      <c r="AV534" s="2"/>
      <c r="AW534" s="2"/>
      <c r="AX534" s="2"/>
      <c r="AY534" s="2"/>
      <c r="AZ534" s="2"/>
      <c r="BA534" s="2"/>
      <c r="BB534" s="2"/>
      <c r="BC534" s="2"/>
      <c r="BD534" s="2"/>
      <c r="BE534" s="2"/>
      <c r="BF534" s="2"/>
      <c r="BG534" s="2"/>
      <c r="BH534" s="2"/>
      <c r="BI534" s="2"/>
      <c r="BJ534" s="2"/>
      <c r="BK534" s="2"/>
      <c r="BL534" s="2"/>
      <c r="BM534" s="2"/>
      <c r="BN534" s="2"/>
    </row>
    <row r="535" spans="4:66" customFormat="1" x14ac:dyDescent="0.3">
      <c r="D535" s="201"/>
      <c r="E535" s="2"/>
      <c r="F535" s="2"/>
      <c r="G535" s="2"/>
      <c r="H535" s="2"/>
      <c r="I535" s="2"/>
      <c r="J535" s="2"/>
      <c r="K535" s="2"/>
      <c r="L535" s="2"/>
      <c r="M535" s="2"/>
      <c r="N535" s="2"/>
      <c r="O535" s="2"/>
      <c r="P535" s="2"/>
      <c r="Q535" s="2"/>
      <c r="R535" s="2"/>
      <c r="S535" s="2"/>
      <c r="T535" s="2"/>
      <c r="U535" s="2"/>
      <c r="V535" s="2"/>
      <c r="W535" s="2"/>
      <c r="X535" s="2"/>
      <c r="Y535" s="201"/>
      <c r="AL535" s="2"/>
      <c r="AM535" s="2"/>
      <c r="AN535" s="2"/>
      <c r="AO535" s="2"/>
      <c r="AP535" s="2"/>
      <c r="AQ535" s="2"/>
      <c r="AR535" s="2"/>
      <c r="AS535" s="2"/>
      <c r="AT535" s="201"/>
      <c r="AU535" s="2"/>
      <c r="AV535" s="2"/>
      <c r="AW535" s="2"/>
      <c r="AX535" s="2"/>
      <c r="AY535" s="2"/>
      <c r="AZ535" s="2"/>
      <c r="BA535" s="2"/>
      <c r="BB535" s="2"/>
      <c r="BC535" s="2"/>
      <c r="BD535" s="2"/>
      <c r="BE535" s="2"/>
      <c r="BF535" s="2"/>
      <c r="BG535" s="2"/>
      <c r="BH535" s="2"/>
      <c r="BI535" s="2"/>
      <c r="BJ535" s="2"/>
      <c r="BK535" s="2"/>
      <c r="BL535" s="2"/>
      <c r="BM535" s="2"/>
      <c r="BN535" s="2"/>
    </row>
    <row r="536" spans="4:66" customFormat="1" x14ac:dyDescent="0.3">
      <c r="D536" s="201"/>
      <c r="E536" s="2"/>
      <c r="F536" s="2"/>
      <c r="G536" s="2"/>
      <c r="H536" s="2"/>
      <c r="I536" s="2"/>
      <c r="J536" s="2"/>
      <c r="K536" s="2"/>
      <c r="L536" s="2"/>
      <c r="M536" s="2"/>
      <c r="N536" s="2"/>
      <c r="O536" s="2"/>
      <c r="P536" s="2"/>
      <c r="Q536" s="2"/>
      <c r="R536" s="2"/>
      <c r="S536" s="2"/>
      <c r="T536" s="2"/>
      <c r="U536" s="2"/>
      <c r="V536" s="2"/>
      <c r="W536" s="2"/>
      <c r="X536" s="2"/>
      <c r="Y536" s="201"/>
      <c r="AL536" s="2"/>
      <c r="AM536" s="2"/>
      <c r="AN536" s="2"/>
      <c r="AO536" s="2"/>
      <c r="AP536" s="2"/>
      <c r="AQ536" s="2"/>
      <c r="AR536" s="2"/>
      <c r="AS536" s="2"/>
      <c r="AT536" s="201"/>
      <c r="AU536" s="2"/>
      <c r="AV536" s="2"/>
      <c r="AW536" s="2"/>
      <c r="AX536" s="2"/>
      <c r="AY536" s="2"/>
      <c r="AZ536" s="2"/>
      <c r="BA536" s="2"/>
      <c r="BB536" s="2"/>
      <c r="BC536" s="2"/>
      <c r="BD536" s="2"/>
      <c r="BE536" s="2"/>
      <c r="BF536" s="2"/>
      <c r="BG536" s="2"/>
      <c r="BH536" s="2"/>
      <c r="BI536" s="2"/>
      <c r="BJ536" s="2"/>
      <c r="BK536" s="2"/>
      <c r="BL536" s="2"/>
      <c r="BM536" s="2"/>
      <c r="BN536" s="2"/>
    </row>
    <row r="537" spans="4:66" customFormat="1" x14ac:dyDescent="0.3">
      <c r="D537" s="201"/>
      <c r="E537" s="2"/>
      <c r="F537" s="2"/>
      <c r="G537" s="2"/>
      <c r="H537" s="2"/>
      <c r="I537" s="2"/>
      <c r="J537" s="2"/>
      <c r="K537" s="2"/>
      <c r="L537" s="2"/>
      <c r="M537" s="2"/>
      <c r="N537" s="2"/>
      <c r="O537" s="2"/>
      <c r="P537" s="2"/>
      <c r="Q537" s="2"/>
      <c r="R537" s="2"/>
      <c r="S537" s="2"/>
      <c r="T537" s="2"/>
      <c r="U537" s="2"/>
      <c r="V537" s="2"/>
      <c r="W537" s="2"/>
      <c r="X537" s="2"/>
      <c r="Y537" s="201"/>
      <c r="AL537" s="2"/>
      <c r="AM537" s="2"/>
      <c r="AN537" s="2"/>
      <c r="AO537" s="2"/>
      <c r="AP537" s="2"/>
      <c r="AQ537" s="2"/>
      <c r="AR537" s="2"/>
      <c r="AS537" s="2"/>
      <c r="AT537" s="201"/>
      <c r="AU537" s="2"/>
      <c r="AV537" s="2"/>
      <c r="AW537" s="2"/>
      <c r="AX537" s="2"/>
      <c r="AY537" s="2"/>
      <c r="AZ537" s="2"/>
      <c r="BA537" s="2"/>
      <c r="BB537" s="2"/>
      <c r="BC537" s="2"/>
      <c r="BD537" s="2"/>
      <c r="BE537" s="2"/>
      <c r="BF537" s="2"/>
      <c r="BG537" s="2"/>
      <c r="BH537" s="2"/>
      <c r="BI537" s="2"/>
      <c r="BJ537" s="2"/>
      <c r="BK537" s="2"/>
      <c r="BL537" s="2"/>
      <c r="BM537" s="2"/>
      <c r="BN537" s="2"/>
    </row>
    <row r="538" spans="4:66" customFormat="1" x14ac:dyDescent="0.3">
      <c r="D538" s="201"/>
      <c r="E538" s="2"/>
      <c r="F538" s="2"/>
      <c r="G538" s="2"/>
      <c r="H538" s="2"/>
      <c r="I538" s="2"/>
      <c r="J538" s="2"/>
      <c r="K538" s="2"/>
      <c r="L538" s="2"/>
      <c r="M538" s="2"/>
      <c r="N538" s="2"/>
      <c r="O538" s="2"/>
      <c r="P538" s="2"/>
      <c r="Q538" s="2"/>
      <c r="R538" s="2"/>
      <c r="S538" s="2"/>
      <c r="T538" s="2"/>
      <c r="U538" s="2"/>
      <c r="V538" s="2"/>
      <c r="W538" s="2"/>
      <c r="X538" s="2"/>
      <c r="Y538" s="201"/>
      <c r="AL538" s="2"/>
      <c r="AM538" s="2"/>
      <c r="AN538" s="2"/>
      <c r="AO538" s="2"/>
      <c r="AP538" s="2"/>
      <c r="AQ538" s="2"/>
      <c r="AR538" s="2"/>
      <c r="AS538" s="2"/>
      <c r="AT538" s="201"/>
      <c r="AU538" s="2"/>
      <c r="AV538" s="2"/>
      <c r="AW538" s="2"/>
      <c r="AX538" s="2"/>
      <c r="AY538" s="2"/>
      <c r="AZ538" s="2"/>
      <c r="BA538" s="2"/>
      <c r="BB538" s="2"/>
      <c r="BC538" s="2"/>
      <c r="BD538" s="2"/>
      <c r="BE538" s="2"/>
      <c r="BF538" s="2"/>
      <c r="BG538" s="2"/>
      <c r="BH538" s="2"/>
      <c r="BI538" s="2"/>
      <c r="BJ538" s="2"/>
      <c r="BK538" s="2"/>
      <c r="BL538" s="2"/>
      <c r="BM538" s="2"/>
      <c r="BN538" s="2"/>
    </row>
    <row r="539" spans="4:66" customFormat="1" x14ac:dyDescent="0.3">
      <c r="D539" s="201"/>
      <c r="E539" s="2"/>
      <c r="F539" s="2"/>
      <c r="G539" s="2"/>
      <c r="H539" s="2"/>
      <c r="I539" s="2"/>
      <c r="J539" s="2"/>
      <c r="K539" s="2"/>
      <c r="L539" s="2"/>
      <c r="M539" s="2"/>
      <c r="N539" s="2"/>
      <c r="O539" s="2"/>
      <c r="P539" s="2"/>
      <c r="Q539" s="2"/>
      <c r="R539" s="2"/>
      <c r="S539" s="2"/>
      <c r="T539" s="2"/>
      <c r="U539" s="2"/>
      <c r="V539" s="2"/>
      <c r="W539" s="2"/>
      <c r="X539" s="2"/>
      <c r="Y539" s="201"/>
      <c r="AL539" s="2"/>
      <c r="AM539" s="2"/>
      <c r="AN539" s="2"/>
      <c r="AO539" s="2"/>
      <c r="AP539" s="2"/>
      <c r="AQ539" s="2"/>
      <c r="AR539" s="2"/>
      <c r="AS539" s="2"/>
      <c r="AT539" s="201"/>
      <c r="AU539" s="2"/>
      <c r="AV539" s="2"/>
      <c r="AW539" s="2"/>
      <c r="AX539" s="2"/>
      <c r="AY539" s="2"/>
      <c r="AZ539" s="2"/>
      <c r="BA539" s="2"/>
      <c r="BB539" s="2"/>
      <c r="BC539" s="2"/>
      <c r="BD539" s="2"/>
      <c r="BE539" s="2"/>
      <c r="BF539" s="2"/>
      <c r="BG539" s="2"/>
      <c r="BH539" s="2"/>
      <c r="BI539" s="2"/>
      <c r="BJ539" s="2"/>
      <c r="BK539" s="2"/>
      <c r="BL539" s="2"/>
      <c r="BM539" s="2"/>
      <c r="BN539" s="2"/>
    </row>
    <row r="540" spans="4:66" customFormat="1" x14ac:dyDescent="0.3">
      <c r="D540" s="201"/>
      <c r="E540" s="2"/>
      <c r="F540" s="2"/>
      <c r="G540" s="2"/>
      <c r="H540" s="2"/>
      <c r="I540" s="2"/>
      <c r="J540" s="2"/>
      <c r="K540" s="2"/>
      <c r="L540" s="2"/>
      <c r="M540" s="2"/>
      <c r="N540" s="2"/>
      <c r="O540" s="2"/>
      <c r="P540" s="2"/>
      <c r="Q540" s="2"/>
      <c r="R540" s="2"/>
      <c r="S540" s="2"/>
      <c r="T540" s="2"/>
      <c r="U540" s="2"/>
      <c r="V540" s="2"/>
      <c r="W540" s="2"/>
      <c r="X540" s="2"/>
      <c r="Y540" s="201"/>
      <c r="AL540" s="2"/>
      <c r="AM540" s="2"/>
      <c r="AN540" s="2"/>
      <c r="AO540" s="2"/>
      <c r="AP540" s="2"/>
      <c r="AQ540" s="2"/>
      <c r="AR540" s="2"/>
      <c r="AS540" s="2"/>
      <c r="AT540" s="201"/>
      <c r="AU540" s="2"/>
      <c r="AV540" s="2"/>
      <c r="AW540" s="2"/>
      <c r="AX540" s="2"/>
      <c r="AY540" s="2"/>
      <c r="AZ540" s="2"/>
      <c r="BA540" s="2"/>
      <c r="BB540" s="2"/>
      <c r="BC540" s="2"/>
      <c r="BD540" s="2"/>
      <c r="BE540" s="2"/>
      <c r="BF540" s="2"/>
      <c r="BG540" s="2"/>
      <c r="BH540" s="2"/>
      <c r="BI540" s="2"/>
      <c r="BJ540" s="2"/>
      <c r="BK540" s="2"/>
      <c r="BL540" s="2"/>
      <c r="BM540" s="2"/>
      <c r="BN540" s="2"/>
    </row>
    <row r="541" spans="4:66" customFormat="1" x14ac:dyDescent="0.3">
      <c r="D541" s="201"/>
      <c r="E541" s="2"/>
      <c r="F541" s="2"/>
      <c r="G541" s="2"/>
      <c r="H541" s="2"/>
      <c r="I541" s="2"/>
      <c r="J541" s="2"/>
      <c r="K541" s="2"/>
      <c r="L541" s="2"/>
      <c r="M541" s="2"/>
      <c r="N541" s="2"/>
      <c r="O541" s="2"/>
      <c r="P541" s="2"/>
      <c r="Q541" s="2"/>
      <c r="R541" s="2"/>
      <c r="S541" s="2"/>
      <c r="T541" s="2"/>
      <c r="U541" s="2"/>
      <c r="V541" s="2"/>
      <c r="W541" s="2"/>
      <c r="X541" s="2"/>
      <c r="Y541" s="201"/>
      <c r="AL541" s="2"/>
      <c r="AM541" s="2"/>
      <c r="AN541" s="2"/>
      <c r="AO541" s="2"/>
      <c r="AP541" s="2"/>
      <c r="AQ541" s="2"/>
      <c r="AR541" s="2"/>
      <c r="AS541" s="2"/>
      <c r="AT541" s="201"/>
      <c r="AU541" s="2"/>
      <c r="AV541" s="2"/>
      <c r="AW541" s="2"/>
      <c r="AX541" s="2"/>
      <c r="AY541" s="2"/>
      <c r="AZ541" s="2"/>
      <c r="BA541" s="2"/>
      <c r="BB541" s="2"/>
      <c r="BC541" s="2"/>
      <c r="BD541" s="2"/>
      <c r="BE541" s="2"/>
      <c r="BF541" s="2"/>
      <c r="BG541" s="2"/>
      <c r="BH541" s="2"/>
      <c r="BI541" s="2"/>
      <c r="BJ541" s="2"/>
      <c r="BK541" s="2"/>
      <c r="BL541" s="2"/>
      <c r="BM541" s="2"/>
      <c r="BN541" s="2"/>
    </row>
    <row r="542" spans="4:66" customFormat="1" x14ac:dyDescent="0.3">
      <c r="D542" s="201"/>
      <c r="E542" s="2"/>
      <c r="F542" s="2"/>
      <c r="G542" s="2"/>
      <c r="H542" s="2"/>
      <c r="I542" s="2"/>
      <c r="J542" s="2"/>
      <c r="K542" s="2"/>
      <c r="L542" s="2"/>
      <c r="M542" s="2"/>
      <c r="N542" s="2"/>
      <c r="O542" s="2"/>
      <c r="P542" s="2"/>
      <c r="Q542" s="2"/>
      <c r="R542" s="2"/>
      <c r="S542" s="2"/>
      <c r="T542" s="2"/>
      <c r="U542" s="2"/>
      <c r="V542" s="2"/>
      <c r="W542" s="2"/>
      <c r="X542" s="2"/>
      <c r="Y542" s="201"/>
      <c r="AL542" s="2"/>
      <c r="AM542" s="2"/>
      <c r="AN542" s="2"/>
      <c r="AO542" s="2"/>
      <c r="AP542" s="2"/>
      <c r="AQ542" s="2"/>
      <c r="AR542" s="2"/>
      <c r="AS542" s="2"/>
      <c r="AT542" s="201"/>
      <c r="AU542" s="2"/>
      <c r="AV542" s="2"/>
      <c r="AW542" s="2"/>
      <c r="AX542" s="2"/>
      <c r="AY542" s="2"/>
      <c r="AZ542" s="2"/>
      <c r="BA542" s="2"/>
      <c r="BB542" s="2"/>
      <c r="BC542" s="2"/>
      <c r="BD542" s="2"/>
      <c r="BE542" s="2"/>
      <c r="BF542" s="2"/>
      <c r="BG542" s="2"/>
      <c r="BH542" s="2"/>
      <c r="BI542" s="2"/>
      <c r="BJ542" s="2"/>
      <c r="BK542" s="2"/>
      <c r="BL542" s="2"/>
      <c r="BM542" s="2"/>
      <c r="BN542" s="2"/>
    </row>
    <row r="543" spans="4:66" customFormat="1" x14ac:dyDescent="0.3">
      <c r="D543" s="201"/>
      <c r="E543" s="2"/>
      <c r="F543" s="2"/>
      <c r="G543" s="2"/>
      <c r="H543" s="2"/>
      <c r="I543" s="2"/>
      <c r="J543" s="2"/>
      <c r="K543" s="2"/>
      <c r="L543" s="2"/>
      <c r="M543" s="2"/>
      <c r="N543" s="2"/>
      <c r="O543" s="2"/>
      <c r="P543" s="2"/>
      <c r="Q543" s="2"/>
      <c r="R543" s="2"/>
      <c r="S543" s="2"/>
      <c r="T543" s="2"/>
      <c r="U543" s="2"/>
      <c r="V543" s="2"/>
      <c r="W543" s="2"/>
      <c r="X543" s="2"/>
      <c r="Y543" s="201"/>
      <c r="AL543" s="2"/>
      <c r="AM543" s="2"/>
      <c r="AN543" s="2"/>
      <c r="AO543" s="2"/>
      <c r="AP543" s="2"/>
      <c r="AQ543" s="2"/>
      <c r="AR543" s="2"/>
      <c r="AS543" s="2"/>
      <c r="AT543" s="201"/>
      <c r="AU543" s="2"/>
      <c r="AV543" s="2"/>
      <c r="AW543" s="2"/>
      <c r="AX543" s="2"/>
      <c r="AY543" s="2"/>
      <c r="AZ543" s="2"/>
      <c r="BA543" s="2"/>
      <c r="BB543" s="2"/>
      <c r="BC543" s="2"/>
      <c r="BD543" s="2"/>
      <c r="BE543" s="2"/>
      <c r="BF543" s="2"/>
      <c r="BG543" s="2"/>
      <c r="BH543" s="2"/>
      <c r="BI543" s="2"/>
      <c r="BJ543" s="2"/>
      <c r="BK543" s="2"/>
      <c r="BL543" s="2"/>
      <c r="BM543" s="2"/>
      <c r="BN543" s="2"/>
    </row>
    <row r="544" spans="4:66" customFormat="1" x14ac:dyDescent="0.3">
      <c r="D544" s="201"/>
      <c r="E544" s="2"/>
      <c r="F544" s="2"/>
      <c r="G544" s="2"/>
      <c r="H544" s="2"/>
      <c r="I544" s="2"/>
      <c r="J544" s="2"/>
      <c r="K544" s="2"/>
      <c r="L544" s="2"/>
      <c r="M544" s="2"/>
      <c r="N544" s="2"/>
      <c r="O544" s="2"/>
      <c r="P544" s="2"/>
      <c r="Q544" s="2"/>
      <c r="R544" s="2"/>
      <c r="S544" s="2"/>
      <c r="T544" s="2"/>
      <c r="U544" s="2"/>
      <c r="V544" s="2"/>
      <c r="W544" s="2"/>
      <c r="X544" s="2"/>
      <c r="Y544" s="201"/>
      <c r="AL544" s="2"/>
      <c r="AM544" s="2"/>
      <c r="AN544" s="2"/>
      <c r="AO544" s="2"/>
      <c r="AP544" s="2"/>
      <c r="AQ544" s="2"/>
      <c r="AR544" s="2"/>
      <c r="AS544" s="2"/>
      <c r="AT544" s="201"/>
      <c r="AU544" s="2"/>
      <c r="AV544" s="2"/>
      <c r="AW544" s="2"/>
      <c r="AX544" s="2"/>
      <c r="AY544" s="2"/>
      <c r="AZ544" s="2"/>
      <c r="BA544" s="2"/>
      <c r="BB544" s="2"/>
      <c r="BC544" s="2"/>
      <c r="BD544" s="2"/>
      <c r="BE544" s="2"/>
      <c r="BF544" s="2"/>
      <c r="BG544" s="2"/>
      <c r="BH544" s="2"/>
      <c r="BI544" s="2"/>
      <c r="BJ544" s="2"/>
      <c r="BK544" s="2"/>
      <c r="BL544" s="2"/>
      <c r="BM544" s="2"/>
      <c r="BN544" s="2"/>
    </row>
    <row r="545" spans="4:66" customFormat="1" x14ac:dyDescent="0.3">
      <c r="D545" s="201"/>
      <c r="E545" s="2"/>
      <c r="F545" s="2"/>
      <c r="G545" s="2"/>
      <c r="H545" s="2"/>
      <c r="I545" s="2"/>
      <c r="J545" s="2"/>
      <c r="K545" s="2"/>
      <c r="L545" s="2"/>
      <c r="M545" s="2"/>
      <c r="N545" s="2"/>
      <c r="O545" s="2"/>
      <c r="P545" s="2"/>
      <c r="Q545" s="2"/>
      <c r="R545" s="2"/>
      <c r="S545" s="2"/>
      <c r="T545" s="2"/>
      <c r="U545" s="2"/>
      <c r="V545" s="2"/>
      <c r="W545" s="2"/>
      <c r="X545" s="2"/>
      <c r="Y545" s="201"/>
      <c r="AL545" s="2"/>
      <c r="AM545" s="2"/>
      <c r="AN545" s="2"/>
      <c r="AO545" s="2"/>
      <c r="AP545" s="2"/>
      <c r="AQ545" s="2"/>
      <c r="AR545" s="2"/>
      <c r="AS545" s="2"/>
      <c r="AT545" s="201"/>
      <c r="AU545" s="2"/>
      <c r="AV545" s="2"/>
      <c r="AW545" s="2"/>
      <c r="AX545" s="2"/>
      <c r="AY545" s="2"/>
      <c r="AZ545" s="2"/>
      <c r="BA545" s="2"/>
      <c r="BB545" s="2"/>
      <c r="BC545" s="2"/>
      <c r="BD545" s="2"/>
      <c r="BE545" s="2"/>
      <c r="BF545" s="2"/>
      <c r="BG545" s="2"/>
      <c r="BH545" s="2"/>
      <c r="BI545" s="2"/>
      <c r="BJ545" s="2"/>
      <c r="BK545" s="2"/>
      <c r="BL545" s="2"/>
      <c r="BM545" s="2"/>
      <c r="BN545" s="2"/>
    </row>
    <row r="546" spans="4:66" customFormat="1" x14ac:dyDescent="0.3">
      <c r="D546" s="201"/>
      <c r="E546" s="2"/>
      <c r="F546" s="2"/>
      <c r="G546" s="2"/>
      <c r="H546" s="2"/>
      <c r="I546" s="2"/>
      <c r="J546" s="2"/>
      <c r="K546" s="2"/>
      <c r="L546" s="2"/>
      <c r="M546" s="2"/>
      <c r="N546" s="2"/>
      <c r="O546" s="2"/>
      <c r="P546" s="2"/>
      <c r="Q546" s="2"/>
      <c r="R546" s="2"/>
      <c r="S546" s="2"/>
      <c r="T546" s="2"/>
      <c r="U546" s="2"/>
      <c r="V546" s="2"/>
      <c r="W546" s="2"/>
      <c r="X546" s="2"/>
      <c r="Y546" s="201"/>
      <c r="AL546" s="2"/>
      <c r="AM546" s="2"/>
      <c r="AN546" s="2"/>
      <c r="AO546" s="2"/>
      <c r="AP546" s="2"/>
      <c r="AQ546" s="2"/>
      <c r="AR546" s="2"/>
      <c r="AS546" s="2"/>
      <c r="AT546" s="201"/>
      <c r="AU546" s="2"/>
      <c r="AV546" s="2"/>
      <c r="AW546" s="2"/>
      <c r="AX546" s="2"/>
      <c r="AY546" s="2"/>
      <c r="AZ546" s="2"/>
      <c r="BA546" s="2"/>
      <c r="BB546" s="2"/>
      <c r="BC546" s="2"/>
      <c r="BD546" s="2"/>
      <c r="BE546" s="2"/>
      <c r="BF546" s="2"/>
      <c r="BG546" s="2"/>
      <c r="BH546" s="2"/>
      <c r="BI546" s="2"/>
      <c r="BJ546" s="2"/>
      <c r="BK546" s="2"/>
      <c r="BL546" s="2"/>
      <c r="BM546" s="2"/>
      <c r="BN546" s="2"/>
    </row>
    <row r="547" spans="4:66" customFormat="1" x14ac:dyDescent="0.3">
      <c r="D547" s="201"/>
      <c r="E547" s="2"/>
      <c r="F547" s="2"/>
      <c r="G547" s="2"/>
      <c r="H547" s="2"/>
      <c r="I547" s="2"/>
      <c r="J547" s="2"/>
      <c r="K547" s="2"/>
      <c r="L547" s="2"/>
      <c r="M547" s="2"/>
      <c r="N547" s="2"/>
      <c r="O547" s="2"/>
      <c r="P547" s="2"/>
      <c r="Q547" s="2"/>
      <c r="R547" s="2"/>
      <c r="S547" s="2"/>
      <c r="T547" s="2"/>
      <c r="U547" s="2"/>
      <c r="V547" s="2"/>
      <c r="W547" s="2"/>
      <c r="X547" s="2"/>
      <c r="Y547" s="201"/>
      <c r="AL547" s="2"/>
      <c r="AM547" s="2"/>
      <c r="AN547" s="2"/>
      <c r="AO547" s="2"/>
      <c r="AP547" s="2"/>
      <c r="AQ547" s="2"/>
      <c r="AR547" s="2"/>
      <c r="AS547" s="2"/>
      <c r="AT547" s="201"/>
      <c r="AU547" s="2"/>
      <c r="AV547" s="2"/>
      <c r="AW547" s="2"/>
      <c r="AX547" s="2"/>
      <c r="AY547" s="2"/>
      <c r="AZ547" s="2"/>
      <c r="BA547" s="2"/>
      <c r="BB547" s="2"/>
      <c r="BC547" s="2"/>
      <c r="BD547" s="2"/>
      <c r="BE547" s="2"/>
      <c r="BF547" s="2"/>
      <c r="BG547" s="2"/>
      <c r="BH547" s="2"/>
      <c r="BI547" s="2"/>
      <c r="BJ547" s="2"/>
      <c r="BK547" s="2"/>
      <c r="BL547" s="2"/>
      <c r="BM547" s="2"/>
      <c r="BN547" s="2"/>
    </row>
    <row r="548" spans="4:66" customFormat="1" x14ac:dyDescent="0.3">
      <c r="D548" s="201"/>
      <c r="E548" s="2"/>
      <c r="F548" s="2"/>
      <c r="G548" s="2"/>
      <c r="H548" s="2"/>
      <c r="I548" s="2"/>
      <c r="J548" s="2"/>
      <c r="K548" s="2"/>
      <c r="L548" s="2"/>
      <c r="M548" s="2"/>
      <c r="N548" s="2"/>
      <c r="O548" s="2"/>
      <c r="P548" s="2"/>
      <c r="Q548" s="2"/>
      <c r="R548" s="2"/>
      <c r="S548" s="2"/>
      <c r="T548" s="2"/>
      <c r="U548" s="2"/>
      <c r="V548" s="2"/>
      <c r="W548" s="2"/>
      <c r="X548" s="2"/>
      <c r="Y548" s="201"/>
      <c r="AL548" s="2"/>
      <c r="AM548" s="2"/>
      <c r="AN548" s="2"/>
      <c r="AO548" s="2"/>
      <c r="AP548" s="2"/>
      <c r="AQ548" s="2"/>
      <c r="AR548" s="2"/>
      <c r="AS548" s="2"/>
      <c r="AT548" s="201"/>
      <c r="AU548" s="2"/>
      <c r="AV548" s="2"/>
      <c r="AW548" s="2"/>
      <c r="AX548" s="2"/>
      <c r="AY548" s="2"/>
      <c r="AZ548" s="2"/>
      <c r="BA548" s="2"/>
      <c r="BB548" s="2"/>
      <c r="BC548" s="2"/>
      <c r="BD548" s="2"/>
      <c r="BE548" s="2"/>
      <c r="BF548" s="2"/>
      <c r="BG548" s="2"/>
      <c r="BH548" s="2"/>
      <c r="BI548" s="2"/>
      <c r="BJ548" s="2"/>
      <c r="BK548" s="2"/>
      <c r="BL548" s="2"/>
      <c r="BM548" s="2"/>
      <c r="BN548" s="2"/>
    </row>
    <row r="549" spans="4:66" customFormat="1" x14ac:dyDescent="0.3">
      <c r="D549" s="201"/>
      <c r="E549" s="2"/>
      <c r="F549" s="2"/>
      <c r="G549" s="2"/>
      <c r="H549" s="2"/>
      <c r="I549" s="2"/>
      <c r="J549" s="2"/>
      <c r="K549" s="2"/>
      <c r="L549" s="2"/>
      <c r="M549" s="2"/>
      <c r="N549" s="2"/>
      <c r="O549" s="2"/>
      <c r="P549" s="2"/>
      <c r="Q549" s="2"/>
      <c r="R549" s="2"/>
      <c r="S549" s="2"/>
      <c r="T549" s="2"/>
      <c r="U549" s="2"/>
      <c r="V549" s="2"/>
      <c r="W549" s="2"/>
      <c r="X549" s="2"/>
      <c r="Y549" s="201"/>
      <c r="AL549" s="2"/>
      <c r="AM549" s="2"/>
      <c r="AN549" s="2"/>
      <c r="AO549" s="2"/>
      <c r="AP549" s="2"/>
      <c r="AQ549" s="2"/>
      <c r="AR549" s="2"/>
      <c r="AS549" s="2"/>
      <c r="AT549" s="201"/>
      <c r="AU549" s="2"/>
      <c r="AV549" s="2"/>
      <c r="AW549" s="2"/>
      <c r="AX549" s="2"/>
      <c r="AY549" s="2"/>
      <c r="AZ549" s="2"/>
      <c r="BA549" s="2"/>
      <c r="BB549" s="2"/>
      <c r="BC549" s="2"/>
      <c r="BD549" s="2"/>
      <c r="BE549" s="2"/>
      <c r="BF549" s="2"/>
      <c r="BG549" s="2"/>
      <c r="BH549" s="2"/>
      <c r="BI549" s="2"/>
      <c r="BJ549" s="2"/>
      <c r="BK549" s="2"/>
      <c r="BL549" s="2"/>
      <c r="BM549" s="2"/>
      <c r="BN549" s="2"/>
    </row>
    <row r="550" spans="4:66" customFormat="1" x14ac:dyDescent="0.3">
      <c r="D550" s="201"/>
      <c r="E550" s="2"/>
      <c r="F550" s="2"/>
      <c r="G550" s="2"/>
      <c r="H550" s="2"/>
      <c r="I550" s="2"/>
      <c r="J550" s="2"/>
      <c r="K550" s="2"/>
      <c r="L550" s="2"/>
      <c r="M550" s="2"/>
      <c r="N550" s="2"/>
      <c r="O550" s="2"/>
      <c r="P550" s="2"/>
      <c r="Q550" s="2"/>
      <c r="R550" s="2"/>
      <c r="S550" s="2"/>
      <c r="T550" s="2"/>
      <c r="U550" s="2"/>
      <c r="V550" s="2"/>
      <c r="W550" s="2"/>
      <c r="X550" s="2"/>
      <c r="Y550" s="201"/>
      <c r="AL550" s="2"/>
      <c r="AM550" s="2"/>
      <c r="AN550" s="2"/>
      <c r="AO550" s="2"/>
      <c r="AP550" s="2"/>
      <c r="AQ550" s="2"/>
      <c r="AR550" s="2"/>
      <c r="AS550" s="2"/>
      <c r="AT550" s="201"/>
      <c r="AU550" s="2"/>
      <c r="AV550" s="2"/>
      <c r="AW550" s="2"/>
      <c r="AX550" s="2"/>
      <c r="AY550" s="2"/>
      <c r="AZ550" s="2"/>
      <c r="BA550" s="2"/>
      <c r="BB550" s="2"/>
      <c r="BC550" s="2"/>
      <c r="BD550" s="2"/>
      <c r="BE550" s="2"/>
      <c r="BF550" s="2"/>
      <c r="BG550" s="2"/>
      <c r="BH550" s="2"/>
      <c r="BI550" s="2"/>
      <c r="BJ550" s="2"/>
      <c r="BK550" s="2"/>
      <c r="BL550" s="2"/>
      <c r="BM550" s="2"/>
      <c r="BN550" s="2"/>
    </row>
    <row r="551" spans="4:66" customFormat="1" x14ac:dyDescent="0.3">
      <c r="D551" s="201"/>
      <c r="E551" s="2"/>
      <c r="F551" s="2"/>
      <c r="G551" s="2"/>
      <c r="H551" s="2"/>
      <c r="I551" s="2"/>
      <c r="J551" s="2"/>
      <c r="K551" s="2"/>
      <c r="L551" s="2"/>
      <c r="M551" s="2"/>
      <c r="N551" s="2"/>
      <c r="O551" s="2"/>
      <c r="P551" s="2"/>
      <c r="Q551" s="2"/>
      <c r="R551" s="2"/>
      <c r="S551" s="2"/>
      <c r="T551" s="2"/>
      <c r="U551" s="2"/>
      <c r="V551" s="2"/>
      <c r="W551" s="2"/>
      <c r="X551" s="2"/>
      <c r="Y551" s="201"/>
      <c r="AL551" s="2"/>
      <c r="AM551" s="2"/>
      <c r="AN551" s="2"/>
      <c r="AO551" s="2"/>
      <c r="AP551" s="2"/>
      <c r="AQ551" s="2"/>
      <c r="AR551" s="2"/>
      <c r="AS551" s="2"/>
      <c r="AT551" s="201"/>
      <c r="AU551" s="2"/>
      <c r="AV551" s="2"/>
      <c r="AW551" s="2"/>
      <c r="AX551" s="2"/>
      <c r="AY551" s="2"/>
      <c r="AZ551" s="2"/>
      <c r="BA551" s="2"/>
      <c r="BB551" s="2"/>
      <c r="BC551" s="2"/>
      <c r="BD551" s="2"/>
      <c r="BE551" s="2"/>
      <c r="BF551" s="2"/>
      <c r="BG551" s="2"/>
      <c r="BH551" s="2"/>
      <c r="BI551" s="2"/>
      <c r="BJ551" s="2"/>
      <c r="BK551" s="2"/>
      <c r="BL551" s="2"/>
      <c r="BM551" s="2"/>
      <c r="BN551" s="2"/>
    </row>
    <row r="552" spans="4:66" customFormat="1" x14ac:dyDescent="0.3">
      <c r="D552" s="201"/>
      <c r="E552" s="2"/>
      <c r="F552" s="2"/>
      <c r="G552" s="2"/>
      <c r="H552" s="2"/>
      <c r="I552" s="2"/>
      <c r="J552" s="2"/>
      <c r="K552" s="2"/>
      <c r="L552" s="2"/>
      <c r="M552" s="2"/>
      <c r="N552" s="2"/>
      <c r="O552" s="2"/>
      <c r="P552" s="2"/>
      <c r="Q552" s="2"/>
      <c r="R552" s="2"/>
      <c r="S552" s="2"/>
      <c r="T552" s="2"/>
      <c r="U552" s="2"/>
      <c r="V552" s="2"/>
      <c r="W552" s="2"/>
      <c r="X552" s="2"/>
      <c r="Y552" s="201"/>
      <c r="AL552" s="2"/>
      <c r="AM552" s="2"/>
      <c r="AN552" s="2"/>
      <c r="AO552" s="2"/>
      <c r="AP552" s="2"/>
      <c r="AQ552" s="2"/>
      <c r="AR552" s="2"/>
      <c r="AS552" s="2"/>
      <c r="AT552" s="201"/>
      <c r="AU552" s="2"/>
      <c r="AV552" s="2"/>
      <c r="AW552" s="2"/>
      <c r="AX552" s="2"/>
      <c r="AY552" s="2"/>
      <c r="AZ552" s="2"/>
      <c r="BA552" s="2"/>
      <c r="BB552" s="2"/>
      <c r="BC552" s="2"/>
      <c r="BD552" s="2"/>
      <c r="BE552" s="2"/>
      <c r="BF552" s="2"/>
      <c r="BG552" s="2"/>
      <c r="BH552" s="2"/>
      <c r="BI552" s="2"/>
      <c r="BJ552" s="2"/>
      <c r="BK552" s="2"/>
      <c r="BL552" s="2"/>
      <c r="BM552" s="2"/>
      <c r="BN552" s="2"/>
    </row>
    <row r="553" spans="4:66" customFormat="1" x14ac:dyDescent="0.3">
      <c r="D553" s="201"/>
      <c r="E553" s="2"/>
      <c r="F553" s="2"/>
      <c r="G553" s="2"/>
      <c r="H553" s="2"/>
      <c r="I553" s="2"/>
      <c r="J553" s="2"/>
      <c r="K553" s="2"/>
      <c r="L553" s="2"/>
      <c r="M553" s="2"/>
      <c r="N553" s="2"/>
      <c r="O553" s="2"/>
      <c r="P553" s="2"/>
      <c r="Q553" s="2"/>
      <c r="R553" s="2"/>
      <c r="S553" s="2"/>
      <c r="T553" s="2"/>
      <c r="U553" s="2"/>
      <c r="V553" s="2"/>
      <c r="W553" s="2"/>
      <c r="X553" s="2"/>
      <c r="Y553" s="201"/>
      <c r="AL553" s="2"/>
      <c r="AM553" s="2"/>
      <c r="AN553" s="2"/>
      <c r="AO553" s="2"/>
      <c r="AP553" s="2"/>
      <c r="AQ553" s="2"/>
      <c r="AR553" s="2"/>
      <c r="AS553" s="2"/>
      <c r="AT553" s="201"/>
      <c r="AU553" s="2"/>
      <c r="AV553" s="2"/>
      <c r="AW553" s="2"/>
      <c r="AX553" s="2"/>
      <c r="AY553" s="2"/>
      <c r="AZ553" s="2"/>
      <c r="BA553" s="2"/>
      <c r="BB553" s="2"/>
      <c r="BC553" s="2"/>
      <c r="BD553" s="2"/>
      <c r="BE553" s="2"/>
      <c r="BF553" s="2"/>
      <c r="BG553" s="2"/>
      <c r="BH553" s="2"/>
      <c r="BI553" s="2"/>
      <c r="BJ553" s="2"/>
      <c r="BK553" s="2"/>
      <c r="BL553" s="2"/>
      <c r="BM553" s="2"/>
      <c r="BN553" s="2"/>
    </row>
    <row r="554" spans="4:66" customFormat="1" x14ac:dyDescent="0.3">
      <c r="D554" s="201"/>
      <c r="E554" s="2"/>
      <c r="F554" s="2"/>
      <c r="G554" s="2"/>
      <c r="H554" s="2"/>
      <c r="I554" s="2"/>
      <c r="J554" s="2"/>
      <c r="K554" s="2"/>
      <c r="L554" s="2"/>
      <c r="M554" s="2"/>
      <c r="N554" s="2"/>
      <c r="O554" s="2"/>
      <c r="P554" s="2"/>
      <c r="Q554" s="2"/>
      <c r="R554" s="2"/>
      <c r="S554" s="2"/>
      <c r="T554" s="2"/>
      <c r="U554" s="2"/>
      <c r="V554" s="2"/>
      <c r="W554" s="2"/>
      <c r="X554" s="2"/>
      <c r="Y554" s="201"/>
      <c r="AL554" s="2"/>
      <c r="AM554" s="2"/>
      <c r="AN554" s="2"/>
      <c r="AO554" s="2"/>
      <c r="AP554" s="2"/>
      <c r="AQ554" s="2"/>
      <c r="AR554" s="2"/>
      <c r="AS554" s="2"/>
      <c r="AT554" s="201"/>
      <c r="AU554" s="2"/>
      <c r="AV554" s="2"/>
      <c r="AW554" s="2"/>
      <c r="AX554" s="2"/>
      <c r="AY554" s="2"/>
      <c r="AZ554" s="2"/>
      <c r="BA554" s="2"/>
      <c r="BB554" s="2"/>
      <c r="BC554" s="2"/>
      <c r="BD554" s="2"/>
      <c r="BE554" s="2"/>
      <c r="BF554" s="2"/>
      <c r="BG554" s="2"/>
      <c r="BH554" s="2"/>
      <c r="BI554" s="2"/>
      <c r="BJ554" s="2"/>
      <c r="BK554" s="2"/>
      <c r="BL554" s="2"/>
      <c r="BM554" s="2"/>
      <c r="BN554" s="2"/>
    </row>
    <row r="555" spans="4:66" customFormat="1" x14ac:dyDescent="0.3">
      <c r="D555" s="201"/>
      <c r="E555" s="2"/>
      <c r="F555" s="2"/>
      <c r="G555" s="2"/>
      <c r="H555" s="2"/>
      <c r="I555" s="2"/>
      <c r="J555" s="2"/>
      <c r="K555" s="2"/>
      <c r="L555" s="2"/>
      <c r="M555" s="2"/>
      <c r="N555" s="2"/>
      <c r="O555" s="2"/>
      <c r="P555" s="2"/>
      <c r="Q555" s="2"/>
      <c r="R555" s="2"/>
      <c r="S555" s="2"/>
      <c r="T555" s="2"/>
      <c r="U555" s="2"/>
      <c r="V555" s="2"/>
      <c r="W555" s="2"/>
      <c r="X555" s="2"/>
      <c r="Y555" s="201"/>
      <c r="AL555" s="2"/>
      <c r="AM555" s="2"/>
      <c r="AN555" s="2"/>
      <c r="AO555" s="2"/>
      <c r="AP555" s="2"/>
      <c r="AQ555" s="2"/>
      <c r="AR555" s="2"/>
      <c r="AS555" s="2"/>
      <c r="AT555" s="201"/>
      <c r="AU555" s="2"/>
      <c r="AV555" s="2"/>
      <c r="AW555" s="2"/>
      <c r="AX555" s="2"/>
      <c r="AY555" s="2"/>
      <c r="AZ555" s="2"/>
      <c r="BA555" s="2"/>
      <c r="BB555" s="2"/>
      <c r="BC555" s="2"/>
      <c r="BD555" s="2"/>
      <c r="BE555" s="2"/>
      <c r="BF555" s="2"/>
      <c r="BG555" s="2"/>
      <c r="BH555" s="2"/>
      <c r="BI555" s="2"/>
      <c r="BJ555" s="2"/>
      <c r="BK555" s="2"/>
      <c r="BL555" s="2"/>
      <c r="BM555" s="2"/>
      <c r="BN555" s="2"/>
    </row>
    <row r="556" spans="4:66" customFormat="1" x14ac:dyDescent="0.3">
      <c r="D556" s="201"/>
      <c r="E556" s="2"/>
      <c r="F556" s="2"/>
      <c r="G556" s="2"/>
      <c r="H556" s="2"/>
      <c r="I556" s="2"/>
      <c r="J556" s="2"/>
      <c r="K556" s="2"/>
      <c r="L556" s="2"/>
      <c r="M556" s="2"/>
      <c r="N556" s="2"/>
      <c r="O556" s="2"/>
      <c r="P556" s="2"/>
      <c r="Q556" s="2"/>
      <c r="R556" s="2"/>
      <c r="S556" s="2"/>
      <c r="T556" s="2"/>
      <c r="U556" s="2"/>
      <c r="V556" s="2"/>
      <c r="W556" s="2"/>
      <c r="X556" s="2"/>
      <c r="Y556" s="201"/>
      <c r="AL556" s="2"/>
      <c r="AM556" s="2"/>
      <c r="AN556" s="2"/>
      <c r="AO556" s="2"/>
      <c r="AP556" s="2"/>
      <c r="AQ556" s="2"/>
      <c r="AR556" s="2"/>
      <c r="AS556" s="2"/>
      <c r="AT556" s="201"/>
      <c r="AU556" s="2"/>
      <c r="AV556" s="2"/>
      <c r="AW556" s="2"/>
      <c r="AX556" s="2"/>
      <c r="AY556" s="2"/>
      <c r="AZ556" s="2"/>
      <c r="BA556" s="2"/>
      <c r="BB556" s="2"/>
      <c r="BC556" s="2"/>
      <c r="BD556" s="2"/>
      <c r="BE556" s="2"/>
      <c r="BF556" s="2"/>
      <c r="BG556" s="2"/>
      <c r="BH556" s="2"/>
      <c r="BI556" s="2"/>
      <c r="BJ556" s="2"/>
      <c r="BK556" s="2"/>
      <c r="BL556" s="2"/>
      <c r="BM556" s="2"/>
      <c r="BN556" s="2"/>
    </row>
    <row r="557" spans="4:66" customFormat="1" x14ac:dyDescent="0.3">
      <c r="D557" s="201"/>
      <c r="E557" s="2"/>
      <c r="F557" s="2"/>
      <c r="G557" s="2"/>
      <c r="H557" s="2"/>
      <c r="I557" s="2"/>
      <c r="J557" s="2"/>
      <c r="K557" s="2"/>
      <c r="L557" s="2"/>
      <c r="M557" s="2"/>
      <c r="N557" s="2"/>
      <c r="O557" s="2"/>
      <c r="P557" s="2"/>
      <c r="Q557" s="2"/>
      <c r="R557" s="2"/>
      <c r="S557" s="2"/>
      <c r="T557" s="2"/>
      <c r="U557" s="2"/>
      <c r="V557" s="2"/>
      <c r="W557" s="2"/>
      <c r="X557" s="2"/>
      <c r="Y557" s="201"/>
      <c r="AL557" s="2"/>
      <c r="AM557" s="2"/>
      <c r="AN557" s="2"/>
      <c r="AO557" s="2"/>
      <c r="AP557" s="2"/>
      <c r="AQ557" s="2"/>
      <c r="AR557" s="2"/>
      <c r="AS557" s="2"/>
      <c r="AT557" s="201"/>
      <c r="AU557" s="2"/>
      <c r="AV557" s="2"/>
      <c r="AW557" s="2"/>
      <c r="AX557" s="2"/>
      <c r="AY557" s="2"/>
      <c r="AZ557" s="2"/>
      <c r="BA557" s="2"/>
      <c r="BB557" s="2"/>
      <c r="BC557" s="2"/>
      <c r="BD557" s="2"/>
      <c r="BE557" s="2"/>
      <c r="BF557" s="2"/>
      <c r="BG557" s="2"/>
      <c r="BH557" s="2"/>
      <c r="BI557" s="2"/>
      <c r="BJ557" s="2"/>
      <c r="BK557" s="2"/>
      <c r="BL557" s="2"/>
      <c r="BM557" s="2"/>
      <c r="BN557" s="2"/>
    </row>
    <row r="558" spans="4:66" customFormat="1" x14ac:dyDescent="0.3">
      <c r="D558" s="201"/>
      <c r="E558" s="2"/>
      <c r="F558" s="2"/>
      <c r="G558" s="2"/>
      <c r="H558" s="2"/>
      <c r="I558" s="2"/>
      <c r="J558" s="2"/>
      <c r="K558" s="2"/>
      <c r="L558" s="2"/>
      <c r="M558" s="2"/>
      <c r="N558" s="2"/>
      <c r="O558" s="2"/>
      <c r="P558" s="2"/>
      <c r="Q558" s="2"/>
      <c r="R558" s="2"/>
      <c r="S558" s="2"/>
      <c r="T558" s="2"/>
      <c r="U558" s="2"/>
      <c r="V558" s="2"/>
      <c r="W558" s="2"/>
      <c r="X558" s="2"/>
      <c r="Y558" s="201"/>
      <c r="AL558" s="2"/>
      <c r="AM558" s="2"/>
      <c r="AN558" s="2"/>
      <c r="AO558" s="2"/>
      <c r="AP558" s="2"/>
      <c r="AQ558" s="2"/>
      <c r="AR558" s="2"/>
      <c r="AS558" s="2"/>
      <c r="AT558" s="201"/>
      <c r="AU558" s="2"/>
      <c r="AV558" s="2"/>
      <c r="AW558" s="2"/>
      <c r="AX558" s="2"/>
      <c r="AY558" s="2"/>
      <c r="AZ558" s="2"/>
      <c r="BA558" s="2"/>
      <c r="BB558" s="2"/>
      <c r="BC558" s="2"/>
      <c r="BD558" s="2"/>
      <c r="BE558" s="2"/>
      <c r="BF558" s="2"/>
      <c r="BG558" s="2"/>
      <c r="BH558" s="2"/>
      <c r="BI558" s="2"/>
      <c r="BJ558" s="2"/>
      <c r="BK558" s="2"/>
      <c r="BL558" s="2"/>
      <c r="BM558" s="2"/>
      <c r="BN558" s="2"/>
    </row>
    <row r="559" spans="4:66" customFormat="1" x14ac:dyDescent="0.3">
      <c r="D559" s="201"/>
      <c r="E559" s="2"/>
      <c r="F559" s="2"/>
      <c r="G559" s="2"/>
      <c r="H559" s="2"/>
      <c r="I559" s="2"/>
      <c r="J559" s="2"/>
      <c r="K559" s="2"/>
      <c r="L559" s="2"/>
      <c r="M559" s="2"/>
      <c r="N559" s="2"/>
      <c r="O559" s="2"/>
      <c r="P559" s="2"/>
      <c r="Q559" s="2"/>
      <c r="R559" s="2"/>
      <c r="S559" s="2"/>
      <c r="T559" s="2"/>
      <c r="U559" s="2"/>
      <c r="V559" s="2"/>
      <c r="W559" s="2"/>
      <c r="X559" s="2"/>
      <c r="Y559" s="201"/>
      <c r="AL559" s="2"/>
      <c r="AM559" s="2"/>
      <c r="AN559" s="2"/>
      <c r="AO559" s="2"/>
      <c r="AP559" s="2"/>
      <c r="AQ559" s="2"/>
      <c r="AR559" s="2"/>
      <c r="AS559" s="2"/>
      <c r="AT559" s="201"/>
      <c r="AU559" s="2"/>
      <c r="AV559" s="2"/>
      <c r="AW559" s="2"/>
      <c r="AX559" s="2"/>
      <c r="AY559" s="2"/>
      <c r="AZ559" s="2"/>
      <c r="BA559" s="2"/>
      <c r="BB559" s="2"/>
      <c r="BC559" s="2"/>
      <c r="BD559" s="2"/>
      <c r="BE559" s="2"/>
      <c r="BF559" s="2"/>
      <c r="BG559" s="2"/>
      <c r="BH559" s="2"/>
      <c r="BI559" s="2"/>
      <c r="BJ559" s="2"/>
      <c r="BK559" s="2"/>
      <c r="BL559" s="2"/>
      <c r="BM559" s="2"/>
      <c r="BN559" s="2"/>
    </row>
    <row r="560" spans="4:66" customFormat="1" x14ac:dyDescent="0.3">
      <c r="D560" s="201"/>
      <c r="E560" s="2"/>
      <c r="F560" s="2"/>
      <c r="G560" s="2"/>
      <c r="H560" s="2"/>
      <c r="I560" s="2"/>
      <c r="J560" s="2"/>
      <c r="K560" s="2"/>
      <c r="L560" s="2"/>
      <c r="M560" s="2"/>
      <c r="N560" s="2"/>
      <c r="O560" s="2"/>
      <c r="P560" s="2"/>
      <c r="Q560" s="2"/>
      <c r="R560" s="2"/>
      <c r="S560" s="2"/>
      <c r="T560" s="2"/>
      <c r="U560" s="2"/>
      <c r="V560" s="2"/>
      <c r="W560" s="2"/>
      <c r="X560" s="2"/>
      <c r="Y560" s="201"/>
      <c r="AL560" s="2"/>
      <c r="AM560" s="2"/>
      <c r="AN560" s="2"/>
      <c r="AO560" s="2"/>
      <c r="AP560" s="2"/>
      <c r="AQ560" s="2"/>
      <c r="AR560" s="2"/>
      <c r="AS560" s="2"/>
      <c r="AT560" s="201"/>
      <c r="AU560" s="2"/>
      <c r="AV560" s="2"/>
      <c r="AW560" s="2"/>
      <c r="AX560" s="2"/>
      <c r="AY560" s="2"/>
      <c r="AZ560" s="2"/>
      <c r="BA560" s="2"/>
      <c r="BB560" s="2"/>
      <c r="BC560" s="2"/>
      <c r="BD560" s="2"/>
      <c r="BE560" s="2"/>
      <c r="BF560" s="2"/>
      <c r="BG560" s="2"/>
      <c r="BH560" s="2"/>
      <c r="BI560" s="2"/>
      <c r="BJ560" s="2"/>
      <c r="BK560" s="2"/>
      <c r="BL560" s="2"/>
      <c r="BM560" s="2"/>
      <c r="BN560" s="2"/>
    </row>
    <row r="561" spans="4:66" customFormat="1" x14ac:dyDescent="0.3">
      <c r="D561" s="201"/>
      <c r="E561" s="2"/>
      <c r="F561" s="2"/>
      <c r="G561" s="2"/>
      <c r="H561" s="2"/>
      <c r="I561" s="2"/>
      <c r="J561" s="2"/>
      <c r="K561" s="2"/>
      <c r="L561" s="2"/>
      <c r="M561" s="2"/>
      <c r="N561" s="2"/>
      <c r="O561" s="2"/>
      <c r="P561" s="2"/>
      <c r="Q561" s="2"/>
      <c r="R561" s="2"/>
      <c r="S561" s="2"/>
      <c r="T561" s="2"/>
      <c r="U561" s="2"/>
      <c r="V561" s="2"/>
      <c r="W561" s="2"/>
      <c r="X561" s="2"/>
      <c r="Y561" s="201"/>
      <c r="AL561" s="2"/>
      <c r="AM561" s="2"/>
      <c r="AN561" s="2"/>
      <c r="AO561" s="2"/>
      <c r="AP561" s="2"/>
      <c r="AQ561" s="2"/>
      <c r="AR561" s="2"/>
      <c r="AS561" s="2"/>
      <c r="AT561" s="201"/>
      <c r="AU561" s="2"/>
      <c r="AV561" s="2"/>
      <c r="AW561" s="2"/>
      <c r="AX561" s="2"/>
      <c r="AY561" s="2"/>
      <c r="AZ561" s="2"/>
      <c r="BA561" s="2"/>
      <c r="BB561" s="2"/>
      <c r="BC561" s="2"/>
      <c r="BD561" s="2"/>
      <c r="BE561" s="2"/>
      <c r="BF561" s="2"/>
      <c r="BG561" s="2"/>
      <c r="BH561" s="2"/>
      <c r="BI561" s="2"/>
      <c r="BJ561" s="2"/>
      <c r="BK561" s="2"/>
      <c r="BL561" s="2"/>
      <c r="BM561" s="2"/>
      <c r="BN561" s="2"/>
    </row>
    <row r="562" spans="4:66" customFormat="1" x14ac:dyDescent="0.3">
      <c r="D562" s="201"/>
      <c r="E562" s="2"/>
      <c r="F562" s="2"/>
      <c r="G562" s="2"/>
      <c r="H562" s="2"/>
      <c r="I562" s="2"/>
      <c r="J562" s="2"/>
      <c r="K562" s="2"/>
      <c r="L562" s="2"/>
      <c r="M562" s="2"/>
      <c r="N562" s="2"/>
      <c r="O562" s="2"/>
      <c r="P562" s="2"/>
      <c r="Q562" s="2"/>
      <c r="R562" s="2"/>
      <c r="S562" s="2"/>
      <c r="T562" s="2"/>
      <c r="U562" s="2"/>
      <c r="V562" s="2"/>
      <c r="W562" s="2"/>
      <c r="X562" s="2"/>
      <c r="Y562" s="201"/>
      <c r="AL562" s="2"/>
      <c r="AM562" s="2"/>
      <c r="AN562" s="2"/>
      <c r="AO562" s="2"/>
      <c r="AP562" s="2"/>
      <c r="AQ562" s="2"/>
      <c r="AR562" s="2"/>
      <c r="AS562" s="2"/>
      <c r="AT562" s="201"/>
      <c r="AU562" s="2"/>
      <c r="AV562" s="2"/>
      <c r="AW562" s="2"/>
      <c r="AX562" s="2"/>
      <c r="AY562" s="2"/>
      <c r="AZ562" s="2"/>
      <c r="BA562" s="2"/>
      <c r="BB562" s="2"/>
      <c r="BC562" s="2"/>
      <c r="BD562" s="2"/>
      <c r="BE562" s="2"/>
      <c r="BF562" s="2"/>
      <c r="BG562" s="2"/>
      <c r="BH562" s="2"/>
      <c r="BI562" s="2"/>
      <c r="BJ562" s="2"/>
      <c r="BK562" s="2"/>
      <c r="BL562" s="2"/>
      <c r="BM562" s="2"/>
      <c r="BN562" s="2"/>
    </row>
    <row r="563" spans="4:66" customFormat="1" x14ac:dyDescent="0.3">
      <c r="D563" s="201"/>
      <c r="E563" s="2"/>
      <c r="F563" s="2"/>
      <c r="G563" s="2"/>
      <c r="H563" s="2"/>
      <c r="I563" s="2"/>
      <c r="J563" s="2"/>
      <c r="K563" s="2"/>
      <c r="L563" s="2"/>
      <c r="M563" s="2"/>
      <c r="N563" s="2"/>
      <c r="O563" s="2"/>
      <c r="P563" s="2"/>
      <c r="Q563" s="2"/>
      <c r="R563" s="2"/>
      <c r="S563" s="2"/>
      <c r="T563" s="2"/>
      <c r="U563" s="2"/>
      <c r="V563" s="2"/>
      <c r="W563" s="2"/>
      <c r="X563" s="2"/>
      <c r="Y563" s="201"/>
      <c r="AL563" s="2"/>
      <c r="AM563" s="2"/>
      <c r="AN563" s="2"/>
      <c r="AO563" s="2"/>
      <c r="AP563" s="2"/>
      <c r="AQ563" s="2"/>
      <c r="AR563" s="2"/>
      <c r="AS563" s="2"/>
      <c r="AT563" s="201"/>
      <c r="AU563" s="2"/>
      <c r="AV563" s="2"/>
      <c r="AW563" s="2"/>
      <c r="AX563" s="2"/>
      <c r="AY563" s="2"/>
      <c r="AZ563" s="2"/>
      <c r="BA563" s="2"/>
      <c r="BB563" s="2"/>
      <c r="BC563" s="2"/>
      <c r="BD563" s="2"/>
      <c r="BE563" s="2"/>
      <c r="BF563" s="2"/>
      <c r="BG563" s="2"/>
      <c r="BH563" s="2"/>
      <c r="BI563" s="2"/>
      <c r="BJ563" s="2"/>
      <c r="BK563" s="2"/>
      <c r="BL563" s="2"/>
      <c r="BM563" s="2"/>
      <c r="BN563" s="2"/>
    </row>
    <row r="564" spans="4:66" customFormat="1" x14ac:dyDescent="0.3">
      <c r="D564" s="201"/>
      <c r="E564" s="2"/>
      <c r="F564" s="2"/>
      <c r="G564" s="2"/>
      <c r="H564" s="2"/>
      <c r="I564" s="2"/>
      <c r="J564" s="2"/>
      <c r="K564" s="2"/>
      <c r="L564" s="2"/>
      <c r="M564" s="2"/>
      <c r="N564" s="2"/>
      <c r="O564" s="2"/>
      <c r="P564" s="2"/>
      <c r="Q564" s="2"/>
      <c r="R564" s="2"/>
      <c r="S564" s="2"/>
      <c r="T564" s="2"/>
      <c r="U564" s="2"/>
      <c r="V564" s="2"/>
      <c r="W564" s="2"/>
      <c r="X564" s="2"/>
      <c r="Y564" s="201"/>
      <c r="AL564" s="2"/>
      <c r="AM564" s="2"/>
      <c r="AN564" s="2"/>
      <c r="AO564" s="2"/>
      <c r="AP564" s="2"/>
      <c r="AQ564" s="2"/>
      <c r="AR564" s="2"/>
      <c r="AS564" s="2"/>
      <c r="AT564" s="201"/>
      <c r="AU564" s="2"/>
      <c r="AV564" s="2"/>
      <c r="AW564" s="2"/>
      <c r="AX564" s="2"/>
      <c r="AY564" s="2"/>
      <c r="AZ564" s="2"/>
      <c r="BA564" s="2"/>
      <c r="BB564" s="2"/>
      <c r="BC564" s="2"/>
      <c r="BD564" s="2"/>
      <c r="BE564" s="2"/>
      <c r="BF564" s="2"/>
      <c r="BG564" s="2"/>
      <c r="BH564" s="2"/>
      <c r="BI564" s="2"/>
      <c r="BJ564" s="2"/>
      <c r="BK564" s="2"/>
      <c r="BL564" s="2"/>
      <c r="BM564" s="2"/>
      <c r="BN564" s="2"/>
    </row>
    <row r="565" spans="4:66" customFormat="1" x14ac:dyDescent="0.3">
      <c r="D565" s="201"/>
      <c r="E565" s="2"/>
      <c r="F565" s="2"/>
      <c r="G565" s="2"/>
      <c r="H565" s="2"/>
      <c r="I565" s="2"/>
      <c r="J565" s="2"/>
      <c r="K565" s="2"/>
      <c r="L565" s="2"/>
      <c r="M565" s="2"/>
      <c r="N565" s="2"/>
      <c r="O565" s="2"/>
      <c r="P565" s="2"/>
      <c r="Q565" s="2"/>
      <c r="R565" s="2"/>
      <c r="S565" s="2"/>
      <c r="T565" s="2"/>
      <c r="U565" s="2"/>
      <c r="V565" s="2"/>
      <c r="W565" s="2"/>
      <c r="X565" s="2"/>
      <c r="Y565" s="201"/>
      <c r="AL565" s="2"/>
      <c r="AM565" s="2"/>
      <c r="AN565" s="2"/>
      <c r="AO565" s="2"/>
      <c r="AP565" s="2"/>
      <c r="AQ565" s="2"/>
      <c r="AR565" s="2"/>
      <c r="AS565" s="2"/>
      <c r="AT565" s="201"/>
      <c r="AU565" s="2"/>
      <c r="AV565" s="2"/>
      <c r="AW565" s="2"/>
      <c r="AX565" s="2"/>
      <c r="AY565" s="2"/>
      <c r="AZ565" s="2"/>
      <c r="BA565" s="2"/>
      <c r="BB565" s="2"/>
      <c r="BC565" s="2"/>
      <c r="BD565" s="2"/>
      <c r="BE565" s="2"/>
      <c r="BF565" s="2"/>
      <c r="BG565" s="2"/>
      <c r="BH565" s="2"/>
      <c r="BI565" s="2"/>
      <c r="BJ565" s="2"/>
      <c r="BK565" s="2"/>
      <c r="BL565" s="2"/>
      <c r="BM565" s="2"/>
      <c r="BN565" s="2"/>
    </row>
    <row r="566" spans="4:66" customFormat="1" x14ac:dyDescent="0.3">
      <c r="D566" s="201"/>
      <c r="E566" s="2"/>
      <c r="F566" s="2"/>
      <c r="G566" s="2"/>
      <c r="H566" s="2"/>
      <c r="I566" s="2"/>
      <c r="J566" s="2"/>
      <c r="K566" s="2"/>
      <c r="L566" s="2"/>
      <c r="M566" s="2"/>
      <c r="N566" s="2"/>
      <c r="O566" s="2"/>
      <c r="P566" s="2"/>
      <c r="Q566" s="2"/>
      <c r="R566" s="2"/>
      <c r="S566" s="2"/>
      <c r="T566" s="2"/>
      <c r="U566" s="2"/>
      <c r="V566" s="2"/>
      <c r="W566" s="2"/>
      <c r="X566" s="2"/>
      <c r="Y566" s="201"/>
      <c r="AL566" s="2"/>
      <c r="AM566" s="2"/>
      <c r="AN566" s="2"/>
      <c r="AO566" s="2"/>
      <c r="AP566" s="2"/>
      <c r="AQ566" s="2"/>
      <c r="AR566" s="2"/>
      <c r="AS566" s="2"/>
      <c r="AT566" s="201"/>
      <c r="AU566" s="2"/>
      <c r="AV566" s="2"/>
      <c r="AW566" s="2"/>
      <c r="AX566" s="2"/>
      <c r="AY566" s="2"/>
      <c r="AZ566" s="2"/>
      <c r="BA566" s="2"/>
      <c r="BB566" s="2"/>
      <c r="BC566" s="2"/>
      <c r="BD566" s="2"/>
      <c r="BE566" s="2"/>
      <c r="BF566" s="2"/>
      <c r="BG566" s="2"/>
      <c r="BH566" s="2"/>
      <c r="BI566" s="2"/>
      <c r="BJ566" s="2"/>
      <c r="BK566" s="2"/>
      <c r="BL566" s="2"/>
      <c r="BM566" s="2"/>
      <c r="BN566" s="2"/>
    </row>
    <row r="567" spans="4:66" customFormat="1" x14ac:dyDescent="0.3">
      <c r="D567" s="201"/>
      <c r="E567" s="2"/>
      <c r="F567" s="2"/>
      <c r="G567" s="2"/>
      <c r="H567" s="2"/>
      <c r="I567" s="2"/>
      <c r="J567" s="2"/>
      <c r="K567" s="2"/>
      <c r="L567" s="2"/>
      <c r="M567" s="2"/>
      <c r="N567" s="2"/>
      <c r="O567" s="2"/>
      <c r="P567" s="2"/>
      <c r="Q567" s="2"/>
      <c r="R567" s="2"/>
      <c r="S567" s="2"/>
      <c r="T567" s="2"/>
      <c r="U567" s="2"/>
      <c r="V567" s="2"/>
      <c r="W567" s="2"/>
      <c r="X567" s="2"/>
      <c r="Y567" s="201"/>
      <c r="AL567" s="2"/>
      <c r="AM567" s="2"/>
      <c r="AN567" s="2"/>
      <c r="AO567" s="2"/>
      <c r="AP567" s="2"/>
      <c r="AQ567" s="2"/>
      <c r="AR567" s="2"/>
      <c r="AS567" s="2"/>
      <c r="AT567" s="201"/>
      <c r="AU567" s="2"/>
      <c r="AV567" s="2"/>
      <c r="AW567" s="2"/>
      <c r="AX567" s="2"/>
      <c r="AY567" s="2"/>
      <c r="AZ567" s="2"/>
      <c r="BA567" s="2"/>
      <c r="BB567" s="2"/>
      <c r="BC567" s="2"/>
      <c r="BD567" s="2"/>
      <c r="BE567" s="2"/>
      <c r="BF567" s="2"/>
      <c r="BG567" s="2"/>
      <c r="BH567" s="2"/>
      <c r="BI567" s="2"/>
      <c r="BJ567" s="2"/>
      <c r="BK567" s="2"/>
      <c r="BL567" s="2"/>
      <c r="BM567" s="2"/>
      <c r="BN567" s="2"/>
    </row>
    <row r="568" spans="4:66" customFormat="1" x14ac:dyDescent="0.3">
      <c r="D568" s="201"/>
      <c r="E568" s="2"/>
      <c r="F568" s="2"/>
      <c r="G568" s="2"/>
      <c r="H568" s="2"/>
      <c r="I568" s="2"/>
      <c r="J568" s="2"/>
      <c r="K568" s="2"/>
      <c r="L568" s="2"/>
      <c r="M568" s="2"/>
      <c r="N568" s="2"/>
      <c r="O568" s="2"/>
      <c r="P568" s="2"/>
      <c r="Q568" s="2"/>
      <c r="R568" s="2"/>
      <c r="S568" s="2"/>
      <c r="T568" s="2"/>
      <c r="U568" s="2"/>
      <c r="V568" s="2"/>
      <c r="W568" s="2"/>
      <c r="X568" s="2"/>
      <c r="Y568" s="201"/>
      <c r="AL568" s="2"/>
      <c r="AM568" s="2"/>
      <c r="AN568" s="2"/>
      <c r="AO568" s="2"/>
      <c r="AP568" s="2"/>
      <c r="AQ568" s="2"/>
      <c r="AR568" s="2"/>
      <c r="AS568" s="2"/>
      <c r="AT568" s="201"/>
      <c r="AU568" s="2"/>
      <c r="AV568" s="2"/>
      <c r="AW568" s="2"/>
      <c r="AX568" s="2"/>
      <c r="AY568" s="2"/>
      <c r="AZ568" s="2"/>
      <c r="BA568" s="2"/>
      <c r="BB568" s="2"/>
      <c r="BC568" s="2"/>
      <c r="BD568" s="2"/>
      <c r="BE568" s="2"/>
      <c r="BF568" s="2"/>
      <c r="BG568" s="2"/>
      <c r="BH568" s="2"/>
      <c r="BI568" s="2"/>
      <c r="BJ568" s="2"/>
      <c r="BK568" s="2"/>
      <c r="BL568" s="2"/>
      <c r="BM568" s="2"/>
      <c r="BN568" s="2"/>
    </row>
    <row r="569" spans="4:66" customFormat="1" x14ac:dyDescent="0.3">
      <c r="D569" s="201"/>
      <c r="E569" s="2"/>
      <c r="F569" s="2"/>
      <c r="G569" s="2"/>
      <c r="H569" s="2"/>
      <c r="I569" s="2"/>
      <c r="J569" s="2"/>
      <c r="K569" s="2"/>
      <c r="L569" s="2"/>
      <c r="M569" s="2"/>
      <c r="N569" s="2"/>
      <c r="O569" s="2"/>
      <c r="P569" s="2"/>
      <c r="Q569" s="2"/>
      <c r="R569" s="2"/>
      <c r="S569" s="2"/>
      <c r="T569" s="2"/>
      <c r="U569" s="2"/>
      <c r="V569" s="2"/>
      <c r="W569" s="2"/>
      <c r="X569" s="2"/>
      <c r="Y569" s="201"/>
      <c r="AL569" s="2"/>
      <c r="AM569" s="2"/>
      <c r="AN569" s="2"/>
      <c r="AO569" s="2"/>
      <c r="AP569" s="2"/>
      <c r="AQ569" s="2"/>
      <c r="AR569" s="2"/>
      <c r="AS569" s="2"/>
      <c r="AT569" s="201"/>
      <c r="AU569" s="2"/>
      <c r="AV569" s="2"/>
      <c r="AW569" s="2"/>
      <c r="AX569" s="2"/>
      <c r="AY569" s="2"/>
      <c r="AZ569" s="2"/>
      <c r="BA569" s="2"/>
      <c r="BB569" s="2"/>
      <c r="BC569" s="2"/>
      <c r="BD569" s="2"/>
      <c r="BE569" s="2"/>
      <c r="BF569" s="2"/>
      <c r="BG569" s="2"/>
      <c r="BH569" s="2"/>
      <c r="BI569" s="2"/>
      <c r="BJ569" s="2"/>
      <c r="BK569" s="2"/>
      <c r="BL569" s="2"/>
      <c r="BM569" s="2"/>
      <c r="BN569" s="2"/>
    </row>
    <row r="570" spans="4:66" customFormat="1" x14ac:dyDescent="0.3">
      <c r="D570" s="201"/>
      <c r="E570" s="2"/>
      <c r="F570" s="2"/>
      <c r="G570" s="2"/>
      <c r="H570" s="2"/>
      <c r="I570" s="2"/>
      <c r="J570" s="2"/>
      <c r="K570" s="2"/>
      <c r="L570" s="2"/>
      <c r="M570" s="2"/>
      <c r="N570" s="2"/>
      <c r="O570" s="2"/>
      <c r="P570" s="2"/>
      <c r="Q570" s="2"/>
      <c r="R570" s="2"/>
      <c r="S570" s="2"/>
      <c r="T570" s="2"/>
      <c r="U570" s="2"/>
      <c r="V570" s="2"/>
      <c r="W570" s="2"/>
      <c r="X570" s="2"/>
      <c r="Y570" s="201"/>
      <c r="AL570" s="2"/>
      <c r="AM570" s="2"/>
      <c r="AN570" s="2"/>
      <c r="AO570" s="2"/>
      <c r="AP570" s="2"/>
      <c r="AQ570" s="2"/>
      <c r="AR570" s="2"/>
      <c r="AS570" s="2"/>
      <c r="AT570" s="201"/>
      <c r="AU570" s="2"/>
      <c r="AV570" s="2"/>
      <c r="AW570" s="2"/>
      <c r="AX570" s="2"/>
      <c r="AY570" s="2"/>
      <c r="AZ570" s="2"/>
      <c r="BA570" s="2"/>
      <c r="BB570" s="2"/>
      <c r="BC570" s="2"/>
      <c r="BD570" s="2"/>
      <c r="BE570" s="2"/>
      <c r="BF570" s="2"/>
      <c r="BG570" s="2"/>
      <c r="BH570" s="2"/>
      <c r="BI570" s="2"/>
      <c r="BJ570" s="2"/>
      <c r="BK570" s="2"/>
      <c r="BL570" s="2"/>
      <c r="BM570" s="2"/>
      <c r="BN570" s="2"/>
    </row>
    <row r="571" spans="4:66" customFormat="1" x14ac:dyDescent="0.3">
      <c r="D571" s="201"/>
      <c r="E571" s="2"/>
      <c r="F571" s="2"/>
      <c r="G571" s="2"/>
      <c r="H571" s="2"/>
      <c r="I571" s="2"/>
      <c r="J571" s="2"/>
      <c r="K571" s="2"/>
      <c r="L571" s="2"/>
      <c r="M571" s="2"/>
      <c r="N571" s="2"/>
      <c r="O571" s="2"/>
      <c r="P571" s="2"/>
      <c r="Q571" s="2"/>
      <c r="R571" s="2"/>
      <c r="S571" s="2"/>
      <c r="T571" s="2"/>
      <c r="U571" s="2"/>
      <c r="V571" s="2"/>
      <c r="W571" s="2"/>
      <c r="X571" s="2"/>
      <c r="Y571" s="201"/>
      <c r="AL571" s="2"/>
      <c r="AM571" s="2"/>
      <c r="AN571" s="2"/>
      <c r="AO571" s="2"/>
      <c r="AP571" s="2"/>
      <c r="AQ571" s="2"/>
      <c r="AR571" s="2"/>
      <c r="AS571" s="2"/>
      <c r="AT571" s="201"/>
      <c r="AU571" s="2"/>
      <c r="AV571" s="2"/>
      <c r="AW571" s="2"/>
      <c r="AX571" s="2"/>
      <c r="AY571" s="2"/>
      <c r="AZ571" s="2"/>
      <c r="BA571" s="2"/>
      <c r="BB571" s="2"/>
      <c r="BC571" s="2"/>
      <c r="BD571" s="2"/>
      <c r="BE571" s="2"/>
      <c r="BF571" s="2"/>
      <c r="BG571" s="2"/>
      <c r="BH571" s="2"/>
      <c r="BI571" s="2"/>
      <c r="BJ571" s="2"/>
      <c r="BK571" s="2"/>
      <c r="BL571" s="2"/>
      <c r="BM571" s="2"/>
      <c r="BN571" s="2"/>
    </row>
    <row r="572" spans="4:66" customFormat="1" x14ac:dyDescent="0.3">
      <c r="D572" s="201"/>
      <c r="E572" s="2"/>
      <c r="F572" s="2"/>
      <c r="G572" s="2"/>
      <c r="H572" s="2"/>
      <c r="I572" s="2"/>
      <c r="J572" s="2"/>
      <c r="K572" s="2"/>
      <c r="L572" s="2"/>
      <c r="M572" s="2"/>
      <c r="N572" s="2"/>
      <c r="O572" s="2"/>
      <c r="P572" s="2"/>
      <c r="Q572" s="2"/>
      <c r="R572" s="2"/>
      <c r="S572" s="2"/>
      <c r="T572" s="2"/>
      <c r="U572" s="2"/>
      <c r="V572" s="2"/>
      <c r="W572" s="2"/>
      <c r="X572" s="2"/>
      <c r="Y572" s="201"/>
      <c r="AL572" s="2"/>
      <c r="AM572" s="2"/>
      <c r="AN572" s="2"/>
      <c r="AO572" s="2"/>
      <c r="AP572" s="2"/>
      <c r="AQ572" s="2"/>
      <c r="AR572" s="2"/>
      <c r="AS572" s="2"/>
      <c r="AT572" s="201"/>
      <c r="AU572" s="2"/>
      <c r="AV572" s="2"/>
      <c r="AW572" s="2"/>
      <c r="AX572" s="2"/>
      <c r="AY572" s="2"/>
      <c r="AZ572" s="2"/>
      <c r="BA572" s="2"/>
      <c r="BB572" s="2"/>
      <c r="BC572" s="2"/>
      <c r="BD572" s="2"/>
      <c r="BE572" s="2"/>
      <c r="BF572" s="2"/>
      <c r="BG572" s="2"/>
      <c r="BH572" s="2"/>
      <c r="BI572" s="2"/>
      <c r="BJ572" s="2"/>
      <c r="BK572" s="2"/>
      <c r="BL572" s="2"/>
      <c r="BM572" s="2"/>
      <c r="BN572" s="2"/>
    </row>
    <row r="573" spans="4:66" customFormat="1" x14ac:dyDescent="0.3">
      <c r="D573" s="201"/>
      <c r="E573" s="2"/>
      <c r="F573" s="2"/>
      <c r="G573" s="2"/>
      <c r="H573" s="2"/>
      <c r="I573" s="2"/>
      <c r="J573" s="2"/>
      <c r="K573" s="2"/>
      <c r="L573" s="2"/>
      <c r="M573" s="2"/>
      <c r="N573" s="2"/>
      <c r="O573" s="2"/>
      <c r="P573" s="2"/>
      <c r="Q573" s="2"/>
      <c r="R573" s="2"/>
      <c r="S573" s="2"/>
      <c r="T573" s="2"/>
      <c r="U573" s="2"/>
      <c r="V573" s="2"/>
      <c r="W573" s="2"/>
      <c r="X573" s="2"/>
      <c r="Y573" s="201"/>
      <c r="AL573" s="2"/>
      <c r="AM573" s="2"/>
      <c r="AN573" s="2"/>
      <c r="AO573" s="2"/>
      <c r="AP573" s="2"/>
      <c r="AQ573" s="2"/>
      <c r="AR573" s="2"/>
      <c r="AS573" s="2"/>
      <c r="AT573" s="201"/>
      <c r="AU573" s="2"/>
      <c r="AV573" s="2"/>
      <c r="AW573" s="2"/>
      <c r="AX573" s="2"/>
      <c r="AY573" s="2"/>
      <c r="AZ573" s="2"/>
      <c r="BA573" s="2"/>
      <c r="BB573" s="2"/>
      <c r="BC573" s="2"/>
      <c r="BD573" s="2"/>
      <c r="BE573" s="2"/>
      <c r="BF573" s="2"/>
      <c r="BG573" s="2"/>
      <c r="BH573" s="2"/>
      <c r="BI573" s="2"/>
      <c r="BJ573" s="2"/>
      <c r="BK573" s="2"/>
      <c r="BL573" s="2"/>
      <c r="BM573" s="2"/>
      <c r="BN573" s="2"/>
    </row>
    <row r="574" spans="4:66" customFormat="1" x14ac:dyDescent="0.3">
      <c r="D574" s="201"/>
      <c r="E574" s="2"/>
      <c r="F574" s="2"/>
      <c r="G574" s="2"/>
      <c r="H574" s="2"/>
      <c r="I574" s="2"/>
      <c r="J574" s="2"/>
      <c r="K574" s="2"/>
      <c r="L574" s="2"/>
      <c r="M574" s="2"/>
      <c r="N574" s="2"/>
      <c r="O574" s="2"/>
      <c r="P574" s="2"/>
      <c r="Q574" s="2"/>
      <c r="R574" s="2"/>
      <c r="S574" s="2"/>
      <c r="T574" s="2"/>
      <c r="U574" s="2"/>
      <c r="V574" s="2"/>
      <c r="W574" s="2"/>
      <c r="X574" s="2"/>
      <c r="Y574" s="201"/>
      <c r="AL574" s="2"/>
      <c r="AM574" s="2"/>
      <c r="AN574" s="2"/>
      <c r="AO574" s="2"/>
      <c r="AP574" s="2"/>
      <c r="AQ574" s="2"/>
      <c r="AR574" s="2"/>
      <c r="AS574" s="2"/>
      <c r="AT574" s="201"/>
      <c r="AU574" s="2"/>
      <c r="AV574" s="2"/>
      <c r="AW574" s="2"/>
      <c r="AX574" s="2"/>
      <c r="AY574" s="2"/>
      <c r="AZ574" s="2"/>
      <c r="BA574" s="2"/>
      <c r="BB574" s="2"/>
      <c r="BC574" s="2"/>
      <c r="BD574" s="2"/>
      <c r="BE574" s="2"/>
      <c r="BF574" s="2"/>
      <c r="BG574" s="2"/>
      <c r="BH574" s="2"/>
      <c r="BI574" s="2"/>
      <c r="BJ574" s="2"/>
      <c r="BK574" s="2"/>
      <c r="BL574" s="2"/>
      <c r="BM574" s="2"/>
      <c r="BN574" s="2"/>
    </row>
    <row r="575" spans="4:66" customFormat="1" x14ac:dyDescent="0.3">
      <c r="D575" s="201"/>
      <c r="E575" s="2"/>
      <c r="F575" s="2"/>
      <c r="G575" s="2"/>
      <c r="H575" s="2"/>
      <c r="I575" s="2"/>
      <c r="J575" s="2"/>
      <c r="K575" s="2"/>
      <c r="L575" s="2"/>
      <c r="M575" s="2"/>
      <c r="N575" s="2"/>
      <c r="O575" s="2"/>
      <c r="P575" s="2"/>
      <c r="Q575" s="2"/>
      <c r="R575" s="2"/>
      <c r="S575" s="2"/>
      <c r="T575" s="2"/>
      <c r="U575" s="2"/>
      <c r="V575" s="2"/>
      <c r="W575" s="2"/>
      <c r="X575" s="2"/>
      <c r="Y575" s="201"/>
      <c r="AL575" s="2"/>
      <c r="AM575" s="2"/>
      <c r="AN575" s="2"/>
      <c r="AO575" s="2"/>
      <c r="AP575" s="2"/>
      <c r="AQ575" s="2"/>
      <c r="AR575" s="2"/>
      <c r="AS575" s="2"/>
      <c r="AT575" s="201"/>
      <c r="AU575" s="2"/>
      <c r="AV575" s="2"/>
      <c r="AW575" s="2"/>
      <c r="AX575" s="2"/>
      <c r="AY575" s="2"/>
      <c r="AZ575" s="2"/>
      <c r="BA575" s="2"/>
      <c r="BB575" s="2"/>
      <c r="BC575" s="2"/>
      <c r="BD575" s="2"/>
      <c r="BE575" s="2"/>
      <c r="BF575" s="2"/>
      <c r="BG575" s="2"/>
      <c r="BH575" s="2"/>
      <c r="BI575" s="2"/>
      <c r="BJ575" s="2"/>
      <c r="BK575" s="2"/>
      <c r="BL575" s="2"/>
      <c r="BM575" s="2"/>
      <c r="BN575" s="2"/>
    </row>
    <row r="576" spans="4:66" customFormat="1" x14ac:dyDescent="0.3">
      <c r="D576" s="201"/>
      <c r="E576" s="2"/>
      <c r="F576" s="2"/>
      <c r="G576" s="2"/>
      <c r="H576" s="2"/>
      <c r="I576" s="2"/>
      <c r="J576" s="2"/>
      <c r="K576" s="2"/>
      <c r="L576" s="2"/>
      <c r="M576" s="2"/>
      <c r="N576" s="2"/>
      <c r="O576" s="2"/>
      <c r="P576" s="2"/>
      <c r="Q576" s="2"/>
      <c r="R576" s="2"/>
      <c r="S576" s="2"/>
      <c r="T576" s="2"/>
      <c r="U576" s="2"/>
      <c r="V576" s="2"/>
      <c r="W576" s="2"/>
      <c r="X576" s="2"/>
      <c r="Y576" s="201"/>
      <c r="AL576" s="2"/>
      <c r="AM576" s="2"/>
      <c r="AN576" s="2"/>
      <c r="AO576" s="2"/>
      <c r="AP576" s="2"/>
      <c r="AQ576" s="2"/>
      <c r="AR576" s="2"/>
      <c r="AS576" s="2"/>
      <c r="AT576" s="201"/>
      <c r="AU576" s="2"/>
      <c r="AV576" s="2"/>
      <c r="AW576" s="2"/>
      <c r="AX576" s="2"/>
      <c r="AY576" s="2"/>
      <c r="AZ576" s="2"/>
      <c r="BA576" s="2"/>
      <c r="BB576" s="2"/>
      <c r="BC576" s="2"/>
      <c r="BD576" s="2"/>
      <c r="BE576" s="2"/>
      <c r="BF576" s="2"/>
      <c r="BG576" s="2"/>
      <c r="BH576" s="2"/>
      <c r="BI576" s="2"/>
      <c r="BJ576" s="2"/>
      <c r="BK576" s="2"/>
      <c r="BL576" s="2"/>
      <c r="BM576" s="2"/>
      <c r="BN576" s="2"/>
    </row>
    <row r="577" spans="4:66" customFormat="1" x14ac:dyDescent="0.3">
      <c r="D577" s="201"/>
      <c r="E577" s="2"/>
      <c r="F577" s="2"/>
      <c r="G577" s="2"/>
      <c r="H577" s="2"/>
      <c r="I577" s="2"/>
      <c r="J577" s="2"/>
      <c r="K577" s="2"/>
      <c r="L577" s="2"/>
      <c r="M577" s="2"/>
      <c r="N577" s="2"/>
      <c r="O577" s="2"/>
      <c r="P577" s="2"/>
      <c r="Q577" s="2"/>
      <c r="R577" s="2"/>
      <c r="S577" s="2"/>
      <c r="T577" s="2"/>
      <c r="U577" s="2"/>
      <c r="V577" s="2"/>
      <c r="W577" s="2"/>
      <c r="X577" s="2"/>
      <c r="Y577" s="201"/>
      <c r="AL577" s="2"/>
      <c r="AM577" s="2"/>
      <c r="AN577" s="2"/>
      <c r="AO577" s="2"/>
      <c r="AP577" s="2"/>
      <c r="AQ577" s="2"/>
      <c r="AR577" s="2"/>
      <c r="AS577" s="2"/>
      <c r="AT577" s="201"/>
      <c r="AU577" s="2"/>
      <c r="AV577" s="2"/>
      <c r="AW577" s="2"/>
      <c r="AX577" s="2"/>
      <c r="AY577" s="2"/>
      <c r="AZ577" s="2"/>
      <c r="BA577" s="2"/>
      <c r="BB577" s="2"/>
      <c r="BC577" s="2"/>
      <c r="BD577" s="2"/>
      <c r="BE577" s="2"/>
      <c r="BF577" s="2"/>
      <c r="BG577" s="2"/>
      <c r="BH577" s="2"/>
      <c r="BI577" s="2"/>
      <c r="BJ577" s="2"/>
      <c r="BK577" s="2"/>
      <c r="BL577" s="2"/>
      <c r="BM577" s="2"/>
      <c r="BN577" s="2"/>
    </row>
    <row r="578" spans="4:66" customFormat="1" x14ac:dyDescent="0.3">
      <c r="D578" s="201"/>
      <c r="E578" s="2"/>
      <c r="F578" s="2"/>
      <c r="G578" s="2"/>
      <c r="H578" s="2"/>
      <c r="I578" s="2"/>
      <c r="J578" s="2"/>
      <c r="K578" s="2"/>
      <c r="L578" s="2"/>
      <c r="M578" s="2"/>
      <c r="N578" s="2"/>
      <c r="O578" s="2"/>
      <c r="P578" s="2"/>
      <c r="Q578" s="2"/>
      <c r="R578" s="2"/>
      <c r="S578" s="2"/>
      <c r="T578" s="2"/>
      <c r="U578" s="2"/>
      <c r="V578" s="2"/>
      <c r="W578" s="2"/>
      <c r="X578" s="2"/>
      <c r="Y578" s="201"/>
      <c r="AL578" s="2"/>
      <c r="AM578" s="2"/>
      <c r="AN578" s="2"/>
      <c r="AO578" s="2"/>
      <c r="AP578" s="2"/>
      <c r="AQ578" s="2"/>
      <c r="AR578" s="2"/>
      <c r="AS578" s="2"/>
      <c r="AT578" s="201"/>
      <c r="AU578" s="2"/>
      <c r="AV578" s="2"/>
      <c r="AW578" s="2"/>
      <c r="AX578" s="2"/>
      <c r="AY578" s="2"/>
      <c r="AZ578" s="2"/>
      <c r="BA578" s="2"/>
      <c r="BB578" s="2"/>
      <c r="BC578" s="2"/>
      <c r="BD578" s="2"/>
      <c r="BE578" s="2"/>
      <c r="BF578" s="2"/>
      <c r="BG578" s="2"/>
      <c r="BH578" s="2"/>
      <c r="BI578" s="2"/>
      <c r="BJ578" s="2"/>
      <c r="BK578" s="2"/>
      <c r="BL578" s="2"/>
      <c r="BM578" s="2"/>
      <c r="BN578" s="2"/>
    </row>
    <row r="579" spans="4:66" customFormat="1" x14ac:dyDescent="0.3">
      <c r="D579" s="201"/>
      <c r="E579" s="2"/>
      <c r="F579" s="2"/>
      <c r="G579" s="2"/>
      <c r="H579" s="2"/>
      <c r="I579" s="2"/>
      <c r="J579" s="2"/>
      <c r="K579" s="2"/>
      <c r="L579" s="2"/>
      <c r="M579" s="2"/>
      <c r="N579" s="2"/>
      <c r="O579" s="2"/>
      <c r="P579" s="2"/>
      <c r="Q579" s="2"/>
      <c r="R579" s="2"/>
      <c r="S579" s="2"/>
      <c r="T579" s="2"/>
      <c r="U579" s="2"/>
      <c r="V579" s="2"/>
      <c r="W579" s="2"/>
      <c r="X579" s="2"/>
      <c r="Y579" s="201"/>
      <c r="AL579" s="2"/>
      <c r="AM579" s="2"/>
      <c r="AN579" s="2"/>
      <c r="AO579" s="2"/>
      <c r="AP579" s="2"/>
      <c r="AQ579" s="2"/>
      <c r="AR579" s="2"/>
      <c r="AS579" s="2"/>
      <c r="AT579" s="201"/>
      <c r="AU579" s="2"/>
      <c r="AV579" s="2"/>
      <c r="AW579" s="2"/>
      <c r="AX579" s="2"/>
      <c r="AY579" s="2"/>
      <c r="AZ579" s="2"/>
      <c r="BA579" s="2"/>
      <c r="BB579" s="2"/>
      <c r="BC579" s="2"/>
      <c r="BD579" s="2"/>
      <c r="BE579" s="2"/>
      <c r="BF579" s="2"/>
      <c r="BG579" s="2"/>
      <c r="BH579" s="2"/>
      <c r="BI579" s="2"/>
      <c r="BJ579" s="2"/>
      <c r="BK579" s="2"/>
      <c r="BL579" s="2"/>
      <c r="BM579" s="2"/>
      <c r="BN579" s="2"/>
    </row>
    <row r="580" spans="4:66" customFormat="1" x14ac:dyDescent="0.3">
      <c r="D580" s="201"/>
      <c r="E580" s="2"/>
      <c r="F580" s="2"/>
      <c r="G580" s="2"/>
      <c r="H580" s="2"/>
      <c r="I580" s="2"/>
      <c r="J580" s="2"/>
      <c r="K580" s="2"/>
      <c r="L580" s="2"/>
      <c r="M580" s="2"/>
      <c r="N580" s="2"/>
      <c r="O580" s="2"/>
      <c r="P580" s="2"/>
      <c r="Q580" s="2"/>
      <c r="R580" s="2"/>
      <c r="S580" s="2"/>
      <c r="T580" s="2"/>
      <c r="U580" s="2"/>
      <c r="V580" s="2"/>
      <c r="W580" s="2"/>
      <c r="X580" s="2"/>
      <c r="Y580" s="201"/>
      <c r="AL580" s="2"/>
      <c r="AM580" s="2"/>
      <c r="AN580" s="2"/>
      <c r="AO580" s="2"/>
      <c r="AP580" s="2"/>
      <c r="AQ580" s="2"/>
      <c r="AR580" s="2"/>
      <c r="AS580" s="2"/>
      <c r="AT580" s="201"/>
      <c r="AU580" s="2"/>
      <c r="AV580" s="2"/>
      <c r="AW580" s="2"/>
      <c r="AX580" s="2"/>
      <c r="AY580" s="2"/>
      <c r="AZ580" s="2"/>
      <c r="BA580" s="2"/>
      <c r="BB580" s="2"/>
      <c r="BC580" s="2"/>
      <c r="BD580" s="2"/>
      <c r="BE580" s="2"/>
      <c r="BF580" s="2"/>
      <c r="BG580" s="2"/>
      <c r="BH580" s="2"/>
      <c r="BI580" s="2"/>
      <c r="BJ580" s="2"/>
      <c r="BK580" s="2"/>
      <c r="BL580" s="2"/>
      <c r="BM580" s="2"/>
      <c r="BN580" s="2"/>
    </row>
    <row r="581" spans="4:66" customFormat="1" x14ac:dyDescent="0.3">
      <c r="D581" s="201"/>
      <c r="E581" s="2"/>
      <c r="F581" s="2"/>
      <c r="G581" s="2"/>
      <c r="H581" s="2"/>
      <c r="I581" s="2"/>
      <c r="J581" s="2"/>
      <c r="K581" s="2"/>
      <c r="L581" s="2"/>
      <c r="M581" s="2"/>
      <c r="N581" s="2"/>
      <c r="O581" s="2"/>
      <c r="P581" s="2"/>
      <c r="Q581" s="2"/>
      <c r="R581" s="2"/>
      <c r="S581" s="2"/>
      <c r="T581" s="2"/>
      <c r="U581" s="2"/>
      <c r="V581" s="2"/>
      <c r="W581" s="2"/>
      <c r="X581" s="2"/>
      <c r="Y581" s="201"/>
      <c r="AL581" s="2"/>
      <c r="AM581" s="2"/>
      <c r="AN581" s="2"/>
      <c r="AO581" s="2"/>
      <c r="AP581" s="2"/>
      <c r="AQ581" s="2"/>
      <c r="AR581" s="2"/>
      <c r="AS581" s="2"/>
      <c r="AT581" s="201"/>
      <c r="AU581" s="2"/>
      <c r="AV581" s="2"/>
      <c r="AW581" s="2"/>
      <c r="AX581" s="2"/>
      <c r="AY581" s="2"/>
      <c r="AZ581" s="2"/>
      <c r="BA581" s="2"/>
      <c r="BB581" s="2"/>
      <c r="BC581" s="2"/>
      <c r="BD581" s="2"/>
      <c r="BE581" s="2"/>
      <c r="BF581" s="2"/>
      <c r="BG581" s="2"/>
      <c r="BH581" s="2"/>
      <c r="BI581" s="2"/>
      <c r="BJ581" s="2"/>
      <c r="BK581" s="2"/>
      <c r="BL581" s="2"/>
      <c r="BM581" s="2"/>
      <c r="BN581" s="2"/>
    </row>
    <row r="582" spans="4:66" customFormat="1" x14ac:dyDescent="0.3">
      <c r="D582" s="201"/>
      <c r="E582" s="2"/>
      <c r="F582" s="2"/>
      <c r="G582" s="2"/>
      <c r="H582" s="2"/>
      <c r="I582" s="2"/>
      <c r="J582" s="2"/>
      <c r="K582" s="2"/>
      <c r="L582" s="2"/>
      <c r="M582" s="2"/>
      <c r="N582" s="2"/>
      <c r="O582" s="2"/>
      <c r="P582" s="2"/>
      <c r="Q582" s="2"/>
      <c r="R582" s="2"/>
      <c r="S582" s="2"/>
      <c r="T582" s="2"/>
      <c r="U582" s="2"/>
      <c r="V582" s="2"/>
      <c r="W582" s="2"/>
      <c r="X582" s="2"/>
      <c r="Y582" s="201"/>
      <c r="AL582" s="2"/>
      <c r="AM582" s="2"/>
      <c r="AN582" s="2"/>
      <c r="AO582" s="2"/>
      <c r="AP582" s="2"/>
      <c r="AQ582" s="2"/>
      <c r="AR582" s="2"/>
      <c r="AS582" s="2"/>
      <c r="AT582" s="201"/>
      <c r="AU582" s="2"/>
      <c r="AV582" s="2"/>
      <c r="AW582" s="2"/>
      <c r="AX582" s="2"/>
      <c r="AY582" s="2"/>
      <c r="AZ582" s="2"/>
      <c r="BA582" s="2"/>
      <c r="BB582" s="2"/>
      <c r="BC582" s="2"/>
      <c r="BD582" s="2"/>
      <c r="BE582" s="2"/>
      <c r="BF582" s="2"/>
      <c r="BG582" s="2"/>
      <c r="BH582" s="2"/>
      <c r="BI582" s="2"/>
      <c r="BJ582" s="2"/>
      <c r="BK582" s="2"/>
      <c r="BL582" s="2"/>
      <c r="BM582" s="2"/>
      <c r="BN582" s="2"/>
    </row>
    <row r="583" spans="4:66" customFormat="1" x14ac:dyDescent="0.3">
      <c r="D583" s="201"/>
      <c r="E583" s="2"/>
      <c r="F583" s="2"/>
      <c r="G583" s="2"/>
      <c r="H583" s="2"/>
      <c r="I583" s="2"/>
      <c r="J583" s="2"/>
      <c r="K583" s="2"/>
      <c r="L583" s="2"/>
      <c r="M583" s="2"/>
      <c r="N583" s="2"/>
      <c r="O583" s="2"/>
      <c r="P583" s="2"/>
      <c r="Q583" s="2"/>
      <c r="R583" s="2"/>
      <c r="S583" s="2"/>
      <c r="T583" s="2"/>
      <c r="U583" s="2"/>
      <c r="V583" s="2"/>
      <c r="W583" s="2"/>
      <c r="X583" s="2"/>
      <c r="Y583" s="201"/>
      <c r="AL583" s="2"/>
      <c r="AM583" s="2"/>
      <c r="AN583" s="2"/>
      <c r="AO583" s="2"/>
      <c r="AP583" s="2"/>
      <c r="AQ583" s="2"/>
      <c r="AR583" s="2"/>
      <c r="AS583" s="2"/>
      <c r="AT583" s="201"/>
      <c r="AU583" s="2"/>
      <c r="AV583" s="2"/>
      <c r="AW583" s="2"/>
      <c r="AX583" s="2"/>
      <c r="AY583" s="2"/>
      <c r="AZ583" s="2"/>
      <c r="BA583" s="2"/>
      <c r="BB583" s="2"/>
      <c r="BC583" s="2"/>
      <c r="BD583" s="2"/>
      <c r="BE583" s="2"/>
      <c r="BF583" s="2"/>
      <c r="BG583" s="2"/>
      <c r="BH583" s="2"/>
      <c r="BI583" s="2"/>
      <c r="BJ583" s="2"/>
      <c r="BK583" s="2"/>
      <c r="BL583" s="2"/>
      <c r="BM583" s="2"/>
      <c r="BN583" s="2"/>
    </row>
    <row r="584" spans="4:66" customFormat="1" x14ac:dyDescent="0.3">
      <c r="D584" s="201"/>
      <c r="E584" s="2"/>
      <c r="F584" s="2"/>
      <c r="G584" s="2"/>
      <c r="H584" s="2"/>
      <c r="I584" s="2"/>
      <c r="J584" s="2"/>
      <c r="K584" s="2"/>
      <c r="L584" s="2"/>
      <c r="M584" s="2"/>
      <c r="N584" s="2"/>
      <c r="O584" s="2"/>
      <c r="P584" s="2"/>
      <c r="Q584" s="2"/>
      <c r="R584" s="2"/>
      <c r="S584" s="2"/>
      <c r="T584" s="2"/>
      <c r="U584" s="2"/>
      <c r="V584" s="2"/>
      <c r="W584" s="2"/>
      <c r="X584" s="2"/>
      <c r="Y584" s="201"/>
      <c r="AL584" s="2"/>
      <c r="AM584" s="2"/>
      <c r="AN584" s="2"/>
      <c r="AO584" s="2"/>
      <c r="AP584" s="2"/>
      <c r="AQ584" s="2"/>
      <c r="AR584" s="2"/>
      <c r="AS584" s="2"/>
      <c r="AT584" s="201"/>
      <c r="AU584" s="2"/>
      <c r="AV584" s="2"/>
      <c r="AW584" s="2"/>
      <c r="AX584" s="2"/>
      <c r="AY584" s="2"/>
      <c r="AZ584" s="2"/>
      <c r="BA584" s="2"/>
      <c r="BB584" s="2"/>
      <c r="BC584" s="2"/>
      <c r="BD584" s="2"/>
      <c r="BE584" s="2"/>
      <c r="BF584" s="2"/>
      <c r="BG584" s="2"/>
      <c r="BH584" s="2"/>
      <c r="BI584" s="2"/>
      <c r="BJ584" s="2"/>
      <c r="BK584" s="2"/>
      <c r="BL584" s="2"/>
      <c r="BM584" s="2"/>
      <c r="BN584" s="2"/>
    </row>
    <row r="585" spans="4:66" customFormat="1" x14ac:dyDescent="0.3">
      <c r="D585" s="201"/>
      <c r="E585" s="2"/>
      <c r="F585" s="2"/>
      <c r="G585" s="2"/>
      <c r="H585" s="2"/>
      <c r="I585" s="2"/>
      <c r="J585" s="2"/>
      <c r="K585" s="2"/>
      <c r="L585" s="2"/>
      <c r="M585" s="2"/>
      <c r="N585" s="2"/>
      <c r="O585" s="2"/>
      <c r="P585" s="2"/>
      <c r="Q585" s="2"/>
      <c r="R585" s="2"/>
      <c r="S585" s="2"/>
      <c r="T585" s="2"/>
      <c r="U585" s="2"/>
      <c r="V585" s="2"/>
      <c r="W585" s="2"/>
      <c r="X585" s="2"/>
      <c r="Y585" s="201"/>
      <c r="AL585" s="2"/>
      <c r="AM585" s="2"/>
      <c r="AN585" s="2"/>
      <c r="AO585" s="2"/>
      <c r="AP585" s="2"/>
      <c r="AQ585" s="2"/>
      <c r="AR585" s="2"/>
      <c r="AS585" s="2"/>
      <c r="AT585" s="201"/>
      <c r="AU585" s="2"/>
      <c r="AV585" s="2"/>
      <c r="AW585" s="2"/>
      <c r="AX585" s="2"/>
      <c r="AY585" s="2"/>
      <c r="AZ585" s="2"/>
      <c r="BA585" s="2"/>
      <c r="BB585" s="2"/>
      <c r="BC585" s="2"/>
      <c r="BD585" s="2"/>
      <c r="BE585" s="2"/>
      <c r="BF585" s="2"/>
      <c r="BG585" s="2"/>
      <c r="BH585" s="2"/>
      <c r="BI585" s="2"/>
      <c r="BJ585" s="2"/>
      <c r="BK585" s="2"/>
      <c r="BL585" s="2"/>
      <c r="BM585" s="2"/>
      <c r="BN585" s="2"/>
    </row>
    <row r="586" spans="4:66" customFormat="1" x14ac:dyDescent="0.3">
      <c r="D586" s="201"/>
      <c r="E586" s="2"/>
      <c r="F586" s="2"/>
      <c r="G586" s="2"/>
      <c r="H586" s="2"/>
      <c r="I586" s="2"/>
      <c r="J586" s="2"/>
      <c r="K586" s="2"/>
      <c r="L586" s="2"/>
      <c r="M586" s="2"/>
      <c r="N586" s="2"/>
      <c r="O586" s="2"/>
      <c r="P586" s="2"/>
      <c r="Q586" s="2"/>
      <c r="R586" s="2"/>
      <c r="S586" s="2"/>
      <c r="T586" s="2"/>
      <c r="U586" s="2"/>
      <c r="V586" s="2"/>
      <c r="W586" s="2"/>
      <c r="X586" s="2"/>
      <c r="Y586" s="201"/>
      <c r="AL586" s="2"/>
      <c r="AM586" s="2"/>
      <c r="AN586" s="2"/>
      <c r="AO586" s="2"/>
      <c r="AP586" s="2"/>
      <c r="AQ586" s="2"/>
      <c r="AR586" s="2"/>
      <c r="AS586" s="2"/>
      <c r="AT586" s="201"/>
      <c r="AU586" s="2"/>
      <c r="AV586" s="2"/>
      <c r="AW586" s="2"/>
      <c r="AX586" s="2"/>
      <c r="AY586" s="2"/>
      <c r="AZ586" s="2"/>
      <c r="BA586" s="2"/>
      <c r="BB586" s="2"/>
      <c r="BC586" s="2"/>
      <c r="BD586" s="2"/>
      <c r="BE586" s="2"/>
      <c r="BF586" s="2"/>
      <c r="BG586" s="2"/>
      <c r="BH586" s="2"/>
      <c r="BI586" s="2"/>
      <c r="BJ586" s="2"/>
      <c r="BK586" s="2"/>
      <c r="BL586" s="2"/>
      <c r="BM586" s="2"/>
      <c r="BN586" s="2"/>
    </row>
    <row r="587" spans="4:66" customFormat="1" x14ac:dyDescent="0.3">
      <c r="D587" s="201"/>
      <c r="E587" s="2"/>
      <c r="F587" s="2"/>
      <c r="G587" s="2"/>
      <c r="H587" s="2"/>
      <c r="I587" s="2"/>
      <c r="J587" s="2"/>
      <c r="K587" s="2"/>
      <c r="L587" s="2"/>
      <c r="M587" s="2"/>
      <c r="N587" s="2"/>
      <c r="O587" s="2"/>
      <c r="P587" s="2"/>
      <c r="Q587" s="2"/>
      <c r="R587" s="2"/>
      <c r="S587" s="2"/>
      <c r="T587" s="2"/>
      <c r="U587" s="2"/>
      <c r="V587" s="2"/>
      <c r="W587" s="2"/>
      <c r="X587" s="2"/>
      <c r="Y587" s="201"/>
      <c r="AL587" s="2"/>
      <c r="AM587" s="2"/>
      <c r="AN587" s="2"/>
      <c r="AO587" s="2"/>
      <c r="AP587" s="2"/>
      <c r="AQ587" s="2"/>
      <c r="AR587" s="2"/>
      <c r="AS587" s="2"/>
      <c r="AT587" s="201"/>
      <c r="AU587" s="2"/>
      <c r="AV587" s="2"/>
      <c r="AW587" s="2"/>
      <c r="AX587" s="2"/>
      <c r="AY587" s="2"/>
      <c r="AZ587" s="2"/>
      <c r="BA587" s="2"/>
      <c r="BB587" s="2"/>
      <c r="BC587" s="2"/>
      <c r="BD587" s="2"/>
      <c r="BE587" s="2"/>
      <c r="BF587" s="2"/>
      <c r="BG587" s="2"/>
      <c r="BH587" s="2"/>
      <c r="BI587" s="2"/>
      <c r="BJ587" s="2"/>
      <c r="BK587" s="2"/>
      <c r="BL587" s="2"/>
      <c r="BM587" s="2"/>
      <c r="BN587" s="2"/>
    </row>
    <row r="588" spans="4:66" customFormat="1" x14ac:dyDescent="0.3">
      <c r="D588" s="201"/>
      <c r="E588" s="2"/>
      <c r="F588" s="2"/>
      <c r="G588" s="2"/>
      <c r="H588" s="2"/>
      <c r="I588" s="2"/>
      <c r="J588" s="2"/>
      <c r="K588" s="2"/>
      <c r="L588" s="2"/>
      <c r="M588" s="2"/>
      <c r="N588" s="2"/>
      <c r="O588" s="2"/>
      <c r="P588" s="2"/>
      <c r="Q588" s="2"/>
      <c r="R588" s="2"/>
      <c r="S588" s="2"/>
      <c r="T588" s="2"/>
      <c r="U588" s="2"/>
      <c r="V588" s="2"/>
      <c r="W588" s="2"/>
      <c r="X588" s="2"/>
      <c r="Y588" s="201"/>
      <c r="AL588" s="2"/>
      <c r="AM588" s="2"/>
      <c r="AN588" s="2"/>
      <c r="AO588" s="2"/>
      <c r="AP588" s="2"/>
      <c r="AQ588" s="2"/>
      <c r="AR588" s="2"/>
      <c r="AS588" s="2"/>
      <c r="AT588" s="201"/>
      <c r="AU588" s="2"/>
      <c r="AV588" s="2"/>
      <c r="AW588" s="2"/>
      <c r="AX588" s="2"/>
      <c r="AY588" s="2"/>
      <c r="AZ588" s="2"/>
      <c r="BA588" s="2"/>
      <c r="BB588" s="2"/>
      <c r="BC588" s="2"/>
      <c r="BD588" s="2"/>
      <c r="BE588" s="2"/>
      <c r="BF588" s="2"/>
      <c r="BG588" s="2"/>
      <c r="BH588" s="2"/>
      <c r="BI588" s="2"/>
      <c r="BJ588" s="2"/>
      <c r="BK588" s="2"/>
      <c r="BL588" s="2"/>
      <c r="BM588" s="2"/>
      <c r="BN588" s="2"/>
    </row>
    <row r="589" spans="4:66" customFormat="1" x14ac:dyDescent="0.3">
      <c r="D589" s="201"/>
      <c r="E589" s="2"/>
      <c r="F589" s="2"/>
      <c r="G589" s="2"/>
      <c r="H589" s="2"/>
      <c r="I589" s="2"/>
      <c r="J589" s="2"/>
      <c r="K589" s="2"/>
      <c r="L589" s="2"/>
      <c r="M589" s="2"/>
      <c r="N589" s="2"/>
      <c r="O589" s="2"/>
      <c r="P589" s="2"/>
      <c r="Q589" s="2"/>
      <c r="R589" s="2"/>
      <c r="S589" s="2"/>
      <c r="T589" s="2"/>
      <c r="U589" s="2"/>
      <c r="V589" s="2"/>
      <c r="W589" s="2"/>
      <c r="X589" s="2"/>
      <c r="Y589" s="201"/>
      <c r="AL589" s="2"/>
      <c r="AM589" s="2"/>
      <c r="AN589" s="2"/>
      <c r="AO589" s="2"/>
      <c r="AP589" s="2"/>
      <c r="AQ589" s="2"/>
      <c r="AR589" s="2"/>
      <c r="AS589" s="2"/>
      <c r="AT589" s="201"/>
      <c r="AU589" s="2"/>
      <c r="AV589" s="2"/>
      <c r="AW589" s="2"/>
      <c r="AX589" s="2"/>
      <c r="AY589" s="2"/>
      <c r="AZ589" s="2"/>
      <c r="BA589" s="2"/>
      <c r="BB589" s="2"/>
      <c r="BC589" s="2"/>
      <c r="BD589" s="2"/>
      <c r="BE589" s="2"/>
      <c r="BF589" s="2"/>
      <c r="BG589" s="2"/>
      <c r="BH589" s="2"/>
      <c r="BI589" s="2"/>
      <c r="BJ589" s="2"/>
      <c r="BK589" s="2"/>
      <c r="BL589" s="2"/>
      <c r="BM589" s="2"/>
      <c r="BN589" s="2"/>
    </row>
    <row r="590" spans="4:66" customFormat="1" x14ac:dyDescent="0.3">
      <c r="D590" s="201"/>
      <c r="E590" s="2"/>
      <c r="F590" s="2"/>
      <c r="G590" s="2"/>
      <c r="H590" s="2"/>
      <c r="I590" s="2"/>
      <c r="J590" s="2"/>
      <c r="K590" s="2"/>
      <c r="L590" s="2"/>
      <c r="M590" s="2"/>
      <c r="N590" s="2"/>
      <c r="O590" s="2"/>
      <c r="P590" s="2"/>
      <c r="Q590" s="2"/>
      <c r="R590" s="2"/>
      <c r="S590" s="2"/>
      <c r="T590" s="2"/>
      <c r="U590" s="2"/>
      <c r="V590" s="2"/>
      <c r="W590" s="2"/>
      <c r="X590" s="2"/>
      <c r="Y590" s="201"/>
      <c r="AL590" s="2"/>
      <c r="AM590" s="2"/>
      <c r="AN590" s="2"/>
      <c r="AO590" s="2"/>
      <c r="AP590" s="2"/>
      <c r="AQ590" s="2"/>
      <c r="AR590" s="2"/>
      <c r="AS590" s="2"/>
      <c r="AT590" s="201"/>
      <c r="AU590" s="2"/>
      <c r="AV590" s="2"/>
      <c r="AW590" s="2"/>
      <c r="AX590" s="2"/>
      <c r="AY590" s="2"/>
      <c r="AZ590" s="2"/>
      <c r="BA590" s="2"/>
      <c r="BB590" s="2"/>
      <c r="BC590" s="2"/>
      <c r="BD590" s="2"/>
      <c r="BE590" s="2"/>
      <c r="BF590" s="2"/>
      <c r="BG590" s="2"/>
      <c r="BH590" s="2"/>
      <c r="BI590" s="2"/>
      <c r="BJ590" s="2"/>
      <c r="BK590" s="2"/>
      <c r="BL590" s="2"/>
      <c r="BM590" s="2"/>
      <c r="BN590" s="2"/>
    </row>
    <row r="591" spans="4:66" customFormat="1" x14ac:dyDescent="0.3">
      <c r="D591" s="201"/>
      <c r="E591" s="2"/>
      <c r="F591" s="2"/>
      <c r="G591" s="2"/>
      <c r="H591" s="2"/>
      <c r="I591" s="2"/>
      <c r="J591" s="2"/>
      <c r="K591" s="2"/>
      <c r="L591" s="2"/>
      <c r="M591" s="2"/>
      <c r="N591" s="2"/>
      <c r="O591" s="2"/>
      <c r="P591" s="2"/>
      <c r="Q591" s="2"/>
      <c r="R591" s="2"/>
      <c r="S591" s="2"/>
      <c r="T591" s="2"/>
      <c r="U591" s="2"/>
      <c r="V591" s="2"/>
      <c r="W591" s="2"/>
      <c r="X591" s="2"/>
      <c r="Y591" s="201"/>
      <c r="AL591" s="2"/>
      <c r="AM591" s="2"/>
      <c r="AN591" s="2"/>
      <c r="AO591" s="2"/>
      <c r="AP591" s="2"/>
      <c r="AQ591" s="2"/>
      <c r="AR591" s="2"/>
      <c r="AS591" s="2"/>
      <c r="AT591" s="201"/>
      <c r="AU591" s="2"/>
      <c r="AV591" s="2"/>
      <c r="AW591" s="2"/>
      <c r="AX591" s="2"/>
      <c r="AY591" s="2"/>
      <c r="AZ591" s="2"/>
      <c r="BA591" s="2"/>
      <c r="BB591" s="2"/>
      <c r="BC591" s="2"/>
      <c r="BD591" s="2"/>
      <c r="BE591" s="2"/>
      <c r="BF591" s="2"/>
      <c r="BG591" s="2"/>
      <c r="BH591" s="2"/>
      <c r="BI591" s="2"/>
      <c r="BJ591" s="2"/>
      <c r="BK591" s="2"/>
      <c r="BL591" s="2"/>
      <c r="BM591" s="2"/>
      <c r="BN591" s="2"/>
    </row>
    <row r="592" spans="4:66" customFormat="1" x14ac:dyDescent="0.3">
      <c r="D592" s="201"/>
      <c r="E592" s="2"/>
      <c r="F592" s="2"/>
      <c r="G592" s="2"/>
      <c r="H592" s="2"/>
      <c r="I592" s="2"/>
      <c r="J592" s="2"/>
      <c r="K592" s="2"/>
      <c r="L592" s="2"/>
      <c r="M592" s="2"/>
      <c r="N592" s="2"/>
      <c r="O592" s="2"/>
      <c r="P592" s="2"/>
      <c r="Q592" s="2"/>
      <c r="R592" s="2"/>
      <c r="S592" s="2"/>
      <c r="T592" s="2"/>
      <c r="U592" s="2"/>
      <c r="V592" s="2"/>
      <c r="W592" s="2"/>
      <c r="X592" s="2"/>
      <c r="Y592" s="201"/>
      <c r="AL592" s="2"/>
      <c r="AM592" s="2"/>
      <c r="AN592" s="2"/>
      <c r="AO592" s="2"/>
      <c r="AP592" s="2"/>
      <c r="AQ592" s="2"/>
      <c r="AR592" s="2"/>
      <c r="AS592" s="2"/>
      <c r="AT592" s="201"/>
      <c r="AU592" s="2"/>
      <c r="AV592" s="2"/>
      <c r="AW592" s="2"/>
      <c r="AX592" s="2"/>
      <c r="AY592" s="2"/>
      <c r="AZ592" s="2"/>
      <c r="BA592" s="2"/>
      <c r="BB592" s="2"/>
      <c r="BC592" s="2"/>
      <c r="BD592" s="2"/>
      <c r="BE592" s="2"/>
      <c r="BF592" s="2"/>
      <c r="BG592" s="2"/>
      <c r="BH592" s="2"/>
      <c r="BI592" s="2"/>
      <c r="BJ592" s="2"/>
      <c r="BK592" s="2"/>
      <c r="BL592" s="2"/>
      <c r="BM592" s="2"/>
      <c r="BN592" s="2"/>
    </row>
    <row r="593" spans="4:66" customFormat="1" x14ac:dyDescent="0.3">
      <c r="D593" s="201"/>
      <c r="E593" s="2"/>
      <c r="F593" s="2"/>
      <c r="G593" s="2"/>
      <c r="H593" s="2"/>
      <c r="I593" s="2"/>
      <c r="J593" s="2"/>
      <c r="K593" s="2"/>
      <c r="L593" s="2"/>
      <c r="M593" s="2"/>
      <c r="N593" s="2"/>
      <c r="O593" s="2"/>
      <c r="P593" s="2"/>
      <c r="Q593" s="2"/>
      <c r="R593" s="2"/>
      <c r="S593" s="2"/>
      <c r="T593" s="2"/>
      <c r="U593" s="2"/>
      <c r="V593" s="2"/>
      <c r="W593" s="2"/>
      <c r="X593" s="2"/>
      <c r="Y593" s="201"/>
      <c r="AL593" s="2"/>
      <c r="AM593" s="2"/>
      <c r="AN593" s="2"/>
      <c r="AO593" s="2"/>
      <c r="AP593" s="2"/>
      <c r="AQ593" s="2"/>
      <c r="AR593" s="2"/>
      <c r="AS593" s="2"/>
      <c r="AT593" s="201"/>
      <c r="AU593" s="2"/>
      <c r="AV593" s="2"/>
      <c r="AW593" s="2"/>
      <c r="AX593" s="2"/>
      <c r="AY593" s="2"/>
      <c r="AZ593" s="2"/>
      <c r="BA593" s="2"/>
      <c r="BB593" s="2"/>
      <c r="BC593" s="2"/>
      <c r="BD593" s="2"/>
      <c r="BE593" s="2"/>
      <c r="BF593" s="2"/>
      <c r="BG593" s="2"/>
      <c r="BH593" s="2"/>
      <c r="BI593" s="2"/>
      <c r="BJ593" s="2"/>
      <c r="BK593" s="2"/>
      <c r="BL593" s="2"/>
      <c r="BM593" s="2"/>
      <c r="BN593" s="2"/>
    </row>
    <row r="594" spans="4:66" customFormat="1" x14ac:dyDescent="0.3">
      <c r="D594" s="201"/>
      <c r="E594" s="2"/>
      <c r="F594" s="2"/>
      <c r="G594" s="2"/>
      <c r="H594" s="2"/>
      <c r="I594" s="2"/>
      <c r="J594" s="2"/>
      <c r="K594" s="2"/>
      <c r="L594" s="2"/>
      <c r="M594" s="2"/>
      <c r="N594" s="2"/>
      <c r="O594" s="2"/>
      <c r="P594" s="2"/>
      <c r="Q594" s="2"/>
      <c r="R594" s="2"/>
      <c r="S594" s="2"/>
      <c r="T594" s="2"/>
      <c r="U594" s="2"/>
      <c r="V594" s="2"/>
      <c r="W594" s="2"/>
      <c r="X594" s="2"/>
      <c r="Y594" s="201"/>
      <c r="AL594" s="2"/>
      <c r="AM594" s="2"/>
      <c r="AN594" s="2"/>
      <c r="AO594" s="2"/>
      <c r="AP594" s="2"/>
      <c r="AQ594" s="2"/>
      <c r="AR594" s="2"/>
      <c r="AS594" s="2"/>
      <c r="AT594" s="201"/>
      <c r="AU594" s="2"/>
      <c r="AV594" s="2"/>
      <c r="AW594" s="2"/>
      <c r="AX594" s="2"/>
      <c r="AY594" s="2"/>
      <c r="AZ594" s="2"/>
      <c r="BA594" s="2"/>
      <c r="BB594" s="2"/>
      <c r="BC594" s="2"/>
      <c r="BD594" s="2"/>
      <c r="BE594" s="2"/>
      <c r="BF594" s="2"/>
      <c r="BG594" s="2"/>
      <c r="BH594" s="2"/>
      <c r="BI594" s="2"/>
      <c r="BJ594" s="2"/>
      <c r="BK594" s="2"/>
      <c r="BL594" s="2"/>
      <c r="BM594" s="2"/>
      <c r="BN594" s="2"/>
    </row>
    <row r="595" spans="4:66" customFormat="1" x14ac:dyDescent="0.3">
      <c r="D595" s="201"/>
      <c r="E595" s="2"/>
      <c r="F595" s="2"/>
      <c r="G595" s="2"/>
      <c r="H595" s="2"/>
      <c r="I595" s="2"/>
      <c r="J595" s="2"/>
      <c r="K595" s="2"/>
      <c r="L595" s="2"/>
      <c r="M595" s="2"/>
      <c r="N595" s="2"/>
      <c r="O595" s="2"/>
      <c r="P595" s="2"/>
      <c r="Q595" s="2"/>
      <c r="R595" s="2"/>
      <c r="S595" s="2"/>
      <c r="T595" s="2"/>
      <c r="U595" s="2"/>
      <c r="V595" s="2"/>
      <c r="W595" s="2"/>
      <c r="X595" s="2"/>
      <c r="Y595" s="201"/>
      <c r="AL595" s="2"/>
      <c r="AM595" s="2"/>
      <c r="AN595" s="2"/>
      <c r="AO595" s="2"/>
      <c r="AP595" s="2"/>
      <c r="AQ595" s="2"/>
      <c r="AR595" s="2"/>
      <c r="AS595" s="2"/>
      <c r="AT595" s="201"/>
      <c r="AU595" s="2"/>
      <c r="AV595" s="2"/>
      <c r="AW595" s="2"/>
      <c r="AX595" s="2"/>
      <c r="AY595" s="2"/>
      <c r="AZ595" s="2"/>
      <c r="BA595" s="2"/>
      <c r="BB595" s="2"/>
      <c r="BC595" s="2"/>
      <c r="BD595" s="2"/>
      <c r="BE595" s="2"/>
      <c r="BF595" s="2"/>
      <c r="BG595" s="2"/>
      <c r="BH595" s="2"/>
      <c r="BI595" s="2"/>
      <c r="BJ595" s="2"/>
      <c r="BK595" s="2"/>
      <c r="BL595" s="2"/>
      <c r="BM595" s="2"/>
      <c r="BN595" s="2"/>
    </row>
  </sheetData>
  <mergeCells count="5">
    <mergeCell ref="B4:C4"/>
    <mergeCell ref="C18:C19"/>
    <mergeCell ref="AT18:AV18"/>
    <mergeCell ref="Y18:AA18"/>
    <mergeCell ref="D18:E18"/>
  </mergeCells>
  <hyperlinks>
    <hyperlink ref="H1" location="Contents!A1" display="Back to Contents" xr:uid="{00000000-0004-0000-0A00-000000000000}"/>
  </hyperlinks>
  <pageMargins left="0.7" right="0.7" top="0.75" bottom="0.75" header="0.3" footer="0.3"/>
  <pageSetup paperSize="9" orientation="portrait" horizontalDpi="4294967294" verticalDpi="0" r:id="rId2"/>
  <drawing r:id="rId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A00-000000000000}">
          <x14:formula1>
            <xm:f>Headers!$A$11:$A$39</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9430C-2B9A-4338-A257-8B620A2FD541}">
  <dimension ref="A1:BX595"/>
  <sheetViews>
    <sheetView showGridLines="0" showRowColHeaders="0" zoomScale="70" zoomScaleNormal="70" workbookViewId="0">
      <selection activeCell="GP1" sqref="GP1:GS1"/>
    </sheetView>
  </sheetViews>
  <sheetFormatPr defaultColWidth="0" defaultRowHeight="14.4" x14ac:dyDescent="0.3"/>
  <cols>
    <col min="1" max="1" width="7.109375" customWidth="1"/>
    <col min="2" max="2" width="28.5546875" customWidth="1"/>
    <col min="3" max="3" width="42.88671875" style="44" customWidth="1"/>
    <col min="4" max="5" width="14.33203125" style="157" customWidth="1"/>
    <col min="6" max="6" width="14.33203125" style="44" customWidth="1"/>
    <col min="7" max="7" width="14.33203125" style="157" customWidth="1"/>
    <col min="8" max="8" width="14.33203125" style="44" customWidth="1"/>
    <col min="9" max="9" width="14.33203125" style="157" customWidth="1"/>
    <col min="10" max="10" width="14.33203125" style="44" customWidth="1"/>
    <col min="11" max="12" width="14.33203125" style="157" customWidth="1"/>
    <col min="13" max="13" width="14.33203125" style="44" customWidth="1"/>
    <col min="14" max="14" width="14.33203125" style="157" customWidth="1"/>
    <col min="15" max="15" width="14.33203125" style="44" customWidth="1"/>
    <col min="16" max="17" width="14.33203125" style="157" customWidth="1"/>
    <col min="18" max="18" width="14.33203125" style="44" customWidth="1"/>
    <col min="19" max="19" width="14.33203125" style="157" customWidth="1"/>
    <col min="20" max="20" width="14.33203125" style="44" customWidth="1"/>
    <col min="21" max="21" width="14.33203125" style="157" customWidth="1"/>
    <col min="22" max="22" width="14.33203125" style="230" customWidth="1"/>
    <col min="23" max="23" width="14.33203125" style="157" customWidth="1"/>
    <col min="24" max="24" width="14.33203125" style="2" customWidth="1"/>
    <col min="25" max="25" width="14.33203125" style="157" customWidth="1"/>
    <col min="26" max="26" width="14.33203125" customWidth="1"/>
    <col min="27" max="27" width="14.33203125" style="44" customWidth="1"/>
    <col min="28" max="28" width="14.33203125" customWidth="1"/>
    <col min="29" max="29" width="14.33203125" style="44" customWidth="1"/>
    <col min="30" max="30" width="14.33203125" customWidth="1"/>
    <col min="31" max="31" width="14.33203125" style="44" customWidth="1"/>
    <col min="32" max="32" width="14.33203125" customWidth="1"/>
    <col min="33" max="33" width="14.33203125" style="44" customWidth="1"/>
    <col min="34" max="34" width="14.33203125" customWidth="1"/>
    <col min="35" max="35" width="14.33203125" style="44" customWidth="1"/>
    <col min="36" max="36" width="14.33203125" customWidth="1"/>
    <col min="37" max="37" width="14.33203125" style="44" customWidth="1"/>
    <col min="38" max="38" width="14.33203125" style="205" customWidth="1"/>
    <col min="39" max="39" width="14.33203125" style="44" customWidth="1"/>
    <col min="40" max="40" width="14.33203125" style="205" customWidth="1"/>
    <col min="41" max="41" width="14.33203125" style="44" customWidth="1"/>
    <col min="42" max="42" width="14.33203125" style="205" customWidth="1"/>
    <col min="43" max="43" width="14.33203125" style="44" customWidth="1"/>
    <col min="44" max="44" width="14.33203125" style="205" customWidth="1"/>
    <col min="45" max="45" width="14.33203125" style="44" customWidth="1"/>
    <col min="46" max="46" width="14.33203125" style="201" customWidth="1"/>
    <col min="47" max="47" width="14.33203125" style="44" customWidth="1"/>
    <col min="48" max="48" width="14.33203125" style="2" customWidth="1"/>
    <col min="49" max="49" width="14.33203125" style="44" customWidth="1"/>
    <col min="50" max="50" width="14.33203125" style="2" customWidth="1"/>
    <col min="51" max="51" width="14.33203125" style="44" customWidth="1"/>
    <col min="52" max="52" width="14.33203125" style="2" customWidth="1"/>
    <col min="53" max="53" width="14.33203125" style="44" customWidth="1"/>
    <col min="54" max="54" width="14.33203125" style="2" customWidth="1"/>
    <col min="55" max="55" width="14.33203125" style="44" customWidth="1"/>
    <col min="56" max="56" width="14.33203125" style="2" customWidth="1"/>
    <col min="57" max="57" width="14.33203125" style="44" customWidth="1"/>
    <col min="58" max="58" width="14.33203125" style="2" customWidth="1"/>
    <col min="59" max="59" width="14.33203125" style="159" customWidth="1"/>
    <col min="60" max="60" width="14.33203125" style="2" customWidth="1"/>
    <col min="61" max="61" width="14.33203125" style="159" customWidth="1"/>
    <col min="62" max="62" width="14.33203125" style="2" customWidth="1"/>
    <col min="63" max="63" width="14.33203125" style="159" customWidth="1"/>
    <col min="64" max="64" width="14.33203125" style="2" customWidth="1"/>
    <col min="65" max="65" width="14.33203125" style="205" customWidth="1"/>
    <col min="66" max="66" width="14.33203125" style="2" customWidth="1"/>
    <col min="67" max="67" width="9.109375" customWidth="1"/>
    <col min="68" max="16384" width="9.109375" hidden="1"/>
  </cols>
  <sheetData>
    <row r="1" spans="1:76" s="4" customFormat="1" ht="37.5" customHeight="1" x14ac:dyDescent="0.5">
      <c r="A1" s="11" t="s">
        <v>1488</v>
      </c>
      <c r="B1" s="11"/>
      <c r="C1" s="127"/>
      <c r="D1" s="314"/>
      <c r="E1" s="128"/>
      <c r="F1" s="128"/>
      <c r="G1" s="128"/>
      <c r="H1" s="128"/>
      <c r="I1" s="128"/>
      <c r="J1" s="128"/>
      <c r="K1" s="128"/>
      <c r="L1" s="128"/>
      <c r="M1" s="129"/>
      <c r="N1" s="128"/>
      <c r="O1" s="129"/>
      <c r="P1" s="316"/>
      <c r="Q1" s="316"/>
      <c r="R1" s="315"/>
      <c r="S1" s="202"/>
      <c r="T1" s="107"/>
      <c r="U1" s="202"/>
      <c r="V1" s="229"/>
      <c r="W1" s="202"/>
      <c r="X1" s="107"/>
      <c r="Y1" s="202"/>
      <c r="AL1" s="204"/>
      <c r="AM1" s="107"/>
      <c r="AN1" s="204"/>
      <c r="AO1" s="107"/>
      <c r="AP1" s="204"/>
      <c r="AQ1" s="107"/>
      <c r="AR1" s="204"/>
      <c r="AS1" s="107"/>
      <c r="AT1" s="202"/>
      <c r="AU1" s="107"/>
      <c r="AV1" s="107"/>
      <c r="AW1" s="107"/>
      <c r="AX1" s="107"/>
      <c r="AY1" s="107"/>
      <c r="AZ1" s="107"/>
      <c r="BA1" s="107"/>
      <c r="BB1" s="107"/>
      <c r="BC1" s="107"/>
      <c r="BD1" s="107"/>
      <c r="BE1" s="107"/>
      <c r="BF1" s="107"/>
      <c r="BG1" s="204"/>
      <c r="BH1" s="107"/>
      <c r="BI1" s="204"/>
      <c r="BJ1" s="107"/>
      <c r="BK1" s="204"/>
      <c r="BL1" s="107"/>
      <c r="BM1" s="204"/>
      <c r="BN1" s="107"/>
    </row>
    <row r="4" spans="1:76" ht="60" customHeight="1" x14ac:dyDescent="0.3">
      <c r="B4" s="367" t="s">
        <v>350</v>
      </c>
      <c r="C4" s="368"/>
    </row>
    <row r="6" spans="1:76" ht="15" customHeight="1" x14ac:dyDescent="0.3"/>
    <row r="8" spans="1:76" s="31" customFormat="1" ht="15" customHeight="1" x14ac:dyDescent="0.3">
      <c r="D8" s="157"/>
      <c r="E8" s="157"/>
      <c r="F8" s="44"/>
      <c r="G8" s="157"/>
      <c r="H8" s="44"/>
      <c r="I8" s="157"/>
      <c r="J8" s="44"/>
      <c r="K8" s="157"/>
      <c r="L8" s="157"/>
      <c r="M8" s="44"/>
      <c r="N8" s="157"/>
      <c r="O8" s="44"/>
      <c r="P8" s="157"/>
      <c r="Q8" s="157"/>
      <c r="R8" s="44"/>
      <c r="S8" s="157"/>
      <c r="T8" s="44"/>
      <c r="U8" s="157"/>
      <c r="V8" s="230"/>
      <c r="W8" s="157"/>
      <c r="X8" s="44"/>
      <c r="Y8" s="157"/>
      <c r="AL8" s="159"/>
      <c r="AM8" s="44"/>
      <c r="AN8" s="159"/>
      <c r="AO8" s="44"/>
      <c r="AP8" s="159"/>
      <c r="AQ8" s="44"/>
      <c r="AR8" s="159"/>
      <c r="AS8" s="44"/>
      <c r="AT8" s="157"/>
      <c r="AU8" s="44"/>
      <c r="AV8" s="44"/>
      <c r="AW8" s="44"/>
      <c r="AX8" s="44"/>
      <c r="AY8" s="44"/>
      <c r="AZ8" s="44"/>
      <c r="BA8" s="44"/>
      <c r="BB8" s="44"/>
      <c r="BC8" s="44"/>
      <c r="BD8" s="44"/>
      <c r="BE8" s="44"/>
      <c r="BF8" s="44"/>
      <c r="BG8" s="159"/>
      <c r="BH8" s="44"/>
      <c r="BI8" s="159"/>
      <c r="BJ8" s="44"/>
      <c r="BK8" s="159"/>
      <c r="BL8" s="44"/>
      <c r="BM8" s="159"/>
      <c r="BN8" s="44"/>
    </row>
    <row r="9" spans="1:76" s="38" customFormat="1" x14ac:dyDescent="0.3">
      <c r="D9" s="200"/>
      <c r="E9" s="200"/>
      <c r="F9" s="116"/>
      <c r="G9" s="200"/>
      <c r="H9" s="116"/>
      <c r="I9" s="200"/>
      <c r="J9" s="116"/>
      <c r="K9" s="200"/>
      <c r="L9" s="200"/>
      <c r="M9" s="116"/>
      <c r="N9" s="200"/>
      <c r="O9" s="116"/>
      <c r="P9" s="200"/>
      <c r="Q9" s="200"/>
      <c r="R9" s="116"/>
      <c r="S9" s="200"/>
      <c r="T9" s="116"/>
      <c r="U9" s="200"/>
      <c r="V9" s="231"/>
      <c r="W9" s="200"/>
      <c r="X9" s="116"/>
      <c r="Y9" s="200"/>
      <c r="AL9" s="206"/>
      <c r="AM9" s="116"/>
      <c r="AN9" s="206"/>
      <c r="AO9" s="116"/>
      <c r="AP9" s="206"/>
      <c r="AQ9" s="116"/>
      <c r="AR9" s="206"/>
      <c r="AS9" s="116"/>
      <c r="AT9" s="200"/>
      <c r="AU9" s="116"/>
      <c r="AV9" s="116"/>
      <c r="AW9" s="116"/>
      <c r="AX9" s="116"/>
      <c r="AY9" s="116"/>
      <c r="AZ9" s="116"/>
      <c r="BA9" s="116"/>
      <c r="BB9" s="116"/>
      <c r="BC9" s="116"/>
      <c r="BD9" s="116"/>
      <c r="BE9" s="116"/>
      <c r="BF9" s="116"/>
      <c r="BG9" s="206"/>
      <c r="BH9" s="116"/>
      <c r="BI9" s="206"/>
      <c r="BJ9" s="116"/>
      <c r="BK9" s="206"/>
      <c r="BL9" s="116"/>
      <c r="BM9" s="205"/>
      <c r="BN9" s="21"/>
      <c r="BO9" s="36"/>
      <c r="BP9" s="36"/>
      <c r="BQ9" s="36"/>
      <c r="BR9" s="36"/>
      <c r="BS9" s="36"/>
      <c r="BT9" s="36"/>
      <c r="BU9" s="36"/>
      <c r="BV9" s="36"/>
      <c r="BW9" s="36"/>
      <c r="BX9" s="36"/>
    </row>
    <row r="18" spans="1:66" s="157" customFormat="1" ht="27" customHeight="1" x14ac:dyDescent="0.3">
      <c r="A18" s="31"/>
      <c r="B18" s="31"/>
      <c r="C18" s="369" t="s">
        <v>0</v>
      </c>
      <c r="D18" s="374" t="s">
        <v>433</v>
      </c>
      <c r="E18" s="373"/>
      <c r="F18" s="192"/>
      <c r="G18" s="193"/>
      <c r="H18" s="192"/>
      <c r="I18" s="193"/>
      <c r="J18" s="192"/>
      <c r="K18" s="374" t="s">
        <v>287</v>
      </c>
      <c r="L18" s="373"/>
      <c r="M18" s="192"/>
      <c r="N18" s="193"/>
      <c r="O18" s="192"/>
      <c r="P18" s="193"/>
      <c r="Q18" s="193"/>
      <c r="R18" s="371" t="s">
        <v>1486</v>
      </c>
      <c r="S18" s="372"/>
      <c r="T18" s="192"/>
      <c r="U18" s="193"/>
      <c r="V18" s="232"/>
      <c r="W18" s="193"/>
      <c r="X18" s="198"/>
    </row>
    <row r="19" spans="1:66" s="157" customFormat="1" ht="79.5" customHeight="1" x14ac:dyDescent="0.3">
      <c r="A19"/>
      <c r="B19"/>
      <c r="C19" s="370"/>
      <c r="D19" s="242" t="str">
        <f>RIGHT(D20,23)</f>
        <v>Total Diabetes Register</v>
      </c>
      <c r="E19" s="243" t="str">
        <f>RIGHT(E20,18)</f>
        <v>Primary prevention</v>
      </c>
      <c r="F19" s="216" t="str">
        <f>"% "&amp;E19</f>
        <v>% Primary prevention</v>
      </c>
      <c r="G19" s="215" t="str">
        <f>RIGHT(G20,20)</f>
        <v>Secondary prevention</v>
      </c>
      <c r="H19" s="216" t="str">
        <f>"% "&amp;G19</f>
        <v>% Secondary prevention</v>
      </c>
      <c r="I19" s="215" t="str">
        <f>RIGHT(I20,19)</f>
        <v>Combined prevention</v>
      </c>
      <c r="J19" s="216" t="str">
        <f>"% "&amp;I19</f>
        <v>% Combined prevention</v>
      </c>
      <c r="K19" s="246" t="str">
        <f>RIGHT(K20,15)</f>
        <v>Type 1 Diabetes</v>
      </c>
      <c r="L19" s="203" t="str">
        <f>RIGHT(L20,18)</f>
        <v>Primary prevention</v>
      </c>
      <c r="M19" s="33" t="str">
        <f>"% "&amp;L19</f>
        <v>% Primary prevention</v>
      </c>
      <c r="N19" s="235" t="str">
        <f>RIGHT(N20,20)</f>
        <v>Secondary prevention</v>
      </c>
      <c r="O19" s="33" t="str">
        <f>"% "&amp;N19</f>
        <v>% Secondary prevention</v>
      </c>
      <c r="P19" s="235" t="str">
        <f>RIGHT(P20,19)</f>
        <v>Combined prevention</v>
      </c>
      <c r="Q19" s="33" t="str">
        <f>"% "&amp;P19</f>
        <v>% Combined prevention</v>
      </c>
      <c r="R19" s="209" t="str">
        <f>RIGHT(R20,15)</f>
        <v>Type 2 Diabetes</v>
      </c>
      <c r="S19" s="250" t="str">
        <f>RIGHT(S20,18)</f>
        <v>Primary prevention</v>
      </c>
      <c r="T19" s="34" t="str">
        <f>"% "&amp;S19</f>
        <v>% Primary prevention</v>
      </c>
      <c r="U19" s="237" t="str">
        <f>RIGHT(U20,20)</f>
        <v>Secondary prevention</v>
      </c>
      <c r="V19" s="238" t="str">
        <f>"% "&amp;U19</f>
        <v>% Secondary prevention</v>
      </c>
      <c r="W19" s="237" t="str">
        <f>RIGHT(W20,19)</f>
        <v>Combined prevention</v>
      </c>
      <c r="X19" s="34" t="str">
        <f>"% "&amp;W19</f>
        <v>% Combined prevention</v>
      </c>
    </row>
    <row r="20" spans="1:66" s="38" customFormat="1" hidden="1" x14ac:dyDescent="0.3">
      <c r="C20" s="241" t="s">
        <v>285</v>
      </c>
      <c r="D20" s="244" t="s">
        <v>1436</v>
      </c>
      <c r="E20" s="245" t="s">
        <v>1506</v>
      </c>
      <c r="F20" s="234" t="s">
        <v>1507</v>
      </c>
      <c r="G20" s="219" t="s">
        <v>1508</v>
      </c>
      <c r="H20" s="234" t="s">
        <v>1516</v>
      </c>
      <c r="I20" s="219" t="s">
        <v>1509</v>
      </c>
      <c r="J20" s="234" t="s">
        <v>1517</v>
      </c>
      <c r="K20" s="247" t="s">
        <v>1461</v>
      </c>
      <c r="L20" s="248" t="s">
        <v>1510</v>
      </c>
      <c r="M20" s="32" t="s">
        <v>1518</v>
      </c>
      <c r="N20" s="236" t="s">
        <v>1511</v>
      </c>
      <c r="O20" s="32" t="s">
        <v>1519</v>
      </c>
      <c r="P20" s="236" t="s">
        <v>1512</v>
      </c>
      <c r="Q20" s="32" t="s">
        <v>1520</v>
      </c>
      <c r="R20" s="226" t="s">
        <v>1460</v>
      </c>
      <c r="S20" s="251" t="s">
        <v>1513</v>
      </c>
      <c r="T20" s="240" t="s">
        <v>1521</v>
      </c>
      <c r="U20" s="239" t="s">
        <v>1514</v>
      </c>
      <c r="V20" s="239" t="s">
        <v>1522</v>
      </c>
      <c r="W20" s="239" t="s">
        <v>1515</v>
      </c>
      <c r="X20" s="240" t="s">
        <v>1523</v>
      </c>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row>
    <row r="21" spans="1:66" ht="15" customHeight="1" x14ac:dyDescent="0.3">
      <c r="C21" s="241" t="s">
        <v>116</v>
      </c>
      <c r="D21" s="244">
        <v>15515</v>
      </c>
      <c r="E21" s="245">
        <v>8557</v>
      </c>
      <c r="F21" s="221">
        <v>0.55153077666774086</v>
      </c>
      <c r="G21" s="219">
        <v>1979</v>
      </c>
      <c r="H21" s="221">
        <v>0.12755398001933613</v>
      </c>
      <c r="I21" s="219">
        <v>10536</v>
      </c>
      <c r="J21" s="221">
        <v>0.67908475668707702</v>
      </c>
      <c r="K21" s="249">
        <v>570</v>
      </c>
      <c r="L21" s="248">
        <v>153</v>
      </c>
      <c r="M21" s="208">
        <v>0.26842105263157895</v>
      </c>
      <c r="N21" s="236">
        <v>29</v>
      </c>
      <c r="O21" s="208">
        <v>5.0877192982456139E-2</v>
      </c>
      <c r="P21" s="236">
        <v>182</v>
      </c>
      <c r="Q21" s="208">
        <v>0.31929824561403508</v>
      </c>
      <c r="R21" s="228">
        <v>14637</v>
      </c>
      <c r="S21" s="251">
        <v>8272</v>
      </c>
      <c r="T21" s="211">
        <v>0.56514313042290087</v>
      </c>
      <c r="U21" s="239">
        <v>1934</v>
      </c>
      <c r="V21" s="323">
        <v>0.1321309011409442</v>
      </c>
      <c r="W21" s="239">
        <v>10206</v>
      </c>
      <c r="X21" s="211">
        <v>0.69727403156384504</v>
      </c>
      <c r="Y21"/>
      <c r="AA21"/>
      <c r="AC21"/>
      <c r="AE21"/>
      <c r="AG21"/>
      <c r="AI21"/>
      <c r="AK21"/>
      <c r="AL21"/>
      <c r="AM21"/>
      <c r="AN21"/>
      <c r="AO21"/>
      <c r="AP21"/>
      <c r="AQ21"/>
      <c r="AR21"/>
      <c r="AS21"/>
      <c r="AT21"/>
      <c r="AU21"/>
      <c r="AV21"/>
      <c r="AW21"/>
      <c r="AX21"/>
      <c r="AY21"/>
      <c r="AZ21"/>
      <c r="BA21"/>
      <c r="BB21"/>
      <c r="BC21"/>
      <c r="BD21"/>
      <c r="BE21"/>
      <c r="BF21"/>
      <c r="BG21"/>
      <c r="BH21"/>
      <c r="BI21"/>
      <c r="BJ21"/>
      <c r="BK21"/>
      <c r="BL21"/>
      <c r="BM21"/>
      <c r="BN21"/>
    </row>
    <row r="22" spans="1:66" ht="15" customHeight="1" x14ac:dyDescent="0.3">
      <c r="C22" s="252" t="s">
        <v>117</v>
      </c>
      <c r="D22" s="244">
        <v>2552</v>
      </c>
      <c r="E22" s="245">
        <v>1324</v>
      </c>
      <c r="F22" s="221">
        <v>0.51880877742946707</v>
      </c>
      <c r="G22" s="219">
        <v>363</v>
      </c>
      <c r="H22" s="221">
        <v>0.14224137931034483</v>
      </c>
      <c r="I22" s="219">
        <v>1687</v>
      </c>
      <c r="J22" s="221">
        <v>0.66105015673981193</v>
      </c>
      <c r="K22" s="249">
        <v>98</v>
      </c>
      <c r="L22" s="248">
        <v>25</v>
      </c>
      <c r="M22" s="208">
        <v>0.25510204081632654</v>
      </c>
      <c r="N22" s="236">
        <v>6</v>
      </c>
      <c r="O22" s="208">
        <v>6.1224489795918366E-2</v>
      </c>
      <c r="P22" s="236">
        <v>31</v>
      </c>
      <c r="Q22" s="208">
        <v>0.31632653061224492</v>
      </c>
      <c r="R22" s="228">
        <v>2441</v>
      </c>
      <c r="S22" s="251">
        <v>1293</v>
      </c>
      <c r="T22" s="211">
        <v>0.52970094223678821</v>
      </c>
      <c r="U22" s="239">
        <v>355</v>
      </c>
      <c r="V22" s="323">
        <v>0.14543219991806636</v>
      </c>
      <c r="W22" s="239">
        <v>1648</v>
      </c>
      <c r="X22" s="211">
        <v>0.67513314215485454</v>
      </c>
      <c r="Y22"/>
      <c r="AA22"/>
      <c r="AC22"/>
      <c r="AE22"/>
      <c r="AG22"/>
      <c r="AI22"/>
      <c r="AK22"/>
      <c r="AL22"/>
      <c r="AM22"/>
      <c r="AN22"/>
      <c r="AO22"/>
      <c r="AP22"/>
      <c r="AQ22"/>
      <c r="AR22"/>
      <c r="AS22"/>
      <c r="AT22"/>
      <c r="AU22"/>
      <c r="AV22"/>
      <c r="AW22"/>
      <c r="AX22"/>
      <c r="AY22"/>
      <c r="AZ22"/>
      <c r="BA22"/>
      <c r="BB22"/>
      <c r="BC22"/>
      <c r="BD22"/>
      <c r="BE22"/>
      <c r="BF22"/>
      <c r="BG22"/>
      <c r="BH22"/>
      <c r="BI22"/>
      <c r="BJ22"/>
      <c r="BK22"/>
      <c r="BL22"/>
      <c r="BM22"/>
      <c r="BN22"/>
    </row>
    <row r="23" spans="1:66" x14ac:dyDescent="0.3">
      <c r="C23" s="253" t="s">
        <v>1178</v>
      </c>
      <c r="D23" s="244">
        <v>489</v>
      </c>
      <c r="E23" s="245">
        <v>273</v>
      </c>
      <c r="F23" s="221">
        <v>0.55828220858895705</v>
      </c>
      <c r="G23" s="219">
        <v>55</v>
      </c>
      <c r="H23" s="221">
        <v>0.11247443762781185</v>
      </c>
      <c r="I23" s="219">
        <v>328</v>
      </c>
      <c r="J23" s="221">
        <v>0.67075664621676889</v>
      </c>
      <c r="K23" s="249">
        <v>18</v>
      </c>
      <c r="L23" s="248">
        <v>3</v>
      </c>
      <c r="M23" s="208">
        <v>0.16666666666666666</v>
      </c>
      <c r="N23" s="236">
        <v>0</v>
      </c>
      <c r="O23" s="208">
        <v>0</v>
      </c>
      <c r="P23" s="236">
        <v>3</v>
      </c>
      <c r="Q23" s="208">
        <v>0.16666666666666666</v>
      </c>
      <c r="R23" s="228">
        <v>470</v>
      </c>
      <c r="S23" s="251">
        <v>269</v>
      </c>
      <c r="T23" s="211">
        <v>0.57234042553191489</v>
      </c>
      <c r="U23" s="239">
        <v>55</v>
      </c>
      <c r="V23" s="323">
        <v>0.11702127659574468</v>
      </c>
      <c r="W23" s="239">
        <v>324</v>
      </c>
      <c r="X23" s="211">
        <v>0.68936170212765957</v>
      </c>
      <c r="Y23"/>
      <c r="AA23"/>
      <c r="AC23"/>
      <c r="AE23"/>
      <c r="AG23"/>
      <c r="AI23"/>
      <c r="AK23"/>
      <c r="AL23"/>
      <c r="AM23"/>
      <c r="AN23"/>
      <c r="AO23"/>
      <c r="AP23"/>
      <c r="AQ23"/>
      <c r="AR23"/>
      <c r="AS23"/>
      <c r="AT23"/>
      <c r="AU23"/>
      <c r="AV23"/>
      <c r="AW23"/>
      <c r="AX23"/>
      <c r="AY23"/>
      <c r="AZ23"/>
      <c r="BA23"/>
      <c r="BB23"/>
      <c r="BC23"/>
      <c r="BD23"/>
      <c r="BE23"/>
      <c r="BF23"/>
      <c r="BG23"/>
      <c r="BH23"/>
      <c r="BI23"/>
      <c r="BJ23"/>
      <c r="BK23"/>
      <c r="BL23"/>
      <c r="BM23"/>
      <c r="BN23"/>
    </row>
    <row r="24" spans="1:66" x14ac:dyDescent="0.3">
      <c r="C24" s="253" t="s">
        <v>1179</v>
      </c>
      <c r="D24" s="244">
        <v>352</v>
      </c>
      <c r="E24" s="245">
        <v>165</v>
      </c>
      <c r="F24" s="221">
        <v>0.46875</v>
      </c>
      <c r="G24" s="219">
        <v>55</v>
      </c>
      <c r="H24" s="221">
        <v>0.15625</v>
      </c>
      <c r="I24" s="219">
        <v>220</v>
      </c>
      <c r="J24" s="221">
        <v>0.625</v>
      </c>
      <c r="K24" s="249">
        <v>8</v>
      </c>
      <c r="L24" s="248">
        <v>0</v>
      </c>
      <c r="M24" s="208">
        <v>0</v>
      </c>
      <c r="N24" s="236">
        <v>0</v>
      </c>
      <c r="O24" s="208">
        <v>0</v>
      </c>
      <c r="P24" s="236">
        <v>0</v>
      </c>
      <c r="Q24" s="208">
        <v>0</v>
      </c>
      <c r="R24" s="228">
        <v>340</v>
      </c>
      <c r="S24" s="251">
        <v>163</v>
      </c>
      <c r="T24" s="211">
        <v>0.47941176470588237</v>
      </c>
      <c r="U24" s="239">
        <v>55</v>
      </c>
      <c r="V24" s="323">
        <v>0.16176470588235295</v>
      </c>
      <c r="W24" s="239">
        <v>218</v>
      </c>
      <c r="X24" s="211">
        <v>0.64117647058823535</v>
      </c>
      <c r="Y24"/>
      <c r="AA24"/>
      <c r="AC24"/>
      <c r="AE24"/>
      <c r="AG24"/>
      <c r="AI24"/>
      <c r="AK24"/>
      <c r="AL24"/>
      <c r="AM24"/>
      <c r="AN24"/>
      <c r="AO24"/>
      <c r="AP24"/>
      <c r="AQ24"/>
      <c r="AR24"/>
      <c r="AS24"/>
      <c r="AT24"/>
      <c r="AU24"/>
      <c r="AV24"/>
      <c r="AW24"/>
      <c r="AX24"/>
      <c r="AY24"/>
      <c r="AZ24"/>
      <c r="BA24"/>
      <c r="BB24"/>
      <c r="BC24"/>
      <c r="BD24"/>
      <c r="BE24"/>
      <c r="BF24"/>
      <c r="BG24"/>
      <c r="BH24"/>
      <c r="BI24"/>
      <c r="BJ24"/>
      <c r="BK24"/>
      <c r="BL24"/>
      <c r="BM24"/>
      <c r="BN24"/>
    </row>
    <row r="25" spans="1:66" x14ac:dyDescent="0.3">
      <c r="C25" s="253" t="s">
        <v>1180</v>
      </c>
      <c r="D25" s="244">
        <v>1711</v>
      </c>
      <c r="E25" s="245">
        <v>886</v>
      </c>
      <c r="F25" s="221">
        <v>0.51782583284628869</v>
      </c>
      <c r="G25" s="219">
        <v>253</v>
      </c>
      <c r="H25" s="221">
        <v>0.14786674459380481</v>
      </c>
      <c r="I25" s="219">
        <v>1139</v>
      </c>
      <c r="J25" s="221">
        <v>0.66569257744009347</v>
      </c>
      <c r="K25" s="249">
        <v>72</v>
      </c>
      <c r="L25" s="248">
        <v>22</v>
      </c>
      <c r="M25" s="208">
        <v>0.30555555555555558</v>
      </c>
      <c r="N25" s="236">
        <v>6</v>
      </c>
      <c r="O25" s="208">
        <v>8.3333333333333329E-2</v>
      </c>
      <c r="P25" s="236">
        <v>28</v>
      </c>
      <c r="Q25" s="208">
        <v>0.3888888888888889</v>
      </c>
      <c r="R25" s="228">
        <v>1631</v>
      </c>
      <c r="S25" s="251">
        <v>861</v>
      </c>
      <c r="T25" s="211">
        <v>0.52789699570815452</v>
      </c>
      <c r="U25" s="239">
        <v>245</v>
      </c>
      <c r="V25" s="323">
        <v>0.15021459227467812</v>
      </c>
      <c r="W25" s="239">
        <v>1106</v>
      </c>
      <c r="X25" s="211">
        <v>0.67811158798283266</v>
      </c>
      <c r="Y25"/>
      <c r="AA25"/>
      <c r="AC25"/>
      <c r="AE25"/>
      <c r="AG25"/>
      <c r="AI25"/>
      <c r="AK25"/>
      <c r="AL25"/>
      <c r="AM25"/>
      <c r="AN25"/>
      <c r="AO25"/>
      <c r="AP25"/>
      <c r="AQ25"/>
      <c r="AR25"/>
      <c r="AS25"/>
      <c r="AT25"/>
      <c r="AU25"/>
      <c r="AV25"/>
      <c r="AW25"/>
      <c r="AX25"/>
      <c r="AY25"/>
      <c r="AZ25"/>
      <c r="BA25"/>
      <c r="BB25"/>
      <c r="BC25"/>
      <c r="BD25"/>
      <c r="BE25"/>
      <c r="BF25"/>
      <c r="BG25"/>
      <c r="BH25"/>
      <c r="BI25"/>
      <c r="BJ25"/>
      <c r="BK25"/>
      <c r="BL25"/>
      <c r="BM25"/>
      <c r="BN25"/>
    </row>
    <row r="26" spans="1:66" x14ac:dyDescent="0.3">
      <c r="C26" s="252" t="s">
        <v>119</v>
      </c>
      <c r="D26" s="244">
        <v>2139</v>
      </c>
      <c r="E26" s="245">
        <v>1059</v>
      </c>
      <c r="F26" s="221">
        <v>0.49509116409537168</v>
      </c>
      <c r="G26" s="219">
        <v>235</v>
      </c>
      <c r="H26" s="221">
        <v>0.10986442262739599</v>
      </c>
      <c r="I26" s="219">
        <v>1294</v>
      </c>
      <c r="J26" s="221">
        <v>0.60495558672276761</v>
      </c>
      <c r="K26" s="249">
        <v>80</v>
      </c>
      <c r="L26" s="248">
        <v>21</v>
      </c>
      <c r="M26" s="208">
        <v>0.26250000000000001</v>
      </c>
      <c r="N26" s="236">
        <v>4</v>
      </c>
      <c r="O26" s="208">
        <v>0.05</v>
      </c>
      <c r="P26" s="236">
        <v>25</v>
      </c>
      <c r="Q26" s="208">
        <v>0.3125</v>
      </c>
      <c r="R26" s="228">
        <v>2002</v>
      </c>
      <c r="S26" s="251">
        <v>1018</v>
      </c>
      <c r="T26" s="211">
        <v>0.50849150849150848</v>
      </c>
      <c r="U26" s="239">
        <v>229</v>
      </c>
      <c r="V26" s="323">
        <v>0.11438561438561438</v>
      </c>
      <c r="W26" s="239">
        <v>1247</v>
      </c>
      <c r="X26" s="211">
        <v>0.62287712287712282</v>
      </c>
      <c r="Y26"/>
      <c r="AA26"/>
      <c r="AC26"/>
      <c r="AE26"/>
      <c r="AG26"/>
      <c r="AI26"/>
      <c r="AK26"/>
      <c r="AL26"/>
      <c r="AM26"/>
      <c r="AN26"/>
      <c r="AO26"/>
      <c r="AP26"/>
      <c r="AQ26"/>
      <c r="AR26"/>
      <c r="AS26"/>
      <c r="AT26"/>
      <c r="AU26"/>
      <c r="AV26"/>
      <c r="AW26"/>
      <c r="AX26"/>
      <c r="AY26"/>
      <c r="AZ26"/>
      <c r="BA26"/>
      <c r="BB26"/>
      <c r="BC26"/>
      <c r="BD26"/>
      <c r="BE26"/>
      <c r="BF26"/>
      <c r="BG26"/>
      <c r="BH26"/>
      <c r="BI26"/>
      <c r="BJ26"/>
      <c r="BK26"/>
      <c r="BL26"/>
      <c r="BM26"/>
      <c r="BN26"/>
    </row>
    <row r="27" spans="1:66" x14ac:dyDescent="0.3">
      <c r="C27" s="253" t="s">
        <v>1181</v>
      </c>
      <c r="D27" s="244">
        <v>367</v>
      </c>
      <c r="E27" s="245">
        <v>178</v>
      </c>
      <c r="F27" s="221">
        <v>0.48501362397820164</v>
      </c>
      <c r="G27" s="219">
        <v>39</v>
      </c>
      <c r="H27" s="221">
        <v>0.10626702997275204</v>
      </c>
      <c r="I27" s="219">
        <v>217</v>
      </c>
      <c r="J27" s="221">
        <v>0.59128065395095364</v>
      </c>
      <c r="K27" s="249">
        <v>15</v>
      </c>
      <c r="L27" s="248">
        <v>2</v>
      </c>
      <c r="M27" s="208">
        <v>0.13333333333333333</v>
      </c>
      <c r="N27" s="236">
        <v>1</v>
      </c>
      <c r="O27" s="208">
        <v>6.6666666666666666E-2</v>
      </c>
      <c r="P27" s="236">
        <v>3</v>
      </c>
      <c r="Q27" s="208">
        <v>0.2</v>
      </c>
      <c r="R27" s="228">
        <v>338</v>
      </c>
      <c r="S27" s="251">
        <v>171</v>
      </c>
      <c r="T27" s="211">
        <v>0.50591715976331364</v>
      </c>
      <c r="U27" s="239">
        <v>36</v>
      </c>
      <c r="V27" s="323">
        <v>0.10650887573964497</v>
      </c>
      <c r="W27" s="239">
        <v>207</v>
      </c>
      <c r="X27" s="211">
        <v>0.6124260355029586</v>
      </c>
      <c r="Y27"/>
      <c r="AA27"/>
      <c r="AC27"/>
      <c r="AE27"/>
      <c r="AG27"/>
      <c r="AI27"/>
      <c r="AK27"/>
      <c r="AL27"/>
      <c r="AM27"/>
      <c r="AN27"/>
      <c r="AO27"/>
      <c r="AP27"/>
      <c r="AQ27"/>
      <c r="AR27"/>
      <c r="AS27"/>
      <c r="AT27"/>
      <c r="AU27"/>
      <c r="AV27"/>
      <c r="AW27"/>
      <c r="AX27"/>
      <c r="AY27"/>
      <c r="AZ27"/>
      <c r="BA27"/>
      <c r="BB27"/>
      <c r="BC27"/>
      <c r="BD27"/>
      <c r="BE27"/>
      <c r="BF27"/>
      <c r="BG27"/>
      <c r="BH27"/>
      <c r="BI27"/>
      <c r="BJ27"/>
      <c r="BK27"/>
      <c r="BL27"/>
      <c r="BM27"/>
      <c r="BN27"/>
    </row>
    <row r="28" spans="1:66" x14ac:dyDescent="0.3">
      <c r="C28" s="253" t="s">
        <v>1182</v>
      </c>
      <c r="D28" s="244">
        <v>383</v>
      </c>
      <c r="E28" s="245">
        <v>198</v>
      </c>
      <c r="F28" s="221">
        <v>0.51697127937336818</v>
      </c>
      <c r="G28" s="219">
        <v>49</v>
      </c>
      <c r="H28" s="221">
        <v>0.12793733681462141</v>
      </c>
      <c r="I28" s="219">
        <v>247</v>
      </c>
      <c r="J28" s="221">
        <v>0.64490861618798956</v>
      </c>
      <c r="K28" s="249">
        <v>16</v>
      </c>
      <c r="L28" s="248">
        <v>2</v>
      </c>
      <c r="M28" s="208">
        <v>0.125</v>
      </c>
      <c r="N28" s="236">
        <v>1</v>
      </c>
      <c r="O28" s="208">
        <v>6.25E-2</v>
      </c>
      <c r="P28" s="236">
        <v>3</v>
      </c>
      <c r="Q28" s="208">
        <v>0.1875</v>
      </c>
      <c r="R28" s="228">
        <v>361</v>
      </c>
      <c r="S28" s="251">
        <v>194</v>
      </c>
      <c r="T28" s="211">
        <v>0.53739612188365649</v>
      </c>
      <c r="U28" s="239">
        <v>48</v>
      </c>
      <c r="V28" s="323">
        <v>0.1329639889196676</v>
      </c>
      <c r="W28" s="239">
        <v>242</v>
      </c>
      <c r="X28" s="211">
        <v>0.67036011080332414</v>
      </c>
      <c r="Y28"/>
      <c r="AA28"/>
      <c r="AC28"/>
      <c r="AE28"/>
      <c r="AG28"/>
      <c r="AI28"/>
      <c r="AK28"/>
      <c r="AL28"/>
      <c r="AM28"/>
      <c r="AN28"/>
      <c r="AO28"/>
      <c r="AP28"/>
      <c r="AQ28"/>
      <c r="AR28"/>
      <c r="AS28"/>
      <c r="AT28"/>
      <c r="AU28"/>
      <c r="AV28"/>
      <c r="AW28"/>
      <c r="AX28"/>
      <c r="AY28"/>
      <c r="AZ28"/>
      <c r="BA28"/>
      <c r="BB28"/>
      <c r="BC28"/>
      <c r="BD28"/>
      <c r="BE28"/>
      <c r="BF28"/>
      <c r="BG28"/>
      <c r="BH28"/>
      <c r="BI28"/>
      <c r="BJ28"/>
      <c r="BK28"/>
      <c r="BL28"/>
      <c r="BM28"/>
      <c r="BN28"/>
    </row>
    <row r="29" spans="1:66" x14ac:dyDescent="0.3">
      <c r="C29" s="253" t="s">
        <v>1183</v>
      </c>
      <c r="D29" s="244">
        <v>342</v>
      </c>
      <c r="E29" s="245">
        <v>159</v>
      </c>
      <c r="F29" s="221">
        <v>0.46491228070175439</v>
      </c>
      <c r="G29" s="219">
        <v>41</v>
      </c>
      <c r="H29" s="221">
        <v>0.11988304093567251</v>
      </c>
      <c r="I29" s="219">
        <v>200</v>
      </c>
      <c r="J29" s="221">
        <v>0.58479532163742687</v>
      </c>
      <c r="K29" s="249">
        <v>11</v>
      </c>
      <c r="L29" s="248">
        <v>3</v>
      </c>
      <c r="M29" s="208">
        <v>0.27272727272727271</v>
      </c>
      <c r="N29" s="236">
        <v>1</v>
      </c>
      <c r="O29" s="208">
        <v>9.0909090909090912E-2</v>
      </c>
      <c r="P29" s="236">
        <v>4</v>
      </c>
      <c r="Q29" s="208">
        <v>0.36363636363636365</v>
      </c>
      <c r="R29" s="228">
        <v>314</v>
      </c>
      <c r="S29" s="251">
        <v>148</v>
      </c>
      <c r="T29" s="211">
        <v>0.4713375796178344</v>
      </c>
      <c r="U29" s="239">
        <v>40</v>
      </c>
      <c r="V29" s="323">
        <v>0.12738853503184713</v>
      </c>
      <c r="W29" s="239">
        <v>188</v>
      </c>
      <c r="X29" s="211">
        <v>0.59872611464968151</v>
      </c>
      <c r="Y29"/>
      <c r="AA29"/>
      <c r="AC29"/>
      <c r="AE29"/>
      <c r="AG29"/>
      <c r="AI29"/>
      <c r="AK29"/>
      <c r="AL29"/>
      <c r="AM29"/>
      <c r="AN29"/>
      <c r="AO29"/>
      <c r="AP29"/>
      <c r="AQ29"/>
      <c r="AR29"/>
      <c r="AS29"/>
      <c r="AT29"/>
      <c r="AU29"/>
      <c r="AV29"/>
      <c r="AW29"/>
      <c r="AX29"/>
      <c r="AY29"/>
      <c r="AZ29"/>
      <c r="BA29"/>
      <c r="BB29"/>
      <c r="BC29"/>
      <c r="BD29"/>
      <c r="BE29"/>
      <c r="BF29"/>
      <c r="BG29"/>
      <c r="BH29"/>
      <c r="BI29"/>
      <c r="BJ29"/>
      <c r="BK29"/>
      <c r="BL29"/>
      <c r="BM29"/>
      <c r="BN29"/>
    </row>
    <row r="30" spans="1:66" x14ac:dyDescent="0.3">
      <c r="C30" s="253" t="s">
        <v>1184</v>
      </c>
      <c r="D30" s="244">
        <v>1047</v>
      </c>
      <c r="E30" s="245">
        <v>524</v>
      </c>
      <c r="F30" s="221">
        <v>0.50047755491881563</v>
      </c>
      <c r="G30" s="219">
        <v>106</v>
      </c>
      <c r="H30" s="221">
        <v>0.10124164278892073</v>
      </c>
      <c r="I30" s="219">
        <v>630</v>
      </c>
      <c r="J30" s="221">
        <v>0.60171919770773641</v>
      </c>
      <c r="K30" s="249">
        <v>38</v>
      </c>
      <c r="L30" s="248">
        <v>14</v>
      </c>
      <c r="M30" s="208">
        <v>0.36842105263157893</v>
      </c>
      <c r="N30" s="236">
        <v>1</v>
      </c>
      <c r="O30" s="208">
        <v>2.6315789473684209E-2</v>
      </c>
      <c r="P30" s="236">
        <v>15</v>
      </c>
      <c r="Q30" s="208">
        <v>0.39473684210526316</v>
      </c>
      <c r="R30" s="228">
        <v>989</v>
      </c>
      <c r="S30" s="251">
        <v>505</v>
      </c>
      <c r="T30" s="211">
        <v>0.51061678463094029</v>
      </c>
      <c r="U30" s="239">
        <v>105</v>
      </c>
      <c r="V30" s="323">
        <v>0.10616784630940344</v>
      </c>
      <c r="W30" s="239">
        <v>610</v>
      </c>
      <c r="X30" s="211">
        <v>0.61678463094034375</v>
      </c>
      <c r="Y30"/>
      <c r="AA30"/>
      <c r="AC30"/>
      <c r="AE30"/>
      <c r="AG30"/>
      <c r="AI30"/>
      <c r="AK30"/>
      <c r="AL30"/>
      <c r="AM30"/>
      <c r="AN30"/>
      <c r="AO30"/>
      <c r="AP30"/>
      <c r="AQ30"/>
      <c r="AR30"/>
      <c r="AS30"/>
      <c r="AT30"/>
      <c r="AU30"/>
      <c r="AV30"/>
      <c r="AW30"/>
      <c r="AX30"/>
      <c r="AY30"/>
      <c r="AZ30"/>
      <c r="BA30"/>
      <c r="BB30"/>
      <c r="BC30"/>
      <c r="BD30"/>
      <c r="BE30"/>
      <c r="BF30"/>
      <c r="BG30"/>
      <c r="BH30"/>
      <c r="BI30"/>
      <c r="BJ30"/>
      <c r="BK30"/>
      <c r="BL30"/>
      <c r="BM30"/>
      <c r="BN30"/>
    </row>
    <row r="31" spans="1:66" x14ac:dyDescent="0.3">
      <c r="C31" s="252" t="s">
        <v>128</v>
      </c>
      <c r="D31" s="244">
        <v>2732</v>
      </c>
      <c r="E31" s="245">
        <v>1648</v>
      </c>
      <c r="F31" s="221">
        <v>0.60322108345534409</v>
      </c>
      <c r="G31" s="219">
        <v>350</v>
      </c>
      <c r="H31" s="221">
        <v>0.12811127379209369</v>
      </c>
      <c r="I31" s="219">
        <v>1998</v>
      </c>
      <c r="J31" s="221">
        <v>0.73133235724743773</v>
      </c>
      <c r="K31" s="249">
        <v>110</v>
      </c>
      <c r="L31" s="248">
        <v>32</v>
      </c>
      <c r="M31" s="208">
        <v>0.29090909090909089</v>
      </c>
      <c r="N31" s="236">
        <v>4</v>
      </c>
      <c r="O31" s="208">
        <v>3.6363636363636362E-2</v>
      </c>
      <c r="P31" s="236">
        <v>36</v>
      </c>
      <c r="Q31" s="208">
        <v>0.32727272727272727</v>
      </c>
      <c r="R31" s="228">
        <v>2562</v>
      </c>
      <c r="S31" s="251">
        <v>1582</v>
      </c>
      <c r="T31" s="211">
        <v>0.61748633879781423</v>
      </c>
      <c r="U31" s="239">
        <v>342</v>
      </c>
      <c r="V31" s="323">
        <v>0.13348946135831383</v>
      </c>
      <c r="W31" s="239">
        <v>1924</v>
      </c>
      <c r="X31" s="211">
        <v>0.75097580015612797</v>
      </c>
      <c r="Y31"/>
      <c r="AA31"/>
      <c r="AC31"/>
      <c r="AE31"/>
      <c r="AG31"/>
      <c r="AI31"/>
      <c r="AK31"/>
      <c r="AL31"/>
      <c r="AM31"/>
      <c r="AN31"/>
      <c r="AO31"/>
      <c r="AP31"/>
      <c r="AQ31"/>
      <c r="AR31"/>
      <c r="AS31"/>
      <c r="AT31"/>
      <c r="AU31"/>
      <c r="AV31"/>
      <c r="AW31"/>
      <c r="AX31"/>
      <c r="AY31"/>
      <c r="AZ31"/>
      <c r="BA31"/>
      <c r="BB31"/>
      <c r="BC31"/>
      <c r="BD31"/>
      <c r="BE31"/>
      <c r="BF31"/>
      <c r="BG31"/>
      <c r="BH31"/>
      <c r="BI31"/>
      <c r="BJ31"/>
      <c r="BK31"/>
      <c r="BL31"/>
      <c r="BM31"/>
      <c r="BN31"/>
    </row>
    <row r="32" spans="1:66" x14ac:dyDescent="0.3">
      <c r="C32" s="253" t="s">
        <v>1185</v>
      </c>
      <c r="D32" s="244">
        <v>411</v>
      </c>
      <c r="E32" s="245">
        <v>260</v>
      </c>
      <c r="F32" s="221">
        <v>0.63260340632603407</v>
      </c>
      <c r="G32" s="219">
        <v>60</v>
      </c>
      <c r="H32" s="221">
        <v>0.145985401459854</v>
      </c>
      <c r="I32" s="219">
        <v>320</v>
      </c>
      <c r="J32" s="221">
        <v>0.77858880778588813</v>
      </c>
      <c r="K32" s="249">
        <v>10</v>
      </c>
      <c r="L32" s="248">
        <v>3</v>
      </c>
      <c r="M32" s="208">
        <v>0.3</v>
      </c>
      <c r="N32" s="236">
        <v>1</v>
      </c>
      <c r="O32" s="208">
        <v>0.1</v>
      </c>
      <c r="P32" s="236">
        <v>4</v>
      </c>
      <c r="Q32" s="208">
        <v>0.4</v>
      </c>
      <c r="R32" s="228">
        <v>398</v>
      </c>
      <c r="S32" s="251">
        <v>257</v>
      </c>
      <c r="T32" s="211">
        <v>0.64572864321608037</v>
      </c>
      <c r="U32" s="239">
        <v>58</v>
      </c>
      <c r="V32" s="323">
        <v>0.14572864321608039</v>
      </c>
      <c r="W32" s="239">
        <v>315</v>
      </c>
      <c r="X32" s="211">
        <v>0.79145728643216084</v>
      </c>
      <c r="Y32"/>
      <c r="AA32"/>
      <c r="AC32"/>
      <c r="AE32"/>
      <c r="AG32"/>
      <c r="AI32"/>
      <c r="AK32"/>
      <c r="AL32"/>
      <c r="AM32"/>
      <c r="AN32"/>
      <c r="AO32"/>
      <c r="AP32"/>
      <c r="AQ32"/>
      <c r="AR32"/>
      <c r="AS32"/>
      <c r="AT32"/>
      <c r="AU32"/>
      <c r="AV32"/>
      <c r="AW32"/>
      <c r="AX32"/>
      <c r="AY32"/>
      <c r="AZ32"/>
      <c r="BA32"/>
      <c r="BB32"/>
      <c r="BC32"/>
      <c r="BD32"/>
      <c r="BE32"/>
      <c r="BF32"/>
      <c r="BG32"/>
      <c r="BH32"/>
      <c r="BI32"/>
      <c r="BJ32"/>
      <c r="BK32"/>
      <c r="BL32"/>
      <c r="BM32"/>
      <c r="BN32"/>
    </row>
    <row r="33" spans="3:66" x14ac:dyDescent="0.3">
      <c r="C33" s="253" t="s">
        <v>1186</v>
      </c>
      <c r="D33" s="244">
        <v>396</v>
      </c>
      <c r="E33" s="245">
        <v>222</v>
      </c>
      <c r="F33" s="221">
        <v>0.56060606060606055</v>
      </c>
      <c r="G33" s="219">
        <v>43</v>
      </c>
      <c r="H33" s="221">
        <v>0.10858585858585859</v>
      </c>
      <c r="I33" s="219">
        <v>265</v>
      </c>
      <c r="J33" s="221">
        <v>0.66919191919191923</v>
      </c>
      <c r="K33" s="249">
        <v>17</v>
      </c>
      <c r="L33" s="248">
        <v>2</v>
      </c>
      <c r="M33" s="208">
        <v>0.11764705882352941</v>
      </c>
      <c r="N33" s="236">
        <v>0</v>
      </c>
      <c r="O33" s="208">
        <v>0</v>
      </c>
      <c r="P33" s="236">
        <v>2</v>
      </c>
      <c r="Q33" s="208">
        <v>0.11764705882352941</v>
      </c>
      <c r="R33" s="228">
        <v>378</v>
      </c>
      <c r="S33" s="251">
        <v>220</v>
      </c>
      <c r="T33" s="211">
        <v>0.58201058201058198</v>
      </c>
      <c r="U33" s="239">
        <v>43</v>
      </c>
      <c r="V33" s="323">
        <v>0.11375661375661375</v>
      </c>
      <c r="W33" s="239">
        <v>263</v>
      </c>
      <c r="X33" s="211">
        <v>0.69576719576719581</v>
      </c>
      <c r="Y33"/>
      <c r="AA33"/>
      <c r="AC33"/>
      <c r="AE33"/>
      <c r="AG33"/>
      <c r="AI33"/>
      <c r="AK33"/>
      <c r="AL33"/>
      <c r="AM33"/>
      <c r="AN33"/>
      <c r="AO33"/>
      <c r="AP33"/>
      <c r="AQ33"/>
      <c r="AR33"/>
      <c r="AS33"/>
      <c r="AT33"/>
      <c r="AU33"/>
      <c r="AV33"/>
      <c r="AW33"/>
      <c r="AX33"/>
      <c r="AY33"/>
      <c r="AZ33"/>
      <c r="BA33"/>
      <c r="BB33"/>
      <c r="BC33"/>
      <c r="BD33"/>
      <c r="BE33"/>
      <c r="BF33"/>
      <c r="BG33"/>
      <c r="BH33"/>
      <c r="BI33"/>
      <c r="BJ33"/>
      <c r="BK33"/>
      <c r="BL33"/>
      <c r="BM33"/>
      <c r="BN33"/>
    </row>
    <row r="34" spans="3:66" x14ac:dyDescent="0.3">
      <c r="C34" s="253" t="s">
        <v>1187</v>
      </c>
      <c r="D34" s="244">
        <v>281</v>
      </c>
      <c r="E34" s="245">
        <v>157</v>
      </c>
      <c r="F34" s="221">
        <v>0.55871886120996439</v>
      </c>
      <c r="G34" s="219">
        <v>39</v>
      </c>
      <c r="H34" s="221">
        <v>0.13879003558718861</v>
      </c>
      <c r="I34" s="219">
        <v>196</v>
      </c>
      <c r="J34" s="221">
        <v>0.697508896797153</v>
      </c>
      <c r="K34" s="249">
        <v>11</v>
      </c>
      <c r="L34" s="248">
        <v>0</v>
      </c>
      <c r="M34" s="208">
        <v>0</v>
      </c>
      <c r="N34" s="236">
        <v>0</v>
      </c>
      <c r="O34" s="208">
        <v>0</v>
      </c>
      <c r="P34" s="236">
        <v>0</v>
      </c>
      <c r="Q34" s="208">
        <v>0</v>
      </c>
      <c r="R34" s="228">
        <v>269</v>
      </c>
      <c r="S34" s="251">
        <v>157</v>
      </c>
      <c r="T34" s="211">
        <v>0.58364312267657992</v>
      </c>
      <c r="U34" s="239">
        <v>39</v>
      </c>
      <c r="V34" s="323">
        <v>0.1449814126394052</v>
      </c>
      <c r="W34" s="239">
        <v>196</v>
      </c>
      <c r="X34" s="211">
        <v>0.72862453531598514</v>
      </c>
      <c r="Y34"/>
      <c r="AA34"/>
      <c r="AC34"/>
      <c r="AE34"/>
      <c r="AG34"/>
      <c r="AI34"/>
      <c r="AK34"/>
      <c r="AL34"/>
      <c r="AM34"/>
      <c r="AN34"/>
      <c r="AO34"/>
      <c r="AP34"/>
      <c r="AQ34"/>
      <c r="AR34"/>
      <c r="AS34"/>
      <c r="AT34"/>
      <c r="AU34"/>
      <c r="AV34"/>
      <c r="AW34"/>
      <c r="AX34"/>
      <c r="AY34"/>
      <c r="AZ34"/>
      <c r="BA34"/>
      <c r="BB34"/>
      <c r="BC34"/>
      <c r="BD34"/>
      <c r="BE34"/>
      <c r="BF34"/>
      <c r="BG34"/>
      <c r="BH34"/>
      <c r="BI34"/>
      <c r="BJ34"/>
      <c r="BK34"/>
      <c r="BL34"/>
      <c r="BM34"/>
      <c r="BN34"/>
    </row>
    <row r="35" spans="3:66" x14ac:dyDescent="0.3">
      <c r="C35" s="253" t="s">
        <v>1188</v>
      </c>
      <c r="D35" s="244">
        <v>363</v>
      </c>
      <c r="E35" s="245">
        <v>217</v>
      </c>
      <c r="F35" s="221">
        <v>0.59779614325068875</v>
      </c>
      <c r="G35" s="219">
        <v>41</v>
      </c>
      <c r="H35" s="221">
        <v>0.11294765840220386</v>
      </c>
      <c r="I35" s="219">
        <v>258</v>
      </c>
      <c r="J35" s="221">
        <v>0.71074380165289253</v>
      </c>
      <c r="K35" s="249">
        <v>11</v>
      </c>
      <c r="L35" s="248">
        <v>3</v>
      </c>
      <c r="M35" s="208">
        <v>0.27272727272727271</v>
      </c>
      <c r="N35" s="236">
        <v>0</v>
      </c>
      <c r="O35" s="208">
        <v>0</v>
      </c>
      <c r="P35" s="236">
        <v>3</v>
      </c>
      <c r="Q35" s="208">
        <v>0.27272727272727271</v>
      </c>
      <c r="R35" s="228">
        <v>349</v>
      </c>
      <c r="S35" s="251">
        <v>211</v>
      </c>
      <c r="T35" s="211">
        <v>0.60458452722063039</v>
      </c>
      <c r="U35" s="239">
        <v>41</v>
      </c>
      <c r="V35" s="323">
        <v>0.1174785100286533</v>
      </c>
      <c r="W35" s="239">
        <v>252</v>
      </c>
      <c r="X35" s="211">
        <v>0.72206303724928367</v>
      </c>
      <c r="Y35"/>
      <c r="AA35"/>
      <c r="AC35"/>
      <c r="AE35"/>
      <c r="AG35"/>
      <c r="AI35"/>
      <c r="AK35"/>
      <c r="AL35"/>
      <c r="AM35"/>
      <c r="AN35"/>
      <c r="AO35"/>
      <c r="AP35"/>
      <c r="AQ35"/>
      <c r="AR35"/>
      <c r="AS35"/>
      <c r="AT35"/>
      <c r="AU35"/>
      <c r="AV35"/>
      <c r="AW35"/>
      <c r="AX35"/>
      <c r="AY35"/>
      <c r="AZ35"/>
      <c r="BA35"/>
      <c r="BB35"/>
      <c r="BC35"/>
      <c r="BD35"/>
      <c r="BE35"/>
      <c r="BF35"/>
      <c r="BG35"/>
      <c r="BH35"/>
      <c r="BI35"/>
      <c r="BJ35"/>
      <c r="BK35"/>
      <c r="BL35"/>
      <c r="BM35"/>
      <c r="BN35"/>
    </row>
    <row r="36" spans="3:66" x14ac:dyDescent="0.3">
      <c r="C36" s="253" t="s">
        <v>1189</v>
      </c>
      <c r="D36" s="244">
        <v>323</v>
      </c>
      <c r="E36" s="245">
        <v>174</v>
      </c>
      <c r="F36" s="221">
        <v>0.53869969040247678</v>
      </c>
      <c r="G36" s="219">
        <v>37</v>
      </c>
      <c r="H36" s="221">
        <v>0.11455108359133127</v>
      </c>
      <c r="I36" s="219">
        <v>211</v>
      </c>
      <c r="J36" s="221">
        <v>0.65325077399380804</v>
      </c>
      <c r="K36" s="249">
        <v>21</v>
      </c>
      <c r="L36" s="248">
        <v>9</v>
      </c>
      <c r="M36" s="208">
        <v>0.42857142857142855</v>
      </c>
      <c r="N36" s="236">
        <v>1</v>
      </c>
      <c r="O36" s="208">
        <v>4.7619047619047616E-2</v>
      </c>
      <c r="P36" s="236">
        <v>10</v>
      </c>
      <c r="Q36" s="208">
        <v>0.47619047619047616</v>
      </c>
      <c r="R36" s="228">
        <v>294</v>
      </c>
      <c r="S36" s="251">
        <v>161</v>
      </c>
      <c r="T36" s="211">
        <v>0.54761904761904767</v>
      </c>
      <c r="U36" s="239">
        <v>36</v>
      </c>
      <c r="V36" s="323">
        <v>0.12244897959183673</v>
      </c>
      <c r="W36" s="239">
        <v>197</v>
      </c>
      <c r="X36" s="211">
        <v>0.67006802721088432</v>
      </c>
      <c r="Y36"/>
      <c r="AA36"/>
      <c r="AC36"/>
      <c r="AE36"/>
      <c r="AG36"/>
      <c r="AI36"/>
      <c r="AK36"/>
      <c r="AL36"/>
      <c r="AM36"/>
      <c r="AN36"/>
      <c r="AO36"/>
      <c r="AP36"/>
      <c r="AQ36"/>
      <c r="AR36"/>
      <c r="AS36"/>
      <c r="AT36"/>
      <c r="AU36"/>
      <c r="AV36"/>
      <c r="AW36"/>
      <c r="AX36"/>
      <c r="AY36"/>
      <c r="AZ36"/>
      <c r="BA36"/>
      <c r="BB36"/>
      <c r="BC36"/>
      <c r="BD36"/>
      <c r="BE36"/>
      <c r="BF36"/>
      <c r="BG36"/>
      <c r="BH36"/>
      <c r="BI36"/>
      <c r="BJ36"/>
      <c r="BK36"/>
      <c r="BL36"/>
      <c r="BM36"/>
      <c r="BN36"/>
    </row>
    <row r="37" spans="3:66" x14ac:dyDescent="0.3">
      <c r="C37" s="253" t="s">
        <v>1190</v>
      </c>
      <c r="D37" s="244">
        <v>623</v>
      </c>
      <c r="E37" s="245">
        <v>394</v>
      </c>
      <c r="F37" s="221">
        <v>0.6324237560192616</v>
      </c>
      <c r="G37" s="219">
        <v>89</v>
      </c>
      <c r="H37" s="221">
        <v>0.14285714285714285</v>
      </c>
      <c r="I37" s="219">
        <v>483</v>
      </c>
      <c r="J37" s="221">
        <v>0.7752808988764045</v>
      </c>
      <c r="K37" s="249">
        <v>33</v>
      </c>
      <c r="L37" s="248">
        <v>13</v>
      </c>
      <c r="M37" s="208">
        <v>0.39393939393939392</v>
      </c>
      <c r="N37" s="236">
        <v>1</v>
      </c>
      <c r="O37" s="208">
        <v>3.0303030303030304E-2</v>
      </c>
      <c r="P37" s="236">
        <v>14</v>
      </c>
      <c r="Q37" s="208">
        <v>0.42424242424242425</v>
      </c>
      <c r="R37" s="228">
        <v>571</v>
      </c>
      <c r="S37" s="251">
        <v>375</v>
      </c>
      <c r="T37" s="211">
        <v>0.65674255691768824</v>
      </c>
      <c r="U37" s="239">
        <v>87</v>
      </c>
      <c r="V37" s="323">
        <v>0.15236427320490367</v>
      </c>
      <c r="W37" s="239">
        <v>462</v>
      </c>
      <c r="X37" s="211">
        <v>0.80910683012259199</v>
      </c>
      <c r="Y37"/>
      <c r="AA37"/>
      <c r="AC37"/>
      <c r="AE37"/>
      <c r="AG37"/>
      <c r="AI37"/>
      <c r="AK37"/>
      <c r="AL37"/>
      <c r="AM37"/>
      <c r="AN37"/>
      <c r="AO37"/>
      <c r="AP37"/>
      <c r="AQ37"/>
      <c r="AR37"/>
      <c r="AS37"/>
      <c r="AT37"/>
      <c r="AU37"/>
      <c r="AV37"/>
      <c r="AW37"/>
      <c r="AX37"/>
      <c r="AY37"/>
      <c r="AZ37"/>
      <c r="BA37"/>
      <c r="BB37"/>
      <c r="BC37"/>
      <c r="BD37"/>
      <c r="BE37"/>
      <c r="BF37"/>
      <c r="BG37"/>
      <c r="BH37"/>
      <c r="BI37"/>
      <c r="BJ37"/>
      <c r="BK37"/>
      <c r="BL37"/>
      <c r="BM37"/>
      <c r="BN37"/>
    </row>
    <row r="38" spans="3:66" x14ac:dyDescent="0.3">
      <c r="C38" s="253" t="s">
        <v>1191</v>
      </c>
      <c r="D38" s="244">
        <v>335</v>
      </c>
      <c r="E38" s="245">
        <v>224</v>
      </c>
      <c r="F38" s="221">
        <v>0.66865671641791047</v>
      </c>
      <c r="G38" s="219">
        <v>41</v>
      </c>
      <c r="H38" s="221">
        <v>0.12238805970149254</v>
      </c>
      <c r="I38" s="219">
        <v>265</v>
      </c>
      <c r="J38" s="221">
        <v>0.79104477611940294</v>
      </c>
      <c r="K38" s="249">
        <v>7</v>
      </c>
      <c r="L38" s="248">
        <v>2</v>
      </c>
      <c r="M38" s="208">
        <v>0.2857142857142857</v>
      </c>
      <c r="N38" s="236">
        <v>1</v>
      </c>
      <c r="O38" s="208">
        <v>0.14285714285714285</v>
      </c>
      <c r="P38" s="236">
        <v>3</v>
      </c>
      <c r="Q38" s="208">
        <v>0.42857142857142855</v>
      </c>
      <c r="R38" s="228">
        <v>303</v>
      </c>
      <c r="S38" s="251">
        <v>201</v>
      </c>
      <c r="T38" s="211">
        <v>0.6633663366336634</v>
      </c>
      <c r="U38" s="239">
        <v>38</v>
      </c>
      <c r="V38" s="323">
        <v>0.1254125412541254</v>
      </c>
      <c r="W38" s="239">
        <v>239</v>
      </c>
      <c r="X38" s="211">
        <v>0.78877887788778878</v>
      </c>
      <c r="Y38"/>
      <c r="AA38"/>
      <c r="AC38"/>
      <c r="AE38"/>
      <c r="AG38"/>
      <c r="AI38"/>
      <c r="AK38"/>
      <c r="AL38"/>
      <c r="AM38"/>
      <c r="AN38"/>
      <c r="AO38"/>
      <c r="AP38"/>
      <c r="AQ38"/>
      <c r="AR38"/>
      <c r="AS38"/>
      <c r="AT38"/>
      <c r="AU38"/>
      <c r="AV38"/>
      <c r="AW38"/>
      <c r="AX38"/>
      <c r="AY38"/>
      <c r="AZ38"/>
      <c r="BA38"/>
      <c r="BB38"/>
      <c r="BC38"/>
      <c r="BD38"/>
      <c r="BE38"/>
      <c r="BF38"/>
      <c r="BG38"/>
      <c r="BH38"/>
      <c r="BI38"/>
      <c r="BJ38"/>
      <c r="BK38"/>
      <c r="BL38"/>
      <c r="BM38"/>
      <c r="BN38"/>
    </row>
    <row r="39" spans="3:66" x14ac:dyDescent="0.3">
      <c r="C39" s="252" t="s">
        <v>132</v>
      </c>
      <c r="D39" s="244">
        <v>3183</v>
      </c>
      <c r="E39" s="245">
        <v>1752</v>
      </c>
      <c r="F39" s="221">
        <v>0.55042412818096131</v>
      </c>
      <c r="G39" s="219">
        <v>399</v>
      </c>
      <c r="H39" s="221">
        <v>0.12535344015080113</v>
      </c>
      <c r="I39" s="219">
        <v>2151</v>
      </c>
      <c r="J39" s="221">
        <v>0.6757775683317625</v>
      </c>
      <c r="K39" s="249">
        <v>119</v>
      </c>
      <c r="L39" s="248">
        <v>30</v>
      </c>
      <c r="M39" s="208">
        <v>0.25210084033613445</v>
      </c>
      <c r="N39" s="236">
        <v>8</v>
      </c>
      <c r="O39" s="208">
        <v>6.7226890756302518E-2</v>
      </c>
      <c r="P39" s="236">
        <v>38</v>
      </c>
      <c r="Q39" s="208">
        <v>0.31932773109243695</v>
      </c>
      <c r="R39" s="228">
        <v>2973</v>
      </c>
      <c r="S39" s="251">
        <v>1677</v>
      </c>
      <c r="T39" s="211">
        <v>0.56407669021190721</v>
      </c>
      <c r="U39" s="239">
        <v>387</v>
      </c>
      <c r="V39" s="323">
        <v>0.1301715438950555</v>
      </c>
      <c r="W39" s="239">
        <v>2064</v>
      </c>
      <c r="X39" s="211">
        <v>0.69424823410696268</v>
      </c>
      <c r="Y39"/>
      <c r="AA39"/>
      <c r="AC39"/>
      <c r="AE39"/>
      <c r="AG39"/>
      <c r="AI39"/>
      <c r="AK39"/>
      <c r="AL39"/>
      <c r="AM39"/>
      <c r="AN39"/>
      <c r="AO39"/>
      <c r="AP39"/>
      <c r="AQ39"/>
      <c r="AR39"/>
      <c r="AS39"/>
      <c r="AT39"/>
      <c r="AU39"/>
      <c r="AV39"/>
      <c r="AW39"/>
      <c r="AX39"/>
      <c r="AY39"/>
      <c r="AZ39"/>
      <c r="BA39"/>
      <c r="BB39"/>
      <c r="BC39"/>
      <c r="BD39"/>
      <c r="BE39"/>
      <c r="BF39"/>
      <c r="BG39"/>
      <c r="BH39"/>
      <c r="BI39"/>
      <c r="BJ39"/>
      <c r="BK39"/>
      <c r="BL39"/>
      <c r="BM39"/>
      <c r="BN39"/>
    </row>
    <row r="40" spans="3:66" x14ac:dyDescent="0.3">
      <c r="C40" s="253" t="s">
        <v>1193</v>
      </c>
      <c r="D40" s="244">
        <v>199</v>
      </c>
      <c r="E40" s="245">
        <v>89</v>
      </c>
      <c r="F40" s="221">
        <v>0.44723618090452261</v>
      </c>
      <c r="G40" s="219">
        <v>27</v>
      </c>
      <c r="H40" s="221">
        <v>0.135678391959799</v>
      </c>
      <c r="I40" s="219">
        <v>116</v>
      </c>
      <c r="J40" s="221">
        <v>0.58291457286432158</v>
      </c>
      <c r="K40" s="249">
        <v>5</v>
      </c>
      <c r="L40" s="248">
        <v>1</v>
      </c>
      <c r="M40" s="208">
        <v>0.2</v>
      </c>
      <c r="N40" s="236">
        <v>0</v>
      </c>
      <c r="O40" s="208">
        <v>0</v>
      </c>
      <c r="P40" s="236">
        <v>1</v>
      </c>
      <c r="Q40" s="208">
        <v>0.2</v>
      </c>
      <c r="R40" s="228">
        <v>176</v>
      </c>
      <c r="S40" s="251">
        <v>79</v>
      </c>
      <c r="T40" s="211">
        <v>0.44886363636363635</v>
      </c>
      <c r="U40" s="239">
        <v>27</v>
      </c>
      <c r="V40" s="323">
        <v>0.15340909090909091</v>
      </c>
      <c r="W40" s="239">
        <v>106</v>
      </c>
      <c r="X40" s="211">
        <v>0.60227272727272729</v>
      </c>
      <c r="Y40"/>
      <c r="AA40"/>
      <c r="AC40"/>
      <c r="AE40"/>
      <c r="AG40"/>
      <c r="AI40"/>
      <c r="AK40"/>
      <c r="AL40"/>
      <c r="AM40"/>
      <c r="AN40"/>
      <c r="AO40"/>
      <c r="AP40"/>
      <c r="AQ40"/>
      <c r="AR40"/>
      <c r="AS40"/>
      <c r="AT40"/>
      <c r="AU40"/>
      <c r="AV40"/>
      <c r="AW40"/>
      <c r="AX40"/>
      <c r="AY40"/>
      <c r="AZ40"/>
      <c r="BA40"/>
      <c r="BB40"/>
      <c r="BC40"/>
      <c r="BD40"/>
      <c r="BE40"/>
      <c r="BF40"/>
      <c r="BG40"/>
      <c r="BH40"/>
      <c r="BI40"/>
      <c r="BJ40"/>
      <c r="BK40"/>
      <c r="BL40"/>
      <c r="BM40"/>
      <c r="BN40"/>
    </row>
    <row r="41" spans="3:66" x14ac:dyDescent="0.3">
      <c r="C41" s="253" t="s">
        <v>1192</v>
      </c>
      <c r="D41" s="244">
        <v>310</v>
      </c>
      <c r="E41" s="245">
        <v>158</v>
      </c>
      <c r="F41" s="221">
        <v>0.50967741935483868</v>
      </c>
      <c r="G41" s="219">
        <v>42</v>
      </c>
      <c r="H41" s="221">
        <v>0.13548387096774195</v>
      </c>
      <c r="I41" s="219">
        <v>200</v>
      </c>
      <c r="J41" s="221">
        <v>0.64516129032258063</v>
      </c>
      <c r="K41" s="249">
        <v>10</v>
      </c>
      <c r="L41" s="248">
        <v>3</v>
      </c>
      <c r="M41" s="208">
        <v>0.3</v>
      </c>
      <c r="N41" s="236">
        <v>0</v>
      </c>
      <c r="O41" s="208">
        <v>0</v>
      </c>
      <c r="P41" s="236">
        <v>3</v>
      </c>
      <c r="Q41" s="208">
        <v>0.3</v>
      </c>
      <c r="R41" s="228">
        <v>299</v>
      </c>
      <c r="S41" s="251">
        <v>155</v>
      </c>
      <c r="T41" s="211">
        <v>0.51839464882943143</v>
      </c>
      <c r="U41" s="239">
        <v>42</v>
      </c>
      <c r="V41" s="323">
        <v>0.14046822742474915</v>
      </c>
      <c r="W41" s="239">
        <v>197</v>
      </c>
      <c r="X41" s="211">
        <v>0.65886287625418061</v>
      </c>
      <c r="Y41"/>
      <c r="AA41"/>
      <c r="AC41"/>
      <c r="AE41"/>
      <c r="AG41"/>
      <c r="AI41"/>
      <c r="AK41"/>
      <c r="AL41"/>
      <c r="AM41"/>
      <c r="AN41"/>
      <c r="AO41"/>
      <c r="AP41"/>
      <c r="AQ41"/>
      <c r="AR41"/>
      <c r="AS41"/>
      <c r="AT41"/>
      <c r="AU41"/>
      <c r="AV41"/>
      <c r="AW41"/>
      <c r="AX41"/>
      <c r="AY41"/>
      <c r="AZ41"/>
      <c r="BA41"/>
      <c r="BB41"/>
      <c r="BC41"/>
      <c r="BD41"/>
      <c r="BE41"/>
      <c r="BF41"/>
      <c r="BG41"/>
      <c r="BH41"/>
      <c r="BI41"/>
      <c r="BJ41"/>
      <c r="BK41"/>
      <c r="BL41"/>
      <c r="BM41"/>
      <c r="BN41"/>
    </row>
    <row r="42" spans="3:66" x14ac:dyDescent="0.3">
      <c r="C42" s="253" t="s">
        <v>1194</v>
      </c>
      <c r="D42" s="244">
        <v>440</v>
      </c>
      <c r="E42" s="245">
        <v>223</v>
      </c>
      <c r="F42" s="221">
        <v>0.50681818181818183</v>
      </c>
      <c r="G42" s="219">
        <v>72</v>
      </c>
      <c r="H42" s="221">
        <v>0.16363636363636364</v>
      </c>
      <c r="I42" s="219">
        <v>295</v>
      </c>
      <c r="J42" s="221">
        <v>0.67045454545454541</v>
      </c>
      <c r="K42" s="249">
        <v>15</v>
      </c>
      <c r="L42" s="248">
        <v>3</v>
      </c>
      <c r="M42" s="208">
        <v>0.2</v>
      </c>
      <c r="N42" s="236">
        <v>2</v>
      </c>
      <c r="O42" s="208">
        <v>0.13333333333333333</v>
      </c>
      <c r="P42" s="236">
        <v>5</v>
      </c>
      <c r="Q42" s="208">
        <v>0.33333333333333331</v>
      </c>
      <c r="R42" s="228">
        <v>409</v>
      </c>
      <c r="S42" s="251">
        <v>217</v>
      </c>
      <c r="T42" s="211">
        <v>0.53056234718826401</v>
      </c>
      <c r="U42" s="239">
        <v>68</v>
      </c>
      <c r="V42" s="323">
        <v>0.16625916870415647</v>
      </c>
      <c r="W42" s="239">
        <v>285</v>
      </c>
      <c r="X42" s="211">
        <v>0.69682151589242058</v>
      </c>
      <c r="Y42"/>
      <c r="AA42"/>
      <c r="AC42"/>
      <c r="AE42"/>
      <c r="AG42"/>
      <c r="AI42"/>
      <c r="AK42"/>
      <c r="AL42"/>
      <c r="AM42"/>
      <c r="AN42"/>
      <c r="AO42"/>
      <c r="AP42"/>
      <c r="AQ42"/>
      <c r="AR42"/>
      <c r="AS42"/>
      <c r="AT42"/>
      <c r="AU42"/>
      <c r="AV42"/>
      <c r="AW42"/>
      <c r="AX42"/>
      <c r="AY42"/>
      <c r="AZ42"/>
      <c r="BA42"/>
      <c r="BB42"/>
      <c r="BC42"/>
      <c r="BD42"/>
      <c r="BE42"/>
      <c r="BF42"/>
      <c r="BG42"/>
      <c r="BH42"/>
      <c r="BI42"/>
      <c r="BJ42"/>
      <c r="BK42"/>
      <c r="BL42"/>
      <c r="BM42"/>
      <c r="BN42"/>
    </row>
    <row r="43" spans="3:66" x14ac:dyDescent="0.3">
      <c r="C43" s="253" t="s">
        <v>1195</v>
      </c>
      <c r="D43" s="244">
        <v>216</v>
      </c>
      <c r="E43" s="245">
        <v>111</v>
      </c>
      <c r="F43" s="221">
        <v>0.51388888888888884</v>
      </c>
      <c r="G43" s="219">
        <v>20</v>
      </c>
      <c r="H43" s="221">
        <v>9.2592592592592587E-2</v>
      </c>
      <c r="I43" s="219">
        <v>131</v>
      </c>
      <c r="J43" s="221">
        <v>0.60648148148148151</v>
      </c>
      <c r="K43" s="249">
        <v>11</v>
      </c>
      <c r="L43" s="248">
        <v>3</v>
      </c>
      <c r="M43" s="208">
        <v>0.27272727272727271</v>
      </c>
      <c r="N43" s="236">
        <v>0</v>
      </c>
      <c r="O43" s="208">
        <v>0</v>
      </c>
      <c r="P43" s="236">
        <v>3</v>
      </c>
      <c r="Q43" s="208">
        <v>0.27272727272727271</v>
      </c>
      <c r="R43" s="228">
        <v>205</v>
      </c>
      <c r="S43" s="251">
        <v>108</v>
      </c>
      <c r="T43" s="211">
        <v>0.52682926829268295</v>
      </c>
      <c r="U43" s="239">
        <v>20</v>
      </c>
      <c r="V43" s="323">
        <v>9.7560975609756101E-2</v>
      </c>
      <c r="W43" s="239">
        <v>128</v>
      </c>
      <c r="X43" s="211">
        <v>0.62439024390243902</v>
      </c>
      <c r="Y43"/>
      <c r="AA43"/>
      <c r="AC43"/>
      <c r="AE43"/>
      <c r="AG43"/>
      <c r="AI43"/>
      <c r="AK43"/>
      <c r="AL43"/>
      <c r="AM43"/>
      <c r="AN43"/>
      <c r="AO43"/>
      <c r="AP43"/>
      <c r="AQ43"/>
      <c r="AR43"/>
      <c r="AS43"/>
      <c r="AT43"/>
      <c r="AU43"/>
      <c r="AV43"/>
      <c r="AW43"/>
      <c r="AX43"/>
      <c r="AY43"/>
      <c r="AZ43"/>
      <c r="BA43"/>
      <c r="BB43"/>
      <c r="BC43"/>
      <c r="BD43"/>
      <c r="BE43"/>
      <c r="BF43"/>
      <c r="BG43"/>
      <c r="BH43"/>
      <c r="BI43"/>
      <c r="BJ43"/>
      <c r="BK43"/>
      <c r="BL43"/>
      <c r="BM43"/>
      <c r="BN43"/>
    </row>
    <row r="44" spans="3:66" x14ac:dyDescent="0.3">
      <c r="C44" s="253" t="s">
        <v>1196</v>
      </c>
      <c r="D44" s="244">
        <v>338</v>
      </c>
      <c r="E44" s="245">
        <v>224</v>
      </c>
      <c r="F44" s="221">
        <v>0.66272189349112431</v>
      </c>
      <c r="G44" s="219">
        <v>43</v>
      </c>
      <c r="H44" s="221">
        <v>0.12721893491124261</v>
      </c>
      <c r="I44" s="219">
        <v>267</v>
      </c>
      <c r="J44" s="221">
        <v>0.7899408284023669</v>
      </c>
      <c r="K44" s="249">
        <v>13</v>
      </c>
      <c r="L44" s="248">
        <v>5</v>
      </c>
      <c r="M44" s="208">
        <v>0.38461538461538464</v>
      </c>
      <c r="N44" s="236">
        <v>2</v>
      </c>
      <c r="O44" s="208">
        <v>0.15384615384615385</v>
      </c>
      <c r="P44" s="236">
        <v>7</v>
      </c>
      <c r="Q44" s="208">
        <v>0.53846153846153844</v>
      </c>
      <c r="R44" s="228">
        <v>312</v>
      </c>
      <c r="S44" s="251">
        <v>210</v>
      </c>
      <c r="T44" s="211">
        <v>0.67307692307692313</v>
      </c>
      <c r="U44" s="239">
        <v>40</v>
      </c>
      <c r="V44" s="323">
        <v>0.12820512820512819</v>
      </c>
      <c r="W44" s="239">
        <v>250</v>
      </c>
      <c r="X44" s="211">
        <v>0.80128205128205132</v>
      </c>
      <c r="Y44"/>
      <c r="AA44"/>
      <c r="AC44"/>
      <c r="AE44"/>
      <c r="AG44"/>
      <c r="AI44"/>
      <c r="AK44"/>
      <c r="AL44"/>
      <c r="AM44"/>
      <c r="AN44"/>
      <c r="AO44"/>
      <c r="AP44"/>
      <c r="AQ44"/>
      <c r="AR44"/>
      <c r="AS44"/>
      <c r="AT44"/>
      <c r="AU44"/>
      <c r="AV44"/>
      <c r="AW44"/>
      <c r="AX44"/>
      <c r="AY44"/>
      <c r="AZ44"/>
      <c r="BA44"/>
      <c r="BB44"/>
      <c r="BC44"/>
      <c r="BD44"/>
      <c r="BE44"/>
      <c r="BF44"/>
      <c r="BG44"/>
      <c r="BH44"/>
      <c r="BI44"/>
      <c r="BJ44"/>
      <c r="BK44"/>
      <c r="BL44"/>
      <c r="BM44"/>
      <c r="BN44"/>
    </row>
    <row r="45" spans="3:66" x14ac:dyDescent="0.3">
      <c r="C45" s="253" t="s">
        <v>1197</v>
      </c>
      <c r="D45" s="244">
        <v>643</v>
      </c>
      <c r="E45" s="245">
        <v>367</v>
      </c>
      <c r="F45" s="221">
        <v>0.57076205287713844</v>
      </c>
      <c r="G45" s="219">
        <v>86</v>
      </c>
      <c r="H45" s="221">
        <v>0.13374805598755832</v>
      </c>
      <c r="I45" s="219">
        <v>453</v>
      </c>
      <c r="J45" s="221">
        <v>0.70451010886469678</v>
      </c>
      <c r="K45" s="249">
        <v>25</v>
      </c>
      <c r="L45" s="248">
        <v>7</v>
      </c>
      <c r="M45" s="208">
        <v>0.28000000000000003</v>
      </c>
      <c r="N45" s="236">
        <v>2</v>
      </c>
      <c r="O45" s="208">
        <v>0.08</v>
      </c>
      <c r="P45" s="236">
        <v>9</v>
      </c>
      <c r="Q45" s="208">
        <v>0.36</v>
      </c>
      <c r="R45" s="228">
        <v>597</v>
      </c>
      <c r="S45" s="251">
        <v>347</v>
      </c>
      <c r="T45" s="211">
        <v>0.58123953098827474</v>
      </c>
      <c r="U45" s="239">
        <v>83</v>
      </c>
      <c r="V45" s="323">
        <v>0.13902847571189281</v>
      </c>
      <c r="W45" s="239">
        <v>430</v>
      </c>
      <c r="X45" s="211">
        <v>0.72026800670016755</v>
      </c>
      <c r="Y45"/>
      <c r="AA45"/>
      <c r="AC45"/>
      <c r="AE45"/>
      <c r="AG45"/>
      <c r="AI45"/>
      <c r="AK45"/>
      <c r="AL45"/>
      <c r="AM45"/>
      <c r="AN45"/>
      <c r="AO45"/>
      <c r="AP45"/>
      <c r="AQ45"/>
      <c r="AR45"/>
      <c r="AS45"/>
      <c r="AT45"/>
      <c r="AU45"/>
      <c r="AV45"/>
      <c r="AW45"/>
      <c r="AX45"/>
      <c r="AY45"/>
      <c r="AZ45"/>
      <c r="BA45"/>
      <c r="BB45"/>
      <c r="BC45"/>
      <c r="BD45"/>
      <c r="BE45"/>
      <c r="BF45"/>
      <c r="BG45"/>
      <c r="BH45"/>
      <c r="BI45"/>
      <c r="BJ45"/>
      <c r="BK45"/>
      <c r="BL45"/>
      <c r="BM45"/>
      <c r="BN45"/>
    </row>
    <row r="46" spans="3:66" x14ac:dyDescent="0.3">
      <c r="C46" s="253" t="s">
        <v>1198</v>
      </c>
      <c r="D46" s="244">
        <v>264</v>
      </c>
      <c r="E46" s="245">
        <v>150</v>
      </c>
      <c r="F46" s="221">
        <v>0.56818181818181823</v>
      </c>
      <c r="G46" s="219">
        <v>30</v>
      </c>
      <c r="H46" s="221">
        <v>0.11363636363636363</v>
      </c>
      <c r="I46" s="219">
        <v>180</v>
      </c>
      <c r="J46" s="221">
        <v>0.68181818181818177</v>
      </c>
      <c r="K46" s="249">
        <v>11</v>
      </c>
      <c r="L46" s="248">
        <v>2</v>
      </c>
      <c r="M46" s="208">
        <v>0.18181818181818182</v>
      </c>
      <c r="N46" s="236">
        <v>1</v>
      </c>
      <c r="O46" s="208">
        <v>9.0909090909090912E-2</v>
      </c>
      <c r="P46" s="236">
        <v>3</v>
      </c>
      <c r="Q46" s="208">
        <v>0.27272727272727271</v>
      </c>
      <c r="R46" s="228">
        <v>249</v>
      </c>
      <c r="S46" s="251">
        <v>146</v>
      </c>
      <c r="T46" s="211">
        <v>0.58634538152610438</v>
      </c>
      <c r="U46" s="239">
        <v>29</v>
      </c>
      <c r="V46" s="323">
        <v>0.11646586345381527</v>
      </c>
      <c r="W46" s="239">
        <v>175</v>
      </c>
      <c r="X46" s="211">
        <v>0.70281124497991965</v>
      </c>
      <c r="Y46"/>
      <c r="AA46"/>
      <c r="AC46"/>
      <c r="AE46"/>
      <c r="AG46"/>
      <c r="AI46"/>
      <c r="AK46"/>
      <c r="AL46"/>
      <c r="AM46"/>
      <c r="AN46"/>
      <c r="AO46"/>
      <c r="AP46"/>
      <c r="AQ46"/>
      <c r="AR46"/>
      <c r="AS46"/>
      <c r="AT46"/>
      <c r="AU46"/>
      <c r="AV46"/>
      <c r="AW46"/>
      <c r="AX46"/>
      <c r="AY46"/>
      <c r="AZ46"/>
      <c r="BA46"/>
      <c r="BB46"/>
      <c r="BC46"/>
      <c r="BD46"/>
      <c r="BE46"/>
      <c r="BF46"/>
      <c r="BG46"/>
      <c r="BH46"/>
      <c r="BI46"/>
      <c r="BJ46"/>
      <c r="BK46"/>
      <c r="BL46"/>
      <c r="BM46"/>
      <c r="BN46"/>
    </row>
    <row r="47" spans="3:66" x14ac:dyDescent="0.3">
      <c r="C47" s="253" t="s">
        <v>1199</v>
      </c>
      <c r="D47" s="244">
        <v>396</v>
      </c>
      <c r="E47" s="245">
        <v>212</v>
      </c>
      <c r="F47" s="221">
        <v>0.53535353535353536</v>
      </c>
      <c r="G47" s="219">
        <v>52</v>
      </c>
      <c r="H47" s="221">
        <v>0.13131313131313133</v>
      </c>
      <c r="I47" s="219">
        <v>264</v>
      </c>
      <c r="J47" s="221">
        <v>0.66666666666666663</v>
      </c>
      <c r="K47" s="249">
        <v>9</v>
      </c>
      <c r="L47" s="248">
        <v>1</v>
      </c>
      <c r="M47" s="208">
        <v>0.1111111111111111</v>
      </c>
      <c r="N47" s="236">
        <v>0</v>
      </c>
      <c r="O47" s="208">
        <v>0</v>
      </c>
      <c r="P47" s="236">
        <v>1</v>
      </c>
      <c r="Q47" s="208">
        <v>0.1111111111111111</v>
      </c>
      <c r="R47" s="228">
        <v>385</v>
      </c>
      <c r="S47" s="251">
        <v>211</v>
      </c>
      <c r="T47" s="211">
        <v>0.54805194805194801</v>
      </c>
      <c r="U47" s="239">
        <v>52</v>
      </c>
      <c r="V47" s="323">
        <v>0.13506493506493505</v>
      </c>
      <c r="W47" s="239">
        <v>263</v>
      </c>
      <c r="X47" s="211">
        <v>0.68311688311688312</v>
      </c>
      <c r="Y47"/>
      <c r="AA47"/>
      <c r="AC47"/>
      <c r="AE47"/>
      <c r="AG47"/>
      <c r="AI47"/>
      <c r="AK47"/>
      <c r="AL47"/>
      <c r="AM47"/>
      <c r="AN47"/>
      <c r="AO47"/>
      <c r="AP47"/>
      <c r="AQ47"/>
      <c r="AR47"/>
      <c r="AS47"/>
      <c r="AT47"/>
      <c r="AU47"/>
      <c r="AV47"/>
      <c r="AW47"/>
      <c r="AX47"/>
      <c r="AY47"/>
      <c r="AZ47"/>
      <c r="BA47"/>
      <c r="BB47"/>
      <c r="BC47"/>
      <c r="BD47"/>
      <c r="BE47"/>
      <c r="BF47"/>
      <c r="BG47"/>
      <c r="BH47"/>
      <c r="BI47"/>
      <c r="BJ47"/>
      <c r="BK47"/>
      <c r="BL47"/>
      <c r="BM47"/>
      <c r="BN47"/>
    </row>
    <row r="48" spans="3:66" x14ac:dyDescent="0.3">
      <c r="C48" s="253" t="s">
        <v>1200</v>
      </c>
      <c r="D48" s="244">
        <v>377</v>
      </c>
      <c r="E48" s="245">
        <v>218</v>
      </c>
      <c r="F48" s="221">
        <v>0.57824933687002655</v>
      </c>
      <c r="G48" s="219">
        <v>27</v>
      </c>
      <c r="H48" s="221">
        <v>7.161803713527852E-2</v>
      </c>
      <c r="I48" s="219">
        <v>245</v>
      </c>
      <c r="J48" s="221">
        <v>0.64986737400530503</v>
      </c>
      <c r="K48" s="249">
        <v>20</v>
      </c>
      <c r="L48" s="248">
        <v>5</v>
      </c>
      <c r="M48" s="208">
        <v>0.25</v>
      </c>
      <c r="N48" s="236">
        <v>1</v>
      </c>
      <c r="O48" s="208">
        <v>0.05</v>
      </c>
      <c r="P48" s="236">
        <v>6</v>
      </c>
      <c r="Q48" s="208">
        <v>0.3</v>
      </c>
      <c r="R48" s="228">
        <v>341</v>
      </c>
      <c r="S48" s="251">
        <v>204</v>
      </c>
      <c r="T48" s="211">
        <v>0.59824046920821117</v>
      </c>
      <c r="U48" s="239">
        <v>26</v>
      </c>
      <c r="V48" s="323">
        <v>7.6246334310850442E-2</v>
      </c>
      <c r="W48" s="239">
        <v>230</v>
      </c>
      <c r="X48" s="211">
        <v>0.67448680351906154</v>
      </c>
      <c r="Y48"/>
      <c r="AA48"/>
      <c r="AC48"/>
      <c r="AE48"/>
      <c r="AG48"/>
      <c r="AI48"/>
      <c r="AK48"/>
      <c r="AL48"/>
      <c r="AM48"/>
      <c r="AN48"/>
      <c r="AO48"/>
      <c r="AP48"/>
      <c r="AQ48"/>
      <c r="AR48"/>
      <c r="AS48"/>
      <c r="AT48"/>
      <c r="AU48"/>
      <c r="AV48"/>
      <c r="AW48"/>
      <c r="AX48"/>
      <c r="AY48"/>
      <c r="AZ48"/>
      <c r="BA48"/>
      <c r="BB48"/>
      <c r="BC48"/>
      <c r="BD48"/>
      <c r="BE48"/>
      <c r="BF48"/>
      <c r="BG48"/>
      <c r="BH48"/>
      <c r="BI48"/>
      <c r="BJ48"/>
      <c r="BK48"/>
      <c r="BL48"/>
      <c r="BM48"/>
      <c r="BN48"/>
    </row>
    <row r="49" spans="3:66" x14ac:dyDescent="0.3">
      <c r="C49" s="252" t="s">
        <v>129</v>
      </c>
      <c r="D49" s="244">
        <v>2152</v>
      </c>
      <c r="E49" s="245">
        <v>1226</v>
      </c>
      <c r="F49" s="221">
        <v>0.5697026022304833</v>
      </c>
      <c r="G49" s="219">
        <v>243</v>
      </c>
      <c r="H49" s="221">
        <v>0.1129182156133829</v>
      </c>
      <c r="I49" s="219">
        <v>1469</v>
      </c>
      <c r="J49" s="221">
        <v>0.68262081784386619</v>
      </c>
      <c r="K49" s="249">
        <v>79</v>
      </c>
      <c r="L49" s="248">
        <v>16</v>
      </c>
      <c r="M49" s="208">
        <v>0.20253164556962025</v>
      </c>
      <c r="N49" s="236">
        <v>5</v>
      </c>
      <c r="O49" s="208">
        <v>6.3291139240506333E-2</v>
      </c>
      <c r="P49" s="236">
        <v>21</v>
      </c>
      <c r="Q49" s="208">
        <v>0.26582278481012656</v>
      </c>
      <c r="R49" s="228">
        <v>2028</v>
      </c>
      <c r="S49" s="251">
        <v>1192</v>
      </c>
      <c r="T49" s="211">
        <v>0.58777120315581854</v>
      </c>
      <c r="U49" s="239">
        <v>237</v>
      </c>
      <c r="V49" s="323">
        <v>0.11686390532544379</v>
      </c>
      <c r="W49" s="239">
        <v>1429</v>
      </c>
      <c r="X49" s="211">
        <v>0.70463510848126232</v>
      </c>
      <c r="Y49"/>
      <c r="AA49"/>
      <c r="AC49"/>
      <c r="AE49"/>
      <c r="AG49"/>
      <c r="AI49"/>
      <c r="AK49"/>
      <c r="AL49"/>
      <c r="AM49"/>
      <c r="AN49"/>
      <c r="AO49"/>
      <c r="AP49"/>
      <c r="AQ49"/>
      <c r="AR49"/>
      <c r="AS49"/>
      <c r="AT49"/>
      <c r="AU49"/>
      <c r="AV49"/>
      <c r="AW49"/>
      <c r="AX49"/>
      <c r="AY49"/>
      <c r="AZ49"/>
      <c r="BA49"/>
      <c r="BB49"/>
      <c r="BC49"/>
      <c r="BD49"/>
      <c r="BE49"/>
      <c r="BF49"/>
      <c r="BG49"/>
      <c r="BH49"/>
      <c r="BI49"/>
      <c r="BJ49"/>
      <c r="BK49"/>
      <c r="BL49"/>
      <c r="BM49"/>
      <c r="BN49"/>
    </row>
    <row r="50" spans="3:66" x14ac:dyDescent="0.3">
      <c r="C50" s="253" t="s">
        <v>1201</v>
      </c>
      <c r="D50" s="244">
        <v>586</v>
      </c>
      <c r="E50" s="245">
        <v>339</v>
      </c>
      <c r="F50" s="221">
        <v>0.57849829351535831</v>
      </c>
      <c r="G50" s="219">
        <v>79</v>
      </c>
      <c r="H50" s="221">
        <v>0.1348122866894198</v>
      </c>
      <c r="I50" s="219">
        <v>418</v>
      </c>
      <c r="J50" s="221">
        <v>0.71331058020477811</v>
      </c>
      <c r="K50" s="249">
        <v>17</v>
      </c>
      <c r="L50" s="248">
        <v>3</v>
      </c>
      <c r="M50" s="208">
        <v>0.17647058823529413</v>
      </c>
      <c r="N50" s="236">
        <v>0</v>
      </c>
      <c r="O50" s="208">
        <v>0</v>
      </c>
      <c r="P50" s="236">
        <v>3</v>
      </c>
      <c r="Q50" s="208">
        <v>0.17647058823529413</v>
      </c>
      <c r="R50" s="228">
        <v>563</v>
      </c>
      <c r="S50" s="251">
        <v>335</v>
      </c>
      <c r="T50" s="211">
        <v>0.5950266429840142</v>
      </c>
      <c r="U50" s="239">
        <v>79</v>
      </c>
      <c r="V50" s="323">
        <v>0.14031971580817051</v>
      </c>
      <c r="W50" s="239">
        <v>414</v>
      </c>
      <c r="X50" s="211">
        <v>0.73534635879218468</v>
      </c>
      <c r="Y50"/>
      <c r="AA50"/>
      <c r="AC50"/>
      <c r="AE50"/>
      <c r="AG50"/>
      <c r="AI50"/>
      <c r="AK50"/>
      <c r="AL50"/>
      <c r="AM50"/>
      <c r="AN50"/>
      <c r="AO50"/>
      <c r="AP50"/>
      <c r="AQ50"/>
      <c r="AR50"/>
      <c r="AS50"/>
      <c r="AT50"/>
      <c r="AU50"/>
      <c r="AV50"/>
      <c r="AW50"/>
      <c r="AX50"/>
      <c r="AY50"/>
      <c r="AZ50"/>
      <c r="BA50"/>
      <c r="BB50"/>
      <c r="BC50"/>
      <c r="BD50"/>
      <c r="BE50"/>
      <c r="BF50"/>
      <c r="BG50"/>
      <c r="BH50"/>
      <c r="BI50"/>
      <c r="BJ50"/>
      <c r="BK50"/>
      <c r="BL50"/>
      <c r="BM50"/>
      <c r="BN50"/>
    </row>
    <row r="51" spans="3:66" x14ac:dyDescent="0.3">
      <c r="C51" s="253" t="s">
        <v>1202</v>
      </c>
      <c r="D51" s="244">
        <v>1162</v>
      </c>
      <c r="E51" s="245">
        <v>655</v>
      </c>
      <c r="F51" s="221">
        <v>0.5636833046471601</v>
      </c>
      <c r="G51" s="219">
        <v>122</v>
      </c>
      <c r="H51" s="221">
        <v>0.10499139414802065</v>
      </c>
      <c r="I51" s="219">
        <v>777</v>
      </c>
      <c r="J51" s="221">
        <v>0.66867469879518071</v>
      </c>
      <c r="K51" s="249">
        <v>52</v>
      </c>
      <c r="L51" s="248">
        <v>13</v>
      </c>
      <c r="M51" s="208">
        <v>0.25</v>
      </c>
      <c r="N51" s="236">
        <v>3</v>
      </c>
      <c r="O51" s="208">
        <v>5.7692307692307696E-2</v>
      </c>
      <c r="P51" s="236">
        <v>16</v>
      </c>
      <c r="Q51" s="208">
        <v>0.30769230769230771</v>
      </c>
      <c r="R51" s="228">
        <v>1076</v>
      </c>
      <c r="S51" s="251">
        <v>628</v>
      </c>
      <c r="T51" s="211">
        <v>0.58364312267657992</v>
      </c>
      <c r="U51" s="239">
        <v>118</v>
      </c>
      <c r="V51" s="323">
        <v>0.10966542750929369</v>
      </c>
      <c r="W51" s="239">
        <v>746</v>
      </c>
      <c r="X51" s="211">
        <v>0.69330855018587356</v>
      </c>
      <c r="Y51"/>
      <c r="AA51"/>
      <c r="AC51"/>
      <c r="AE51"/>
      <c r="AG51"/>
      <c r="AI51"/>
      <c r="AK51"/>
      <c r="AL51"/>
      <c r="AM51"/>
      <c r="AN51"/>
      <c r="AO51"/>
      <c r="AP51"/>
      <c r="AQ51"/>
      <c r="AR51"/>
      <c r="AS51"/>
      <c r="AT51"/>
      <c r="AU51"/>
      <c r="AV51"/>
      <c r="AW51"/>
      <c r="AX51"/>
      <c r="AY51"/>
      <c r="AZ51"/>
      <c r="BA51"/>
      <c r="BB51"/>
      <c r="BC51"/>
      <c r="BD51"/>
      <c r="BE51"/>
      <c r="BF51"/>
      <c r="BG51"/>
      <c r="BH51"/>
      <c r="BI51"/>
      <c r="BJ51"/>
      <c r="BK51"/>
      <c r="BL51"/>
      <c r="BM51"/>
      <c r="BN51"/>
    </row>
    <row r="52" spans="3:66" x14ac:dyDescent="0.3">
      <c r="C52" s="254" t="s">
        <v>1203</v>
      </c>
      <c r="D52" s="244">
        <v>117</v>
      </c>
      <c r="E52" s="245">
        <v>60</v>
      </c>
      <c r="F52" s="221">
        <v>0.51282051282051277</v>
      </c>
      <c r="G52" s="219">
        <v>16</v>
      </c>
      <c r="H52" s="221">
        <v>0.13675213675213677</v>
      </c>
      <c r="I52" s="219">
        <v>76</v>
      </c>
      <c r="J52" s="221">
        <v>0.6495726495726496</v>
      </c>
      <c r="K52" s="249">
        <v>4</v>
      </c>
      <c r="L52" s="248">
        <v>0</v>
      </c>
      <c r="M52" s="208">
        <v>0</v>
      </c>
      <c r="N52" s="236">
        <v>2</v>
      </c>
      <c r="O52" s="208">
        <v>0.5</v>
      </c>
      <c r="P52" s="236">
        <v>2</v>
      </c>
      <c r="Q52" s="208">
        <v>0.5</v>
      </c>
      <c r="R52" s="228">
        <v>113</v>
      </c>
      <c r="S52" s="251">
        <v>60</v>
      </c>
      <c r="T52" s="211">
        <v>0.53097345132743368</v>
      </c>
      <c r="U52" s="239">
        <v>14</v>
      </c>
      <c r="V52" s="323">
        <v>0.12389380530973451</v>
      </c>
      <c r="W52" s="239">
        <v>74</v>
      </c>
      <c r="X52" s="211">
        <v>0.65486725663716816</v>
      </c>
      <c r="Y52"/>
      <c r="AA52"/>
      <c r="AC52"/>
      <c r="AE52"/>
      <c r="AG52"/>
      <c r="AI52"/>
      <c r="AK52"/>
      <c r="AL52"/>
      <c r="AM52"/>
      <c r="AN52"/>
      <c r="AO52"/>
      <c r="AP52"/>
      <c r="AQ52"/>
      <c r="AR52"/>
      <c r="AS52"/>
      <c r="AT52"/>
      <c r="AU52"/>
      <c r="AV52"/>
      <c r="AW52"/>
      <c r="AX52"/>
      <c r="AY52"/>
      <c r="AZ52"/>
      <c r="BA52"/>
      <c r="BB52"/>
      <c r="BC52"/>
      <c r="BD52"/>
      <c r="BE52"/>
      <c r="BF52"/>
      <c r="BG52"/>
      <c r="BH52"/>
      <c r="BI52"/>
      <c r="BJ52"/>
      <c r="BK52"/>
      <c r="BL52"/>
      <c r="BM52"/>
      <c r="BN52"/>
    </row>
    <row r="53" spans="3:66" x14ac:dyDescent="0.3">
      <c r="C53" s="254" t="s">
        <v>1204</v>
      </c>
      <c r="D53" s="244">
        <v>287</v>
      </c>
      <c r="E53" s="245">
        <v>172</v>
      </c>
      <c r="F53" s="221">
        <v>0.5993031358885017</v>
      </c>
      <c r="G53" s="219">
        <v>26</v>
      </c>
      <c r="H53" s="221">
        <v>9.0592334494773524E-2</v>
      </c>
      <c r="I53" s="219">
        <v>198</v>
      </c>
      <c r="J53" s="221">
        <v>0.68989547038327526</v>
      </c>
      <c r="K53" s="249">
        <v>6</v>
      </c>
      <c r="L53" s="248">
        <v>0</v>
      </c>
      <c r="M53" s="208">
        <v>0</v>
      </c>
      <c r="N53" s="236">
        <v>0</v>
      </c>
      <c r="O53" s="208">
        <v>0</v>
      </c>
      <c r="P53" s="236">
        <v>0</v>
      </c>
      <c r="Q53" s="208">
        <v>0</v>
      </c>
      <c r="R53" s="228">
        <v>276</v>
      </c>
      <c r="S53" s="251">
        <v>169</v>
      </c>
      <c r="T53" s="211">
        <v>0.6123188405797102</v>
      </c>
      <c r="U53" s="239">
        <v>26</v>
      </c>
      <c r="V53" s="323">
        <v>9.420289855072464E-2</v>
      </c>
      <c r="W53" s="239">
        <v>195</v>
      </c>
      <c r="X53" s="211">
        <v>0.70652173913043481</v>
      </c>
      <c r="Y53"/>
      <c r="AA53"/>
      <c r="AC53"/>
      <c r="AE53"/>
      <c r="AG53"/>
      <c r="AI53"/>
      <c r="AK53"/>
      <c r="AL53"/>
      <c r="AM53"/>
      <c r="AN53"/>
      <c r="AO53"/>
      <c r="AP53"/>
      <c r="AQ53"/>
      <c r="AR53"/>
      <c r="AS53"/>
      <c r="AT53"/>
      <c r="AU53"/>
      <c r="AV53"/>
      <c r="AW53"/>
      <c r="AX53"/>
      <c r="AY53"/>
      <c r="AZ53"/>
      <c r="BA53"/>
      <c r="BB53"/>
      <c r="BC53"/>
      <c r="BD53"/>
      <c r="BE53"/>
      <c r="BF53"/>
      <c r="BG53"/>
      <c r="BH53"/>
      <c r="BI53"/>
      <c r="BJ53"/>
      <c r="BK53"/>
      <c r="BL53"/>
      <c r="BM53"/>
      <c r="BN53"/>
    </row>
    <row r="54" spans="3:66" x14ac:dyDescent="0.3">
      <c r="C54" s="252" t="s">
        <v>136</v>
      </c>
      <c r="D54" s="244">
        <v>2757</v>
      </c>
      <c r="E54" s="245">
        <v>1548</v>
      </c>
      <c r="F54" s="221">
        <v>0.5614798694232862</v>
      </c>
      <c r="G54" s="219">
        <v>389</v>
      </c>
      <c r="H54" s="221">
        <v>0.14109539354370693</v>
      </c>
      <c r="I54" s="219">
        <v>1937</v>
      </c>
      <c r="J54" s="221">
        <v>0.70257526296699313</v>
      </c>
      <c r="K54" s="249">
        <v>84</v>
      </c>
      <c r="L54" s="248">
        <v>29</v>
      </c>
      <c r="M54" s="208">
        <v>0.34523809523809523</v>
      </c>
      <c r="N54" s="236">
        <v>2</v>
      </c>
      <c r="O54" s="208">
        <v>2.3809523809523808E-2</v>
      </c>
      <c r="P54" s="236">
        <v>31</v>
      </c>
      <c r="Q54" s="208">
        <v>0.36904761904761907</v>
      </c>
      <c r="R54" s="228">
        <v>2631</v>
      </c>
      <c r="S54" s="251">
        <v>1510</v>
      </c>
      <c r="T54" s="211">
        <v>0.57392626377803113</v>
      </c>
      <c r="U54" s="239">
        <v>384</v>
      </c>
      <c r="V54" s="323">
        <v>0.1459521094640821</v>
      </c>
      <c r="W54" s="239">
        <v>1894</v>
      </c>
      <c r="X54" s="211">
        <v>0.71987837324211323</v>
      </c>
      <c r="Y54"/>
      <c r="AA54"/>
      <c r="AC54"/>
      <c r="AE54"/>
      <c r="AG54"/>
      <c r="AI54"/>
      <c r="AK54"/>
      <c r="AL54"/>
      <c r="AM54"/>
      <c r="AN54"/>
      <c r="AO54"/>
      <c r="AP54"/>
      <c r="AQ54"/>
      <c r="AR54"/>
      <c r="AS54"/>
      <c r="AT54"/>
      <c r="AU54"/>
      <c r="AV54"/>
      <c r="AW54"/>
      <c r="AX54"/>
      <c r="AY54"/>
      <c r="AZ54"/>
      <c r="BA54"/>
      <c r="BB54"/>
      <c r="BC54"/>
      <c r="BD54"/>
      <c r="BE54"/>
      <c r="BF54"/>
      <c r="BG54"/>
      <c r="BH54"/>
      <c r="BI54"/>
      <c r="BJ54"/>
      <c r="BK54"/>
      <c r="BL54"/>
      <c r="BM54"/>
      <c r="BN54"/>
    </row>
    <row r="55" spans="3:66" x14ac:dyDescent="0.3">
      <c r="C55" s="253" t="s">
        <v>1205</v>
      </c>
      <c r="D55" s="244">
        <v>941</v>
      </c>
      <c r="E55" s="245">
        <v>493</v>
      </c>
      <c r="F55" s="221">
        <v>0.52391073326248672</v>
      </c>
      <c r="G55" s="219">
        <v>150</v>
      </c>
      <c r="H55" s="221">
        <v>0.1594048884165781</v>
      </c>
      <c r="I55" s="219">
        <v>643</v>
      </c>
      <c r="J55" s="221">
        <v>0.68331562167906479</v>
      </c>
      <c r="K55" s="249">
        <v>32</v>
      </c>
      <c r="L55" s="248">
        <v>8</v>
      </c>
      <c r="M55" s="208">
        <v>0.25</v>
      </c>
      <c r="N55" s="236">
        <v>2</v>
      </c>
      <c r="O55" s="208">
        <v>6.25E-2</v>
      </c>
      <c r="P55" s="236">
        <v>10</v>
      </c>
      <c r="Q55" s="208">
        <v>0.3125</v>
      </c>
      <c r="R55" s="228">
        <v>900</v>
      </c>
      <c r="S55" s="251">
        <v>482</v>
      </c>
      <c r="T55" s="211">
        <v>0.53555555555555556</v>
      </c>
      <c r="U55" s="239">
        <v>146</v>
      </c>
      <c r="V55" s="323">
        <v>0.16222222222222221</v>
      </c>
      <c r="W55" s="239">
        <v>628</v>
      </c>
      <c r="X55" s="211">
        <v>0.69777777777777783</v>
      </c>
      <c r="Y55"/>
      <c r="AA55"/>
      <c r="AC55"/>
      <c r="AE55"/>
      <c r="AG55"/>
      <c r="AI55"/>
      <c r="AK55"/>
      <c r="AL55"/>
      <c r="AM55"/>
      <c r="AN55"/>
      <c r="AO55"/>
      <c r="AP55"/>
      <c r="AQ55"/>
      <c r="AR55"/>
      <c r="AS55"/>
      <c r="AT55"/>
      <c r="AU55"/>
      <c r="AV55"/>
      <c r="AW55"/>
      <c r="AX55"/>
      <c r="AY55"/>
      <c r="AZ55"/>
      <c r="BA55"/>
      <c r="BB55"/>
      <c r="BC55"/>
      <c r="BD55"/>
      <c r="BE55"/>
      <c r="BF55"/>
      <c r="BG55"/>
      <c r="BH55"/>
      <c r="BI55"/>
      <c r="BJ55"/>
      <c r="BK55"/>
      <c r="BL55"/>
      <c r="BM55"/>
      <c r="BN55"/>
    </row>
    <row r="56" spans="3:66" x14ac:dyDescent="0.3">
      <c r="C56" s="253" t="s">
        <v>1206</v>
      </c>
      <c r="D56" s="244">
        <v>447</v>
      </c>
      <c r="E56" s="245">
        <v>278</v>
      </c>
      <c r="F56" s="221">
        <v>0.62192393736017892</v>
      </c>
      <c r="G56" s="219">
        <v>56</v>
      </c>
      <c r="H56" s="221">
        <v>0.12527964205816555</v>
      </c>
      <c r="I56" s="219">
        <v>334</v>
      </c>
      <c r="J56" s="221">
        <v>0.74720357941834448</v>
      </c>
      <c r="K56" s="249">
        <v>10</v>
      </c>
      <c r="L56" s="248">
        <v>6</v>
      </c>
      <c r="M56" s="208">
        <v>0.6</v>
      </c>
      <c r="N56" s="236">
        <v>0</v>
      </c>
      <c r="O56" s="208">
        <v>0</v>
      </c>
      <c r="P56" s="236">
        <v>6</v>
      </c>
      <c r="Q56" s="208">
        <v>0.6</v>
      </c>
      <c r="R56" s="228">
        <v>430</v>
      </c>
      <c r="S56" s="251">
        <v>271</v>
      </c>
      <c r="T56" s="211">
        <v>0.63023255813953494</v>
      </c>
      <c r="U56" s="239">
        <v>56</v>
      </c>
      <c r="V56" s="323">
        <v>0.13023255813953488</v>
      </c>
      <c r="W56" s="239">
        <v>327</v>
      </c>
      <c r="X56" s="211">
        <v>0.76046511627906976</v>
      </c>
      <c r="Y56"/>
      <c r="AA56"/>
      <c r="AC56"/>
      <c r="AE56"/>
      <c r="AG56"/>
      <c r="AI56"/>
      <c r="AK56"/>
      <c r="AL56"/>
      <c r="AM56"/>
      <c r="AN56"/>
      <c r="AO56"/>
      <c r="AP56"/>
      <c r="AQ56"/>
      <c r="AR56"/>
      <c r="AS56"/>
      <c r="AT56"/>
      <c r="AU56"/>
      <c r="AV56"/>
      <c r="AW56"/>
      <c r="AX56"/>
      <c r="AY56"/>
      <c r="AZ56"/>
      <c r="BA56"/>
      <c r="BB56"/>
      <c r="BC56"/>
      <c r="BD56"/>
      <c r="BE56"/>
      <c r="BF56"/>
      <c r="BG56"/>
      <c r="BH56"/>
      <c r="BI56"/>
      <c r="BJ56"/>
      <c r="BK56"/>
      <c r="BL56"/>
      <c r="BM56"/>
      <c r="BN56"/>
    </row>
    <row r="57" spans="3:66" x14ac:dyDescent="0.3">
      <c r="C57" s="253" t="s">
        <v>1207</v>
      </c>
      <c r="D57" s="244">
        <v>177</v>
      </c>
      <c r="E57" s="245">
        <v>82</v>
      </c>
      <c r="F57" s="221">
        <v>0.4632768361581921</v>
      </c>
      <c r="G57" s="219">
        <v>21</v>
      </c>
      <c r="H57" s="221">
        <v>0.11864406779661017</v>
      </c>
      <c r="I57" s="219">
        <v>103</v>
      </c>
      <c r="J57" s="221">
        <v>0.58192090395480223</v>
      </c>
      <c r="K57" s="249">
        <v>4</v>
      </c>
      <c r="L57" s="248">
        <v>1</v>
      </c>
      <c r="M57" s="208">
        <v>0.25</v>
      </c>
      <c r="N57" s="236">
        <v>0</v>
      </c>
      <c r="O57" s="208">
        <v>0</v>
      </c>
      <c r="P57" s="236">
        <v>1</v>
      </c>
      <c r="Q57" s="208">
        <v>0.25</v>
      </c>
      <c r="R57" s="228">
        <v>161</v>
      </c>
      <c r="S57" s="251">
        <v>78</v>
      </c>
      <c r="T57" s="211">
        <v>0.48447204968944102</v>
      </c>
      <c r="U57" s="239">
        <v>21</v>
      </c>
      <c r="V57" s="323">
        <v>0.13043478260869565</v>
      </c>
      <c r="W57" s="239">
        <v>99</v>
      </c>
      <c r="X57" s="211">
        <v>0.6149068322981367</v>
      </c>
      <c r="Y57"/>
      <c r="AA57"/>
      <c r="AC57"/>
      <c r="AE57"/>
      <c r="AG57"/>
      <c r="AI57"/>
      <c r="AK57"/>
      <c r="AL57"/>
      <c r="AM57"/>
      <c r="AN57"/>
      <c r="AO57"/>
      <c r="AP57"/>
      <c r="AQ57"/>
      <c r="AR57"/>
      <c r="AS57"/>
      <c r="AT57"/>
      <c r="AU57"/>
      <c r="AV57"/>
      <c r="AW57"/>
      <c r="AX57"/>
      <c r="AY57"/>
      <c r="AZ57"/>
      <c r="BA57"/>
      <c r="BB57"/>
      <c r="BC57"/>
      <c r="BD57"/>
      <c r="BE57"/>
      <c r="BF57"/>
      <c r="BG57"/>
      <c r="BH57"/>
      <c r="BI57"/>
      <c r="BJ57"/>
      <c r="BK57"/>
      <c r="BL57"/>
      <c r="BM57"/>
      <c r="BN57"/>
    </row>
    <row r="58" spans="3:66" x14ac:dyDescent="0.3">
      <c r="C58" s="253" t="s">
        <v>1208</v>
      </c>
      <c r="D58" s="244">
        <v>638</v>
      </c>
      <c r="E58" s="245">
        <v>357</v>
      </c>
      <c r="F58" s="221">
        <v>0.55956112852664575</v>
      </c>
      <c r="G58" s="219">
        <v>83</v>
      </c>
      <c r="H58" s="221">
        <v>0.13009404388714735</v>
      </c>
      <c r="I58" s="219">
        <v>440</v>
      </c>
      <c r="J58" s="221">
        <v>0.68965517241379315</v>
      </c>
      <c r="K58" s="249">
        <v>27</v>
      </c>
      <c r="L58" s="248">
        <v>9</v>
      </c>
      <c r="M58" s="208">
        <v>0.33333333333333331</v>
      </c>
      <c r="N58" s="236">
        <v>0</v>
      </c>
      <c r="O58" s="208">
        <v>0</v>
      </c>
      <c r="P58" s="236">
        <v>9</v>
      </c>
      <c r="Q58" s="208">
        <v>0.33333333333333331</v>
      </c>
      <c r="R58" s="228">
        <v>602</v>
      </c>
      <c r="S58" s="251">
        <v>347</v>
      </c>
      <c r="T58" s="211">
        <v>0.57641196013289031</v>
      </c>
      <c r="U58" s="239">
        <v>83</v>
      </c>
      <c r="V58" s="323">
        <v>0.13787375415282391</v>
      </c>
      <c r="W58" s="239">
        <v>430</v>
      </c>
      <c r="X58" s="211">
        <v>0.7142857142857143</v>
      </c>
      <c r="Y58"/>
      <c r="AA58"/>
      <c r="AC58"/>
      <c r="AE58"/>
      <c r="AG58"/>
      <c r="AI58"/>
      <c r="AK58"/>
      <c r="AL58"/>
      <c r="AM58"/>
      <c r="AN58"/>
      <c r="AO58"/>
      <c r="AP58"/>
      <c r="AQ58"/>
      <c r="AR58"/>
      <c r="AS58"/>
      <c r="AT58"/>
      <c r="AU58"/>
      <c r="AV58"/>
      <c r="AW58"/>
      <c r="AX58"/>
      <c r="AY58"/>
      <c r="AZ58"/>
      <c r="BA58"/>
      <c r="BB58"/>
      <c r="BC58"/>
      <c r="BD58"/>
      <c r="BE58"/>
      <c r="BF58"/>
      <c r="BG58"/>
      <c r="BH58"/>
      <c r="BI58"/>
      <c r="BJ58"/>
      <c r="BK58"/>
      <c r="BL58"/>
      <c r="BM58"/>
      <c r="BN58"/>
    </row>
    <row r="59" spans="3:66" x14ac:dyDescent="0.3">
      <c r="C59" s="253" t="s">
        <v>1209</v>
      </c>
      <c r="D59" s="244">
        <v>554</v>
      </c>
      <c r="E59" s="245">
        <v>338</v>
      </c>
      <c r="F59" s="221">
        <v>0.61010830324909748</v>
      </c>
      <c r="G59" s="219">
        <v>79</v>
      </c>
      <c r="H59" s="221">
        <v>0.14259927797833935</v>
      </c>
      <c r="I59" s="219">
        <v>417</v>
      </c>
      <c r="J59" s="221">
        <v>0.75270758122743686</v>
      </c>
      <c r="K59" s="249">
        <v>11</v>
      </c>
      <c r="L59" s="248">
        <v>5</v>
      </c>
      <c r="M59" s="208">
        <v>0.45454545454545453</v>
      </c>
      <c r="N59" s="236">
        <v>0</v>
      </c>
      <c r="O59" s="208">
        <v>0</v>
      </c>
      <c r="P59" s="236">
        <v>5</v>
      </c>
      <c r="Q59" s="208">
        <v>0.45454545454545453</v>
      </c>
      <c r="R59" s="228">
        <v>538</v>
      </c>
      <c r="S59" s="251">
        <v>332</v>
      </c>
      <c r="T59" s="211">
        <v>0.61710037174721188</v>
      </c>
      <c r="U59" s="239">
        <v>78</v>
      </c>
      <c r="V59" s="323">
        <v>0.1449814126394052</v>
      </c>
      <c r="W59" s="239">
        <v>410</v>
      </c>
      <c r="X59" s="211">
        <v>0.76208178438661711</v>
      </c>
      <c r="Y59"/>
      <c r="AA59"/>
      <c r="AC59"/>
      <c r="AE59"/>
      <c r="AG59"/>
      <c r="AI59"/>
      <c r="AK59"/>
      <c r="AL59"/>
      <c r="AM59"/>
      <c r="AN59"/>
      <c r="AO59"/>
      <c r="AP59"/>
      <c r="AQ59"/>
      <c r="AR59"/>
      <c r="AS59"/>
      <c r="AT59"/>
      <c r="AU59"/>
      <c r="AV59"/>
      <c r="AW59"/>
      <c r="AX59"/>
      <c r="AY59"/>
      <c r="AZ59"/>
      <c r="BA59"/>
      <c r="BB59"/>
      <c r="BC59"/>
      <c r="BD59"/>
      <c r="BE59"/>
      <c r="BF59"/>
      <c r="BG59"/>
      <c r="BH59"/>
      <c r="BI59"/>
      <c r="BJ59"/>
      <c r="BK59"/>
      <c r="BL59"/>
      <c r="BM59"/>
      <c r="BN59"/>
    </row>
    <row r="60" spans="3:66" x14ac:dyDescent="0.3">
      <c r="C60" s="241" t="s">
        <v>138</v>
      </c>
      <c r="D60" s="244">
        <v>16375</v>
      </c>
      <c r="E60" s="245">
        <v>8912</v>
      </c>
      <c r="F60" s="221">
        <v>0.54424427480916027</v>
      </c>
      <c r="G60" s="219">
        <v>2632</v>
      </c>
      <c r="H60" s="221">
        <v>0.16073282442748091</v>
      </c>
      <c r="I60" s="219">
        <v>11544</v>
      </c>
      <c r="J60" s="221">
        <v>0.7049770992366412</v>
      </c>
      <c r="K60" s="249">
        <v>1024</v>
      </c>
      <c r="L60" s="248">
        <v>236</v>
      </c>
      <c r="M60" s="208">
        <v>0.23046875</v>
      </c>
      <c r="N60" s="236">
        <v>30</v>
      </c>
      <c r="O60" s="208">
        <v>2.9296875E-2</v>
      </c>
      <c r="P60" s="236">
        <v>266</v>
      </c>
      <c r="Q60" s="208">
        <v>0.259765625</v>
      </c>
      <c r="R60" s="228">
        <v>15263</v>
      </c>
      <c r="S60" s="251">
        <v>8649</v>
      </c>
      <c r="T60" s="211">
        <v>0.56666448273602832</v>
      </c>
      <c r="U60" s="239">
        <v>2595</v>
      </c>
      <c r="V60" s="323">
        <v>0.17001900019655375</v>
      </c>
      <c r="W60" s="239">
        <v>11244</v>
      </c>
      <c r="X60" s="211">
        <v>0.73668348293258201</v>
      </c>
      <c r="Y60"/>
      <c r="AA60"/>
      <c r="AC60"/>
      <c r="AE60"/>
      <c r="AG60"/>
      <c r="AI60"/>
      <c r="AK60"/>
      <c r="AL60"/>
      <c r="AM60"/>
      <c r="AN60"/>
      <c r="AO60"/>
      <c r="AP60"/>
      <c r="AQ60"/>
      <c r="AR60"/>
      <c r="AS60"/>
      <c r="AT60"/>
      <c r="AU60"/>
      <c r="AV60"/>
      <c r="AW60"/>
      <c r="AX60"/>
      <c r="AY60"/>
      <c r="AZ60"/>
      <c r="BA60"/>
      <c r="BB60"/>
      <c r="BC60"/>
      <c r="BD60"/>
      <c r="BE60"/>
      <c r="BF60"/>
      <c r="BG60"/>
      <c r="BH60"/>
      <c r="BI60"/>
      <c r="BJ60"/>
      <c r="BK60"/>
      <c r="BL60"/>
      <c r="BM60"/>
      <c r="BN60"/>
    </row>
    <row r="61" spans="3:66" x14ac:dyDescent="0.3">
      <c r="C61" s="252" t="s">
        <v>139</v>
      </c>
      <c r="D61" s="244">
        <v>1751</v>
      </c>
      <c r="E61" s="245">
        <v>872</v>
      </c>
      <c r="F61" s="221">
        <v>0.49800114220445457</v>
      </c>
      <c r="G61" s="219">
        <v>304</v>
      </c>
      <c r="H61" s="221">
        <v>0.1736150770988007</v>
      </c>
      <c r="I61" s="219">
        <v>1176</v>
      </c>
      <c r="J61" s="221">
        <v>0.67161621930325532</v>
      </c>
      <c r="K61" s="249">
        <v>115</v>
      </c>
      <c r="L61" s="248">
        <v>23</v>
      </c>
      <c r="M61" s="208">
        <v>0.2</v>
      </c>
      <c r="N61" s="236">
        <v>1</v>
      </c>
      <c r="O61" s="208">
        <v>8.6956521739130436E-3</v>
      </c>
      <c r="P61" s="236">
        <v>24</v>
      </c>
      <c r="Q61" s="208">
        <v>0.20869565217391303</v>
      </c>
      <c r="R61" s="228">
        <v>1629</v>
      </c>
      <c r="S61" s="251">
        <v>847</v>
      </c>
      <c r="T61" s="211">
        <v>0.51995089011663598</v>
      </c>
      <c r="U61" s="239">
        <v>302</v>
      </c>
      <c r="V61" s="323">
        <v>0.18538980969920196</v>
      </c>
      <c r="W61" s="239">
        <v>1149</v>
      </c>
      <c r="X61" s="211">
        <v>0.70534069981583791</v>
      </c>
      <c r="Y61"/>
      <c r="AA61"/>
      <c r="AC61"/>
      <c r="AE61"/>
      <c r="AG61"/>
      <c r="AI61"/>
      <c r="AK61"/>
      <c r="AL61"/>
      <c r="AM61"/>
      <c r="AN61"/>
      <c r="AO61"/>
      <c r="AP61"/>
      <c r="AQ61"/>
      <c r="AR61"/>
      <c r="AS61"/>
      <c r="AT61"/>
      <c r="AU61"/>
      <c r="AV61"/>
      <c r="AW61"/>
      <c r="AX61"/>
      <c r="AY61"/>
      <c r="AZ61"/>
      <c r="BA61"/>
      <c r="BB61"/>
      <c r="BC61"/>
      <c r="BD61"/>
      <c r="BE61"/>
      <c r="BF61"/>
      <c r="BG61"/>
      <c r="BH61"/>
      <c r="BI61"/>
      <c r="BJ61"/>
      <c r="BK61"/>
      <c r="BL61"/>
      <c r="BM61"/>
      <c r="BN61"/>
    </row>
    <row r="62" spans="3:66" x14ac:dyDescent="0.3">
      <c r="C62" s="253" t="s">
        <v>1210</v>
      </c>
      <c r="D62" s="244">
        <v>229</v>
      </c>
      <c r="E62" s="245">
        <v>108</v>
      </c>
      <c r="F62" s="221">
        <v>0.47161572052401746</v>
      </c>
      <c r="G62" s="219">
        <v>37</v>
      </c>
      <c r="H62" s="221">
        <v>0.16157205240174671</v>
      </c>
      <c r="I62" s="219">
        <v>145</v>
      </c>
      <c r="J62" s="221">
        <v>0.63318777292576423</v>
      </c>
      <c r="K62" s="249">
        <v>16</v>
      </c>
      <c r="L62" s="248">
        <v>2</v>
      </c>
      <c r="M62" s="208">
        <v>0.125</v>
      </c>
      <c r="N62" s="236">
        <v>0</v>
      </c>
      <c r="O62" s="208">
        <v>0</v>
      </c>
      <c r="P62" s="236">
        <v>2</v>
      </c>
      <c r="Q62" s="208">
        <v>0.125</v>
      </c>
      <c r="R62" s="228">
        <v>213</v>
      </c>
      <c r="S62" s="251">
        <v>106</v>
      </c>
      <c r="T62" s="211">
        <v>0.49765258215962443</v>
      </c>
      <c r="U62" s="239">
        <v>37</v>
      </c>
      <c r="V62" s="323">
        <v>0.17370892018779344</v>
      </c>
      <c r="W62" s="239">
        <v>143</v>
      </c>
      <c r="X62" s="211">
        <v>0.67136150234741787</v>
      </c>
      <c r="Y62"/>
      <c r="AA62"/>
      <c r="AC62"/>
      <c r="AE62"/>
      <c r="AG62"/>
      <c r="AI62"/>
      <c r="AK62"/>
      <c r="AL62"/>
      <c r="AM62"/>
      <c r="AN62"/>
      <c r="AO62"/>
      <c r="AP62"/>
      <c r="AQ62"/>
      <c r="AR62"/>
      <c r="AS62"/>
      <c r="AT62"/>
      <c r="AU62"/>
      <c r="AV62"/>
      <c r="AW62"/>
      <c r="AX62"/>
      <c r="AY62"/>
      <c r="AZ62"/>
      <c r="BA62"/>
      <c r="BB62"/>
      <c r="BC62"/>
      <c r="BD62"/>
      <c r="BE62"/>
      <c r="BF62"/>
      <c r="BG62"/>
      <c r="BH62"/>
      <c r="BI62"/>
      <c r="BJ62"/>
      <c r="BK62"/>
      <c r="BL62"/>
      <c r="BM62"/>
      <c r="BN62"/>
    </row>
    <row r="63" spans="3:66" x14ac:dyDescent="0.3">
      <c r="C63" s="253" t="s">
        <v>1211</v>
      </c>
      <c r="D63" s="244">
        <v>640</v>
      </c>
      <c r="E63" s="245">
        <v>325</v>
      </c>
      <c r="F63" s="221">
        <v>0.5078125</v>
      </c>
      <c r="G63" s="219">
        <v>111</v>
      </c>
      <c r="H63" s="221">
        <v>0.17343749999999999</v>
      </c>
      <c r="I63" s="219">
        <v>436</v>
      </c>
      <c r="J63" s="221">
        <v>0.68125000000000002</v>
      </c>
      <c r="K63" s="249">
        <v>36</v>
      </c>
      <c r="L63" s="248">
        <v>10</v>
      </c>
      <c r="M63" s="208">
        <v>0.27777777777777779</v>
      </c>
      <c r="N63" s="236">
        <v>0</v>
      </c>
      <c r="O63" s="208">
        <v>0</v>
      </c>
      <c r="P63" s="236">
        <v>10</v>
      </c>
      <c r="Q63" s="208">
        <v>0.27777777777777779</v>
      </c>
      <c r="R63" s="228">
        <v>600</v>
      </c>
      <c r="S63" s="251">
        <v>314</v>
      </c>
      <c r="T63" s="211">
        <v>0.52333333333333332</v>
      </c>
      <c r="U63" s="239">
        <v>110</v>
      </c>
      <c r="V63" s="323">
        <v>0.18333333333333332</v>
      </c>
      <c r="W63" s="239">
        <v>424</v>
      </c>
      <c r="X63" s="211">
        <v>0.70666666666666667</v>
      </c>
      <c r="Y63"/>
      <c r="AA63"/>
      <c r="AC63"/>
      <c r="AE63"/>
      <c r="AG63"/>
      <c r="AI63"/>
      <c r="AK63"/>
      <c r="AL63"/>
      <c r="AM63"/>
      <c r="AN63"/>
      <c r="AO63"/>
      <c r="AP63"/>
      <c r="AQ63"/>
      <c r="AR63"/>
      <c r="AS63"/>
      <c r="AT63"/>
      <c r="AU63"/>
      <c r="AV63"/>
      <c r="AW63"/>
      <c r="AX63"/>
      <c r="AY63"/>
      <c r="AZ63"/>
      <c r="BA63"/>
      <c r="BB63"/>
      <c r="BC63"/>
      <c r="BD63"/>
      <c r="BE63"/>
      <c r="BF63"/>
      <c r="BG63"/>
      <c r="BH63"/>
      <c r="BI63"/>
      <c r="BJ63"/>
      <c r="BK63"/>
      <c r="BL63"/>
      <c r="BM63"/>
      <c r="BN63"/>
    </row>
    <row r="64" spans="3:66" x14ac:dyDescent="0.3">
      <c r="C64" s="253" t="s">
        <v>1212</v>
      </c>
      <c r="D64" s="244">
        <v>206</v>
      </c>
      <c r="E64" s="245">
        <v>118</v>
      </c>
      <c r="F64" s="221">
        <v>0.57281553398058249</v>
      </c>
      <c r="G64" s="219">
        <v>29</v>
      </c>
      <c r="H64" s="221">
        <v>0.14077669902912621</v>
      </c>
      <c r="I64" s="219">
        <v>147</v>
      </c>
      <c r="J64" s="221">
        <v>0.71359223300970875</v>
      </c>
      <c r="K64" s="249">
        <v>16</v>
      </c>
      <c r="L64" s="248">
        <v>3</v>
      </c>
      <c r="M64" s="208">
        <v>0.1875</v>
      </c>
      <c r="N64" s="236">
        <v>0</v>
      </c>
      <c r="O64" s="208">
        <v>0</v>
      </c>
      <c r="P64" s="236">
        <v>3</v>
      </c>
      <c r="Q64" s="208">
        <v>0.1875</v>
      </c>
      <c r="R64" s="228">
        <v>190</v>
      </c>
      <c r="S64" s="251">
        <v>115</v>
      </c>
      <c r="T64" s="211">
        <v>0.60526315789473684</v>
      </c>
      <c r="U64" s="239">
        <v>29</v>
      </c>
      <c r="V64" s="323">
        <v>0.15263157894736842</v>
      </c>
      <c r="W64" s="239">
        <v>144</v>
      </c>
      <c r="X64" s="211">
        <v>0.75789473684210529</v>
      </c>
      <c r="Y64"/>
      <c r="AA64"/>
      <c r="AC64"/>
      <c r="AE64"/>
      <c r="AG64"/>
      <c r="AI64"/>
      <c r="AK64"/>
      <c r="AL64"/>
      <c r="AM64"/>
      <c r="AN64"/>
      <c r="AO64"/>
      <c r="AP64"/>
      <c r="AQ64"/>
      <c r="AR64"/>
      <c r="AS64"/>
      <c r="AT64"/>
      <c r="AU64"/>
      <c r="AV64"/>
      <c r="AW64"/>
      <c r="AX64"/>
      <c r="AY64"/>
      <c r="AZ64"/>
      <c r="BA64"/>
      <c r="BB64"/>
      <c r="BC64"/>
      <c r="BD64"/>
      <c r="BE64"/>
      <c r="BF64"/>
      <c r="BG64"/>
      <c r="BH64"/>
      <c r="BI64"/>
      <c r="BJ64"/>
      <c r="BK64"/>
      <c r="BL64"/>
      <c r="BM64"/>
      <c r="BN64"/>
    </row>
    <row r="65" spans="3:66" x14ac:dyDescent="0.3">
      <c r="C65" s="253" t="s">
        <v>1213</v>
      </c>
      <c r="D65" s="244">
        <v>676</v>
      </c>
      <c r="E65" s="245">
        <v>321</v>
      </c>
      <c r="F65" s="221">
        <v>0.47485207100591714</v>
      </c>
      <c r="G65" s="219">
        <v>127</v>
      </c>
      <c r="H65" s="221">
        <v>0.18786982248520709</v>
      </c>
      <c r="I65" s="219">
        <v>448</v>
      </c>
      <c r="J65" s="221">
        <v>0.66272189349112431</v>
      </c>
      <c r="K65" s="249">
        <v>47</v>
      </c>
      <c r="L65" s="248">
        <v>8</v>
      </c>
      <c r="M65" s="208">
        <v>0.1702127659574468</v>
      </c>
      <c r="N65" s="236">
        <v>1</v>
      </c>
      <c r="O65" s="208">
        <v>2.1276595744680851E-2</v>
      </c>
      <c r="P65" s="236">
        <v>9</v>
      </c>
      <c r="Q65" s="208">
        <v>0.19148936170212766</v>
      </c>
      <c r="R65" s="228">
        <v>626</v>
      </c>
      <c r="S65" s="251">
        <v>312</v>
      </c>
      <c r="T65" s="211">
        <v>0.49840255591054311</v>
      </c>
      <c r="U65" s="239">
        <v>126</v>
      </c>
      <c r="V65" s="323">
        <v>0.2012779552715655</v>
      </c>
      <c r="W65" s="239">
        <v>438</v>
      </c>
      <c r="X65" s="211">
        <v>0.69968051118210861</v>
      </c>
      <c r="Y65"/>
      <c r="AA65"/>
      <c r="AC65"/>
      <c r="AE65"/>
      <c r="AG65"/>
      <c r="AI65"/>
      <c r="AK65"/>
      <c r="AL65"/>
      <c r="AM65"/>
      <c r="AN65"/>
      <c r="AO65"/>
      <c r="AP65"/>
      <c r="AQ65"/>
      <c r="AR65"/>
      <c r="AS65"/>
      <c r="AT65"/>
      <c r="AU65"/>
      <c r="AV65"/>
      <c r="AW65"/>
      <c r="AX65"/>
      <c r="AY65"/>
      <c r="AZ65"/>
      <c r="BA65"/>
      <c r="BB65"/>
      <c r="BC65"/>
      <c r="BD65"/>
      <c r="BE65"/>
      <c r="BF65"/>
      <c r="BG65"/>
      <c r="BH65"/>
      <c r="BI65"/>
      <c r="BJ65"/>
      <c r="BK65"/>
      <c r="BL65"/>
      <c r="BM65"/>
      <c r="BN65"/>
    </row>
    <row r="66" spans="3:66" x14ac:dyDescent="0.3">
      <c r="C66" s="252" t="s">
        <v>151</v>
      </c>
      <c r="D66" s="244">
        <v>2344</v>
      </c>
      <c r="E66" s="245">
        <v>1324</v>
      </c>
      <c r="F66" s="221">
        <v>0.56484641638225253</v>
      </c>
      <c r="G66" s="219">
        <v>378</v>
      </c>
      <c r="H66" s="221">
        <v>0.1612627986348123</v>
      </c>
      <c r="I66" s="219">
        <v>1702</v>
      </c>
      <c r="J66" s="221">
        <v>0.72610921501706482</v>
      </c>
      <c r="K66" s="249">
        <v>123</v>
      </c>
      <c r="L66" s="248">
        <v>36</v>
      </c>
      <c r="M66" s="208">
        <v>0.29268292682926828</v>
      </c>
      <c r="N66" s="236">
        <v>5</v>
      </c>
      <c r="O66" s="208">
        <v>4.065040650406504E-2</v>
      </c>
      <c r="P66" s="236">
        <v>41</v>
      </c>
      <c r="Q66" s="208">
        <v>0.33333333333333331</v>
      </c>
      <c r="R66" s="228">
        <v>2218</v>
      </c>
      <c r="S66" s="251">
        <v>1288</v>
      </c>
      <c r="T66" s="211">
        <v>0.58070333633904414</v>
      </c>
      <c r="U66" s="239">
        <v>373</v>
      </c>
      <c r="V66" s="323">
        <v>0.16816952209197475</v>
      </c>
      <c r="W66" s="239">
        <v>1661</v>
      </c>
      <c r="X66" s="211">
        <v>0.74887285843101892</v>
      </c>
      <c r="Y66"/>
      <c r="AA66"/>
      <c r="AC66"/>
      <c r="AE66"/>
      <c r="AG66"/>
      <c r="AI66"/>
      <c r="AK66"/>
      <c r="AL66"/>
      <c r="AM66"/>
      <c r="AN66"/>
      <c r="AO66"/>
      <c r="AP66"/>
      <c r="AQ66"/>
      <c r="AR66"/>
      <c r="AS66"/>
      <c r="AT66"/>
      <c r="AU66"/>
      <c r="AV66"/>
      <c r="AW66"/>
      <c r="AX66"/>
      <c r="AY66"/>
      <c r="AZ66"/>
      <c r="BA66"/>
      <c r="BB66"/>
      <c r="BC66"/>
      <c r="BD66"/>
      <c r="BE66"/>
      <c r="BF66"/>
      <c r="BG66"/>
      <c r="BH66"/>
      <c r="BI66"/>
      <c r="BJ66"/>
      <c r="BK66"/>
      <c r="BL66"/>
      <c r="BM66"/>
      <c r="BN66"/>
    </row>
    <row r="67" spans="3:66" x14ac:dyDescent="0.3">
      <c r="C67" s="253" t="s">
        <v>1214</v>
      </c>
      <c r="D67" s="244">
        <v>303</v>
      </c>
      <c r="E67" s="245">
        <v>195</v>
      </c>
      <c r="F67" s="221">
        <v>0.64356435643564358</v>
      </c>
      <c r="G67" s="219">
        <v>32</v>
      </c>
      <c r="H67" s="221">
        <v>0.10561056105610561</v>
      </c>
      <c r="I67" s="219">
        <v>227</v>
      </c>
      <c r="J67" s="221">
        <v>0.74917491749174914</v>
      </c>
      <c r="K67" s="249">
        <v>16</v>
      </c>
      <c r="L67" s="248">
        <v>5</v>
      </c>
      <c r="M67" s="208">
        <v>0.3125</v>
      </c>
      <c r="N67" s="236">
        <v>0</v>
      </c>
      <c r="O67" s="208">
        <v>0</v>
      </c>
      <c r="P67" s="236">
        <v>5</v>
      </c>
      <c r="Q67" s="208">
        <v>0.3125</v>
      </c>
      <c r="R67" s="228">
        <v>287</v>
      </c>
      <c r="S67" s="251">
        <v>190</v>
      </c>
      <c r="T67" s="211">
        <v>0.66202090592334495</v>
      </c>
      <c r="U67" s="239">
        <v>32</v>
      </c>
      <c r="V67" s="323">
        <v>0.11149825783972125</v>
      </c>
      <c r="W67" s="239">
        <v>222</v>
      </c>
      <c r="X67" s="211">
        <v>0.77351916376306618</v>
      </c>
      <c r="Y67"/>
      <c r="AA67"/>
      <c r="AC67"/>
      <c r="AE67"/>
      <c r="AG67"/>
      <c r="AI67"/>
      <c r="AK67"/>
      <c r="AL67"/>
      <c r="AM67"/>
      <c r="AN67"/>
      <c r="AO67"/>
      <c r="AP67"/>
      <c r="AQ67"/>
      <c r="AR67"/>
      <c r="AS67"/>
      <c r="AT67"/>
      <c r="AU67"/>
      <c r="AV67"/>
      <c r="AW67"/>
      <c r="AX67"/>
      <c r="AY67"/>
      <c r="AZ67"/>
      <c r="BA67"/>
      <c r="BB67"/>
      <c r="BC67"/>
      <c r="BD67"/>
      <c r="BE67"/>
      <c r="BF67"/>
      <c r="BG67"/>
      <c r="BH67"/>
      <c r="BI67"/>
      <c r="BJ67"/>
      <c r="BK67"/>
      <c r="BL67"/>
      <c r="BM67"/>
      <c r="BN67"/>
    </row>
    <row r="68" spans="3:66" x14ac:dyDescent="0.3">
      <c r="C68" s="253" t="s">
        <v>1215</v>
      </c>
      <c r="D68" s="244">
        <v>159</v>
      </c>
      <c r="E68" s="245">
        <v>78</v>
      </c>
      <c r="F68" s="221">
        <v>0.49056603773584906</v>
      </c>
      <c r="G68" s="219">
        <v>22</v>
      </c>
      <c r="H68" s="221">
        <v>0.13836477987421383</v>
      </c>
      <c r="I68" s="219">
        <v>100</v>
      </c>
      <c r="J68" s="221">
        <v>0.62893081761006286</v>
      </c>
      <c r="K68" s="249">
        <v>9</v>
      </c>
      <c r="L68" s="248">
        <v>4</v>
      </c>
      <c r="M68" s="208">
        <v>0.44444444444444442</v>
      </c>
      <c r="N68" s="236">
        <v>0</v>
      </c>
      <c r="O68" s="208">
        <v>0</v>
      </c>
      <c r="P68" s="236">
        <v>4</v>
      </c>
      <c r="Q68" s="208">
        <v>0.44444444444444442</v>
      </c>
      <c r="R68" s="228">
        <v>149</v>
      </c>
      <c r="S68" s="251">
        <v>74</v>
      </c>
      <c r="T68" s="211">
        <v>0.49664429530201343</v>
      </c>
      <c r="U68" s="239">
        <v>22</v>
      </c>
      <c r="V68" s="323">
        <v>0.1476510067114094</v>
      </c>
      <c r="W68" s="239">
        <v>96</v>
      </c>
      <c r="X68" s="211">
        <v>0.64429530201342278</v>
      </c>
      <c r="Y68"/>
      <c r="AA68"/>
      <c r="AC68"/>
      <c r="AE68"/>
      <c r="AG68"/>
      <c r="AI68"/>
      <c r="AK68"/>
      <c r="AL68"/>
      <c r="AM68"/>
      <c r="AN68"/>
      <c r="AO68"/>
      <c r="AP68"/>
      <c r="AQ68"/>
      <c r="AR68"/>
      <c r="AS68"/>
      <c r="AT68"/>
      <c r="AU68"/>
      <c r="AV68"/>
      <c r="AW68"/>
      <c r="AX68"/>
      <c r="AY68"/>
      <c r="AZ68"/>
      <c r="BA68"/>
      <c r="BB68"/>
      <c r="BC68"/>
      <c r="BD68"/>
      <c r="BE68"/>
      <c r="BF68"/>
      <c r="BG68"/>
      <c r="BH68"/>
      <c r="BI68"/>
      <c r="BJ68"/>
      <c r="BK68"/>
      <c r="BL68"/>
      <c r="BM68"/>
      <c r="BN68"/>
    </row>
    <row r="69" spans="3:66" x14ac:dyDescent="0.3">
      <c r="C69" s="253" t="s">
        <v>1216</v>
      </c>
      <c r="D69" s="244">
        <v>411</v>
      </c>
      <c r="E69" s="245">
        <v>230</v>
      </c>
      <c r="F69" s="221">
        <v>0.55961070559610704</v>
      </c>
      <c r="G69" s="219">
        <v>82</v>
      </c>
      <c r="H69" s="221">
        <v>0.19951338199513383</v>
      </c>
      <c r="I69" s="219">
        <v>312</v>
      </c>
      <c r="J69" s="221">
        <v>0.75912408759124084</v>
      </c>
      <c r="K69" s="249">
        <v>21</v>
      </c>
      <c r="L69" s="248">
        <v>5</v>
      </c>
      <c r="M69" s="208">
        <v>0.23809523809523808</v>
      </c>
      <c r="N69" s="236">
        <v>1</v>
      </c>
      <c r="O69" s="208">
        <v>4.7619047619047616E-2</v>
      </c>
      <c r="P69" s="236">
        <v>6</v>
      </c>
      <c r="Q69" s="208">
        <v>0.2857142857142857</v>
      </c>
      <c r="R69" s="228">
        <v>390</v>
      </c>
      <c r="S69" s="251">
        <v>225</v>
      </c>
      <c r="T69" s="211">
        <v>0.57692307692307687</v>
      </c>
      <c r="U69" s="239">
        <v>81</v>
      </c>
      <c r="V69" s="323">
        <v>0.2076923076923077</v>
      </c>
      <c r="W69" s="239">
        <v>306</v>
      </c>
      <c r="X69" s="211">
        <v>0.7846153846153846</v>
      </c>
      <c r="Y69"/>
      <c r="AA69"/>
      <c r="AC69"/>
      <c r="AE69"/>
      <c r="AG69"/>
      <c r="AI69"/>
      <c r="AK69"/>
      <c r="AL69"/>
      <c r="AM69"/>
      <c r="AN69"/>
      <c r="AO69"/>
      <c r="AP69"/>
      <c r="AQ69"/>
      <c r="AR69"/>
      <c r="AS69"/>
      <c r="AT69"/>
      <c r="AU69"/>
      <c r="AV69"/>
      <c r="AW69"/>
      <c r="AX69"/>
      <c r="AY69"/>
      <c r="AZ69"/>
      <c r="BA69"/>
      <c r="BB69"/>
      <c r="BC69"/>
      <c r="BD69"/>
      <c r="BE69"/>
      <c r="BF69"/>
      <c r="BG69"/>
      <c r="BH69"/>
      <c r="BI69"/>
      <c r="BJ69"/>
      <c r="BK69"/>
      <c r="BL69"/>
      <c r="BM69"/>
      <c r="BN69"/>
    </row>
    <row r="70" spans="3:66" x14ac:dyDescent="0.3">
      <c r="C70" s="253" t="s">
        <v>1217</v>
      </c>
      <c r="D70" s="244">
        <v>163</v>
      </c>
      <c r="E70" s="245">
        <v>112</v>
      </c>
      <c r="F70" s="221">
        <v>0.68711656441717794</v>
      </c>
      <c r="G70" s="219">
        <v>23</v>
      </c>
      <c r="H70" s="221">
        <v>0.1411042944785276</v>
      </c>
      <c r="I70" s="219">
        <v>135</v>
      </c>
      <c r="J70" s="221">
        <v>0.82822085889570551</v>
      </c>
      <c r="K70" s="249">
        <v>5</v>
      </c>
      <c r="L70" s="248">
        <v>1</v>
      </c>
      <c r="M70" s="208">
        <v>0.2</v>
      </c>
      <c r="N70" s="236">
        <v>0</v>
      </c>
      <c r="O70" s="208">
        <v>0</v>
      </c>
      <c r="P70" s="236">
        <v>1</v>
      </c>
      <c r="Q70" s="208">
        <v>0.2</v>
      </c>
      <c r="R70" s="228">
        <v>158</v>
      </c>
      <c r="S70" s="251">
        <v>111</v>
      </c>
      <c r="T70" s="211">
        <v>0.70253164556962022</v>
      </c>
      <c r="U70" s="239">
        <v>23</v>
      </c>
      <c r="V70" s="323">
        <v>0.14556962025316456</v>
      </c>
      <c r="W70" s="239">
        <v>134</v>
      </c>
      <c r="X70" s="211">
        <v>0.84810126582278478</v>
      </c>
      <c r="Y70"/>
      <c r="AA70"/>
      <c r="AC70"/>
      <c r="AE70"/>
      <c r="AG70"/>
      <c r="AI70"/>
      <c r="AK70"/>
      <c r="AL70"/>
      <c r="AM70"/>
      <c r="AN70"/>
      <c r="AO70"/>
      <c r="AP70"/>
      <c r="AQ70"/>
      <c r="AR70"/>
      <c r="AS70"/>
      <c r="AT70"/>
      <c r="AU70"/>
      <c r="AV70"/>
      <c r="AW70"/>
      <c r="AX70"/>
      <c r="AY70"/>
      <c r="AZ70"/>
      <c r="BA70"/>
      <c r="BB70"/>
      <c r="BC70"/>
      <c r="BD70"/>
      <c r="BE70"/>
      <c r="BF70"/>
      <c r="BG70"/>
      <c r="BH70"/>
      <c r="BI70"/>
      <c r="BJ70"/>
      <c r="BK70"/>
      <c r="BL70"/>
      <c r="BM70"/>
      <c r="BN70"/>
    </row>
    <row r="71" spans="3:66" x14ac:dyDescent="0.3">
      <c r="C71" s="253" t="s">
        <v>1218</v>
      </c>
      <c r="D71" s="244">
        <v>374</v>
      </c>
      <c r="E71" s="245">
        <v>193</v>
      </c>
      <c r="F71" s="221">
        <v>0.51604278074866305</v>
      </c>
      <c r="G71" s="219">
        <v>62</v>
      </c>
      <c r="H71" s="221">
        <v>0.16577540106951871</v>
      </c>
      <c r="I71" s="219">
        <v>255</v>
      </c>
      <c r="J71" s="221">
        <v>0.68181818181818177</v>
      </c>
      <c r="K71" s="249">
        <v>15</v>
      </c>
      <c r="L71" s="248">
        <v>7</v>
      </c>
      <c r="M71" s="208">
        <v>0.46666666666666667</v>
      </c>
      <c r="N71" s="236">
        <v>2</v>
      </c>
      <c r="O71" s="208">
        <v>0.13333333333333333</v>
      </c>
      <c r="P71" s="236">
        <v>9</v>
      </c>
      <c r="Q71" s="208">
        <v>0.6</v>
      </c>
      <c r="R71" s="228">
        <v>359</v>
      </c>
      <c r="S71" s="251">
        <v>186</v>
      </c>
      <c r="T71" s="211">
        <v>0.51810584958217265</v>
      </c>
      <c r="U71" s="239">
        <v>60</v>
      </c>
      <c r="V71" s="323">
        <v>0.16713091922005571</v>
      </c>
      <c r="W71" s="239">
        <v>246</v>
      </c>
      <c r="X71" s="211">
        <v>0.68523676880222839</v>
      </c>
      <c r="Y71"/>
      <c r="AA71"/>
      <c r="AC71"/>
      <c r="AE71"/>
      <c r="AG71"/>
      <c r="AI71"/>
      <c r="AK71"/>
      <c r="AL71"/>
      <c r="AM71"/>
      <c r="AN71"/>
      <c r="AO71"/>
      <c r="AP71"/>
      <c r="AQ71"/>
      <c r="AR71"/>
      <c r="AS71"/>
      <c r="AT71"/>
      <c r="AU71"/>
      <c r="AV71"/>
      <c r="AW71"/>
      <c r="AX71"/>
      <c r="AY71"/>
      <c r="AZ71"/>
      <c r="BA71"/>
      <c r="BB71"/>
      <c r="BC71"/>
      <c r="BD71"/>
      <c r="BE71"/>
      <c r="BF71"/>
      <c r="BG71"/>
      <c r="BH71"/>
      <c r="BI71"/>
      <c r="BJ71"/>
      <c r="BK71"/>
      <c r="BL71"/>
      <c r="BM71"/>
      <c r="BN71"/>
    </row>
    <row r="72" spans="3:66" x14ac:dyDescent="0.3">
      <c r="C72" s="253" t="s">
        <v>1219</v>
      </c>
      <c r="D72" s="244">
        <v>676</v>
      </c>
      <c r="E72" s="245">
        <v>356</v>
      </c>
      <c r="F72" s="221">
        <v>0.52662721893491127</v>
      </c>
      <c r="G72" s="219">
        <v>108</v>
      </c>
      <c r="H72" s="221">
        <v>0.15976331360946747</v>
      </c>
      <c r="I72" s="219">
        <v>464</v>
      </c>
      <c r="J72" s="221">
        <v>0.68639053254437865</v>
      </c>
      <c r="K72" s="249">
        <v>41</v>
      </c>
      <c r="L72" s="248">
        <v>7</v>
      </c>
      <c r="M72" s="208">
        <v>0.17073170731707318</v>
      </c>
      <c r="N72" s="236">
        <v>2</v>
      </c>
      <c r="O72" s="208">
        <v>4.878048780487805E-2</v>
      </c>
      <c r="P72" s="236">
        <v>9</v>
      </c>
      <c r="Q72" s="208">
        <v>0.21951219512195122</v>
      </c>
      <c r="R72" s="228">
        <v>633</v>
      </c>
      <c r="S72" s="251">
        <v>349</v>
      </c>
      <c r="T72" s="211">
        <v>0.55134281200631907</v>
      </c>
      <c r="U72" s="239">
        <v>106</v>
      </c>
      <c r="V72" s="323">
        <v>0.16745655608214849</v>
      </c>
      <c r="W72" s="239">
        <v>455</v>
      </c>
      <c r="X72" s="211">
        <v>0.71879936808846756</v>
      </c>
      <c r="Y72"/>
      <c r="AA72"/>
      <c r="AC72"/>
      <c r="AE72"/>
      <c r="AG72"/>
      <c r="AI72"/>
      <c r="AK72"/>
      <c r="AL72"/>
      <c r="AM72"/>
      <c r="AN72"/>
      <c r="AO72"/>
      <c r="AP72"/>
      <c r="AQ72"/>
      <c r="AR72"/>
      <c r="AS72"/>
      <c r="AT72"/>
      <c r="AU72"/>
      <c r="AV72"/>
      <c r="AW72"/>
      <c r="AX72"/>
      <c r="AY72"/>
      <c r="AZ72"/>
      <c r="BA72"/>
      <c r="BB72"/>
      <c r="BC72"/>
      <c r="BD72"/>
      <c r="BE72"/>
      <c r="BF72"/>
      <c r="BG72"/>
      <c r="BH72"/>
      <c r="BI72"/>
      <c r="BJ72"/>
      <c r="BK72"/>
      <c r="BL72"/>
      <c r="BM72"/>
      <c r="BN72"/>
    </row>
    <row r="73" spans="3:66" x14ac:dyDescent="0.3">
      <c r="C73" s="253" t="s">
        <v>1220</v>
      </c>
      <c r="D73" s="244">
        <v>258</v>
      </c>
      <c r="E73" s="245">
        <v>160</v>
      </c>
      <c r="F73" s="221">
        <v>0.62015503875968991</v>
      </c>
      <c r="G73" s="219">
        <v>49</v>
      </c>
      <c r="H73" s="221">
        <v>0.18992248062015504</v>
      </c>
      <c r="I73" s="219">
        <v>209</v>
      </c>
      <c r="J73" s="221">
        <v>0.81007751937984496</v>
      </c>
      <c r="K73" s="249">
        <v>16</v>
      </c>
      <c r="L73" s="248">
        <v>7</v>
      </c>
      <c r="M73" s="208">
        <v>0.4375</v>
      </c>
      <c r="N73" s="236">
        <v>0</v>
      </c>
      <c r="O73" s="208">
        <v>0</v>
      </c>
      <c r="P73" s="236">
        <v>7</v>
      </c>
      <c r="Q73" s="208">
        <v>0.4375</v>
      </c>
      <c r="R73" s="228">
        <v>242</v>
      </c>
      <c r="S73" s="251">
        <v>153</v>
      </c>
      <c r="T73" s="211">
        <v>0.63223140495867769</v>
      </c>
      <c r="U73" s="239">
        <v>49</v>
      </c>
      <c r="V73" s="323">
        <v>0.2024793388429752</v>
      </c>
      <c r="W73" s="239">
        <v>202</v>
      </c>
      <c r="X73" s="211">
        <v>0.83471074380165289</v>
      </c>
      <c r="Y73"/>
      <c r="AA73"/>
      <c r="AC73"/>
      <c r="AE73"/>
      <c r="AG73"/>
      <c r="AI73"/>
      <c r="AK73"/>
      <c r="AL73"/>
      <c r="AM73"/>
      <c r="AN73"/>
      <c r="AO73"/>
      <c r="AP73"/>
      <c r="AQ73"/>
      <c r="AR73"/>
      <c r="AS73"/>
      <c r="AT73"/>
      <c r="AU73"/>
      <c r="AV73"/>
      <c r="AW73"/>
      <c r="AX73"/>
      <c r="AY73"/>
      <c r="AZ73"/>
      <c r="BA73"/>
      <c r="BB73"/>
      <c r="BC73"/>
      <c r="BD73"/>
      <c r="BE73"/>
      <c r="BF73"/>
      <c r="BG73"/>
      <c r="BH73"/>
      <c r="BI73"/>
      <c r="BJ73"/>
      <c r="BK73"/>
      <c r="BL73"/>
      <c r="BM73"/>
      <c r="BN73"/>
    </row>
    <row r="74" spans="3:66" x14ac:dyDescent="0.3">
      <c r="C74" s="252" t="s">
        <v>168</v>
      </c>
      <c r="D74" s="244">
        <v>2833</v>
      </c>
      <c r="E74" s="245">
        <v>1609</v>
      </c>
      <c r="F74" s="221">
        <v>0.56794917049064597</v>
      </c>
      <c r="G74" s="219">
        <v>468</v>
      </c>
      <c r="H74" s="221">
        <v>0.16519590540063536</v>
      </c>
      <c r="I74" s="219">
        <v>2077</v>
      </c>
      <c r="J74" s="221">
        <v>0.73314507589128131</v>
      </c>
      <c r="K74" s="249">
        <v>117</v>
      </c>
      <c r="L74" s="248">
        <v>26</v>
      </c>
      <c r="M74" s="208">
        <v>0.22222222222222221</v>
      </c>
      <c r="N74" s="236">
        <v>3</v>
      </c>
      <c r="O74" s="208">
        <v>2.564102564102564E-2</v>
      </c>
      <c r="P74" s="236">
        <v>29</v>
      </c>
      <c r="Q74" s="208">
        <v>0.24786324786324787</v>
      </c>
      <c r="R74" s="228">
        <v>2709</v>
      </c>
      <c r="S74" s="251">
        <v>1582</v>
      </c>
      <c r="T74" s="211">
        <v>0.58397932816537468</v>
      </c>
      <c r="U74" s="239">
        <v>464</v>
      </c>
      <c r="V74" s="323">
        <v>0.17128091546696197</v>
      </c>
      <c r="W74" s="239">
        <v>2046</v>
      </c>
      <c r="X74" s="211">
        <v>0.75526024363233668</v>
      </c>
      <c r="Y74"/>
      <c r="AA74"/>
      <c r="AC74"/>
      <c r="AE74"/>
      <c r="AG74"/>
      <c r="AI74"/>
      <c r="AK74"/>
      <c r="AL74"/>
      <c r="AM74"/>
      <c r="AN74"/>
      <c r="AO74"/>
      <c r="AP74"/>
      <c r="AQ74"/>
      <c r="AR74"/>
      <c r="AS74"/>
      <c r="AT74"/>
      <c r="AU74"/>
      <c r="AV74"/>
      <c r="AW74"/>
      <c r="AX74"/>
      <c r="AY74"/>
      <c r="AZ74"/>
      <c r="BA74"/>
      <c r="BB74"/>
      <c r="BC74"/>
      <c r="BD74"/>
      <c r="BE74"/>
      <c r="BF74"/>
      <c r="BG74"/>
      <c r="BH74"/>
      <c r="BI74"/>
      <c r="BJ74"/>
      <c r="BK74"/>
      <c r="BL74"/>
      <c r="BM74"/>
      <c r="BN74"/>
    </row>
    <row r="75" spans="3:66" x14ac:dyDescent="0.3">
      <c r="C75" s="253" t="s">
        <v>1221</v>
      </c>
      <c r="D75" s="244">
        <v>336</v>
      </c>
      <c r="E75" s="245">
        <v>160</v>
      </c>
      <c r="F75" s="221">
        <v>0.47619047619047616</v>
      </c>
      <c r="G75" s="219">
        <v>39</v>
      </c>
      <c r="H75" s="221">
        <v>0.11607142857142858</v>
      </c>
      <c r="I75" s="219">
        <v>199</v>
      </c>
      <c r="J75" s="221">
        <v>0.59226190476190477</v>
      </c>
      <c r="K75" s="249">
        <v>13</v>
      </c>
      <c r="L75" s="248">
        <v>2</v>
      </c>
      <c r="M75" s="208">
        <v>0.15384615384615385</v>
      </c>
      <c r="N75" s="236">
        <v>1</v>
      </c>
      <c r="O75" s="208">
        <v>7.6923076923076927E-2</v>
      </c>
      <c r="P75" s="236">
        <v>3</v>
      </c>
      <c r="Q75" s="208">
        <v>0.23076923076923078</v>
      </c>
      <c r="R75" s="228">
        <v>323</v>
      </c>
      <c r="S75" s="251">
        <v>158</v>
      </c>
      <c r="T75" s="211">
        <v>0.48916408668730649</v>
      </c>
      <c r="U75" s="239">
        <v>38</v>
      </c>
      <c r="V75" s="323">
        <v>0.11764705882352941</v>
      </c>
      <c r="W75" s="239">
        <v>196</v>
      </c>
      <c r="X75" s="211">
        <v>0.60681114551083593</v>
      </c>
      <c r="Y75"/>
      <c r="AA75"/>
      <c r="AC75"/>
      <c r="AE75"/>
      <c r="AG75"/>
      <c r="AI75"/>
      <c r="AK75"/>
      <c r="AL75"/>
      <c r="AM75"/>
      <c r="AN75"/>
      <c r="AO75"/>
      <c r="AP75"/>
      <c r="AQ75"/>
      <c r="AR75"/>
      <c r="AS75"/>
      <c r="AT75"/>
      <c r="AU75"/>
      <c r="AV75"/>
      <c r="AW75"/>
      <c r="AX75"/>
      <c r="AY75"/>
      <c r="AZ75"/>
      <c r="BA75"/>
      <c r="BB75"/>
      <c r="BC75"/>
      <c r="BD75"/>
      <c r="BE75"/>
      <c r="BF75"/>
      <c r="BG75"/>
      <c r="BH75"/>
      <c r="BI75"/>
      <c r="BJ75"/>
      <c r="BK75"/>
      <c r="BL75"/>
      <c r="BM75"/>
      <c r="BN75"/>
    </row>
    <row r="76" spans="3:66" x14ac:dyDescent="0.3">
      <c r="C76" s="253" t="s">
        <v>1222</v>
      </c>
      <c r="D76" s="244">
        <v>489</v>
      </c>
      <c r="E76" s="245">
        <v>324</v>
      </c>
      <c r="F76" s="221">
        <v>0.66257668711656437</v>
      </c>
      <c r="G76" s="219">
        <v>79</v>
      </c>
      <c r="H76" s="221">
        <v>0.16155419222903886</v>
      </c>
      <c r="I76" s="219">
        <v>403</v>
      </c>
      <c r="J76" s="221">
        <v>0.82413087934560325</v>
      </c>
      <c r="K76" s="249">
        <v>16</v>
      </c>
      <c r="L76" s="248">
        <v>4</v>
      </c>
      <c r="M76" s="208">
        <v>0.25</v>
      </c>
      <c r="N76" s="236">
        <v>0</v>
      </c>
      <c r="O76" s="208">
        <v>0</v>
      </c>
      <c r="P76" s="236">
        <v>4</v>
      </c>
      <c r="Q76" s="208">
        <v>0.25</v>
      </c>
      <c r="R76" s="228">
        <v>472</v>
      </c>
      <c r="S76" s="251">
        <v>320</v>
      </c>
      <c r="T76" s="211">
        <v>0.67796610169491522</v>
      </c>
      <c r="U76" s="239">
        <v>79</v>
      </c>
      <c r="V76" s="323">
        <v>0.1673728813559322</v>
      </c>
      <c r="W76" s="239">
        <v>399</v>
      </c>
      <c r="X76" s="211">
        <v>0.84533898305084743</v>
      </c>
      <c r="Y76"/>
      <c r="AA76"/>
      <c r="AC76"/>
      <c r="AE76"/>
      <c r="AG76"/>
      <c r="AI76"/>
      <c r="AK76"/>
      <c r="AL76"/>
      <c r="AM76"/>
      <c r="AN76"/>
      <c r="AO76"/>
      <c r="AP76"/>
      <c r="AQ76"/>
      <c r="AR76"/>
      <c r="AS76"/>
      <c r="AT76"/>
      <c r="AU76"/>
      <c r="AV76"/>
      <c r="AW76"/>
      <c r="AX76"/>
      <c r="AY76"/>
      <c r="AZ76"/>
      <c r="BA76"/>
      <c r="BB76"/>
      <c r="BC76"/>
      <c r="BD76"/>
      <c r="BE76"/>
      <c r="BF76"/>
      <c r="BG76"/>
      <c r="BH76"/>
      <c r="BI76"/>
      <c r="BJ76"/>
      <c r="BK76"/>
      <c r="BL76"/>
      <c r="BM76"/>
      <c r="BN76"/>
    </row>
    <row r="77" spans="3:66" x14ac:dyDescent="0.3">
      <c r="C77" s="253" t="s">
        <v>1223</v>
      </c>
      <c r="D77" s="244">
        <v>360</v>
      </c>
      <c r="E77" s="245">
        <v>187</v>
      </c>
      <c r="F77" s="221">
        <v>0.51944444444444449</v>
      </c>
      <c r="G77" s="219">
        <v>66</v>
      </c>
      <c r="H77" s="221">
        <v>0.18333333333333332</v>
      </c>
      <c r="I77" s="219">
        <v>253</v>
      </c>
      <c r="J77" s="221">
        <v>0.70277777777777772</v>
      </c>
      <c r="K77" s="249">
        <v>9</v>
      </c>
      <c r="L77" s="248">
        <v>0</v>
      </c>
      <c r="M77" s="208">
        <v>0</v>
      </c>
      <c r="N77" s="236">
        <v>0</v>
      </c>
      <c r="O77" s="208">
        <v>0</v>
      </c>
      <c r="P77" s="236">
        <v>0</v>
      </c>
      <c r="Q77" s="208">
        <v>0</v>
      </c>
      <c r="R77" s="228">
        <v>350</v>
      </c>
      <c r="S77" s="251">
        <v>187</v>
      </c>
      <c r="T77" s="211">
        <v>0.53428571428571425</v>
      </c>
      <c r="U77" s="239">
        <v>66</v>
      </c>
      <c r="V77" s="323">
        <v>0.18857142857142858</v>
      </c>
      <c r="W77" s="239">
        <v>253</v>
      </c>
      <c r="X77" s="211">
        <v>0.72285714285714286</v>
      </c>
      <c r="Y77"/>
      <c r="AA77"/>
      <c r="AC77"/>
      <c r="AE77"/>
      <c r="AG77"/>
      <c r="AI77"/>
      <c r="AK77"/>
      <c r="AL77"/>
      <c r="AM77"/>
      <c r="AN77"/>
      <c r="AO77"/>
      <c r="AP77"/>
      <c r="AQ77"/>
      <c r="AR77"/>
      <c r="AS77"/>
      <c r="AT77"/>
      <c r="AU77"/>
      <c r="AV77"/>
      <c r="AW77"/>
      <c r="AX77"/>
      <c r="AY77"/>
      <c r="AZ77"/>
      <c r="BA77"/>
      <c r="BB77"/>
      <c r="BC77"/>
      <c r="BD77"/>
      <c r="BE77"/>
      <c r="BF77"/>
      <c r="BG77"/>
      <c r="BH77"/>
      <c r="BI77"/>
      <c r="BJ77"/>
      <c r="BK77"/>
      <c r="BL77"/>
      <c r="BM77"/>
      <c r="BN77"/>
    </row>
    <row r="78" spans="3:66" x14ac:dyDescent="0.3">
      <c r="C78" s="253" t="s">
        <v>1224</v>
      </c>
      <c r="D78" s="244">
        <v>967</v>
      </c>
      <c r="E78" s="245">
        <v>522</v>
      </c>
      <c r="F78" s="221">
        <v>0.5398138572905895</v>
      </c>
      <c r="G78" s="219">
        <v>199</v>
      </c>
      <c r="H78" s="221">
        <v>0.20579110651499483</v>
      </c>
      <c r="I78" s="219">
        <v>721</v>
      </c>
      <c r="J78" s="221">
        <v>0.74560496380558428</v>
      </c>
      <c r="K78" s="249">
        <v>46</v>
      </c>
      <c r="L78" s="248">
        <v>14</v>
      </c>
      <c r="M78" s="208">
        <v>0.30434782608695654</v>
      </c>
      <c r="N78" s="236">
        <v>2</v>
      </c>
      <c r="O78" s="208">
        <v>4.3478260869565216E-2</v>
      </c>
      <c r="P78" s="236">
        <v>16</v>
      </c>
      <c r="Q78" s="208">
        <v>0.34782608695652173</v>
      </c>
      <c r="R78" s="228">
        <v>916</v>
      </c>
      <c r="S78" s="251">
        <v>507</v>
      </c>
      <c r="T78" s="211">
        <v>0.55349344978165937</v>
      </c>
      <c r="U78" s="239">
        <v>196</v>
      </c>
      <c r="V78" s="323">
        <v>0.21397379912663755</v>
      </c>
      <c r="W78" s="239">
        <v>703</v>
      </c>
      <c r="X78" s="211">
        <v>0.76746724890829698</v>
      </c>
      <c r="Y78"/>
      <c r="AA78"/>
      <c r="AC78"/>
      <c r="AE78"/>
      <c r="AG78"/>
      <c r="AI78"/>
      <c r="AK78"/>
      <c r="AL78"/>
      <c r="AM78"/>
      <c r="AN78"/>
      <c r="AO78"/>
      <c r="AP78"/>
      <c r="AQ78"/>
      <c r="AR78"/>
      <c r="AS78"/>
      <c r="AT78"/>
      <c r="AU78"/>
      <c r="AV78"/>
      <c r="AW78"/>
      <c r="AX78"/>
      <c r="AY78"/>
      <c r="AZ78"/>
      <c r="BA78"/>
      <c r="BB78"/>
      <c r="BC78"/>
      <c r="BD78"/>
      <c r="BE78"/>
      <c r="BF78"/>
      <c r="BG78"/>
      <c r="BH78"/>
      <c r="BI78"/>
      <c r="BJ78"/>
      <c r="BK78"/>
      <c r="BL78"/>
      <c r="BM78"/>
      <c r="BN78"/>
    </row>
    <row r="79" spans="3:66" x14ac:dyDescent="0.3">
      <c r="C79" s="253" t="s">
        <v>1225</v>
      </c>
      <c r="D79" s="244">
        <v>681</v>
      </c>
      <c r="E79" s="245">
        <v>416</v>
      </c>
      <c r="F79" s="221">
        <v>0.6108663729809104</v>
      </c>
      <c r="G79" s="219">
        <v>85</v>
      </c>
      <c r="H79" s="221">
        <v>0.12481644640234948</v>
      </c>
      <c r="I79" s="219">
        <v>501</v>
      </c>
      <c r="J79" s="221">
        <v>0.73568281938325997</v>
      </c>
      <c r="K79" s="249">
        <v>33</v>
      </c>
      <c r="L79" s="248">
        <v>6</v>
      </c>
      <c r="M79" s="208">
        <v>0.18181818181818182</v>
      </c>
      <c r="N79" s="236">
        <v>0</v>
      </c>
      <c r="O79" s="208">
        <v>0</v>
      </c>
      <c r="P79" s="236">
        <v>6</v>
      </c>
      <c r="Q79" s="208">
        <v>0.18181818181818182</v>
      </c>
      <c r="R79" s="228">
        <v>648</v>
      </c>
      <c r="S79" s="251">
        <v>410</v>
      </c>
      <c r="T79" s="211">
        <v>0.63271604938271608</v>
      </c>
      <c r="U79" s="239">
        <v>85</v>
      </c>
      <c r="V79" s="323">
        <v>0.13117283950617284</v>
      </c>
      <c r="W79" s="239">
        <v>495</v>
      </c>
      <c r="X79" s="211">
        <v>0.76388888888888884</v>
      </c>
      <c r="Y79"/>
      <c r="AA79"/>
      <c r="AC79"/>
      <c r="AE79"/>
      <c r="AG79"/>
      <c r="AI79"/>
      <c r="AK79"/>
      <c r="AL79"/>
      <c r="AM79"/>
      <c r="AN79"/>
      <c r="AO79"/>
      <c r="AP79"/>
      <c r="AQ79"/>
      <c r="AR79"/>
      <c r="AS79"/>
      <c r="AT79"/>
      <c r="AU79"/>
      <c r="AV79"/>
      <c r="AW79"/>
      <c r="AX79"/>
      <c r="AY79"/>
      <c r="AZ79"/>
      <c r="BA79"/>
      <c r="BB79"/>
      <c r="BC79"/>
      <c r="BD79"/>
      <c r="BE79"/>
      <c r="BF79"/>
      <c r="BG79"/>
      <c r="BH79"/>
      <c r="BI79"/>
      <c r="BJ79"/>
      <c r="BK79"/>
      <c r="BL79"/>
      <c r="BM79"/>
      <c r="BN79"/>
    </row>
    <row r="80" spans="3:66" x14ac:dyDescent="0.3">
      <c r="C80" s="252" t="s">
        <v>180</v>
      </c>
      <c r="D80" s="244">
        <v>2415</v>
      </c>
      <c r="E80" s="245">
        <v>1347</v>
      </c>
      <c r="F80" s="221">
        <v>0.55776397515527953</v>
      </c>
      <c r="G80" s="219">
        <v>389</v>
      </c>
      <c r="H80" s="221">
        <v>0.16107660455486542</v>
      </c>
      <c r="I80" s="219">
        <v>1736</v>
      </c>
      <c r="J80" s="221">
        <v>0.71884057971014492</v>
      </c>
      <c r="K80" s="249">
        <v>175</v>
      </c>
      <c r="L80" s="248">
        <v>38</v>
      </c>
      <c r="M80" s="208">
        <v>0.21714285714285714</v>
      </c>
      <c r="N80" s="236">
        <v>7</v>
      </c>
      <c r="O80" s="208">
        <v>0.04</v>
      </c>
      <c r="P80" s="236">
        <v>45</v>
      </c>
      <c r="Q80" s="208">
        <v>0.25714285714285712</v>
      </c>
      <c r="R80" s="228">
        <v>2225</v>
      </c>
      <c r="S80" s="251">
        <v>1306</v>
      </c>
      <c r="T80" s="211">
        <v>0.58696629213483142</v>
      </c>
      <c r="U80" s="239">
        <v>380</v>
      </c>
      <c r="V80" s="323">
        <v>0.17078651685393259</v>
      </c>
      <c r="W80" s="239">
        <v>1686</v>
      </c>
      <c r="X80" s="211">
        <v>0.75775280898876407</v>
      </c>
      <c r="Y80"/>
      <c r="AA80"/>
      <c r="AC80"/>
      <c r="AE80"/>
      <c r="AG80"/>
      <c r="AI80"/>
      <c r="AK80"/>
      <c r="AL80"/>
      <c r="AM80"/>
      <c r="AN80"/>
      <c r="AO80"/>
      <c r="AP80"/>
      <c r="AQ80"/>
      <c r="AR80"/>
      <c r="AS80"/>
      <c r="AT80"/>
      <c r="AU80"/>
      <c r="AV80"/>
      <c r="AW80"/>
      <c r="AX80"/>
      <c r="AY80"/>
      <c r="AZ80"/>
      <c r="BA80"/>
      <c r="BB80"/>
      <c r="BC80"/>
      <c r="BD80"/>
      <c r="BE80"/>
      <c r="BF80"/>
      <c r="BG80"/>
      <c r="BH80"/>
      <c r="BI80"/>
      <c r="BJ80"/>
      <c r="BK80"/>
      <c r="BL80"/>
      <c r="BM80"/>
      <c r="BN80"/>
    </row>
    <row r="81" spans="3:66" x14ac:dyDescent="0.3">
      <c r="C81" s="253" t="s">
        <v>1226</v>
      </c>
      <c r="D81" s="244">
        <v>291</v>
      </c>
      <c r="E81" s="245">
        <v>189</v>
      </c>
      <c r="F81" s="221">
        <v>0.64948453608247425</v>
      </c>
      <c r="G81" s="219">
        <v>46</v>
      </c>
      <c r="H81" s="221">
        <v>0.15807560137457044</v>
      </c>
      <c r="I81" s="219">
        <v>235</v>
      </c>
      <c r="J81" s="221">
        <v>0.80756013745704469</v>
      </c>
      <c r="K81" s="249">
        <v>14</v>
      </c>
      <c r="L81" s="248">
        <v>7</v>
      </c>
      <c r="M81" s="208">
        <v>0.5</v>
      </c>
      <c r="N81" s="236">
        <v>1</v>
      </c>
      <c r="O81" s="208">
        <v>7.1428571428571425E-2</v>
      </c>
      <c r="P81" s="236">
        <v>8</v>
      </c>
      <c r="Q81" s="208">
        <v>0.5714285714285714</v>
      </c>
      <c r="R81" s="228">
        <v>273</v>
      </c>
      <c r="S81" s="251">
        <v>180</v>
      </c>
      <c r="T81" s="211">
        <v>0.65934065934065933</v>
      </c>
      <c r="U81" s="239">
        <v>45</v>
      </c>
      <c r="V81" s="323">
        <v>0.16483516483516483</v>
      </c>
      <c r="W81" s="239">
        <v>225</v>
      </c>
      <c r="X81" s="211">
        <v>0.82417582417582413</v>
      </c>
      <c r="Y81"/>
      <c r="AA81"/>
      <c r="AC81"/>
      <c r="AE81"/>
      <c r="AG81"/>
      <c r="AI81"/>
      <c r="AK81"/>
      <c r="AL81"/>
      <c r="AM81"/>
      <c r="AN81"/>
      <c r="AO81"/>
      <c r="AP81"/>
      <c r="AQ81"/>
      <c r="AR81"/>
      <c r="AS81"/>
      <c r="AT81"/>
      <c r="AU81"/>
      <c r="AV81"/>
      <c r="AW81"/>
      <c r="AX81"/>
      <c r="AY81"/>
      <c r="AZ81"/>
      <c r="BA81"/>
      <c r="BB81"/>
      <c r="BC81"/>
      <c r="BD81"/>
      <c r="BE81"/>
      <c r="BF81"/>
      <c r="BG81"/>
      <c r="BH81"/>
      <c r="BI81"/>
      <c r="BJ81"/>
      <c r="BK81"/>
      <c r="BL81"/>
      <c r="BM81"/>
      <c r="BN81"/>
    </row>
    <row r="82" spans="3:66" x14ac:dyDescent="0.3">
      <c r="C82" s="253" t="s">
        <v>1227</v>
      </c>
      <c r="D82" s="244">
        <v>451</v>
      </c>
      <c r="E82" s="245">
        <v>263</v>
      </c>
      <c r="F82" s="221">
        <v>0.58314855875831484</v>
      </c>
      <c r="G82" s="219">
        <v>73</v>
      </c>
      <c r="H82" s="221">
        <v>0.16186252771618626</v>
      </c>
      <c r="I82" s="219">
        <v>336</v>
      </c>
      <c r="J82" s="221">
        <v>0.74501108647450109</v>
      </c>
      <c r="K82" s="249">
        <v>25</v>
      </c>
      <c r="L82" s="248">
        <v>2</v>
      </c>
      <c r="M82" s="208">
        <v>0.08</v>
      </c>
      <c r="N82" s="236">
        <v>2</v>
      </c>
      <c r="O82" s="208">
        <v>0.08</v>
      </c>
      <c r="P82" s="236">
        <v>4</v>
      </c>
      <c r="Q82" s="208">
        <v>0.16</v>
      </c>
      <c r="R82" s="228">
        <v>425</v>
      </c>
      <c r="S82" s="251">
        <v>261</v>
      </c>
      <c r="T82" s="211">
        <v>0.61411764705882355</v>
      </c>
      <c r="U82" s="239">
        <v>71</v>
      </c>
      <c r="V82" s="323">
        <v>0.16705882352941176</v>
      </c>
      <c r="W82" s="239">
        <v>332</v>
      </c>
      <c r="X82" s="211">
        <v>0.78117647058823525</v>
      </c>
      <c r="Y82"/>
      <c r="AA82"/>
      <c r="AC82"/>
      <c r="AE82"/>
      <c r="AG82"/>
      <c r="AI82"/>
      <c r="AK82"/>
      <c r="AL82"/>
      <c r="AM82"/>
      <c r="AN82"/>
      <c r="AO82"/>
      <c r="AP82"/>
      <c r="AQ82"/>
      <c r="AR82"/>
      <c r="AS82"/>
      <c r="AT82"/>
      <c r="AU82"/>
      <c r="AV82"/>
      <c r="AW82"/>
      <c r="AX82"/>
      <c r="AY82"/>
      <c r="AZ82"/>
      <c r="BA82"/>
      <c r="BB82"/>
      <c r="BC82"/>
      <c r="BD82"/>
      <c r="BE82"/>
      <c r="BF82"/>
      <c r="BG82"/>
      <c r="BH82"/>
      <c r="BI82"/>
      <c r="BJ82"/>
      <c r="BK82"/>
      <c r="BL82"/>
      <c r="BM82"/>
      <c r="BN82"/>
    </row>
    <row r="83" spans="3:66" x14ac:dyDescent="0.3">
      <c r="C83" s="253" t="s">
        <v>1228</v>
      </c>
      <c r="D83" s="244">
        <v>520</v>
      </c>
      <c r="E83" s="245">
        <v>297</v>
      </c>
      <c r="F83" s="221">
        <v>0.57115384615384612</v>
      </c>
      <c r="G83" s="219">
        <v>78</v>
      </c>
      <c r="H83" s="221">
        <v>0.15</v>
      </c>
      <c r="I83" s="219">
        <v>375</v>
      </c>
      <c r="J83" s="221">
        <v>0.72115384615384615</v>
      </c>
      <c r="K83" s="249">
        <v>28</v>
      </c>
      <c r="L83" s="248">
        <v>7</v>
      </c>
      <c r="M83" s="208">
        <v>0.25</v>
      </c>
      <c r="N83" s="236">
        <v>2</v>
      </c>
      <c r="O83" s="208">
        <v>7.1428571428571425E-2</v>
      </c>
      <c r="P83" s="236">
        <v>9</v>
      </c>
      <c r="Q83" s="208">
        <v>0.32142857142857145</v>
      </c>
      <c r="R83" s="228">
        <v>490</v>
      </c>
      <c r="S83" s="251">
        <v>290</v>
      </c>
      <c r="T83" s="211">
        <v>0.59183673469387754</v>
      </c>
      <c r="U83" s="239">
        <v>76</v>
      </c>
      <c r="V83" s="323">
        <v>0.15510204081632653</v>
      </c>
      <c r="W83" s="239">
        <v>366</v>
      </c>
      <c r="X83" s="211">
        <v>0.74693877551020404</v>
      </c>
      <c r="Y83"/>
      <c r="AA83"/>
      <c r="AC83"/>
      <c r="AE83"/>
      <c r="AG83"/>
      <c r="AI83"/>
      <c r="AK83"/>
      <c r="AL83"/>
      <c r="AM83"/>
      <c r="AN83"/>
      <c r="AO83"/>
      <c r="AP83"/>
      <c r="AQ83"/>
      <c r="AR83"/>
      <c r="AS83"/>
      <c r="AT83"/>
      <c r="AU83"/>
      <c r="AV83"/>
      <c r="AW83"/>
      <c r="AX83"/>
      <c r="AY83"/>
      <c r="AZ83"/>
      <c r="BA83"/>
      <c r="BB83"/>
      <c r="BC83"/>
      <c r="BD83"/>
      <c r="BE83"/>
      <c r="BF83"/>
      <c r="BG83"/>
      <c r="BH83"/>
      <c r="BI83"/>
      <c r="BJ83"/>
      <c r="BK83"/>
      <c r="BL83"/>
      <c r="BM83"/>
      <c r="BN83"/>
    </row>
    <row r="84" spans="3:66" x14ac:dyDescent="0.3">
      <c r="C84" s="253" t="s">
        <v>1229</v>
      </c>
      <c r="D84" s="244">
        <v>492</v>
      </c>
      <c r="E84" s="245">
        <v>241</v>
      </c>
      <c r="F84" s="221">
        <v>0.48983739837398371</v>
      </c>
      <c r="G84" s="219">
        <v>95</v>
      </c>
      <c r="H84" s="221">
        <v>0.19308943089430894</v>
      </c>
      <c r="I84" s="219">
        <v>336</v>
      </c>
      <c r="J84" s="221">
        <v>0.68292682926829273</v>
      </c>
      <c r="K84" s="249">
        <v>37</v>
      </c>
      <c r="L84" s="248">
        <v>7</v>
      </c>
      <c r="M84" s="208">
        <v>0.1891891891891892</v>
      </c>
      <c r="N84" s="236">
        <v>2</v>
      </c>
      <c r="O84" s="208">
        <v>5.4054054054054057E-2</v>
      </c>
      <c r="P84" s="236">
        <v>9</v>
      </c>
      <c r="Q84" s="208">
        <v>0.24324324324324326</v>
      </c>
      <c r="R84" s="228">
        <v>447</v>
      </c>
      <c r="S84" s="251">
        <v>233</v>
      </c>
      <c r="T84" s="211">
        <v>0.52125279642058164</v>
      </c>
      <c r="U84" s="239">
        <v>91</v>
      </c>
      <c r="V84" s="323">
        <v>0.20357941834451901</v>
      </c>
      <c r="W84" s="239">
        <v>324</v>
      </c>
      <c r="X84" s="211">
        <v>0.72483221476510062</v>
      </c>
      <c r="Y84"/>
      <c r="AA84"/>
      <c r="AC84"/>
      <c r="AE84"/>
      <c r="AG84"/>
      <c r="AI84"/>
      <c r="AK84"/>
      <c r="AL84"/>
      <c r="AM84"/>
      <c r="AN84"/>
      <c r="AO84"/>
      <c r="AP84"/>
      <c r="AQ84"/>
      <c r="AR84"/>
      <c r="AS84"/>
      <c r="AT84"/>
      <c r="AU84"/>
      <c r="AV84"/>
      <c r="AW84"/>
      <c r="AX84"/>
      <c r="AY84"/>
      <c r="AZ84"/>
      <c r="BA84"/>
      <c r="BB84"/>
      <c r="BC84"/>
      <c r="BD84"/>
      <c r="BE84"/>
      <c r="BF84"/>
      <c r="BG84"/>
      <c r="BH84"/>
      <c r="BI84"/>
      <c r="BJ84"/>
      <c r="BK84"/>
      <c r="BL84"/>
      <c r="BM84"/>
      <c r="BN84"/>
    </row>
    <row r="85" spans="3:66" x14ac:dyDescent="0.3">
      <c r="C85" s="253" t="s">
        <v>1230</v>
      </c>
      <c r="D85" s="244">
        <v>355</v>
      </c>
      <c r="E85" s="245">
        <v>196</v>
      </c>
      <c r="F85" s="221">
        <v>0.55211267605633807</v>
      </c>
      <c r="G85" s="219">
        <v>45</v>
      </c>
      <c r="H85" s="221">
        <v>0.12676056338028169</v>
      </c>
      <c r="I85" s="219">
        <v>241</v>
      </c>
      <c r="J85" s="221">
        <v>0.6788732394366197</v>
      </c>
      <c r="K85" s="249">
        <v>60</v>
      </c>
      <c r="L85" s="248">
        <v>12</v>
      </c>
      <c r="M85" s="208">
        <v>0.2</v>
      </c>
      <c r="N85" s="236">
        <v>0</v>
      </c>
      <c r="O85" s="208">
        <v>0</v>
      </c>
      <c r="P85" s="236">
        <v>12</v>
      </c>
      <c r="Q85" s="208">
        <v>0.2</v>
      </c>
      <c r="R85" s="228">
        <v>295</v>
      </c>
      <c r="S85" s="251">
        <v>184</v>
      </c>
      <c r="T85" s="211">
        <v>0.62372881355932208</v>
      </c>
      <c r="U85" s="239">
        <v>45</v>
      </c>
      <c r="V85" s="323">
        <v>0.15254237288135594</v>
      </c>
      <c r="W85" s="239">
        <v>229</v>
      </c>
      <c r="X85" s="211">
        <v>0.77627118644067794</v>
      </c>
      <c r="Y85"/>
      <c r="AA85"/>
      <c r="AC85"/>
      <c r="AE85"/>
      <c r="AG85"/>
      <c r="AI85"/>
      <c r="AK85"/>
      <c r="AL85"/>
      <c r="AM85"/>
      <c r="AN85"/>
      <c r="AO85"/>
      <c r="AP85"/>
      <c r="AQ85"/>
      <c r="AR85"/>
      <c r="AS85"/>
      <c r="AT85"/>
      <c r="AU85"/>
      <c r="AV85"/>
      <c r="AW85"/>
      <c r="AX85"/>
      <c r="AY85"/>
      <c r="AZ85"/>
      <c r="BA85"/>
      <c r="BB85"/>
      <c r="BC85"/>
      <c r="BD85"/>
      <c r="BE85"/>
      <c r="BF85"/>
      <c r="BG85"/>
      <c r="BH85"/>
      <c r="BI85"/>
      <c r="BJ85"/>
      <c r="BK85"/>
      <c r="BL85"/>
      <c r="BM85"/>
      <c r="BN85"/>
    </row>
    <row r="86" spans="3:66" x14ac:dyDescent="0.3">
      <c r="C86" s="253" t="s">
        <v>1231</v>
      </c>
      <c r="D86" s="244">
        <v>306</v>
      </c>
      <c r="E86" s="245">
        <v>161</v>
      </c>
      <c r="F86" s="221">
        <v>0.52614379084967322</v>
      </c>
      <c r="G86" s="219">
        <v>52</v>
      </c>
      <c r="H86" s="221">
        <v>0.16993464052287582</v>
      </c>
      <c r="I86" s="219">
        <v>213</v>
      </c>
      <c r="J86" s="221">
        <v>0.69607843137254899</v>
      </c>
      <c r="K86" s="249">
        <v>11</v>
      </c>
      <c r="L86" s="248">
        <v>3</v>
      </c>
      <c r="M86" s="208">
        <v>0.27272727272727271</v>
      </c>
      <c r="N86" s="236">
        <v>0</v>
      </c>
      <c r="O86" s="208">
        <v>0</v>
      </c>
      <c r="P86" s="236">
        <v>3</v>
      </c>
      <c r="Q86" s="208">
        <v>0.27272727272727271</v>
      </c>
      <c r="R86" s="228">
        <v>295</v>
      </c>
      <c r="S86" s="251">
        <v>158</v>
      </c>
      <c r="T86" s="211">
        <v>0.53559322033898304</v>
      </c>
      <c r="U86" s="239">
        <v>52</v>
      </c>
      <c r="V86" s="323">
        <v>0.17627118644067796</v>
      </c>
      <c r="W86" s="239">
        <v>210</v>
      </c>
      <c r="X86" s="211">
        <v>0.71186440677966101</v>
      </c>
      <c r="Y86"/>
      <c r="AA86"/>
      <c r="AC86"/>
      <c r="AE86"/>
      <c r="AG86"/>
      <c r="AI86"/>
      <c r="AK86"/>
      <c r="AL86"/>
      <c r="AM86"/>
      <c r="AN86"/>
      <c r="AO86"/>
      <c r="AP86"/>
      <c r="AQ86"/>
      <c r="AR86"/>
      <c r="AS86"/>
      <c r="AT86"/>
      <c r="AU86"/>
      <c r="AV86"/>
      <c r="AW86"/>
      <c r="AX86"/>
      <c r="AY86"/>
      <c r="AZ86"/>
      <c r="BA86"/>
      <c r="BB86"/>
      <c r="BC86"/>
      <c r="BD86"/>
      <c r="BE86"/>
      <c r="BF86"/>
      <c r="BG86"/>
      <c r="BH86"/>
      <c r="BI86"/>
      <c r="BJ86"/>
      <c r="BK86"/>
      <c r="BL86"/>
      <c r="BM86"/>
      <c r="BN86"/>
    </row>
    <row r="87" spans="3:66" x14ac:dyDescent="0.3">
      <c r="C87" s="252" t="s">
        <v>194</v>
      </c>
      <c r="D87" s="244">
        <v>2175</v>
      </c>
      <c r="E87" s="245">
        <v>1080</v>
      </c>
      <c r="F87" s="221">
        <v>0.49655172413793103</v>
      </c>
      <c r="G87" s="219">
        <v>339</v>
      </c>
      <c r="H87" s="221">
        <v>0.15586206896551724</v>
      </c>
      <c r="I87" s="219">
        <v>1419</v>
      </c>
      <c r="J87" s="221">
        <v>0.65241379310344827</v>
      </c>
      <c r="K87" s="249">
        <v>163</v>
      </c>
      <c r="L87" s="248">
        <v>29</v>
      </c>
      <c r="M87" s="208">
        <v>0.17791411042944785</v>
      </c>
      <c r="N87" s="236">
        <v>4</v>
      </c>
      <c r="O87" s="208">
        <v>2.4539877300613498E-2</v>
      </c>
      <c r="P87" s="236">
        <v>33</v>
      </c>
      <c r="Q87" s="208">
        <v>0.20245398773006135</v>
      </c>
      <c r="R87" s="228">
        <v>2002</v>
      </c>
      <c r="S87" s="251">
        <v>1049</v>
      </c>
      <c r="T87" s="211">
        <v>0.52397602397602394</v>
      </c>
      <c r="U87" s="239">
        <v>334</v>
      </c>
      <c r="V87" s="323">
        <v>0.16683316683316685</v>
      </c>
      <c r="W87" s="239">
        <v>1383</v>
      </c>
      <c r="X87" s="211">
        <v>0.69080919080919079</v>
      </c>
      <c r="Y87"/>
      <c r="AA87"/>
      <c r="AC87"/>
      <c r="AE87"/>
      <c r="AG87"/>
      <c r="AI87"/>
      <c r="AK87"/>
      <c r="AL87"/>
      <c r="AM87"/>
      <c r="AN87"/>
      <c r="AO87"/>
      <c r="AP87"/>
      <c r="AQ87"/>
      <c r="AR87"/>
      <c r="AS87"/>
      <c r="AT87"/>
      <c r="AU87"/>
      <c r="AV87"/>
      <c r="AW87"/>
      <c r="AX87"/>
      <c r="AY87"/>
      <c r="AZ87"/>
      <c r="BA87"/>
      <c r="BB87"/>
      <c r="BC87"/>
      <c r="BD87"/>
      <c r="BE87"/>
      <c r="BF87"/>
      <c r="BG87"/>
      <c r="BH87"/>
      <c r="BI87"/>
      <c r="BJ87"/>
      <c r="BK87"/>
      <c r="BL87"/>
      <c r="BM87"/>
      <c r="BN87"/>
    </row>
    <row r="88" spans="3:66" x14ac:dyDescent="0.3">
      <c r="C88" s="253" t="s">
        <v>1232</v>
      </c>
      <c r="D88" s="244">
        <v>337</v>
      </c>
      <c r="E88" s="245">
        <v>177</v>
      </c>
      <c r="F88" s="221">
        <v>0.52522255192878342</v>
      </c>
      <c r="G88" s="219">
        <v>40</v>
      </c>
      <c r="H88" s="221">
        <v>0.11869436201780416</v>
      </c>
      <c r="I88" s="219">
        <v>217</v>
      </c>
      <c r="J88" s="221">
        <v>0.64391691394658757</v>
      </c>
      <c r="K88" s="249">
        <v>31</v>
      </c>
      <c r="L88" s="248">
        <v>4</v>
      </c>
      <c r="M88" s="208">
        <v>0.12903225806451613</v>
      </c>
      <c r="N88" s="236">
        <v>0</v>
      </c>
      <c r="O88" s="208">
        <v>0</v>
      </c>
      <c r="P88" s="236">
        <v>4</v>
      </c>
      <c r="Q88" s="208">
        <v>0.12903225806451613</v>
      </c>
      <c r="R88" s="228">
        <v>300</v>
      </c>
      <c r="S88" s="251">
        <v>172</v>
      </c>
      <c r="T88" s="211">
        <v>0.57333333333333336</v>
      </c>
      <c r="U88" s="239">
        <v>39</v>
      </c>
      <c r="V88" s="323">
        <v>0.13</v>
      </c>
      <c r="W88" s="239">
        <v>211</v>
      </c>
      <c r="X88" s="211">
        <v>0.70333333333333337</v>
      </c>
      <c r="Y88"/>
      <c r="AA88"/>
      <c r="AC88"/>
      <c r="AE88"/>
      <c r="AG88"/>
      <c r="AI88"/>
      <c r="AK88"/>
      <c r="AL88"/>
      <c r="AM88"/>
      <c r="AN88"/>
      <c r="AO88"/>
      <c r="AP88"/>
      <c r="AQ88"/>
      <c r="AR88"/>
      <c r="AS88"/>
      <c r="AT88"/>
      <c r="AU88"/>
      <c r="AV88"/>
      <c r="AW88"/>
      <c r="AX88"/>
      <c r="AY88"/>
      <c r="AZ88"/>
      <c r="BA88"/>
      <c r="BB88"/>
      <c r="BC88"/>
      <c r="BD88"/>
      <c r="BE88"/>
      <c r="BF88"/>
      <c r="BG88"/>
      <c r="BH88"/>
      <c r="BI88"/>
      <c r="BJ88"/>
      <c r="BK88"/>
      <c r="BL88"/>
      <c r="BM88"/>
      <c r="BN88"/>
    </row>
    <row r="89" spans="3:66" x14ac:dyDescent="0.3">
      <c r="C89" s="253" t="s">
        <v>1233</v>
      </c>
      <c r="D89" s="244">
        <v>371</v>
      </c>
      <c r="E89" s="245">
        <v>180</v>
      </c>
      <c r="F89" s="221">
        <v>0.48517520215633425</v>
      </c>
      <c r="G89" s="219">
        <v>53</v>
      </c>
      <c r="H89" s="221">
        <v>0.14285714285714285</v>
      </c>
      <c r="I89" s="219">
        <v>233</v>
      </c>
      <c r="J89" s="221">
        <v>0.62803234501347704</v>
      </c>
      <c r="K89" s="249">
        <v>40</v>
      </c>
      <c r="L89" s="248">
        <v>7</v>
      </c>
      <c r="M89" s="208">
        <v>0.17499999999999999</v>
      </c>
      <c r="N89" s="236">
        <v>1</v>
      </c>
      <c r="O89" s="208">
        <v>2.5000000000000001E-2</v>
      </c>
      <c r="P89" s="236">
        <v>8</v>
      </c>
      <c r="Q89" s="208">
        <v>0.2</v>
      </c>
      <c r="R89" s="228">
        <v>330</v>
      </c>
      <c r="S89" s="251">
        <v>173</v>
      </c>
      <c r="T89" s="211">
        <v>0.52424242424242429</v>
      </c>
      <c r="U89" s="239">
        <v>52</v>
      </c>
      <c r="V89" s="323">
        <v>0.15757575757575756</v>
      </c>
      <c r="W89" s="239">
        <v>225</v>
      </c>
      <c r="X89" s="211">
        <v>0.68181818181818177</v>
      </c>
      <c r="Y89"/>
      <c r="AA89"/>
      <c r="AC89"/>
      <c r="AE89"/>
      <c r="AG89"/>
      <c r="AI89"/>
      <c r="AK89"/>
      <c r="AL89"/>
      <c r="AM89"/>
      <c r="AN89"/>
      <c r="AO89"/>
      <c r="AP89"/>
      <c r="AQ89"/>
      <c r="AR89"/>
      <c r="AS89"/>
      <c r="AT89"/>
      <c r="AU89"/>
      <c r="AV89"/>
      <c r="AW89"/>
      <c r="AX89"/>
      <c r="AY89"/>
      <c r="AZ89"/>
      <c r="BA89"/>
      <c r="BB89"/>
      <c r="BC89"/>
      <c r="BD89"/>
      <c r="BE89"/>
      <c r="BF89"/>
      <c r="BG89"/>
      <c r="BH89"/>
      <c r="BI89"/>
      <c r="BJ89"/>
      <c r="BK89"/>
      <c r="BL89"/>
      <c r="BM89"/>
      <c r="BN89"/>
    </row>
    <row r="90" spans="3:66" x14ac:dyDescent="0.3">
      <c r="C90" s="253" t="s">
        <v>1234</v>
      </c>
      <c r="D90" s="244">
        <v>312</v>
      </c>
      <c r="E90" s="245">
        <v>149</v>
      </c>
      <c r="F90" s="221">
        <v>0.47756410256410259</v>
      </c>
      <c r="G90" s="219">
        <v>53</v>
      </c>
      <c r="H90" s="221">
        <v>0.16987179487179488</v>
      </c>
      <c r="I90" s="219">
        <v>202</v>
      </c>
      <c r="J90" s="221">
        <v>0.64743589743589747</v>
      </c>
      <c r="K90" s="249">
        <v>23</v>
      </c>
      <c r="L90" s="248">
        <v>5</v>
      </c>
      <c r="M90" s="208">
        <v>0.21739130434782608</v>
      </c>
      <c r="N90" s="236">
        <v>1</v>
      </c>
      <c r="O90" s="208">
        <v>4.3478260869565216E-2</v>
      </c>
      <c r="P90" s="236">
        <v>6</v>
      </c>
      <c r="Q90" s="208">
        <v>0.2608695652173913</v>
      </c>
      <c r="R90" s="228">
        <v>289</v>
      </c>
      <c r="S90" s="251">
        <v>144</v>
      </c>
      <c r="T90" s="211">
        <v>0.4982698961937716</v>
      </c>
      <c r="U90" s="239">
        <v>52</v>
      </c>
      <c r="V90" s="323">
        <v>0.17993079584775087</v>
      </c>
      <c r="W90" s="239">
        <v>196</v>
      </c>
      <c r="X90" s="211">
        <v>0.67820069204152245</v>
      </c>
      <c r="Y90"/>
      <c r="AA90"/>
      <c r="AC90"/>
      <c r="AE90"/>
      <c r="AG90"/>
      <c r="AI90"/>
      <c r="AK90"/>
      <c r="AL90"/>
      <c r="AM90"/>
      <c r="AN90"/>
      <c r="AO90"/>
      <c r="AP90"/>
      <c r="AQ90"/>
      <c r="AR90"/>
      <c r="AS90"/>
      <c r="AT90"/>
      <c r="AU90"/>
      <c r="AV90"/>
      <c r="AW90"/>
      <c r="AX90"/>
      <c r="AY90"/>
      <c r="AZ90"/>
      <c r="BA90"/>
      <c r="BB90"/>
      <c r="BC90"/>
      <c r="BD90"/>
      <c r="BE90"/>
      <c r="BF90"/>
      <c r="BG90"/>
      <c r="BH90"/>
      <c r="BI90"/>
      <c r="BJ90"/>
      <c r="BK90"/>
      <c r="BL90"/>
      <c r="BM90"/>
      <c r="BN90"/>
    </row>
    <row r="91" spans="3:66" x14ac:dyDescent="0.3">
      <c r="C91" s="253" t="s">
        <v>1235</v>
      </c>
      <c r="D91" s="244">
        <v>888</v>
      </c>
      <c r="E91" s="245">
        <v>468</v>
      </c>
      <c r="F91" s="221">
        <v>0.52702702702702697</v>
      </c>
      <c r="G91" s="219">
        <v>144</v>
      </c>
      <c r="H91" s="221">
        <v>0.16216216216216217</v>
      </c>
      <c r="I91" s="219">
        <v>612</v>
      </c>
      <c r="J91" s="221">
        <v>0.68918918918918914</v>
      </c>
      <c r="K91" s="249">
        <v>38</v>
      </c>
      <c r="L91" s="248">
        <v>7</v>
      </c>
      <c r="M91" s="208">
        <v>0.18421052631578946</v>
      </c>
      <c r="N91" s="236">
        <v>0</v>
      </c>
      <c r="O91" s="208">
        <v>0</v>
      </c>
      <c r="P91" s="236">
        <v>7</v>
      </c>
      <c r="Q91" s="208">
        <v>0.18421052631578946</v>
      </c>
      <c r="R91" s="228">
        <v>848</v>
      </c>
      <c r="S91" s="251">
        <v>461</v>
      </c>
      <c r="T91" s="211">
        <v>0.54363207547169812</v>
      </c>
      <c r="U91" s="239">
        <v>144</v>
      </c>
      <c r="V91" s="323">
        <v>0.16981132075471697</v>
      </c>
      <c r="W91" s="239">
        <v>605</v>
      </c>
      <c r="X91" s="211">
        <v>0.71344339622641506</v>
      </c>
      <c r="Y91"/>
      <c r="AA91"/>
      <c r="AC91"/>
      <c r="AE91"/>
      <c r="AG91"/>
      <c r="AI91"/>
      <c r="AK91"/>
      <c r="AL91"/>
      <c r="AM91"/>
      <c r="AN91"/>
      <c r="AO91"/>
      <c r="AP91"/>
      <c r="AQ91"/>
      <c r="AR91"/>
      <c r="AS91"/>
      <c r="AT91"/>
      <c r="AU91"/>
      <c r="AV91"/>
      <c r="AW91"/>
      <c r="AX91"/>
      <c r="AY91"/>
      <c r="AZ91"/>
      <c r="BA91"/>
      <c r="BB91"/>
      <c r="BC91"/>
      <c r="BD91"/>
      <c r="BE91"/>
      <c r="BF91"/>
      <c r="BG91"/>
      <c r="BH91"/>
      <c r="BI91"/>
      <c r="BJ91"/>
      <c r="BK91"/>
      <c r="BL91"/>
      <c r="BM91"/>
      <c r="BN91"/>
    </row>
    <row r="92" spans="3:66" x14ac:dyDescent="0.3">
      <c r="C92" s="253" t="s">
        <v>1236</v>
      </c>
      <c r="D92" s="244">
        <v>267</v>
      </c>
      <c r="E92" s="245">
        <v>106</v>
      </c>
      <c r="F92" s="221">
        <v>0.39700374531835209</v>
      </c>
      <c r="G92" s="219">
        <v>49</v>
      </c>
      <c r="H92" s="221">
        <v>0.18352059925093633</v>
      </c>
      <c r="I92" s="219">
        <v>155</v>
      </c>
      <c r="J92" s="221">
        <v>0.58052434456928836</v>
      </c>
      <c r="K92" s="249">
        <v>31</v>
      </c>
      <c r="L92" s="248">
        <v>6</v>
      </c>
      <c r="M92" s="208">
        <v>0.19354838709677419</v>
      </c>
      <c r="N92" s="236">
        <v>2</v>
      </c>
      <c r="O92" s="208">
        <v>6.4516129032258063E-2</v>
      </c>
      <c r="P92" s="236">
        <v>8</v>
      </c>
      <c r="Q92" s="208">
        <v>0.25806451612903225</v>
      </c>
      <c r="R92" s="228">
        <v>235</v>
      </c>
      <c r="S92" s="251">
        <v>99</v>
      </c>
      <c r="T92" s="211">
        <v>0.42127659574468085</v>
      </c>
      <c r="U92" s="239">
        <v>47</v>
      </c>
      <c r="V92" s="323">
        <v>0.2</v>
      </c>
      <c r="W92" s="239">
        <v>146</v>
      </c>
      <c r="X92" s="211">
        <v>0.62127659574468086</v>
      </c>
      <c r="Y92"/>
      <c r="AA92"/>
      <c r="AC92"/>
      <c r="AE92"/>
      <c r="AG92"/>
      <c r="AI92"/>
      <c r="AK92"/>
      <c r="AL92"/>
      <c r="AM92"/>
      <c r="AN92"/>
      <c r="AO92"/>
      <c r="AP92"/>
      <c r="AQ92"/>
      <c r="AR92"/>
      <c r="AS92"/>
      <c r="AT92"/>
      <c r="AU92"/>
      <c r="AV92"/>
      <c r="AW92"/>
      <c r="AX92"/>
      <c r="AY92"/>
      <c r="AZ92"/>
      <c r="BA92"/>
      <c r="BB92"/>
      <c r="BC92"/>
      <c r="BD92"/>
      <c r="BE92"/>
      <c r="BF92"/>
      <c r="BG92"/>
      <c r="BH92"/>
      <c r="BI92"/>
      <c r="BJ92"/>
      <c r="BK92"/>
      <c r="BL92"/>
      <c r="BM92"/>
      <c r="BN92"/>
    </row>
    <row r="93" spans="3:66" x14ac:dyDescent="0.3">
      <c r="C93" s="252" t="s">
        <v>205</v>
      </c>
      <c r="D93" s="244">
        <v>1497</v>
      </c>
      <c r="E93" s="245">
        <v>813</v>
      </c>
      <c r="F93" s="221">
        <v>0.54308617234468937</v>
      </c>
      <c r="G93" s="219">
        <v>224</v>
      </c>
      <c r="H93" s="221">
        <v>0.14963259853039412</v>
      </c>
      <c r="I93" s="219">
        <v>1037</v>
      </c>
      <c r="J93" s="221">
        <v>0.69271877087508349</v>
      </c>
      <c r="K93" s="249">
        <v>100</v>
      </c>
      <c r="L93" s="248">
        <v>28</v>
      </c>
      <c r="M93" s="208">
        <v>0.28000000000000003</v>
      </c>
      <c r="N93" s="236">
        <v>2</v>
      </c>
      <c r="O93" s="208">
        <v>0.02</v>
      </c>
      <c r="P93" s="236">
        <v>30</v>
      </c>
      <c r="Q93" s="208">
        <v>0.3</v>
      </c>
      <c r="R93" s="228">
        <v>1379</v>
      </c>
      <c r="S93" s="251">
        <v>779</v>
      </c>
      <c r="T93" s="211">
        <v>0.56490210297316901</v>
      </c>
      <c r="U93" s="239">
        <v>221</v>
      </c>
      <c r="V93" s="323">
        <v>0.16026105873821611</v>
      </c>
      <c r="W93" s="239">
        <v>1000</v>
      </c>
      <c r="X93" s="211">
        <v>0.72516316171138506</v>
      </c>
      <c r="Y93"/>
      <c r="AA93"/>
      <c r="AC93"/>
      <c r="AE93"/>
      <c r="AG93"/>
      <c r="AI93"/>
      <c r="AK93"/>
      <c r="AL93"/>
      <c r="AM93"/>
      <c r="AN93"/>
      <c r="AO93"/>
      <c r="AP93"/>
      <c r="AQ93"/>
      <c r="AR93"/>
      <c r="AS93"/>
      <c r="AT93"/>
      <c r="AU93"/>
      <c r="AV93"/>
      <c r="AW93"/>
      <c r="AX93"/>
      <c r="AY93"/>
      <c r="AZ93"/>
      <c r="BA93"/>
      <c r="BB93"/>
      <c r="BC93"/>
      <c r="BD93"/>
      <c r="BE93"/>
      <c r="BF93"/>
      <c r="BG93"/>
      <c r="BH93"/>
      <c r="BI93"/>
      <c r="BJ93"/>
      <c r="BK93"/>
      <c r="BL93"/>
      <c r="BM93"/>
      <c r="BN93"/>
    </row>
    <row r="94" spans="3:66" x14ac:dyDescent="0.3">
      <c r="C94" s="253" t="s">
        <v>1237</v>
      </c>
      <c r="D94" s="244">
        <v>203</v>
      </c>
      <c r="E94" s="245">
        <v>105</v>
      </c>
      <c r="F94" s="221">
        <v>0.51724137931034486</v>
      </c>
      <c r="G94" s="219">
        <v>31</v>
      </c>
      <c r="H94" s="221">
        <v>0.15270935960591134</v>
      </c>
      <c r="I94" s="219">
        <v>136</v>
      </c>
      <c r="J94" s="221">
        <v>0.66995073891625612</v>
      </c>
      <c r="K94" s="249">
        <v>18</v>
      </c>
      <c r="L94" s="248">
        <v>4</v>
      </c>
      <c r="M94" s="208">
        <v>0.22222222222222221</v>
      </c>
      <c r="N94" s="236">
        <v>0</v>
      </c>
      <c r="O94" s="208">
        <v>0</v>
      </c>
      <c r="P94" s="236">
        <v>4</v>
      </c>
      <c r="Q94" s="208">
        <v>0.22222222222222221</v>
      </c>
      <c r="R94" s="228">
        <v>183</v>
      </c>
      <c r="S94" s="251">
        <v>101</v>
      </c>
      <c r="T94" s="211">
        <v>0.55191256830601088</v>
      </c>
      <c r="U94" s="239">
        <v>30</v>
      </c>
      <c r="V94" s="323">
        <v>0.16393442622950818</v>
      </c>
      <c r="W94" s="239">
        <v>131</v>
      </c>
      <c r="X94" s="211">
        <v>0.71584699453551914</v>
      </c>
      <c r="Y94"/>
      <c r="AA94"/>
      <c r="AC94"/>
      <c r="AE94"/>
      <c r="AG94"/>
      <c r="AI94"/>
      <c r="AK94"/>
      <c r="AL94"/>
      <c r="AM94"/>
      <c r="AN94"/>
      <c r="AO94"/>
      <c r="AP94"/>
      <c r="AQ94"/>
      <c r="AR94"/>
      <c r="AS94"/>
      <c r="AT94"/>
      <c r="AU94"/>
      <c r="AV94"/>
      <c r="AW94"/>
      <c r="AX94"/>
      <c r="AY94"/>
      <c r="AZ94"/>
      <c r="BA94"/>
      <c r="BB94"/>
      <c r="BC94"/>
      <c r="BD94"/>
      <c r="BE94"/>
      <c r="BF94"/>
      <c r="BG94"/>
      <c r="BH94"/>
      <c r="BI94"/>
      <c r="BJ94"/>
      <c r="BK94"/>
      <c r="BL94"/>
      <c r="BM94"/>
      <c r="BN94"/>
    </row>
    <row r="95" spans="3:66" x14ac:dyDescent="0.3">
      <c r="C95" s="253" t="s">
        <v>1238</v>
      </c>
      <c r="D95" s="244">
        <v>713</v>
      </c>
      <c r="E95" s="245">
        <v>408</v>
      </c>
      <c r="F95" s="221">
        <v>0.57223001402524543</v>
      </c>
      <c r="G95" s="219">
        <v>97</v>
      </c>
      <c r="H95" s="221">
        <v>0.13604488078541374</v>
      </c>
      <c r="I95" s="219">
        <v>505</v>
      </c>
      <c r="J95" s="221">
        <v>0.70827489481065919</v>
      </c>
      <c r="K95" s="249">
        <v>35</v>
      </c>
      <c r="L95" s="248">
        <v>12</v>
      </c>
      <c r="M95" s="208">
        <v>0.34285714285714286</v>
      </c>
      <c r="N95" s="236">
        <v>1</v>
      </c>
      <c r="O95" s="208">
        <v>2.8571428571428571E-2</v>
      </c>
      <c r="P95" s="236">
        <v>13</v>
      </c>
      <c r="Q95" s="208">
        <v>0.37142857142857144</v>
      </c>
      <c r="R95" s="228">
        <v>668</v>
      </c>
      <c r="S95" s="251">
        <v>391</v>
      </c>
      <c r="T95" s="211">
        <v>0.58532934131736525</v>
      </c>
      <c r="U95" s="239">
        <v>96</v>
      </c>
      <c r="V95" s="323">
        <v>0.1437125748502994</v>
      </c>
      <c r="W95" s="239">
        <v>487</v>
      </c>
      <c r="X95" s="211">
        <v>0.72904191616766467</v>
      </c>
      <c r="Y95"/>
      <c r="AA95"/>
      <c r="AC95"/>
      <c r="AE95"/>
      <c r="AG95"/>
      <c r="AI95"/>
      <c r="AK95"/>
      <c r="AL95"/>
      <c r="AM95"/>
      <c r="AN95"/>
      <c r="AO95"/>
      <c r="AP95"/>
      <c r="AQ95"/>
      <c r="AR95"/>
      <c r="AS95"/>
      <c r="AT95"/>
      <c r="AU95"/>
      <c r="AV95"/>
      <c r="AW95"/>
      <c r="AX95"/>
      <c r="AY95"/>
      <c r="AZ95"/>
      <c r="BA95"/>
      <c r="BB95"/>
      <c r="BC95"/>
      <c r="BD95"/>
      <c r="BE95"/>
      <c r="BF95"/>
      <c r="BG95"/>
      <c r="BH95"/>
      <c r="BI95"/>
      <c r="BJ95"/>
      <c r="BK95"/>
      <c r="BL95"/>
      <c r="BM95"/>
      <c r="BN95"/>
    </row>
    <row r="96" spans="3:66" x14ac:dyDescent="0.3">
      <c r="C96" s="253" t="s">
        <v>1239</v>
      </c>
      <c r="D96" s="244">
        <v>581</v>
      </c>
      <c r="E96" s="245">
        <v>300</v>
      </c>
      <c r="F96" s="221">
        <v>0.51635111876075734</v>
      </c>
      <c r="G96" s="219">
        <v>96</v>
      </c>
      <c r="H96" s="221">
        <v>0.16523235800344235</v>
      </c>
      <c r="I96" s="219">
        <v>396</v>
      </c>
      <c r="J96" s="221">
        <v>0.68158347676419961</v>
      </c>
      <c r="K96" s="249">
        <v>47</v>
      </c>
      <c r="L96" s="248">
        <v>12</v>
      </c>
      <c r="M96" s="208">
        <v>0.25531914893617019</v>
      </c>
      <c r="N96" s="236">
        <v>1</v>
      </c>
      <c r="O96" s="208">
        <v>2.1276595744680851E-2</v>
      </c>
      <c r="P96" s="236">
        <v>13</v>
      </c>
      <c r="Q96" s="208">
        <v>0.27659574468085107</v>
      </c>
      <c r="R96" s="228">
        <v>528</v>
      </c>
      <c r="S96" s="251">
        <v>287</v>
      </c>
      <c r="T96" s="211">
        <v>0.54356060606060608</v>
      </c>
      <c r="U96" s="239">
        <v>95</v>
      </c>
      <c r="V96" s="323">
        <v>0.17992424242424243</v>
      </c>
      <c r="W96" s="239">
        <v>382</v>
      </c>
      <c r="X96" s="211">
        <v>0.72348484848484851</v>
      </c>
      <c r="Y96"/>
      <c r="AA96"/>
      <c r="AC96"/>
      <c r="AE96"/>
      <c r="AG96"/>
      <c r="AI96"/>
      <c r="AK96"/>
      <c r="AL96"/>
      <c r="AM96"/>
      <c r="AN96"/>
      <c r="AO96"/>
      <c r="AP96"/>
      <c r="AQ96"/>
      <c r="AR96"/>
      <c r="AS96"/>
      <c r="AT96"/>
      <c r="AU96"/>
      <c r="AV96"/>
      <c r="AW96"/>
      <c r="AX96"/>
      <c r="AY96"/>
      <c r="AZ96"/>
      <c r="BA96"/>
      <c r="BB96"/>
      <c r="BC96"/>
      <c r="BD96"/>
      <c r="BE96"/>
      <c r="BF96"/>
      <c r="BG96"/>
      <c r="BH96"/>
      <c r="BI96"/>
      <c r="BJ96"/>
      <c r="BK96"/>
      <c r="BL96"/>
      <c r="BM96"/>
      <c r="BN96"/>
    </row>
    <row r="97" spans="3:66" x14ac:dyDescent="0.3">
      <c r="C97" s="252" t="s">
        <v>212</v>
      </c>
      <c r="D97" s="244">
        <v>1851</v>
      </c>
      <c r="E97" s="245">
        <v>998</v>
      </c>
      <c r="F97" s="221">
        <v>0.53916801728795249</v>
      </c>
      <c r="G97" s="219">
        <v>276</v>
      </c>
      <c r="H97" s="221">
        <v>0.14910858995137763</v>
      </c>
      <c r="I97" s="219">
        <v>1274</v>
      </c>
      <c r="J97" s="221">
        <v>0.68827660723933004</v>
      </c>
      <c r="K97" s="249">
        <v>123</v>
      </c>
      <c r="L97" s="248">
        <v>29</v>
      </c>
      <c r="M97" s="208">
        <v>0.23577235772357724</v>
      </c>
      <c r="N97" s="236">
        <v>4</v>
      </c>
      <c r="O97" s="208">
        <v>3.2520325203252036E-2</v>
      </c>
      <c r="P97" s="236">
        <v>33</v>
      </c>
      <c r="Q97" s="208">
        <v>0.26829268292682928</v>
      </c>
      <c r="R97" s="228">
        <v>1709</v>
      </c>
      <c r="S97" s="251">
        <v>958</v>
      </c>
      <c r="T97" s="211">
        <v>0.56056173200702164</v>
      </c>
      <c r="U97" s="239">
        <v>271</v>
      </c>
      <c r="V97" s="323">
        <v>0.15857226448215331</v>
      </c>
      <c r="W97" s="239">
        <v>1229</v>
      </c>
      <c r="X97" s="211">
        <v>0.71913399648917498</v>
      </c>
      <c r="Y97"/>
      <c r="AA97"/>
      <c r="AC97"/>
      <c r="AE97"/>
      <c r="AG97"/>
      <c r="AI97"/>
      <c r="AK97"/>
      <c r="AL97"/>
      <c r="AM97"/>
      <c r="AN97"/>
      <c r="AO97"/>
      <c r="AP97"/>
      <c r="AQ97"/>
      <c r="AR97"/>
      <c r="AS97"/>
      <c r="AT97"/>
      <c r="AU97"/>
      <c r="AV97"/>
      <c r="AW97"/>
      <c r="AX97"/>
      <c r="AY97"/>
      <c r="AZ97"/>
      <c r="BA97"/>
      <c r="BB97"/>
      <c r="BC97"/>
      <c r="BD97"/>
      <c r="BE97"/>
      <c r="BF97"/>
      <c r="BG97"/>
      <c r="BH97"/>
      <c r="BI97"/>
      <c r="BJ97"/>
      <c r="BK97"/>
      <c r="BL97"/>
      <c r="BM97"/>
      <c r="BN97"/>
    </row>
    <row r="98" spans="3:66" x14ac:dyDescent="0.3">
      <c r="C98" s="253" t="s">
        <v>1240</v>
      </c>
      <c r="D98" s="244">
        <v>359</v>
      </c>
      <c r="E98" s="245">
        <v>227</v>
      </c>
      <c r="F98" s="221">
        <v>0.63231197771587744</v>
      </c>
      <c r="G98" s="219">
        <v>52</v>
      </c>
      <c r="H98" s="221">
        <v>0.14484679665738162</v>
      </c>
      <c r="I98" s="219">
        <v>279</v>
      </c>
      <c r="J98" s="221">
        <v>0.77715877437325909</v>
      </c>
      <c r="K98" s="249">
        <v>24</v>
      </c>
      <c r="L98" s="248">
        <v>8</v>
      </c>
      <c r="M98" s="208">
        <v>0.33333333333333331</v>
      </c>
      <c r="N98" s="236">
        <v>0</v>
      </c>
      <c r="O98" s="208">
        <v>0</v>
      </c>
      <c r="P98" s="236">
        <v>8</v>
      </c>
      <c r="Q98" s="208">
        <v>0.33333333333333331</v>
      </c>
      <c r="R98" s="228">
        <v>333</v>
      </c>
      <c r="S98" s="251">
        <v>217</v>
      </c>
      <c r="T98" s="211">
        <v>0.65165165165165162</v>
      </c>
      <c r="U98" s="239">
        <v>52</v>
      </c>
      <c r="V98" s="323">
        <v>0.15615615615615616</v>
      </c>
      <c r="W98" s="239">
        <v>269</v>
      </c>
      <c r="X98" s="211">
        <v>0.80780780780780781</v>
      </c>
      <c r="Y98"/>
      <c r="AA98"/>
      <c r="AC98"/>
      <c r="AE98"/>
      <c r="AG98"/>
      <c r="AI98"/>
      <c r="AK98"/>
      <c r="AL98"/>
      <c r="AM98"/>
      <c r="AN98"/>
      <c r="AO98"/>
      <c r="AP98"/>
      <c r="AQ98"/>
      <c r="AR98"/>
      <c r="AS98"/>
      <c r="AT98"/>
      <c r="AU98"/>
      <c r="AV98"/>
      <c r="AW98"/>
      <c r="AX98"/>
      <c r="AY98"/>
      <c r="AZ98"/>
      <c r="BA98"/>
      <c r="BB98"/>
      <c r="BC98"/>
      <c r="BD98"/>
      <c r="BE98"/>
      <c r="BF98"/>
      <c r="BG98"/>
      <c r="BH98"/>
      <c r="BI98"/>
      <c r="BJ98"/>
      <c r="BK98"/>
      <c r="BL98"/>
      <c r="BM98"/>
      <c r="BN98"/>
    </row>
    <row r="99" spans="3:66" x14ac:dyDescent="0.3">
      <c r="C99" s="253" t="s">
        <v>1242</v>
      </c>
      <c r="D99" s="244">
        <v>66</v>
      </c>
      <c r="E99" s="245">
        <v>40</v>
      </c>
      <c r="F99" s="221">
        <v>0.60606060606060608</v>
      </c>
      <c r="G99" s="219">
        <v>6</v>
      </c>
      <c r="H99" s="221">
        <v>9.0909090909090912E-2</v>
      </c>
      <c r="I99" s="219">
        <v>46</v>
      </c>
      <c r="J99" s="221">
        <v>0.69696969696969702</v>
      </c>
      <c r="K99" s="249">
        <v>5</v>
      </c>
      <c r="L99" s="248">
        <v>2</v>
      </c>
      <c r="M99" s="208">
        <v>0.4</v>
      </c>
      <c r="N99" s="236">
        <v>0</v>
      </c>
      <c r="O99" s="208">
        <v>0</v>
      </c>
      <c r="P99" s="236">
        <v>2</v>
      </c>
      <c r="Q99" s="208">
        <v>0.4</v>
      </c>
      <c r="R99" s="228">
        <v>58</v>
      </c>
      <c r="S99" s="251">
        <v>36</v>
      </c>
      <c r="T99" s="211">
        <v>0.62068965517241381</v>
      </c>
      <c r="U99" s="239">
        <v>5</v>
      </c>
      <c r="V99" s="323">
        <v>8.6206896551724144E-2</v>
      </c>
      <c r="W99" s="239">
        <v>41</v>
      </c>
      <c r="X99" s="211">
        <v>0.7068965517241379</v>
      </c>
      <c r="Y99"/>
      <c r="AA99"/>
      <c r="AC99"/>
      <c r="AE99"/>
      <c r="AG99"/>
      <c r="AI99"/>
      <c r="AK99"/>
      <c r="AL99"/>
      <c r="AM99"/>
      <c r="AN99"/>
      <c r="AO99"/>
      <c r="AP99"/>
      <c r="AQ99"/>
      <c r="AR99"/>
      <c r="AS99"/>
      <c r="AT99"/>
      <c r="AU99"/>
      <c r="AV99"/>
      <c r="AW99"/>
      <c r="AX99"/>
      <c r="AY99"/>
      <c r="AZ99"/>
      <c r="BA99"/>
      <c r="BB99"/>
      <c r="BC99"/>
      <c r="BD99"/>
      <c r="BE99"/>
      <c r="BF99"/>
      <c r="BG99"/>
      <c r="BH99"/>
      <c r="BI99"/>
      <c r="BJ99"/>
      <c r="BK99"/>
      <c r="BL99"/>
      <c r="BM99"/>
      <c r="BN99"/>
    </row>
    <row r="100" spans="3:66" x14ac:dyDescent="0.3">
      <c r="C100" s="253" t="s">
        <v>1241</v>
      </c>
      <c r="D100" s="244">
        <v>713</v>
      </c>
      <c r="E100" s="245">
        <v>388</v>
      </c>
      <c r="F100" s="221">
        <v>0.54417952314165496</v>
      </c>
      <c r="G100" s="219">
        <v>101</v>
      </c>
      <c r="H100" s="221">
        <v>0.14165497896213183</v>
      </c>
      <c r="I100" s="219">
        <v>489</v>
      </c>
      <c r="J100" s="221">
        <v>0.68583450210378682</v>
      </c>
      <c r="K100" s="249">
        <v>42</v>
      </c>
      <c r="L100" s="248">
        <v>9</v>
      </c>
      <c r="M100" s="208">
        <v>0.21428571428571427</v>
      </c>
      <c r="N100" s="236">
        <v>1</v>
      </c>
      <c r="O100" s="208">
        <v>2.3809523809523808E-2</v>
      </c>
      <c r="P100" s="236">
        <v>10</v>
      </c>
      <c r="Q100" s="208">
        <v>0.23809523809523808</v>
      </c>
      <c r="R100" s="228">
        <v>662</v>
      </c>
      <c r="S100" s="251">
        <v>375</v>
      </c>
      <c r="T100" s="211">
        <v>0.56646525679758308</v>
      </c>
      <c r="U100" s="239">
        <v>100</v>
      </c>
      <c r="V100" s="323">
        <v>0.15105740181268881</v>
      </c>
      <c r="W100" s="239">
        <v>475</v>
      </c>
      <c r="X100" s="211">
        <v>0.71752265861027187</v>
      </c>
      <c r="Y100"/>
      <c r="AA100"/>
      <c r="AC100"/>
      <c r="AE100"/>
      <c r="AG100"/>
      <c r="AI100"/>
      <c r="AK100"/>
      <c r="AL100"/>
      <c r="AM100"/>
      <c r="AN100"/>
      <c r="AO100"/>
      <c r="AP100"/>
      <c r="AQ100"/>
      <c r="AR100"/>
      <c r="AS100"/>
      <c r="AT100"/>
      <c r="AU100"/>
      <c r="AV100"/>
      <c r="AW100"/>
      <c r="AX100"/>
      <c r="AY100"/>
      <c r="AZ100"/>
      <c r="BA100"/>
      <c r="BB100"/>
      <c r="BC100"/>
      <c r="BD100"/>
      <c r="BE100"/>
      <c r="BF100"/>
      <c r="BG100"/>
      <c r="BH100"/>
      <c r="BI100"/>
      <c r="BJ100"/>
      <c r="BK100"/>
      <c r="BL100"/>
      <c r="BM100"/>
      <c r="BN100"/>
    </row>
    <row r="101" spans="3:66" x14ac:dyDescent="0.3">
      <c r="C101" s="253" t="s">
        <v>1243</v>
      </c>
      <c r="D101" s="244">
        <v>504</v>
      </c>
      <c r="E101" s="245">
        <v>234</v>
      </c>
      <c r="F101" s="221">
        <v>0.4642857142857143</v>
      </c>
      <c r="G101" s="219">
        <v>84</v>
      </c>
      <c r="H101" s="221">
        <v>0.16666666666666666</v>
      </c>
      <c r="I101" s="219">
        <v>318</v>
      </c>
      <c r="J101" s="221">
        <v>0.63095238095238093</v>
      </c>
      <c r="K101" s="249">
        <v>27</v>
      </c>
      <c r="L101" s="248">
        <v>6</v>
      </c>
      <c r="M101" s="208">
        <v>0.22222222222222221</v>
      </c>
      <c r="N101" s="236">
        <v>1</v>
      </c>
      <c r="O101" s="208">
        <v>3.7037037037037035E-2</v>
      </c>
      <c r="P101" s="236">
        <v>7</v>
      </c>
      <c r="Q101" s="208">
        <v>0.25925925925925924</v>
      </c>
      <c r="R101" s="228">
        <v>472</v>
      </c>
      <c r="S101" s="251">
        <v>225</v>
      </c>
      <c r="T101" s="211">
        <v>0.47669491525423729</v>
      </c>
      <c r="U101" s="239">
        <v>83</v>
      </c>
      <c r="V101" s="323">
        <v>0.17584745762711865</v>
      </c>
      <c r="W101" s="239">
        <v>308</v>
      </c>
      <c r="X101" s="211">
        <v>0.65254237288135597</v>
      </c>
      <c r="Y101"/>
      <c r="AA101"/>
      <c r="AC101"/>
      <c r="AE101"/>
      <c r="AG101"/>
      <c r="AI101"/>
      <c r="AK101"/>
      <c r="AL101"/>
      <c r="AM101"/>
      <c r="AN101"/>
      <c r="AO101"/>
      <c r="AP101"/>
      <c r="AQ101"/>
      <c r="AR101"/>
      <c r="AS101"/>
      <c r="AT101"/>
      <c r="AU101"/>
      <c r="AV101"/>
      <c r="AW101"/>
      <c r="AX101"/>
      <c r="AY101"/>
      <c r="AZ101"/>
      <c r="BA101"/>
      <c r="BB101"/>
      <c r="BC101"/>
      <c r="BD101"/>
      <c r="BE101"/>
      <c r="BF101"/>
      <c r="BG101"/>
      <c r="BH101"/>
      <c r="BI101"/>
      <c r="BJ101"/>
      <c r="BK101"/>
      <c r="BL101"/>
      <c r="BM101"/>
      <c r="BN101"/>
    </row>
    <row r="102" spans="3:66" x14ac:dyDescent="0.3">
      <c r="C102" s="253" t="s">
        <v>1244</v>
      </c>
      <c r="D102" s="244">
        <v>209</v>
      </c>
      <c r="E102" s="245">
        <v>109</v>
      </c>
      <c r="F102" s="221">
        <v>0.52153110047846885</v>
      </c>
      <c r="G102" s="219">
        <v>33</v>
      </c>
      <c r="H102" s="221">
        <v>0.15789473684210525</v>
      </c>
      <c r="I102" s="219">
        <v>142</v>
      </c>
      <c r="J102" s="221">
        <v>0.67942583732057416</v>
      </c>
      <c r="K102" s="249">
        <v>25</v>
      </c>
      <c r="L102" s="248">
        <v>4</v>
      </c>
      <c r="M102" s="208">
        <v>0.16</v>
      </c>
      <c r="N102" s="236">
        <v>2</v>
      </c>
      <c r="O102" s="208">
        <v>0.08</v>
      </c>
      <c r="P102" s="236">
        <v>6</v>
      </c>
      <c r="Q102" s="208">
        <v>0.24</v>
      </c>
      <c r="R102" s="228">
        <v>184</v>
      </c>
      <c r="S102" s="251">
        <v>105</v>
      </c>
      <c r="T102" s="211">
        <v>0.57065217391304346</v>
      </c>
      <c r="U102" s="239">
        <v>31</v>
      </c>
      <c r="V102" s="323">
        <v>0.16847826086956522</v>
      </c>
      <c r="W102" s="239">
        <v>136</v>
      </c>
      <c r="X102" s="211">
        <v>0.73913043478260865</v>
      </c>
      <c r="Y102"/>
      <c r="AA102"/>
      <c r="AC102"/>
      <c r="AE102"/>
      <c r="AG102"/>
      <c r="AI102"/>
      <c r="AK102"/>
      <c r="AL102"/>
      <c r="AM102"/>
      <c r="AN102"/>
      <c r="AO102"/>
      <c r="AP102"/>
      <c r="AQ102"/>
      <c r="AR102"/>
      <c r="AS102"/>
      <c r="AT102"/>
      <c r="AU102"/>
      <c r="AV102"/>
      <c r="AW102"/>
      <c r="AX102"/>
      <c r="AY102"/>
      <c r="AZ102"/>
      <c r="BA102"/>
      <c r="BB102"/>
      <c r="BC102"/>
      <c r="BD102"/>
      <c r="BE102"/>
      <c r="BF102"/>
      <c r="BG102"/>
      <c r="BH102"/>
      <c r="BI102"/>
      <c r="BJ102"/>
      <c r="BK102"/>
      <c r="BL102"/>
      <c r="BM102"/>
      <c r="BN102"/>
    </row>
    <row r="103" spans="3:66" x14ac:dyDescent="0.3">
      <c r="C103" s="252" t="s">
        <v>222</v>
      </c>
      <c r="D103" s="244">
        <v>1509</v>
      </c>
      <c r="E103" s="245">
        <v>869</v>
      </c>
      <c r="F103" s="221">
        <v>0.57587806494367133</v>
      </c>
      <c r="G103" s="219">
        <v>254</v>
      </c>
      <c r="H103" s="221">
        <v>0.16832339297548046</v>
      </c>
      <c r="I103" s="219">
        <v>1123</v>
      </c>
      <c r="J103" s="221">
        <v>0.74420145791915171</v>
      </c>
      <c r="K103" s="249">
        <v>108</v>
      </c>
      <c r="L103" s="248">
        <v>27</v>
      </c>
      <c r="M103" s="208">
        <v>0.25</v>
      </c>
      <c r="N103" s="236">
        <v>4</v>
      </c>
      <c r="O103" s="208">
        <v>3.7037037037037035E-2</v>
      </c>
      <c r="P103" s="236">
        <v>31</v>
      </c>
      <c r="Q103" s="208">
        <v>0.28703703703703703</v>
      </c>
      <c r="R103" s="228">
        <v>1392</v>
      </c>
      <c r="S103" s="251">
        <v>840</v>
      </c>
      <c r="T103" s="211">
        <v>0.60344827586206895</v>
      </c>
      <c r="U103" s="239">
        <v>250</v>
      </c>
      <c r="V103" s="323">
        <v>0.17959770114942528</v>
      </c>
      <c r="W103" s="239">
        <v>1090</v>
      </c>
      <c r="X103" s="211">
        <v>0.78304597701149425</v>
      </c>
      <c r="Y103"/>
      <c r="AA103"/>
      <c r="AC103"/>
      <c r="AE103"/>
      <c r="AG103"/>
      <c r="AI103"/>
      <c r="AK103"/>
      <c r="AL103"/>
      <c r="AM103"/>
      <c r="AN103"/>
      <c r="AO103"/>
      <c r="AP103"/>
      <c r="AQ103"/>
      <c r="AR103"/>
      <c r="AS103"/>
      <c r="AT103"/>
      <c r="AU103"/>
      <c r="AV103"/>
      <c r="AW103"/>
      <c r="AX103"/>
      <c r="AY103"/>
      <c r="AZ103"/>
      <c r="BA103"/>
      <c r="BB103"/>
      <c r="BC103"/>
      <c r="BD103"/>
      <c r="BE103"/>
      <c r="BF103"/>
      <c r="BG103"/>
      <c r="BH103"/>
      <c r="BI103"/>
      <c r="BJ103"/>
      <c r="BK103"/>
      <c r="BL103"/>
      <c r="BM103"/>
      <c r="BN103"/>
    </row>
    <row r="104" spans="3:66" x14ac:dyDescent="0.3">
      <c r="C104" s="253" t="s">
        <v>1245</v>
      </c>
      <c r="D104" s="244">
        <v>206</v>
      </c>
      <c r="E104" s="245">
        <v>109</v>
      </c>
      <c r="F104" s="221">
        <v>0.529126213592233</v>
      </c>
      <c r="G104" s="219">
        <v>43</v>
      </c>
      <c r="H104" s="221">
        <v>0.20873786407766989</v>
      </c>
      <c r="I104" s="219">
        <v>152</v>
      </c>
      <c r="J104" s="221">
        <v>0.73786407766990292</v>
      </c>
      <c r="K104" s="249">
        <v>18</v>
      </c>
      <c r="L104" s="248">
        <v>1</v>
      </c>
      <c r="M104" s="208">
        <v>5.5555555555555552E-2</v>
      </c>
      <c r="N104" s="236">
        <v>1</v>
      </c>
      <c r="O104" s="208">
        <v>5.5555555555555552E-2</v>
      </c>
      <c r="P104" s="236">
        <v>2</v>
      </c>
      <c r="Q104" s="208">
        <v>0.1111111111111111</v>
      </c>
      <c r="R104" s="228">
        <v>186</v>
      </c>
      <c r="S104" s="251">
        <v>108</v>
      </c>
      <c r="T104" s="211">
        <v>0.58064516129032262</v>
      </c>
      <c r="U104" s="239">
        <v>42</v>
      </c>
      <c r="V104" s="323">
        <v>0.22580645161290322</v>
      </c>
      <c r="W104" s="239">
        <v>150</v>
      </c>
      <c r="X104" s="211">
        <v>0.80645161290322576</v>
      </c>
      <c r="Y104"/>
      <c r="AA104"/>
      <c r="AC104"/>
      <c r="AE104"/>
      <c r="AG104"/>
      <c r="AI104"/>
      <c r="AK104"/>
      <c r="AL104"/>
      <c r="AM104"/>
      <c r="AN104"/>
      <c r="AO104"/>
      <c r="AP104"/>
      <c r="AQ104"/>
      <c r="AR104"/>
      <c r="AS104"/>
      <c r="AT104"/>
      <c r="AU104"/>
      <c r="AV104"/>
      <c r="AW104"/>
      <c r="AX104"/>
      <c r="AY104"/>
      <c r="AZ104"/>
      <c r="BA104"/>
      <c r="BB104"/>
      <c r="BC104"/>
      <c r="BD104"/>
      <c r="BE104"/>
      <c r="BF104"/>
      <c r="BG104"/>
      <c r="BH104"/>
      <c r="BI104"/>
      <c r="BJ104"/>
      <c r="BK104"/>
      <c r="BL104"/>
      <c r="BM104"/>
      <c r="BN104"/>
    </row>
    <row r="105" spans="3:66" x14ac:dyDescent="0.3">
      <c r="C105" s="253" t="s">
        <v>1246</v>
      </c>
      <c r="D105" s="244">
        <v>392</v>
      </c>
      <c r="E105" s="245">
        <v>238</v>
      </c>
      <c r="F105" s="221">
        <v>0.6071428571428571</v>
      </c>
      <c r="G105" s="219">
        <v>59</v>
      </c>
      <c r="H105" s="221">
        <v>0.15051020408163265</v>
      </c>
      <c r="I105" s="219">
        <v>297</v>
      </c>
      <c r="J105" s="221">
        <v>0.75765306122448983</v>
      </c>
      <c r="K105" s="249">
        <v>32</v>
      </c>
      <c r="L105" s="248">
        <v>11</v>
      </c>
      <c r="M105" s="208">
        <v>0.34375</v>
      </c>
      <c r="N105" s="236">
        <v>1</v>
      </c>
      <c r="O105" s="208">
        <v>3.125E-2</v>
      </c>
      <c r="P105" s="236">
        <v>12</v>
      </c>
      <c r="Q105" s="208">
        <v>0.375</v>
      </c>
      <c r="R105" s="228">
        <v>358</v>
      </c>
      <c r="S105" s="251">
        <v>226</v>
      </c>
      <c r="T105" s="211">
        <v>0.63128491620111726</v>
      </c>
      <c r="U105" s="239">
        <v>58</v>
      </c>
      <c r="V105" s="323">
        <v>0.16201117318435754</v>
      </c>
      <c r="W105" s="239">
        <v>284</v>
      </c>
      <c r="X105" s="211">
        <v>0.79329608938547491</v>
      </c>
      <c r="Y105"/>
      <c r="AA105"/>
      <c r="AC105"/>
      <c r="AE105"/>
      <c r="AG105"/>
      <c r="AI105"/>
      <c r="AK105"/>
      <c r="AL105"/>
      <c r="AM105"/>
      <c r="AN105"/>
      <c r="AO105"/>
      <c r="AP105"/>
      <c r="AQ105"/>
      <c r="AR105"/>
      <c r="AS105"/>
      <c r="AT105"/>
      <c r="AU105"/>
      <c r="AV105"/>
      <c r="AW105"/>
      <c r="AX105"/>
      <c r="AY105"/>
      <c r="AZ105"/>
      <c r="BA105"/>
      <c r="BB105"/>
      <c r="BC105"/>
      <c r="BD105"/>
      <c r="BE105"/>
      <c r="BF105"/>
      <c r="BG105"/>
      <c r="BH105"/>
      <c r="BI105"/>
      <c r="BJ105"/>
      <c r="BK105"/>
      <c r="BL105"/>
      <c r="BM105"/>
      <c r="BN105"/>
    </row>
    <row r="106" spans="3:66" x14ac:dyDescent="0.3">
      <c r="C106" s="253" t="s">
        <v>1247</v>
      </c>
      <c r="D106" s="244">
        <v>309</v>
      </c>
      <c r="E106" s="245">
        <v>163</v>
      </c>
      <c r="F106" s="221">
        <v>0.52750809061488668</v>
      </c>
      <c r="G106" s="219">
        <v>55</v>
      </c>
      <c r="H106" s="221">
        <v>0.17799352750809061</v>
      </c>
      <c r="I106" s="219">
        <v>218</v>
      </c>
      <c r="J106" s="221">
        <v>0.70550161812297729</v>
      </c>
      <c r="K106" s="249">
        <v>31</v>
      </c>
      <c r="L106" s="248">
        <v>10</v>
      </c>
      <c r="M106" s="208">
        <v>0.32258064516129031</v>
      </c>
      <c r="N106" s="236">
        <v>2</v>
      </c>
      <c r="O106" s="208">
        <v>6.4516129032258063E-2</v>
      </c>
      <c r="P106" s="236">
        <v>12</v>
      </c>
      <c r="Q106" s="208">
        <v>0.38709677419354838</v>
      </c>
      <c r="R106" s="228">
        <v>278</v>
      </c>
      <c r="S106" s="251">
        <v>153</v>
      </c>
      <c r="T106" s="211">
        <v>0.55035971223021585</v>
      </c>
      <c r="U106" s="239">
        <v>53</v>
      </c>
      <c r="V106" s="323">
        <v>0.1906474820143885</v>
      </c>
      <c r="W106" s="239">
        <v>206</v>
      </c>
      <c r="X106" s="211">
        <v>0.74100719424460426</v>
      </c>
      <c r="Y106"/>
      <c r="AA106"/>
      <c r="AC106"/>
      <c r="AE106"/>
      <c r="AG106"/>
      <c r="AI106"/>
      <c r="AK106"/>
      <c r="AL106"/>
      <c r="AM106"/>
      <c r="AN106"/>
      <c r="AO106"/>
      <c r="AP106"/>
      <c r="AQ106"/>
      <c r="AR106"/>
      <c r="AS106"/>
      <c r="AT106"/>
      <c r="AU106"/>
      <c r="AV106"/>
      <c r="AW106"/>
      <c r="AX106"/>
      <c r="AY106"/>
      <c r="AZ106"/>
      <c r="BA106"/>
      <c r="BB106"/>
      <c r="BC106"/>
      <c r="BD106"/>
      <c r="BE106"/>
      <c r="BF106"/>
      <c r="BG106"/>
      <c r="BH106"/>
      <c r="BI106"/>
      <c r="BJ106"/>
      <c r="BK106"/>
      <c r="BL106"/>
      <c r="BM106"/>
      <c r="BN106"/>
    </row>
    <row r="107" spans="3:66" x14ac:dyDescent="0.3">
      <c r="C107" s="253" t="s">
        <v>1248</v>
      </c>
      <c r="D107" s="244">
        <v>602</v>
      </c>
      <c r="E107" s="245">
        <v>359</v>
      </c>
      <c r="F107" s="221">
        <v>0.59634551495016608</v>
      </c>
      <c r="G107" s="219">
        <v>97</v>
      </c>
      <c r="H107" s="221">
        <v>0.16112956810631229</v>
      </c>
      <c r="I107" s="219">
        <v>456</v>
      </c>
      <c r="J107" s="221">
        <v>0.75747508305647837</v>
      </c>
      <c r="K107" s="249">
        <v>27</v>
      </c>
      <c r="L107" s="248">
        <v>5</v>
      </c>
      <c r="M107" s="208">
        <v>0.18518518518518517</v>
      </c>
      <c r="N107" s="236">
        <v>0</v>
      </c>
      <c r="O107" s="208">
        <v>0</v>
      </c>
      <c r="P107" s="236">
        <v>5</v>
      </c>
      <c r="Q107" s="208">
        <v>0.18518518518518517</v>
      </c>
      <c r="R107" s="228">
        <v>570</v>
      </c>
      <c r="S107" s="251">
        <v>353</v>
      </c>
      <c r="T107" s="211">
        <v>0.61929824561403513</v>
      </c>
      <c r="U107" s="239">
        <v>97</v>
      </c>
      <c r="V107" s="323">
        <v>0.17017543859649123</v>
      </c>
      <c r="W107" s="239">
        <v>450</v>
      </c>
      <c r="X107" s="211">
        <v>0.78947368421052633</v>
      </c>
      <c r="Y107"/>
      <c r="AA107"/>
      <c r="AC107"/>
      <c r="AE107"/>
      <c r="AG107"/>
      <c r="AI107"/>
      <c r="AK107"/>
      <c r="AL107"/>
      <c r="AM107"/>
      <c r="AN107"/>
      <c r="AO107"/>
      <c r="AP107"/>
      <c r="AQ107"/>
      <c r="AR107"/>
      <c r="AS107"/>
      <c r="AT107"/>
      <c r="AU107"/>
      <c r="AV107"/>
      <c r="AW107"/>
      <c r="AX107"/>
      <c r="AY107"/>
      <c r="AZ107"/>
      <c r="BA107"/>
      <c r="BB107"/>
      <c r="BC107"/>
      <c r="BD107"/>
      <c r="BE107"/>
      <c r="BF107"/>
      <c r="BG107"/>
      <c r="BH107"/>
      <c r="BI107"/>
      <c r="BJ107"/>
      <c r="BK107"/>
      <c r="BL107"/>
      <c r="BM107"/>
      <c r="BN107"/>
    </row>
    <row r="108" spans="3:66" x14ac:dyDescent="0.3">
      <c r="C108" s="241" t="s">
        <v>232</v>
      </c>
      <c r="D108" s="244">
        <v>17710</v>
      </c>
      <c r="E108" s="245">
        <v>8420</v>
      </c>
      <c r="F108" s="221">
        <v>0.47543760587238848</v>
      </c>
      <c r="G108" s="219">
        <v>2722</v>
      </c>
      <c r="H108" s="221">
        <v>0.15369847543760587</v>
      </c>
      <c r="I108" s="219">
        <v>11142</v>
      </c>
      <c r="J108" s="221">
        <v>0.62913608130999432</v>
      </c>
      <c r="K108" s="249">
        <v>1126</v>
      </c>
      <c r="L108" s="248">
        <v>316</v>
      </c>
      <c r="M108" s="208">
        <v>0.28063943161634103</v>
      </c>
      <c r="N108" s="236">
        <v>69</v>
      </c>
      <c r="O108" s="208">
        <v>6.1278863232682057E-2</v>
      </c>
      <c r="P108" s="236">
        <v>385</v>
      </c>
      <c r="Q108" s="208">
        <v>0.34191829484902309</v>
      </c>
      <c r="R108" s="228">
        <v>16308</v>
      </c>
      <c r="S108" s="251">
        <v>8019</v>
      </c>
      <c r="T108" s="211">
        <v>0.49172185430463577</v>
      </c>
      <c r="U108" s="239">
        <v>2629</v>
      </c>
      <c r="V108" s="323">
        <v>0.16120922246750061</v>
      </c>
      <c r="W108" s="239">
        <v>10648</v>
      </c>
      <c r="X108" s="211">
        <v>0.65293107677213635</v>
      </c>
      <c r="Y108"/>
      <c r="AA108"/>
      <c r="AC108"/>
      <c r="AE108"/>
      <c r="AG108"/>
      <c r="AI108"/>
      <c r="AK108"/>
      <c r="AL108"/>
      <c r="AM108"/>
      <c r="AN108"/>
      <c r="AO108"/>
      <c r="AP108"/>
      <c r="AQ108"/>
      <c r="AR108"/>
      <c r="AS108"/>
      <c r="AT108"/>
      <c r="AU108"/>
      <c r="AV108"/>
      <c r="AW108"/>
      <c r="AX108"/>
      <c r="AY108"/>
      <c r="AZ108"/>
      <c r="BA108"/>
      <c r="BB108"/>
      <c r="BC108"/>
      <c r="BD108"/>
      <c r="BE108"/>
      <c r="BF108"/>
      <c r="BG108"/>
      <c r="BH108"/>
      <c r="BI108"/>
      <c r="BJ108"/>
      <c r="BK108"/>
      <c r="BL108"/>
      <c r="BM108"/>
      <c r="BN108"/>
    </row>
    <row r="109" spans="3:66" x14ac:dyDescent="0.3">
      <c r="C109" s="252" t="s">
        <v>233</v>
      </c>
      <c r="D109" s="244">
        <v>2932</v>
      </c>
      <c r="E109" s="245">
        <v>1489</v>
      </c>
      <c r="F109" s="221">
        <v>0.50784447476125516</v>
      </c>
      <c r="G109" s="219">
        <v>418</v>
      </c>
      <c r="H109" s="221">
        <v>0.14256480218281037</v>
      </c>
      <c r="I109" s="219">
        <v>1907</v>
      </c>
      <c r="J109" s="221">
        <v>0.65040927694406547</v>
      </c>
      <c r="K109" s="249">
        <v>145</v>
      </c>
      <c r="L109" s="248">
        <v>39</v>
      </c>
      <c r="M109" s="208">
        <v>0.26896551724137929</v>
      </c>
      <c r="N109" s="236">
        <v>6</v>
      </c>
      <c r="O109" s="208">
        <v>4.1379310344827586E-2</v>
      </c>
      <c r="P109" s="236">
        <v>45</v>
      </c>
      <c r="Q109" s="208">
        <v>0.31034482758620691</v>
      </c>
      <c r="R109" s="228">
        <v>2744</v>
      </c>
      <c r="S109" s="251">
        <v>1434</v>
      </c>
      <c r="T109" s="211">
        <v>0.52259475218658891</v>
      </c>
      <c r="U109" s="239">
        <v>410</v>
      </c>
      <c r="V109" s="323">
        <v>0.14941690962099125</v>
      </c>
      <c r="W109" s="239">
        <v>1844</v>
      </c>
      <c r="X109" s="211">
        <v>0.67201166180758021</v>
      </c>
      <c r="Y109"/>
      <c r="AA109"/>
      <c r="AC109"/>
      <c r="AE109"/>
      <c r="AG109"/>
      <c r="AI109"/>
      <c r="AK109"/>
      <c r="AL109"/>
      <c r="AM109"/>
      <c r="AN109"/>
      <c r="AO109"/>
      <c r="AP109"/>
      <c r="AQ109"/>
      <c r="AR109"/>
      <c r="AS109"/>
      <c r="AT109"/>
      <c r="AU109"/>
      <c r="AV109"/>
      <c r="AW109"/>
      <c r="AX109"/>
      <c r="AY109"/>
      <c r="AZ109"/>
      <c r="BA109"/>
      <c r="BB109"/>
      <c r="BC109"/>
      <c r="BD109"/>
      <c r="BE109"/>
      <c r="BF109"/>
      <c r="BG109"/>
      <c r="BH109"/>
      <c r="BI109"/>
      <c r="BJ109"/>
      <c r="BK109"/>
      <c r="BL109"/>
      <c r="BM109"/>
      <c r="BN109"/>
    </row>
    <row r="110" spans="3:66" x14ac:dyDescent="0.3">
      <c r="C110" s="253" t="s">
        <v>1249</v>
      </c>
      <c r="D110" s="244">
        <v>230</v>
      </c>
      <c r="E110" s="245">
        <v>103</v>
      </c>
      <c r="F110" s="221">
        <v>0.44782608695652176</v>
      </c>
      <c r="G110" s="219">
        <v>45</v>
      </c>
      <c r="H110" s="221">
        <v>0.19565217391304349</v>
      </c>
      <c r="I110" s="219">
        <v>148</v>
      </c>
      <c r="J110" s="221">
        <v>0.64347826086956517</v>
      </c>
      <c r="K110" s="249">
        <v>9</v>
      </c>
      <c r="L110" s="248">
        <v>3</v>
      </c>
      <c r="M110" s="208">
        <v>0.33333333333333331</v>
      </c>
      <c r="N110" s="236">
        <v>1</v>
      </c>
      <c r="O110" s="208">
        <v>0.1111111111111111</v>
      </c>
      <c r="P110" s="236">
        <v>4</v>
      </c>
      <c r="Q110" s="208">
        <v>0.44444444444444442</v>
      </c>
      <c r="R110" s="228">
        <v>220</v>
      </c>
      <c r="S110" s="251">
        <v>100</v>
      </c>
      <c r="T110" s="211">
        <v>0.45454545454545453</v>
      </c>
      <c r="U110" s="239">
        <v>44</v>
      </c>
      <c r="V110" s="323">
        <v>0.2</v>
      </c>
      <c r="W110" s="239">
        <v>144</v>
      </c>
      <c r="X110" s="211">
        <v>0.65454545454545454</v>
      </c>
      <c r="Y110"/>
      <c r="AA110"/>
      <c r="AC110"/>
      <c r="AE110"/>
      <c r="AG110"/>
      <c r="AI110"/>
      <c r="AK110"/>
      <c r="AL110"/>
      <c r="AM110"/>
      <c r="AN110"/>
      <c r="AO110"/>
      <c r="AP110"/>
      <c r="AQ110"/>
      <c r="AR110"/>
      <c r="AS110"/>
      <c r="AT110"/>
      <c r="AU110"/>
      <c r="AV110"/>
      <c r="AW110"/>
      <c r="AX110"/>
      <c r="AY110"/>
      <c r="AZ110"/>
      <c r="BA110"/>
      <c r="BB110"/>
      <c r="BC110"/>
      <c r="BD110"/>
      <c r="BE110"/>
      <c r="BF110"/>
      <c r="BG110"/>
      <c r="BH110"/>
      <c r="BI110"/>
      <c r="BJ110"/>
      <c r="BK110"/>
      <c r="BL110"/>
      <c r="BM110"/>
      <c r="BN110"/>
    </row>
    <row r="111" spans="3:66" x14ac:dyDescent="0.3">
      <c r="C111" s="253" t="s">
        <v>1250</v>
      </c>
      <c r="D111" s="244">
        <v>151</v>
      </c>
      <c r="E111" s="245">
        <v>65</v>
      </c>
      <c r="F111" s="221">
        <v>0.43046357615894038</v>
      </c>
      <c r="G111" s="219">
        <v>12</v>
      </c>
      <c r="H111" s="221">
        <v>7.9470198675496692E-2</v>
      </c>
      <c r="I111" s="219">
        <v>77</v>
      </c>
      <c r="J111" s="221">
        <v>0.50993377483443714</v>
      </c>
      <c r="K111" s="249">
        <v>13</v>
      </c>
      <c r="L111" s="248">
        <v>5</v>
      </c>
      <c r="M111" s="208">
        <v>0.38461538461538464</v>
      </c>
      <c r="N111" s="236">
        <v>0</v>
      </c>
      <c r="O111" s="208">
        <v>0</v>
      </c>
      <c r="P111" s="236">
        <v>5</v>
      </c>
      <c r="Q111" s="208">
        <v>0.38461538461538464</v>
      </c>
      <c r="R111" s="228">
        <v>135</v>
      </c>
      <c r="S111" s="251">
        <v>57</v>
      </c>
      <c r="T111" s="211">
        <v>0.42222222222222222</v>
      </c>
      <c r="U111" s="239">
        <v>12</v>
      </c>
      <c r="V111" s="323">
        <v>8.8888888888888892E-2</v>
      </c>
      <c r="W111" s="239">
        <v>69</v>
      </c>
      <c r="X111" s="211">
        <v>0.51111111111111107</v>
      </c>
      <c r="Y111"/>
      <c r="AA111"/>
      <c r="AC111"/>
      <c r="AE111"/>
      <c r="AG111"/>
      <c r="AI111"/>
      <c r="AK111"/>
      <c r="AL111"/>
      <c r="AM111"/>
      <c r="AN111"/>
      <c r="AO111"/>
      <c r="AP111"/>
      <c r="AQ111"/>
      <c r="AR111"/>
      <c r="AS111"/>
      <c r="AT111"/>
      <c r="AU111"/>
      <c r="AV111"/>
      <c r="AW111"/>
      <c r="AX111"/>
      <c r="AY111"/>
      <c r="AZ111"/>
      <c r="BA111"/>
      <c r="BB111"/>
      <c r="BC111"/>
      <c r="BD111"/>
      <c r="BE111"/>
      <c r="BF111"/>
      <c r="BG111"/>
      <c r="BH111"/>
      <c r="BI111"/>
      <c r="BJ111"/>
      <c r="BK111"/>
      <c r="BL111"/>
      <c r="BM111"/>
      <c r="BN111"/>
    </row>
    <row r="112" spans="3:66" x14ac:dyDescent="0.3">
      <c r="C112" s="253" t="s">
        <v>1251</v>
      </c>
      <c r="D112" s="244">
        <v>598</v>
      </c>
      <c r="E112" s="245">
        <v>310</v>
      </c>
      <c r="F112" s="221">
        <v>0.51839464882943143</v>
      </c>
      <c r="G112" s="219">
        <v>84</v>
      </c>
      <c r="H112" s="221">
        <v>0.14046822742474915</v>
      </c>
      <c r="I112" s="219">
        <v>394</v>
      </c>
      <c r="J112" s="221">
        <v>0.65886287625418061</v>
      </c>
      <c r="K112" s="249">
        <v>21</v>
      </c>
      <c r="L112" s="248">
        <v>6</v>
      </c>
      <c r="M112" s="208">
        <v>0.2857142857142857</v>
      </c>
      <c r="N112" s="236">
        <v>1</v>
      </c>
      <c r="O112" s="208">
        <v>4.7619047619047616E-2</v>
      </c>
      <c r="P112" s="236">
        <v>7</v>
      </c>
      <c r="Q112" s="208">
        <v>0.33333333333333331</v>
      </c>
      <c r="R112" s="228">
        <v>574</v>
      </c>
      <c r="S112" s="251">
        <v>303</v>
      </c>
      <c r="T112" s="211">
        <v>0.52787456445993031</v>
      </c>
      <c r="U112" s="239">
        <v>83</v>
      </c>
      <c r="V112" s="323">
        <v>0.14459930313588851</v>
      </c>
      <c r="W112" s="239">
        <v>386</v>
      </c>
      <c r="X112" s="211">
        <v>0.67247386759581884</v>
      </c>
      <c r="Y112"/>
      <c r="AA112"/>
      <c r="AC112"/>
      <c r="AE112"/>
      <c r="AG112"/>
      <c r="AI112"/>
      <c r="AK112"/>
      <c r="AL112"/>
      <c r="AM112"/>
      <c r="AN112"/>
      <c r="AO112"/>
      <c r="AP112"/>
      <c r="AQ112"/>
      <c r="AR112"/>
      <c r="AS112"/>
      <c r="AT112"/>
      <c r="AU112"/>
      <c r="AV112"/>
      <c r="AW112"/>
      <c r="AX112"/>
      <c r="AY112"/>
      <c r="AZ112"/>
      <c r="BA112"/>
      <c r="BB112"/>
      <c r="BC112"/>
      <c r="BD112"/>
      <c r="BE112"/>
      <c r="BF112"/>
      <c r="BG112"/>
      <c r="BH112"/>
      <c r="BI112"/>
      <c r="BJ112"/>
      <c r="BK112"/>
      <c r="BL112"/>
      <c r="BM112"/>
      <c r="BN112"/>
    </row>
    <row r="113" spans="3:66" x14ac:dyDescent="0.3">
      <c r="C113" s="253" t="s">
        <v>1252</v>
      </c>
      <c r="D113" s="244">
        <v>276</v>
      </c>
      <c r="E113" s="245">
        <v>147</v>
      </c>
      <c r="F113" s="221">
        <v>0.53260869565217395</v>
      </c>
      <c r="G113" s="219">
        <v>37</v>
      </c>
      <c r="H113" s="221">
        <v>0.13405797101449277</v>
      </c>
      <c r="I113" s="219">
        <v>184</v>
      </c>
      <c r="J113" s="221">
        <v>0.66666666666666663</v>
      </c>
      <c r="K113" s="249">
        <v>13</v>
      </c>
      <c r="L113" s="248">
        <v>0</v>
      </c>
      <c r="M113" s="208">
        <v>0</v>
      </c>
      <c r="N113" s="236">
        <v>1</v>
      </c>
      <c r="O113" s="208">
        <v>7.6923076923076927E-2</v>
      </c>
      <c r="P113" s="236">
        <v>1</v>
      </c>
      <c r="Q113" s="208">
        <v>7.6923076923076927E-2</v>
      </c>
      <c r="R113" s="228">
        <v>261</v>
      </c>
      <c r="S113" s="251">
        <v>147</v>
      </c>
      <c r="T113" s="211">
        <v>0.56321839080459768</v>
      </c>
      <c r="U113" s="239">
        <v>36</v>
      </c>
      <c r="V113" s="323">
        <v>0.13793103448275862</v>
      </c>
      <c r="W113" s="239">
        <v>183</v>
      </c>
      <c r="X113" s="211">
        <v>0.70114942528735635</v>
      </c>
      <c r="Y113"/>
      <c r="AA113"/>
      <c r="AC113"/>
      <c r="AE113"/>
      <c r="AG113"/>
      <c r="AI113"/>
      <c r="AK113"/>
      <c r="AL113"/>
      <c r="AM113"/>
      <c r="AN113"/>
      <c r="AO113"/>
      <c r="AP113"/>
      <c r="AQ113"/>
      <c r="AR113"/>
      <c r="AS113"/>
      <c r="AT113"/>
      <c r="AU113"/>
      <c r="AV113"/>
      <c r="AW113"/>
      <c r="AX113"/>
      <c r="AY113"/>
      <c r="AZ113"/>
      <c r="BA113"/>
      <c r="BB113"/>
      <c r="BC113"/>
      <c r="BD113"/>
      <c r="BE113"/>
      <c r="BF113"/>
      <c r="BG113"/>
      <c r="BH113"/>
      <c r="BI113"/>
      <c r="BJ113"/>
      <c r="BK113"/>
      <c r="BL113"/>
      <c r="BM113"/>
      <c r="BN113"/>
    </row>
    <row r="114" spans="3:66" x14ac:dyDescent="0.3">
      <c r="C114" s="253" t="s">
        <v>1253</v>
      </c>
      <c r="D114" s="244">
        <v>321</v>
      </c>
      <c r="E114" s="245">
        <v>167</v>
      </c>
      <c r="F114" s="221">
        <v>0.52024922118380057</v>
      </c>
      <c r="G114" s="219">
        <v>44</v>
      </c>
      <c r="H114" s="221">
        <v>0.13707165109034267</v>
      </c>
      <c r="I114" s="219">
        <v>211</v>
      </c>
      <c r="J114" s="221">
        <v>0.65732087227414326</v>
      </c>
      <c r="K114" s="249">
        <v>10</v>
      </c>
      <c r="L114" s="248">
        <v>1</v>
      </c>
      <c r="M114" s="208">
        <v>0.1</v>
      </c>
      <c r="N114" s="236">
        <v>1</v>
      </c>
      <c r="O114" s="208">
        <v>0.1</v>
      </c>
      <c r="P114" s="236">
        <v>2</v>
      </c>
      <c r="Q114" s="208">
        <v>0.2</v>
      </c>
      <c r="R114" s="228">
        <v>307</v>
      </c>
      <c r="S114" s="251">
        <v>166</v>
      </c>
      <c r="T114" s="211">
        <v>0.54071661237785018</v>
      </c>
      <c r="U114" s="239">
        <v>43</v>
      </c>
      <c r="V114" s="323">
        <v>0.14006514657980457</v>
      </c>
      <c r="W114" s="239">
        <v>209</v>
      </c>
      <c r="X114" s="211">
        <v>0.68078175895765469</v>
      </c>
      <c r="Y114"/>
      <c r="AA114"/>
      <c r="AC114"/>
      <c r="AE114"/>
      <c r="AG114"/>
      <c r="AI114"/>
      <c r="AK114"/>
      <c r="AL114"/>
      <c r="AM114"/>
      <c r="AN114"/>
      <c r="AO114"/>
      <c r="AP114"/>
      <c r="AQ114"/>
      <c r="AR114"/>
      <c r="AS114"/>
      <c r="AT114"/>
      <c r="AU114"/>
      <c r="AV114"/>
      <c r="AW114"/>
      <c r="AX114"/>
      <c r="AY114"/>
      <c r="AZ114"/>
      <c r="BA114"/>
      <c r="BB114"/>
      <c r="BC114"/>
      <c r="BD114"/>
      <c r="BE114"/>
      <c r="BF114"/>
      <c r="BG114"/>
      <c r="BH114"/>
      <c r="BI114"/>
      <c r="BJ114"/>
      <c r="BK114"/>
      <c r="BL114"/>
      <c r="BM114"/>
      <c r="BN114"/>
    </row>
    <row r="115" spans="3:66" x14ac:dyDescent="0.3">
      <c r="C115" s="253" t="s">
        <v>1254</v>
      </c>
      <c r="D115" s="244">
        <v>311</v>
      </c>
      <c r="E115" s="245">
        <v>190</v>
      </c>
      <c r="F115" s="221">
        <v>0.61093247588424437</v>
      </c>
      <c r="G115" s="219">
        <v>39</v>
      </c>
      <c r="H115" s="221">
        <v>0.12540192926045016</v>
      </c>
      <c r="I115" s="219">
        <v>229</v>
      </c>
      <c r="J115" s="221">
        <v>0.7363344051446945</v>
      </c>
      <c r="K115" s="249">
        <v>17</v>
      </c>
      <c r="L115" s="248">
        <v>8</v>
      </c>
      <c r="M115" s="208">
        <v>0.47058823529411764</v>
      </c>
      <c r="N115" s="236">
        <v>1</v>
      </c>
      <c r="O115" s="208">
        <v>5.8823529411764705E-2</v>
      </c>
      <c r="P115" s="236">
        <v>9</v>
      </c>
      <c r="Q115" s="208">
        <v>0.52941176470588236</v>
      </c>
      <c r="R115" s="228">
        <v>280</v>
      </c>
      <c r="S115" s="251">
        <v>174</v>
      </c>
      <c r="T115" s="211">
        <v>0.62142857142857144</v>
      </c>
      <c r="U115" s="239">
        <v>37</v>
      </c>
      <c r="V115" s="323">
        <v>0.13214285714285715</v>
      </c>
      <c r="W115" s="239">
        <v>211</v>
      </c>
      <c r="X115" s="211">
        <v>0.75357142857142856</v>
      </c>
      <c r="Y115"/>
      <c r="AA115"/>
      <c r="AC115"/>
      <c r="AE115"/>
      <c r="AG115"/>
      <c r="AI115"/>
      <c r="AK115"/>
      <c r="AL115"/>
      <c r="AM115"/>
      <c r="AN115"/>
      <c r="AO115"/>
      <c r="AP115"/>
      <c r="AQ115"/>
      <c r="AR115"/>
      <c r="AS115"/>
      <c r="AT115"/>
      <c r="AU115"/>
      <c r="AV115"/>
      <c r="AW115"/>
      <c r="AX115"/>
      <c r="AY115"/>
      <c r="AZ115"/>
      <c r="BA115"/>
      <c r="BB115"/>
      <c r="BC115"/>
      <c r="BD115"/>
      <c r="BE115"/>
      <c r="BF115"/>
      <c r="BG115"/>
      <c r="BH115"/>
      <c r="BI115"/>
      <c r="BJ115"/>
      <c r="BK115"/>
      <c r="BL115"/>
      <c r="BM115"/>
      <c r="BN115"/>
    </row>
    <row r="116" spans="3:66" x14ac:dyDescent="0.3">
      <c r="C116" s="253" t="s">
        <v>1255</v>
      </c>
      <c r="D116" s="244">
        <v>694</v>
      </c>
      <c r="E116" s="245">
        <v>331</v>
      </c>
      <c r="F116" s="221">
        <v>0.47694524495677232</v>
      </c>
      <c r="G116" s="219">
        <v>103</v>
      </c>
      <c r="H116" s="221">
        <v>0.14841498559077809</v>
      </c>
      <c r="I116" s="219">
        <v>434</v>
      </c>
      <c r="J116" s="221">
        <v>0.62536023054755041</v>
      </c>
      <c r="K116" s="249">
        <v>39</v>
      </c>
      <c r="L116" s="248">
        <v>10</v>
      </c>
      <c r="M116" s="208">
        <v>0.25641025641025639</v>
      </c>
      <c r="N116" s="236">
        <v>1</v>
      </c>
      <c r="O116" s="208">
        <v>2.564102564102564E-2</v>
      </c>
      <c r="P116" s="236">
        <v>11</v>
      </c>
      <c r="Q116" s="208">
        <v>0.28205128205128205</v>
      </c>
      <c r="R116" s="228">
        <v>649</v>
      </c>
      <c r="S116" s="251">
        <v>318</v>
      </c>
      <c r="T116" s="211">
        <v>0.48998459167950692</v>
      </c>
      <c r="U116" s="239">
        <v>101</v>
      </c>
      <c r="V116" s="323">
        <v>0.15562403697996918</v>
      </c>
      <c r="W116" s="239">
        <v>419</v>
      </c>
      <c r="X116" s="211">
        <v>0.6456086286594761</v>
      </c>
      <c r="Y116"/>
      <c r="AA116"/>
      <c r="AC116"/>
      <c r="AE116"/>
      <c r="AG116"/>
      <c r="AI116"/>
      <c r="AK116"/>
      <c r="AL116"/>
      <c r="AM116"/>
      <c r="AN116"/>
      <c r="AO116"/>
      <c r="AP116"/>
      <c r="AQ116"/>
      <c r="AR116"/>
      <c r="AS116"/>
      <c r="AT116"/>
      <c r="AU116"/>
      <c r="AV116"/>
      <c r="AW116"/>
      <c r="AX116"/>
      <c r="AY116"/>
      <c r="AZ116"/>
      <c r="BA116"/>
      <c r="BB116"/>
      <c r="BC116"/>
      <c r="BD116"/>
      <c r="BE116"/>
      <c r="BF116"/>
      <c r="BG116"/>
      <c r="BH116"/>
      <c r="BI116"/>
      <c r="BJ116"/>
      <c r="BK116"/>
      <c r="BL116"/>
      <c r="BM116"/>
      <c r="BN116"/>
    </row>
    <row r="117" spans="3:66" x14ac:dyDescent="0.3">
      <c r="C117" s="253" t="s">
        <v>1256</v>
      </c>
      <c r="D117" s="244">
        <v>351</v>
      </c>
      <c r="E117" s="245">
        <v>176</v>
      </c>
      <c r="F117" s="221">
        <v>0.50142450142450146</v>
      </c>
      <c r="G117" s="219">
        <v>54</v>
      </c>
      <c r="H117" s="221">
        <v>0.15384615384615385</v>
      </c>
      <c r="I117" s="219">
        <v>230</v>
      </c>
      <c r="J117" s="221">
        <v>0.65527065527065531</v>
      </c>
      <c r="K117" s="249">
        <v>23</v>
      </c>
      <c r="L117" s="248">
        <v>6</v>
      </c>
      <c r="M117" s="208">
        <v>0.2608695652173913</v>
      </c>
      <c r="N117" s="236">
        <v>0</v>
      </c>
      <c r="O117" s="208">
        <v>0</v>
      </c>
      <c r="P117" s="236">
        <v>6</v>
      </c>
      <c r="Q117" s="208">
        <v>0.2608695652173913</v>
      </c>
      <c r="R117" s="228">
        <v>318</v>
      </c>
      <c r="S117" s="251">
        <v>169</v>
      </c>
      <c r="T117" s="211">
        <v>0.53144654088050314</v>
      </c>
      <c r="U117" s="239">
        <v>54</v>
      </c>
      <c r="V117" s="323">
        <v>0.16981132075471697</v>
      </c>
      <c r="W117" s="239">
        <v>223</v>
      </c>
      <c r="X117" s="211">
        <v>0.70125786163522008</v>
      </c>
      <c r="Y117"/>
      <c r="AA117"/>
      <c r="AC117"/>
      <c r="AE117"/>
      <c r="AG117"/>
      <c r="AI117"/>
      <c r="AK117"/>
      <c r="AL117"/>
      <c r="AM117"/>
      <c r="AN117"/>
      <c r="AO117"/>
      <c r="AP117"/>
      <c r="AQ117"/>
      <c r="AR117"/>
      <c r="AS117"/>
      <c r="AT117"/>
      <c r="AU117"/>
      <c r="AV117"/>
      <c r="AW117"/>
      <c r="AX117"/>
      <c r="AY117"/>
      <c r="AZ117"/>
      <c r="BA117"/>
      <c r="BB117"/>
      <c r="BC117"/>
      <c r="BD117"/>
      <c r="BE117"/>
      <c r="BF117"/>
      <c r="BG117"/>
      <c r="BH117"/>
      <c r="BI117"/>
      <c r="BJ117"/>
      <c r="BK117"/>
      <c r="BL117"/>
      <c r="BM117"/>
      <c r="BN117"/>
    </row>
    <row r="118" spans="3:66" x14ac:dyDescent="0.3">
      <c r="C118" s="252" t="s">
        <v>236</v>
      </c>
      <c r="D118" s="244">
        <v>2713</v>
      </c>
      <c r="E118" s="245">
        <v>1191</v>
      </c>
      <c r="F118" s="221">
        <v>0.43899741983044599</v>
      </c>
      <c r="G118" s="219">
        <v>421</v>
      </c>
      <c r="H118" s="221">
        <v>0.15517876889052709</v>
      </c>
      <c r="I118" s="219">
        <v>1612</v>
      </c>
      <c r="J118" s="221">
        <v>0.59417618872097311</v>
      </c>
      <c r="K118" s="249">
        <v>196</v>
      </c>
      <c r="L118" s="248">
        <v>55</v>
      </c>
      <c r="M118" s="208">
        <v>0.28061224489795916</v>
      </c>
      <c r="N118" s="236">
        <v>8</v>
      </c>
      <c r="O118" s="208">
        <v>4.0816326530612242E-2</v>
      </c>
      <c r="P118" s="236">
        <v>63</v>
      </c>
      <c r="Q118" s="208">
        <v>0.32142857142857145</v>
      </c>
      <c r="R118" s="228">
        <v>2497</v>
      </c>
      <c r="S118" s="251">
        <v>1135</v>
      </c>
      <c r="T118" s="211">
        <v>0.45454545454545453</v>
      </c>
      <c r="U118" s="239">
        <v>410</v>
      </c>
      <c r="V118" s="323">
        <v>0.16419703644373249</v>
      </c>
      <c r="W118" s="239">
        <v>1545</v>
      </c>
      <c r="X118" s="211">
        <v>0.61874249098918699</v>
      </c>
      <c r="Y118"/>
      <c r="AA118"/>
      <c r="AC118"/>
      <c r="AE118"/>
      <c r="AG118"/>
      <c r="AI118"/>
      <c r="AK118"/>
      <c r="AL118"/>
      <c r="AM118"/>
      <c r="AN118"/>
      <c r="AO118"/>
      <c r="AP118"/>
      <c r="AQ118"/>
      <c r="AR118"/>
      <c r="AS118"/>
      <c r="AT118"/>
      <c r="AU118"/>
      <c r="AV118"/>
      <c r="AW118"/>
      <c r="AX118"/>
      <c r="AY118"/>
      <c r="AZ118"/>
      <c r="BA118"/>
      <c r="BB118"/>
      <c r="BC118"/>
      <c r="BD118"/>
      <c r="BE118"/>
      <c r="BF118"/>
      <c r="BG118"/>
      <c r="BH118"/>
      <c r="BI118"/>
      <c r="BJ118"/>
      <c r="BK118"/>
      <c r="BL118"/>
      <c r="BM118"/>
      <c r="BN118"/>
    </row>
    <row r="119" spans="3:66" x14ac:dyDescent="0.3">
      <c r="C119" s="253" t="s">
        <v>1257</v>
      </c>
      <c r="D119" s="244">
        <v>1303</v>
      </c>
      <c r="E119" s="245">
        <v>610</v>
      </c>
      <c r="F119" s="221">
        <v>0.46815042210283958</v>
      </c>
      <c r="G119" s="219">
        <v>180</v>
      </c>
      <c r="H119" s="221">
        <v>0.13814274750575595</v>
      </c>
      <c r="I119" s="219">
        <v>790</v>
      </c>
      <c r="J119" s="221">
        <v>0.60629316960859558</v>
      </c>
      <c r="K119" s="249">
        <v>88</v>
      </c>
      <c r="L119" s="248">
        <v>31</v>
      </c>
      <c r="M119" s="208">
        <v>0.35227272727272729</v>
      </c>
      <c r="N119" s="236">
        <v>2</v>
      </c>
      <c r="O119" s="208">
        <v>2.2727272727272728E-2</v>
      </c>
      <c r="P119" s="236">
        <v>33</v>
      </c>
      <c r="Q119" s="208">
        <v>0.375</v>
      </c>
      <c r="R119" s="228">
        <v>1209</v>
      </c>
      <c r="S119" s="251">
        <v>579</v>
      </c>
      <c r="T119" s="211">
        <v>0.47890818858560796</v>
      </c>
      <c r="U119" s="239">
        <v>177</v>
      </c>
      <c r="V119" s="323">
        <v>0.14640198511166252</v>
      </c>
      <c r="W119" s="239">
        <v>756</v>
      </c>
      <c r="X119" s="211">
        <v>0.62531017369727049</v>
      </c>
      <c r="Y119"/>
      <c r="AA119"/>
      <c r="AC119"/>
      <c r="AE119"/>
      <c r="AG119"/>
      <c r="AI119"/>
      <c r="AK119"/>
      <c r="AL119"/>
      <c r="AM119"/>
      <c r="AN119"/>
      <c r="AO119"/>
      <c r="AP119"/>
      <c r="AQ119"/>
      <c r="AR119"/>
      <c r="AS119"/>
      <c r="AT119"/>
      <c r="AU119"/>
      <c r="AV119"/>
      <c r="AW119"/>
      <c r="AX119"/>
      <c r="AY119"/>
      <c r="AZ119"/>
      <c r="BA119"/>
      <c r="BB119"/>
      <c r="BC119"/>
      <c r="BD119"/>
      <c r="BE119"/>
      <c r="BF119"/>
      <c r="BG119"/>
      <c r="BH119"/>
      <c r="BI119"/>
      <c r="BJ119"/>
      <c r="BK119"/>
      <c r="BL119"/>
      <c r="BM119"/>
      <c r="BN119"/>
    </row>
    <row r="120" spans="3:66" x14ac:dyDescent="0.3">
      <c r="C120" s="253" t="s">
        <v>1258</v>
      </c>
      <c r="D120" s="244">
        <v>585</v>
      </c>
      <c r="E120" s="245">
        <v>273</v>
      </c>
      <c r="F120" s="221">
        <v>0.46666666666666667</v>
      </c>
      <c r="G120" s="219">
        <v>98</v>
      </c>
      <c r="H120" s="221">
        <v>0.16752136752136751</v>
      </c>
      <c r="I120" s="219">
        <v>371</v>
      </c>
      <c r="J120" s="221">
        <v>0.63418803418803416</v>
      </c>
      <c r="K120" s="249">
        <v>36</v>
      </c>
      <c r="L120" s="248">
        <v>12</v>
      </c>
      <c r="M120" s="208">
        <v>0.33333333333333331</v>
      </c>
      <c r="N120" s="236">
        <v>1</v>
      </c>
      <c r="O120" s="208">
        <v>2.7777777777777776E-2</v>
      </c>
      <c r="P120" s="236">
        <v>13</v>
      </c>
      <c r="Q120" s="208">
        <v>0.3611111111111111</v>
      </c>
      <c r="R120" s="228">
        <v>546</v>
      </c>
      <c r="S120" s="251">
        <v>261</v>
      </c>
      <c r="T120" s="211">
        <v>0.47802197802197804</v>
      </c>
      <c r="U120" s="239">
        <v>96</v>
      </c>
      <c r="V120" s="323">
        <v>0.17582417582417584</v>
      </c>
      <c r="W120" s="239">
        <v>357</v>
      </c>
      <c r="X120" s="211">
        <v>0.65384615384615385</v>
      </c>
      <c r="Y120"/>
      <c r="AA120"/>
      <c r="AC120"/>
      <c r="AE120"/>
      <c r="AG120"/>
      <c r="AI120"/>
      <c r="AK120"/>
      <c r="AL120"/>
      <c r="AM120"/>
      <c r="AN120"/>
      <c r="AO120"/>
      <c r="AP120"/>
      <c r="AQ120"/>
      <c r="AR120"/>
      <c r="AS120"/>
      <c r="AT120"/>
      <c r="AU120"/>
      <c r="AV120"/>
      <c r="AW120"/>
      <c r="AX120"/>
      <c r="AY120"/>
      <c r="AZ120"/>
      <c r="BA120"/>
      <c r="BB120"/>
      <c r="BC120"/>
      <c r="BD120"/>
      <c r="BE120"/>
      <c r="BF120"/>
      <c r="BG120"/>
      <c r="BH120"/>
      <c r="BI120"/>
      <c r="BJ120"/>
      <c r="BK120"/>
      <c r="BL120"/>
      <c r="BM120"/>
      <c r="BN120"/>
    </row>
    <row r="121" spans="3:66" x14ac:dyDescent="0.3">
      <c r="C121" s="253" t="s">
        <v>1259</v>
      </c>
      <c r="D121" s="244">
        <v>825</v>
      </c>
      <c r="E121" s="245">
        <v>308</v>
      </c>
      <c r="F121" s="221">
        <v>0.37333333333333335</v>
      </c>
      <c r="G121" s="219">
        <v>143</v>
      </c>
      <c r="H121" s="221">
        <v>0.17333333333333334</v>
      </c>
      <c r="I121" s="219">
        <v>451</v>
      </c>
      <c r="J121" s="221">
        <v>0.54666666666666663</v>
      </c>
      <c r="K121" s="249">
        <v>72</v>
      </c>
      <c r="L121" s="248">
        <v>12</v>
      </c>
      <c r="M121" s="208">
        <v>0.16666666666666666</v>
      </c>
      <c r="N121" s="236">
        <v>5</v>
      </c>
      <c r="O121" s="208">
        <v>6.9444444444444448E-2</v>
      </c>
      <c r="P121" s="236">
        <v>17</v>
      </c>
      <c r="Q121" s="208">
        <v>0.2361111111111111</v>
      </c>
      <c r="R121" s="228">
        <v>742</v>
      </c>
      <c r="S121" s="251">
        <v>295</v>
      </c>
      <c r="T121" s="211">
        <v>0.39757412398921832</v>
      </c>
      <c r="U121" s="239">
        <v>137</v>
      </c>
      <c r="V121" s="323">
        <v>0.18463611859838275</v>
      </c>
      <c r="W121" s="239">
        <v>432</v>
      </c>
      <c r="X121" s="211">
        <v>0.58221024258760112</v>
      </c>
      <c r="Y121"/>
      <c r="AA121"/>
      <c r="AC121"/>
      <c r="AE121"/>
      <c r="AG121"/>
      <c r="AI121"/>
      <c r="AK121"/>
      <c r="AL121"/>
      <c r="AM121"/>
      <c r="AN121"/>
      <c r="AO121"/>
      <c r="AP121"/>
      <c r="AQ121"/>
      <c r="AR121"/>
      <c r="AS121"/>
      <c r="AT121"/>
      <c r="AU121"/>
      <c r="AV121"/>
      <c r="AW121"/>
      <c r="AX121"/>
      <c r="AY121"/>
      <c r="AZ121"/>
      <c r="BA121"/>
      <c r="BB121"/>
      <c r="BC121"/>
      <c r="BD121"/>
      <c r="BE121"/>
      <c r="BF121"/>
      <c r="BG121"/>
      <c r="BH121"/>
      <c r="BI121"/>
      <c r="BJ121"/>
      <c r="BK121"/>
      <c r="BL121"/>
      <c r="BM121"/>
      <c r="BN121"/>
    </row>
    <row r="122" spans="3:66" x14ac:dyDescent="0.3">
      <c r="C122" s="252" t="s">
        <v>237</v>
      </c>
      <c r="D122" s="244">
        <v>5343</v>
      </c>
      <c r="E122" s="245">
        <v>2431</v>
      </c>
      <c r="F122" s="221">
        <v>0.45498783454987834</v>
      </c>
      <c r="G122" s="219">
        <v>838</v>
      </c>
      <c r="H122" s="221">
        <v>0.15684072618379188</v>
      </c>
      <c r="I122" s="219">
        <v>3269</v>
      </c>
      <c r="J122" s="221">
        <v>0.6118285607336702</v>
      </c>
      <c r="K122" s="249">
        <v>366</v>
      </c>
      <c r="L122" s="248">
        <v>98</v>
      </c>
      <c r="M122" s="208">
        <v>0.26775956284153007</v>
      </c>
      <c r="N122" s="236">
        <v>27</v>
      </c>
      <c r="O122" s="208">
        <v>7.3770491803278687E-2</v>
      </c>
      <c r="P122" s="236">
        <v>125</v>
      </c>
      <c r="Q122" s="208">
        <v>0.34153005464480873</v>
      </c>
      <c r="R122" s="228">
        <v>4843</v>
      </c>
      <c r="S122" s="251">
        <v>2295</v>
      </c>
      <c r="T122" s="211">
        <v>0.47387982655378896</v>
      </c>
      <c r="U122" s="239">
        <v>799</v>
      </c>
      <c r="V122" s="323">
        <v>0.16498038405946727</v>
      </c>
      <c r="W122" s="239">
        <v>3094</v>
      </c>
      <c r="X122" s="211">
        <v>0.63886021061325626</v>
      </c>
      <c r="Y122"/>
      <c r="AA122"/>
      <c r="AC122"/>
      <c r="AE122"/>
      <c r="AG122"/>
      <c r="AI122"/>
      <c r="AK122"/>
      <c r="AL122"/>
      <c r="AM122"/>
      <c r="AN122"/>
      <c r="AO122"/>
      <c r="AP122"/>
      <c r="AQ122"/>
      <c r="AR122"/>
      <c r="AS122"/>
      <c r="AT122"/>
      <c r="AU122"/>
      <c r="AV122"/>
      <c r="AW122"/>
      <c r="AX122"/>
      <c r="AY122"/>
      <c r="AZ122"/>
      <c r="BA122"/>
      <c r="BB122"/>
      <c r="BC122"/>
      <c r="BD122"/>
      <c r="BE122"/>
      <c r="BF122"/>
      <c r="BG122"/>
      <c r="BH122"/>
      <c r="BI122"/>
      <c r="BJ122"/>
      <c r="BK122"/>
      <c r="BL122"/>
      <c r="BM122"/>
      <c r="BN122"/>
    </row>
    <row r="123" spans="3:66" x14ac:dyDescent="0.3">
      <c r="C123" s="253" t="s">
        <v>1261</v>
      </c>
      <c r="D123" s="244">
        <v>215</v>
      </c>
      <c r="E123" s="245">
        <v>93</v>
      </c>
      <c r="F123" s="221">
        <v>0.4325581395348837</v>
      </c>
      <c r="G123" s="219">
        <v>32</v>
      </c>
      <c r="H123" s="221">
        <v>0.14883720930232558</v>
      </c>
      <c r="I123" s="219">
        <v>125</v>
      </c>
      <c r="J123" s="221">
        <v>0.58139534883720934</v>
      </c>
      <c r="K123" s="249">
        <v>7</v>
      </c>
      <c r="L123" s="248">
        <v>0</v>
      </c>
      <c r="M123" s="208">
        <v>0</v>
      </c>
      <c r="N123" s="236">
        <v>1</v>
      </c>
      <c r="O123" s="208">
        <v>0.14285714285714285</v>
      </c>
      <c r="P123" s="236">
        <v>1</v>
      </c>
      <c r="Q123" s="208">
        <v>0.14285714285714285</v>
      </c>
      <c r="R123" s="228">
        <v>204</v>
      </c>
      <c r="S123" s="251">
        <v>89</v>
      </c>
      <c r="T123" s="211">
        <v>0.43627450980392157</v>
      </c>
      <c r="U123" s="239">
        <v>31</v>
      </c>
      <c r="V123" s="323">
        <v>0.15196078431372548</v>
      </c>
      <c r="W123" s="239">
        <v>120</v>
      </c>
      <c r="X123" s="211">
        <v>0.58823529411764708</v>
      </c>
      <c r="Y123"/>
      <c r="AA123"/>
      <c r="AC123"/>
      <c r="AE123"/>
      <c r="AG123"/>
      <c r="AI123"/>
      <c r="AK123"/>
      <c r="AL123"/>
      <c r="AM123"/>
      <c r="AN123"/>
      <c r="AO123"/>
      <c r="AP123"/>
      <c r="AQ123"/>
      <c r="AR123"/>
      <c r="AS123"/>
      <c r="AT123"/>
      <c r="AU123"/>
      <c r="AV123"/>
      <c r="AW123"/>
      <c r="AX123"/>
      <c r="AY123"/>
      <c r="AZ123"/>
      <c r="BA123"/>
      <c r="BB123"/>
      <c r="BC123"/>
      <c r="BD123"/>
      <c r="BE123"/>
      <c r="BF123"/>
      <c r="BG123"/>
      <c r="BH123"/>
      <c r="BI123"/>
      <c r="BJ123"/>
      <c r="BK123"/>
      <c r="BL123"/>
      <c r="BM123"/>
      <c r="BN123"/>
    </row>
    <row r="124" spans="3:66" x14ac:dyDescent="0.3">
      <c r="C124" s="253" t="s">
        <v>1260</v>
      </c>
      <c r="D124" s="244">
        <v>458</v>
      </c>
      <c r="E124" s="245">
        <v>210</v>
      </c>
      <c r="F124" s="221">
        <v>0.45851528384279477</v>
      </c>
      <c r="G124" s="219">
        <v>65</v>
      </c>
      <c r="H124" s="221">
        <v>0.14192139737991266</v>
      </c>
      <c r="I124" s="219">
        <v>275</v>
      </c>
      <c r="J124" s="221">
        <v>0.60043668122270744</v>
      </c>
      <c r="K124" s="249">
        <v>32</v>
      </c>
      <c r="L124" s="248">
        <v>9</v>
      </c>
      <c r="M124" s="208">
        <v>0.28125</v>
      </c>
      <c r="N124" s="236">
        <v>3</v>
      </c>
      <c r="O124" s="208">
        <v>9.375E-2</v>
      </c>
      <c r="P124" s="236">
        <v>12</v>
      </c>
      <c r="Q124" s="208">
        <v>0.375</v>
      </c>
      <c r="R124" s="228">
        <v>421</v>
      </c>
      <c r="S124" s="251">
        <v>201</v>
      </c>
      <c r="T124" s="211">
        <v>0.47743467933491684</v>
      </c>
      <c r="U124" s="239">
        <v>62</v>
      </c>
      <c r="V124" s="323">
        <v>0.14726840855106887</v>
      </c>
      <c r="W124" s="239">
        <v>263</v>
      </c>
      <c r="X124" s="211">
        <v>0.62470308788598572</v>
      </c>
      <c r="Y124"/>
      <c r="AA124"/>
      <c r="AC124"/>
      <c r="AE124"/>
      <c r="AG124"/>
      <c r="AI124"/>
      <c r="AK124"/>
      <c r="AL124"/>
      <c r="AM124"/>
      <c r="AN124"/>
      <c r="AO124"/>
      <c r="AP124"/>
      <c r="AQ124"/>
      <c r="AR124"/>
      <c r="AS124"/>
      <c r="AT124"/>
      <c r="AU124"/>
      <c r="AV124"/>
      <c r="AW124"/>
      <c r="AX124"/>
      <c r="AY124"/>
      <c r="AZ124"/>
      <c r="BA124"/>
      <c r="BB124"/>
      <c r="BC124"/>
      <c r="BD124"/>
      <c r="BE124"/>
      <c r="BF124"/>
      <c r="BG124"/>
      <c r="BH124"/>
      <c r="BI124"/>
      <c r="BJ124"/>
      <c r="BK124"/>
      <c r="BL124"/>
      <c r="BM124"/>
      <c r="BN124"/>
    </row>
    <row r="125" spans="3:66" x14ac:dyDescent="0.3">
      <c r="C125" s="253" t="s">
        <v>1262</v>
      </c>
      <c r="D125" s="244">
        <v>465</v>
      </c>
      <c r="E125" s="245">
        <v>192</v>
      </c>
      <c r="F125" s="221">
        <v>0.41290322580645161</v>
      </c>
      <c r="G125" s="219">
        <v>67</v>
      </c>
      <c r="H125" s="221">
        <v>0.14408602150537633</v>
      </c>
      <c r="I125" s="219">
        <v>259</v>
      </c>
      <c r="J125" s="221">
        <v>0.55698924731182797</v>
      </c>
      <c r="K125" s="249">
        <v>36</v>
      </c>
      <c r="L125" s="248">
        <v>8</v>
      </c>
      <c r="M125" s="208">
        <v>0.22222222222222221</v>
      </c>
      <c r="N125" s="236">
        <v>2</v>
      </c>
      <c r="O125" s="208">
        <v>5.5555555555555552E-2</v>
      </c>
      <c r="P125" s="236">
        <v>10</v>
      </c>
      <c r="Q125" s="208">
        <v>0.27777777777777779</v>
      </c>
      <c r="R125" s="228">
        <v>426</v>
      </c>
      <c r="S125" s="251">
        <v>183</v>
      </c>
      <c r="T125" s="211">
        <v>0.42957746478873238</v>
      </c>
      <c r="U125" s="239">
        <v>64</v>
      </c>
      <c r="V125" s="323">
        <v>0.15023474178403756</v>
      </c>
      <c r="W125" s="239">
        <v>247</v>
      </c>
      <c r="X125" s="211">
        <v>0.57981220657276999</v>
      </c>
      <c r="Y125"/>
      <c r="AA125"/>
      <c r="AC125"/>
      <c r="AE125"/>
      <c r="AG125"/>
      <c r="AI125"/>
      <c r="AK125"/>
      <c r="AL125"/>
      <c r="AM125"/>
      <c r="AN125"/>
      <c r="AO125"/>
      <c r="AP125"/>
      <c r="AQ125"/>
      <c r="AR125"/>
      <c r="AS125"/>
      <c r="AT125"/>
      <c r="AU125"/>
      <c r="AV125"/>
      <c r="AW125"/>
      <c r="AX125"/>
      <c r="AY125"/>
      <c r="AZ125"/>
      <c r="BA125"/>
      <c r="BB125"/>
      <c r="BC125"/>
      <c r="BD125"/>
      <c r="BE125"/>
      <c r="BF125"/>
      <c r="BG125"/>
      <c r="BH125"/>
      <c r="BI125"/>
      <c r="BJ125"/>
      <c r="BK125"/>
      <c r="BL125"/>
      <c r="BM125"/>
      <c r="BN125"/>
    </row>
    <row r="126" spans="3:66" x14ac:dyDescent="0.3">
      <c r="C126" s="253" t="s">
        <v>1263</v>
      </c>
      <c r="D126" s="244">
        <v>187</v>
      </c>
      <c r="E126" s="245">
        <v>102</v>
      </c>
      <c r="F126" s="221">
        <v>0.54545454545454541</v>
      </c>
      <c r="G126" s="219">
        <v>26</v>
      </c>
      <c r="H126" s="221">
        <v>0.13903743315508021</v>
      </c>
      <c r="I126" s="219">
        <v>128</v>
      </c>
      <c r="J126" s="221">
        <v>0.68449197860962563</v>
      </c>
      <c r="K126" s="249">
        <v>14</v>
      </c>
      <c r="L126" s="248">
        <v>6</v>
      </c>
      <c r="M126" s="208">
        <v>0.42857142857142855</v>
      </c>
      <c r="N126" s="236">
        <v>0</v>
      </c>
      <c r="O126" s="208">
        <v>0</v>
      </c>
      <c r="P126" s="236">
        <v>6</v>
      </c>
      <c r="Q126" s="208">
        <v>0.42857142857142855</v>
      </c>
      <c r="R126" s="228">
        <v>171</v>
      </c>
      <c r="S126" s="251">
        <v>96</v>
      </c>
      <c r="T126" s="211">
        <v>0.56140350877192979</v>
      </c>
      <c r="U126" s="239">
        <v>25</v>
      </c>
      <c r="V126" s="323">
        <v>0.14619883040935672</v>
      </c>
      <c r="W126" s="239">
        <v>121</v>
      </c>
      <c r="X126" s="211">
        <v>0.70760233918128657</v>
      </c>
      <c r="Y126"/>
      <c r="AA126"/>
      <c r="AC126"/>
      <c r="AE126"/>
      <c r="AG126"/>
      <c r="AI126"/>
      <c r="AK126"/>
      <c r="AL126"/>
      <c r="AM126"/>
      <c r="AN126"/>
      <c r="AO126"/>
      <c r="AP126"/>
      <c r="AQ126"/>
      <c r="AR126"/>
      <c r="AS126"/>
      <c r="AT126"/>
      <c r="AU126"/>
      <c r="AV126"/>
      <c r="AW126"/>
      <c r="AX126"/>
      <c r="AY126"/>
      <c r="AZ126"/>
      <c r="BA126"/>
      <c r="BB126"/>
      <c r="BC126"/>
      <c r="BD126"/>
      <c r="BE126"/>
      <c r="BF126"/>
      <c r="BG126"/>
      <c r="BH126"/>
      <c r="BI126"/>
      <c r="BJ126"/>
      <c r="BK126"/>
      <c r="BL126"/>
      <c r="BM126"/>
      <c r="BN126"/>
    </row>
    <row r="127" spans="3:66" x14ac:dyDescent="0.3">
      <c r="C127" s="253" t="s">
        <v>1264</v>
      </c>
      <c r="D127" s="244">
        <v>484</v>
      </c>
      <c r="E127" s="245">
        <v>284</v>
      </c>
      <c r="F127" s="221">
        <v>0.58677685950413228</v>
      </c>
      <c r="G127" s="219">
        <v>72</v>
      </c>
      <c r="H127" s="221">
        <v>0.1487603305785124</v>
      </c>
      <c r="I127" s="219">
        <v>356</v>
      </c>
      <c r="J127" s="221">
        <v>0.73553719008264462</v>
      </c>
      <c r="K127" s="249">
        <v>32</v>
      </c>
      <c r="L127" s="248">
        <v>8</v>
      </c>
      <c r="M127" s="208">
        <v>0.25</v>
      </c>
      <c r="N127" s="236">
        <v>5</v>
      </c>
      <c r="O127" s="208">
        <v>0.15625</v>
      </c>
      <c r="P127" s="236">
        <v>13</v>
      </c>
      <c r="Q127" s="208">
        <v>0.40625</v>
      </c>
      <c r="R127" s="228">
        <v>440</v>
      </c>
      <c r="S127" s="251">
        <v>269</v>
      </c>
      <c r="T127" s="211">
        <v>0.61136363636363633</v>
      </c>
      <c r="U127" s="239">
        <v>67</v>
      </c>
      <c r="V127" s="323">
        <v>0.15227272727272728</v>
      </c>
      <c r="W127" s="239">
        <v>336</v>
      </c>
      <c r="X127" s="211">
        <v>0.76363636363636367</v>
      </c>
      <c r="Y127"/>
      <c r="AA127"/>
      <c r="AC127"/>
      <c r="AE127"/>
      <c r="AG127"/>
      <c r="AI127"/>
      <c r="AK127"/>
      <c r="AL127"/>
      <c r="AM127"/>
      <c r="AN127"/>
      <c r="AO127"/>
      <c r="AP127"/>
      <c r="AQ127"/>
      <c r="AR127"/>
      <c r="AS127"/>
      <c r="AT127"/>
      <c r="AU127"/>
      <c r="AV127"/>
      <c r="AW127"/>
      <c r="AX127"/>
      <c r="AY127"/>
      <c r="AZ127"/>
      <c r="BA127"/>
      <c r="BB127"/>
      <c r="BC127"/>
      <c r="BD127"/>
      <c r="BE127"/>
      <c r="BF127"/>
      <c r="BG127"/>
      <c r="BH127"/>
      <c r="BI127"/>
      <c r="BJ127"/>
      <c r="BK127"/>
      <c r="BL127"/>
      <c r="BM127"/>
      <c r="BN127"/>
    </row>
    <row r="128" spans="3:66" x14ac:dyDescent="0.3">
      <c r="C128" s="253" t="s">
        <v>1265</v>
      </c>
      <c r="D128" s="244">
        <v>262</v>
      </c>
      <c r="E128" s="245">
        <v>150</v>
      </c>
      <c r="F128" s="221">
        <v>0.5725190839694656</v>
      </c>
      <c r="G128" s="219">
        <v>32</v>
      </c>
      <c r="H128" s="221">
        <v>0.12213740458015267</v>
      </c>
      <c r="I128" s="219">
        <v>182</v>
      </c>
      <c r="J128" s="221">
        <v>0.69465648854961837</v>
      </c>
      <c r="K128" s="249">
        <v>12</v>
      </c>
      <c r="L128" s="248">
        <v>4</v>
      </c>
      <c r="M128" s="208">
        <v>0.33333333333333331</v>
      </c>
      <c r="N128" s="236">
        <v>0</v>
      </c>
      <c r="O128" s="208">
        <v>0</v>
      </c>
      <c r="P128" s="236">
        <v>4</v>
      </c>
      <c r="Q128" s="208">
        <v>0.33333333333333331</v>
      </c>
      <c r="R128" s="228">
        <v>243</v>
      </c>
      <c r="S128" s="251">
        <v>145</v>
      </c>
      <c r="T128" s="211">
        <v>0.5967078189300411</v>
      </c>
      <c r="U128" s="239">
        <v>32</v>
      </c>
      <c r="V128" s="323">
        <v>0.13168724279835392</v>
      </c>
      <c r="W128" s="239">
        <v>177</v>
      </c>
      <c r="X128" s="211">
        <v>0.72839506172839508</v>
      </c>
      <c r="Y128"/>
      <c r="AA128"/>
      <c r="AC128"/>
      <c r="AE128"/>
      <c r="AG128"/>
      <c r="AI128"/>
      <c r="AK128"/>
      <c r="AL128"/>
      <c r="AM128"/>
      <c r="AN128"/>
      <c r="AO128"/>
      <c r="AP128"/>
      <c r="AQ128"/>
      <c r="AR128"/>
      <c r="AS128"/>
      <c r="AT128"/>
      <c r="AU128"/>
      <c r="AV128"/>
      <c r="AW128"/>
      <c r="AX128"/>
      <c r="AY128"/>
      <c r="AZ128"/>
      <c r="BA128"/>
      <c r="BB128"/>
      <c r="BC128"/>
      <c r="BD128"/>
      <c r="BE128"/>
      <c r="BF128"/>
      <c r="BG128"/>
      <c r="BH128"/>
      <c r="BI128"/>
      <c r="BJ128"/>
      <c r="BK128"/>
      <c r="BL128"/>
      <c r="BM128"/>
      <c r="BN128"/>
    </row>
    <row r="129" spans="3:66" x14ac:dyDescent="0.3">
      <c r="C129" s="253" t="s">
        <v>1266</v>
      </c>
      <c r="D129" s="244">
        <v>296</v>
      </c>
      <c r="E129" s="245">
        <v>129</v>
      </c>
      <c r="F129" s="221">
        <v>0.4358108108108108</v>
      </c>
      <c r="G129" s="219">
        <v>41</v>
      </c>
      <c r="H129" s="221">
        <v>0.13851351351351351</v>
      </c>
      <c r="I129" s="219">
        <v>170</v>
      </c>
      <c r="J129" s="221">
        <v>0.57432432432432434</v>
      </c>
      <c r="K129" s="249">
        <v>31</v>
      </c>
      <c r="L129" s="248">
        <v>8</v>
      </c>
      <c r="M129" s="208">
        <v>0.25806451612903225</v>
      </c>
      <c r="N129" s="236">
        <v>2</v>
      </c>
      <c r="O129" s="208">
        <v>6.4516129032258063E-2</v>
      </c>
      <c r="P129" s="236">
        <v>10</v>
      </c>
      <c r="Q129" s="208">
        <v>0.32258064516129031</v>
      </c>
      <c r="R129" s="228">
        <v>264</v>
      </c>
      <c r="S129" s="251">
        <v>121</v>
      </c>
      <c r="T129" s="211">
        <v>0.45833333333333331</v>
      </c>
      <c r="U129" s="239">
        <v>39</v>
      </c>
      <c r="V129" s="323">
        <v>0.14772727272727273</v>
      </c>
      <c r="W129" s="239">
        <v>160</v>
      </c>
      <c r="X129" s="211">
        <v>0.60606060606060608</v>
      </c>
      <c r="Y129"/>
      <c r="AA129"/>
      <c r="AC129"/>
      <c r="AE129"/>
      <c r="AG129"/>
      <c r="AI129"/>
      <c r="AK129"/>
      <c r="AL129"/>
      <c r="AM129"/>
      <c r="AN129"/>
      <c r="AO129"/>
      <c r="AP129"/>
      <c r="AQ129"/>
      <c r="AR129"/>
      <c r="AS129"/>
      <c r="AT129"/>
      <c r="AU129"/>
      <c r="AV129"/>
      <c r="AW129"/>
      <c r="AX129"/>
      <c r="AY129"/>
      <c r="AZ129"/>
      <c r="BA129"/>
      <c r="BB129"/>
      <c r="BC129"/>
      <c r="BD129"/>
      <c r="BE129"/>
      <c r="BF129"/>
      <c r="BG129"/>
      <c r="BH129"/>
      <c r="BI129"/>
      <c r="BJ129"/>
      <c r="BK129"/>
      <c r="BL129"/>
      <c r="BM129"/>
      <c r="BN129"/>
    </row>
    <row r="130" spans="3:66" x14ac:dyDescent="0.3">
      <c r="C130" s="253" t="s">
        <v>1267</v>
      </c>
      <c r="D130" s="244">
        <v>936</v>
      </c>
      <c r="E130" s="245">
        <v>428</v>
      </c>
      <c r="F130" s="221">
        <v>0.45726495726495725</v>
      </c>
      <c r="G130" s="219">
        <v>160</v>
      </c>
      <c r="H130" s="221">
        <v>0.17094017094017094</v>
      </c>
      <c r="I130" s="219">
        <v>588</v>
      </c>
      <c r="J130" s="221">
        <v>0.62820512820512819</v>
      </c>
      <c r="K130" s="249">
        <v>54</v>
      </c>
      <c r="L130" s="248">
        <v>13</v>
      </c>
      <c r="M130" s="208">
        <v>0.24074074074074073</v>
      </c>
      <c r="N130" s="236">
        <v>2</v>
      </c>
      <c r="O130" s="208">
        <v>3.7037037037037035E-2</v>
      </c>
      <c r="P130" s="236">
        <v>15</v>
      </c>
      <c r="Q130" s="208">
        <v>0.27777777777777779</v>
      </c>
      <c r="R130" s="228">
        <v>840</v>
      </c>
      <c r="S130" s="251">
        <v>403</v>
      </c>
      <c r="T130" s="211">
        <v>0.47976190476190478</v>
      </c>
      <c r="U130" s="239">
        <v>154</v>
      </c>
      <c r="V130" s="323">
        <v>0.18333333333333332</v>
      </c>
      <c r="W130" s="239">
        <v>557</v>
      </c>
      <c r="X130" s="211">
        <v>0.66309523809523807</v>
      </c>
      <c r="Y130"/>
      <c r="AA130"/>
      <c r="AC130"/>
      <c r="AE130"/>
      <c r="AG130"/>
      <c r="AI130"/>
      <c r="AK130"/>
      <c r="AL130"/>
      <c r="AM130"/>
      <c r="AN130"/>
      <c r="AO130"/>
      <c r="AP130"/>
      <c r="AQ130"/>
      <c r="AR130"/>
      <c r="AS130"/>
      <c r="AT130"/>
      <c r="AU130"/>
      <c r="AV130"/>
      <c r="AW130"/>
      <c r="AX130"/>
      <c r="AY130"/>
      <c r="AZ130"/>
      <c r="BA130"/>
      <c r="BB130"/>
      <c r="BC130"/>
      <c r="BD130"/>
      <c r="BE130"/>
      <c r="BF130"/>
      <c r="BG130"/>
      <c r="BH130"/>
      <c r="BI130"/>
      <c r="BJ130"/>
      <c r="BK130"/>
      <c r="BL130"/>
      <c r="BM130"/>
      <c r="BN130"/>
    </row>
    <row r="131" spans="3:66" x14ac:dyDescent="0.3">
      <c r="C131" s="253" t="s">
        <v>1268</v>
      </c>
      <c r="D131" s="244">
        <v>180</v>
      </c>
      <c r="E131" s="245">
        <v>40</v>
      </c>
      <c r="F131" s="221">
        <v>0.22222222222222221</v>
      </c>
      <c r="G131" s="219">
        <v>25</v>
      </c>
      <c r="H131" s="221">
        <v>0.1388888888888889</v>
      </c>
      <c r="I131" s="219">
        <v>65</v>
      </c>
      <c r="J131" s="221">
        <v>0.3611111111111111</v>
      </c>
      <c r="K131" s="249">
        <v>17</v>
      </c>
      <c r="L131" s="248">
        <v>4</v>
      </c>
      <c r="M131" s="208">
        <v>0.23529411764705882</v>
      </c>
      <c r="N131" s="236">
        <v>2</v>
      </c>
      <c r="O131" s="208">
        <v>0.11764705882352941</v>
      </c>
      <c r="P131" s="236">
        <v>6</v>
      </c>
      <c r="Q131" s="208">
        <v>0.35294117647058826</v>
      </c>
      <c r="R131" s="228">
        <v>156</v>
      </c>
      <c r="S131" s="251">
        <v>36</v>
      </c>
      <c r="T131" s="211">
        <v>0.23076923076923078</v>
      </c>
      <c r="U131" s="239">
        <v>22</v>
      </c>
      <c r="V131" s="323">
        <v>0.14102564102564102</v>
      </c>
      <c r="W131" s="239">
        <v>58</v>
      </c>
      <c r="X131" s="211">
        <v>0.37179487179487181</v>
      </c>
      <c r="Y131"/>
      <c r="AA131"/>
      <c r="AC131"/>
      <c r="AE131"/>
      <c r="AG131"/>
      <c r="AI131"/>
      <c r="AK131"/>
      <c r="AL131"/>
      <c r="AM131"/>
      <c r="AN131"/>
      <c r="AO131"/>
      <c r="AP131"/>
      <c r="AQ131"/>
      <c r="AR131"/>
      <c r="AS131"/>
      <c r="AT131"/>
      <c r="AU131"/>
      <c r="AV131"/>
      <c r="AW131"/>
      <c r="AX131"/>
      <c r="AY131"/>
      <c r="AZ131"/>
      <c r="BA131"/>
      <c r="BB131"/>
      <c r="BC131"/>
      <c r="BD131"/>
      <c r="BE131"/>
      <c r="BF131"/>
      <c r="BG131"/>
      <c r="BH131"/>
      <c r="BI131"/>
      <c r="BJ131"/>
      <c r="BK131"/>
      <c r="BL131"/>
      <c r="BM131"/>
      <c r="BN131"/>
    </row>
    <row r="132" spans="3:66" x14ac:dyDescent="0.3">
      <c r="C132" s="253" t="s">
        <v>1269</v>
      </c>
      <c r="D132" s="244">
        <v>493</v>
      </c>
      <c r="E132" s="245">
        <v>211</v>
      </c>
      <c r="F132" s="221">
        <v>0.42799188640973629</v>
      </c>
      <c r="G132" s="219">
        <v>89</v>
      </c>
      <c r="H132" s="221">
        <v>0.18052738336713997</v>
      </c>
      <c r="I132" s="219">
        <v>300</v>
      </c>
      <c r="J132" s="221">
        <v>0.60851926977687631</v>
      </c>
      <c r="K132" s="249">
        <v>30</v>
      </c>
      <c r="L132" s="248">
        <v>9</v>
      </c>
      <c r="M132" s="208">
        <v>0.3</v>
      </c>
      <c r="N132" s="236">
        <v>2</v>
      </c>
      <c r="O132" s="208">
        <v>6.6666666666666666E-2</v>
      </c>
      <c r="P132" s="236">
        <v>11</v>
      </c>
      <c r="Q132" s="208">
        <v>0.36666666666666664</v>
      </c>
      <c r="R132" s="228">
        <v>437</v>
      </c>
      <c r="S132" s="251">
        <v>193</v>
      </c>
      <c r="T132" s="211">
        <v>0.4416475972540046</v>
      </c>
      <c r="U132" s="239">
        <v>85</v>
      </c>
      <c r="V132" s="323">
        <v>0.19450800915331809</v>
      </c>
      <c r="W132" s="239">
        <v>278</v>
      </c>
      <c r="X132" s="211">
        <v>0.6361556064073226</v>
      </c>
      <c r="Y132"/>
      <c r="AA132"/>
      <c r="AC132"/>
      <c r="AE132"/>
      <c r="AG132"/>
      <c r="AI132"/>
      <c r="AK132"/>
      <c r="AL132"/>
      <c r="AM132"/>
      <c r="AN132"/>
      <c r="AO132"/>
      <c r="AP132"/>
      <c r="AQ132"/>
      <c r="AR132"/>
      <c r="AS132"/>
      <c r="AT132"/>
      <c r="AU132"/>
      <c r="AV132"/>
      <c r="AW132"/>
      <c r="AX132"/>
      <c r="AY132"/>
      <c r="AZ132"/>
      <c r="BA132"/>
      <c r="BB132"/>
      <c r="BC132"/>
      <c r="BD132"/>
      <c r="BE132"/>
      <c r="BF132"/>
      <c r="BG132"/>
      <c r="BH132"/>
      <c r="BI132"/>
      <c r="BJ132"/>
      <c r="BK132"/>
      <c r="BL132"/>
      <c r="BM132"/>
      <c r="BN132"/>
    </row>
    <row r="133" spans="3:66" x14ac:dyDescent="0.3">
      <c r="C133" s="253" t="s">
        <v>1270</v>
      </c>
      <c r="D133" s="244">
        <v>218</v>
      </c>
      <c r="E133" s="245">
        <v>103</v>
      </c>
      <c r="F133" s="221">
        <v>0.47247706422018348</v>
      </c>
      <c r="G133" s="219">
        <v>36</v>
      </c>
      <c r="H133" s="221">
        <v>0.16513761467889909</v>
      </c>
      <c r="I133" s="219">
        <v>139</v>
      </c>
      <c r="J133" s="221">
        <v>0.63761467889908252</v>
      </c>
      <c r="K133" s="249">
        <v>18</v>
      </c>
      <c r="L133" s="248">
        <v>7</v>
      </c>
      <c r="M133" s="208">
        <v>0.3888888888888889</v>
      </c>
      <c r="N133" s="236">
        <v>2</v>
      </c>
      <c r="O133" s="208">
        <v>0.1111111111111111</v>
      </c>
      <c r="P133" s="236">
        <v>9</v>
      </c>
      <c r="Q133" s="208">
        <v>0.5</v>
      </c>
      <c r="R133" s="228">
        <v>196</v>
      </c>
      <c r="S133" s="251">
        <v>96</v>
      </c>
      <c r="T133" s="211">
        <v>0.48979591836734693</v>
      </c>
      <c r="U133" s="239">
        <v>33</v>
      </c>
      <c r="V133" s="323">
        <v>0.1683673469387755</v>
      </c>
      <c r="W133" s="239">
        <v>129</v>
      </c>
      <c r="X133" s="211">
        <v>0.65816326530612246</v>
      </c>
      <c r="Y133"/>
      <c r="AA133"/>
      <c r="AC133"/>
      <c r="AE133"/>
      <c r="AG133"/>
      <c r="AI133"/>
      <c r="AK133"/>
      <c r="AL133"/>
      <c r="AM133"/>
      <c r="AN133"/>
      <c r="AO133"/>
      <c r="AP133"/>
      <c r="AQ133"/>
      <c r="AR133"/>
      <c r="AS133"/>
      <c r="AT133"/>
      <c r="AU133"/>
      <c r="AV133"/>
      <c r="AW133"/>
      <c r="AX133"/>
      <c r="AY133"/>
      <c r="AZ133"/>
      <c r="BA133"/>
      <c r="BB133"/>
      <c r="BC133"/>
      <c r="BD133"/>
      <c r="BE133"/>
      <c r="BF133"/>
      <c r="BG133"/>
      <c r="BH133"/>
      <c r="BI133"/>
      <c r="BJ133"/>
      <c r="BK133"/>
      <c r="BL133"/>
      <c r="BM133"/>
      <c r="BN133"/>
    </row>
    <row r="134" spans="3:66" x14ac:dyDescent="0.3">
      <c r="C134" s="253" t="s">
        <v>1271</v>
      </c>
      <c r="D134" s="244">
        <v>670</v>
      </c>
      <c r="E134" s="245">
        <v>274</v>
      </c>
      <c r="F134" s="221">
        <v>0.40895522388059702</v>
      </c>
      <c r="G134" s="219">
        <v>120</v>
      </c>
      <c r="H134" s="221">
        <v>0.17910447761194029</v>
      </c>
      <c r="I134" s="219">
        <v>394</v>
      </c>
      <c r="J134" s="221">
        <v>0.58805970149253728</v>
      </c>
      <c r="K134" s="249">
        <v>61</v>
      </c>
      <c r="L134" s="248">
        <v>17</v>
      </c>
      <c r="M134" s="208">
        <v>0.27868852459016391</v>
      </c>
      <c r="N134" s="236">
        <v>4</v>
      </c>
      <c r="O134" s="208">
        <v>6.5573770491803282E-2</v>
      </c>
      <c r="P134" s="236">
        <v>21</v>
      </c>
      <c r="Q134" s="208">
        <v>0.34426229508196721</v>
      </c>
      <c r="R134" s="228">
        <v>602</v>
      </c>
      <c r="S134" s="251">
        <v>256</v>
      </c>
      <c r="T134" s="211">
        <v>0.42524916943521596</v>
      </c>
      <c r="U134" s="239">
        <v>116</v>
      </c>
      <c r="V134" s="323">
        <v>0.19269102990033224</v>
      </c>
      <c r="W134" s="239">
        <v>372</v>
      </c>
      <c r="X134" s="211">
        <v>0.61794019933554822</v>
      </c>
      <c r="Y134"/>
      <c r="AA134"/>
      <c r="AC134"/>
      <c r="AE134"/>
      <c r="AG134"/>
      <c r="AI134"/>
      <c r="AK134"/>
      <c r="AL134"/>
      <c r="AM134"/>
      <c r="AN134"/>
      <c r="AO134"/>
      <c r="AP134"/>
      <c r="AQ134"/>
      <c r="AR134"/>
      <c r="AS134"/>
      <c r="AT134"/>
      <c r="AU134"/>
      <c r="AV134"/>
      <c r="AW134"/>
      <c r="AX134"/>
      <c r="AY134"/>
      <c r="AZ134"/>
      <c r="BA134"/>
      <c r="BB134"/>
      <c r="BC134"/>
      <c r="BD134"/>
      <c r="BE134"/>
      <c r="BF134"/>
      <c r="BG134"/>
      <c r="BH134"/>
      <c r="BI134"/>
      <c r="BJ134"/>
      <c r="BK134"/>
      <c r="BL134"/>
      <c r="BM134"/>
      <c r="BN134"/>
    </row>
    <row r="135" spans="3:66" x14ac:dyDescent="0.3">
      <c r="C135" s="253" t="s">
        <v>1272</v>
      </c>
      <c r="D135" s="244">
        <v>249</v>
      </c>
      <c r="E135" s="245">
        <v>98</v>
      </c>
      <c r="F135" s="221">
        <v>0.39357429718875503</v>
      </c>
      <c r="G135" s="219">
        <v>36</v>
      </c>
      <c r="H135" s="221">
        <v>0.14457831325301204</v>
      </c>
      <c r="I135" s="219">
        <v>134</v>
      </c>
      <c r="J135" s="221">
        <v>0.5381526104417671</v>
      </c>
      <c r="K135" s="249">
        <v>14</v>
      </c>
      <c r="L135" s="248">
        <v>1</v>
      </c>
      <c r="M135" s="208">
        <v>7.1428571428571425E-2</v>
      </c>
      <c r="N135" s="236">
        <v>2</v>
      </c>
      <c r="O135" s="208">
        <v>0.14285714285714285</v>
      </c>
      <c r="P135" s="236">
        <v>3</v>
      </c>
      <c r="Q135" s="208">
        <v>0.21428571428571427</v>
      </c>
      <c r="R135" s="228">
        <v>224</v>
      </c>
      <c r="S135" s="251">
        <v>94</v>
      </c>
      <c r="T135" s="211">
        <v>0.41964285714285715</v>
      </c>
      <c r="U135" s="239">
        <v>33</v>
      </c>
      <c r="V135" s="323">
        <v>0.14732142857142858</v>
      </c>
      <c r="W135" s="239">
        <v>127</v>
      </c>
      <c r="X135" s="211">
        <v>0.5669642857142857</v>
      </c>
      <c r="Y135"/>
      <c r="AA135"/>
      <c r="AC135"/>
      <c r="AE135"/>
      <c r="AG135"/>
      <c r="AI135"/>
      <c r="AK135"/>
      <c r="AL135"/>
      <c r="AM135"/>
      <c r="AN135"/>
      <c r="AO135"/>
      <c r="AP135"/>
      <c r="AQ135"/>
      <c r="AR135"/>
      <c r="AS135"/>
      <c r="AT135"/>
      <c r="AU135"/>
      <c r="AV135"/>
      <c r="AW135"/>
      <c r="AX135"/>
      <c r="AY135"/>
      <c r="AZ135"/>
      <c r="BA135"/>
      <c r="BB135"/>
      <c r="BC135"/>
      <c r="BD135"/>
      <c r="BE135"/>
      <c r="BF135"/>
      <c r="BG135"/>
      <c r="BH135"/>
      <c r="BI135"/>
      <c r="BJ135"/>
      <c r="BK135"/>
      <c r="BL135"/>
      <c r="BM135"/>
      <c r="BN135"/>
    </row>
    <row r="136" spans="3:66" x14ac:dyDescent="0.3">
      <c r="C136" s="186" t="s">
        <v>1647</v>
      </c>
      <c r="D136" s="244">
        <v>230</v>
      </c>
      <c r="E136" s="245">
        <v>117</v>
      </c>
      <c r="F136" s="221">
        <v>0.50869565217391299</v>
      </c>
      <c r="G136" s="219">
        <v>37</v>
      </c>
      <c r="H136" s="221">
        <v>0.16086956521739129</v>
      </c>
      <c r="I136" s="219">
        <v>154</v>
      </c>
      <c r="J136" s="221">
        <v>0.66956521739130437</v>
      </c>
      <c r="K136" s="249">
        <v>8</v>
      </c>
      <c r="L136" s="248">
        <v>4</v>
      </c>
      <c r="M136" s="208">
        <v>0.5</v>
      </c>
      <c r="N136" s="236">
        <v>0</v>
      </c>
      <c r="O136" s="208">
        <v>0</v>
      </c>
      <c r="P136" s="236">
        <v>4</v>
      </c>
      <c r="Q136" s="208">
        <v>0.5</v>
      </c>
      <c r="R136" s="228">
        <v>219</v>
      </c>
      <c r="S136" s="251">
        <v>113</v>
      </c>
      <c r="T136" s="211">
        <v>0.51598173515981738</v>
      </c>
      <c r="U136" s="239">
        <v>36</v>
      </c>
      <c r="V136" s="323">
        <v>0.16438356164383561</v>
      </c>
      <c r="W136" s="239">
        <v>149</v>
      </c>
      <c r="X136" s="211">
        <v>0.68036529680365299</v>
      </c>
      <c r="Y136"/>
      <c r="AA136"/>
      <c r="AC136"/>
      <c r="AE136"/>
      <c r="AG136"/>
      <c r="AI136"/>
      <c r="AK136"/>
      <c r="AL136"/>
      <c r="AM136"/>
      <c r="AN136"/>
      <c r="AO136"/>
      <c r="AP136"/>
      <c r="AQ136"/>
      <c r="AR136"/>
      <c r="AS136"/>
      <c r="AT136"/>
      <c r="AU136"/>
      <c r="AV136"/>
      <c r="AW136"/>
      <c r="AX136"/>
      <c r="AY136"/>
      <c r="AZ136"/>
      <c r="BA136"/>
      <c r="BB136"/>
      <c r="BC136"/>
      <c r="BD136"/>
      <c r="BE136"/>
      <c r="BF136"/>
      <c r="BG136"/>
      <c r="BH136"/>
      <c r="BI136"/>
      <c r="BJ136"/>
      <c r="BK136"/>
      <c r="BL136"/>
      <c r="BM136"/>
      <c r="BN136"/>
    </row>
    <row r="137" spans="3:66" x14ac:dyDescent="0.3">
      <c r="C137" s="252" t="s">
        <v>239</v>
      </c>
      <c r="D137" s="244">
        <v>6722</v>
      </c>
      <c r="E137" s="245">
        <v>3309</v>
      </c>
      <c r="F137" s="221">
        <v>0.49226420708122581</v>
      </c>
      <c r="G137" s="219">
        <v>1045</v>
      </c>
      <c r="H137" s="221">
        <v>0.15545968461767332</v>
      </c>
      <c r="I137" s="219">
        <v>4354</v>
      </c>
      <c r="J137" s="221">
        <v>0.6477238916988991</v>
      </c>
      <c r="K137" s="249">
        <v>419</v>
      </c>
      <c r="L137" s="248">
        <v>124</v>
      </c>
      <c r="M137" s="208">
        <v>0.29594272076372313</v>
      </c>
      <c r="N137" s="236">
        <v>28</v>
      </c>
      <c r="O137" s="208">
        <v>6.6825775656324582E-2</v>
      </c>
      <c r="P137" s="236">
        <v>152</v>
      </c>
      <c r="Q137" s="208">
        <v>0.36276849642004771</v>
      </c>
      <c r="R137" s="228">
        <v>6224</v>
      </c>
      <c r="S137" s="251">
        <v>3155</v>
      </c>
      <c r="T137" s="211">
        <v>0.50690874035989719</v>
      </c>
      <c r="U137" s="239">
        <v>1010</v>
      </c>
      <c r="V137" s="323">
        <v>0.16227506426735219</v>
      </c>
      <c r="W137" s="239">
        <v>4165</v>
      </c>
      <c r="X137" s="211">
        <v>0.66918380462724936</v>
      </c>
      <c r="Y137"/>
      <c r="AA137"/>
      <c r="AC137"/>
      <c r="AE137"/>
      <c r="AG137"/>
      <c r="AI137"/>
      <c r="AK137"/>
      <c r="AL137"/>
      <c r="AM137"/>
      <c r="AN137"/>
      <c r="AO137"/>
      <c r="AP137"/>
      <c r="AQ137"/>
      <c r="AR137"/>
      <c r="AS137"/>
      <c r="AT137"/>
      <c r="AU137"/>
      <c r="AV137"/>
      <c r="AW137"/>
      <c r="AX137"/>
      <c r="AY137"/>
      <c r="AZ137"/>
      <c r="BA137"/>
      <c r="BB137"/>
      <c r="BC137"/>
      <c r="BD137"/>
      <c r="BE137"/>
      <c r="BF137"/>
      <c r="BG137"/>
      <c r="BH137"/>
      <c r="BI137"/>
      <c r="BJ137"/>
      <c r="BK137"/>
      <c r="BL137"/>
      <c r="BM137"/>
      <c r="BN137"/>
    </row>
    <row r="138" spans="3:66" x14ac:dyDescent="0.3">
      <c r="C138" s="253" t="s">
        <v>1273</v>
      </c>
      <c r="D138" s="244">
        <v>276</v>
      </c>
      <c r="E138" s="245">
        <v>129</v>
      </c>
      <c r="F138" s="221">
        <v>0.46739130434782611</v>
      </c>
      <c r="G138" s="219">
        <v>49</v>
      </c>
      <c r="H138" s="221">
        <v>0.17753623188405798</v>
      </c>
      <c r="I138" s="219">
        <v>178</v>
      </c>
      <c r="J138" s="221">
        <v>0.64492753623188404</v>
      </c>
      <c r="K138" s="249">
        <v>17</v>
      </c>
      <c r="L138" s="248">
        <v>2</v>
      </c>
      <c r="M138" s="208">
        <v>0.11764705882352941</v>
      </c>
      <c r="N138" s="236">
        <v>2</v>
      </c>
      <c r="O138" s="208">
        <v>0.11764705882352941</v>
      </c>
      <c r="P138" s="236">
        <v>4</v>
      </c>
      <c r="Q138" s="208">
        <v>0.23529411764705882</v>
      </c>
      <c r="R138" s="228">
        <v>253</v>
      </c>
      <c r="S138" s="251">
        <v>126</v>
      </c>
      <c r="T138" s="211">
        <v>0.49802371541501977</v>
      </c>
      <c r="U138" s="239">
        <v>47</v>
      </c>
      <c r="V138" s="323">
        <v>0.1857707509881423</v>
      </c>
      <c r="W138" s="239">
        <v>173</v>
      </c>
      <c r="X138" s="211">
        <v>0.6837944664031621</v>
      </c>
      <c r="Y138"/>
      <c r="AA138"/>
      <c r="AC138"/>
      <c r="AE138"/>
      <c r="AG138"/>
      <c r="AI138"/>
      <c r="AK138"/>
      <c r="AL138"/>
      <c r="AM138"/>
      <c r="AN138"/>
      <c r="AO138"/>
      <c r="AP138"/>
      <c r="AQ138"/>
      <c r="AR138"/>
      <c r="AS138"/>
      <c r="AT138"/>
      <c r="AU138"/>
      <c r="AV138"/>
      <c r="AW138"/>
      <c r="AX138"/>
      <c r="AY138"/>
      <c r="AZ138"/>
      <c r="BA138"/>
      <c r="BB138"/>
      <c r="BC138"/>
      <c r="BD138"/>
      <c r="BE138"/>
      <c r="BF138"/>
      <c r="BG138"/>
      <c r="BH138"/>
      <c r="BI138"/>
      <c r="BJ138"/>
      <c r="BK138"/>
      <c r="BL138"/>
      <c r="BM138"/>
      <c r="BN138"/>
    </row>
    <row r="139" spans="3:66" x14ac:dyDescent="0.3">
      <c r="C139" s="253" t="s">
        <v>1274</v>
      </c>
      <c r="D139" s="244">
        <v>338</v>
      </c>
      <c r="E139" s="245">
        <v>188</v>
      </c>
      <c r="F139" s="221">
        <v>0.55621301775147924</v>
      </c>
      <c r="G139" s="219">
        <v>46</v>
      </c>
      <c r="H139" s="221">
        <v>0.13609467455621302</v>
      </c>
      <c r="I139" s="219">
        <v>234</v>
      </c>
      <c r="J139" s="221">
        <v>0.69230769230769229</v>
      </c>
      <c r="K139" s="249">
        <v>15</v>
      </c>
      <c r="L139" s="248">
        <v>3</v>
      </c>
      <c r="M139" s="208">
        <v>0.2</v>
      </c>
      <c r="N139" s="236">
        <v>2</v>
      </c>
      <c r="O139" s="208">
        <v>0.13333333333333333</v>
      </c>
      <c r="P139" s="236">
        <v>5</v>
      </c>
      <c r="Q139" s="208">
        <v>0.33333333333333331</v>
      </c>
      <c r="R139" s="228">
        <v>322</v>
      </c>
      <c r="S139" s="251">
        <v>184</v>
      </c>
      <c r="T139" s="211">
        <v>0.5714285714285714</v>
      </c>
      <c r="U139" s="239">
        <v>44</v>
      </c>
      <c r="V139" s="323">
        <v>0.13664596273291926</v>
      </c>
      <c r="W139" s="239">
        <v>228</v>
      </c>
      <c r="X139" s="211">
        <v>0.70807453416149069</v>
      </c>
      <c r="Y139"/>
      <c r="AA139"/>
      <c r="AC139"/>
      <c r="AE139"/>
      <c r="AG139"/>
      <c r="AI139"/>
      <c r="AK139"/>
      <c r="AL139"/>
      <c r="AM139"/>
      <c r="AN139"/>
      <c r="AO139"/>
      <c r="AP139"/>
      <c r="AQ139"/>
      <c r="AR139"/>
      <c r="AS139"/>
      <c r="AT139"/>
      <c r="AU139"/>
      <c r="AV139"/>
      <c r="AW139"/>
      <c r="AX139"/>
      <c r="AY139"/>
      <c r="AZ139"/>
      <c r="BA139"/>
      <c r="BB139"/>
      <c r="BC139"/>
      <c r="BD139"/>
      <c r="BE139"/>
      <c r="BF139"/>
      <c r="BG139"/>
      <c r="BH139"/>
      <c r="BI139"/>
      <c r="BJ139"/>
      <c r="BK139"/>
      <c r="BL139"/>
      <c r="BM139"/>
      <c r="BN139"/>
    </row>
    <row r="140" spans="3:66" x14ac:dyDescent="0.3">
      <c r="C140" s="253" t="s">
        <v>1275</v>
      </c>
      <c r="D140" s="244">
        <v>700</v>
      </c>
      <c r="E140" s="245">
        <v>339</v>
      </c>
      <c r="F140" s="221">
        <v>0.48428571428571426</v>
      </c>
      <c r="G140" s="219">
        <v>121</v>
      </c>
      <c r="H140" s="221">
        <v>0.17285714285714285</v>
      </c>
      <c r="I140" s="219">
        <v>460</v>
      </c>
      <c r="J140" s="221">
        <v>0.65714285714285714</v>
      </c>
      <c r="K140" s="249">
        <v>57</v>
      </c>
      <c r="L140" s="248">
        <v>21</v>
      </c>
      <c r="M140" s="208">
        <v>0.36842105263157893</v>
      </c>
      <c r="N140" s="236">
        <v>2</v>
      </c>
      <c r="O140" s="208">
        <v>3.5087719298245612E-2</v>
      </c>
      <c r="P140" s="236">
        <v>23</v>
      </c>
      <c r="Q140" s="208">
        <v>0.40350877192982454</v>
      </c>
      <c r="R140" s="228">
        <v>638</v>
      </c>
      <c r="S140" s="251">
        <v>317</v>
      </c>
      <c r="T140" s="211">
        <v>0.49686520376175547</v>
      </c>
      <c r="U140" s="239">
        <v>119</v>
      </c>
      <c r="V140" s="323">
        <v>0.18652037617554859</v>
      </c>
      <c r="W140" s="239">
        <v>436</v>
      </c>
      <c r="X140" s="211">
        <v>0.68338557993730409</v>
      </c>
      <c r="Y140"/>
      <c r="AA140"/>
      <c r="AC140"/>
      <c r="AE140"/>
      <c r="AG140"/>
      <c r="AI140"/>
      <c r="AK140"/>
      <c r="AL140"/>
      <c r="AM140"/>
      <c r="AN140"/>
      <c r="AO140"/>
      <c r="AP140"/>
      <c r="AQ140"/>
      <c r="AR140"/>
      <c r="AS140"/>
      <c r="AT140"/>
      <c r="AU140"/>
      <c r="AV140"/>
      <c r="AW140"/>
      <c r="AX140"/>
      <c r="AY140"/>
      <c r="AZ140"/>
      <c r="BA140"/>
      <c r="BB140"/>
      <c r="BC140"/>
      <c r="BD140"/>
      <c r="BE140"/>
      <c r="BF140"/>
      <c r="BG140"/>
      <c r="BH140"/>
      <c r="BI140"/>
      <c r="BJ140"/>
      <c r="BK140"/>
      <c r="BL140"/>
      <c r="BM140"/>
      <c r="BN140"/>
    </row>
    <row r="141" spans="3:66" x14ac:dyDescent="0.3">
      <c r="C141" s="253" t="s">
        <v>1276</v>
      </c>
      <c r="D141" s="244">
        <v>335</v>
      </c>
      <c r="E141" s="245">
        <v>171</v>
      </c>
      <c r="F141" s="221">
        <v>0.5104477611940299</v>
      </c>
      <c r="G141" s="219">
        <v>51</v>
      </c>
      <c r="H141" s="221">
        <v>0.15223880597014924</v>
      </c>
      <c r="I141" s="219">
        <v>222</v>
      </c>
      <c r="J141" s="221">
        <v>0.66268656716417906</v>
      </c>
      <c r="K141" s="249">
        <v>22</v>
      </c>
      <c r="L141" s="248">
        <v>9</v>
      </c>
      <c r="M141" s="208">
        <v>0.40909090909090912</v>
      </c>
      <c r="N141" s="236">
        <v>1</v>
      </c>
      <c r="O141" s="208">
        <v>4.5454545454545456E-2</v>
      </c>
      <c r="P141" s="236">
        <v>10</v>
      </c>
      <c r="Q141" s="208">
        <v>0.45454545454545453</v>
      </c>
      <c r="R141" s="228">
        <v>308</v>
      </c>
      <c r="S141" s="251">
        <v>160</v>
      </c>
      <c r="T141" s="211">
        <v>0.51948051948051943</v>
      </c>
      <c r="U141" s="239">
        <v>50</v>
      </c>
      <c r="V141" s="323">
        <v>0.16233766233766234</v>
      </c>
      <c r="W141" s="239">
        <v>210</v>
      </c>
      <c r="X141" s="211">
        <v>0.68181818181818177</v>
      </c>
      <c r="Y141"/>
      <c r="AA141"/>
      <c r="AC141"/>
      <c r="AE141"/>
      <c r="AG141"/>
      <c r="AI141"/>
      <c r="AK141"/>
      <c r="AL141"/>
      <c r="AM141"/>
      <c r="AN141"/>
      <c r="AO141"/>
      <c r="AP141"/>
      <c r="AQ141"/>
      <c r="AR141"/>
      <c r="AS141"/>
      <c r="AT141"/>
      <c r="AU141"/>
      <c r="AV141"/>
      <c r="AW141"/>
      <c r="AX141"/>
      <c r="AY141"/>
      <c r="AZ141"/>
      <c r="BA141"/>
      <c r="BB141"/>
      <c r="BC141"/>
      <c r="BD141"/>
      <c r="BE141"/>
      <c r="BF141"/>
      <c r="BG141"/>
      <c r="BH141"/>
      <c r="BI141"/>
      <c r="BJ141"/>
      <c r="BK141"/>
      <c r="BL141"/>
      <c r="BM141"/>
      <c r="BN141"/>
    </row>
    <row r="142" spans="3:66" x14ac:dyDescent="0.3">
      <c r="C142" s="253" t="s">
        <v>1277</v>
      </c>
      <c r="D142" s="244">
        <v>231</v>
      </c>
      <c r="E142" s="245">
        <v>112</v>
      </c>
      <c r="F142" s="221">
        <v>0.48484848484848486</v>
      </c>
      <c r="G142" s="219">
        <v>45</v>
      </c>
      <c r="H142" s="221">
        <v>0.19480519480519481</v>
      </c>
      <c r="I142" s="219">
        <v>157</v>
      </c>
      <c r="J142" s="221">
        <v>0.67965367965367962</v>
      </c>
      <c r="K142" s="249">
        <v>12</v>
      </c>
      <c r="L142" s="248">
        <v>4</v>
      </c>
      <c r="M142" s="208">
        <v>0.33333333333333331</v>
      </c>
      <c r="N142" s="236">
        <v>1</v>
      </c>
      <c r="O142" s="208">
        <v>8.3333333333333329E-2</v>
      </c>
      <c r="P142" s="236">
        <v>5</v>
      </c>
      <c r="Q142" s="208">
        <v>0.41666666666666669</v>
      </c>
      <c r="R142" s="228">
        <v>217</v>
      </c>
      <c r="S142" s="251">
        <v>107</v>
      </c>
      <c r="T142" s="211">
        <v>0.49308755760368661</v>
      </c>
      <c r="U142" s="239">
        <v>44</v>
      </c>
      <c r="V142" s="323">
        <v>0.20276497695852536</v>
      </c>
      <c r="W142" s="239">
        <v>151</v>
      </c>
      <c r="X142" s="211">
        <v>0.69585253456221197</v>
      </c>
      <c r="Y142"/>
      <c r="AA142"/>
      <c r="AC142"/>
      <c r="AE142"/>
      <c r="AG142"/>
      <c r="AI142"/>
      <c r="AK142"/>
      <c r="AL142"/>
      <c r="AM142"/>
      <c r="AN142"/>
      <c r="AO142"/>
      <c r="AP142"/>
      <c r="AQ142"/>
      <c r="AR142"/>
      <c r="AS142"/>
      <c r="AT142"/>
      <c r="AU142"/>
      <c r="AV142"/>
      <c r="AW142"/>
      <c r="AX142"/>
      <c r="AY142"/>
      <c r="AZ142"/>
      <c r="BA142"/>
      <c r="BB142"/>
      <c r="BC142"/>
      <c r="BD142"/>
      <c r="BE142"/>
      <c r="BF142"/>
      <c r="BG142"/>
      <c r="BH142"/>
      <c r="BI142"/>
      <c r="BJ142"/>
      <c r="BK142"/>
      <c r="BL142"/>
      <c r="BM142"/>
      <c r="BN142"/>
    </row>
    <row r="143" spans="3:66" x14ac:dyDescent="0.3">
      <c r="C143" s="253" t="s">
        <v>1278</v>
      </c>
      <c r="D143" s="244">
        <v>457</v>
      </c>
      <c r="E143" s="245">
        <v>221</v>
      </c>
      <c r="F143" s="221">
        <v>0.48358862144420134</v>
      </c>
      <c r="G143" s="219">
        <v>71</v>
      </c>
      <c r="H143" s="221">
        <v>0.15536105032822758</v>
      </c>
      <c r="I143" s="219">
        <v>292</v>
      </c>
      <c r="J143" s="221">
        <v>0.6389496717724289</v>
      </c>
      <c r="K143" s="249">
        <v>31</v>
      </c>
      <c r="L143" s="248">
        <v>4</v>
      </c>
      <c r="M143" s="208">
        <v>0.12903225806451613</v>
      </c>
      <c r="N143" s="236">
        <v>2</v>
      </c>
      <c r="O143" s="208">
        <v>6.4516129032258063E-2</v>
      </c>
      <c r="P143" s="236">
        <v>6</v>
      </c>
      <c r="Q143" s="208">
        <v>0.19354838709677419</v>
      </c>
      <c r="R143" s="228">
        <v>421</v>
      </c>
      <c r="S143" s="251">
        <v>214</v>
      </c>
      <c r="T143" s="211">
        <v>0.50831353919239908</v>
      </c>
      <c r="U143" s="239">
        <v>68</v>
      </c>
      <c r="V143" s="323">
        <v>0.16152019002375298</v>
      </c>
      <c r="W143" s="239">
        <v>282</v>
      </c>
      <c r="X143" s="211">
        <v>0.66983372921615203</v>
      </c>
      <c r="Y143"/>
      <c r="AA143"/>
      <c r="AC143"/>
      <c r="AE143"/>
      <c r="AG143"/>
      <c r="AI143"/>
      <c r="AK143"/>
      <c r="AL143"/>
      <c r="AM143"/>
      <c r="AN143"/>
      <c r="AO143"/>
      <c r="AP143"/>
      <c r="AQ143"/>
      <c r="AR143"/>
      <c r="AS143"/>
      <c r="AT143"/>
      <c r="AU143"/>
      <c r="AV143"/>
      <c r="AW143"/>
      <c r="AX143"/>
      <c r="AY143"/>
      <c r="AZ143"/>
      <c r="BA143"/>
      <c r="BB143"/>
      <c r="BC143"/>
      <c r="BD143"/>
      <c r="BE143"/>
      <c r="BF143"/>
      <c r="BG143"/>
      <c r="BH143"/>
      <c r="BI143"/>
      <c r="BJ143"/>
      <c r="BK143"/>
      <c r="BL143"/>
      <c r="BM143"/>
      <c r="BN143"/>
    </row>
    <row r="144" spans="3:66" x14ac:dyDescent="0.3">
      <c r="C144" s="253" t="s">
        <v>1279</v>
      </c>
      <c r="D144" s="244">
        <v>1053</v>
      </c>
      <c r="E144" s="245">
        <v>500</v>
      </c>
      <c r="F144" s="221">
        <v>0.47483380816714149</v>
      </c>
      <c r="G144" s="219">
        <v>173</v>
      </c>
      <c r="H144" s="221">
        <v>0.16429249762583095</v>
      </c>
      <c r="I144" s="219">
        <v>673</v>
      </c>
      <c r="J144" s="221">
        <v>0.63912630579297247</v>
      </c>
      <c r="K144" s="249">
        <v>56</v>
      </c>
      <c r="L144" s="248">
        <v>14</v>
      </c>
      <c r="M144" s="208">
        <v>0.25</v>
      </c>
      <c r="N144" s="236">
        <v>5</v>
      </c>
      <c r="O144" s="208">
        <v>8.9285714285714288E-2</v>
      </c>
      <c r="P144" s="236">
        <v>19</v>
      </c>
      <c r="Q144" s="208">
        <v>0.3392857142857143</v>
      </c>
      <c r="R144" s="228">
        <v>990</v>
      </c>
      <c r="S144" s="251">
        <v>486</v>
      </c>
      <c r="T144" s="211">
        <v>0.49090909090909091</v>
      </c>
      <c r="U144" s="239">
        <v>168</v>
      </c>
      <c r="V144" s="323">
        <v>0.16969696969696971</v>
      </c>
      <c r="W144" s="239">
        <v>654</v>
      </c>
      <c r="X144" s="211">
        <v>0.66060606060606064</v>
      </c>
      <c r="Y144"/>
      <c r="AA144"/>
      <c r="AC144"/>
      <c r="AE144"/>
      <c r="AG144"/>
      <c r="AI144"/>
      <c r="AK144"/>
      <c r="AL144"/>
      <c r="AM144"/>
      <c r="AN144"/>
      <c r="AO144"/>
      <c r="AP144"/>
      <c r="AQ144"/>
      <c r="AR144"/>
      <c r="AS144"/>
      <c r="AT144"/>
      <c r="AU144"/>
      <c r="AV144"/>
      <c r="AW144"/>
      <c r="AX144"/>
      <c r="AY144"/>
      <c r="AZ144"/>
      <c r="BA144"/>
      <c r="BB144"/>
      <c r="BC144"/>
      <c r="BD144"/>
      <c r="BE144"/>
      <c r="BF144"/>
      <c r="BG144"/>
      <c r="BH144"/>
      <c r="BI144"/>
      <c r="BJ144"/>
      <c r="BK144"/>
      <c r="BL144"/>
      <c r="BM144"/>
      <c r="BN144"/>
    </row>
    <row r="145" spans="3:66" x14ac:dyDescent="0.3">
      <c r="C145" s="253" t="s">
        <v>1280</v>
      </c>
      <c r="D145" s="244">
        <v>351</v>
      </c>
      <c r="E145" s="245">
        <v>183</v>
      </c>
      <c r="F145" s="221">
        <v>0.5213675213675214</v>
      </c>
      <c r="G145" s="219">
        <v>43</v>
      </c>
      <c r="H145" s="221">
        <v>0.12250712250712251</v>
      </c>
      <c r="I145" s="219">
        <v>226</v>
      </c>
      <c r="J145" s="221">
        <v>0.64387464387464388</v>
      </c>
      <c r="K145" s="249">
        <v>37</v>
      </c>
      <c r="L145" s="248">
        <v>14</v>
      </c>
      <c r="M145" s="208">
        <v>0.3783783783783784</v>
      </c>
      <c r="N145" s="236">
        <v>8</v>
      </c>
      <c r="O145" s="208">
        <v>0.21621621621621623</v>
      </c>
      <c r="P145" s="236">
        <v>22</v>
      </c>
      <c r="Q145" s="208">
        <v>0.59459459459459463</v>
      </c>
      <c r="R145" s="228">
        <v>310</v>
      </c>
      <c r="S145" s="251">
        <v>166</v>
      </c>
      <c r="T145" s="211">
        <v>0.53548387096774197</v>
      </c>
      <c r="U145" s="239">
        <v>35</v>
      </c>
      <c r="V145" s="323">
        <v>0.11290322580645161</v>
      </c>
      <c r="W145" s="239">
        <v>201</v>
      </c>
      <c r="X145" s="211">
        <v>0.64838709677419359</v>
      </c>
      <c r="Y145"/>
      <c r="AA145"/>
      <c r="AC145"/>
      <c r="AE145"/>
      <c r="AG145"/>
      <c r="AI145"/>
      <c r="AK145"/>
      <c r="AL145"/>
      <c r="AM145"/>
      <c r="AN145"/>
      <c r="AO145"/>
      <c r="AP145"/>
      <c r="AQ145"/>
      <c r="AR145"/>
      <c r="AS145"/>
      <c r="AT145"/>
      <c r="AU145"/>
      <c r="AV145"/>
      <c r="AW145"/>
      <c r="AX145"/>
      <c r="AY145"/>
      <c r="AZ145"/>
      <c r="BA145"/>
      <c r="BB145"/>
      <c r="BC145"/>
      <c r="BD145"/>
      <c r="BE145"/>
      <c r="BF145"/>
      <c r="BG145"/>
      <c r="BH145"/>
      <c r="BI145"/>
      <c r="BJ145"/>
      <c r="BK145"/>
      <c r="BL145"/>
      <c r="BM145"/>
      <c r="BN145"/>
    </row>
    <row r="146" spans="3:66" x14ac:dyDescent="0.3">
      <c r="C146" s="253" t="s">
        <v>1281</v>
      </c>
      <c r="D146" s="244">
        <v>353</v>
      </c>
      <c r="E146" s="245">
        <v>185</v>
      </c>
      <c r="F146" s="221">
        <v>0.52407932011331448</v>
      </c>
      <c r="G146" s="219">
        <v>45</v>
      </c>
      <c r="H146" s="221">
        <v>0.12747875354107649</v>
      </c>
      <c r="I146" s="219">
        <v>230</v>
      </c>
      <c r="J146" s="221">
        <v>0.65155807365439089</v>
      </c>
      <c r="K146" s="249">
        <v>25</v>
      </c>
      <c r="L146" s="248">
        <v>8</v>
      </c>
      <c r="M146" s="208">
        <v>0.32</v>
      </c>
      <c r="N146" s="236">
        <v>0</v>
      </c>
      <c r="O146" s="208">
        <v>0</v>
      </c>
      <c r="P146" s="236">
        <v>8</v>
      </c>
      <c r="Q146" s="208">
        <v>0.32</v>
      </c>
      <c r="R146" s="228">
        <v>320</v>
      </c>
      <c r="S146" s="251">
        <v>175</v>
      </c>
      <c r="T146" s="211">
        <v>0.546875</v>
      </c>
      <c r="U146" s="239">
        <v>44</v>
      </c>
      <c r="V146" s="323">
        <v>0.13750000000000001</v>
      </c>
      <c r="W146" s="239">
        <v>219</v>
      </c>
      <c r="X146" s="211">
        <v>0.68437499999999996</v>
      </c>
      <c r="Y146"/>
      <c r="AA146"/>
      <c r="AC146"/>
      <c r="AE146"/>
      <c r="AG146"/>
      <c r="AI146"/>
      <c r="AK146"/>
      <c r="AL146"/>
      <c r="AM146"/>
      <c r="AN146"/>
      <c r="AO146"/>
      <c r="AP146"/>
      <c r="AQ146"/>
      <c r="AR146"/>
      <c r="AS146"/>
      <c r="AT146"/>
      <c r="AU146"/>
      <c r="AV146"/>
      <c r="AW146"/>
      <c r="AX146"/>
      <c r="AY146"/>
      <c r="AZ146"/>
      <c r="BA146"/>
      <c r="BB146"/>
      <c r="BC146"/>
      <c r="BD146"/>
      <c r="BE146"/>
      <c r="BF146"/>
      <c r="BG146"/>
      <c r="BH146"/>
      <c r="BI146"/>
      <c r="BJ146"/>
      <c r="BK146"/>
      <c r="BL146"/>
      <c r="BM146"/>
      <c r="BN146"/>
    </row>
    <row r="147" spans="3:66" x14ac:dyDescent="0.3">
      <c r="C147" s="253" t="s">
        <v>1282</v>
      </c>
      <c r="D147" s="244">
        <v>342</v>
      </c>
      <c r="E147" s="245">
        <v>171</v>
      </c>
      <c r="F147" s="221">
        <v>0.5</v>
      </c>
      <c r="G147" s="219">
        <v>57</v>
      </c>
      <c r="H147" s="221">
        <v>0.16666666666666666</v>
      </c>
      <c r="I147" s="219">
        <v>228</v>
      </c>
      <c r="J147" s="221">
        <v>0.66666666666666663</v>
      </c>
      <c r="K147" s="249">
        <v>15</v>
      </c>
      <c r="L147" s="248">
        <v>7</v>
      </c>
      <c r="M147" s="208">
        <v>0.46666666666666667</v>
      </c>
      <c r="N147" s="236">
        <v>2</v>
      </c>
      <c r="O147" s="208">
        <v>0.13333333333333333</v>
      </c>
      <c r="P147" s="236">
        <v>9</v>
      </c>
      <c r="Q147" s="208">
        <v>0.6</v>
      </c>
      <c r="R147" s="228">
        <v>326</v>
      </c>
      <c r="S147" s="251">
        <v>164</v>
      </c>
      <c r="T147" s="211">
        <v>0.50306748466257667</v>
      </c>
      <c r="U147" s="239">
        <v>55</v>
      </c>
      <c r="V147" s="323">
        <v>0.16871165644171779</v>
      </c>
      <c r="W147" s="239">
        <v>219</v>
      </c>
      <c r="X147" s="211">
        <v>0.67177914110429449</v>
      </c>
      <c r="Y147"/>
      <c r="AA147"/>
      <c r="AC147"/>
      <c r="AE147"/>
      <c r="AG147"/>
      <c r="AI147"/>
      <c r="AK147"/>
      <c r="AL147"/>
      <c r="AM147"/>
      <c r="AN147"/>
      <c r="AO147"/>
      <c r="AP147"/>
      <c r="AQ147"/>
      <c r="AR147"/>
      <c r="AS147"/>
      <c r="AT147"/>
      <c r="AU147"/>
      <c r="AV147"/>
      <c r="AW147"/>
      <c r="AX147"/>
      <c r="AY147"/>
      <c r="AZ147"/>
      <c r="BA147"/>
      <c r="BB147"/>
      <c r="BC147"/>
      <c r="BD147"/>
      <c r="BE147"/>
      <c r="BF147"/>
      <c r="BG147"/>
      <c r="BH147"/>
      <c r="BI147"/>
      <c r="BJ147"/>
      <c r="BK147"/>
      <c r="BL147"/>
      <c r="BM147"/>
      <c r="BN147"/>
    </row>
    <row r="148" spans="3:66" x14ac:dyDescent="0.3">
      <c r="C148" s="253" t="s">
        <v>1283</v>
      </c>
      <c r="D148" s="244">
        <v>888</v>
      </c>
      <c r="E148" s="245">
        <v>453</v>
      </c>
      <c r="F148" s="221">
        <v>0.51013513513513509</v>
      </c>
      <c r="G148" s="219">
        <v>128</v>
      </c>
      <c r="H148" s="221">
        <v>0.14414414414414414</v>
      </c>
      <c r="I148" s="219">
        <v>581</v>
      </c>
      <c r="J148" s="221">
        <v>0.65427927927927931</v>
      </c>
      <c r="K148" s="249">
        <v>40</v>
      </c>
      <c r="L148" s="248">
        <v>12</v>
      </c>
      <c r="M148" s="208">
        <v>0.3</v>
      </c>
      <c r="N148" s="236">
        <v>0</v>
      </c>
      <c r="O148" s="208">
        <v>0</v>
      </c>
      <c r="P148" s="236">
        <v>12</v>
      </c>
      <c r="Q148" s="208">
        <v>0.3</v>
      </c>
      <c r="R148" s="228">
        <v>826</v>
      </c>
      <c r="S148" s="251">
        <v>428</v>
      </c>
      <c r="T148" s="211">
        <v>0.51815980629539948</v>
      </c>
      <c r="U148" s="239">
        <v>125</v>
      </c>
      <c r="V148" s="323">
        <v>0.1513317191283293</v>
      </c>
      <c r="W148" s="239">
        <v>553</v>
      </c>
      <c r="X148" s="211">
        <v>0.66949152542372881</v>
      </c>
      <c r="Y148"/>
      <c r="AA148"/>
      <c r="AC148"/>
      <c r="AE148"/>
      <c r="AG148"/>
      <c r="AI148"/>
      <c r="AK148"/>
      <c r="AL148"/>
      <c r="AM148"/>
      <c r="AN148"/>
      <c r="AO148"/>
      <c r="AP148"/>
      <c r="AQ148"/>
      <c r="AR148"/>
      <c r="AS148"/>
      <c r="AT148"/>
      <c r="AU148"/>
      <c r="AV148"/>
      <c r="AW148"/>
      <c r="AX148"/>
      <c r="AY148"/>
      <c r="AZ148"/>
      <c r="BA148"/>
      <c r="BB148"/>
      <c r="BC148"/>
      <c r="BD148"/>
      <c r="BE148"/>
      <c r="BF148"/>
      <c r="BG148"/>
      <c r="BH148"/>
      <c r="BI148"/>
      <c r="BJ148"/>
      <c r="BK148"/>
      <c r="BL148"/>
      <c r="BM148"/>
      <c r="BN148"/>
    </row>
    <row r="149" spans="3:66" x14ac:dyDescent="0.3">
      <c r="C149" s="253" t="s">
        <v>1284</v>
      </c>
      <c r="D149" s="244">
        <v>279</v>
      </c>
      <c r="E149" s="245">
        <v>118</v>
      </c>
      <c r="F149" s="221">
        <v>0.42293906810035842</v>
      </c>
      <c r="G149" s="219">
        <v>54</v>
      </c>
      <c r="H149" s="221">
        <v>0.19354838709677419</v>
      </c>
      <c r="I149" s="219">
        <v>172</v>
      </c>
      <c r="J149" s="221">
        <v>0.61648745519713266</v>
      </c>
      <c r="K149" s="249">
        <v>9</v>
      </c>
      <c r="L149" s="248">
        <v>2</v>
      </c>
      <c r="M149" s="208">
        <v>0.22222222222222221</v>
      </c>
      <c r="N149" s="236">
        <v>1</v>
      </c>
      <c r="O149" s="208">
        <v>0.1111111111111111</v>
      </c>
      <c r="P149" s="236">
        <v>3</v>
      </c>
      <c r="Q149" s="208">
        <v>0.33333333333333331</v>
      </c>
      <c r="R149" s="228">
        <v>268</v>
      </c>
      <c r="S149" s="251">
        <v>115</v>
      </c>
      <c r="T149" s="211">
        <v>0.42910447761194032</v>
      </c>
      <c r="U149" s="239">
        <v>53</v>
      </c>
      <c r="V149" s="323">
        <v>0.19776119402985073</v>
      </c>
      <c r="W149" s="239">
        <v>168</v>
      </c>
      <c r="X149" s="211">
        <v>0.62686567164179108</v>
      </c>
      <c r="Y149"/>
      <c r="AA149"/>
      <c r="AC149"/>
      <c r="AE149"/>
      <c r="AG149"/>
      <c r="AI149"/>
      <c r="AK149"/>
      <c r="AL149"/>
      <c r="AM149"/>
      <c r="AN149"/>
      <c r="AO149"/>
      <c r="AP149"/>
      <c r="AQ149"/>
      <c r="AR149"/>
      <c r="AS149"/>
      <c r="AT149"/>
      <c r="AU149"/>
      <c r="AV149"/>
      <c r="AW149"/>
      <c r="AX149"/>
      <c r="AY149"/>
      <c r="AZ149"/>
      <c r="BA149"/>
      <c r="BB149"/>
      <c r="BC149"/>
      <c r="BD149"/>
      <c r="BE149"/>
      <c r="BF149"/>
      <c r="BG149"/>
      <c r="BH149"/>
      <c r="BI149"/>
      <c r="BJ149"/>
      <c r="BK149"/>
      <c r="BL149"/>
      <c r="BM149"/>
      <c r="BN149"/>
    </row>
    <row r="150" spans="3:66" x14ac:dyDescent="0.3">
      <c r="C150" s="253" t="s">
        <v>1285</v>
      </c>
      <c r="D150" s="244">
        <v>285</v>
      </c>
      <c r="E150" s="245">
        <v>144</v>
      </c>
      <c r="F150" s="221">
        <v>0.50526315789473686</v>
      </c>
      <c r="G150" s="219">
        <v>40</v>
      </c>
      <c r="H150" s="221">
        <v>0.14035087719298245</v>
      </c>
      <c r="I150" s="219">
        <v>184</v>
      </c>
      <c r="J150" s="221">
        <v>0.64561403508771931</v>
      </c>
      <c r="K150" s="249">
        <v>16</v>
      </c>
      <c r="L150" s="248">
        <v>3</v>
      </c>
      <c r="M150" s="208">
        <v>0.1875</v>
      </c>
      <c r="N150" s="236">
        <v>0</v>
      </c>
      <c r="O150" s="208">
        <v>0</v>
      </c>
      <c r="P150" s="236">
        <v>3</v>
      </c>
      <c r="Q150" s="208">
        <v>0.1875</v>
      </c>
      <c r="R150" s="228">
        <v>267</v>
      </c>
      <c r="S150" s="251">
        <v>141</v>
      </c>
      <c r="T150" s="211">
        <v>0.5280898876404494</v>
      </c>
      <c r="U150" s="239">
        <v>39</v>
      </c>
      <c r="V150" s="323">
        <v>0.14606741573033707</v>
      </c>
      <c r="W150" s="239">
        <v>180</v>
      </c>
      <c r="X150" s="211">
        <v>0.6741573033707865</v>
      </c>
      <c r="Y150"/>
      <c r="AA150"/>
      <c r="AC150"/>
      <c r="AE150"/>
      <c r="AG150"/>
      <c r="AI150"/>
      <c r="AK150"/>
      <c r="AL150"/>
      <c r="AM150"/>
      <c r="AN150"/>
      <c r="AO150"/>
      <c r="AP150"/>
      <c r="AQ150"/>
      <c r="AR150"/>
      <c r="AS150"/>
      <c r="AT150"/>
      <c r="AU150"/>
      <c r="AV150"/>
      <c r="AW150"/>
      <c r="AX150"/>
      <c r="AY150"/>
      <c r="AZ150"/>
      <c r="BA150"/>
      <c r="BB150"/>
      <c r="BC150"/>
      <c r="BD150"/>
      <c r="BE150"/>
      <c r="BF150"/>
      <c r="BG150"/>
      <c r="BH150"/>
      <c r="BI150"/>
      <c r="BJ150"/>
      <c r="BK150"/>
      <c r="BL150"/>
      <c r="BM150"/>
      <c r="BN150"/>
    </row>
    <row r="151" spans="3:66" x14ac:dyDescent="0.3">
      <c r="C151" s="253" t="s">
        <v>1286</v>
      </c>
      <c r="D151" s="244">
        <v>196</v>
      </c>
      <c r="E151" s="245">
        <v>108</v>
      </c>
      <c r="F151" s="221">
        <v>0.55102040816326525</v>
      </c>
      <c r="G151" s="219">
        <v>24</v>
      </c>
      <c r="H151" s="221">
        <v>0.12244897959183673</v>
      </c>
      <c r="I151" s="219">
        <v>132</v>
      </c>
      <c r="J151" s="221">
        <v>0.67346938775510201</v>
      </c>
      <c r="K151" s="249">
        <v>18</v>
      </c>
      <c r="L151" s="248">
        <v>7</v>
      </c>
      <c r="M151" s="208">
        <v>0.3888888888888889</v>
      </c>
      <c r="N151" s="236">
        <v>0</v>
      </c>
      <c r="O151" s="208">
        <v>0</v>
      </c>
      <c r="P151" s="236">
        <v>7</v>
      </c>
      <c r="Q151" s="208">
        <v>0.3888888888888889</v>
      </c>
      <c r="R151" s="228">
        <v>177</v>
      </c>
      <c r="S151" s="251">
        <v>101</v>
      </c>
      <c r="T151" s="211">
        <v>0.57062146892655363</v>
      </c>
      <c r="U151" s="239">
        <v>24</v>
      </c>
      <c r="V151" s="323">
        <v>0.13559322033898305</v>
      </c>
      <c r="W151" s="239">
        <v>125</v>
      </c>
      <c r="X151" s="211">
        <v>0.70621468926553677</v>
      </c>
      <c r="Y151"/>
      <c r="AA151"/>
      <c r="AC151"/>
      <c r="AE151"/>
      <c r="AG151"/>
      <c r="AI151"/>
      <c r="AK151"/>
      <c r="AL151"/>
      <c r="AM151"/>
      <c r="AN151"/>
      <c r="AO151"/>
      <c r="AP151"/>
      <c r="AQ151"/>
      <c r="AR151"/>
      <c r="AS151"/>
      <c r="AT151"/>
      <c r="AU151"/>
      <c r="AV151"/>
      <c r="AW151"/>
      <c r="AX151"/>
      <c r="AY151"/>
      <c r="AZ151"/>
      <c r="BA151"/>
      <c r="BB151"/>
      <c r="BC151"/>
      <c r="BD151"/>
      <c r="BE151"/>
      <c r="BF151"/>
      <c r="BG151"/>
      <c r="BH151"/>
      <c r="BI151"/>
      <c r="BJ151"/>
      <c r="BK151"/>
      <c r="BL151"/>
      <c r="BM151"/>
      <c r="BN151"/>
    </row>
    <row r="152" spans="3:66" x14ac:dyDescent="0.3">
      <c r="C152" s="253" t="s">
        <v>1287</v>
      </c>
      <c r="D152" s="244">
        <v>638</v>
      </c>
      <c r="E152" s="245">
        <v>287</v>
      </c>
      <c r="F152" s="221">
        <v>0.44984326018808779</v>
      </c>
      <c r="G152" s="219">
        <v>98</v>
      </c>
      <c r="H152" s="221">
        <v>0.15360501567398119</v>
      </c>
      <c r="I152" s="219">
        <v>385</v>
      </c>
      <c r="J152" s="221">
        <v>0.60344827586206895</v>
      </c>
      <c r="K152" s="249">
        <v>49</v>
      </c>
      <c r="L152" s="248">
        <v>14</v>
      </c>
      <c r="M152" s="208">
        <v>0.2857142857142857</v>
      </c>
      <c r="N152" s="236">
        <v>2</v>
      </c>
      <c r="O152" s="208">
        <v>4.0816326530612242E-2</v>
      </c>
      <c r="P152" s="236">
        <v>16</v>
      </c>
      <c r="Q152" s="208">
        <v>0.32653061224489793</v>
      </c>
      <c r="R152" s="228">
        <v>581</v>
      </c>
      <c r="S152" s="251">
        <v>271</v>
      </c>
      <c r="T152" s="211">
        <v>0.46643717728055079</v>
      </c>
      <c r="U152" s="239">
        <v>95</v>
      </c>
      <c r="V152" s="323">
        <v>0.16351118760757316</v>
      </c>
      <c r="W152" s="239">
        <v>366</v>
      </c>
      <c r="X152" s="211">
        <v>0.62994836488812389</v>
      </c>
      <c r="Y152"/>
      <c r="AA152"/>
      <c r="AC152"/>
      <c r="AE152"/>
      <c r="AG152"/>
      <c r="AI152"/>
      <c r="AK152"/>
      <c r="AL152"/>
      <c r="AM152"/>
      <c r="AN152"/>
      <c r="AO152"/>
      <c r="AP152"/>
      <c r="AQ152"/>
      <c r="AR152"/>
      <c r="AS152"/>
      <c r="AT152"/>
      <c r="AU152"/>
      <c r="AV152"/>
      <c r="AW152"/>
      <c r="AX152"/>
      <c r="AY152"/>
      <c r="AZ152"/>
      <c r="BA152"/>
      <c r="BB152"/>
      <c r="BC152"/>
      <c r="BD152"/>
      <c r="BE152"/>
      <c r="BF152"/>
      <c r="BG152"/>
      <c r="BH152"/>
      <c r="BI152"/>
      <c r="BJ152"/>
      <c r="BK152"/>
      <c r="BL152"/>
      <c r="BM152"/>
      <c r="BN152"/>
    </row>
    <row r="153" spans="3:66" x14ac:dyDescent="0.3">
      <c r="C153" s="241" t="s">
        <v>133</v>
      </c>
      <c r="D153" s="244">
        <v>31804</v>
      </c>
      <c r="E153" s="245">
        <v>18364</v>
      </c>
      <c r="F153" s="221">
        <v>0.57741164633379449</v>
      </c>
      <c r="G153" s="219">
        <v>4567</v>
      </c>
      <c r="H153" s="221">
        <v>0.1435982895233304</v>
      </c>
      <c r="I153" s="219">
        <v>22931</v>
      </c>
      <c r="J153" s="221">
        <v>0.72100993585712492</v>
      </c>
      <c r="K153" s="249">
        <v>1006</v>
      </c>
      <c r="L153" s="248">
        <v>207</v>
      </c>
      <c r="M153" s="208">
        <v>0.20576540755467196</v>
      </c>
      <c r="N153" s="236">
        <v>45</v>
      </c>
      <c r="O153" s="208">
        <v>4.4731610337972169E-2</v>
      </c>
      <c r="P153" s="236">
        <v>252</v>
      </c>
      <c r="Q153" s="208">
        <v>0.25049701789264411</v>
      </c>
      <c r="R153" s="228">
        <v>30417</v>
      </c>
      <c r="S153" s="251">
        <v>18063</v>
      </c>
      <c r="T153" s="211">
        <v>0.59384554689811619</v>
      </c>
      <c r="U153" s="239">
        <v>4507</v>
      </c>
      <c r="V153" s="323">
        <v>0.14817371864417925</v>
      </c>
      <c r="W153" s="239">
        <v>22570</v>
      </c>
      <c r="X153" s="211">
        <v>0.74201926554229547</v>
      </c>
      <c r="Y153"/>
      <c r="AA153"/>
      <c r="AC153"/>
      <c r="AE153"/>
      <c r="AG153"/>
      <c r="AI153"/>
      <c r="AK153"/>
      <c r="AL153"/>
      <c r="AM153"/>
      <c r="AN153"/>
      <c r="AO153"/>
      <c r="AP153"/>
      <c r="AQ153"/>
      <c r="AR153"/>
      <c r="AS153"/>
      <c r="AT153"/>
      <c r="AU153"/>
      <c r="AV153"/>
      <c r="AW153"/>
      <c r="AX153"/>
      <c r="AY153"/>
      <c r="AZ153"/>
      <c r="BA153"/>
      <c r="BB153"/>
      <c r="BC153"/>
      <c r="BD153"/>
      <c r="BE153"/>
      <c r="BF153"/>
      <c r="BG153"/>
      <c r="BH153"/>
      <c r="BI153"/>
      <c r="BJ153"/>
      <c r="BK153"/>
      <c r="BL153"/>
      <c r="BM153"/>
      <c r="BN153"/>
    </row>
    <row r="154" spans="3:66" x14ac:dyDescent="0.3">
      <c r="C154" s="252" t="s">
        <v>137</v>
      </c>
      <c r="D154" s="244">
        <v>5758</v>
      </c>
      <c r="E154" s="245">
        <v>3426</v>
      </c>
      <c r="F154" s="221">
        <v>0.59499826328586314</v>
      </c>
      <c r="G154" s="219">
        <v>810</v>
      </c>
      <c r="H154" s="221">
        <v>0.140673845085099</v>
      </c>
      <c r="I154" s="219">
        <v>4236</v>
      </c>
      <c r="J154" s="221">
        <v>0.73567210837096209</v>
      </c>
      <c r="K154" s="249">
        <v>136</v>
      </c>
      <c r="L154" s="248">
        <v>32</v>
      </c>
      <c r="M154" s="208">
        <v>0.23529411764705882</v>
      </c>
      <c r="N154" s="236">
        <v>10</v>
      </c>
      <c r="O154" s="208">
        <v>7.3529411764705885E-2</v>
      </c>
      <c r="P154" s="236">
        <v>42</v>
      </c>
      <c r="Q154" s="208">
        <v>0.30882352941176472</v>
      </c>
      <c r="R154" s="228">
        <v>5557</v>
      </c>
      <c r="S154" s="251">
        <v>3380</v>
      </c>
      <c r="T154" s="211">
        <v>0.60824185711714951</v>
      </c>
      <c r="U154" s="239">
        <v>798</v>
      </c>
      <c r="V154" s="323">
        <v>0.14360266330754004</v>
      </c>
      <c r="W154" s="239">
        <v>4178</v>
      </c>
      <c r="X154" s="211">
        <v>0.75184452042468963</v>
      </c>
      <c r="Y154"/>
      <c r="AA154"/>
      <c r="AC154"/>
      <c r="AE154"/>
      <c r="AG154"/>
      <c r="AI154"/>
      <c r="AK154"/>
      <c r="AL154"/>
      <c r="AM154"/>
      <c r="AN154"/>
      <c r="AO154"/>
      <c r="AP154"/>
      <c r="AQ154"/>
      <c r="AR154"/>
      <c r="AS154"/>
      <c r="AT154"/>
      <c r="AU154"/>
      <c r="AV154"/>
      <c r="AW154"/>
      <c r="AX154"/>
      <c r="AY154"/>
      <c r="AZ154"/>
      <c r="BA154"/>
      <c r="BB154"/>
      <c r="BC154"/>
      <c r="BD154"/>
      <c r="BE154"/>
      <c r="BF154"/>
      <c r="BG154"/>
      <c r="BH154"/>
      <c r="BI154"/>
      <c r="BJ154"/>
      <c r="BK154"/>
      <c r="BL154"/>
      <c r="BM154"/>
      <c r="BN154"/>
    </row>
    <row r="155" spans="3:66" x14ac:dyDescent="0.3">
      <c r="C155" s="253" t="s">
        <v>1288</v>
      </c>
      <c r="D155" s="244">
        <v>983</v>
      </c>
      <c r="E155" s="245">
        <v>577</v>
      </c>
      <c r="F155" s="221">
        <v>0.58697863682604268</v>
      </c>
      <c r="G155" s="219">
        <v>113</v>
      </c>
      <c r="H155" s="221">
        <v>0.11495422177009156</v>
      </c>
      <c r="I155" s="219">
        <v>690</v>
      </c>
      <c r="J155" s="221">
        <v>0.7019328585961343</v>
      </c>
      <c r="K155" s="249">
        <v>22</v>
      </c>
      <c r="L155" s="248">
        <v>4</v>
      </c>
      <c r="M155" s="208">
        <v>0.18181818181818182</v>
      </c>
      <c r="N155" s="236">
        <v>1</v>
      </c>
      <c r="O155" s="208">
        <v>4.5454545454545456E-2</v>
      </c>
      <c r="P155" s="236">
        <v>5</v>
      </c>
      <c r="Q155" s="208">
        <v>0.22727272727272727</v>
      </c>
      <c r="R155" s="228">
        <v>952</v>
      </c>
      <c r="S155" s="251">
        <v>572</v>
      </c>
      <c r="T155" s="211">
        <v>0.60084033613445376</v>
      </c>
      <c r="U155" s="239">
        <v>112</v>
      </c>
      <c r="V155" s="323">
        <v>0.11764705882352941</v>
      </c>
      <c r="W155" s="239">
        <v>684</v>
      </c>
      <c r="X155" s="211">
        <v>0.71848739495798319</v>
      </c>
      <c r="Y155"/>
      <c r="AA155"/>
      <c r="AC155"/>
      <c r="AE155"/>
      <c r="AG155"/>
      <c r="AI155"/>
      <c r="AK155"/>
      <c r="AL155"/>
      <c r="AM155"/>
      <c r="AN155"/>
      <c r="AO155"/>
      <c r="AP155"/>
      <c r="AQ155"/>
      <c r="AR155"/>
      <c r="AS155"/>
      <c r="AT155"/>
      <c r="AU155"/>
      <c r="AV155"/>
      <c r="AW155"/>
      <c r="AX155"/>
      <c r="AY155"/>
      <c r="AZ155"/>
      <c r="BA155"/>
      <c r="BB155"/>
      <c r="BC155"/>
      <c r="BD155"/>
      <c r="BE155"/>
      <c r="BF155"/>
      <c r="BG155"/>
      <c r="BH155"/>
      <c r="BI155"/>
      <c r="BJ155"/>
      <c r="BK155"/>
      <c r="BL155"/>
      <c r="BM155"/>
      <c r="BN155"/>
    </row>
    <row r="156" spans="3:66" x14ac:dyDescent="0.3">
      <c r="C156" s="253" t="s">
        <v>1289</v>
      </c>
      <c r="D156" s="244">
        <v>683</v>
      </c>
      <c r="E156" s="245">
        <v>350</v>
      </c>
      <c r="F156" s="221">
        <v>0.51244509516837478</v>
      </c>
      <c r="G156" s="219">
        <v>108</v>
      </c>
      <c r="H156" s="221">
        <v>0.15812591508052709</v>
      </c>
      <c r="I156" s="219">
        <v>458</v>
      </c>
      <c r="J156" s="221">
        <v>0.67057101024890187</v>
      </c>
      <c r="K156" s="249">
        <v>18</v>
      </c>
      <c r="L156" s="248">
        <v>4</v>
      </c>
      <c r="M156" s="208">
        <v>0.22222222222222221</v>
      </c>
      <c r="N156" s="236">
        <v>1</v>
      </c>
      <c r="O156" s="208">
        <v>5.5555555555555552E-2</v>
      </c>
      <c r="P156" s="236">
        <v>5</v>
      </c>
      <c r="Q156" s="208">
        <v>0.27777777777777779</v>
      </c>
      <c r="R156" s="228">
        <v>647</v>
      </c>
      <c r="S156" s="251">
        <v>340</v>
      </c>
      <c r="T156" s="211">
        <v>0.5255023183925811</v>
      </c>
      <c r="U156" s="239">
        <v>107</v>
      </c>
      <c r="V156" s="323">
        <v>0.16537867078825347</v>
      </c>
      <c r="W156" s="239">
        <v>447</v>
      </c>
      <c r="X156" s="211">
        <v>0.69088098918083463</v>
      </c>
      <c r="Y156"/>
      <c r="AA156"/>
      <c r="AC156"/>
      <c r="AE156"/>
      <c r="AG156"/>
      <c r="AI156"/>
      <c r="AK156"/>
      <c r="AL156"/>
      <c r="AM156"/>
      <c r="AN156"/>
      <c r="AO156"/>
      <c r="AP156"/>
      <c r="AQ156"/>
      <c r="AR156"/>
      <c r="AS156"/>
      <c r="AT156"/>
      <c r="AU156"/>
      <c r="AV156"/>
      <c r="AW156"/>
      <c r="AX156"/>
      <c r="AY156"/>
      <c r="AZ156"/>
      <c r="BA156"/>
      <c r="BB156"/>
      <c r="BC156"/>
      <c r="BD156"/>
      <c r="BE156"/>
      <c r="BF156"/>
      <c r="BG156"/>
      <c r="BH156"/>
      <c r="BI156"/>
      <c r="BJ156"/>
      <c r="BK156"/>
      <c r="BL156"/>
      <c r="BM156"/>
      <c r="BN156"/>
    </row>
    <row r="157" spans="3:66" x14ac:dyDescent="0.3">
      <c r="C157" s="253" t="s">
        <v>1290</v>
      </c>
      <c r="D157" s="244">
        <v>1156</v>
      </c>
      <c r="E157" s="245">
        <v>706</v>
      </c>
      <c r="F157" s="221">
        <v>0.61072664359861595</v>
      </c>
      <c r="G157" s="219">
        <v>173</v>
      </c>
      <c r="H157" s="221">
        <v>0.14965397923875431</v>
      </c>
      <c r="I157" s="219">
        <v>879</v>
      </c>
      <c r="J157" s="221">
        <v>0.76038062283737029</v>
      </c>
      <c r="K157" s="249">
        <v>40</v>
      </c>
      <c r="L157" s="248">
        <v>12</v>
      </c>
      <c r="M157" s="208">
        <v>0.3</v>
      </c>
      <c r="N157" s="236">
        <v>3</v>
      </c>
      <c r="O157" s="208">
        <v>7.4999999999999997E-2</v>
      </c>
      <c r="P157" s="236">
        <v>15</v>
      </c>
      <c r="Q157" s="208">
        <v>0.375</v>
      </c>
      <c r="R157" s="228">
        <v>1094</v>
      </c>
      <c r="S157" s="251">
        <v>690</v>
      </c>
      <c r="T157" s="211">
        <v>0.63071297989031083</v>
      </c>
      <c r="U157" s="239">
        <v>170</v>
      </c>
      <c r="V157" s="323">
        <v>0.15539305301645337</v>
      </c>
      <c r="W157" s="239">
        <v>860</v>
      </c>
      <c r="X157" s="211">
        <v>0.78610603290676417</v>
      </c>
      <c r="Y157"/>
      <c r="AA157"/>
      <c r="AC157"/>
      <c r="AE157"/>
      <c r="AG157"/>
      <c r="AI157"/>
      <c r="AK157"/>
      <c r="AL157"/>
      <c r="AM157"/>
      <c r="AN157"/>
      <c r="AO157"/>
      <c r="AP157"/>
      <c r="AQ157"/>
      <c r="AR157"/>
      <c r="AS157"/>
      <c r="AT157"/>
      <c r="AU157"/>
      <c r="AV157"/>
      <c r="AW157"/>
      <c r="AX157"/>
      <c r="AY157"/>
      <c r="AZ157"/>
      <c r="BA157"/>
      <c r="BB157"/>
      <c r="BC157"/>
      <c r="BD157"/>
      <c r="BE157"/>
      <c r="BF157"/>
      <c r="BG157"/>
      <c r="BH157"/>
      <c r="BI157"/>
      <c r="BJ157"/>
      <c r="BK157"/>
      <c r="BL157"/>
      <c r="BM157"/>
      <c r="BN157"/>
    </row>
    <row r="158" spans="3:66" x14ac:dyDescent="0.3">
      <c r="C158" s="253" t="s">
        <v>1291</v>
      </c>
      <c r="D158" s="244">
        <v>962</v>
      </c>
      <c r="E158" s="245">
        <v>556</v>
      </c>
      <c r="F158" s="221">
        <v>0.57796257796257799</v>
      </c>
      <c r="G158" s="219">
        <v>145</v>
      </c>
      <c r="H158" s="221">
        <v>0.15072765072765074</v>
      </c>
      <c r="I158" s="219">
        <v>701</v>
      </c>
      <c r="J158" s="221">
        <v>0.7286902286902287</v>
      </c>
      <c r="K158" s="249">
        <v>22</v>
      </c>
      <c r="L158" s="248">
        <v>3</v>
      </c>
      <c r="M158" s="208">
        <v>0.13636363636363635</v>
      </c>
      <c r="N158" s="236">
        <v>3</v>
      </c>
      <c r="O158" s="208">
        <v>0.13636363636363635</v>
      </c>
      <c r="P158" s="236">
        <v>6</v>
      </c>
      <c r="Q158" s="208">
        <v>0.27272727272727271</v>
      </c>
      <c r="R158" s="228">
        <v>932</v>
      </c>
      <c r="S158" s="251">
        <v>551</v>
      </c>
      <c r="T158" s="211">
        <v>0.59120171673819744</v>
      </c>
      <c r="U158" s="239">
        <v>140</v>
      </c>
      <c r="V158" s="323">
        <v>0.15021459227467812</v>
      </c>
      <c r="W158" s="239">
        <v>691</v>
      </c>
      <c r="X158" s="211">
        <v>0.74141630901287559</v>
      </c>
      <c r="Y158"/>
      <c r="AA158"/>
      <c r="AC158"/>
      <c r="AE158"/>
      <c r="AG158"/>
      <c r="AI158"/>
      <c r="AK158"/>
      <c r="AL158"/>
      <c r="AM158"/>
      <c r="AN158"/>
      <c r="AO158"/>
      <c r="AP158"/>
      <c r="AQ158"/>
      <c r="AR158"/>
      <c r="AS158"/>
      <c r="AT158"/>
      <c r="AU158"/>
      <c r="AV158"/>
      <c r="AW158"/>
      <c r="AX158"/>
      <c r="AY158"/>
      <c r="AZ158"/>
      <c r="BA158"/>
      <c r="BB158"/>
      <c r="BC158"/>
      <c r="BD158"/>
      <c r="BE158"/>
      <c r="BF158"/>
      <c r="BG158"/>
      <c r="BH158"/>
      <c r="BI158"/>
      <c r="BJ158"/>
      <c r="BK158"/>
      <c r="BL158"/>
      <c r="BM158"/>
      <c r="BN158"/>
    </row>
    <row r="159" spans="3:66" x14ac:dyDescent="0.3">
      <c r="C159" s="253" t="s">
        <v>1292</v>
      </c>
      <c r="D159" s="244">
        <v>865</v>
      </c>
      <c r="E159" s="245">
        <v>512</v>
      </c>
      <c r="F159" s="221">
        <v>0.59190751445086709</v>
      </c>
      <c r="G159" s="219">
        <v>118</v>
      </c>
      <c r="H159" s="221">
        <v>0.13641618497109825</v>
      </c>
      <c r="I159" s="219">
        <v>630</v>
      </c>
      <c r="J159" s="221">
        <v>0.72832369942196529</v>
      </c>
      <c r="K159" s="249">
        <v>18</v>
      </c>
      <c r="L159" s="248">
        <v>4</v>
      </c>
      <c r="M159" s="208">
        <v>0.22222222222222221</v>
      </c>
      <c r="N159" s="236">
        <v>1</v>
      </c>
      <c r="O159" s="208">
        <v>5.5555555555555552E-2</v>
      </c>
      <c r="P159" s="236">
        <v>5</v>
      </c>
      <c r="Q159" s="208">
        <v>0.27777777777777779</v>
      </c>
      <c r="R159" s="228">
        <v>842</v>
      </c>
      <c r="S159" s="251">
        <v>508</v>
      </c>
      <c r="T159" s="211">
        <v>0.60332541567695963</v>
      </c>
      <c r="U159" s="239">
        <v>117</v>
      </c>
      <c r="V159" s="323">
        <v>0.13895486935866982</v>
      </c>
      <c r="W159" s="239">
        <v>625</v>
      </c>
      <c r="X159" s="211">
        <v>0.74228028503562948</v>
      </c>
      <c r="Y159"/>
      <c r="AA159"/>
      <c r="AC159"/>
      <c r="AE159"/>
      <c r="AG159"/>
      <c r="AI159"/>
      <c r="AK159"/>
      <c r="AL159"/>
      <c r="AM159"/>
      <c r="AN159"/>
      <c r="AO159"/>
      <c r="AP159"/>
      <c r="AQ159"/>
      <c r="AR159"/>
      <c r="AS159"/>
      <c r="AT159"/>
      <c r="AU159"/>
      <c r="AV159"/>
      <c r="AW159"/>
      <c r="AX159"/>
      <c r="AY159"/>
      <c r="AZ159"/>
      <c r="BA159"/>
      <c r="BB159"/>
      <c r="BC159"/>
      <c r="BD159"/>
      <c r="BE159"/>
      <c r="BF159"/>
      <c r="BG159"/>
      <c r="BH159"/>
      <c r="BI159"/>
      <c r="BJ159"/>
      <c r="BK159"/>
      <c r="BL159"/>
      <c r="BM159"/>
      <c r="BN159"/>
    </row>
    <row r="160" spans="3:66" x14ac:dyDescent="0.3">
      <c r="C160" s="253" t="s">
        <v>1293</v>
      </c>
      <c r="D160" s="244">
        <v>807</v>
      </c>
      <c r="E160" s="245">
        <v>515</v>
      </c>
      <c r="F160" s="221">
        <v>0.63816604708798019</v>
      </c>
      <c r="G160" s="219">
        <v>120</v>
      </c>
      <c r="H160" s="221">
        <v>0.14869888475836432</v>
      </c>
      <c r="I160" s="219">
        <v>635</v>
      </c>
      <c r="J160" s="221">
        <v>0.78686493184634454</v>
      </c>
      <c r="K160" s="249">
        <v>6</v>
      </c>
      <c r="L160" s="248">
        <v>1</v>
      </c>
      <c r="M160" s="208">
        <v>0.16666666666666666</v>
      </c>
      <c r="N160" s="236">
        <v>0</v>
      </c>
      <c r="O160" s="208">
        <v>0</v>
      </c>
      <c r="P160" s="236">
        <v>1</v>
      </c>
      <c r="Q160" s="208">
        <v>0.16666666666666666</v>
      </c>
      <c r="R160" s="228">
        <v>801</v>
      </c>
      <c r="S160" s="251">
        <v>514</v>
      </c>
      <c r="T160" s="211">
        <v>0.64169787765293385</v>
      </c>
      <c r="U160" s="239">
        <v>120</v>
      </c>
      <c r="V160" s="323">
        <v>0.14981273408239701</v>
      </c>
      <c r="W160" s="239">
        <v>634</v>
      </c>
      <c r="X160" s="211">
        <v>0.79151061173533088</v>
      </c>
      <c r="Y160"/>
      <c r="AA160"/>
      <c r="AC160"/>
      <c r="AE160"/>
      <c r="AG160"/>
      <c r="AI160"/>
      <c r="AK160"/>
      <c r="AL160"/>
      <c r="AM160"/>
      <c r="AN160"/>
      <c r="AO160"/>
      <c r="AP160"/>
      <c r="AQ160"/>
      <c r="AR160"/>
      <c r="AS160"/>
      <c r="AT160"/>
      <c r="AU160"/>
      <c r="AV160"/>
      <c r="AW160"/>
      <c r="AX160"/>
      <c r="AY160"/>
      <c r="AZ160"/>
      <c r="BA160"/>
      <c r="BB160"/>
      <c r="BC160"/>
      <c r="BD160"/>
      <c r="BE160"/>
      <c r="BF160"/>
      <c r="BG160"/>
      <c r="BH160"/>
      <c r="BI160"/>
      <c r="BJ160"/>
      <c r="BK160"/>
      <c r="BL160"/>
      <c r="BM160"/>
      <c r="BN160"/>
    </row>
    <row r="161" spans="3:66" x14ac:dyDescent="0.3">
      <c r="C161" s="253" t="s">
        <v>1294</v>
      </c>
      <c r="D161" s="244">
        <v>302</v>
      </c>
      <c r="E161" s="245">
        <v>210</v>
      </c>
      <c r="F161" s="221">
        <v>0.69536423841059603</v>
      </c>
      <c r="G161" s="219">
        <v>33</v>
      </c>
      <c r="H161" s="221">
        <v>0.10927152317880795</v>
      </c>
      <c r="I161" s="219">
        <v>243</v>
      </c>
      <c r="J161" s="221">
        <v>0.80463576158940397</v>
      </c>
      <c r="K161" s="249">
        <v>10</v>
      </c>
      <c r="L161" s="248">
        <v>4</v>
      </c>
      <c r="M161" s="208">
        <v>0.4</v>
      </c>
      <c r="N161" s="236">
        <v>1</v>
      </c>
      <c r="O161" s="208">
        <v>0.1</v>
      </c>
      <c r="P161" s="236">
        <v>5</v>
      </c>
      <c r="Q161" s="208">
        <v>0.5</v>
      </c>
      <c r="R161" s="228">
        <v>289</v>
      </c>
      <c r="S161" s="251">
        <v>205</v>
      </c>
      <c r="T161" s="211">
        <v>0.70934256055363321</v>
      </c>
      <c r="U161" s="239">
        <v>32</v>
      </c>
      <c r="V161" s="323">
        <v>0.11072664359861592</v>
      </c>
      <c r="W161" s="239">
        <v>237</v>
      </c>
      <c r="X161" s="211">
        <v>0.82006920415224915</v>
      </c>
      <c r="Y161"/>
      <c r="AA161"/>
      <c r="AC161"/>
      <c r="AE161"/>
      <c r="AG161"/>
      <c r="AI161"/>
      <c r="AK161"/>
      <c r="AL161"/>
      <c r="AM161"/>
      <c r="AN161"/>
      <c r="AO161"/>
      <c r="AP161"/>
      <c r="AQ161"/>
      <c r="AR161"/>
      <c r="AS161"/>
      <c r="AT161"/>
      <c r="AU161"/>
      <c r="AV161"/>
      <c r="AW161"/>
      <c r="AX161"/>
      <c r="AY161"/>
      <c r="AZ161"/>
      <c r="BA161"/>
      <c r="BB161"/>
      <c r="BC161"/>
      <c r="BD161"/>
      <c r="BE161"/>
      <c r="BF161"/>
      <c r="BG161"/>
      <c r="BH161"/>
      <c r="BI161"/>
      <c r="BJ161"/>
      <c r="BK161"/>
      <c r="BL161"/>
      <c r="BM161"/>
      <c r="BN161"/>
    </row>
    <row r="162" spans="3:66" x14ac:dyDescent="0.3">
      <c r="C162" s="252" t="s">
        <v>134</v>
      </c>
      <c r="D162" s="244">
        <v>2157</v>
      </c>
      <c r="E162" s="245">
        <v>1051</v>
      </c>
      <c r="F162" s="221">
        <v>0.48725081131200743</v>
      </c>
      <c r="G162" s="219">
        <v>322</v>
      </c>
      <c r="H162" s="221">
        <v>0.14928140936485859</v>
      </c>
      <c r="I162" s="219">
        <v>1373</v>
      </c>
      <c r="J162" s="221">
        <v>0.63653222067686599</v>
      </c>
      <c r="K162" s="249">
        <v>142</v>
      </c>
      <c r="L162" s="248">
        <v>24</v>
      </c>
      <c r="M162" s="208">
        <v>0.16901408450704225</v>
      </c>
      <c r="N162" s="236">
        <v>7</v>
      </c>
      <c r="O162" s="208">
        <v>4.9295774647887321E-2</v>
      </c>
      <c r="P162" s="236">
        <v>31</v>
      </c>
      <c r="Q162" s="208">
        <v>0.21830985915492956</v>
      </c>
      <c r="R162" s="228">
        <v>1961</v>
      </c>
      <c r="S162" s="251">
        <v>1017</v>
      </c>
      <c r="T162" s="211">
        <v>0.51861295257521678</v>
      </c>
      <c r="U162" s="239">
        <v>312</v>
      </c>
      <c r="V162" s="323">
        <v>0.15910249872514023</v>
      </c>
      <c r="W162" s="239">
        <v>1329</v>
      </c>
      <c r="X162" s="211">
        <v>0.67771545130035693</v>
      </c>
      <c r="Y162"/>
      <c r="AA162"/>
      <c r="AC162"/>
      <c r="AE162"/>
      <c r="AG162"/>
      <c r="AI162"/>
      <c r="AK162"/>
      <c r="AL162"/>
      <c r="AM162"/>
      <c r="AN162"/>
      <c r="AO162"/>
      <c r="AP162"/>
      <c r="AQ162"/>
      <c r="AR162"/>
      <c r="AS162"/>
      <c r="AT162"/>
      <c r="AU162"/>
      <c r="AV162"/>
      <c r="AW162"/>
      <c r="AX162"/>
      <c r="AY162"/>
      <c r="AZ162"/>
      <c r="BA162"/>
      <c r="BB162"/>
      <c r="BC162"/>
      <c r="BD162"/>
      <c r="BE162"/>
      <c r="BF162"/>
      <c r="BG162"/>
      <c r="BH162"/>
      <c r="BI162"/>
      <c r="BJ162"/>
      <c r="BK162"/>
      <c r="BL162"/>
      <c r="BM162"/>
      <c r="BN162"/>
    </row>
    <row r="163" spans="3:66" x14ac:dyDescent="0.3">
      <c r="C163" s="253" t="s">
        <v>1295</v>
      </c>
      <c r="D163" s="244">
        <v>574</v>
      </c>
      <c r="E163" s="245">
        <v>297</v>
      </c>
      <c r="F163" s="221">
        <v>0.51742160278745641</v>
      </c>
      <c r="G163" s="219">
        <v>55</v>
      </c>
      <c r="H163" s="221">
        <v>9.5818815331010457E-2</v>
      </c>
      <c r="I163" s="219">
        <v>352</v>
      </c>
      <c r="J163" s="221">
        <v>0.61324041811846686</v>
      </c>
      <c r="K163" s="249">
        <v>56</v>
      </c>
      <c r="L163" s="248">
        <v>9</v>
      </c>
      <c r="M163" s="208">
        <v>0.16071428571428573</v>
      </c>
      <c r="N163" s="236">
        <v>3</v>
      </c>
      <c r="O163" s="208">
        <v>5.3571428571428568E-2</v>
      </c>
      <c r="P163" s="236">
        <v>12</v>
      </c>
      <c r="Q163" s="208">
        <v>0.21428571428571427</v>
      </c>
      <c r="R163" s="228">
        <v>491</v>
      </c>
      <c r="S163" s="251">
        <v>282</v>
      </c>
      <c r="T163" s="211">
        <v>0.57433808553971488</v>
      </c>
      <c r="U163" s="239">
        <v>50</v>
      </c>
      <c r="V163" s="323">
        <v>0.10183299389002037</v>
      </c>
      <c r="W163" s="239">
        <v>332</v>
      </c>
      <c r="X163" s="211">
        <v>0.6761710794297352</v>
      </c>
      <c r="Y163"/>
      <c r="AA163"/>
      <c r="AC163"/>
      <c r="AE163"/>
      <c r="AG163"/>
      <c r="AI163"/>
      <c r="AK163"/>
      <c r="AL163"/>
      <c r="AM163"/>
      <c r="AN163"/>
      <c r="AO163"/>
      <c r="AP163"/>
      <c r="AQ163"/>
      <c r="AR163"/>
      <c r="AS163"/>
      <c r="AT163"/>
      <c r="AU163"/>
      <c r="AV163"/>
      <c r="AW163"/>
      <c r="AX163"/>
      <c r="AY163"/>
      <c r="AZ163"/>
      <c r="BA163"/>
      <c r="BB163"/>
      <c r="BC163"/>
      <c r="BD163"/>
      <c r="BE163"/>
      <c r="BF163"/>
      <c r="BG163"/>
      <c r="BH163"/>
      <c r="BI163"/>
      <c r="BJ163"/>
      <c r="BK163"/>
      <c r="BL163"/>
      <c r="BM163"/>
      <c r="BN163"/>
    </row>
    <row r="164" spans="3:66" x14ac:dyDescent="0.3">
      <c r="C164" s="253" t="s">
        <v>1296</v>
      </c>
      <c r="D164" s="244">
        <v>600</v>
      </c>
      <c r="E164" s="245">
        <v>304</v>
      </c>
      <c r="F164" s="221">
        <v>0.50666666666666671</v>
      </c>
      <c r="G164" s="219">
        <v>96</v>
      </c>
      <c r="H164" s="221">
        <v>0.16</v>
      </c>
      <c r="I164" s="219">
        <v>400</v>
      </c>
      <c r="J164" s="221">
        <v>0.66666666666666663</v>
      </c>
      <c r="K164" s="249">
        <v>30</v>
      </c>
      <c r="L164" s="248">
        <v>3</v>
      </c>
      <c r="M164" s="208">
        <v>0.1</v>
      </c>
      <c r="N164" s="236">
        <v>2</v>
      </c>
      <c r="O164" s="208">
        <v>6.6666666666666666E-2</v>
      </c>
      <c r="P164" s="236">
        <v>5</v>
      </c>
      <c r="Q164" s="208">
        <v>0.16666666666666666</v>
      </c>
      <c r="R164" s="228">
        <v>559</v>
      </c>
      <c r="S164" s="251">
        <v>300</v>
      </c>
      <c r="T164" s="211">
        <v>0.53667262969588547</v>
      </c>
      <c r="U164" s="239">
        <v>94</v>
      </c>
      <c r="V164" s="323">
        <v>0.16815742397137745</v>
      </c>
      <c r="W164" s="239">
        <v>394</v>
      </c>
      <c r="X164" s="211">
        <v>0.70483005366726292</v>
      </c>
      <c r="Y164"/>
      <c r="AA164"/>
      <c r="AC164"/>
      <c r="AE164"/>
      <c r="AG164"/>
      <c r="AI164"/>
      <c r="AK164"/>
      <c r="AL164"/>
      <c r="AM164"/>
      <c r="AN164"/>
      <c r="AO164"/>
      <c r="AP164"/>
      <c r="AQ164"/>
      <c r="AR164"/>
      <c r="AS164"/>
      <c r="AT164"/>
      <c r="AU164"/>
      <c r="AV164"/>
      <c r="AW164"/>
      <c r="AX164"/>
      <c r="AY164"/>
      <c r="AZ164"/>
      <c r="BA164"/>
      <c r="BB164"/>
      <c r="BC164"/>
      <c r="BD164"/>
      <c r="BE164"/>
      <c r="BF164"/>
      <c r="BG164"/>
      <c r="BH164"/>
      <c r="BI164"/>
      <c r="BJ164"/>
      <c r="BK164"/>
      <c r="BL164"/>
      <c r="BM164"/>
      <c r="BN164"/>
    </row>
    <row r="165" spans="3:66" x14ac:dyDescent="0.3">
      <c r="C165" s="253" t="s">
        <v>1297</v>
      </c>
      <c r="D165" s="244">
        <v>983</v>
      </c>
      <c r="E165" s="245">
        <v>450</v>
      </c>
      <c r="F165" s="221">
        <v>0.45778229908443541</v>
      </c>
      <c r="G165" s="219">
        <v>171</v>
      </c>
      <c r="H165" s="221">
        <v>0.17395727365208546</v>
      </c>
      <c r="I165" s="219">
        <v>621</v>
      </c>
      <c r="J165" s="221">
        <v>0.63173957273652082</v>
      </c>
      <c r="K165" s="249">
        <v>56</v>
      </c>
      <c r="L165" s="248">
        <v>12</v>
      </c>
      <c r="M165" s="208">
        <v>0.21428571428571427</v>
      </c>
      <c r="N165" s="236">
        <v>2</v>
      </c>
      <c r="O165" s="208">
        <v>3.5714285714285712E-2</v>
      </c>
      <c r="P165" s="236">
        <v>14</v>
      </c>
      <c r="Q165" s="208">
        <v>0.25</v>
      </c>
      <c r="R165" s="228">
        <v>911</v>
      </c>
      <c r="S165" s="251">
        <v>435</v>
      </c>
      <c r="T165" s="211">
        <v>0.47749725576289792</v>
      </c>
      <c r="U165" s="239">
        <v>168</v>
      </c>
      <c r="V165" s="323">
        <v>0.18441273326015367</v>
      </c>
      <c r="W165" s="239">
        <v>603</v>
      </c>
      <c r="X165" s="211">
        <v>0.66190998902305154</v>
      </c>
      <c r="Y165"/>
      <c r="AA165"/>
      <c r="AC165"/>
      <c r="AE165"/>
      <c r="AG165"/>
      <c r="AI165"/>
      <c r="AK165"/>
      <c r="AL165"/>
      <c r="AM165"/>
      <c r="AN165"/>
      <c r="AO165"/>
      <c r="AP165"/>
      <c r="AQ165"/>
      <c r="AR165"/>
      <c r="AS165"/>
      <c r="AT165"/>
      <c r="AU165"/>
      <c r="AV165"/>
      <c r="AW165"/>
      <c r="AX165"/>
      <c r="AY165"/>
      <c r="AZ165"/>
      <c r="BA165"/>
      <c r="BB165"/>
      <c r="BC165"/>
      <c r="BD165"/>
      <c r="BE165"/>
      <c r="BF165"/>
      <c r="BG165"/>
      <c r="BH165"/>
      <c r="BI165"/>
      <c r="BJ165"/>
      <c r="BK165"/>
      <c r="BL165"/>
      <c r="BM165"/>
      <c r="BN165"/>
    </row>
    <row r="166" spans="3:66" x14ac:dyDescent="0.3">
      <c r="C166" s="252" t="s">
        <v>164</v>
      </c>
      <c r="D166" s="244">
        <v>3245</v>
      </c>
      <c r="E166" s="245">
        <v>1882</v>
      </c>
      <c r="F166" s="221">
        <v>0.57996918335901382</v>
      </c>
      <c r="G166" s="219">
        <v>422</v>
      </c>
      <c r="H166" s="221">
        <v>0.13004622496147919</v>
      </c>
      <c r="I166" s="219">
        <v>2304</v>
      </c>
      <c r="J166" s="221">
        <v>0.71001540832049304</v>
      </c>
      <c r="K166" s="249">
        <v>119</v>
      </c>
      <c r="L166" s="248">
        <v>28</v>
      </c>
      <c r="M166" s="208">
        <v>0.23529411764705882</v>
      </c>
      <c r="N166" s="236">
        <v>3</v>
      </c>
      <c r="O166" s="208">
        <v>2.5210084033613446E-2</v>
      </c>
      <c r="P166" s="236">
        <v>31</v>
      </c>
      <c r="Q166" s="208">
        <v>0.26050420168067229</v>
      </c>
      <c r="R166" s="228">
        <v>3063</v>
      </c>
      <c r="S166" s="251">
        <v>1841</v>
      </c>
      <c r="T166" s="211">
        <v>0.60104472739144632</v>
      </c>
      <c r="U166" s="239">
        <v>417</v>
      </c>
      <c r="V166" s="323">
        <v>0.13614103819784526</v>
      </c>
      <c r="W166" s="239">
        <v>2258</v>
      </c>
      <c r="X166" s="211">
        <v>0.7371857655892915</v>
      </c>
      <c r="Y166"/>
      <c r="AA166"/>
      <c r="AC166"/>
      <c r="AE166"/>
      <c r="AG166"/>
      <c r="AI166"/>
      <c r="AK166"/>
      <c r="AL166"/>
      <c r="AM166"/>
      <c r="AN166"/>
      <c r="AO166"/>
      <c r="AP166"/>
      <c r="AQ166"/>
      <c r="AR166"/>
      <c r="AS166"/>
      <c r="AT166"/>
      <c r="AU166"/>
      <c r="AV166"/>
      <c r="AW166"/>
      <c r="AX166"/>
      <c r="AY166"/>
      <c r="AZ166"/>
      <c r="BA166"/>
      <c r="BB166"/>
      <c r="BC166"/>
      <c r="BD166"/>
      <c r="BE166"/>
      <c r="BF166"/>
      <c r="BG166"/>
      <c r="BH166"/>
      <c r="BI166"/>
      <c r="BJ166"/>
      <c r="BK166"/>
      <c r="BL166"/>
      <c r="BM166"/>
      <c r="BN166"/>
    </row>
    <row r="167" spans="3:66" x14ac:dyDescent="0.3">
      <c r="C167" s="253" t="s">
        <v>1298</v>
      </c>
      <c r="D167" s="244">
        <v>453</v>
      </c>
      <c r="E167" s="245">
        <v>272</v>
      </c>
      <c r="F167" s="221">
        <v>0.60044150110375272</v>
      </c>
      <c r="G167" s="219">
        <v>51</v>
      </c>
      <c r="H167" s="221">
        <v>0.11258278145695365</v>
      </c>
      <c r="I167" s="219">
        <v>323</v>
      </c>
      <c r="J167" s="221">
        <v>0.71302428256070638</v>
      </c>
      <c r="K167" s="249">
        <v>20</v>
      </c>
      <c r="L167" s="248">
        <v>5</v>
      </c>
      <c r="M167" s="208">
        <v>0.25</v>
      </c>
      <c r="N167" s="236">
        <v>0</v>
      </c>
      <c r="O167" s="208">
        <v>0</v>
      </c>
      <c r="P167" s="236">
        <v>5</v>
      </c>
      <c r="Q167" s="208">
        <v>0.25</v>
      </c>
      <c r="R167" s="228">
        <v>429</v>
      </c>
      <c r="S167" s="251">
        <v>266</v>
      </c>
      <c r="T167" s="211">
        <v>0.62004662004662003</v>
      </c>
      <c r="U167" s="239">
        <v>51</v>
      </c>
      <c r="V167" s="323">
        <v>0.11888111888111888</v>
      </c>
      <c r="W167" s="239">
        <v>317</v>
      </c>
      <c r="X167" s="211">
        <v>0.73892773892773889</v>
      </c>
      <c r="Y167"/>
      <c r="AA167"/>
      <c r="AC167"/>
      <c r="AE167"/>
      <c r="AG167"/>
      <c r="AI167"/>
      <c r="AK167"/>
      <c r="AL167"/>
      <c r="AM167"/>
      <c r="AN167"/>
      <c r="AO167"/>
      <c r="AP167"/>
      <c r="AQ167"/>
      <c r="AR167"/>
      <c r="AS167"/>
      <c r="AT167"/>
      <c r="AU167"/>
      <c r="AV167"/>
      <c r="AW167"/>
      <c r="AX167"/>
      <c r="AY167"/>
      <c r="AZ167"/>
      <c r="BA167"/>
      <c r="BB167"/>
      <c r="BC167"/>
      <c r="BD167"/>
      <c r="BE167"/>
      <c r="BF167"/>
      <c r="BG167"/>
      <c r="BH167"/>
      <c r="BI167"/>
      <c r="BJ167"/>
      <c r="BK167"/>
      <c r="BL167"/>
      <c r="BM167"/>
      <c r="BN167"/>
    </row>
    <row r="168" spans="3:66" x14ac:dyDescent="0.3">
      <c r="C168" s="253" t="s">
        <v>1299</v>
      </c>
      <c r="D168" s="244">
        <v>953</v>
      </c>
      <c r="E168" s="245">
        <v>565</v>
      </c>
      <c r="F168" s="221">
        <v>0.59286463798530953</v>
      </c>
      <c r="G168" s="219">
        <v>118</v>
      </c>
      <c r="H168" s="221">
        <v>0.12381951731374606</v>
      </c>
      <c r="I168" s="219">
        <v>683</v>
      </c>
      <c r="J168" s="221">
        <v>0.7166841552990556</v>
      </c>
      <c r="K168" s="249">
        <v>34</v>
      </c>
      <c r="L168" s="248">
        <v>7</v>
      </c>
      <c r="M168" s="208">
        <v>0.20588235294117646</v>
      </c>
      <c r="N168" s="236">
        <v>1</v>
      </c>
      <c r="O168" s="208">
        <v>2.9411764705882353E-2</v>
      </c>
      <c r="P168" s="236">
        <v>8</v>
      </c>
      <c r="Q168" s="208">
        <v>0.23529411764705882</v>
      </c>
      <c r="R168" s="228">
        <v>883</v>
      </c>
      <c r="S168" s="251">
        <v>552</v>
      </c>
      <c r="T168" s="211">
        <v>0.6251415628539071</v>
      </c>
      <c r="U168" s="239">
        <v>116</v>
      </c>
      <c r="V168" s="323">
        <v>0.13137032842582105</v>
      </c>
      <c r="W168" s="239">
        <v>668</v>
      </c>
      <c r="X168" s="211">
        <v>0.75651189127972818</v>
      </c>
      <c r="Y168"/>
      <c r="AA168"/>
      <c r="AC168"/>
      <c r="AE168"/>
      <c r="AG168"/>
      <c r="AI168"/>
      <c r="AK168"/>
      <c r="AL168"/>
      <c r="AM168"/>
      <c r="AN168"/>
      <c r="AO168"/>
      <c r="AP168"/>
      <c r="AQ168"/>
      <c r="AR168"/>
      <c r="AS168"/>
      <c r="AT168"/>
      <c r="AU168"/>
      <c r="AV168"/>
      <c r="AW168"/>
      <c r="AX168"/>
      <c r="AY168"/>
      <c r="AZ168"/>
      <c r="BA168"/>
      <c r="BB168"/>
      <c r="BC168"/>
      <c r="BD168"/>
      <c r="BE168"/>
      <c r="BF168"/>
      <c r="BG168"/>
      <c r="BH168"/>
      <c r="BI168"/>
      <c r="BJ168"/>
      <c r="BK168"/>
      <c r="BL168"/>
      <c r="BM168"/>
      <c r="BN168"/>
    </row>
    <row r="169" spans="3:66" x14ac:dyDescent="0.3">
      <c r="C169" s="253" t="s">
        <v>1300</v>
      </c>
      <c r="D169" s="244">
        <v>1057</v>
      </c>
      <c r="E169" s="245">
        <v>592</v>
      </c>
      <c r="F169" s="221">
        <v>0.56007568590350043</v>
      </c>
      <c r="G169" s="219">
        <v>148</v>
      </c>
      <c r="H169" s="221">
        <v>0.14001892147587511</v>
      </c>
      <c r="I169" s="219">
        <v>740</v>
      </c>
      <c r="J169" s="221">
        <v>0.70009460737937557</v>
      </c>
      <c r="K169" s="249">
        <v>44</v>
      </c>
      <c r="L169" s="248">
        <v>13</v>
      </c>
      <c r="M169" s="208">
        <v>0.29545454545454547</v>
      </c>
      <c r="N169" s="236">
        <v>1</v>
      </c>
      <c r="O169" s="208">
        <v>2.2727272727272728E-2</v>
      </c>
      <c r="P169" s="236">
        <v>14</v>
      </c>
      <c r="Q169" s="208">
        <v>0.31818181818181818</v>
      </c>
      <c r="R169" s="228">
        <v>1001</v>
      </c>
      <c r="S169" s="251">
        <v>578</v>
      </c>
      <c r="T169" s="211">
        <v>0.57742257742257741</v>
      </c>
      <c r="U169" s="239">
        <v>147</v>
      </c>
      <c r="V169" s="323">
        <v>0.14685314685314685</v>
      </c>
      <c r="W169" s="239">
        <v>725</v>
      </c>
      <c r="X169" s="211">
        <v>0.72427572427572429</v>
      </c>
      <c r="Y169"/>
      <c r="AA169"/>
      <c r="AC169"/>
      <c r="AE169"/>
      <c r="AG169"/>
      <c r="AI169"/>
      <c r="AK169"/>
      <c r="AL169"/>
      <c r="AM169"/>
      <c r="AN169"/>
      <c r="AO169"/>
      <c r="AP169"/>
      <c r="AQ169"/>
      <c r="AR169"/>
      <c r="AS169"/>
      <c r="AT169"/>
      <c r="AU169"/>
      <c r="AV169"/>
      <c r="AW169"/>
      <c r="AX169"/>
      <c r="AY169"/>
      <c r="AZ169"/>
      <c r="BA169"/>
      <c r="BB169"/>
      <c r="BC169"/>
      <c r="BD169"/>
      <c r="BE169"/>
      <c r="BF169"/>
      <c r="BG169"/>
      <c r="BH169"/>
      <c r="BI169"/>
      <c r="BJ169"/>
      <c r="BK169"/>
      <c r="BL169"/>
      <c r="BM169"/>
      <c r="BN169"/>
    </row>
    <row r="170" spans="3:66" x14ac:dyDescent="0.3">
      <c r="C170" s="253" t="s">
        <v>1301</v>
      </c>
      <c r="D170" s="244">
        <v>782</v>
      </c>
      <c r="E170" s="245">
        <v>453</v>
      </c>
      <c r="F170" s="221">
        <v>0.57928388746803072</v>
      </c>
      <c r="G170" s="219">
        <v>105</v>
      </c>
      <c r="H170" s="221">
        <v>0.13427109974424553</v>
      </c>
      <c r="I170" s="219">
        <v>558</v>
      </c>
      <c r="J170" s="221">
        <v>0.71355498721227617</v>
      </c>
      <c r="K170" s="249">
        <v>21</v>
      </c>
      <c r="L170" s="248">
        <v>3</v>
      </c>
      <c r="M170" s="208">
        <v>0.14285714285714285</v>
      </c>
      <c r="N170" s="236">
        <v>1</v>
      </c>
      <c r="O170" s="208">
        <v>4.7619047619047616E-2</v>
      </c>
      <c r="P170" s="236">
        <v>4</v>
      </c>
      <c r="Q170" s="208">
        <v>0.19047619047619047</v>
      </c>
      <c r="R170" s="228">
        <v>750</v>
      </c>
      <c r="S170" s="251">
        <v>445</v>
      </c>
      <c r="T170" s="211">
        <v>0.59333333333333338</v>
      </c>
      <c r="U170" s="239">
        <v>103</v>
      </c>
      <c r="V170" s="323">
        <v>0.13733333333333334</v>
      </c>
      <c r="W170" s="239">
        <v>548</v>
      </c>
      <c r="X170" s="211">
        <v>0.73066666666666669</v>
      </c>
      <c r="Y170"/>
      <c r="AA170"/>
      <c r="AC170"/>
      <c r="AE170"/>
      <c r="AG170"/>
      <c r="AI170"/>
      <c r="AK170"/>
      <c r="AL170"/>
      <c r="AM170"/>
      <c r="AN170"/>
      <c r="AO170"/>
      <c r="AP170"/>
      <c r="AQ170"/>
      <c r="AR170"/>
      <c r="AS170"/>
      <c r="AT170"/>
      <c r="AU170"/>
      <c r="AV170"/>
      <c r="AW170"/>
      <c r="AX170"/>
      <c r="AY170"/>
      <c r="AZ170"/>
      <c r="BA170"/>
      <c r="BB170"/>
      <c r="BC170"/>
      <c r="BD170"/>
      <c r="BE170"/>
      <c r="BF170"/>
      <c r="BG170"/>
      <c r="BH170"/>
      <c r="BI170"/>
      <c r="BJ170"/>
      <c r="BK170"/>
      <c r="BL170"/>
      <c r="BM170"/>
      <c r="BN170"/>
    </row>
    <row r="171" spans="3:66" x14ac:dyDescent="0.3">
      <c r="C171" s="252" t="s">
        <v>167</v>
      </c>
      <c r="D171" s="244">
        <v>3489</v>
      </c>
      <c r="E171" s="245">
        <v>2153</v>
      </c>
      <c r="F171" s="221">
        <v>0.61708225852679854</v>
      </c>
      <c r="G171" s="219">
        <v>559</v>
      </c>
      <c r="H171" s="221">
        <v>0.16021782745772428</v>
      </c>
      <c r="I171" s="219">
        <v>2712</v>
      </c>
      <c r="J171" s="221">
        <v>0.77730008598452283</v>
      </c>
      <c r="K171" s="249">
        <v>55</v>
      </c>
      <c r="L171" s="248">
        <v>14</v>
      </c>
      <c r="M171" s="208">
        <v>0.25454545454545452</v>
      </c>
      <c r="N171" s="236">
        <v>3</v>
      </c>
      <c r="O171" s="208">
        <v>5.4545454545454543E-2</v>
      </c>
      <c r="P171" s="236">
        <v>17</v>
      </c>
      <c r="Q171" s="208">
        <v>0.30909090909090908</v>
      </c>
      <c r="R171" s="228">
        <v>3397</v>
      </c>
      <c r="S171" s="251">
        <v>2129</v>
      </c>
      <c r="T171" s="211">
        <v>0.6267294671769208</v>
      </c>
      <c r="U171" s="239">
        <v>552</v>
      </c>
      <c r="V171" s="323">
        <v>0.1624963202826023</v>
      </c>
      <c r="W171" s="239">
        <v>2681</v>
      </c>
      <c r="X171" s="211">
        <v>0.7892257874595231</v>
      </c>
      <c r="Y171"/>
      <c r="AA171"/>
      <c r="AC171"/>
      <c r="AE171"/>
      <c r="AG171"/>
      <c r="AI171"/>
      <c r="AK171"/>
      <c r="AL171"/>
      <c r="AM171"/>
      <c r="AN171"/>
      <c r="AO171"/>
      <c r="AP171"/>
      <c r="AQ171"/>
      <c r="AR171"/>
      <c r="AS171"/>
      <c r="AT171"/>
      <c r="AU171"/>
      <c r="AV171"/>
      <c r="AW171"/>
      <c r="AX171"/>
      <c r="AY171"/>
      <c r="AZ171"/>
      <c r="BA171"/>
      <c r="BB171"/>
      <c r="BC171"/>
      <c r="BD171"/>
      <c r="BE171"/>
      <c r="BF171"/>
      <c r="BG171"/>
      <c r="BH171"/>
      <c r="BI171"/>
      <c r="BJ171"/>
      <c r="BK171"/>
      <c r="BL171"/>
      <c r="BM171"/>
      <c r="BN171"/>
    </row>
    <row r="172" spans="3:66" x14ac:dyDescent="0.3">
      <c r="C172" s="253" t="s">
        <v>1302</v>
      </c>
      <c r="D172" s="244">
        <v>382</v>
      </c>
      <c r="E172" s="245">
        <v>204</v>
      </c>
      <c r="F172" s="221">
        <v>0.53403141361256545</v>
      </c>
      <c r="G172" s="219">
        <v>84</v>
      </c>
      <c r="H172" s="221">
        <v>0.21989528795811519</v>
      </c>
      <c r="I172" s="219">
        <v>288</v>
      </c>
      <c r="J172" s="221">
        <v>0.75392670157068065</v>
      </c>
      <c r="K172" s="249">
        <v>9</v>
      </c>
      <c r="L172" s="248">
        <v>2</v>
      </c>
      <c r="M172" s="208">
        <v>0.22222222222222221</v>
      </c>
      <c r="N172" s="236">
        <v>1</v>
      </c>
      <c r="O172" s="208">
        <v>0.1111111111111111</v>
      </c>
      <c r="P172" s="236">
        <v>3</v>
      </c>
      <c r="Q172" s="208">
        <v>0.33333333333333331</v>
      </c>
      <c r="R172" s="228">
        <v>370</v>
      </c>
      <c r="S172" s="251">
        <v>202</v>
      </c>
      <c r="T172" s="211">
        <v>0.54594594594594592</v>
      </c>
      <c r="U172" s="239">
        <v>82</v>
      </c>
      <c r="V172" s="323">
        <v>0.22162162162162163</v>
      </c>
      <c r="W172" s="239">
        <v>284</v>
      </c>
      <c r="X172" s="211">
        <v>0.76756756756756761</v>
      </c>
      <c r="Y172"/>
      <c r="AA172"/>
      <c r="AC172"/>
      <c r="AE172"/>
      <c r="AG172"/>
      <c r="AI172"/>
      <c r="AK172"/>
      <c r="AL172"/>
      <c r="AM172"/>
      <c r="AN172"/>
      <c r="AO172"/>
      <c r="AP172"/>
      <c r="AQ172"/>
      <c r="AR172"/>
      <c r="AS172"/>
      <c r="AT172"/>
      <c r="AU172"/>
      <c r="AV172"/>
      <c r="AW172"/>
      <c r="AX172"/>
      <c r="AY172"/>
      <c r="AZ172"/>
      <c r="BA172"/>
      <c r="BB172"/>
      <c r="BC172"/>
      <c r="BD172"/>
      <c r="BE172"/>
      <c r="BF172"/>
      <c r="BG172"/>
      <c r="BH172"/>
      <c r="BI172"/>
      <c r="BJ172"/>
      <c r="BK172"/>
      <c r="BL172"/>
      <c r="BM172"/>
      <c r="BN172"/>
    </row>
    <row r="173" spans="3:66" x14ac:dyDescent="0.3">
      <c r="C173" s="253" t="s">
        <v>1303</v>
      </c>
      <c r="D173" s="244">
        <v>177</v>
      </c>
      <c r="E173" s="245">
        <v>126</v>
      </c>
      <c r="F173" s="221">
        <v>0.71186440677966101</v>
      </c>
      <c r="G173" s="219">
        <v>17</v>
      </c>
      <c r="H173" s="221">
        <v>9.6045197740112997E-2</v>
      </c>
      <c r="I173" s="219">
        <v>143</v>
      </c>
      <c r="J173" s="221">
        <v>0.80790960451977401</v>
      </c>
      <c r="K173" s="249">
        <v>6</v>
      </c>
      <c r="L173" s="248">
        <v>2</v>
      </c>
      <c r="M173" s="208">
        <v>0.33333333333333331</v>
      </c>
      <c r="N173" s="236">
        <v>0</v>
      </c>
      <c r="O173" s="208">
        <v>0</v>
      </c>
      <c r="P173" s="236">
        <v>2</v>
      </c>
      <c r="Q173" s="208">
        <v>0.33333333333333331</v>
      </c>
      <c r="R173" s="228">
        <v>170</v>
      </c>
      <c r="S173" s="251">
        <v>124</v>
      </c>
      <c r="T173" s="211">
        <v>0.72941176470588232</v>
      </c>
      <c r="U173" s="239">
        <v>17</v>
      </c>
      <c r="V173" s="323">
        <v>0.1</v>
      </c>
      <c r="W173" s="239">
        <v>141</v>
      </c>
      <c r="X173" s="211">
        <v>0.8294117647058824</v>
      </c>
      <c r="Y173"/>
      <c r="AA173"/>
      <c r="AC173"/>
      <c r="AE173"/>
      <c r="AG173"/>
      <c r="AI173"/>
      <c r="AK173"/>
      <c r="AL173"/>
      <c r="AM173"/>
      <c r="AN173"/>
      <c r="AO173"/>
      <c r="AP173"/>
      <c r="AQ173"/>
      <c r="AR173"/>
      <c r="AS173"/>
      <c r="AT173"/>
      <c r="AU173"/>
      <c r="AV173"/>
      <c r="AW173"/>
      <c r="AX173"/>
      <c r="AY173"/>
      <c r="AZ173"/>
      <c r="BA173"/>
      <c r="BB173"/>
      <c r="BC173"/>
      <c r="BD173"/>
      <c r="BE173"/>
      <c r="BF173"/>
      <c r="BG173"/>
      <c r="BH173"/>
      <c r="BI173"/>
      <c r="BJ173"/>
      <c r="BK173"/>
      <c r="BL173"/>
      <c r="BM173"/>
      <c r="BN173"/>
    </row>
    <row r="174" spans="3:66" x14ac:dyDescent="0.3">
      <c r="C174" s="253" t="s">
        <v>1304</v>
      </c>
      <c r="D174" s="244">
        <v>547</v>
      </c>
      <c r="E174" s="245">
        <v>308</v>
      </c>
      <c r="F174" s="221">
        <v>0.56307129798903111</v>
      </c>
      <c r="G174" s="219">
        <v>89</v>
      </c>
      <c r="H174" s="221">
        <v>0.16270566727605118</v>
      </c>
      <c r="I174" s="219">
        <v>397</v>
      </c>
      <c r="J174" s="221">
        <v>0.72577696526508229</v>
      </c>
      <c r="K174" s="249">
        <v>10</v>
      </c>
      <c r="L174" s="248">
        <v>3</v>
      </c>
      <c r="M174" s="208">
        <v>0.3</v>
      </c>
      <c r="N174" s="236">
        <v>0</v>
      </c>
      <c r="O174" s="208">
        <v>0</v>
      </c>
      <c r="P174" s="236">
        <v>3</v>
      </c>
      <c r="Q174" s="208">
        <v>0.3</v>
      </c>
      <c r="R174" s="228">
        <v>528</v>
      </c>
      <c r="S174" s="251">
        <v>303</v>
      </c>
      <c r="T174" s="211">
        <v>0.57386363636363635</v>
      </c>
      <c r="U174" s="239">
        <v>87</v>
      </c>
      <c r="V174" s="323">
        <v>0.16477272727272727</v>
      </c>
      <c r="W174" s="239">
        <v>390</v>
      </c>
      <c r="X174" s="211">
        <v>0.73863636363636365</v>
      </c>
      <c r="Y174"/>
      <c r="AA174"/>
      <c r="AC174"/>
      <c r="AE174"/>
      <c r="AG174"/>
      <c r="AI174"/>
      <c r="AK174"/>
      <c r="AL174"/>
      <c r="AM174"/>
      <c r="AN174"/>
      <c r="AO174"/>
      <c r="AP174"/>
      <c r="AQ174"/>
      <c r="AR174"/>
      <c r="AS174"/>
      <c r="AT174"/>
      <c r="AU174"/>
      <c r="AV174"/>
      <c r="AW174"/>
      <c r="AX174"/>
      <c r="AY174"/>
      <c r="AZ174"/>
      <c r="BA174"/>
      <c r="BB174"/>
      <c r="BC174"/>
      <c r="BD174"/>
      <c r="BE174"/>
      <c r="BF174"/>
      <c r="BG174"/>
      <c r="BH174"/>
      <c r="BI174"/>
      <c r="BJ174"/>
      <c r="BK174"/>
      <c r="BL174"/>
      <c r="BM174"/>
      <c r="BN174"/>
    </row>
    <row r="175" spans="3:66" x14ac:dyDescent="0.3">
      <c r="C175" s="253" t="s">
        <v>1305</v>
      </c>
      <c r="D175" s="244">
        <v>1231</v>
      </c>
      <c r="E175" s="245">
        <v>722</v>
      </c>
      <c r="F175" s="221">
        <v>0.58651502843216896</v>
      </c>
      <c r="G175" s="219">
        <v>198</v>
      </c>
      <c r="H175" s="221">
        <v>0.16084484159220147</v>
      </c>
      <c r="I175" s="219">
        <v>920</v>
      </c>
      <c r="J175" s="221">
        <v>0.74735987002437043</v>
      </c>
      <c r="K175" s="249">
        <v>19</v>
      </c>
      <c r="L175" s="248">
        <v>4</v>
      </c>
      <c r="M175" s="208">
        <v>0.21052631578947367</v>
      </c>
      <c r="N175" s="236">
        <v>2</v>
      </c>
      <c r="O175" s="208">
        <v>0.10526315789473684</v>
      </c>
      <c r="P175" s="236">
        <v>6</v>
      </c>
      <c r="Q175" s="208">
        <v>0.31578947368421051</v>
      </c>
      <c r="R175" s="228">
        <v>1205</v>
      </c>
      <c r="S175" s="251">
        <v>717</v>
      </c>
      <c r="T175" s="211">
        <v>0.5950207468879668</v>
      </c>
      <c r="U175" s="239">
        <v>196</v>
      </c>
      <c r="V175" s="323">
        <v>0.16265560165975104</v>
      </c>
      <c r="W175" s="239">
        <v>913</v>
      </c>
      <c r="X175" s="211">
        <v>0.75767634854771782</v>
      </c>
      <c r="Y175"/>
      <c r="AA175"/>
      <c r="AC175"/>
      <c r="AE175"/>
      <c r="AG175"/>
      <c r="AI175"/>
      <c r="AK175"/>
      <c r="AL175"/>
      <c r="AM175"/>
      <c r="AN175"/>
      <c r="AO175"/>
      <c r="AP175"/>
      <c r="AQ175"/>
      <c r="AR175"/>
      <c r="AS175"/>
      <c r="AT175"/>
      <c r="AU175"/>
      <c r="AV175"/>
      <c r="AW175"/>
      <c r="AX175"/>
      <c r="AY175"/>
      <c r="AZ175"/>
      <c r="BA175"/>
      <c r="BB175"/>
      <c r="BC175"/>
      <c r="BD175"/>
      <c r="BE175"/>
      <c r="BF175"/>
      <c r="BG175"/>
      <c r="BH175"/>
      <c r="BI175"/>
      <c r="BJ175"/>
      <c r="BK175"/>
      <c r="BL175"/>
      <c r="BM175"/>
      <c r="BN175"/>
    </row>
    <row r="176" spans="3:66" x14ac:dyDescent="0.3">
      <c r="C176" s="253" t="s">
        <v>1306</v>
      </c>
      <c r="D176" s="244">
        <v>550</v>
      </c>
      <c r="E176" s="245">
        <v>388</v>
      </c>
      <c r="F176" s="221">
        <v>0.70545454545454545</v>
      </c>
      <c r="G176" s="219">
        <v>79</v>
      </c>
      <c r="H176" s="221">
        <v>0.14363636363636365</v>
      </c>
      <c r="I176" s="219">
        <v>467</v>
      </c>
      <c r="J176" s="221">
        <v>0.84909090909090912</v>
      </c>
      <c r="K176" s="249">
        <v>5</v>
      </c>
      <c r="L176" s="248">
        <v>1</v>
      </c>
      <c r="M176" s="208">
        <v>0.2</v>
      </c>
      <c r="N176" s="236">
        <v>0</v>
      </c>
      <c r="O176" s="208">
        <v>0</v>
      </c>
      <c r="P176" s="236">
        <v>1</v>
      </c>
      <c r="Q176" s="208">
        <v>0.2</v>
      </c>
      <c r="R176" s="228">
        <v>533</v>
      </c>
      <c r="S176" s="251">
        <v>381</v>
      </c>
      <c r="T176" s="211">
        <v>0.71482176360225136</v>
      </c>
      <c r="U176" s="239">
        <v>78</v>
      </c>
      <c r="V176" s="323">
        <v>0.14634146341463414</v>
      </c>
      <c r="W176" s="239">
        <v>459</v>
      </c>
      <c r="X176" s="211">
        <v>0.86116322701688552</v>
      </c>
      <c r="Y176"/>
      <c r="AA176"/>
      <c r="AC176"/>
      <c r="AE176"/>
      <c r="AG176"/>
      <c r="AI176"/>
      <c r="AK176"/>
      <c r="AL176"/>
      <c r="AM176"/>
      <c r="AN176"/>
      <c r="AO176"/>
      <c r="AP176"/>
      <c r="AQ176"/>
      <c r="AR176"/>
      <c r="AS176"/>
      <c r="AT176"/>
      <c r="AU176"/>
      <c r="AV176"/>
      <c r="AW176"/>
      <c r="AX176"/>
      <c r="AY176"/>
      <c r="AZ176"/>
      <c r="BA176"/>
      <c r="BB176"/>
      <c r="BC176"/>
      <c r="BD176"/>
      <c r="BE176"/>
      <c r="BF176"/>
      <c r="BG176"/>
      <c r="BH176"/>
      <c r="BI176"/>
      <c r="BJ176"/>
      <c r="BK176"/>
      <c r="BL176"/>
      <c r="BM176"/>
      <c r="BN176"/>
    </row>
    <row r="177" spans="3:66" x14ac:dyDescent="0.3">
      <c r="C177" s="253" t="s">
        <v>1307</v>
      </c>
      <c r="D177" s="244">
        <v>602</v>
      </c>
      <c r="E177" s="245">
        <v>405</v>
      </c>
      <c r="F177" s="221">
        <v>0.6727574750830565</v>
      </c>
      <c r="G177" s="219">
        <v>92</v>
      </c>
      <c r="H177" s="221">
        <v>0.15282392026578073</v>
      </c>
      <c r="I177" s="219">
        <v>497</v>
      </c>
      <c r="J177" s="221">
        <v>0.82558139534883723</v>
      </c>
      <c r="K177" s="249">
        <v>6</v>
      </c>
      <c r="L177" s="248">
        <v>2</v>
      </c>
      <c r="M177" s="208">
        <v>0.33333333333333331</v>
      </c>
      <c r="N177" s="236">
        <v>0</v>
      </c>
      <c r="O177" s="208">
        <v>0</v>
      </c>
      <c r="P177" s="236">
        <v>2</v>
      </c>
      <c r="Q177" s="208">
        <v>0.33333333333333331</v>
      </c>
      <c r="R177" s="228">
        <v>591</v>
      </c>
      <c r="S177" s="251">
        <v>402</v>
      </c>
      <c r="T177" s="211">
        <v>0.68020304568527923</v>
      </c>
      <c r="U177" s="239">
        <v>92</v>
      </c>
      <c r="V177" s="323">
        <v>0.155668358714044</v>
      </c>
      <c r="W177" s="239">
        <v>494</v>
      </c>
      <c r="X177" s="211">
        <v>0.83587140439932317</v>
      </c>
      <c r="Y177"/>
      <c r="AA177"/>
      <c r="AC177"/>
      <c r="AE177"/>
      <c r="AG177"/>
      <c r="AI177"/>
      <c r="AK177"/>
      <c r="AL177"/>
      <c r="AM177"/>
      <c r="AN177"/>
      <c r="AO177"/>
      <c r="AP177"/>
      <c r="AQ177"/>
      <c r="AR177"/>
      <c r="AS177"/>
      <c r="AT177"/>
      <c r="AU177"/>
      <c r="AV177"/>
      <c r="AW177"/>
      <c r="AX177"/>
      <c r="AY177"/>
      <c r="AZ177"/>
      <c r="BA177"/>
      <c r="BB177"/>
      <c r="BC177"/>
      <c r="BD177"/>
      <c r="BE177"/>
      <c r="BF177"/>
      <c r="BG177"/>
      <c r="BH177"/>
      <c r="BI177"/>
      <c r="BJ177"/>
      <c r="BK177"/>
      <c r="BL177"/>
      <c r="BM177"/>
      <c r="BN177"/>
    </row>
    <row r="178" spans="3:66" x14ac:dyDescent="0.3">
      <c r="C178" s="252" t="s">
        <v>241</v>
      </c>
      <c r="D178" s="244">
        <v>4531</v>
      </c>
      <c r="E178" s="245">
        <v>2871</v>
      </c>
      <c r="F178" s="221">
        <v>0.63363495917016111</v>
      </c>
      <c r="G178" s="219">
        <v>677</v>
      </c>
      <c r="H178" s="221">
        <v>0.14941514014566321</v>
      </c>
      <c r="I178" s="219">
        <v>3548</v>
      </c>
      <c r="J178" s="221">
        <v>0.78305009931582437</v>
      </c>
      <c r="K178" s="249">
        <v>100</v>
      </c>
      <c r="L178" s="248">
        <v>24</v>
      </c>
      <c r="M178" s="208">
        <v>0.24</v>
      </c>
      <c r="N178" s="236">
        <v>8</v>
      </c>
      <c r="O178" s="208">
        <v>0.08</v>
      </c>
      <c r="P178" s="236">
        <v>32</v>
      </c>
      <c r="Q178" s="208">
        <v>0.32</v>
      </c>
      <c r="R178" s="228">
        <v>4403</v>
      </c>
      <c r="S178" s="251">
        <v>2839</v>
      </c>
      <c r="T178" s="211">
        <v>0.64478764478764483</v>
      </c>
      <c r="U178" s="239">
        <v>668</v>
      </c>
      <c r="V178" s="323">
        <v>0.15171473995003407</v>
      </c>
      <c r="W178" s="239">
        <v>3507</v>
      </c>
      <c r="X178" s="211">
        <v>0.79650238473767887</v>
      </c>
      <c r="Y178"/>
      <c r="AA178"/>
      <c r="AC178"/>
      <c r="AE178"/>
      <c r="AG178"/>
      <c r="AI178"/>
      <c r="AK178"/>
      <c r="AL178"/>
      <c r="AM178"/>
      <c r="AN178"/>
      <c r="AO178"/>
      <c r="AP178"/>
      <c r="AQ178"/>
      <c r="AR178"/>
      <c r="AS178"/>
      <c r="AT178"/>
      <c r="AU178"/>
      <c r="AV178"/>
      <c r="AW178"/>
      <c r="AX178"/>
      <c r="AY178"/>
      <c r="AZ178"/>
      <c r="BA178"/>
      <c r="BB178"/>
      <c r="BC178"/>
      <c r="BD178"/>
      <c r="BE178"/>
      <c r="BF178"/>
      <c r="BG178"/>
      <c r="BH178"/>
      <c r="BI178"/>
      <c r="BJ178"/>
      <c r="BK178"/>
      <c r="BL178"/>
      <c r="BM178"/>
      <c r="BN178"/>
    </row>
    <row r="179" spans="3:66" x14ac:dyDescent="0.3">
      <c r="C179" s="253" t="s">
        <v>1309</v>
      </c>
      <c r="D179" s="244">
        <v>263</v>
      </c>
      <c r="E179" s="245">
        <v>166</v>
      </c>
      <c r="F179" s="221">
        <v>0.63117870722433456</v>
      </c>
      <c r="G179" s="219">
        <v>47</v>
      </c>
      <c r="H179" s="221">
        <v>0.17870722433460076</v>
      </c>
      <c r="I179" s="219">
        <v>213</v>
      </c>
      <c r="J179" s="221">
        <v>0.8098859315589354</v>
      </c>
      <c r="K179" s="249">
        <v>4</v>
      </c>
      <c r="L179" s="248">
        <v>2</v>
      </c>
      <c r="M179" s="208">
        <v>0.5</v>
      </c>
      <c r="N179" s="236">
        <v>0</v>
      </c>
      <c r="O179" s="208">
        <v>0</v>
      </c>
      <c r="P179" s="236">
        <v>2</v>
      </c>
      <c r="Q179" s="208">
        <v>0.5</v>
      </c>
      <c r="R179" s="228">
        <v>259</v>
      </c>
      <c r="S179" s="251">
        <v>164</v>
      </c>
      <c r="T179" s="211">
        <v>0.63320463320463316</v>
      </c>
      <c r="U179" s="239">
        <v>47</v>
      </c>
      <c r="V179" s="323">
        <v>0.18146718146718147</v>
      </c>
      <c r="W179" s="239">
        <v>211</v>
      </c>
      <c r="X179" s="211">
        <v>0.81467181467181471</v>
      </c>
      <c r="Y179"/>
      <c r="AA179"/>
      <c r="AC179"/>
      <c r="AE179"/>
      <c r="AG179"/>
      <c r="AI179"/>
      <c r="AK179"/>
      <c r="AL179"/>
      <c r="AM179"/>
      <c r="AN179"/>
      <c r="AO179"/>
      <c r="AP179"/>
      <c r="AQ179"/>
      <c r="AR179"/>
      <c r="AS179"/>
      <c r="AT179"/>
      <c r="AU179"/>
      <c r="AV179"/>
      <c r="AW179"/>
      <c r="AX179"/>
      <c r="AY179"/>
      <c r="AZ179"/>
      <c r="BA179"/>
      <c r="BB179"/>
      <c r="BC179"/>
      <c r="BD179"/>
      <c r="BE179"/>
      <c r="BF179"/>
      <c r="BG179"/>
      <c r="BH179"/>
      <c r="BI179"/>
      <c r="BJ179"/>
      <c r="BK179"/>
      <c r="BL179"/>
      <c r="BM179"/>
      <c r="BN179"/>
    </row>
    <row r="180" spans="3:66" x14ac:dyDescent="0.3">
      <c r="C180" s="253" t="s">
        <v>1308</v>
      </c>
      <c r="D180" s="244">
        <v>603</v>
      </c>
      <c r="E180" s="245">
        <v>464</v>
      </c>
      <c r="F180" s="221">
        <v>0.76948590381426207</v>
      </c>
      <c r="G180" s="219">
        <v>61</v>
      </c>
      <c r="H180" s="221">
        <v>0.1011608623548922</v>
      </c>
      <c r="I180" s="219">
        <v>525</v>
      </c>
      <c r="J180" s="221">
        <v>0.87064676616915426</v>
      </c>
      <c r="K180" s="249">
        <v>9</v>
      </c>
      <c r="L180" s="248">
        <v>2</v>
      </c>
      <c r="M180" s="208">
        <v>0.22222222222222221</v>
      </c>
      <c r="N180" s="236">
        <v>2</v>
      </c>
      <c r="O180" s="208">
        <v>0.22222222222222221</v>
      </c>
      <c r="P180" s="236">
        <v>4</v>
      </c>
      <c r="Q180" s="208">
        <v>0.44444444444444442</v>
      </c>
      <c r="R180" s="228">
        <v>594</v>
      </c>
      <c r="S180" s="251">
        <v>462</v>
      </c>
      <c r="T180" s="211">
        <v>0.77777777777777779</v>
      </c>
      <c r="U180" s="239">
        <v>59</v>
      </c>
      <c r="V180" s="323">
        <v>9.9326599326599332E-2</v>
      </c>
      <c r="W180" s="239">
        <v>521</v>
      </c>
      <c r="X180" s="211">
        <v>0.87710437710437705</v>
      </c>
      <c r="Y180"/>
      <c r="AA180"/>
      <c r="AC180"/>
      <c r="AE180"/>
      <c r="AG180"/>
      <c r="AI180"/>
      <c r="AK180"/>
      <c r="AL180"/>
      <c r="AM180"/>
      <c r="AN180"/>
      <c r="AO180"/>
      <c r="AP180"/>
      <c r="AQ180"/>
      <c r="AR180"/>
      <c r="AS180"/>
      <c r="AT180"/>
      <c r="AU180"/>
      <c r="AV180"/>
      <c r="AW180"/>
      <c r="AX180"/>
      <c r="AY180"/>
      <c r="AZ180"/>
      <c r="BA180"/>
      <c r="BB180"/>
      <c r="BC180"/>
      <c r="BD180"/>
      <c r="BE180"/>
      <c r="BF180"/>
      <c r="BG180"/>
      <c r="BH180"/>
      <c r="BI180"/>
      <c r="BJ180"/>
      <c r="BK180"/>
      <c r="BL180"/>
      <c r="BM180"/>
      <c r="BN180"/>
    </row>
    <row r="181" spans="3:66" x14ac:dyDescent="0.3">
      <c r="C181" s="253" t="s">
        <v>1310</v>
      </c>
      <c r="D181" s="244">
        <v>709</v>
      </c>
      <c r="E181" s="245">
        <v>454</v>
      </c>
      <c r="F181" s="221">
        <v>0.64033850493653033</v>
      </c>
      <c r="G181" s="219">
        <v>100</v>
      </c>
      <c r="H181" s="221">
        <v>0.14104372355430184</v>
      </c>
      <c r="I181" s="219">
        <v>554</v>
      </c>
      <c r="J181" s="221">
        <v>0.78138222849083216</v>
      </c>
      <c r="K181" s="249">
        <v>20</v>
      </c>
      <c r="L181" s="248">
        <v>8</v>
      </c>
      <c r="M181" s="208">
        <v>0.4</v>
      </c>
      <c r="N181" s="236">
        <v>1</v>
      </c>
      <c r="O181" s="208">
        <v>0.05</v>
      </c>
      <c r="P181" s="236">
        <v>9</v>
      </c>
      <c r="Q181" s="208">
        <v>0.45</v>
      </c>
      <c r="R181" s="228">
        <v>689</v>
      </c>
      <c r="S181" s="251">
        <v>446</v>
      </c>
      <c r="T181" s="211">
        <v>0.64731494920174171</v>
      </c>
      <c r="U181" s="239">
        <v>99</v>
      </c>
      <c r="V181" s="323">
        <v>0.14368650217706821</v>
      </c>
      <c r="W181" s="239">
        <v>545</v>
      </c>
      <c r="X181" s="211">
        <v>0.79100145137880984</v>
      </c>
      <c r="Y181"/>
      <c r="AA181"/>
      <c r="AC181"/>
      <c r="AE181"/>
      <c r="AG181"/>
      <c r="AI181"/>
      <c r="AK181"/>
      <c r="AL181"/>
      <c r="AM181"/>
      <c r="AN181"/>
      <c r="AO181"/>
      <c r="AP181"/>
      <c r="AQ181"/>
      <c r="AR181"/>
      <c r="AS181"/>
      <c r="AT181"/>
      <c r="AU181"/>
      <c r="AV181"/>
      <c r="AW181"/>
      <c r="AX181"/>
      <c r="AY181"/>
      <c r="AZ181"/>
      <c r="BA181"/>
      <c r="BB181"/>
      <c r="BC181"/>
      <c r="BD181"/>
      <c r="BE181"/>
      <c r="BF181"/>
      <c r="BG181"/>
      <c r="BH181"/>
      <c r="BI181"/>
      <c r="BJ181"/>
      <c r="BK181"/>
      <c r="BL181"/>
      <c r="BM181"/>
      <c r="BN181"/>
    </row>
    <row r="182" spans="3:66" x14ac:dyDescent="0.3">
      <c r="C182" s="253" t="s">
        <v>1311</v>
      </c>
      <c r="D182" s="244">
        <v>1728</v>
      </c>
      <c r="E182" s="245">
        <v>1134</v>
      </c>
      <c r="F182" s="221">
        <v>0.65625</v>
      </c>
      <c r="G182" s="219">
        <v>237</v>
      </c>
      <c r="H182" s="221">
        <v>0.13715277777777779</v>
      </c>
      <c r="I182" s="219">
        <v>1371</v>
      </c>
      <c r="J182" s="221">
        <v>0.79340277777777779</v>
      </c>
      <c r="K182" s="249">
        <v>39</v>
      </c>
      <c r="L182" s="248">
        <v>8</v>
      </c>
      <c r="M182" s="208">
        <v>0.20512820512820512</v>
      </c>
      <c r="N182" s="236">
        <v>4</v>
      </c>
      <c r="O182" s="208">
        <v>0.10256410256410256</v>
      </c>
      <c r="P182" s="236">
        <v>12</v>
      </c>
      <c r="Q182" s="208">
        <v>0.30769230769230771</v>
      </c>
      <c r="R182" s="228">
        <v>1684</v>
      </c>
      <c r="S182" s="251">
        <v>1126</v>
      </c>
      <c r="T182" s="211">
        <v>0.66864608076009502</v>
      </c>
      <c r="U182" s="239">
        <v>233</v>
      </c>
      <c r="V182" s="323">
        <v>0.13836104513064132</v>
      </c>
      <c r="W182" s="239">
        <v>1359</v>
      </c>
      <c r="X182" s="211">
        <v>0.80700712589073631</v>
      </c>
      <c r="Y182"/>
      <c r="AA182"/>
      <c r="AC182"/>
      <c r="AE182"/>
      <c r="AG182"/>
      <c r="AI182"/>
      <c r="AK182"/>
      <c r="AL182"/>
      <c r="AM182"/>
      <c r="AN182"/>
      <c r="AO182"/>
      <c r="AP182"/>
      <c r="AQ182"/>
      <c r="AR182"/>
      <c r="AS182"/>
      <c r="AT182"/>
      <c r="AU182"/>
      <c r="AV182"/>
      <c r="AW182"/>
      <c r="AX182"/>
      <c r="AY182"/>
      <c r="AZ182"/>
      <c r="BA182"/>
      <c r="BB182"/>
      <c r="BC182"/>
      <c r="BD182"/>
      <c r="BE182"/>
      <c r="BF182"/>
      <c r="BG182"/>
      <c r="BH182"/>
      <c r="BI182"/>
      <c r="BJ182"/>
      <c r="BK182"/>
      <c r="BL182"/>
      <c r="BM182"/>
      <c r="BN182"/>
    </row>
    <row r="183" spans="3:66" x14ac:dyDescent="0.3">
      <c r="C183" s="253" t="s">
        <v>1312</v>
      </c>
      <c r="D183" s="244">
        <v>132</v>
      </c>
      <c r="E183" s="245">
        <v>72</v>
      </c>
      <c r="F183" s="221">
        <v>0.54545454545454541</v>
      </c>
      <c r="G183" s="219">
        <v>13</v>
      </c>
      <c r="H183" s="221">
        <v>9.8484848484848481E-2</v>
      </c>
      <c r="I183" s="219">
        <v>85</v>
      </c>
      <c r="J183" s="221">
        <v>0.64393939393939392</v>
      </c>
      <c r="K183" s="249">
        <v>4</v>
      </c>
      <c r="L183" s="248">
        <v>0</v>
      </c>
      <c r="M183" s="208">
        <v>0</v>
      </c>
      <c r="N183" s="236">
        <v>0</v>
      </c>
      <c r="O183" s="208">
        <v>0</v>
      </c>
      <c r="P183" s="236">
        <v>0</v>
      </c>
      <c r="Q183" s="208">
        <v>0</v>
      </c>
      <c r="R183" s="228">
        <v>127</v>
      </c>
      <c r="S183" s="251">
        <v>72</v>
      </c>
      <c r="T183" s="211">
        <v>0.56692913385826771</v>
      </c>
      <c r="U183" s="239">
        <v>13</v>
      </c>
      <c r="V183" s="323">
        <v>0.10236220472440945</v>
      </c>
      <c r="W183" s="239">
        <v>85</v>
      </c>
      <c r="X183" s="211">
        <v>0.6692913385826772</v>
      </c>
      <c r="Y183"/>
      <c r="AA183"/>
      <c r="AC183"/>
      <c r="AE183"/>
      <c r="AG183"/>
      <c r="AI183"/>
      <c r="AK183"/>
      <c r="AL183"/>
      <c r="AM183"/>
      <c r="AN183"/>
      <c r="AO183"/>
      <c r="AP183"/>
      <c r="AQ183"/>
      <c r="AR183"/>
      <c r="AS183"/>
      <c r="AT183"/>
      <c r="AU183"/>
      <c r="AV183"/>
      <c r="AW183"/>
      <c r="AX183"/>
      <c r="AY183"/>
      <c r="AZ183"/>
      <c r="BA183"/>
      <c r="BB183"/>
      <c r="BC183"/>
      <c r="BD183"/>
      <c r="BE183"/>
      <c r="BF183"/>
      <c r="BG183"/>
      <c r="BH183"/>
      <c r="BI183"/>
      <c r="BJ183"/>
      <c r="BK183"/>
      <c r="BL183"/>
      <c r="BM183"/>
      <c r="BN183"/>
    </row>
    <row r="184" spans="3:66" x14ac:dyDescent="0.3">
      <c r="C184" s="253" t="s">
        <v>1313</v>
      </c>
      <c r="D184" s="244">
        <v>1096</v>
      </c>
      <c r="E184" s="245">
        <v>581</v>
      </c>
      <c r="F184" s="221">
        <v>0.5301094890510949</v>
      </c>
      <c r="G184" s="219">
        <v>219</v>
      </c>
      <c r="H184" s="221">
        <v>0.19981751824817517</v>
      </c>
      <c r="I184" s="219">
        <v>800</v>
      </c>
      <c r="J184" s="221">
        <v>0.72992700729927007</v>
      </c>
      <c r="K184" s="249">
        <v>24</v>
      </c>
      <c r="L184" s="248">
        <v>4</v>
      </c>
      <c r="M184" s="208">
        <v>0.16666666666666666</v>
      </c>
      <c r="N184" s="236">
        <v>1</v>
      </c>
      <c r="O184" s="208">
        <v>4.1666666666666664E-2</v>
      </c>
      <c r="P184" s="236">
        <v>5</v>
      </c>
      <c r="Q184" s="208">
        <v>0.20833333333333334</v>
      </c>
      <c r="R184" s="228">
        <v>1050</v>
      </c>
      <c r="S184" s="251">
        <v>569</v>
      </c>
      <c r="T184" s="211">
        <v>0.54190476190476189</v>
      </c>
      <c r="U184" s="239">
        <v>217</v>
      </c>
      <c r="V184" s="323">
        <v>0.20666666666666667</v>
      </c>
      <c r="W184" s="239">
        <v>786</v>
      </c>
      <c r="X184" s="211">
        <v>0.74857142857142855</v>
      </c>
      <c r="Y184"/>
      <c r="AA184"/>
      <c r="AC184"/>
      <c r="AE184"/>
      <c r="AG184"/>
      <c r="AI184"/>
      <c r="AK184"/>
      <c r="AL184"/>
      <c r="AM184"/>
      <c r="AN184"/>
      <c r="AO184"/>
      <c r="AP184"/>
      <c r="AQ184"/>
      <c r="AR184"/>
      <c r="AS184"/>
      <c r="AT184"/>
      <c r="AU184"/>
      <c r="AV184"/>
      <c r="AW184"/>
      <c r="AX184"/>
      <c r="AY184"/>
      <c r="AZ184"/>
      <c r="BA184"/>
      <c r="BB184"/>
      <c r="BC184"/>
      <c r="BD184"/>
      <c r="BE184"/>
      <c r="BF184"/>
      <c r="BG184"/>
      <c r="BH184"/>
      <c r="BI184"/>
      <c r="BJ184"/>
      <c r="BK184"/>
      <c r="BL184"/>
      <c r="BM184"/>
      <c r="BN184"/>
    </row>
    <row r="185" spans="3:66" x14ac:dyDescent="0.3">
      <c r="C185" s="252" t="s">
        <v>221</v>
      </c>
      <c r="D185" s="244">
        <v>2452</v>
      </c>
      <c r="E185" s="245">
        <v>1419</v>
      </c>
      <c r="F185" s="221">
        <v>0.57871125611745511</v>
      </c>
      <c r="G185" s="219">
        <v>355</v>
      </c>
      <c r="H185" s="221">
        <v>0.14477977161500816</v>
      </c>
      <c r="I185" s="219">
        <v>1774</v>
      </c>
      <c r="J185" s="221">
        <v>0.72349102773246332</v>
      </c>
      <c r="K185" s="249">
        <v>75</v>
      </c>
      <c r="L185" s="248">
        <v>13</v>
      </c>
      <c r="M185" s="208">
        <v>0.17333333333333334</v>
      </c>
      <c r="N185" s="236">
        <v>1</v>
      </c>
      <c r="O185" s="208">
        <v>1.3333333333333334E-2</v>
      </c>
      <c r="P185" s="236">
        <v>14</v>
      </c>
      <c r="Q185" s="208">
        <v>0.18666666666666668</v>
      </c>
      <c r="R185" s="228">
        <v>2363</v>
      </c>
      <c r="S185" s="251">
        <v>1403</v>
      </c>
      <c r="T185" s="211">
        <v>0.59373677528565383</v>
      </c>
      <c r="U185" s="239">
        <v>354</v>
      </c>
      <c r="V185" s="323">
        <v>0.14980956411341514</v>
      </c>
      <c r="W185" s="239">
        <v>1757</v>
      </c>
      <c r="X185" s="211">
        <v>0.743546339399069</v>
      </c>
      <c r="Y185"/>
      <c r="AA185"/>
      <c r="AC185"/>
      <c r="AE185"/>
      <c r="AG185"/>
      <c r="AI185"/>
      <c r="AK185"/>
      <c r="AL185"/>
      <c r="AM185"/>
      <c r="AN185"/>
      <c r="AO185"/>
      <c r="AP185"/>
      <c r="AQ185"/>
      <c r="AR185"/>
      <c r="AS185"/>
      <c r="AT185"/>
      <c r="AU185"/>
      <c r="AV185"/>
      <c r="AW185"/>
      <c r="AX185"/>
      <c r="AY185"/>
      <c r="AZ185"/>
      <c r="BA185"/>
      <c r="BB185"/>
      <c r="BC185"/>
      <c r="BD185"/>
      <c r="BE185"/>
      <c r="BF185"/>
      <c r="BG185"/>
      <c r="BH185"/>
      <c r="BI185"/>
      <c r="BJ185"/>
      <c r="BK185"/>
      <c r="BL185"/>
      <c r="BM185"/>
      <c r="BN185"/>
    </row>
    <row r="186" spans="3:66" x14ac:dyDescent="0.3">
      <c r="C186" s="253" t="s">
        <v>1314</v>
      </c>
      <c r="D186" s="244">
        <v>910</v>
      </c>
      <c r="E186" s="245">
        <v>555</v>
      </c>
      <c r="F186" s="221">
        <v>0.60989010989010994</v>
      </c>
      <c r="G186" s="219">
        <v>127</v>
      </c>
      <c r="H186" s="221">
        <v>0.13956043956043956</v>
      </c>
      <c r="I186" s="219">
        <v>682</v>
      </c>
      <c r="J186" s="221">
        <v>0.74945054945054945</v>
      </c>
      <c r="K186" s="249">
        <v>19</v>
      </c>
      <c r="L186" s="248">
        <v>2</v>
      </c>
      <c r="M186" s="208">
        <v>0.10526315789473684</v>
      </c>
      <c r="N186" s="236">
        <v>0</v>
      </c>
      <c r="O186" s="208">
        <v>0</v>
      </c>
      <c r="P186" s="236">
        <v>2</v>
      </c>
      <c r="Q186" s="208">
        <v>0.10526315789473684</v>
      </c>
      <c r="R186" s="228">
        <v>888</v>
      </c>
      <c r="S186" s="251">
        <v>553</v>
      </c>
      <c r="T186" s="211">
        <v>0.62274774774774777</v>
      </c>
      <c r="U186" s="239">
        <v>127</v>
      </c>
      <c r="V186" s="323">
        <v>0.14301801801801803</v>
      </c>
      <c r="W186" s="239">
        <v>680</v>
      </c>
      <c r="X186" s="211">
        <v>0.76576576576576572</v>
      </c>
      <c r="Y186"/>
      <c r="AA186"/>
      <c r="AC186"/>
      <c r="AE186"/>
      <c r="AG186"/>
      <c r="AI186"/>
      <c r="AK186"/>
      <c r="AL186"/>
      <c r="AM186"/>
      <c r="AN186"/>
      <c r="AO186"/>
      <c r="AP186"/>
      <c r="AQ186"/>
      <c r="AR186"/>
      <c r="AS186"/>
      <c r="AT186"/>
      <c r="AU186"/>
      <c r="AV186"/>
      <c r="AW186"/>
      <c r="AX186"/>
      <c r="AY186"/>
      <c r="AZ186"/>
      <c r="BA186"/>
      <c r="BB186"/>
      <c r="BC186"/>
      <c r="BD186"/>
      <c r="BE186"/>
      <c r="BF186"/>
      <c r="BG186"/>
      <c r="BH186"/>
      <c r="BI186"/>
      <c r="BJ186"/>
      <c r="BK186"/>
      <c r="BL186"/>
      <c r="BM186"/>
      <c r="BN186"/>
    </row>
    <row r="187" spans="3:66" x14ac:dyDescent="0.3">
      <c r="C187" s="253" t="s">
        <v>1315</v>
      </c>
      <c r="D187" s="244">
        <v>540</v>
      </c>
      <c r="E187" s="245">
        <v>292</v>
      </c>
      <c r="F187" s="221">
        <v>0.54074074074074074</v>
      </c>
      <c r="G187" s="219">
        <v>73</v>
      </c>
      <c r="H187" s="221">
        <v>0.13518518518518519</v>
      </c>
      <c r="I187" s="219">
        <v>365</v>
      </c>
      <c r="J187" s="221">
        <v>0.67592592592592593</v>
      </c>
      <c r="K187" s="249">
        <v>14</v>
      </c>
      <c r="L187" s="248">
        <v>4</v>
      </c>
      <c r="M187" s="208">
        <v>0.2857142857142857</v>
      </c>
      <c r="N187" s="236">
        <v>0</v>
      </c>
      <c r="O187" s="208">
        <v>0</v>
      </c>
      <c r="P187" s="236">
        <v>4</v>
      </c>
      <c r="Q187" s="208">
        <v>0.2857142857142857</v>
      </c>
      <c r="R187" s="228">
        <v>521</v>
      </c>
      <c r="S187" s="251">
        <v>286</v>
      </c>
      <c r="T187" s="211">
        <v>0.54894433781190022</v>
      </c>
      <c r="U187" s="239">
        <v>73</v>
      </c>
      <c r="V187" s="323">
        <v>0.14011516314779271</v>
      </c>
      <c r="W187" s="239">
        <v>359</v>
      </c>
      <c r="X187" s="211">
        <v>0.68905950095969293</v>
      </c>
      <c r="Y187"/>
      <c r="AA187"/>
      <c r="AC187"/>
      <c r="AE187"/>
      <c r="AG187"/>
      <c r="AI187"/>
      <c r="AK187"/>
      <c r="AL187"/>
      <c r="AM187"/>
      <c r="AN187"/>
      <c r="AO187"/>
      <c r="AP187"/>
      <c r="AQ187"/>
      <c r="AR187"/>
      <c r="AS187"/>
      <c r="AT187"/>
      <c r="AU187"/>
      <c r="AV187"/>
      <c r="AW187"/>
      <c r="AX187"/>
      <c r="AY187"/>
      <c r="AZ187"/>
      <c r="BA187"/>
      <c r="BB187"/>
      <c r="BC187"/>
      <c r="BD187"/>
      <c r="BE187"/>
      <c r="BF187"/>
      <c r="BG187"/>
      <c r="BH187"/>
      <c r="BI187"/>
      <c r="BJ187"/>
      <c r="BK187"/>
      <c r="BL187"/>
      <c r="BM187"/>
      <c r="BN187"/>
    </row>
    <row r="188" spans="3:66" x14ac:dyDescent="0.3">
      <c r="C188" s="253" t="s">
        <v>1316</v>
      </c>
      <c r="D188" s="244">
        <v>1002</v>
      </c>
      <c r="E188" s="245">
        <v>572</v>
      </c>
      <c r="F188" s="221">
        <v>0.57085828343313372</v>
      </c>
      <c r="G188" s="219">
        <v>155</v>
      </c>
      <c r="H188" s="221">
        <v>0.15469061876247506</v>
      </c>
      <c r="I188" s="219">
        <v>727</v>
      </c>
      <c r="J188" s="221">
        <v>0.72554890219560875</v>
      </c>
      <c r="K188" s="249">
        <v>42</v>
      </c>
      <c r="L188" s="248">
        <v>7</v>
      </c>
      <c r="M188" s="208">
        <v>0.16666666666666666</v>
      </c>
      <c r="N188" s="236">
        <v>1</v>
      </c>
      <c r="O188" s="208">
        <v>2.3809523809523808E-2</v>
      </c>
      <c r="P188" s="236">
        <v>8</v>
      </c>
      <c r="Q188" s="208">
        <v>0.19047619047619047</v>
      </c>
      <c r="R188" s="228">
        <v>954</v>
      </c>
      <c r="S188" s="251">
        <v>564</v>
      </c>
      <c r="T188" s="211">
        <v>0.5911949685534591</v>
      </c>
      <c r="U188" s="239">
        <v>154</v>
      </c>
      <c r="V188" s="323">
        <v>0.16142557651991615</v>
      </c>
      <c r="W188" s="239">
        <v>718</v>
      </c>
      <c r="X188" s="211">
        <v>0.75262054507337528</v>
      </c>
      <c r="Y188"/>
      <c r="AA188"/>
      <c r="AC188"/>
      <c r="AE188"/>
      <c r="AG188"/>
      <c r="AI188"/>
      <c r="AK188"/>
      <c r="AL188"/>
      <c r="AM188"/>
      <c r="AN188"/>
      <c r="AO188"/>
      <c r="AP188"/>
      <c r="AQ188"/>
      <c r="AR188"/>
      <c r="AS188"/>
      <c r="AT188"/>
      <c r="AU188"/>
      <c r="AV188"/>
      <c r="AW188"/>
      <c r="AX188"/>
      <c r="AY188"/>
      <c r="AZ188"/>
      <c r="BA188"/>
      <c r="BB188"/>
      <c r="BC188"/>
      <c r="BD188"/>
      <c r="BE188"/>
      <c r="BF188"/>
      <c r="BG188"/>
      <c r="BH188"/>
      <c r="BI188"/>
      <c r="BJ188"/>
      <c r="BK188"/>
      <c r="BL188"/>
      <c r="BM188"/>
      <c r="BN188"/>
    </row>
    <row r="189" spans="3:66" x14ac:dyDescent="0.3">
      <c r="C189" s="252" t="s">
        <v>244</v>
      </c>
      <c r="D189" s="244">
        <v>3202</v>
      </c>
      <c r="E189" s="245">
        <v>1788</v>
      </c>
      <c r="F189" s="221">
        <v>0.55840099937539034</v>
      </c>
      <c r="G189" s="219">
        <v>467</v>
      </c>
      <c r="H189" s="221">
        <v>0.14584634603372892</v>
      </c>
      <c r="I189" s="219">
        <v>2255</v>
      </c>
      <c r="J189" s="221">
        <v>0.70424734540911926</v>
      </c>
      <c r="K189" s="249">
        <v>105</v>
      </c>
      <c r="L189" s="248">
        <v>18</v>
      </c>
      <c r="M189" s="208">
        <v>0.17142857142857143</v>
      </c>
      <c r="N189" s="236">
        <v>4</v>
      </c>
      <c r="O189" s="208">
        <v>3.8095238095238099E-2</v>
      </c>
      <c r="P189" s="236">
        <v>22</v>
      </c>
      <c r="Q189" s="208">
        <v>0.20952380952380953</v>
      </c>
      <c r="R189" s="228">
        <v>3061</v>
      </c>
      <c r="S189" s="251">
        <v>1759</v>
      </c>
      <c r="T189" s="211">
        <v>0.57464880757922243</v>
      </c>
      <c r="U189" s="239">
        <v>462</v>
      </c>
      <c r="V189" s="323">
        <v>0.15093106827834041</v>
      </c>
      <c r="W189" s="239">
        <v>2221</v>
      </c>
      <c r="X189" s="211">
        <v>0.72557987585756289</v>
      </c>
      <c r="Y189"/>
      <c r="AA189"/>
      <c r="AC189"/>
      <c r="AE189"/>
      <c r="AG189"/>
      <c r="AI189"/>
      <c r="AK189"/>
      <c r="AL189"/>
      <c r="AM189"/>
      <c r="AN189"/>
      <c r="AO189"/>
      <c r="AP189"/>
      <c r="AQ189"/>
      <c r="AR189"/>
      <c r="AS189"/>
      <c r="AT189"/>
      <c r="AU189"/>
      <c r="AV189"/>
      <c r="AW189"/>
      <c r="AX189"/>
      <c r="AY189"/>
      <c r="AZ189"/>
      <c r="BA189"/>
      <c r="BB189"/>
      <c r="BC189"/>
      <c r="BD189"/>
      <c r="BE189"/>
      <c r="BF189"/>
      <c r="BG189"/>
      <c r="BH189"/>
      <c r="BI189"/>
      <c r="BJ189"/>
      <c r="BK189"/>
      <c r="BL189"/>
      <c r="BM189"/>
      <c r="BN189"/>
    </row>
    <row r="190" spans="3:66" x14ac:dyDescent="0.3">
      <c r="C190" s="253" t="s">
        <v>1317</v>
      </c>
      <c r="D190" s="244">
        <v>765</v>
      </c>
      <c r="E190" s="245">
        <v>420</v>
      </c>
      <c r="F190" s="221">
        <v>0.5490196078431373</v>
      </c>
      <c r="G190" s="219">
        <v>145</v>
      </c>
      <c r="H190" s="221">
        <v>0.18954248366013071</v>
      </c>
      <c r="I190" s="219">
        <v>565</v>
      </c>
      <c r="J190" s="221">
        <v>0.73856209150326801</v>
      </c>
      <c r="K190" s="249">
        <v>15</v>
      </c>
      <c r="L190" s="248">
        <v>2</v>
      </c>
      <c r="M190" s="208">
        <v>0.13333333333333333</v>
      </c>
      <c r="N190" s="236">
        <v>1</v>
      </c>
      <c r="O190" s="208">
        <v>6.6666666666666666E-2</v>
      </c>
      <c r="P190" s="236">
        <v>3</v>
      </c>
      <c r="Q190" s="208">
        <v>0.2</v>
      </c>
      <c r="R190" s="228">
        <v>750</v>
      </c>
      <c r="S190" s="251">
        <v>418</v>
      </c>
      <c r="T190" s="211">
        <v>0.55733333333333335</v>
      </c>
      <c r="U190" s="239">
        <v>144</v>
      </c>
      <c r="V190" s="323">
        <v>0.192</v>
      </c>
      <c r="W190" s="239">
        <v>562</v>
      </c>
      <c r="X190" s="211">
        <v>0.7493333333333333</v>
      </c>
      <c r="Y190"/>
      <c r="AA190"/>
      <c r="AC190"/>
      <c r="AE190"/>
      <c r="AG190"/>
      <c r="AI190"/>
      <c r="AK190"/>
      <c r="AL190"/>
      <c r="AM190"/>
      <c r="AN190"/>
      <c r="AO190"/>
      <c r="AP190"/>
      <c r="AQ190"/>
      <c r="AR190"/>
      <c r="AS190"/>
      <c r="AT190"/>
      <c r="AU190"/>
      <c r="AV190"/>
      <c r="AW190"/>
      <c r="AX190"/>
      <c r="AY190"/>
      <c r="AZ190"/>
      <c r="BA190"/>
      <c r="BB190"/>
      <c r="BC190"/>
      <c r="BD190"/>
      <c r="BE190"/>
      <c r="BF190"/>
      <c r="BG190"/>
      <c r="BH190"/>
      <c r="BI190"/>
      <c r="BJ190"/>
      <c r="BK190"/>
      <c r="BL190"/>
      <c r="BM190"/>
      <c r="BN190"/>
    </row>
    <row r="191" spans="3:66" x14ac:dyDescent="0.3">
      <c r="C191" s="253" t="s">
        <v>1318</v>
      </c>
      <c r="D191" s="244">
        <v>551</v>
      </c>
      <c r="E191" s="245">
        <v>285</v>
      </c>
      <c r="F191" s="221">
        <v>0.51724137931034486</v>
      </c>
      <c r="G191" s="219">
        <v>66</v>
      </c>
      <c r="H191" s="221">
        <v>0.11978221415607986</v>
      </c>
      <c r="I191" s="219">
        <v>351</v>
      </c>
      <c r="J191" s="221">
        <v>0.63702359346642468</v>
      </c>
      <c r="K191" s="249">
        <v>23</v>
      </c>
      <c r="L191" s="248">
        <v>6</v>
      </c>
      <c r="M191" s="208">
        <v>0.2608695652173913</v>
      </c>
      <c r="N191" s="236">
        <v>0</v>
      </c>
      <c r="O191" s="208">
        <v>0</v>
      </c>
      <c r="P191" s="236">
        <v>6</v>
      </c>
      <c r="Q191" s="208">
        <v>0.2608695652173913</v>
      </c>
      <c r="R191" s="228">
        <v>517</v>
      </c>
      <c r="S191" s="251">
        <v>276</v>
      </c>
      <c r="T191" s="211">
        <v>0.53384912959381048</v>
      </c>
      <c r="U191" s="239">
        <v>65</v>
      </c>
      <c r="V191" s="323">
        <v>0.12572533849129594</v>
      </c>
      <c r="W191" s="239">
        <v>341</v>
      </c>
      <c r="X191" s="211">
        <v>0.65957446808510634</v>
      </c>
      <c r="Y191"/>
      <c r="AA191"/>
      <c r="AC191"/>
      <c r="AE191"/>
      <c r="AG191"/>
      <c r="AI191"/>
      <c r="AK191"/>
      <c r="AL191"/>
      <c r="AM191"/>
      <c r="AN191"/>
      <c r="AO191"/>
      <c r="AP191"/>
      <c r="AQ191"/>
      <c r="AR191"/>
      <c r="AS191"/>
      <c r="AT191"/>
      <c r="AU191"/>
      <c r="AV191"/>
      <c r="AW191"/>
      <c r="AX191"/>
      <c r="AY191"/>
      <c r="AZ191"/>
      <c r="BA191"/>
      <c r="BB191"/>
      <c r="BC191"/>
      <c r="BD191"/>
      <c r="BE191"/>
      <c r="BF191"/>
      <c r="BG191"/>
      <c r="BH191"/>
      <c r="BI191"/>
      <c r="BJ191"/>
      <c r="BK191"/>
      <c r="BL191"/>
      <c r="BM191"/>
      <c r="BN191"/>
    </row>
    <row r="192" spans="3:66" x14ac:dyDescent="0.3">
      <c r="C192" s="253" t="s">
        <v>1319</v>
      </c>
      <c r="D192" s="244">
        <v>440</v>
      </c>
      <c r="E192" s="245">
        <v>211</v>
      </c>
      <c r="F192" s="221">
        <v>0.47954545454545455</v>
      </c>
      <c r="G192" s="219">
        <v>58</v>
      </c>
      <c r="H192" s="221">
        <v>0.13181818181818181</v>
      </c>
      <c r="I192" s="219">
        <v>269</v>
      </c>
      <c r="J192" s="221">
        <v>0.61136363636363633</v>
      </c>
      <c r="K192" s="249">
        <v>23</v>
      </c>
      <c r="L192" s="248">
        <v>1</v>
      </c>
      <c r="M192" s="208">
        <v>4.3478260869565216E-2</v>
      </c>
      <c r="N192" s="236">
        <v>1</v>
      </c>
      <c r="O192" s="208">
        <v>4.3478260869565216E-2</v>
      </c>
      <c r="P192" s="236">
        <v>2</v>
      </c>
      <c r="Q192" s="208">
        <v>8.6956521739130432E-2</v>
      </c>
      <c r="R192" s="228">
        <v>404</v>
      </c>
      <c r="S192" s="251">
        <v>206</v>
      </c>
      <c r="T192" s="211">
        <v>0.50990099009900991</v>
      </c>
      <c r="U192" s="239">
        <v>57</v>
      </c>
      <c r="V192" s="323">
        <v>0.14108910891089108</v>
      </c>
      <c r="W192" s="239">
        <v>263</v>
      </c>
      <c r="X192" s="211">
        <v>0.65099009900990101</v>
      </c>
      <c r="Y192"/>
      <c r="AA192"/>
      <c r="AC192"/>
      <c r="AE192"/>
      <c r="AG192"/>
      <c r="AI192"/>
      <c r="AK192"/>
      <c r="AL192"/>
      <c r="AM192"/>
      <c r="AN192"/>
      <c r="AO192"/>
      <c r="AP192"/>
      <c r="AQ192"/>
      <c r="AR192"/>
      <c r="AS192"/>
      <c r="AT192"/>
      <c r="AU192"/>
      <c r="AV192"/>
      <c r="AW192"/>
      <c r="AX192"/>
      <c r="AY192"/>
      <c r="AZ192"/>
      <c r="BA192"/>
      <c r="BB192"/>
      <c r="BC192"/>
      <c r="BD192"/>
      <c r="BE192"/>
      <c r="BF192"/>
      <c r="BG192"/>
      <c r="BH192"/>
      <c r="BI192"/>
      <c r="BJ192"/>
      <c r="BK192"/>
      <c r="BL192"/>
      <c r="BM192"/>
      <c r="BN192"/>
    </row>
    <row r="193" spans="3:66" x14ac:dyDescent="0.3">
      <c r="C193" s="253" t="s">
        <v>1320</v>
      </c>
      <c r="D193" s="244">
        <v>561</v>
      </c>
      <c r="E193" s="245">
        <v>318</v>
      </c>
      <c r="F193" s="221">
        <v>0.5668449197860963</v>
      </c>
      <c r="G193" s="219">
        <v>74</v>
      </c>
      <c r="H193" s="221">
        <v>0.1319073083778966</v>
      </c>
      <c r="I193" s="219">
        <v>392</v>
      </c>
      <c r="J193" s="221">
        <v>0.69875222816399285</v>
      </c>
      <c r="K193" s="249">
        <v>23</v>
      </c>
      <c r="L193" s="248">
        <v>2</v>
      </c>
      <c r="M193" s="208">
        <v>8.6956521739130432E-2</v>
      </c>
      <c r="N193" s="236">
        <v>1</v>
      </c>
      <c r="O193" s="208">
        <v>4.3478260869565216E-2</v>
      </c>
      <c r="P193" s="236">
        <v>3</v>
      </c>
      <c r="Q193" s="208">
        <v>0.13043478260869565</v>
      </c>
      <c r="R193" s="228">
        <v>528</v>
      </c>
      <c r="S193" s="251">
        <v>312</v>
      </c>
      <c r="T193" s="211">
        <v>0.59090909090909094</v>
      </c>
      <c r="U193" s="239">
        <v>73</v>
      </c>
      <c r="V193" s="323">
        <v>0.13825757575757575</v>
      </c>
      <c r="W193" s="239">
        <v>385</v>
      </c>
      <c r="X193" s="211">
        <v>0.72916666666666663</v>
      </c>
      <c r="Y193"/>
      <c r="AA193"/>
      <c r="AC193"/>
      <c r="AE193"/>
      <c r="AG193"/>
      <c r="AI193"/>
      <c r="AK193"/>
      <c r="AL193"/>
      <c r="AM193"/>
      <c r="AN193"/>
      <c r="AO193"/>
      <c r="AP193"/>
      <c r="AQ193"/>
      <c r="AR193"/>
      <c r="AS193"/>
      <c r="AT193"/>
      <c r="AU193"/>
      <c r="AV193"/>
      <c r="AW193"/>
      <c r="AX193"/>
      <c r="AY193"/>
      <c r="AZ193"/>
      <c r="BA193"/>
      <c r="BB193"/>
      <c r="BC193"/>
      <c r="BD193"/>
      <c r="BE193"/>
      <c r="BF193"/>
      <c r="BG193"/>
      <c r="BH193"/>
      <c r="BI193"/>
      <c r="BJ193"/>
      <c r="BK193"/>
      <c r="BL193"/>
      <c r="BM193"/>
      <c r="BN193"/>
    </row>
    <row r="194" spans="3:66" x14ac:dyDescent="0.3">
      <c r="C194" s="253" t="s">
        <v>1321</v>
      </c>
      <c r="D194" s="244">
        <v>885</v>
      </c>
      <c r="E194" s="245">
        <v>554</v>
      </c>
      <c r="F194" s="221">
        <v>0.6259887005649718</v>
      </c>
      <c r="G194" s="219">
        <v>124</v>
      </c>
      <c r="H194" s="221">
        <v>0.14011299435028249</v>
      </c>
      <c r="I194" s="219">
        <v>678</v>
      </c>
      <c r="J194" s="221">
        <v>0.76610169491525426</v>
      </c>
      <c r="K194" s="249">
        <v>21</v>
      </c>
      <c r="L194" s="248">
        <v>7</v>
      </c>
      <c r="M194" s="208">
        <v>0.33333333333333331</v>
      </c>
      <c r="N194" s="236">
        <v>1</v>
      </c>
      <c r="O194" s="208">
        <v>4.7619047619047616E-2</v>
      </c>
      <c r="P194" s="236">
        <v>8</v>
      </c>
      <c r="Q194" s="208">
        <v>0.38095238095238093</v>
      </c>
      <c r="R194" s="228">
        <v>862</v>
      </c>
      <c r="S194" s="251">
        <v>547</v>
      </c>
      <c r="T194" s="211">
        <v>0.63457076566125292</v>
      </c>
      <c r="U194" s="239">
        <v>123</v>
      </c>
      <c r="V194" s="323">
        <v>0.14269141531322505</v>
      </c>
      <c r="W194" s="239">
        <v>670</v>
      </c>
      <c r="X194" s="211">
        <v>0.77726218097447797</v>
      </c>
      <c r="Y194"/>
      <c r="AA194"/>
      <c r="AC194"/>
      <c r="AE194"/>
      <c r="AG194"/>
      <c r="AI194"/>
      <c r="AK194"/>
      <c r="AL194"/>
      <c r="AM194"/>
      <c r="AN194"/>
      <c r="AO194"/>
      <c r="AP194"/>
      <c r="AQ194"/>
      <c r="AR194"/>
      <c r="AS194"/>
      <c r="AT194"/>
      <c r="AU194"/>
      <c r="AV194"/>
      <c r="AW194"/>
      <c r="AX194"/>
      <c r="AY194"/>
      <c r="AZ194"/>
      <c r="BA194"/>
      <c r="BB194"/>
      <c r="BC194"/>
      <c r="BD194"/>
      <c r="BE194"/>
      <c r="BF194"/>
      <c r="BG194"/>
      <c r="BH194"/>
      <c r="BI194"/>
      <c r="BJ194"/>
      <c r="BK194"/>
      <c r="BL194"/>
      <c r="BM194"/>
      <c r="BN194"/>
    </row>
    <row r="195" spans="3:66" x14ac:dyDescent="0.3">
      <c r="C195" s="252" t="s">
        <v>225</v>
      </c>
      <c r="D195" s="244">
        <v>3046</v>
      </c>
      <c r="E195" s="245">
        <v>1666</v>
      </c>
      <c r="F195" s="221">
        <v>0.5469468154957321</v>
      </c>
      <c r="G195" s="219">
        <v>386</v>
      </c>
      <c r="H195" s="221">
        <v>0.12672357189757058</v>
      </c>
      <c r="I195" s="219">
        <v>2052</v>
      </c>
      <c r="J195" s="221">
        <v>0.67367038739330265</v>
      </c>
      <c r="K195" s="249">
        <v>128</v>
      </c>
      <c r="L195" s="248">
        <v>28</v>
      </c>
      <c r="M195" s="208">
        <v>0.21875</v>
      </c>
      <c r="N195" s="236">
        <v>4</v>
      </c>
      <c r="O195" s="208">
        <v>3.125E-2</v>
      </c>
      <c r="P195" s="236">
        <v>32</v>
      </c>
      <c r="Q195" s="208">
        <v>0.25</v>
      </c>
      <c r="R195" s="228">
        <v>2882</v>
      </c>
      <c r="S195" s="251">
        <v>1632</v>
      </c>
      <c r="T195" s="211">
        <v>0.56627342123525326</v>
      </c>
      <c r="U195" s="239">
        <v>381</v>
      </c>
      <c r="V195" s="323">
        <v>0.1321998612074948</v>
      </c>
      <c r="W195" s="239">
        <v>2013</v>
      </c>
      <c r="X195" s="211">
        <v>0.69847328244274809</v>
      </c>
      <c r="Y195"/>
      <c r="AA195"/>
      <c r="AC195"/>
      <c r="AE195"/>
      <c r="AG195"/>
      <c r="AI195"/>
      <c r="AK195"/>
      <c r="AL195"/>
      <c r="AM195"/>
      <c r="AN195"/>
      <c r="AO195"/>
      <c r="AP195"/>
      <c r="AQ195"/>
      <c r="AR195"/>
      <c r="AS195"/>
      <c r="AT195"/>
      <c r="AU195"/>
      <c r="AV195"/>
      <c r="AW195"/>
      <c r="AX195"/>
      <c r="AY195"/>
      <c r="AZ195"/>
      <c r="BA195"/>
      <c r="BB195"/>
      <c r="BC195"/>
      <c r="BD195"/>
      <c r="BE195"/>
      <c r="BF195"/>
      <c r="BG195"/>
      <c r="BH195"/>
      <c r="BI195"/>
      <c r="BJ195"/>
      <c r="BK195"/>
      <c r="BL195"/>
      <c r="BM195"/>
      <c r="BN195"/>
    </row>
    <row r="196" spans="3:66" x14ac:dyDescent="0.3">
      <c r="C196" s="253" t="s">
        <v>1322</v>
      </c>
      <c r="D196" s="244">
        <v>300</v>
      </c>
      <c r="E196" s="245">
        <v>158</v>
      </c>
      <c r="F196" s="221">
        <v>0.52666666666666662</v>
      </c>
      <c r="G196" s="219">
        <v>49</v>
      </c>
      <c r="H196" s="221">
        <v>0.16333333333333333</v>
      </c>
      <c r="I196" s="219">
        <v>207</v>
      </c>
      <c r="J196" s="221">
        <v>0.69</v>
      </c>
      <c r="K196" s="249">
        <v>17</v>
      </c>
      <c r="L196" s="248">
        <v>3</v>
      </c>
      <c r="M196" s="208">
        <v>0.17647058823529413</v>
      </c>
      <c r="N196" s="236">
        <v>1</v>
      </c>
      <c r="O196" s="208">
        <v>5.8823529411764705E-2</v>
      </c>
      <c r="P196" s="236">
        <v>4</v>
      </c>
      <c r="Q196" s="208">
        <v>0.23529411764705882</v>
      </c>
      <c r="R196" s="228">
        <v>278</v>
      </c>
      <c r="S196" s="251">
        <v>154</v>
      </c>
      <c r="T196" s="211">
        <v>0.5539568345323741</v>
      </c>
      <c r="U196" s="239">
        <v>48</v>
      </c>
      <c r="V196" s="323">
        <v>0.17266187050359713</v>
      </c>
      <c r="W196" s="239">
        <v>202</v>
      </c>
      <c r="X196" s="211">
        <v>0.72661870503597126</v>
      </c>
      <c r="Y196"/>
      <c r="AA196"/>
      <c r="AC196"/>
      <c r="AE196"/>
      <c r="AG196"/>
      <c r="AI196"/>
      <c r="AK196"/>
      <c r="AL196"/>
      <c r="AM196"/>
      <c r="AN196"/>
      <c r="AO196"/>
      <c r="AP196"/>
      <c r="AQ196"/>
      <c r="AR196"/>
      <c r="AS196"/>
      <c r="AT196"/>
      <c r="AU196"/>
      <c r="AV196"/>
      <c r="AW196"/>
      <c r="AX196"/>
      <c r="AY196"/>
      <c r="AZ196"/>
      <c r="BA196"/>
      <c r="BB196"/>
      <c r="BC196"/>
      <c r="BD196"/>
      <c r="BE196"/>
      <c r="BF196"/>
      <c r="BG196"/>
      <c r="BH196"/>
      <c r="BI196"/>
      <c r="BJ196"/>
      <c r="BK196"/>
      <c r="BL196"/>
      <c r="BM196"/>
      <c r="BN196"/>
    </row>
    <row r="197" spans="3:66" x14ac:dyDescent="0.3">
      <c r="C197" s="253" t="s">
        <v>1323</v>
      </c>
      <c r="D197" s="244">
        <v>647</v>
      </c>
      <c r="E197" s="245">
        <v>358</v>
      </c>
      <c r="F197" s="221">
        <v>0.55332302936630606</v>
      </c>
      <c r="G197" s="219">
        <v>72</v>
      </c>
      <c r="H197" s="221">
        <v>0.11128284389489954</v>
      </c>
      <c r="I197" s="219">
        <v>430</v>
      </c>
      <c r="J197" s="221">
        <v>0.66460587326120557</v>
      </c>
      <c r="K197" s="249">
        <v>26</v>
      </c>
      <c r="L197" s="248">
        <v>10</v>
      </c>
      <c r="M197" s="208">
        <v>0.38461538461538464</v>
      </c>
      <c r="N197" s="236">
        <v>0</v>
      </c>
      <c r="O197" s="208">
        <v>0</v>
      </c>
      <c r="P197" s="236">
        <v>10</v>
      </c>
      <c r="Q197" s="208">
        <v>0.38461538461538464</v>
      </c>
      <c r="R197" s="228">
        <v>610</v>
      </c>
      <c r="S197" s="251">
        <v>347</v>
      </c>
      <c r="T197" s="211">
        <v>0.56885245901639347</v>
      </c>
      <c r="U197" s="239">
        <v>72</v>
      </c>
      <c r="V197" s="323">
        <v>0.11803278688524591</v>
      </c>
      <c r="W197" s="239">
        <v>419</v>
      </c>
      <c r="X197" s="211">
        <v>0.68688524590163935</v>
      </c>
      <c r="Y197"/>
      <c r="AA197"/>
      <c r="AC197"/>
      <c r="AE197"/>
      <c r="AG197"/>
      <c r="AI197"/>
      <c r="AK197"/>
      <c r="AL197"/>
      <c r="AM197"/>
      <c r="AN197"/>
      <c r="AO197"/>
      <c r="AP197"/>
      <c r="AQ197"/>
      <c r="AR197"/>
      <c r="AS197"/>
      <c r="AT197"/>
      <c r="AU197"/>
      <c r="AV197"/>
      <c r="AW197"/>
      <c r="AX197"/>
      <c r="AY197"/>
      <c r="AZ197"/>
      <c r="BA197"/>
      <c r="BB197"/>
      <c r="BC197"/>
      <c r="BD197"/>
      <c r="BE197"/>
      <c r="BF197"/>
      <c r="BG197"/>
      <c r="BH197"/>
      <c r="BI197"/>
      <c r="BJ197"/>
      <c r="BK197"/>
      <c r="BL197"/>
      <c r="BM197"/>
      <c r="BN197"/>
    </row>
    <row r="198" spans="3:66" x14ac:dyDescent="0.3">
      <c r="C198" s="253" t="s">
        <v>1324</v>
      </c>
      <c r="D198" s="244">
        <v>314</v>
      </c>
      <c r="E198" s="245">
        <v>191</v>
      </c>
      <c r="F198" s="221">
        <v>0.60828025477707004</v>
      </c>
      <c r="G198" s="219">
        <v>38</v>
      </c>
      <c r="H198" s="221">
        <v>0.12101910828025478</v>
      </c>
      <c r="I198" s="219">
        <v>229</v>
      </c>
      <c r="J198" s="221">
        <v>0.72929936305732479</v>
      </c>
      <c r="K198" s="249">
        <v>15</v>
      </c>
      <c r="L198" s="248">
        <v>3</v>
      </c>
      <c r="M198" s="208">
        <v>0.2</v>
      </c>
      <c r="N198" s="236">
        <v>0</v>
      </c>
      <c r="O198" s="208">
        <v>0</v>
      </c>
      <c r="P198" s="236">
        <v>3</v>
      </c>
      <c r="Q198" s="208">
        <v>0.2</v>
      </c>
      <c r="R198" s="228">
        <v>291</v>
      </c>
      <c r="S198" s="251">
        <v>188</v>
      </c>
      <c r="T198" s="211">
        <v>0.64604810996563578</v>
      </c>
      <c r="U198" s="239">
        <v>38</v>
      </c>
      <c r="V198" s="323">
        <v>0.13058419243986255</v>
      </c>
      <c r="W198" s="239">
        <v>226</v>
      </c>
      <c r="X198" s="211">
        <v>0.7766323024054983</v>
      </c>
      <c r="Y198"/>
      <c r="AA198"/>
      <c r="AC198"/>
      <c r="AE198"/>
      <c r="AG198"/>
      <c r="AI198"/>
      <c r="AK198"/>
      <c r="AL198"/>
      <c r="AM198"/>
      <c r="AN198"/>
      <c r="AO198"/>
      <c r="AP198"/>
      <c r="AQ198"/>
      <c r="AR198"/>
      <c r="AS198"/>
      <c r="AT198"/>
      <c r="AU198"/>
      <c r="AV198"/>
      <c r="AW198"/>
      <c r="AX198"/>
      <c r="AY198"/>
      <c r="AZ198"/>
      <c r="BA198"/>
      <c r="BB198"/>
      <c r="BC198"/>
      <c r="BD198"/>
      <c r="BE198"/>
      <c r="BF198"/>
      <c r="BG198"/>
      <c r="BH198"/>
      <c r="BI198"/>
      <c r="BJ198"/>
      <c r="BK198"/>
      <c r="BL198"/>
      <c r="BM198"/>
      <c r="BN198"/>
    </row>
    <row r="199" spans="3:66" x14ac:dyDescent="0.3">
      <c r="C199" s="253" t="s">
        <v>1325</v>
      </c>
      <c r="D199" s="244">
        <v>593</v>
      </c>
      <c r="E199" s="245">
        <v>359</v>
      </c>
      <c r="F199" s="221">
        <v>0.60539629005059026</v>
      </c>
      <c r="G199" s="219">
        <v>66</v>
      </c>
      <c r="H199" s="221">
        <v>0.11129848229342328</v>
      </c>
      <c r="I199" s="219">
        <v>425</v>
      </c>
      <c r="J199" s="221">
        <v>0.71669477234401346</v>
      </c>
      <c r="K199" s="249">
        <v>15</v>
      </c>
      <c r="L199" s="248">
        <v>3</v>
      </c>
      <c r="M199" s="208">
        <v>0.2</v>
      </c>
      <c r="N199" s="236">
        <v>0</v>
      </c>
      <c r="O199" s="208">
        <v>0</v>
      </c>
      <c r="P199" s="236">
        <v>3</v>
      </c>
      <c r="Q199" s="208">
        <v>0.2</v>
      </c>
      <c r="R199" s="228">
        <v>574</v>
      </c>
      <c r="S199" s="251">
        <v>354</v>
      </c>
      <c r="T199" s="211">
        <v>0.61672473867595823</v>
      </c>
      <c r="U199" s="239">
        <v>65</v>
      </c>
      <c r="V199" s="323">
        <v>0.1132404181184669</v>
      </c>
      <c r="W199" s="239">
        <v>419</v>
      </c>
      <c r="X199" s="211">
        <v>0.72996515679442509</v>
      </c>
      <c r="Y199"/>
      <c r="AA199"/>
      <c r="AC199"/>
      <c r="AE199"/>
      <c r="AG199"/>
      <c r="AI199"/>
      <c r="AK199"/>
      <c r="AL199"/>
      <c r="AM199"/>
      <c r="AN199"/>
      <c r="AO199"/>
      <c r="AP199"/>
      <c r="AQ199"/>
      <c r="AR199"/>
      <c r="AS199"/>
      <c r="AT199"/>
      <c r="AU199"/>
      <c r="AV199"/>
      <c r="AW199"/>
      <c r="AX199"/>
      <c r="AY199"/>
      <c r="AZ199"/>
      <c r="BA199"/>
      <c r="BB199"/>
      <c r="BC199"/>
      <c r="BD199"/>
      <c r="BE199"/>
      <c r="BF199"/>
      <c r="BG199"/>
      <c r="BH199"/>
      <c r="BI199"/>
      <c r="BJ199"/>
      <c r="BK199"/>
      <c r="BL199"/>
      <c r="BM199"/>
      <c r="BN199"/>
    </row>
    <row r="200" spans="3:66" x14ac:dyDescent="0.3">
      <c r="C200" s="253" t="s">
        <v>1326</v>
      </c>
      <c r="D200" s="244">
        <v>1192</v>
      </c>
      <c r="E200" s="245">
        <v>600</v>
      </c>
      <c r="F200" s="221">
        <v>0.50335570469798663</v>
      </c>
      <c r="G200" s="219">
        <v>161</v>
      </c>
      <c r="H200" s="221">
        <v>0.13506711409395974</v>
      </c>
      <c r="I200" s="219">
        <v>761</v>
      </c>
      <c r="J200" s="221">
        <v>0.63842281879194629</v>
      </c>
      <c r="K200" s="249">
        <v>55</v>
      </c>
      <c r="L200" s="248">
        <v>9</v>
      </c>
      <c r="M200" s="208">
        <v>0.16363636363636364</v>
      </c>
      <c r="N200" s="236">
        <v>3</v>
      </c>
      <c r="O200" s="208">
        <v>5.4545454545454543E-2</v>
      </c>
      <c r="P200" s="236">
        <v>12</v>
      </c>
      <c r="Q200" s="208">
        <v>0.21818181818181817</v>
      </c>
      <c r="R200" s="228">
        <v>1129</v>
      </c>
      <c r="S200" s="251">
        <v>589</v>
      </c>
      <c r="T200" s="211">
        <v>0.52170062001771478</v>
      </c>
      <c r="U200" s="239">
        <v>158</v>
      </c>
      <c r="V200" s="323">
        <v>0.13994685562444642</v>
      </c>
      <c r="W200" s="239">
        <v>747</v>
      </c>
      <c r="X200" s="211">
        <v>0.6616474756421612</v>
      </c>
      <c r="Y200"/>
      <c r="AA200"/>
      <c r="AC200"/>
      <c r="AE200"/>
      <c r="AG200"/>
      <c r="AI200"/>
      <c r="AK200"/>
      <c r="AL200"/>
      <c r="AM200"/>
      <c r="AN200"/>
      <c r="AO200"/>
      <c r="AP200"/>
      <c r="AQ200"/>
      <c r="AR200"/>
      <c r="AS200"/>
      <c r="AT200"/>
      <c r="AU200"/>
      <c r="AV200"/>
      <c r="AW200"/>
      <c r="AX200"/>
      <c r="AY200"/>
      <c r="AZ200"/>
      <c r="BA200"/>
      <c r="BB200"/>
      <c r="BC200"/>
      <c r="BD200"/>
      <c r="BE200"/>
      <c r="BF200"/>
      <c r="BG200"/>
      <c r="BH200"/>
      <c r="BI200"/>
      <c r="BJ200"/>
      <c r="BK200"/>
      <c r="BL200"/>
      <c r="BM200"/>
      <c r="BN200"/>
    </row>
    <row r="201" spans="3:66" x14ac:dyDescent="0.3">
      <c r="C201" s="252" t="s">
        <v>175</v>
      </c>
      <c r="D201" s="244">
        <v>3924</v>
      </c>
      <c r="E201" s="245">
        <v>2108</v>
      </c>
      <c r="F201" s="221">
        <v>0.53720693170234457</v>
      </c>
      <c r="G201" s="219">
        <v>569</v>
      </c>
      <c r="H201" s="221">
        <v>0.14500509683995921</v>
      </c>
      <c r="I201" s="219">
        <v>2677</v>
      </c>
      <c r="J201" s="221">
        <v>0.68221202854230378</v>
      </c>
      <c r="K201" s="249">
        <v>146</v>
      </c>
      <c r="L201" s="248">
        <v>26</v>
      </c>
      <c r="M201" s="208">
        <v>0.17808219178082191</v>
      </c>
      <c r="N201" s="236">
        <v>5</v>
      </c>
      <c r="O201" s="208">
        <v>3.4246575342465752E-2</v>
      </c>
      <c r="P201" s="236">
        <v>31</v>
      </c>
      <c r="Q201" s="208">
        <v>0.21232876712328766</v>
      </c>
      <c r="R201" s="228">
        <v>3730</v>
      </c>
      <c r="S201" s="251">
        <v>2063</v>
      </c>
      <c r="T201" s="211">
        <v>0.55308310991957099</v>
      </c>
      <c r="U201" s="239">
        <v>563</v>
      </c>
      <c r="V201" s="323">
        <v>0.15093833780160859</v>
      </c>
      <c r="W201" s="239">
        <v>2626</v>
      </c>
      <c r="X201" s="211">
        <v>0.70402144772117958</v>
      </c>
      <c r="Y201"/>
      <c r="AA201"/>
      <c r="AC201"/>
      <c r="AE201"/>
      <c r="AG201"/>
      <c r="AI201"/>
      <c r="AK201"/>
      <c r="AL201"/>
      <c r="AM201"/>
      <c r="AN201"/>
      <c r="AO201"/>
      <c r="AP201"/>
      <c r="AQ201"/>
      <c r="AR201"/>
      <c r="AS201"/>
      <c r="AT201"/>
      <c r="AU201"/>
      <c r="AV201"/>
      <c r="AW201"/>
      <c r="AX201"/>
      <c r="AY201"/>
      <c r="AZ201"/>
      <c r="BA201"/>
      <c r="BB201"/>
      <c r="BC201"/>
      <c r="BD201"/>
      <c r="BE201"/>
      <c r="BF201"/>
      <c r="BG201"/>
      <c r="BH201"/>
      <c r="BI201"/>
      <c r="BJ201"/>
      <c r="BK201"/>
      <c r="BL201"/>
      <c r="BM201"/>
      <c r="BN201"/>
    </row>
    <row r="202" spans="3:66" x14ac:dyDescent="0.3">
      <c r="C202" s="253" t="s">
        <v>1327</v>
      </c>
      <c r="D202" s="244">
        <v>729</v>
      </c>
      <c r="E202" s="245">
        <v>357</v>
      </c>
      <c r="F202" s="221">
        <v>0.48971193415637859</v>
      </c>
      <c r="G202" s="219">
        <v>104</v>
      </c>
      <c r="H202" s="221">
        <v>0.14266117969821673</v>
      </c>
      <c r="I202" s="219">
        <v>461</v>
      </c>
      <c r="J202" s="221">
        <v>0.63237311385459538</v>
      </c>
      <c r="K202" s="249">
        <v>20</v>
      </c>
      <c r="L202" s="248">
        <v>6</v>
      </c>
      <c r="M202" s="208">
        <v>0.3</v>
      </c>
      <c r="N202" s="236">
        <v>0</v>
      </c>
      <c r="O202" s="208">
        <v>0</v>
      </c>
      <c r="P202" s="236">
        <v>6</v>
      </c>
      <c r="Q202" s="208">
        <v>0.3</v>
      </c>
      <c r="R202" s="228">
        <v>702</v>
      </c>
      <c r="S202" s="251">
        <v>347</v>
      </c>
      <c r="T202" s="211">
        <v>0.49430199430199429</v>
      </c>
      <c r="U202" s="239">
        <v>103</v>
      </c>
      <c r="V202" s="323">
        <v>0.14672364672364671</v>
      </c>
      <c r="W202" s="239">
        <v>450</v>
      </c>
      <c r="X202" s="211">
        <v>0.64102564102564108</v>
      </c>
      <c r="Y202"/>
      <c r="AA202"/>
      <c r="AC202"/>
      <c r="AE202"/>
      <c r="AG202"/>
      <c r="AI202"/>
      <c r="AK202"/>
      <c r="AL202"/>
      <c r="AM202"/>
      <c r="AN202"/>
      <c r="AO202"/>
      <c r="AP202"/>
      <c r="AQ202"/>
      <c r="AR202"/>
      <c r="AS202"/>
      <c r="AT202"/>
      <c r="AU202"/>
      <c r="AV202"/>
      <c r="AW202"/>
      <c r="AX202"/>
      <c r="AY202"/>
      <c r="AZ202"/>
      <c r="BA202"/>
      <c r="BB202"/>
      <c r="BC202"/>
      <c r="BD202"/>
      <c r="BE202"/>
      <c r="BF202"/>
      <c r="BG202"/>
      <c r="BH202"/>
      <c r="BI202"/>
      <c r="BJ202"/>
      <c r="BK202"/>
      <c r="BL202"/>
      <c r="BM202"/>
      <c r="BN202"/>
    </row>
    <row r="203" spans="3:66" x14ac:dyDescent="0.3">
      <c r="C203" s="253" t="s">
        <v>1328</v>
      </c>
      <c r="D203" s="244">
        <v>1317</v>
      </c>
      <c r="E203" s="245">
        <v>767</v>
      </c>
      <c r="F203" s="221">
        <v>0.58238420652999245</v>
      </c>
      <c r="G203" s="219">
        <v>226</v>
      </c>
      <c r="H203" s="221">
        <v>0.17160212604403949</v>
      </c>
      <c r="I203" s="219">
        <v>993</v>
      </c>
      <c r="J203" s="221">
        <v>0.75398633257403191</v>
      </c>
      <c r="K203" s="249">
        <v>26</v>
      </c>
      <c r="L203" s="248">
        <v>2</v>
      </c>
      <c r="M203" s="208">
        <v>7.6923076923076927E-2</v>
      </c>
      <c r="N203" s="236">
        <v>0</v>
      </c>
      <c r="O203" s="208">
        <v>0</v>
      </c>
      <c r="P203" s="236">
        <v>2</v>
      </c>
      <c r="Q203" s="208">
        <v>7.6923076923076927E-2</v>
      </c>
      <c r="R203" s="228">
        <v>1283</v>
      </c>
      <c r="S203" s="251">
        <v>765</v>
      </c>
      <c r="T203" s="211">
        <v>0.59625876851130166</v>
      </c>
      <c r="U203" s="239">
        <v>226</v>
      </c>
      <c r="V203" s="323">
        <v>0.17614964925954793</v>
      </c>
      <c r="W203" s="239">
        <v>991</v>
      </c>
      <c r="X203" s="211">
        <v>0.77240841777084956</v>
      </c>
      <c r="Y203"/>
      <c r="AA203"/>
      <c r="AC203"/>
      <c r="AE203"/>
      <c r="AG203"/>
      <c r="AI203"/>
      <c r="AK203"/>
      <c r="AL203"/>
      <c r="AM203"/>
      <c r="AN203"/>
      <c r="AO203"/>
      <c r="AP203"/>
      <c r="AQ203"/>
      <c r="AR203"/>
      <c r="AS203"/>
      <c r="AT203"/>
      <c r="AU203"/>
      <c r="AV203"/>
      <c r="AW203"/>
      <c r="AX203"/>
      <c r="AY203"/>
      <c r="AZ203"/>
      <c r="BA203"/>
      <c r="BB203"/>
      <c r="BC203"/>
      <c r="BD203"/>
      <c r="BE203"/>
      <c r="BF203"/>
      <c r="BG203"/>
      <c r="BH203"/>
      <c r="BI203"/>
      <c r="BJ203"/>
      <c r="BK203"/>
      <c r="BL203"/>
      <c r="BM203"/>
      <c r="BN203"/>
    </row>
    <row r="204" spans="3:66" x14ac:dyDescent="0.3">
      <c r="C204" s="253" t="s">
        <v>1329</v>
      </c>
      <c r="D204" s="244">
        <v>427</v>
      </c>
      <c r="E204" s="245">
        <v>230</v>
      </c>
      <c r="F204" s="221">
        <v>0.53864168618266983</v>
      </c>
      <c r="G204" s="219">
        <v>44</v>
      </c>
      <c r="H204" s="221">
        <v>0.10304449648711944</v>
      </c>
      <c r="I204" s="219">
        <v>274</v>
      </c>
      <c r="J204" s="221">
        <v>0.64168618266978927</v>
      </c>
      <c r="K204" s="249">
        <v>47</v>
      </c>
      <c r="L204" s="248">
        <v>10</v>
      </c>
      <c r="M204" s="208">
        <v>0.21276595744680851</v>
      </c>
      <c r="N204" s="236">
        <v>1</v>
      </c>
      <c r="O204" s="208">
        <v>2.1276595744680851E-2</v>
      </c>
      <c r="P204" s="236">
        <v>11</v>
      </c>
      <c r="Q204" s="208">
        <v>0.23404255319148937</v>
      </c>
      <c r="R204" s="228">
        <v>369</v>
      </c>
      <c r="S204" s="251">
        <v>216</v>
      </c>
      <c r="T204" s="211">
        <v>0.58536585365853655</v>
      </c>
      <c r="U204" s="239">
        <v>43</v>
      </c>
      <c r="V204" s="323">
        <v>0.11653116531165311</v>
      </c>
      <c r="W204" s="239">
        <v>259</v>
      </c>
      <c r="X204" s="211">
        <v>0.70189701897018975</v>
      </c>
      <c r="Y204"/>
      <c r="AA204"/>
      <c r="AC204"/>
      <c r="AE204"/>
      <c r="AG204"/>
      <c r="AI204"/>
      <c r="AK204"/>
      <c r="AL204"/>
      <c r="AM204"/>
      <c r="AN204"/>
      <c r="AO204"/>
      <c r="AP204"/>
      <c r="AQ204"/>
      <c r="AR204"/>
      <c r="AS204"/>
      <c r="AT204"/>
      <c r="AU204"/>
      <c r="AV204"/>
      <c r="AW204"/>
      <c r="AX204"/>
      <c r="AY204"/>
      <c r="AZ204"/>
      <c r="BA204"/>
      <c r="BB204"/>
      <c r="BC204"/>
      <c r="BD204"/>
      <c r="BE204"/>
      <c r="BF204"/>
      <c r="BG204"/>
      <c r="BH204"/>
      <c r="BI204"/>
      <c r="BJ204"/>
      <c r="BK204"/>
      <c r="BL204"/>
      <c r="BM204"/>
      <c r="BN204"/>
    </row>
    <row r="205" spans="3:66" x14ac:dyDescent="0.3">
      <c r="C205" s="253" t="s">
        <v>1330</v>
      </c>
      <c r="D205" s="244">
        <v>355</v>
      </c>
      <c r="E205" s="245">
        <v>190</v>
      </c>
      <c r="F205" s="221">
        <v>0.53521126760563376</v>
      </c>
      <c r="G205" s="219">
        <v>55</v>
      </c>
      <c r="H205" s="221">
        <v>0.15492957746478872</v>
      </c>
      <c r="I205" s="219">
        <v>245</v>
      </c>
      <c r="J205" s="221">
        <v>0.6901408450704225</v>
      </c>
      <c r="K205" s="249">
        <v>14</v>
      </c>
      <c r="L205" s="248">
        <v>1</v>
      </c>
      <c r="M205" s="208">
        <v>7.1428571428571425E-2</v>
      </c>
      <c r="N205" s="236">
        <v>1</v>
      </c>
      <c r="O205" s="208">
        <v>7.1428571428571425E-2</v>
      </c>
      <c r="P205" s="236">
        <v>2</v>
      </c>
      <c r="Q205" s="208">
        <v>0.14285714285714285</v>
      </c>
      <c r="R205" s="228">
        <v>338</v>
      </c>
      <c r="S205" s="251">
        <v>189</v>
      </c>
      <c r="T205" s="211">
        <v>0.55917159763313606</v>
      </c>
      <c r="U205" s="239">
        <v>54</v>
      </c>
      <c r="V205" s="323">
        <v>0.15976331360946747</v>
      </c>
      <c r="W205" s="239">
        <v>243</v>
      </c>
      <c r="X205" s="211">
        <v>0.71893491124260356</v>
      </c>
      <c r="Y205"/>
      <c r="AA205"/>
      <c r="AC205"/>
      <c r="AE205"/>
      <c r="AG205"/>
      <c r="AI205"/>
      <c r="AK205"/>
      <c r="AL205"/>
      <c r="AM205"/>
      <c r="AN205"/>
      <c r="AO205"/>
      <c r="AP205"/>
      <c r="AQ205"/>
      <c r="AR205"/>
      <c r="AS205"/>
      <c r="AT205"/>
      <c r="AU205"/>
      <c r="AV205"/>
      <c r="AW205"/>
      <c r="AX205"/>
      <c r="AY205"/>
      <c r="AZ205"/>
      <c r="BA205"/>
      <c r="BB205"/>
      <c r="BC205"/>
      <c r="BD205"/>
      <c r="BE205"/>
      <c r="BF205"/>
      <c r="BG205"/>
      <c r="BH205"/>
      <c r="BI205"/>
      <c r="BJ205"/>
      <c r="BK205"/>
      <c r="BL205"/>
      <c r="BM205"/>
      <c r="BN205"/>
    </row>
    <row r="206" spans="3:66" x14ac:dyDescent="0.3">
      <c r="C206" s="253" t="s">
        <v>1331</v>
      </c>
      <c r="D206" s="244">
        <v>546</v>
      </c>
      <c r="E206" s="245">
        <v>293</v>
      </c>
      <c r="F206" s="221">
        <v>0.53663003663003661</v>
      </c>
      <c r="G206" s="219">
        <v>74</v>
      </c>
      <c r="H206" s="221">
        <v>0.13553113553113552</v>
      </c>
      <c r="I206" s="219">
        <v>367</v>
      </c>
      <c r="J206" s="221">
        <v>0.67216117216117222</v>
      </c>
      <c r="K206" s="249">
        <v>20</v>
      </c>
      <c r="L206" s="248">
        <v>4</v>
      </c>
      <c r="M206" s="208">
        <v>0.2</v>
      </c>
      <c r="N206" s="236">
        <v>2</v>
      </c>
      <c r="O206" s="208">
        <v>0.1</v>
      </c>
      <c r="P206" s="236">
        <v>6</v>
      </c>
      <c r="Q206" s="208">
        <v>0.3</v>
      </c>
      <c r="R206" s="228">
        <v>523</v>
      </c>
      <c r="S206" s="251">
        <v>289</v>
      </c>
      <c r="T206" s="211">
        <v>0.55258126195028678</v>
      </c>
      <c r="U206" s="239">
        <v>72</v>
      </c>
      <c r="V206" s="323">
        <v>0.13766730401529637</v>
      </c>
      <c r="W206" s="239">
        <v>361</v>
      </c>
      <c r="X206" s="211">
        <v>0.69024856596558315</v>
      </c>
      <c r="Y206"/>
      <c r="AA206"/>
      <c r="AC206"/>
      <c r="AE206"/>
      <c r="AG206"/>
      <c r="AI206"/>
      <c r="AK206"/>
      <c r="AL206"/>
      <c r="AM206"/>
      <c r="AN206"/>
      <c r="AO206"/>
      <c r="AP206"/>
      <c r="AQ206"/>
      <c r="AR206"/>
      <c r="AS206"/>
      <c r="AT206"/>
      <c r="AU206"/>
      <c r="AV206"/>
      <c r="AW206"/>
      <c r="AX206"/>
      <c r="AY206"/>
      <c r="AZ206"/>
      <c r="BA206"/>
      <c r="BB206"/>
      <c r="BC206"/>
      <c r="BD206"/>
      <c r="BE206"/>
      <c r="BF206"/>
      <c r="BG206"/>
      <c r="BH206"/>
      <c r="BI206"/>
      <c r="BJ206"/>
      <c r="BK206"/>
      <c r="BL206"/>
      <c r="BM206"/>
      <c r="BN206"/>
    </row>
    <row r="207" spans="3:66" x14ac:dyDescent="0.3">
      <c r="C207" s="253" t="s">
        <v>1332</v>
      </c>
      <c r="D207" s="244">
        <v>550</v>
      </c>
      <c r="E207" s="245">
        <v>271</v>
      </c>
      <c r="F207" s="221">
        <v>0.49272727272727274</v>
      </c>
      <c r="G207" s="219">
        <v>66</v>
      </c>
      <c r="H207" s="221">
        <v>0.12</v>
      </c>
      <c r="I207" s="219">
        <v>337</v>
      </c>
      <c r="J207" s="221">
        <v>0.61272727272727268</v>
      </c>
      <c r="K207" s="249">
        <v>19</v>
      </c>
      <c r="L207" s="248">
        <v>3</v>
      </c>
      <c r="M207" s="208">
        <v>0.15789473684210525</v>
      </c>
      <c r="N207" s="236">
        <v>1</v>
      </c>
      <c r="O207" s="208">
        <v>5.2631578947368418E-2</v>
      </c>
      <c r="P207" s="236">
        <v>4</v>
      </c>
      <c r="Q207" s="208">
        <v>0.21052631578947367</v>
      </c>
      <c r="R207" s="228">
        <v>515</v>
      </c>
      <c r="S207" s="251">
        <v>257</v>
      </c>
      <c r="T207" s="211">
        <v>0.49902912621359224</v>
      </c>
      <c r="U207" s="239">
        <v>65</v>
      </c>
      <c r="V207" s="323">
        <v>0.12621359223300971</v>
      </c>
      <c r="W207" s="239">
        <v>322</v>
      </c>
      <c r="X207" s="211">
        <v>0.62524271844660195</v>
      </c>
      <c r="Y207"/>
      <c r="AA207"/>
      <c r="AC207"/>
      <c r="AE207"/>
      <c r="AG207"/>
      <c r="AI207"/>
      <c r="AK207"/>
      <c r="AL207"/>
      <c r="AM207"/>
      <c r="AN207"/>
      <c r="AO207"/>
      <c r="AP207"/>
      <c r="AQ207"/>
      <c r="AR207"/>
      <c r="AS207"/>
      <c r="AT207"/>
      <c r="AU207"/>
      <c r="AV207"/>
      <c r="AW207"/>
      <c r="AX207"/>
      <c r="AY207"/>
      <c r="AZ207"/>
      <c r="BA207"/>
      <c r="BB207"/>
      <c r="BC207"/>
      <c r="BD207"/>
      <c r="BE207"/>
      <c r="BF207"/>
      <c r="BG207"/>
      <c r="BH207"/>
      <c r="BI207"/>
      <c r="BJ207"/>
      <c r="BK207"/>
      <c r="BL207"/>
      <c r="BM207"/>
      <c r="BN207"/>
    </row>
    <row r="208" spans="3:66" x14ac:dyDescent="0.3">
      <c r="C208" s="241" t="s">
        <v>126</v>
      </c>
      <c r="D208" s="244">
        <v>22256</v>
      </c>
      <c r="E208" s="245">
        <v>11621</v>
      </c>
      <c r="F208" s="221">
        <v>0.52215132997843283</v>
      </c>
      <c r="G208" s="219">
        <v>3629</v>
      </c>
      <c r="H208" s="221">
        <v>0.16305715312724658</v>
      </c>
      <c r="I208" s="219">
        <v>15250</v>
      </c>
      <c r="J208" s="221">
        <v>0.68520848310567939</v>
      </c>
      <c r="K208" s="249">
        <v>851</v>
      </c>
      <c r="L208" s="248">
        <v>224</v>
      </c>
      <c r="M208" s="208">
        <v>0.26321974148061106</v>
      </c>
      <c r="N208" s="236">
        <v>40</v>
      </c>
      <c r="O208" s="208">
        <v>4.700352526439483E-2</v>
      </c>
      <c r="P208" s="236">
        <v>264</v>
      </c>
      <c r="Q208" s="208">
        <v>0.31022326674500589</v>
      </c>
      <c r="R208" s="228">
        <v>21089</v>
      </c>
      <c r="S208" s="251">
        <v>11304</v>
      </c>
      <c r="T208" s="211">
        <v>0.53601403575323625</v>
      </c>
      <c r="U208" s="239">
        <v>3558</v>
      </c>
      <c r="V208" s="323">
        <v>0.16871354734695812</v>
      </c>
      <c r="W208" s="239">
        <v>14862</v>
      </c>
      <c r="X208" s="211">
        <v>0.70472758310019445</v>
      </c>
      <c r="Y208"/>
      <c r="AA208"/>
      <c r="AC208"/>
      <c r="AE208"/>
      <c r="AG208"/>
      <c r="AI208"/>
      <c r="AK208"/>
      <c r="AL208"/>
      <c r="AM208"/>
      <c r="AN208"/>
      <c r="AO208"/>
      <c r="AP208"/>
      <c r="AQ208"/>
      <c r="AR208"/>
      <c r="AS208"/>
      <c r="AT208"/>
      <c r="AU208"/>
      <c r="AV208"/>
      <c r="AW208"/>
      <c r="AX208"/>
      <c r="AY208"/>
      <c r="AZ208"/>
      <c r="BA208"/>
      <c r="BB208"/>
      <c r="BC208"/>
      <c r="BD208"/>
      <c r="BE208"/>
      <c r="BF208"/>
      <c r="BG208"/>
      <c r="BH208"/>
      <c r="BI208"/>
      <c r="BJ208"/>
      <c r="BK208"/>
      <c r="BL208"/>
      <c r="BM208"/>
      <c r="BN208"/>
    </row>
    <row r="209" spans="3:66" x14ac:dyDescent="0.3">
      <c r="C209" s="252" t="s">
        <v>246</v>
      </c>
      <c r="D209" s="244">
        <v>4110</v>
      </c>
      <c r="E209" s="245">
        <v>2578</v>
      </c>
      <c r="F209" s="221">
        <v>0.62725060827250612</v>
      </c>
      <c r="G209" s="219">
        <v>742</v>
      </c>
      <c r="H209" s="221">
        <v>0.18053527980535281</v>
      </c>
      <c r="I209" s="219">
        <v>3320</v>
      </c>
      <c r="J209" s="221">
        <v>0.80778588807785889</v>
      </c>
      <c r="K209" s="249">
        <v>114</v>
      </c>
      <c r="L209" s="248">
        <v>30</v>
      </c>
      <c r="M209" s="208">
        <v>0.26315789473684209</v>
      </c>
      <c r="N209" s="236">
        <v>4</v>
      </c>
      <c r="O209" s="208">
        <v>3.5087719298245612E-2</v>
      </c>
      <c r="P209" s="236">
        <v>34</v>
      </c>
      <c r="Q209" s="208">
        <v>0.2982456140350877</v>
      </c>
      <c r="R209" s="228">
        <v>3960</v>
      </c>
      <c r="S209" s="251">
        <v>2531</v>
      </c>
      <c r="T209" s="211">
        <v>0.63914141414141412</v>
      </c>
      <c r="U209" s="239">
        <v>736</v>
      </c>
      <c r="V209" s="323">
        <v>0.18585858585858586</v>
      </c>
      <c r="W209" s="239">
        <v>3267</v>
      </c>
      <c r="X209" s="211">
        <v>0.82499999999999996</v>
      </c>
      <c r="Y209"/>
      <c r="AA209"/>
      <c r="AC209"/>
      <c r="AE209"/>
      <c r="AG209"/>
      <c r="AI209"/>
      <c r="AK209"/>
      <c r="AL209"/>
      <c r="AM209"/>
      <c r="AN209"/>
      <c r="AO209"/>
      <c r="AP209"/>
      <c r="AQ209"/>
      <c r="AR209"/>
      <c r="AS209"/>
      <c r="AT209"/>
      <c r="AU209"/>
      <c r="AV209"/>
      <c r="AW209"/>
      <c r="AX209"/>
      <c r="AY209"/>
      <c r="AZ209"/>
      <c r="BA209"/>
      <c r="BB209"/>
      <c r="BC209"/>
      <c r="BD209"/>
      <c r="BE209"/>
      <c r="BF209"/>
      <c r="BG209"/>
      <c r="BH209"/>
      <c r="BI209"/>
      <c r="BJ209"/>
      <c r="BK209"/>
      <c r="BL209"/>
      <c r="BM209"/>
      <c r="BN209"/>
    </row>
    <row r="210" spans="3:66" x14ac:dyDescent="0.3">
      <c r="C210" s="253" t="s">
        <v>1333</v>
      </c>
      <c r="D210" s="244">
        <v>539</v>
      </c>
      <c r="E210" s="245">
        <v>690</v>
      </c>
      <c r="F210" s="221">
        <v>1.280148423005566</v>
      </c>
      <c r="G210" s="219">
        <v>128</v>
      </c>
      <c r="H210" s="221">
        <v>0.23747680890538034</v>
      </c>
      <c r="I210" s="219">
        <v>818</v>
      </c>
      <c r="J210" s="221">
        <v>1.5176252319109462</v>
      </c>
      <c r="K210" s="249">
        <v>7</v>
      </c>
      <c r="L210" s="248">
        <v>2</v>
      </c>
      <c r="M210" s="208">
        <v>0.2857142857142857</v>
      </c>
      <c r="N210" s="236">
        <v>0</v>
      </c>
      <c r="O210" s="208">
        <v>0</v>
      </c>
      <c r="P210" s="236">
        <v>2</v>
      </c>
      <c r="Q210" s="208">
        <v>0.2857142857142857</v>
      </c>
      <c r="R210" s="228">
        <v>527</v>
      </c>
      <c r="S210" s="251">
        <v>682</v>
      </c>
      <c r="T210" s="211">
        <v>1.2941176470588236</v>
      </c>
      <c r="U210" s="239">
        <v>128</v>
      </c>
      <c r="V210" s="323">
        <v>0.24288425047438331</v>
      </c>
      <c r="W210" s="239">
        <v>810</v>
      </c>
      <c r="X210" s="211">
        <v>1.5370018975332069</v>
      </c>
      <c r="Y210"/>
      <c r="AA210"/>
      <c r="AC210"/>
      <c r="AE210"/>
      <c r="AG210"/>
      <c r="AI210"/>
      <c r="AK210"/>
      <c r="AL210"/>
      <c r="AM210"/>
      <c r="AN210"/>
      <c r="AO210"/>
      <c r="AP210"/>
      <c r="AQ210"/>
      <c r="AR210"/>
      <c r="AS210"/>
      <c r="AT210"/>
      <c r="AU210"/>
      <c r="AV210"/>
      <c r="AW210"/>
      <c r="AX210"/>
      <c r="AY210"/>
      <c r="AZ210"/>
      <c r="BA210"/>
      <c r="BB210"/>
      <c r="BC210"/>
      <c r="BD210"/>
      <c r="BE210"/>
      <c r="BF210"/>
      <c r="BG210"/>
      <c r="BH210"/>
      <c r="BI210"/>
      <c r="BJ210"/>
      <c r="BK210"/>
      <c r="BL210"/>
      <c r="BM210"/>
      <c r="BN210"/>
    </row>
    <row r="211" spans="3:66" x14ac:dyDescent="0.3">
      <c r="C211" s="253" t="s">
        <v>1334</v>
      </c>
      <c r="D211" s="244">
        <v>566</v>
      </c>
      <c r="E211" s="245">
        <v>317</v>
      </c>
      <c r="F211" s="221">
        <v>0.56007067137809186</v>
      </c>
      <c r="G211" s="219">
        <v>73</v>
      </c>
      <c r="H211" s="221">
        <v>0.12897526501766785</v>
      </c>
      <c r="I211" s="219">
        <v>390</v>
      </c>
      <c r="J211" s="221">
        <v>0.68904593639575973</v>
      </c>
      <c r="K211" s="249">
        <v>10</v>
      </c>
      <c r="L211" s="248">
        <v>2</v>
      </c>
      <c r="M211" s="208">
        <v>0.2</v>
      </c>
      <c r="N211" s="236">
        <v>0</v>
      </c>
      <c r="O211" s="208">
        <v>0</v>
      </c>
      <c r="P211" s="236">
        <v>2</v>
      </c>
      <c r="Q211" s="208">
        <v>0.2</v>
      </c>
      <c r="R211" s="228">
        <v>552</v>
      </c>
      <c r="S211" s="251">
        <v>315</v>
      </c>
      <c r="T211" s="211">
        <v>0.57065217391304346</v>
      </c>
      <c r="U211" s="239">
        <v>73</v>
      </c>
      <c r="V211" s="323">
        <v>0.13224637681159421</v>
      </c>
      <c r="W211" s="239">
        <v>388</v>
      </c>
      <c r="X211" s="211">
        <v>0.70289855072463769</v>
      </c>
      <c r="Y211"/>
      <c r="AA211"/>
      <c r="AC211"/>
      <c r="AE211"/>
      <c r="AG211"/>
      <c r="AI211"/>
      <c r="AK211"/>
      <c r="AL211"/>
      <c r="AM211"/>
      <c r="AN211"/>
      <c r="AO211"/>
      <c r="AP211"/>
      <c r="AQ211"/>
      <c r="AR211"/>
      <c r="AS211"/>
      <c r="AT211"/>
      <c r="AU211"/>
      <c r="AV211"/>
      <c r="AW211"/>
      <c r="AX211"/>
      <c r="AY211"/>
      <c r="AZ211"/>
      <c r="BA211"/>
      <c r="BB211"/>
      <c r="BC211"/>
      <c r="BD211"/>
      <c r="BE211"/>
      <c r="BF211"/>
      <c r="BG211"/>
      <c r="BH211"/>
      <c r="BI211"/>
      <c r="BJ211"/>
      <c r="BK211"/>
      <c r="BL211"/>
      <c r="BM211"/>
      <c r="BN211"/>
    </row>
    <row r="212" spans="3:66" x14ac:dyDescent="0.3">
      <c r="C212" s="253" t="s">
        <v>1335</v>
      </c>
      <c r="D212" s="244">
        <v>676</v>
      </c>
      <c r="E212" s="245">
        <v>344</v>
      </c>
      <c r="F212" s="221">
        <v>0.50887573964497046</v>
      </c>
      <c r="G212" s="219">
        <v>137</v>
      </c>
      <c r="H212" s="221">
        <v>0.20266272189349113</v>
      </c>
      <c r="I212" s="219">
        <v>481</v>
      </c>
      <c r="J212" s="221">
        <v>0.71153846153846156</v>
      </c>
      <c r="K212" s="249">
        <v>28</v>
      </c>
      <c r="L212" s="248">
        <v>12</v>
      </c>
      <c r="M212" s="208">
        <v>0.42857142857142855</v>
      </c>
      <c r="N212" s="236">
        <v>1</v>
      </c>
      <c r="O212" s="208">
        <v>3.5714285714285712E-2</v>
      </c>
      <c r="P212" s="236">
        <v>13</v>
      </c>
      <c r="Q212" s="208">
        <v>0.4642857142857143</v>
      </c>
      <c r="R212" s="228">
        <v>639</v>
      </c>
      <c r="S212" s="251">
        <v>329</v>
      </c>
      <c r="T212" s="211">
        <v>0.51486697965571204</v>
      </c>
      <c r="U212" s="239">
        <v>136</v>
      </c>
      <c r="V212" s="323">
        <v>0.21283255086071987</v>
      </c>
      <c r="W212" s="239">
        <v>465</v>
      </c>
      <c r="X212" s="211">
        <v>0.72769953051643188</v>
      </c>
      <c r="Y212"/>
      <c r="AA212"/>
      <c r="AC212"/>
      <c r="AE212"/>
      <c r="AG212"/>
      <c r="AI212"/>
      <c r="AK212"/>
      <c r="AL212"/>
      <c r="AM212"/>
      <c r="AN212"/>
      <c r="AO212"/>
      <c r="AP212"/>
      <c r="AQ212"/>
      <c r="AR212"/>
      <c r="AS212"/>
      <c r="AT212"/>
      <c r="AU212"/>
      <c r="AV212"/>
      <c r="AW212"/>
      <c r="AX212"/>
      <c r="AY212"/>
      <c r="AZ212"/>
      <c r="BA212"/>
      <c r="BB212"/>
      <c r="BC212"/>
      <c r="BD212"/>
      <c r="BE212"/>
      <c r="BF212"/>
      <c r="BG212"/>
      <c r="BH212"/>
      <c r="BI212"/>
      <c r="BJ212"/>
      <c r="BK212"/>
      <c r="BL212"/>
      <c r="BM212"/>
      <c r="BN212"/>
    </row>
    <row r="213" spans="3:66" x14ac:dyDescent="0.3">
      <c r="C213" s="253" t="s">
        <v>1336</v>
      </c>
      <c r="D213" s="244">
        <v>804</v>
      </c>
      <c r="E213" s="245">
        <v>419</v>
      </c>
      <c r="F213" s="221">
        <v>0.52114427860696522</v>
      </c>
      <c r="G213" s="219">
        <v>142</v>
      </c>
      <c r="H213" s="221">
        <v>0.17661691542288557</v>
      </c>
      <c r="I213" s="219">
        <v>561</v>
      </c>
      <c r="J213" s="221">
        <v>0.69776119402985071</v>
      </c>
      <c r="K213" s="249">
        <v>21</v>
      </c>
      <c r="L213" s="248">
        <v>6</v>
      </c>
      <c r="M213" s="208">
        <v>0.2857142857142857</v>
      </c>
      <c r="N213" s="236">
        <v>2</v>
      </c>
      <c r="O213" s="208">
        <v>9.5238095238095233E-2</v>
      </c>
      <c r="P213" s="236">
        <v>8</v>
      </c>
      <c r="Q213" s="208">
        <v>0.38095238095238093</v>
      </c>
      <c r="R213" s="228">
        <v>778</v>
      </c>
      <c r="S213" s="251">
        <v>410</v>
      </c>
      <c r="T213" s="211">
        <v>0.52699228791773778</v>
      </c>
      <c r="U213" s="239">
        <v>139</v>
      </c>
      <c r="V213" s="323">
        <v>0.17866323907455012</v>
      </c>
      <c r="W213" s="239">
        <v>549</v>
      </c>
      <c r="X213" s="211">
        <v>0.70565552699228795</v>
      </c>
      <c r="Y213"/>
      <c r="AA213"/>
      <c r="AC213"/>
      <c r="AE213"/>
      <c r="AG213"/>
      <c r="AI213"/>
      <c r="AK213"/>
      <c r="AL213"/>
      <c r="AM213"/>
      <c r="AN213"/>
      <c r="AO213"/>
      <c r="AP213"/>
      <c r="AQ213"/>
      <c r="AR213"/>
      <c r="AS213"/>
      <c r="AT213"/>
      <c r="AU213"/>
      <c r="AV213"/>
      <c r="AW213"/>
      <c r="AX213"/>
      <c r="AY213"/>
      <c r="AZ213"/>
      <c r="BA213"/>
      <c r="BB213"/>
      <c r="BC213"/>
      <c r="BD213"/>
      <c r="BE213"/>
      <c r="BF213"/>
      <c r="BG213"/>
      <c r="BH213"/>
      <c r="BI213"/>
      <c r="BJ213"/>
      <c r="BK213"/>
      <c r="BL213"/>
      <c r="BM213"/>
      <c r="BN213"/>
    </row>
    <row r="214" spans="3:66" x14ac:dyDescent="0.3">
      <c r="C214" s="253" t="s">
        <v>1337</v>
      </c>
      <c r="D214" s="244">
        <v>685</v>
      </c>
      <c r="E214" s="245">
        <v>404</v>
      </c>
      <c r="F214" s="221">
        <v>0.58978102189781023</v>
      </c>
      <c r="G214" s="219">
        <v>130</v>
      </c>
      <c r="H214" s="221">
        <v>0.18978102189781021</v>
      </c>
      <c r="I214" s="219">
        <v>534</v>
      </c>
      <c r="J214" s="221">
        <v>0.77956204379562044</v>
      </c>
      <c r="K214" s="249">
        <v>25</v>
      </c>
      <c r="L214" s="248">
        <v>6</v>
      </c>
      <c r="M214" s="208">
        <v>0.24</v>
      </c>
      <c r="N214" s="236">
        <v>0</v>
      </c>
      <c r="O214" s="208">
        <v>0</v>
      </c>
      <c r="P214" s="236">
        <v>6</v>
      </c>
      <c r="Q214" s="208">
        <v>0.24</v>
      </c>
      <c r="R214" s="228">
        <v>659</v>
      </c>
      <c r="S214" s="251">
        <v>397</v>
      </c>
      <c r="T214" s="211">
        <v>0.60242792109256449</v>
      </c>
      <c r="U214" s="239">
        <v>130</v>
      </c>
      <c r="V214" s="323">
        <v>0.19726858877086495</v>
      </c>
      <c r="W214" s="239">
        <v>527</v>
      </c>
      <c r="X214" s="211">
        <v>0.79969650986342944</v>
      </c>
      <c r="Y214"/>
      <c r="AA214"/>
      <c r="AC214"/>
      <c r="AE214"/>
      <c r="AG214"/>
      <c r="AI214"/>
      <c r="AK214"/>
      <c r="AL214"/>
      <c r="AM214"/>
      <c r="AN214"/>
      <c r="AO214"/>
      <c r="AP214"/>
      <c r="AQ214"/>
      <c r="AR214"/>
      <c r="AS214"/>
      <c r="AT214"/>
      <c r="AU214"/>
      <c r="AV214"/>
      <c r="AW214"/>
      <c r="AX214"/>
      <c r="AY214"/>
      <c r="AZ214"/>
      <c r="BA214"/>
      <c r="BB214"/>
      <c r="BC214"/>
      <c r="BD214"/>
      <c r="BE214"/>
      <c r="BF214"/>
      <c r="BG214"/>
      <c r="BH214"/>
      <c r="BI214"/>
      <c r="BJ214"/>
      <c r="BK214"/>
      <c r="BL214"/>
      <c r="BM214"/>
      <c r="BN214"/>
    </row>
    <row r="215" spans="3:66" x14ac:dyDescent="0.3">
      <c r="C215" s="253" t="s">
        <v>1338</v>
      </c>
      <c r="D215" s="244">
        <v>341</v>
      </c>
      <c r="E215" s="245">
        <v>186</v>
      </c>
      <c r="F215" s="221">
        <v>0.54545454545454541</v>
      </c>
      <c r="G215" s="219">
        <v>61</v>
      </c>
      <c r="H215" s="221">
        <v>0.17888563049853373</v>
      </c>
      <c r="I215" s="219">
        <v>247</v>
      </c>
      <c r="J215" s="221">
        <v>0.7243401759530792</v>
      </c>
      <c r="K215" s="249">
        <v>8</v>
      </c>
      <c r="L215" s="248">
        <v>0</v>
      </c>
      <c r="M215" s="208">
        <v>0</v>
      </c>
      <c r="N215" s="236">
        <v>0</v>
      </c>
      <c r="O215" s="208">
        <v>0</v>
      </c>
      <c r="P215" s="236">
        <v>0</v>
      </c>
      <c r="Q215" s="208">
        <v>0</v>
      </c>
      <c r="R215" s="228">
        <v>328</v>
      </c>
      <c r="S215" s="251">
        <v>184</v>
      </c>
      <c r="T215" s="211">
        <v>0.56097560975609762</v>
      </c>
      <c r="U215" s="239">
        <v>60</v>
      </c>
      <c r="V215" s="323">
        <v>0.18292682926829268</v>
      </c>
      <c r="W215" s="239">
        <v>244</v>
      </c>
      <c r="X215" s="211">
        <v>0.74390243902439024</v>
      </c>
      <c r="Y215"/>
      <c r="AA215"/>
      <c r="AC215"/>
      <c r="AE215"/>
      <c r="AG215"/>
      <c r="AI215"/>
      <c r="AK215"/>
      <c r="AL215"/>
      <c r="AM215"/>
      <c r="AN215"/>
      <c r="AO215"/>
      <c r="AP215"/>
      <c r="AQ215"/>
      <c r="AR215"/>
      <c r="AS215"/>
      <c r="AT215"/>
      <c r="AU215"/>
      <c r="AV215"/>
      <c r="AW215"/>
      <c r="AX215"/>
      <c r="AY215"/>
      <c r="AZ215"/>
      <c r="BA215"/>
      <c r="BB215"/>
      <c r="BC215"/>
      <c r="BD215"/>
      <c r="BE215"/>
      <c r="BF215"/>
      <c r="BG215"/>
      <c r="BH215"/>
      <c r="BI215"/>
      <c r="BJ215"/>
      <c r="BK215"/>
      <c r="BL215"/>
      <c r="BM215"/>
      <c r="BN215"/>
    </row>
    <row r="216" spans="3:66" x14ac:dyDescent="0.3">
      <c r="C216" s="253" t="s">
        <v>1339</v>
      </c>
      <c r="D216" s="244">
        <v>499</v>
      </c>
      <c r="E216" s="245">
        <v>218</v>
      </c>
      <c r="F216" s="221">
        <v>0.43687374749498997</v>
      </c>
      <c r="G216" s="219">
        <v>71</v>
      </c>
      <c r="H216" s="221">
        <v>0.14228456913827656</v>
      </c>
      <c r="I216" s="219">
        <v>289</v>
      </c>
      <c r="J216" s="221">
        <v>0.57915831663326656</v>
      </c>
      <c r="K216" s="249">
        <v>15</v>
      </c>
      <c r="L216" s="248">
        <v>2</v>
      </c>
      <c r="M216" s="208">
        <v>0.13333333333333333</v>
      </c>
      <c r="N216" s="236">
        <v>1</v>
      </c>
      <c r="O216" s="208">
        <v>6.6666666666666666E-2</v>
      </c>
      <c r="P216" s="236">
        <v>3</v>
      </c>
      <c r="Q216" s="208">
        <v>0.2</v>
      </c>
      <c r="R216" s="228">
        <v>477</v>
      </c>
      <c r="S216" s="251">
        <v>214</v>
      </c>
      <c r="T216" s="211">
        <v>0.44863731656184486</v>
      </c>
      <c r="U216" s="239">
        <v>70</v>
      </c>
      <c r="V216" s="323">
        <v>0.14675052410901468</v>
      </c>
      <c r="W216" s="239">
        <v>284</v>
      </c>
      <c r="X216" s="211">
        <v>0.59538784067085959</v>
      </c>
      <c r="Y216"/>
      <c r="AA216"/>
      <c r="AC216"/>
      <c r="AE216"/>
      <c r="AG216"/>
      <c r="AI216"/>
      <c r="AK216"/>
      <c r="AL216"/>
      <c r="AM216"/>
      <c r="AN216"/>
      <c r="AO216"/>
      <c r="AP216"/>
      <c r="AQ216"/>
      <c r="AR216"/>
      <c r="AS216"/>
      <c r="AT216"/>
      <c r="AU216"/>
      <c r="AV216"/>
      <c r="AW216"/>
      <c r="AX216"/>
      <c r="AY216"/>
      <c r="AZ216"/>
      <c r="BA216"/>
      <c r="BB216"/>
      <c r="BC216"/>
      <c r="BD216"/>
      <c r="BE216"/>
      <c r="BF216"/>
      <c r="BG216"/>
      <c r="BH216"/>
      <c r="BI216"/>
      <c r="BJ216"/>
      <c r="BK216"/>
      <c r="BL216"/>
      <c r="BM216"/>
      <c r="BN216"/>
    </row>
    <row r="217" spans="3:66" x14ac:dyDescent="0.3">
      <c r="C217" s="252" t="s">
        <v>245</v>
      </c>
      <c r="D217" s="244">
        <v>3450</v>
      </c>
      <c r="E217" s="245">
        <v>1703</v>
      </c>
      <c r="F217" s="221">
        <v>0.49362318840579711</v>
      </c>
      <c r="G217" s="219">
        <v>563</v>
      </c>
      <c r="H217" s="221">
        <v>0.16318840579710145</v>
      </c>
      <c r="I217" s="219">
        <v>2266</v>
      </c>
      <c r="J217" s="221">
        <v>0.65681159420289859</v>
      </c>
      <c r="K217" s="249">
        <v>135</v>
      </c>
      <c r="L217" s="248">
        <v>25</v>
      </c>
      <c r="M217" s="208">
        <v>0.18518518518518517</v>
      </c>
      <c r="N217" s="236">
        <v>7</v>
      </c>
      <c r="O217" s="208">
        <v>5.185185185185185E-2</v>
      </c>
      <c r="P217" s="236">
        <v>32</v>
      </c>
      <c r="Q217" s="208">
        <v>0.23703703703703705</v>
      </c>
      <c r="R217" s="228">
        <v>3208</v>
      </c>
      <c r="S217" s="251">
        <v>1651</v>
      </c>
      <c r="T217" s="211">
        <v>0.51465087281795507</v>
      </c>
      <c r="U217" s="239">
        <v>548</v>
      </c>
      <c r="V217" s="323">
        <v>0.17082294264339151</v>
      </c>
      <c r="W217" s="239">
        <v>2199</v>
      </c>
      <c r="X217" s="211">
        <v>0.68547381546134667</v>
      </c>
      <c r="Y217"/>
      <c r="AA217"/>
      <c r="AC217"/>
      <c r="AE217"/>
      <c r="AG217"/>
      <c r="AI217"/>
      <c r="AK217"/>
      <c r="AL217"/>
      <c r="AM217"/>
      <c r="AN217"/>
      <c r="AO217"/>
      <c r="AP217"/>
      <c r="AQ217"/>
      <c r="AR217"/>
      <c r="AS217"/>
      <c r="AT217"/>
      <c r="AU217"/>
      <c r="AV217"/>
      <c r="AW217"/>
      <c r="AX217"/>
      <c r="AY217"/>
      <c r="AZ217"/>
      <c r="BA217"/>
      <c r="BB217"/>
      <c r="BC217"/>
      <c r="BD217"/>
      <c r="BE217"/>
      <c r="BF217"/>
      <c r="BG217"/>
      <c r="BH217"/>
      <c r="BI217"/>
      <c r="BJ217"/>
      <c r="BK217"/>
      <c r="BL217"/>
      <c r="BM217"/>
      <c r="BN217"/>
    </row>
    <row r="218" spans="3:66" x14ac:dyDescent="0.3">
      <c r="C218" s="253" t="s">
        <v>1340</v>
      </c>
      <c r="D218" s="244">
        <v>721</v>
      </c>
      <c r="E218" s="245">
        <v>349</v>
      </c>
      <c r="F218" s="221">
        <v>0.48404993065187241</v>
      </c>
      <c r="G218" s="219">
        <v>137</v>
      </c>
      <c r="H218" s="221">
        <v>0.19001386962552011</v>
      </c>
      <c r="I218" s="219">
        <v>486</v>
      </c>
      <c r="J218" s="221">
        <v>0.67406380027739254</v>
      </c>
      <c r="K218" s="249">
        <v>17</v>
      </c>
      <c r="L218" s="248">
        <v>2</v>
      </c>
      <c r="M218" s="208">
        <v>0.11764705882352941</v>
      </c>
      <c r="N218" s="236">
        <v>2</v>
      </c>
      <c r="O218" s="208">
        <v>0.11764705882352941</v>
      </c>
      <c r="P218" s="236">
        <v>4</v>
      </c>
      <c r="Q218" s="208">
        <v>0.23529411764705882</v>
      </c>
      <c r="R218" s="228">
        <v>697</v>
      </c>
      <c r="S218" s="251">
        <v>345</v>
      </c>
      <c r="T218" s="211">
        <v>0.49497847919655669</v>
      </c>
      <c r="U218" s="239">
        <v>134</v>
      </c>
      <c r="V218" s="323">
        <v>0.19225251076040173</v>
      </c>
      <c r="W218" s="239">
        <v>479</v>
      </c>
      <c r="X218" s="211">
        <v>0.68723098995695842</v>
      </c>
      <c r="Y218"/>
      <c r="AA218"/>
      <c r="AC218"/>
      <c r="AE218"/>
      <c r="AG218"/>
      <c r="AI218"/>
      <c r="AK218"/>
      <c r="AL218"/>
      <c r="AM218"/>
      <c r="AN218"/>
      <c r="AO218"/>
      <c r="AP218"/>
      <c r="AQ218"/>
      <c r="AR218"/>
      <c r="AS218"/>
      <c r="AT218"/>
      <c r="AU218"/>
      <c r="AV218"/>
      <c r="AW218"/>
      <c r="AX218"/>
      <c r="AY218"/>
      <c r="AZ218"/>
      <c r="BA218"/>
      <c r="BB218"/>
      <c r="BC218"/>
      <c r="BD218"/>
      <c r="BE218"/>
      <c r="BF218"/>
      <c r="BG218"/>
      <c r="BH218"/>
      <c r="BI218"/>
      <c r="BJ218"/>
      <c r="BK218"/>
      <c r="BL218"/>
      <c r="BM218"/>
      <c r="BN218"/>
    </row>
    <row r="219" spans="3:66" x14ac:dyDescent="0.3">
      <c r="C219" s="253" t="s">
        <v>1341</v>
      </c>
      <c r="D219" s="244">
        <v>406</v>
      </c>
      <c r="E219" s="245">
        <v>210</v>
      </c>
      <c r="F219" s="221">
        <v>0.51724137931034486</v>
      </c>
      <c r="G219" s="219">
        <v>68</v>
      </c>
      <c r="H219" s="221">
        <v>0.16748768472906403</v>
      </c>
      <c r="I219" s="219">
        <v>278</v>
      </c>
      <c r="J219" s="221">
        <v>0.68472906403940892</v>
      </c>
      <c r="K219" s="249">
        <v>22</v>
      </c>
      <c r="L219" s="248">
        <v>2</v>
      </c>
      <c r="M219" s="208">
        <v>9.0909090909090912E-2</v>
      </c>
      <c r="N219" s="236">
        <v>0</v>
      </c>
      <c r="O219" s="208">
        <v>0</v>
      </c>
      <c r="P219" s="236">
        <v>2</v>
      </c>
      <c r="Q219" s="208">
        <v>9.0909090909090912E-2</v>
      </c>
      <c r="R219" s="228">
        <v>377</v>
      </c>
      <c r="S219" s="251">
        <v>207</v>
      </c>
      <c r="T219" s="211">
        <v>0.54907161803713533</v>
      </c>
      <c r="U219" s="239">
        <v>67</v>
      </c>
      <c r="V219" s="323">
        <v>0.17771883289124668</v>
      </c>
      <c r="W219" s="239">
        <v>274</v>
      </c>
      <c r="X219" s="211">
        <v>0.72679045092838201</v>
      </c>
      <c r="Y219"/>
      <c r="AA219"/>
      <c r="AC219"/>
      <c r="AE219"/>
      <c r="AG219"/>
      <c r="AI219"/>
      <c r="AK219"/>
      <c r="AL219"/>
      <c r="AM219"/>
      <c r="AN219"/>
      <c r="AO219"/>
      <c r="AP219"/>
      <c r="AQ219"/>
      <c r="AR219"/>
      <c r="AS219"/>
      <c r="AT219"/>
      <c r="AU219"/>
      <c r="AV219"/>
      <c r="AW219"/>
      <c r="AX219"/>
      <c r="AY219"/>
      <c r="AZ219"/>
      <c r="BA219"/>
      <c r="BB219"/>
      <c r="BC219"/>
      <c r="BD219"/>
      <c r="BE219"/>
      <c r="BF219"/>
      <c r="BG219"/>
      <c r="BH219"/>
      <c r="BI219"/>
      <c r="BJ219"/>
      <c r="BK219"/>
      <c r="BL219"/>
      <c r="BM219"/>
      <c r="BN219"/>
    </row>
    <row r="220" spans="3:66" x14ac:dyDescent="0.3">
      <c r="C220" s="253" t="s">
        <v>1342</v>
      </c>
      <c r="D220" s="244">
        <v>755</v>
      </c>
      <c r="E220" s="245">
        <v>363</v>
      </c>
      <c r="F220" s="221">
        <v>0.48079470198675495</v>
      </c>
      <c r="G220" s="219">
        <v>111</v>
      </c>
      <c r="H220" s="221">
        <v>0.14701986754966886</v>
      </c>
      <c r="I220" s="219">
        <v>474</v>
      </c>
      <c r="J220" s="221">
        <v>0.62781456953642389</v>
      </c>
      <c r="K220" s="249">
        <v>44</v>
      </c>
      <c r="L220" s="248">
        <v>9</v>
      </c>
      <c r="M220" s="208">
        <v>0.20454545454545456</v>
      </c>
      <c r="N220" s="236">
        <v>2</v>
      </c>
      <c r="O220" s="208">
        <v>4.5454545454545456E-2</v>
      </c>
      <c r="P220" s="236">
        <v>11</v>
      </c>
      <c r="Q220" s="208">
        <v>0.25</v>
      </c>
      <c r="R220" s="228">
        <v>709</v>
      </c>
      <c r="S220" s="251">
        <v>354</v>
      </c>
      <c r="T220" s="211">
        <v>0.49929478138222849</v>
      </c>
      <c r="U220" s="239">
        <v>109</v>
      </c>
      <c r="V220" s="323">
        <v>0.15373765867418901</v>
      </c>
      <c r="W220" s="239">
        <v>463</v>
      </c>
      <c r="X220" s="211">
        <v>0.65303244005641747</v>
      </c>
      <c r="Y220"/>
      <c r="AA220"/>
      <c r="AC220"/>
      <c r="AE220"/>
      <c r="AG220"/>
      <c r="AI220"/>
      <c r="AK220"/>
      <c r="AL220"/>
      <c r="AM220"/>
      <c r="AN220"/>
      <c r="AO220"/>
      <c r="AP220"/>
      <c r="AQ220"/>
      <c r="AR220"/>
      <c r="AS220"/>
      <c r="AT220"/>
      <c r="AU220"/>
      <c r="AV220"/>
      <c r="AW220"/>
      <c r="AX220"/>
      <c r="AY220"/>
      <c r="AZ220"/>
      <c r="BA220"/>
      <c r="BB220"/>
      <c r="BC220"/>
      <c r="BD220"/>
      <c r="BE220"/>
      <c r="BF220"/>
      <c r="BG220"/>
      <c r="BH220"/>
      <c r="BI220"/>
      <c r="BJ220"/>
      <c r="BK220"/>
      <c r="BL220"/>
      <c r="BM220"/>
      <c r="BN220"/>
    </row>
    <row r="221" spans="3:66" x14ac:dyDescent="0.3">
      <c r="C221" s="253" t="s">
        <v>1343</v>
      </c>
      <c r="D221" s="244">
        <v>283</v>
      </c>
      <c r="E221" s="245">
        <v>148</v>
      </c>
      <c r="F221" s="221">
        <v>0.52296819787985871</v>
      </c>
      <c r="G221" s="219">
        <v>44</v>
      </c>
      <c r="H221" s="221">
        <v>0.15547703180212014</v>
      </c>
      <c r="I221" s="219">
        <v>192</v>
      </c>
      <c r="J221" s="221">
        <v>0.67844522968197885</v>
      </c>
      <c r="K221" s="249">
        <v>8</v>
      </c>
      <c r="L221" s="248">
        <v>0</v>
      </c>
      <c r="M221" s="208">
        <v>0</v>
      </c>
      <c r="N221" s="236">
        <v>0</v>
      </c>
      <c r="O221" s="208">
        <v>0</v>
      </c>
      <c r="P221" s="236">
        <v>0</v>
      </c>
      <c r="Q221" s="208">
        <v>0</v>
      </c>
      <c r="R221" s="228">
        <v>272</v>
      </c>
      <c r="S221" s="251">
        <v>147</v>
      </c>
      <c r="T221" s="211">
        <v>0.5404411764705882</v>
      </c>
      <c r="U221" s="239">
        <v>44</v>
      </c>
      <c r="V221" s="323">
        <v>0.16176470588235295</v>
      </c>
      <c r="W221" s="239">
        <v>191</v>
      </c>
      <c r="X221" s="211">
        <v>0.70220588235294112</v>
      </c>
      <c r="Y221"/>
      <c r="AA221"/>
      <c r="AC221"/>
      <c r="AE221"/>
      <c r="AG221"/>
      <c r="AI221"/>
      <c r="AK221"/>
      <c r="AL221"/>
      <c r="AM221"/>
      <c r="AN221"/>
      <c r="AO221"/>
      <c r="AP221"/>
      <c r="AQ221"/>
      <c r="AR221"/>
      <c r="AS221"/>
      <c r="AT221"/>
      <c r="AU221"/>
      <c r="AV221"/>
      <c r="AW221"/>
      <c r="AX221"/>
      <c r="AY221"/>
      <c r="AZ221"/>
      <c r="BA221"/>
      <c r="BB221"/>
      <c r="BC221"/>
      <c r="BD221"/>
      <c r="BE221"/>
      <c r="BF221"/>
      <c r="BG221"/>
      <c r="BH221"/>
      <c r="BI221"/>
      <c r="BJ221"/>
      <c r="BK221"/>
      <c r="BL221"/>
      <c r="BM221"/>
      <c r="BN221"/>
    </row>
    <row r="222" spans="3:66" x14ac:dyDescent="0.3">
      <c r="C222" s="253" t="s">
        <v>1344</v>
      </c>
      <c r="D222" s="244">
        <v>244</v>
      </c>
      <c r="E222" s="245">
        <v>126</v>
      </c>
      <c r="F222" s="221">
        <v>0.51639344262295084</v>
      </c>
      <c r="G222" s="219">
        <v>39</v>
      </c>
      <c r="H222" s="221">
        <v>0.1598360655737705</v>
      </c>
      <c r="I222" s="219">
        <v>165</v>
      </c>
      <c r="J222" s="221">
        <v>0.67622950819672134</v>
      </c>
      <c r="K222" s="249">
        <v>7</v>
      </c>
      <c r="L222" s="248">
        <v>2</v>
      </c>
      <c r="M222" s="208">
        <v>0.2857142857142857</v>
      </c>
      <c r="N222" s="236">
        <v>0</v>
      </c>
      <c r="O222" s="208">
        <v>0</v>
      </c>
      <c r="P222" s="236">
        <v>2</v>
      </c>
      <c r="Q222" s="208">
        <v>0.2857142857142857</v>
      </c>
      <c r="R222" s="228">
        <v>234</v>
      </c>
      <c r="S222" s="251">
        <v>123</v>
      </c>
      <c r="T222" s="211">
        <v>0.52564102564102566</v>
      </c>
      <c r="U222" s="239">
        <v>39</v>
      </c>
      <c r="V222" s="323">
        <v>0.16666666666666666</v>
      </c>
      <c r="W222" s="239">
        <v>162</v>
      </c>
      <c r="X222" s="211">
        <v>0.69230769230769229</v>
      </c>
      <c r="Y222"/>
      <c r="AA222"/>
      <c r="AC222"/>
      <c r="AE222"/>
      <c r="AG222"/>
      <c r="AI222"/>
      <c r="AK222"/>
      <c r="AL222"/>
      <c r="AM222"/>
      <c r="AN222"/>
      <c r="AO222"/>
      <c r="AP222"/>
      <c r="AQ222"/>
      <c r="AR222"/>
      <c r="AS222"/>
      <c r="AT222"/>
      <c r="AU222"/>
      <c r="AV222"/>
      <c r="AW222"/>
      <c r="AX222"/>
      <c r="AY222"/>
      <c r="AZ222"/>
      <c r="BA222"/>
      <c r="BB222"/>
      <c r="BC222"/>
      <c r="BD222"/>
      <c r="BE222"/>
      <c r="BF222"/>
      <c r="BG222"/>
      <c r="BH222"/>
      <c r="BI222"/>
      <c r="BJ222"/>
      <c r="BK222"/>
      <c r="BL222"/>
      <c r="BM222"/>
      <c r="BN222"/>
    </row>
    <row r="223" spans="3:66" x14ac:dyDescent="0.3">
      <c r="C223" s="253" t="s">
        <v>1345</v>
      </c>
      <c r="D223" s="244">
        <v>595</v>
      </c>
      <c r="E223" s="245">
        <v>319</v>
      </c>
      <c r="F223" s="221">
        <v>0.53613445378151259</v>
      </c>
      <c r="G223" s="219">
        <v>87</v>
      </c>
      <c r="H223" s="221">
        <v>0.14621848739495799</v>
      </c>
      <c r="I223" s="219">
        <v>406</v>
      </c>
      <c r="J223" s="221">
        <v>0.68235294117647061</v>
      </c>
      <c r="K223" s="249">
        <v>12</v>
      </c>
      <c r="L223" s="248">
        <v>4</v>
      </c>
      <c r="M223" s="208">
        <v>0.33333333333333331</v>
      </c>
      <c r="N223" s="236">
        <v>0</v>
      </c>
      <c r="O223" s="208">
        <v>0</v>
      </c>
      <c r="P223" s="236">
        <v>4</v>
      </c>
      <c r="Q223" s="208">
        <v>0.33333333333333331</v>
      </c>
      <c r="R223" s="228">
        <v>572</v>
      </c>
      <c r="S223" s="251">
        <v>309</v>
      </c>
      <c r="T223" s="211">
        <v>0.54020979020979021</v>
      </c>
      <c r="U223" s="239">
        <v>86</v>
      </c>
      <c r="V223" s="323">
        <v>0.15034965034965034</v>
      </c>
      <c r="W223" s="239">
        <v>395</v>
      </c>
      <c r="X223" s="211">
        <v>0.69055944055944052</v>
      </c>
      <c r="Y223"/>
      <c r="AA223"/>
      <c r="AC223"/>
      <c r="AE223"/>
      <c r="AG223"/>
      <c r="AI223"/>
      <c r="AK223"/>
      <c r="AL223"/>
      <c r="AM223"/>
      <c r="AN223"/>
      <c r="AO223"/>
      <c r="AP223"/>
      <c r="AQ223"/>
      <c r="AR223"/>
      <c r="AS223"/>
      <c r="AT223"/>
      <c r="AU223"/>
      <c r="AV223"/>
      <c r="AW223"/>
      <c r="AX223"/>
      <c r="AY223"/>
      <c r="AZ223"/>
      <c r="BA223"/>
      <c r="BB223"/>
      <c r="BC223"/>
      <c r="BD223"/>
      <c r="BE223"/>
      <c r="BF223"/>
      <c r="BG223"/>
      <c r="BH223"/>
      <c r="BI223"/>
      <c r="BJ223"/>
      <c r="BK223"/>
      <c r="BL223"/>
      <c r="BM223"/>
      <c r="BN223"/>
    </row>
    <row r="224" spans="3:66" x14ac:dyDescent="0.3">
      <c r="C224" s="253" t="s">
        <v>1346</v>
      </c>
      <c r="D224" s="244">
        <v>446</v>
      </c>
      <c r="E224" s="245">
        <v>188</v>
      </c>
      <c r="F224" s="221">
        <v>0.42152466367713004</v>
      </c>
      <c r="G224" s="219">
        <v>77</v>
      </c>
      <c r="H224" s="221">
        <v>0.1726457399103139</v>
      </c>
      <c r="I224" s="219">
        <v>265</v>
      </c>
      <c r="J224" s="221">
        <v>0.594170403587444</v>
      </c>
      <c r="K224" s="249">
        <v>25</v>
      </c>
      <c r="L224" s="248">
        <v>6</v>
      </c>
      <c r="M224" s="208">
        <v>0.24</v>
      </c>
      <c r="N224" s="236">
        <v>3</v>
      </c>
      <c r="O224" s="208">
        <v>0.12</v>
      </c>
      <c r="P224" s="236">
        <v>9</v>
      </c>
      <c r="Q224" s="208">
        <v>0.36</v>
      </c>
      <c r="R224" s="228">
        <v>347</v>
      </c>
      <c r="S224" s="251">
        <v>166</v>
      </c>
      <c r="T224" s="211">
        <v>0.47838616714697407</v>
      </c>
      <c r="U224" s="239">
        <v>69</v>
      </c>
      <c r="V224" s="323">
        <v>0.19884726224783861</v>
      </c>
      <c r="W224" s="239">
        <v>235</v>
      </c>
      <c r="X224" s="211">
        <v>0.67723342939481268</v>
      </c>
      <c r="Y224"/>
      <c r="AA224"/>
      <c r="AC224"/>
      <c r="AE224"/>
      <c r="AG224"/>
      <c r="AI224"/>
      <c r="AK224"/>
      <c r="AL224"/>
      <c r="AM224"/>
      <c r="AN224"/>
      <c r="AO224"/>
      <c r="AP224"/>
      <c r="AQ224"/>
      <c r="AR224"/>
      <c r="AS224"/>
      <c r="AT224"/>
      <c r="AU224"/>
      <c r="AV224"/>
      <c r="AW224"/>
      <c r="AX224"/>
      <c r="AY224"/>
      <c r="AZ224"/>
      <c r="BA224"/>
      <c r="BB224"/>
      <c r="BC224"/>
      <c r="BD224"/>
      <c r="BE224"/>
      <c r="BF224"/>
      <c r="BG224"/>
      <c r="BH224"/>
      <c r="BI224"/>
      <c r="BJ224"/>
      <c r="BK224"/>
      <c r="BL224"/>
      <c r="BM224"/>
      <c r="BN224"/>
    </row>
    <row r="225" spans="3:66" x14ac:dyDescent="0.3">
      <c r="C225" s="252" t="s">
        <v>127</v>
      </c>
      <c r="D225" s="244">
        <v>3881</v>
      </c>
      <c r="E225" s="245">
        <v>1908</v>
      </c>
      <c r="F225" s="221">
        <v>0.49162586962123161</v>
      </c>
      <c r="G225" s="219">
        <v>565</v>
      </c>
      <c r="H225" s="221">
        <v>0.14558103581551146</v>
      </c>
      <c r="I225" s="219">
        <v>2473</v>
      </c>
      <c r="J225" s="221">
        <v>0.63720690543674308</v>
      </c>
      <c r="K225" s="249">
        <v>106</v>
      </c>
      <c r="L225" s="248">
        <v>17</v>
      </c>
      <c r="M225" s="208">
        <v>0.16037735849056603</v>
      </c>
      <c r="N225" s="236">
        <v>4</v>
      </c>
      <c r="O225" s="208">
        <v>3.7735849056603772E-2</v>
      </c>
      <c r="P225" s="236">
        <v>21</v>
      </c>
      <c r="Q225" s="208">
        <v>0.19811320754716982</v>
      </c>
      <c r="R225" s="228">
        <v>3703</v>
      </c>
      <c r="S225" s="251">
        <v>1864</v>
      </c>
      <c r="T225" s="211">
        <v>0.50337564137186064</v>
      </c>
      <c r="U225" s="239">
        <v>554</v>
      </c>
      <c r="V225" s="323">
        <v>0.14960842560086415</v>
      </c>
      <c r="W225" s="239">
        <v>2418</v>
      </c>
      <c r="X225" s="211">
        <v>0.65298406697272482</v>
      </c>
      <c r="Y225"/>
      <c r="AA225"/>
      <c r="AC225"/>
      <c r="AE225"/>
      <c r="AG225"/>
      <c r="AI225"/>
      <c r="AK225"/>
      <c r="AL225"/>
      <c r="AM225"/>
      <c r="AN225"/>
      <c r="AO225"/>
      <c r="AP225"/>
      <c r="AQ225"/>
      <c r="AR225"/>
      <c r="AS225"/>
      <c r="AT225"/>
      <c r="AU225"/>
      <c r="AV225"/>
      <c r="AW225"/>
      <c r="AX225"/>
      <c r="AY225"/>
      <c r="AZ225"/>
      <c r="BA225"/>
      <c r="BB225"/>
      <c r="BC225"/>
      <c r="BD225"/>
      <c r="BE225"/>
      <c r="BF225"/>
      <c r="BG225"/>
      <c r="BH225"/>
      <c r="BI225"/>
      <c r="BJ225"/>
      <c r="BK225"/>
      <c r="BL225"/>
      <c r="BM225"/>
      <c r="BN225"/>
    </row>
    <row r="226" spans="3:66" x14ac:dyDescent="0.3">
      <c r="C226" s="253" t="s">
        <v>1347</v>
      </c>
      <c r="D226" s="244">
        <v>1295</v>
      </c>
      <c r="E226" s="245">
        <v>645</v>
      </c>
      <c r="F226" s="221">
        <v>0.49806949806949807</v>
      </c>
      <c r="G226" s="219">
        <v>209</v>
      </c>
      <c r="H226" s="221">
        <v>0.16138996138996139</v>
      </c>
      <c r="I226" s="219">
        <v>854</v>
      </c>
      <c r="J226" s="221">
        <v>0.6594594594594595</v>
      </c>
      <c r="K226" s="249">
        <v>34</v>
      </c>
      <c r="L226" s="248">
        <v>5</v>
      </c>
      <c r="M226" s="208">
        <v>0.14705882352941177</v>
      </c>
      <c r="N226" s="236">
        <v>0</v>
      </c>
      <c r="O226" s="208">
        <v>0</v>
      </c>
      <c r="P226" s="236">
        <v>5</v>
      </c>
      <c r="Q226" s="208">
        <v>0.14705882352941177</v>
      </c>
      <c r="R226" s="228">
        <v>1211</v>
      </c>
      <c r="S226" s="251">
        <v>618</v>
      </c>
      <c r="T226" s="211">
        <v>0.51032204789430224</v>
      </c>
      <c r="U226" s="239">
        <v>204</v>
      </c>
      <c r="V226" s="323">
        <v>0.16845582163501238</v>
      </c>
      <c r="W226" s="239">
        <v>822</v>
      </c>
      <c r="X226" s="211">
        <v>0.67877786952931463</v>
      </c>
      <c r="Y226"/>
      <c r="AA226"/>
      <c r="AC226"/>
      <c r="AE226"/>
      <c r="AG226"/>
      <c r="AI226"/>
      <c r="AK226"/>
      <c r="AL226"/>
      <c r="AM226"/>
      <c r="AN226"/>
      <c r="AO226"/>
      <c r="AP226"/>
      <c r="AQ226"/>
      <c r="AR226"/>
      <c r="AS226"/>
      <c r="AT226"/>
      <c r="AU226"/>
      <c r="AV226"/>
      <c r="AW226"/>
      <c r="AX226"/>
      <c r="AY226"/>
      <c r="AZ226"/>
      <c r="BA226"/>
      <c r="BB226"/>
      <c r="BC226"/>
      <c r="BD226"/>
      <c r="BE226"/>
      <c r="BF226"/>
      <c r="BG226"/>
      <c r="BH226"/>
      <c r="BI226"/>
      <c r="BJ226"/>
      <c r="BK226"/>
      <c r="BL226"/>
      <c r="BM226"/>
      <c r="BN226"/>
    </row>
    <row r="227" spans="3:66" x14ac:dyDescent="0.3">
      <c r="C227" s="253" t="s">
        <v>1348</v>
      </c>
      <c r="D227" s="244">
        <v>1090</v>
      </c>
      <c r="E227" s="245">
        <v>482</v>
      </c>
      <c r="F227" s="221">
        <v>0.44220183486238535</v>
      </c>
      <c r="G227" s="219">
        <v>171</v>
      </c>
      <c r="H227" s="221">
        <v>0.15688073394495414</v>
      </c>
      <c r="I227" s="219">
        <v>653</v>
      </c>
      <c r="J227" s="221">
        <v>0.59908256880733946</v>
      </c>
      <c r="K227" s="249">
        <v>21</v>
      </c>
      <c r="L227" s="248">
        <v>1</v>
      </c>
      <c r="M227" s="208">
        <v>4.7619047619047616E-2</v>
      </c>
      <c r="N227" s="236">
        <v>1</v>
      </c>
      <c r="O227" s="208">
        <v>4.7619047619047616E-2</v>
      </c>
      <c r="P227" s="236">
        <v>2</v>
      </c>
      <c r="Q227" s="208">
        <v>9.5238095238095233E-2</v>
      </c>
      <c r="R227" s="228">
        <v>1060</v>
      </c>
      <c r="S227" s="251">
        <v>480</v>
      </c>
      <c r="T227" s="211">
        <v>0.45283018867924529</v>
      </c>
      <c r="U227" s="239">
        <v>169</v>
      </c>
      <c r="V227" s="323">
        <v>0.15943396226415094</v>
      </c>
      <c r="W227" s="239">
        <v>649</v>
      </c>
      <c r="X227" s="211">
        <v>0.61226415094339626</v>
      </c>
      <c r="Y227"/>
      <c r="AA227"/>
      <c r="AC227"/>
      <c r="AE227"/>
      <c r="AG227"/>
      <c r="AI227"/>
      <c r="AK227"/>
      <c r="AL227"/>
      <c r="AM227"/>
      <c r="AN227"/>
      <c r="AO227"/>
      <c r="AP227"/>
      <c r="AQ227"/>
      <c r="AR227"/>
      <c r="AS227"/>
      <c r="AT227"/>
      <c r="AU227"/>
      <c r="AV227"/>
      <c r="AW227"/>
      <c r="AX227"/>
      <c r="AY227"/>
      <c r="AZ227"/>
      <c r="BA227"/>
      <c r="BB227"/>
      <c r="BC227"/>
      <c r="BD227"/>
      <c r="BE227"/>
      <c r="BF227"/>
      <c r="BG227"/>
      <c r="BH227"/>
      <c r="BI227"/>
      <c r="BJ227"/>
      <c r="BK227"/>
      <c r="BL227"/>
      <c r="BM227"/>
      <c r="BN227"/>
    </row>
    <row r="228" spans="3:66" x14ac:dyDescent="0.3">
      <c r="C228" s="253" t="s">
        <v>1349</v>
      </c>
      <c r="D228" s="244">
        <v>1496</v>
      </c>
      <c r="E228" s="245">
        <v>781</v>
      </c>
      <c r="F228" s="221">
        <v>0.5220588235294118</v>
      </c>
      <c r="G228" s="219">
        <v>185</v>
      </c>
      <c r="H228" s="221">
        <v>0.12366310160427807</v>
      </c>
      <c r="I228" s="219">
        <v>966</v>
      </c>
      <c r="J228" s="221">
        <v>0.64572192513368987</v>
      </c>
      <c r="K228" s="249">
        <v>51</v>
      </c>
      <c r="L228" s="248">
        <v>11</v>
      </c>
      <c r="M228" s="208">
        <v>0.21568627450980393</v>
      </c>
      <c r="N228" s="236">
        <v>3</v>
      </c>
      <c r="O228" s="208">
        <v>5.8823529411764705E-2</v>
      </c>
      <c r="P228" s="236">
        <v>14</v>
      </c>
      <c r="Q228" s="208">
        <v>0.27450980392156865</v>
      </c>
      <c r="R228" s="228">
        <v>1432</v>
      </c>
      <c r="S228" s="251">
        <v>766</v>
      </c>
      <c r="T228" s="211">
        <v>0.53491620111731841</v>
      </c>
      <c r="U228" s="239">
        <v>181</v>
      </c>
      <c r="V228" s="323">
        <v>0.12639664804469275</v>
      </c>
      <c r="W228" s="239">
        <v>947</v>
      </c>
      <c r="X228" s="211">
        <v>0.66131284916201116</v>
      </c>
      <c r="Y228"/>
      <c r="AA228"/>
      <c r="AC228"/>
      <c r="AE228"/>
      <c r="AG228"/>
      <c r="AI228"/>
      <c r="AK228"/>
      <c r="AL228"/>
      <c r="AM228"/>
      <c r="AN228"/>
      <c r="AO228"/>
      <c r="AP228"/>
      <c r="AQ228"/>
      <c r="AR228"/>
      <c r="AS228"/>
      <c r="AT228"/>
      <c r="AU228"/>
      <c r="AV228"/>
      <c r="AW228"/>
      <c r="AX228"/>
      <c r="AY228"/>
      <c r="AZ228"/>
      <c r="BA228"/>
      <c r="BB228"/>
      <c r="BC228"/>
      <c r="BD228"/>
      <c r="BE228"/>
      <c r="BF228"/>
      <c r="BG228"/>
      <c r="BH228"/>
      <c r="BI228"/>
      <c r="BJ228"/>
      <c r="BK228"/>
      <c r="BL228"/>
      <c r="BM228"/>
      <c r="BN228"/>
    </row>
    <row r="229" spans="3:66" x14ac:dyDescent="0.3">
      <c r="C229" s="252" t="s">
        <v>135</v>
      </c>
      <c r="D229" s="244">
        <v>2721</v>
      </c>
      <c r="E229" s="245">
        <v>1456</v>
      </c>
      <c r="F229" s="221">
        <v>0.53509739066519657</v>
      </c>
      <c r="G229" s="219">
        <v>415</v>
      </c>
      <c r="H229" s="221">
        <v>0.15251745681734658</v>
      </c>
      <c r="I229" s="219">
        <v>1871</v>
      </c>
      <c r="J229" s="221">
        <v>0.6876148474825432</v>
      </c>
      <c r="K229" s="249">
        <v>75</v>
      </c>
      <c r="L229" s="248">
        <v>31</v>
      </c>
      <c r="M229" s="208">
        <v>0.41333333333333333</v>
      </c>
      <c r="N229" s="236">
        <v>4</v>
      </c>
      <c r="O229" s="208">
        <v>5.3333333333333337E-2</v>
      </c>
      <c r="P229" s="236">
        <v>35</v>
      </c>
      <c r="Q229" s="208">
        <v>0.46666666666666667</v>
      </c>
      <c r="R229" s="228">
        <v>2630</v>
      </c>
      <c r="S229" s="251">
        <v>1419</v>
      </c>
      <c r="T229" s="211">
        <v>0.53954372623574143</v>
      </c>
      <c r="U229" s="239">
        <v>410</v>
      </c>
      <c r="V229" s="323">
        <v>0.155893536121673</v>
      </c>
      <c r="W229" s="239">
        <v>1829</v>
      </c>
      <c r="X229" s="211">
        <v>0.69543726235741443</v>
      </c>
      <c r="Y229"/>
      <c r="AA229"/>
      <c r="AC229"/>
      <c r="AE229"/>
      <c r="AG229"/>
      <c r="AI229"/>
      <c r="AK229"/>
      <c r="AL229"/>
      <c r="AM229"/>
      <c r="AN229"/>
      <c r="AO229"/>
      <c r="AP229"/>
      <c r="AQ229"/>
      <c r="AR229"/>
      <c r="AS229"/>
      <c r="AT229"/>
      <c r="AU229"/>
      <c r="AV229"/>
      <c r="AW229"/>
      <c r="AX229"/>
      <c r="AY229"/>
      <c r="AZ229"/>
      <c r="BA229"/>
      <c r="BB229"/>
      <c r="BC229"/>
      <c r="BD229"/>
      <c r="BE229"/>
      <c r="BF229"/>
      <c r="BG229"/>
      <c r="BH229"/>
      <c r="BI229"/>
      <c r="BJ229"/>
      <c r="BK229"/>
      <c r="BL229"/>
      <c r="BM229"/>
      <c r="BN229"/>
    </row>
    <row r="230" spans="3:66" x14ac:dyDescent="0.3">
      <c r="C230" s="253" t="s">
        <v>1350</v>
      </c>
      <c r="D230" s="244">
        <v>1088</v>
      </c>
      <c r="E230" s="245">
        <v>515</v>
      </c>
      <c r="F230" s="221">
        <v>0.4733455882352941</v>
      </c>
      <c r="G230" s="219">
        <v>175</v>
      </c>
      <c r="H230" s="221">
        <v>0.16084558823529413</v>
      </c>
      <c r="I230" s="219">
        <v>690</v>
      </c>
      <c r="J230" s="221">
        <v>0.6341911764705882</v>
      </c>
      <c r="K230" s="249">
        <v>36</v>
      </c>
      <c r="L230" s="248">
        <v>14</v>
      </c>
      <c r="M230" s="208">
        <v>0.3888888888888889</v>
      </c>
      <c r="N230" s="236">
        <v>2</v>
      </c>
      <c r="O230" s="208">
        <v>5.5555555555555552E-2</v>
      </c>
      <c r="P230" s="236">
        <v>16</v>
      </c>
      <c r="Q230" s="208">
        <v>0.44444444444444442</v>
      </c>
      <c r="R230" s="228">
        <v>1049</v>
      </c>
      <c r="S230" s="251">
        <v>500</v>
      </c>
      <c r="T230" s="211">
        <v>0.47664442326024786</v>
      </c>
      <c r="U230" s="239">
        <v>173</v>
      </c>
      <c r="V230" s="323">
        <v>0.16491897044804577</v>
      </c>
      <c r="W230" s="239">
        <v>673</v>
      </c>
      <c r="X230" s="211">
        <v>0.64156339370829363</v>
      </c>
      <c r="Y230"/>
      <c r="AA230"/>
      <c r="AC230"/>
      <c r="AE230"/>
      <c r="AG230"/>
      <c r="AI230"/>
      <c r="AK230"/>
      <c r="AL230"/>
      <c r="AM230"/>
      <c r="AN230"/>
      <c r="AO230"/>
      <c r="AP230"/>
      <c r="AQ230"/>
      <c r="AR230"/>
      <c r="AS230"/>
      <c r="AT230"/>
      <c r="AU230"/>
      <c r="AV230"/>
      <c r="AW230"/>
      <c r="AX230"/>
      <c r="AY230"/>
      <c r="AZ230"/>
      <c r="BA230"/>
      <c r="BB230"/>
      <c r="BC230"/>
      <c r="BD230"/>
      <c r="BE230"/>
      <c r="BF230"/>
      <c r="BG230"/>
      <c r="BH230"/>
      <c r="BI230"/>
      <c r="BJ230"/>
      <c r="BK230"/>
      <c r="BL230"/>
      <c r="BM230"/>
      <c r="BN230"/>
    </row>
    <row r="231" spans="3:66" x14ac:dyDescent="0.3">
      <c r="C231" s="253" t="s">
        <v>1351</v>
      </c>
      <c r="D231" s="244">
        <v>240</v>
      </c>
      <c r="E231" s="245">
        <v>122</v>
      </c>
      <c r="F231" s="221">
        <v>0.5083333333333333</v>
      </c>
      <c r="G231" s="219">
        <v>36</v>
      </c>
      <c r="H231" s="221">
        <v>0.15</v>
      </c>
      <c r="I231" s="219">
        <v>158</v>
      </c>
      <c r="J231" s="221">
        <v>0.65833333333333333</v>
      </c>
      <c r="K231" s="249">
        <v>6</v>
      </c>
      <c r="L231" s="248">
        <v>2</v>
      </c>
      <c r="M231" s="208">
        <v>0.33333333333333331</v>
      </c>
      <c r="N231" s="236">
        <v>0</v>
      </c>
      <c r="O231" s="208">
        <v>0</v>
      </c>
      <c r="P231" s="236">
        <v>2</v>
      </c>
      <c r="Q231" s="208">
        <v>0.33333333333333331</v>
      </c>
      <c r="R231" s="228">
        <v>232</v>
      </c>
      <c r="S231" s="251">
        <v>119</v>
      </c>
      <c r="T231" s="211">
        <v>0.51293103448275867</v>
      </c>
      <c r="U231" s="239">
        <v>36</v>
      </c>
      <c r="V231" s="323">
        <v>0.15517241379310345</v>
      </c>
      <c r="W231" s="239">
        <v>155</v>
      </c>
      <c r="X231" s="211">
        <v>0.6681034482758621</v>
      </c>
      <c r="Y231"/>
      <c r="AA231"/>
      <c r="AC231"/>
      <c r="AE231"/>
      <c r="AG231"/>
      <c r="AI231"/>
      <c r="AK231"/>
      <c r="AL231"/>
      <c r="AM231"/>
      <c r="AN231"/>
      <c r="AO231"/>
      <c r="AP231"/>
      <c r="AQ231"/>
      <c r="AR231"/>
      <c r="AS231"/>
      <c r="AT231"/>
      <c r="AU231"/>
      <c r="AV231"/>
      <c r="AW231"/>
      <c r="AX231"/>
      <c r="AY231"/>
      <c r="AZ231"/>
      <c r="BA231"/>
      <c r="BB231"/>
      <c r="BC231"/>
      <c r="BD231"/>
      <c r="BE231"/>
      <c r="BF231"/>
      <c r="BG231"/>
      <c r="BH231"/>
      <c r="BI231"/>
      <c r="BJ231"/>
      <c r="BK231"/>
      <c r="BL231"/>
      <c r="BM231"/>
      <c r="BN231"/>
    </row>
    <row r="232" spans="3:66" x14ac:dyDescent="0.3">
      <c r="C232" s="253" t="s">
        <v>1352</v>
      </c>
      <c r="D232" s="244">
        <v>1393</v>
      </c>
      <c r="E232" s="245">
        <v>819</v>
      </c>
      <c r="F232" s="221">
        <v>0.5879396984924623</v>
      </c>
      <c r="G232" s="219">
        <v>204</v>
      </c>
      <c r="H232" s="221">
        <v>0.14644651830581479</v>
      </c>
      <c r="I232" s="219">
        <v>1023</v>
      </c>
      <c r="J232" s="221">
        <v>0.73438621679827709</v>
      </c>
      <c r="K232" s="249">
        <v>33</v>
      </c>
      <c r="L232" s="248">
        <v>15</v>
      </c>
      <c r="M232" s="208">
        <v>0.45454545454545453</v>
      </c>
      <c r="N232" s="236">
        <v>2</v>
      </c>
      <c r="O232" s="208">
        <v>6.0606060606060608E-2</v>
      </c>
      <c r="P232" s="236">
        <v>17</v>
      </c>
      <c r="Q232" s="208">
        <v>0.51515151515151514</v>
      </c>
      <c r="R232" s="228">
        <v>1349</v>
      </c>
      <c r="S232" s="251">
        <v>800</v>
      </c>
      <c r="T232" s="211">
        <v>0.59303187546330616</v>
      </c>
      <c r="U232" s="239">
        <v>201</v>
      </c>
      <c r="V232" s="323">
        <v>0.14899925871015568</v>
      </c>
      <c r="W232" s="239">
        <v>1001</v>
      </c>
      <c r="X232" s="211">
        <v>0.74203113417346178</v>
      </c>
      <c r="Y232"/>
      <c r="AA232"/>
      <c r="AC232"/>
      <c r="AE232"/>
      <c r="AG232"/>
      <c r="AI232"/>
      <c r="AK232"/>
      <c r="AL232"/>
      <c r="AM232"/>
      <c r="AN232"/>
      <c r="AO232"/>
      <c r="AP232"/>
      <c r="AQ232"/>
      <c r="AR232"/>
      <c r="AS232"/>
      <c r="AT232"/>
      <c r="AU232"/>
      <c r="AV232"/>
      <c r="AW232"/>
      <c r="AX232"/>
      <c r="AY232"/>
      <c r="AZ232"/>
      <c r="BA232"/>
      <c r="BB232"/>
      <c r="BC232"/>
      <c r="BD232"/>
      <c r="BE232"/>
      <c r="BF232"/>
      <c r="BG232"/>
      <c r="BH232"/>
      <c r="BI232"/>
      <c r="BJ232"/>
      <c r="BK232"/>
      <c r="BL232"/>
      <c r="BM232"/>
      <c r="BN232"/>
    </row>
    <row r="233" spans="3:66" x14ac:dyDescent="0.3">
      <c r="C233" s="252" t="s">
        <v>185</v>
      </c>
      <c r="D233" s="244">
        <v>4184</v>
      </c>
      <c r="E233" s="245">
        <v>2146</v>
      </c>
      <c r="F233" s="221">
        <v>0.51290630975143403</v>
      </c>
      <c r="G233" s="219">
        <v>658</v>
      </c>
      <c r="H233" s="221">
        <v>0.15726577437858508</v>
      </c>
      <c r="I233" s="219">
        <v>2804</v>
      </c>
      <c r="J233" s="221">
        <v>0.67017208413001916</v>
      </c>
      <c r="K233" s="249">
        <v>164</v>
      </c>
      <c r="L233" s="248">
        <v>49</v>
      </c>
      <c r="M233" s="208">
        <v>0.29878048780487804</v>
      </c>
      <c r="N233" s="236">
        <v>10</v>
      </c>
      <c r="O233" s="208">
        <v>6.097560975609756E-2</v>
      </c>
      <c r="P233" s="236">
        <v>59</v>
      </c>
      <c r="Q233" s="208">
        <v>0.3597560975609756</v>
      </c>
      <c r="R233" s="228">
        <v>3972</v>
      </c>
      <c r="S233" s="251">
        <v>2087</v>
      </c>
      <c r="T233" s="211">
        <v>0.52542799597180256</v>
      </c>
      <c r="U233" s="239">
        <v>642</v>
      </c>
      <c r="V233" s="323">
        <v>0.16163141993957703</v>
      </c>
      <c r="W233" s="239">
        <v>2729</v>
      </c>
      <c r="X233" s="211">
        <v>0.68705941591137965</v>
      </c>
      <c r="Y233"/>
      <c r="AA233"/>
      <c r="AC233"/>
      <c r="AE233"/>
      <c r="AG233"/>
      <c r="AI233"/>
      <c r="AK233"/>
      <c r="AL233"/>
      <c r="AM233"/>
      <c r="AN233"/>
      <c r="AO233"/>
      <c r="AP233"/>
      <c r="AQ233"/>
      <c r="AR233"/>
      <c r="AS233"/>
      <c r="AT233"/>
      <c r="AU233"/>
      <c r="AV233"/>
      <c r="AW233"/>
      <c r="AX233"/>
      <c r="AY233"/>
      <c r="AZ233"/>
      <c r="BA233"/>
      <c r="BB233"/>
      <c r="BC233"/>
      <c r="BD233"/>
      <c r="BE233"/>
      <c r="BF233"/>
      <c r="BG233"/>
      <c r="BH233"/>
      <c r="BI233"/>
      <c r="BJ233"/>
      <c r="BK233"/>
      <c r="BL233"/>
      <c r="BM233"/>
      <c r="BN233"/>
    </row>
    <row r="234" spans="3:66" x14ac:dyDescent="0.3">
      <c r="C234" s="253" t="s">
        <v>1353</v>
      </c>
      <c r="D234" s="244">
        <v>452</v>
      </c>
      <c r="E234" s="245">
        <v>264</v>
      </c>
      <c r="F234" s="221">
        <v>0.58407079646017701</v>
      </c>
      <c r="G234" s="219">
        <v>84</v>
      </c>
      <c r="H234" s="221">
        <v>0.18584070796460178</v>
      </c>
      <c r="I234" s="219">
        <v>348</v>
      </c>
      <c r="J234" s="221">
        <v>0.76991150442477874</v>
      </c>
      <c r="K234" s="249">
        <v>13</v>
      </c>
      <c r="L234" s="248">
        <v>3</v>
      </c>
      <c r="M234" s="208">
        <v>0.23076923076923078</v>
      </c>
      <c r="N234" s="236">
        <v>1</v>
      </c>
      <c r="O234" s="208">
        <v>7.6923076923076927E-2</v>
      </c>
      <c r="P234" s="236">
        <v>4</v>
      </c>
      <c r="Q234" s="208">
        <v>0.30769230769230771</v>
      </c>
      <c r="R234" s="228">
        <v>432</v>
      </c>
      <c r="S234" s="251">
        <v>260</v>
      </c>
      <c r="T234" s="211">
        <v>0.60185185185185186</v>
      </c>
      <c r="U234" s="239">
        <v>82</v>
      </c>
      <c r="V234" s="323">
        <v>0.18981481481481483</v>
      </c>
      <c r="W234" s="239">
        <v>342</v>
      </c>
      <c r="X234" s="211">
        <v>0.79166666666666663</v>
      </c>
      <c r="Y234"/>
      <c r="AA234"/>
      <c r="AC234"/>
      <c r="AE234"/>
      <c r="AG234"/>
      <c r="AI234"/>
      <c r="AK234"/>
      <c r="AL234"/>
      <c r="AM234"/>
      <c r="AN234"/>
      <c r="AO234"/>
      <c r="AP234"/>
      <c r="AQ234"/>
      <c r="AR234"/>
      <c r="AS234"/>
      <c r="AT234"/>
      <c r="AU234"/>
      <c r="AV234"/>
      <c r="AW234"/>
      <c r="AX234"/>
      <c r="AY234"/>
      <c r="AZ234"/>
      <c r="BA234"/>
      <c r="BB234"/>
      <c r="BC234"/>
      <c r="BD234"/>
      <c r="BE234"/>
      <c r="BF234"/>
      <c r="BG234"/>
      <c r="BH234"/>
      <c r="BI234"/>
      <c r="BJ234"/>
      <c r="BK234"/>
      <c r="BL234"/>
      <c r="BM234"/>
      <c r="BN234"/>
    </row>
    <row r="235" spans="3:66" x14ac:dyDescent="0.3">
      <c r="C235" s="253" t="s">
        <v>1354</v>
      </c>
      <c r="D235" s="244">
        <v>836</v>
      </c>
      <c r="E235" s="245">
        <v>347</v>
      </c>
      <c r="F235" s="221">
        <v>0.4150717703349282</v>
      </c>
      <c r="G235" s="219">
        <v>107</v>
      </c>
      <c r="H235" s="221">
        <v>0.12799043062200957</v>
      </c>
      <c r="I235" s="219">
        <v>454</v>
      </c>
      <c r="J235" s="221">
        <v>0.5430622009569378</v>
      </c>
      <c r="K235" s="249">
        <v>31</v>
      </c>
      <c r="L235" s="248">
        <v>6</v>
      </c>
      <c r="M235" s="208">
        <v>0.19354838709677419</v>
      </c>
      <c r="N235" s="236">
        <v>0</v>
      </c>
      <c r="O235" s="208">
        <v>0</v>
      </c>
      <c r="P235" s="236">
        <v>6</v>
      </c>
      <c r="Q235" s="208">
        <v>0.19354838709677419</v>
      </c>
      <c r="R235" s="228">
        <v>798</v>
      </c>
      <c r="S235" s="251">
        <v>340</v>
      </c>
      <c r="T235" s="211">
        <v>0.42606516290726815</v>
      </c>
      <c r="U235" s="239">
        <v>107</v>
      </c>
      <c r="V235" s="323">
        <v>0.13408521303258145</v>
      </c>
      <c r="W235" s="239">
        <v>447</v>
      </c>
      <c r="X235" s="211">
        <v>0.56015037593984962</v>
      </c>
      <c r="Y235"/>
      <c r="AA235"/>
      <c r="AC235"/>
      <c r="AE235"/>
      <c r="AG235"/>
      <c r="AI235"/>
      <c r="AK235"/>
      <c r="AL235"/>
      <c r="AM235"/>
      <c r="AN235"/>
      <c r="AO235"/>
      <c r="AP235"/>
      <c r="AQ235"/>
      <c r="AR235"/>
      <c r="AS235"/>
      <c r="AT235"/>
      <c r="AU235"/>
      <c r="AV235"/>
      <c r="AW235"/>
      <c r="AX235"/>
      <c r="AY235"/>
      <c r="AZ235"/>
      <c r="BA235"/>
      <c r="BB235"/>
      <c r="BC235"/>
      <c r="BD235"/>
      <c r="BE235"/>
      <c r="BF235"/>
      <c r="BG235"/>
      <c r="BH235"/>
      <c r="BI235"/>
      <c r="BJ235"/>
      <c r="BK235"/>
      <c r="BL235"/>
      <c r="BM235"/>
      <c r="BN235"/>
    </row>
    <row r="236" spans="3:66" x14ac:dyDescent="0.3">
      <c r="C236" s="253" t="s">
        <v>1355</v>
      </c>
      <c r="D236" s="244">
        <v>677</v>
      </c>
      <c r="E236" s="245">
        <v>364</v>
      </c>
      <c r="F236" s="221">
        <v>0.53766617429837515</v>
      </c>
      <c r="G236" s="219">
        <v>126</v>
      </c>
      <c r="H236" s="221">
        <v>0.18611521418020679</v>
      </c>
      <c r="I236" s="219">
        <v>490</v>
      </c>
      <c r="J236" s="221">
        <v>0.72378138847858198</v>
      </c>
      <c r="K236" s="249">
        <v>20</v>
      </c>
      <c r="L236" s="248">
        <v>3</v>
      </c>
      <c r="M236" s="208">
        <v>0.15</v>
      </c>
      <c r="N236" s="236">
        <v>0</v>
      </c>
      <c r="O236" s="208">
        <v>0</v>
      </c>
      <c r="P236" s="236">
        <v>3</v>
      </c>
      <c r="Q236" s="208">
        <v>0.15</v>
      </c>
      <c r="R236" s="228">
        <v>656</v>
      </c>
      <c r="S236" s="251">
        <v>360</v>
      </c>
      <c r="T236" s="211">
        <v>0.54878048780487809</v>
      </c>
      <c r="U236" s="239">
        <v>126</v>
      </c>
      <c r="V236" s="323">
        <v>0.19207317073170732</v>
      </c>
      <c r="W236" s="239">
        <v>486</v>
      </c>
      <c r="X236" s="211">
        <v>0.74085365853658536</v>
      </c>
      <c r="Y236"/>
      <c r="AA236"/>
      <c r="AC236"/>
      <c r="AE236"/>
      <c r="AG236"/>
      <c r="AI236"/>
      <c r="AK236"/>
      <c r="AL236"/>
      <c r="AM236"/>
      <c r="AN236"/>
      <c r="AO236"/>
      <c r="AP236"/>
      <c r="AQ236"/>
      <c r="AR236"/>
      <c r="AS236"/>
      <c r="AT236"/>
      <c r="AU236"/>
      <c r="AV236"/>
      <c r="AW236"/>
      <c r="AX236"/>
      <c r="AY236"/>
      <c r="AZ236"/>
      <c r="BA236"/>
      <c r="BB236"/>
      <c r="BC236"/>
      <c r="BD236"/>
      <c r="BE236"/>
      <c r="BF236"/>
      <c r="BG236"/>
      <c r="BH236"/>
      <c r="BI236"/>
      <c r="BJ236"/>
      <c r="BK236"/>
      <c r="BL236"/>
      <c r="BM236"/>
      <c r="BN236"/>
    </row>
    <row r="237" spans="3:66" x14ac:dyDescent="0.3">
      <c r="C237" s="253" t="s">
        <v>1356</v>
      </c>
      <c r="D237" s="244">
        <v>655</v>
      </c>
      <c r="E237" s="245">
        <v>364</v>
      </c>
      <c r="F237" s="221">
        <v>0.55572519083969463</v>
      </c>
      <c r="G237" s="219">
        <v>80</v>
      </c>
      <c r="H237" s="221">
        <v>0.12213740458015267</v>
      </c>
      <c r="I237" s="219">
        <v>444</v>
      </c>
      <c r="J237" s="221">
        <v>0.67786259541984728</v>
      </c>
      <c r="K237" s="249">
        <v>32</v>
      </c>
      <c r="L237" s="248">
        <v>9</v>
      </c>
      <c r="M237" s="208">
        <v>0.28125</v>
      </c>
      <c r="N237" s="236">
        <v>3</v>
      </c>
      <c r="O237" s="208">
        <v>9.375E-2</v>
      </c>
      <c r="P237" s="236">
        <v>12</v>
      </c>
      <c r="Q237" s="208">
        <v>0.375</v>
      </c>
      <c r="R237" s="228">
        <v>612</v>
      </c>
      <c r="S237" s="251">
        <v>355</v>
      </c>
      <c r="T237" s="211">
        <v>0.58006535947712423</v>
      </c>
      <c r="U237" s="239">
        <v>77</v>
      </c>
      <c r="V237" s="323">
        <v>0.12581699346405228</v>
      </c>
      <c r="W237" s="239">
        <v>432</v>
      </c>
      <c r="X237" s="211">
        <v>0.70588235294117652</v>
      </c>
      <c r="Y237"/>
      <c r="AA237"/>
      <c r="AC237"/>
      <c r="AE237"/>
      <c r="AG237"/>
      <c r="AI237"/>
      <c r="AK237"/>
      <c r="AL237"/>
      <c r="AM237"/>
      <c r="AN237"/>
      <c r="AO237"/>
      <c r="AP237"/>
      <c r="AQ237"/>
      <c r="AR237"/>
      <c r="AS237"/>
      <c r="AT237"/>
      <c r="AU237"/>
      <c r="AV237"/>
      <c r="AW237"/>
      <c r="AX237"/>
      <c r="AY237"/>
      <c r="AZ237"/>
      <c r="BA237"/>
      <c r="BB237"/>
      <c r="BC237"/>
      <c r="BD237"/>
      <c r="BE237"/>
      <c r="BF237"/>
      <c r="BG237"/>
      <c r="BH237"/>
      <c r="BI237"/>
      <c r="BJ237"/>
      <c r="BK237"/>
      <c r="BL237"/>
      <c r="BM237"/>
      <c r="BN237"/>
    </row>
    <row r="238" spans="3:66" x14ac:dyDescent="0.3">
      <c r="C238" s="253" t="s">
        <v>1357</v>
      </c>
      <c r="D238" s="244">
        <v>444</v>
      </c>
      <c r="E238" s="245">
        <v>205</v>
      </c>
      <c r="F238" s="221">
        <v>0.46171171171171171</v>
      </c>
      <c r="G238" s="219">
        <v>79</v>
      </c>
      <c r="H238" s="221">
        <v>0.17792792792792791</v>
      </c>
      <c r="I238" s="219">
        <v>284</v>
      </c>
      <c r="J238" s="221">
        <v>0.63963963963963966</v>
      </c>
      <c r="K238" s="249">
        <v>10</v>
      </c>
      <c r="L238" s="248">
        <v>2</v>
      </c>
      <c r="M238" s="208">
        <v>0.2</v>
      </c>
      <c r="N238" s="236">
        <v>1</v>
      </c>
      <c r="O238" s="208">
        <v>0.1</v>
      </c>
      <c r="P238" s="236">
        <v>3</v>
      </c>
      <c r="Q238" s="208">
        <v>0.3</v>
      </c>
      <c r="R238" s="228">
        <v>423</v>
      </c>
      <c r="S238" s="251">
        <v>202</v>
      </c>
      <c r="T238" s="211">
        <v>0.47754137115839246</v>
      </c>
      <c r="U238" s="239">
        <v>75</v>
      </c>
      <c r="V238" s="323">
        <v>0.1773049645390071</v>
      </c>
      <c r="W238" s="239">
        <v>277</v>
      </c>
      <c r="X238" s="211">
        <v>0.65484633569739947</v>
      </c>
      <c r="Y238"/>
      <c r="AA238"/>
      <c r="AC238"/>
      <c r="AE238"/>
      <c r="AG238"/>
      <c r="AI238"/>
      <c r="AK238"/>
      <c r="AL238"/>
      <c r="AM238"/>
      <c r="AN238"/>
      <c r="AO238"/>
      <c r="AP238"/>
      <c r="AQ238"/>
      <c r="AR238"/>
      <c r="AS238"/>
      <c r="AT238"/>
      <c r="AU238"/>
      <c r="AV238"/>
      <c r="AW238"/>
      <c r="AX238"/>
      <c r="AY238"/>
      <c r="AZ238"/>
      <c r="BA238"/>
      <c r="BB238"/>
      <c r="BC238"/>
      <c r="BD238"/>
      <c r="BE238"/>
      <c r="BF238"/>
      <c r="BG238"/>
      <c r="BH238"/>
      <c r="BI238"/>
      <c r="BJ238"/>
      <c r="BK238"/>
      <c r="BL238"/>
      <c r="BM238"/>
      <c r="BN238"/>
    </row>
    <row r="239" spans="3:66" x14ac:dyDescent="0.3">
      <c r="C239" s="253" t="s">
        <v>1358</v>
      </c>
      <c r="D239" s="244">
        <v>443</v>
      </c>
      <c r="E239" s="245">
        <v>239</v>
      </c>
      <c r="F239" s="221">
        <v>0.53950338600451464</v>
      </c>
      <c r="G239" s="219">
        <v>76</v>
      </c>
      <c r="H239" s="221">
        <v>0.17155756207674944</v>
      </c>
      <c r="I239" s="219">
        <v>315</v>
      </c>
      <c r="J239" s="221">
        <v>0.71106094808126408</v>
      </c>
      <c r="K239" s="249">
        <v>21</v>
      </c>
      <c r="L239" s="248">
        <v>10</v>
      </c>
      <c r="M239" s="208">
        <v>0.47619047619047616</v>
      </c>
      <c r="N239" s="236">
        <v>1</v>
      </c>
      <c r="O239" s="208">
        <v>4.7619047619047616E-2</v>
      </c>
      <c r="P239" s="236">
        <v>11</v>
      </c>
      <c r="Q239" s="208">
        <v>0.52380952380952384</v>
      </c>
      <c r="R239" s="228">
        <v>419</v>
      </c>
      <c r="S239" s="251">
        <v>228</v>
      </c>
      <c r="T239" s="211">
        <v>0.54415274463007157</v>
      </c>
      <c r="U239" s="239">
        <v>75</v>
      </c>
      <c r="V239" s="323">
        <v>0.17899761336515513</v>
      </c>
      <c r="W239" s="239">
        <v>303</v>
      </c>
      <c r="X239" s="211">
        <v>0.72315035799522676</v>
      </c>
      <c r="Y239"/>
      <c r="AA239"/>
      <c r="AC239"/>
      <c r="AE239"/>
      <c r="AG239"/>
      <c r="AI239"/>
      <c r="AK239"/>
      <c r="AL239"/>
      <c r="AM239"/>
      <c r="AN239"/>
      <c r="AO239"/>
      <c r="AP239"/>
      <c r="AQ239"/>
      <c r="AR239"/>
      <c r="AS239"/>
      <c r="AT239"/>
      <c r="AU239"/>
      <c r="AV239"/>
      <c r="AW239"/>
      <c r="AX239"/>
      <c r="AY239"/>
      <c r="AZ239"/>
      <c r="BA239"/>
      <c r="BB239"/>
      <c r="BC239"/>
      <c r="BD239"/>
      <c r="BE239"/>
      <c r="BF239"/>
      <c r="BG239"/>
      <c r="BH239"/>
      <c r="BI239"/>
      <c r="BJ239"/>
      <c r="BK239"/>
      <c r="BL239"/>
      <c r="BM239"/>
      <c r="BN239"/>
    </row>
    <row r="240" spans="3:66" x14ac:dyDescent="0.3">
      <c r="C240" s="253" t="s">
        <v>1359</v>
      </c>
      <c r="D240" s="244">
        <v>677</v>
      </c>
      <c r="E240" s="245">
        <v>363</v>
      </c>
      <c r="F240" s="221">
        <v>0.53618906942392908</v>
      </c>
      <c r="G240" s="219">
        <v>106</v>
      </c>
      <c r="H240" s="221">
        <v>0.15657311669128507</v>
      </c>
      <c r="I240" s="219">
        <v>469</v>
      </c>
      <c r="J240" s="221">
        <v>0.69276218611521423</v>
      </c>
      <c r="K240" s="249">
        <v>37</v>
      </c>
      <c r="L240" s="248">
        <v>16</v>
      </c>
      <c r="M240" s="208">
        <v>0.43243243243243246</v>
      </c>
      <c r="N240" s="236">
        <v>4</v>
      </c>
      <c r="O240" s="208">
        <v>0.10810810810810811</v>
      </c>
      <c r="P240" s="236">
        <v>20</v>
      </c>
      <c r="Q240" s="208">
        <v>0.54054054054054057</v>
      </c>
      <c r="R240" s="228">
        <v>632</v>
      </c>
      <c r="S240" s="251">
        <v>342</v>
      </c>
      <c r="T240" s="211">
        <v>0.54113924050632911</v>
      </c>
      <c r="U240" s="239">
        <v>100</v>
      </c>
      <c r="V240" s="323">
        <v>0.15822784810126583</v>
      </c>
      <c r="W240" s="239">
        <v>442</v>
      </c>
      <c r="X240" s="211">
        <v>0.69936708860759489</v>
      </c>
      <c r="Y240"/>
      <c r="AA240"/>
      <c r="AC240"/>
      <c r="AE240"/>
      <c r="AG240"/>
      <c r="AI240"/>
      <c r="AK240"/>
      <c r="AL240"/>
      <c r="AM240"/>
      <c r="AN240"/>
      <c r="AO240"/>
      <c r="AP240"/>
      <c r="AQ240"/>
      <c r="AR240"/>
      <c r="AS240"/>
      <c r="AT240"/>
      <c r="AU240"/>
      <c r="AV240"/>
      <c r="AW240"/>
      <c r="AX240"/>
      <c r="AY240"/>
      <c r="AZ240"/>
      <c r="BA240"/>
      <c r="BB240"/>
      <c r="BC240"/>
      <c r="BD240"/>
      <c r="BE240"/>
      <c r="BF240"/>
      <c r="BG240"/>
      <c r="BH240"/>
      <c r="BI240"/>
      <c r="BJ240"/>
      <c r="BK240"/>
      <c r="BL240"/>
      <c r="BM240"/>
      <c r="BN240"/>
    </row>
    <row r="241" spans="3:66" x14ac:dyDescent="0.3">
      <c r="C241" s="252" t="s">
        <v>248</v>
      </c>
      <c r="D241" s="244">
        <v>3910</v>
      </c>
      <c r="E241" s="245">
        <v>1830</v>
      </c>
      <c r="F241" s="221">
        <v>0.4680306905370844</v>
      </c>
      <c r="G241" s="219">
        <v>686</v>
      </c>
      <c r="H241" s="221">
        <v>0.17544757033248082</v>
      </c>
      <c r="I241" s="219">
        <v>2516</v>
      </c>
      <c r="J241" s="221">
        <v>0.64347826086956517</v>
      </c>
      <c r="K241" s="249">
        <v>257</v>
      </c>
      <c r="L241" s="248">
        <v>72</v>
      </c>
      <c r="M241" s="208">
        <v>0.28015564202334631</v>
      </c>
      <c r="N241" s="236">
        <v>11</v>
      </c>
      <c r="O241" s="208">
        <v>4.2801556420233464E-2</v>
      </c>
      <c r="P241" s="236">
        <v>83</v>
      </c>
      <c r="Q241" s="208">
        <v>0.32295719844357978</v>
      </c>
      <c r="R241" s="228">
        <v>3616</v>
      </c>
      <c r="S241" s="251">
        <v>1752</v>
      </c>
      <c r="T241" s="211">
        <v>0.48451327433628316</v>
      </c>
      <c r="U241" s="239">
        <v>668</v>
      </c>
      <c r="V241" s="323">
        <v>0.18473451327433629</v>
      </c>
      <c r="W241" s="239">
        <v>2420</v>
      </c>
      <c r="X241" s="211">
        <v>0.66924778761061943</v>
      </c>
      <c r="Y241"/>
      <c r="AA241"/>
      <c r="AC241"/>
      <c r="AE241"/>
      <c r="AG241"/>
      <c r="AI241"/>
      <c r="AK241"/>
      <c r="AL241"/>
      <c r="AM241"/>
      <c r="AN241"/>
      <c r="AO241"/>
      <c r="AP241"/>
      <c r="AQ241"/>
      <c r="AR241"/>
      <c r="AS241"/>
      <c r="AT241"/>
      <c r="AU241"/>
      <c r="AV241"/>
      <c r="AW241"/>
      <c r="AX241"/>
      <c r="AY241"/>
      <c r="AZ241"/>
      <c r="BA241"/>
      <c r="BB241"/>
      <c r="BC241"/>
      <c r="BD241"/>
      <c r="BE241"/>
      <c r="BF241"/>
      <c r="BG241"/>
      <c r="BH241"/>
      <c r="BI241"/>
      <c r="BJ241"/>
      <c r="BK241"/>
      <c r="BL241"/>
      <c r="BM241"/>
      <c r="BN241"/>
    </row>
    <row r="242" spans="3:66" x14ac:dyDescent="0.3">
      <c r="C242" s="253" t="s">
        <v>1361</v>
      </c>
      <c r="D242" s="244">
        <v>238</v>
      </c>
      <c r="E242" s="245">
        <v>110</v>
      </c>
      <c r="F242" s="221">
        <v>0.46218487394957986</v>
      </c>
      <c r="G242" s="219">
        <v>54</v>
      </c>
      <c r="H242" s="221">
        <v>0.22689075630252101</v>
      </c>
      <c r="I242" s="219">
        <v>164</v>
      </c>
      <c r="J242" s="221">
        <v>0.68907563025210083</v>
      </c>
      <c r="K242" s="249">
        <v>8</v>
      </c>
      <c r="L242" s="248">
        <v>3</v>
      </c>
      <c r="M242" s="208">
        <v>0.375</v>
      </c>
      <c r="N242" s="236">
        <v>1</v>
      </c>
      <c r="O242" s="208">
        <v>0.125</v>
      </c>
      <c r="P242" s="236">
        <v>4</v>
      </c>
      <c r="Q242" s="208">
        <v>0.5</v>
      </c>
      <c r="R242" s="228">
        <v>230</v>
      </c>
      <c r="S242" s="251">
        <v>107</v>
      </c>
      <c r="T242" s="211">
        <v>0.4652173913043478</v>
      </c>
      <c r="U242" s="239">
        <v>53</v>
      </c>
      <c r="V242" s="323">
        <v>0.23043478260869565</v>
      </c>
      <c r="W242" s="239">
        <v>160</v>
      </c>
      <c r="X242" s="211">
        <v>0.69565217391304346</v>
      </c>
      <c r="Y242"/>
      <c r="AA242"/>
      <c r="AC242"/>
      <c r="AE242"/>
      <c r="AG242"/>
      <c r="AI242"/>
      <c r="AK242"/>
      <c r="AL242"/>
      <c r="AM242"/>
      <c r="AN242"/>
      <c r="AO242"/>
      <c r="AP242"/>
      <c r="AQ242"/>
      <c r="AR242"/>
      <c r="AS242"/>
      <c r="AT242"/>
      <c r="AU242"/>
      <c r="AV242"/>
      <c r="AW242"/>
      <c r="AX242"/>
      <c r="AY242"/>
      <c r="AZ242"/>
      <c r="BA242"/>
      <c r="BB242"/>
      <c r="BC242"/>
      <c r="BD242"/>
      <c r="BE242"/>
      <c r="BF242"/>
      <c r="BG242"/>
      <c r="BH242"/>
      <c r="BI242"/>
      <c r="BJ242"/>
      <c r="BK242"/>
      <c r="BL242"/>
      <c r="BM242"/>
      <c r="BN242"/>
    </row>
    <row r="243" spans="3:66" x14ac:dyDescent="0.3">
      <c r="C243" s="253" t="s">
        <v>1360</v>
      </c>
      <c r="D243" s="244">
        <v>888</v>
      </c>
      <c r="E243" s="245">
        <v>488</v>
      </c>
      <c r="F243" s="221">
        <v>0.5495495495495496</v>
      </c>
      <c r="G243" s="219">
        <v>144</v>
      </c>
      <c r="H243" s="221">
        <v>0.16216216216216217</v>
      </c>
      <c r="I243" s="219">
        <v>632</v>
      </c>
      <c r="J243" s="221">
        <v>0.71171171171171166</v>
      </c>
      <c r="K243" s="249">
        <v>32</v>
      </c>
      <c r="L243" s="248">
        <v>6</v>
      </c>
      <c r="M243" s="208">
        <v>0.1875</v>
      </c>
      <c r="N243" s="236">
        <v>0</v>
      </c>
      <c r="O243" s="208">
        <v>0</v>
      </c>
      <c r="P243" s="236">
        <v>6</v>
      </c>
      <c r="Q243" s="208">
        <v>0.1875</v>
      </c>
      <c r="R243" s="228">
        <v>845</v>
      </c>
      <c r="S243" s="251">
        <v>481</v>
      </c>
      <c r="T243" s="211">
        <v>0.56923076923076921</v>
      </c>
      <c r="U243" s="239">
        <v>141</v>
      </c>
      <c r="V243" s="323">
        <v>0.16686390532544379</v>
      </c>
      <c r="W243" s="239">
        <v>622</v>
      </c>
      <c r="X243" s="211">
        <v>0.73609467455621302</v>
      </c>
      <c r="Y243"/>
      <c r="AA243"/>
      <c r="AC243"/>
      <c r="AE243"/>
      <c r="AG243"/>
      <c r="AI243"/>
      <c r="AK243"/>
      <c r="AL243"/>
      <c r="AM243"/>
      <c r="AN243"/>
      <c r="AO243"/>
      <c r="AP243"/>
      <c r="AQ243"/>
      <c r="AR243"/>
      <c r="AS243"/>
      <c r="AT243"/>
      <c r="AU243"/>
      <c r="AV243"/>
      <c r="AW243"/>
      <c r="AX243"/>
      <c r="AY243"/>
      <c r="AZ243"/>
      <c r="BA243"/>
      <c r="BB243"/>
      <c r="BC243"/>
      <c r="BD243"/>
      <c r="BE243"/>
      <c r="BF243"/>
      <c r="BG243"/>
      <c r="BH243"/>
      <c r="BI243"/>
      <c r="BJ243"/>
      <c r="BK243"/>
      <c r="BL243"/>
      <c r="BM243"/>
      <c r="BN243"/>
    </row>
    <row r="244" spans="3:66" x14ac:dyDescent="0.3">
      <c r="C244" s="253" t="s">
        <v>1362</v>
      </c>
      <c r="D244" s="244">
        <v>231</v>
      </c>
      <c r="E244" s="245">
        <v>93</v>
      </c>
      <c r="F244" s="221">
        <v>0.40259740259740262</v>
      </c>
      <c r="G244" s="219">
        <v>43</v>
      </c>
      <c r="H244" s="221">
        <v>0.18614718614718614</v>
      </c>
      <c r="I244" s="219">
        <v>136</v>
      </c>
      <c r="J244" s="221">
        <v>0.58874458874458879</v>
      </c>
      <c r="K244" s="249">
        <v>22</v>
      </c>
      <c r="L244" s="248">
        <v>4</v>
      </c>
      <c r="M244" s="208">
        <v>0.18181818181818182</v>
      </c>
      <c r="N244" s="236">
        <v>1</v>
      </c>
      <c r="O244" s="208">
        <v>4.5454545454545456E-2</v>
      </c>
      <c r="P244" s="236">
        <v>5</v>
      </c>
      <c r="Q244" s="208">
        <v>0.22727272727272727</v>
      </c>
      <c r="R244" s="228">
        <v>207</v>
      </c>
      <c r="S244" s="251">
        <v>88</v>
      </c>
      <c r="T244" s="211">
        <v>0.4251207729468599</v>
      </c>
      <c r="U244" s="239">
        <v>42</v>
      </c>
      <c r="V244" s="323">
        <v>0.20289855072463769</v>
      </c>
      <c r="W244" s="239">
        <v>130</v>
      </c>
      <c r="X244" s="211">
        <v>0.6280193236714976</v>
      </c>
      <c r="Y244"/>
      <c r="AA244"/>
      <c r="AC244"/>
      <c r="AE244"/>
      <c r="AG244"/>
      <c r="AI244"/>
      <c r="AK244"/>
      <c r="AL244"/>
      <c r="AM244"/>
      <c r="AN244"/>
      <c r="AO244"/>
      <c r="AP244"/>
      <c r="AQ244"/>
      <c r="AR244"/>
      <c r="AS244"/>
      <c r="AT244"/>
      <c r="AU244"/>
      <c r="AV244"/>
      <c r="AW244"/>
      <c r="AX244"/>
      <c r="AY244"/>
      <c r="AZ244"/>
      <c r="BA244"/>
      <c r="BB244"/>
      <c r="BC244"/>
      <c r="BD244"/>
      <c r="BE244"/>
      <c r="BF244"/>
      <c r="BG244"/>
      <c r="BH244"/>
      <c r="BI244"/>
      <c r="BJ244"/>
      <c r="BK244"/>
      <c r="BL244"/>
      <c r="BM244"/>
      <c r="BN244"/>
    </row>
    <row r="245" spans="3:66" x14ac:dyDescent="0.3">
      <c r="C245" s="253" t="s">
        <v>1363</v>
      </c>
      <c r="D245" s="244">
        <v>255</v>
      </c>
      <c r="E245" s="245">
        <v>126</v>
      </c>
      <c r="F245" s="221">
        <v>0.49411764705882355</v>
      </c>
      <c r="G245" s="219">
        <v>39</v>
      </c>
      <c r="H245" s="221">
        <v>0.15294117647058825</v>
      </c>
      <c r="I245" s="219">
        <v>165</v>
      </c>
      <c r="J245" s="221">
        <v>0.6470588235294118</v>
      </c>
      <c r="K245" s="249">
        <v>17</v>
      </c>
      <c r="L245" s="248">
        <v>7</v>
      </c>
      <c r="M245" s="208">
        <v>0.41176470588235292</v>
      </c>
      <c r="N245" s="236">
        <v>1</v>
      </c>
      <c r="O245" s="208">
        <v>5.8823529411764705E-2</v>
      </c>
      <c r="P245" s="236">
        <v>8</v>
      </c>
      <c r="Q245" s="208">
        <v>0.47058823529411764</v>
      </c>
      <c r="R245" s="228">
        <v>238</v>
      </c>
      <c r="S245" s="251">
        <v>119</v>
      </c>
      <c r="T245" s="211">
        <v>0.5</v>
      </c>
      <c r="U245" s="239">
        <v>38</v>
      </c>
      <c r="V245" s="323">
        <v>0.15966386554621848</v>
      </c>
      <c r="W245" s="239">
        <v>157</v>
      </c>
      <c r="X245" s="211">
        <v>0.65966386554621848</v>
      </c>
      <c r="Y245"/>
      <c r="AA245"/>
      <c r="AC245"/>
      <c r="AE245"/>
      <c r="AG245"/>
      <c r="AI245"/>
      <c r="AK245"/>
      <c r="AL245"/>
      <c r="AM245"/>
      <c r="AN245"/>
      <c r="AO245"/>
      <c r="AP245"/>
      <c r="AQ245"/>
      <c r="AR245"/>
      <c r="AS245"/>
      <c r="AT245"/>
      <c r="AU245"/>
      <c r="AV245"/>
      <c r="AW245"/>
      <c r="AX245"/>
      <c r="AY245"/>
      <c r="AZ245"/>
      <c r="BA245"/>
      <c r="BB245"/>
      <c r="BC245"/>
      <c r="BD245"/>
      <c r="BE245"/>
      <c r="BF245"/>
      <c r="BG245"/>
      <c r="BH245"/>
      <c r="BI245"/>
      <c r="BJ245"/>
      <c r="BK245"/>
      <c r="BL245"/>
      <c r="BM245"/>
      <c r="BN245"/>
    </row>
    <row r="246" spans="3:66" x14ac:dyDescent="0.3">
      <c r="C246" s="253" t="s">
        <v>1364</v>
      </c>
      <c r="D246" s="244">
        <v>313</v>
      </c>
      <c r="E246" s="245">
        <v>142</v>
      </c>
      <c r="F246" s="221">
        <v>0.45367412140575081</v>
      </c>
      <c r="G246" s="219">
        <v>47</v>
      </c>
      <c r="H246" s="221">
        <v>0.15015974440894569</v>
      </c>
      <c r="I246" s="219">
        <v>189</v>
      </c>
      <c r="J246" s="221">
        <v>0.60383386581469645</v>
      </c>
      <c r="K246" s="249">
        <v>20</v>
      </c>
      <c r="L246" s="248">
        <v>6</v>
      </c>
      <c r="M246" s="208">
        <v>0.3</v>
      </c>
      <c r="N246" s="236">
        <v>2</v>
      </c>
      <c r="O246" s="208">
        <v>0.1</v>
      </c>
      <c r="P246" s="236">
        <v>8</v>
      </c>
      <c r="Q246" s="208">
        <v>0.4</v>
      </c>
      <c r="R246" s="228">
        <v>290</v>
      </c>
      <c r="S246" s="251">
        <v>136</v>
      </c>
      <c r="T246" s="211">
        <v>0.4689655172413793</v>
      </c>
      <c r="U246" s="239">
        <v>45</v>
      </c>
      <c r="V246" s="323">
        <v>0.15517241379310345</v>
      </c>
      <c r="W246" s="239">
        <v>181</v>
      </c>
      <c r="X246" s="211">
        <v>0.62413793103448278</v>
      </c>
      <c r="Y246"/>
      <c r="AA246"/>
      <c r="AC246"/>
      <c r="AE246"/>
      <c r="AG246"/>
      <c r="AI246"/>
      <c r="AK246"/>
      <c r="AL246"/>
      <c r="AM246"/>
      <c r="AN246"/>
      <c r="AO246"/>
      <c r="AP246"/>
      <c r="AQ246"/>
      <c r="AR246"/>
      <c r="AS246"/>
      <c r="AT246"/>
      <c r="AU246"/>
      <c r="AV246"/>
      <c r="AW246"/>
      <c r="AX246"/>
      <c r="AY246"/>
      <c r="AZ246"/>
      <c r="BA246"/>
      <c r="BB246"/>
      <c r="BC246"/>
      <c r="BD246"/>
      <c r="BE246"/>
      <c r="BF246"/>
      <c r="BG246"/>
      <c r="BH246"/>
      <c r="BI246"/>
      <c r="BJ246"/>
      <c r="BK246"/>
      <c r="BL246"/>
      <c r="BM246"/>
      <c r="BN246"/>
    </row>
    <row r="247" spans="3:66" x14ac:dyDescent="0.3">
      <c r="C247" s="253" t="s">
        <v>1365</v>
      </c>
      <c r="D247" s="244">
        <v>481</v>
      </c>
      <c r="E247" s="245">
        <v>236</v>
      </c>
      <c r="F247" s="221">
        <v>0.49064449064449067</v>
      </c>
      <c r="G247" s="219">
        <v>97</v>
      </c>
      <c r="H247" s="221">
        <v>0.20166320166320167</v>
      </c>
      <c r="I247" s="219">
        <v>333</v>
      </c>
      <c r="J247" s="221">
        <v>0.69230769230769229</v>
      </c>
      <c r="K247" s="249">
        <v>32</v>
      </c>
      <c r="L247" s="248">
        <v>14</v>
      </c>
      <c r="M247" s="208">
        <v>0.4375</v>
      </c>
      <c r="N247" s="236">
        <v>2</v>
      </c>
      <c r="O247" s="208">
        <v>6.25E-2</v>
      </c>
      <c r="P247" s="236">
        <v>16</v>
      </c>
      <c r="Q247" s="208">
        <v>0.5</v>
      </c>
      <c r="R247" s="228">
        <v>446</v>
      </c>
      <c r="S247" s="251">
        <v>221</v>
      </c>
      <c r="T247" s="211">
        <v>0.49551569506726456</v>
      </c>
      <c r="U247" s="239">
        <v>95</v>
      </c>
      <c r="V247" s="323">
        <v>0.21300448430493274</v>
      </c>
      <c r="W247" s="239">
        <v>316</v>
      </c>
      <c r="X247" s="211">
        <v>0.70852017937219736</v>
      </c>
      <c r="Y247"/>
      <c r="AA247"/>
      <c r="AC247"/>
      <c r="AE247"/>
      <c r="AG247"/>
      <c r="AI247"/>
      <c r="AK247"/>
      <c r="AL247"/>
      <c r="AM247"/>
      <c r="AN247"/>
      <c r="AO247"/>
      <c r="AP247"/>
      <c r="AQ247"/>
      <c r="AR247"/>
      <c r="AS247"/>
      <c r="AT247"/>
      <c r="AU247"/>
      <c r="AV247"/>
      <c r="AW247"/>
      <c r="AX247"/>
      <c r="AY247"/>
      <c r="AZ247"/>
      <c r="BA247"/>
      <c r="BB247"/>
      <c r="BC247"/>
      <c r="BD247"/>
      <c r="BE247"/>
      <c r="BF247"/>
      <c r="BG247"/>
      <c r="BH247"/>
      <c r="BI247"/>
      <c r="BJ247"/>
      <c r="BK247"/>
      <c r="BL247"/>
      <c r="BM247"/>
      <c r="BN247"/>
    </row>
    <row r="248" spans="3:66" x14ac:dyDescent="0.3">
      <c r="C248" s="253" t="s">
        <v>1366</v>
      </c>
      <c r="D248" s="244">
        <v>296</v>
      </c>
      <c r="E248" s="245">
        <v>132</v>
      </c>
      <c r="F248" s="221">
        <v>0.44594594594594594</v>
      </c>
      <c r="G248" s="219">
        <v>48</v>
      </c>
      <c r="H248" s="221">
        <v>0.16216216216216217</v>
      </c>
      <c r="I248" s="219">
        <v>180</v>
      </c>
      <c r="J248" s="221">
        <v>0.60810810810810811</v>
      </c>
      <c r="K248" s="249">
        <v>31</v>
      </c>
      <c r="L248" s="248">
        <v>13</v>
      </c>
      <c r="M248" s="208">
        <v>0.41935483870967744</v>
      </c>
      <c r="N248" s="236">
        <v>0</v>
      </c>
      <c r="O248" s="208">
        <v>0</v>
      </c>
      <c r="P248" s="236">
        <v>13</v>
      </c>
      <c r="Q248" s="208">
        <v>0.41935483870967744</v>
      </c>
      <c r="R248" s="228">
        <v>263</v>
      </c>
      <c r="S248" s="251">
        <v>119</v>
      </c>
      <c r="T248" s="211">
        <v>0.45247148288973382</v>
      </c>
      <c r="U248" s="239">
        <v>47</v>
      </c>
      <c r="V248" s="323">
        <v>0.17870722433460076</v>
      </c>
      <c r="W248" s="239">
        <v>166</v>
      </c>
      <c r="X248" s="211">
        <v>0.63117870722433456</v>
      </c>
      <c r="Y248"/>
      <c r="AA248"/>
      <c r="AC248"/>
      <c r="AE248"/>
      <c r="AG248"/>
      <c r="AI248"/>
      <c r="AK248"/>
      <c r="AL248"/>
      <c r="AM248"/>
      <c r="AN248"/>
      <c r="AO248"/>
      <c r="AP248"/>
      <c r="AQ248"/>
      <c r="AR248"/>
      <c r="AS248"/>
      <c r="AT248"/>
      <c r="AU248"/>
      <c r="AV248"/>
      <c r="AW248"/>
      <c r="AX248"/>
      <c r="AY248"/>
      <c r="AZ248"/>
      <c r="BA248"/>
      <c r="BB248"/>
      <c r="BC248"/>
      <c r="BD248"/>
      <c r="BE248"/>
      <c r="BF248"/>
      <c r="BG248"/>
      <c r="BH248"/>
      <c r="BI248"/>
      <c r="BJ248"/>
      <c r="BK248"/>
      <c r="BL248"/>
      <c r="BM248"/>
      <c r="BN248"/>
    </row>
    <row r="249" spans="3:66" x14ac:dyDescent="0.3">
      <c r="C249" s="253" t="s">
        <v>1367</v>
      </c>
      <c r="D249" s="244">
        <v>356</v>
      </c>
      <c r="E249" s="245">
        <v>159</v>
      </c>
      <c r="F249" s="221">
        <v>0.44662921348314605</v>
      </c>
      <c r="G249" s="219">
        <v>48</v>
      </c>
      <c r="H249" s="221">
        <v>0.1348314606741573</v>
      </c>
      <c r="I249" s="219">
        <v>207</v>
      </c>
      <c r="J249" s="221">
        <v>0.5814606741573034</v>
      </c>
      <c r="K249" s="249">
        <v>26</v>
      </c>
      <c r="L249" s="248">
        <v>5</v>
      </c>
      <c r="M249" s="208">
        <v>0.19230769230769232</v>
      </c>
      <c r="N249" s="236">
        <v>1</v>
      </c>
      <c r="O249" s="208">
        <v>3.8461538461538464E-2</v>
      </c>
      <c r="P249" s="236">
        <v>6</v>
      </c>
      <c r="Q249" s="208">
        <v>0.23076923076923078</v>
      </c>
      <c r="R249" s="228">
        <v>322</v>
      </c>
      <c r="S249" s="251">
        <v>152</v>
      </c>
      <c r="T249" s="211">
        <v>0.47204968944099379</v>
      </c>
      <c r="U249" s="239">
        <v>45</v>
      </c>
      <c r="V249" s="323">
        <v>0.13975155279503104</v>
      </c>
      <c r="W249" s="239">
        <v>197</v>
      </c>
      <c r="X249" s="211">
        <v>0.61180124223602483</v>
      </c>
      <c r="Y249"/>
      <c r="AA249"/>
      <c r="AC249"/>
      <c r="AE249"/>
      <c r="AG249"/>
      <c r="AI249"/>
      <c r="AK249"/>
      <c r="AL249"/>
      <c r="AM249"/>
      <c r="AN249"/>
      <c r="AO249"/>
      <c r="AP249"/>
      <c r="AQ249"/>
      <c r="AR249"/>
      <c r="AS249"/>
      <c r="AT249"/>
      <c r="AU249"/>
      <c r="AV249"/>
      <c r="AW249"/>
      <c r="AX249"/>
      <c r="AY249"/>
      <c r="AZ249"/>
      <c r="BA249"/>
      <c r="BB249"/>
      <c r="BC249"/>
      <c r="BD249"/>
      <c r="BE249"/>
      <c r="BF249"/>
      <c r="BG249"/>
      <c r="BH249"/>
      <c r="BI249"/>
      <c r="BJ249"/>
      <c r="BK249"/>
      <c r="BL249"/>
      <c r="BM249"/>
      <c r="BN249"/>
    </row>
    <row r="250" spans="3:66" x14ac:dyDescent="0.3">
      <c r="C250" s="253" t="s">
        <v>1368</v>
      </c>
      <c r="D250" s="244">
        <v>416</v>
      </c>
      <c r="E250" s="245">
        <v>187</v>
      </c>
      <c r="F250" s="221">
        <v>0.44951923076923078</v>
      </c>
      <c r="G250" s="219">
        <v>77</v>
      </c>
      <c r="H250" s="221">
        <v>0.18509615384615385</v>
      </c>
      <c r="I250" s="219">
        <v>264</v>
      </c>
      <c r="J250" s="221">
        <v>0.63461538461538458</v>
      </c>
      <c r="K250" s="249">
        <v>32</v>
      </c>
      <c r="L250" s="248">
        <v>9</v>
      </c>
      <c r="M250" s="208">
        <v>0.28125</v>
      </c>
      <c r="N250" s="236">
        <v>1</v>
      </c>
      <c r="O250" s="208">
        <v>3.125E-2</v>
      </c>
      <c r="P250" s="236">
        <v>10</v>
      </c>
      <c r="Q250" s="208">
        <v>0.3125</v>
      </c>
      <c r="R250" s="228">
        <v>381</v>
      </c>
      <c r="S250" s="251">
        <v>177</v>
      </c>
      <c r="T250" s="211">
        <v>0.46456692913385828</v>
      </c>
      <c r="U250" s="239">
        <v>76</v>
      </c>
      <c r="V250" s="323">
        <v>0.1994750656167979</v>
      </c>
      <c r="W250" s="239">
        <v>253</v>
      </c>
      <c r="X250" s="211">
        <v>0.66404199475065617</v>
      </c>
      <c r="Y250"/>
      <c r="AA250"/>
      <c r="AC250"/>
      <c r="AE250"/>
      <c r="AG250"/>
      <c r="AI250"/>
      <c r="AK250"/>
      <c r="AL250"/>
      <c r="AM250"/>
      <c r="AN250"/>
      <c r="AO250"/>
      <c r="AP250"/>
      <c r="AQ250"/>
      <c r="AR250"/>
      <c r="AS250"/>
      <c r="AT250"/>
      <c r="AU250"/>
      <c r="AV250"/>
      <c r="AW250"/>
      <c r="AX250"/>
      <c r="AY250"/>
      <c r="AZ250"/>
      <c r="BA250"/>
      <c r="BB250"/>
      <c r="BC250"/>
      <c r="BD250"/>
      <c r="BE250"/>
      <c r="BF250"/>
      <c r="BG250"/>
      <c r="BH250"/>
      <c r="BI250"/>
      <c r="BJ250"/>
      <c r="BK250"/>
      <c r="BL250"/>
      <c r="BM250"/>
      <c r="BN250"/>
    </row>
    <row r="251" spans="3:66" x14ac:dyDescent="0.3">
      <c r="C251" s="253" t="s">
        <v>1369</v>
      </c>
      <c r="D251" s="244">
        <v>436</v>
      </c>
      <c r="E251" s="245">
        <v>157</v>
      </c>
      <c r="F251" s="221">
        <v>0.36009174311926606</v>
      </c>
      <c r="G251" s="219">
        <v>89</v>
      </c>
      <c r="H251" s="221">
        <v>0.20412844036697247</v>
      </c>
      <c r="I251" s="219">
        <v>246</v>
      </c>
      <c r="J251" s="221">
        <v>0.56422018348623848</v>
      </c>
      <c r="K251" s="249">
        <v>37</v>
      </c>
      <c r="L251" s="248">
        <v>5</v>
      </c>
      <c r="M251" s="208">
        <v>0.13513513513513514</v>
      </c>
      <c r="N251" s="236">
        <v>2</v>
      </c>
      <c r="O251" s="208">
        <v>5.4054054054054057E-2</v>
      </c>
      <c r="P251" s="236">
        <v>7</v>
      </c>
      <c r="Q251" s="208">
        <v>0.1891891891891892</v>
      </c>
      <c r="R251" s="228">
        <v>394</v>
      </c>
      <c r="S251" s="251">
        <v>152</v>
      </c>
      <c r="T251" s="211">
        <v>0.38578680203045684</v>
      </c>
      <c r="U251" s="239">
        <v>86</v>
      </c>
      <c r="V251" s="323">
        <v>0.21827411167512689</v>
      </c>
      <c r="W251" s="239">
        <v>238</v>
      </c>
      <c r="X251" s="211">
        <v>0.60406091370558379</v>
      </c>
      <c r="Y251"/>
      <c r="AA251"/>
      <c r="AC251"/>
      <c r="AE251"/>
      <c r="AG251"/>
      <c r="AI251"/>
      <c r="AK251"/>
      <c r="AL251"/>
      <c r="AM251"/>
      <c r="AN251"/>
      <c r="AO251"/>
      <c r="AP251"/>
      <c r="AQ251"/>
      <c r="AR251"/>
      <c r="AS251"/>
      <c r="AT251"/>
      <c r="AU251"/>
      <c r="AV251"/>
      <c r="AW251"/>
      <c r="AX251"/>
      <c r="AY251"/>
      <c r="AZ251"/>
      <c r="BA251"/>
      <c r="BB251"/>
      <c r="BC251"/>
      <c r="BD251"/>
      <c r="BE251"/>
      <c r="BF251"/>
      <c r="BG251"/>
      <c r="BH251"/>
      <c r="BI251"/>
      <c r="BJ251"/>
      <c r="BK251"/>
      <c r="BL251"/>
      <c r="BM251"/>
      <c r="BN251"/>
    </row>
    <row r="252" spans="3:66" x14ac:dyDescent="0.3">
      <c r="C252" s="241" t="s">
        <v>130</v>
      </c>
      <c r="D252" s="244">
        <v>21232</v>
      </c>
      <c r="E252" s="245">
        <v>12284</v>
      </c>
      <c r="F252" s="221">
        <v>0.57856066314996235</v>
      </c>
      <c r="G252" s="219">
        <v>3280</v>
      </c>
      <c r="H252" s="221">
        <v>0.15448379804069329</v>
      </c>
      <c r="I252" s="219">
        <v>15564</v>
      </c>
      <c r="J252" s="221">
        <v>0.73304446119065558</v>
      </c>
      <c r="K252" s="249">
        <v>885</v>
      </c>
      <c r="L252" s="248">
        <v>164</v>
      </c>
      <c r="M252" s="208">
        <v>0.18531073446327684</v>
      </c>
      <c r="N252" s="236">
        <v>29</v>
      </c>
      <c r="O252" s="208">
        <v>3.2768361581920903E-2</v>
      </c>
      <c r="P252" s="236">
        <v>193</v>
      </c>
      <c r="Q252" s="208">
        <v>0.21807909604519773</v>
      </c>
      <c r="R252" s="228">
        <v>20173</v>
      </c>
      <c r="S252" s="251">
        <v>12074</v>
      </c>
      <c r="T252" s="211">
        <v>0.59852277797055475</v>
      </c>
      <c r="U252" s="239">
        <v>3236</v>
      </c>
      <c r="V252" s="323">
        <v>0.16041243245922768</v>
      </c>
      <c r="W252" s="239">
        <v>15310</v>
      </c>
      <c r="X252" s="211">
        <v>0.7589352104297824</v>
      </c>
      <c r="Y252"/>
      <c r="AA252"/>
      <c r="AC252"/>
      <c r="AE252"/>
      <c r="AG252"/>
      <c r="AI252"/>
      <c r="AK252"/>
      <c r="AL252"/>
      <c r="AM252"/>
      <c r="AN252"/>
      <c r="AO252"/>
      <c r="AP252"/>
      <c r="AQ252"/>
      <c r="AR252"/>
      <c r="AS252"/>
      <c r="AT252"/>
      <c r="AU252"/>
      <c r="AV252"/>
      <c r="AW252"/>
      <c r="AX252"/>
      <c r="AY252"/>
      <c r="AZ252"/>
      <c r="BA252"/>
      <c r="BB252"/>
      <c r="BC252"/>
      <c r="BD252"/>
      <c r="BE252"/>
      <c r="BF252"/>
      <c r="BG252"/>
      <c r="BH252"/>
      <c r="BI252"/>
      <c r="BJ252"/>
      <c r="BK252"/>
      <c r="BL252"/>
      <c r="BM252"/>
      <c r="BN252"/>
    </row>
    <row r="253" spans="3:66" x14ac:dyDescent="0.3">
      <c r="C253" s="252" t="s">
        <v>1025</v>
      </c>
      <c r="D253" s="244">
        <v>2014</v>
      </c>
      <c r="E253" s="245">
        <v>1138</v>
      </c>
      <c r="F253" s="221">
        <v>0.56504468718967227</v>
      </c>
      <c r="G253" s="219">
        <v>348</v>
      </c>
      <c r="H253" s="221">
        <v>0.17279046673286991</v>
      </c>
      <c r="I253" s="219">
        <v>1486</v>
      </c>
      <c r="J253" s="221">
        <v>0.73783515392254218</v>
      </c>
      <c r="K253" s="249">
        <v>98</v>
      </c>
      <c r="L253" s="248">
        <v>18</v>
      </c>
      <c r="M253" s="208">
        <v>0.18367346938775511</v>
      </c>
      <c r="N253" s="236">
        <v>6</v>
      </c>
      <c r="O253" s="208">
        <v>6.1224489795918366E-2</v>
      </c>
      <c r="P253" s="236">
        <v>24</v>
      </c>
      <c r="Q253" s="208">
        <v>0.24489795918367346</v>
      </c>
      <c r="R253" s="228">
        <v>1881</v>
      </c>
      <c r="S253" s="251">
        <v>1108</v>
      </c>
      <c r="T253" s="211">
        <v>0.58904837852206271</v>
      </c>
      <c r="U253" s="239">
        <v>339</v>
      </c>
      <c r="V253" s="323">
        <v>0.18022328548644337</v>
      </c>
      <c r="W253" s="239">
        <v>1447</v>
      </c>
      <c r="X253" s="211">
        <v>0.76927166400850611</v>
      </c>
      <c r="Y253"/>
      <c r="AA253"/>
      <c r="AC253"/>
      <c r="AE253"/>
      <c r="AG253"/>
      <c r="AI253"/>
      <c r="AK253"/>
      <c r="AL253"/>
      <c r="AM253"/>
      <c r="AN253"/>
      <c r="AO253"/>
      <c r="AP253"/>
      <c r="AQ253"/>
      <c r="AR253"/>
      <c r="AS253"/>
      <c r="AT253"/>
      <c r="AU253"/>
      <c r="AV253"/>
      <c r="AW253"/>
      <c r="AX253"/>
      <c r="AY253"/>
      <c r="AZ253"/>
      <c r="BA253"/>
      <c r="BB253"/>
      <c r="BC253"/>
      <c r="BD253"/>
      <c r="BE253"/>
      <c r="BF253"/>
      <c r="BG253"/>
      <c r="BH253"/>
      <c r="BI253"/>
      <c r="BJ253"/>
      <c r="BK253"/>
      <c r="BL253"/>
      <c r="BM253"/>
      <c r="BN253"/>
    </row>
    <row r="254" spans="3:66" x14ac:dyDescent="0.3">
      <c r="C254" s="253" t="s">
        <v>1370</v>
      </c>
      <c r="D254" s="244">
        <v>197</v>
      </c>
      <c r="E254" s="245">
        <v>121</v>
      </c>
      <c r="F254" s="221">
        <v>0.6142131979695431</v>
      </c>
      <c r="G254" s="219">
        <v>31</v>
      </c>
      <c r="H254" s="221">
        <v>0.15736040609137056</v>
      </c>
      <c r="I254" s="219">
        <v>152</v>
      </c>
      <c r="J254" s="221">
        <v>0.77157360406091369</v>
      </c>
      <c r="K254" s="249">
        <v>12</v>
      </c>
      <c r="L254" s="248">
        <v>2</v>
      </c>
      <c r="M254" s="208">
        <v>0.16666666666666666</v>
      </c>
      <c r="N254" s="236">
        <v>2</v>
      </c>
      <c r="O254" s="208">
        <v>0.16666666666666666</v>
      </c>
      <c r="P254" s="236">
        <v>4</v>
      </c>
      <c r="Q254" s="208">
        <v>0.33333333333333331</v>
      </c>
      <c r="R254" s="228">
        <v>184</v>
      </c>
      <c r="S254" s="251">
        <v>119</v>
      </c>
      <c r="T254" s="211">
        <v>0.64673913043478259</v>
      </c>
      <c r="U254" s="239">
        <v>29</v>
      </c>
      <c r="V254" s="323">
        <v>0.15760869565217392</v>
      </c>
      <c r="W254" s="239">
        <v>148</v>
      </c>
      <c r="X254" s="211">
        <v>0.80434782608695654</v>
      </c>
      <c r="Y254"/>
      <c r="AA254"/>
      <c r="AC254"/>
      <c r="AE254"/>
      <c r="AG254"/>
      <c r="AI254"/>
      <c r="AK254"/>
      <c r="AL254"/>
      <c r="AM254"/>
      <c r="AN254"/>
      <c r="AO254"/>
      <c r="AP254"/>
      <c r="AQ254"/>
      <c r="AR254"/>
      <c r="AS254"/>
      <c r="AT254"/>
      <c r="AU254"/>
      <c r="AV254"/>
      <c r="AW254"/>
      <c r="AX254"/>
      <c r="AY254"/>
      <c r="AZ254"/>
      <c r="BA254"/>
      <c r="BB254"/>
      <c r="BC254"/>
      <c r="BD254"/>
      <c r="BE254"/>
      <c r="BF254"/>
      <c r="BG254"/>
      <c r="BH254"/>
      <c r="BI254"/>
      <c r="BJ254"/>
      <c r="BK254"/>
      <c r="BL254"/>
      <c r="BM254"/>
      <c r="BN254"/>
    </row>
    <row r="255" spans="3:66" x14ac:dyDescent="0.3">
      <c r="C255" s="253" t="s">
        <v>1371</v>
      </c>
      <c r="D255" s="244">
        <v>474</v>
      </c>
      <c r="E255" s="245">
        <v>293</v>
      </c>
      <c r="F255" s="221">
        <v>0.61814345991561181</v>
      </c>
      <c r="G255" s="219">
        <v>64</v>
      </c>
      <c r="H255" s="221">
        <v>0.13502109704641349</v>
      </c>
      <c r="I255" s="219">
        <v>357</v>
      </c>
      <c r="J255" s="221">
        <v>0.75316455696202533</v>
      </c>
      <c r="K255" s="249">
        <v>15</v>
      </c>
      <c r="L255" s="248">
        <v>2</v>
      </c>
      <c r="M255" s="208">
        <v>0.13333333333333333</v>
      </c>
      <c r="N255" s="236">
        <v>1</v>
      </c>
      <c r="O255" s="208">
        <v>6.6666666666666666E-2</v>
      </c>
      <c r="P255" s="236">
        <v>3</v>
      </c>
      <c r="Q255" s="208">
        <v>0.2</v>
      </c>
      <c r="R255" s="228">
        <v>442</v>
      </c>
      <c r="S255" s="251">
        <v>284</v>
      </c>
      <c r="T255" s="211">
        <v>0.64253393665158376</v>
      </c>
      <c r="U255" s="239">
        <v>62</v>
      </c>
      <c r="V255" s="323">
        <v>0.14027149321266968</v>
      </c>
      <c r="W255" s="239">
        <v>346</v>
      </c>
      <c r="X255" s="211">
        <v>0.78280542986425339</v>
      </c>
      <c r="Y255"/>
      <c r="AA255"/>
      <c r="AC255"/>
      <c r="AE255"/>
      <c r="AG255"/>
      <c r="AI255"/>
      <c r="AK255"/>
      <c r="AL255"/>
      <c r="AM255"/>
      <c r="AN255"/>
      <c r="AO255"/>
      <c r="AP255"/>
      <c r="AQ255"/>
      <c r="AR255"/>
      <c r="AS255"/>
      <c r="AT255"/>
      <c r="AU255"/>
      <c r="AV255"/>
      <c r="AW255"/>
      <c r="AX255"/>
      <c r="AY255"/>
      <c r="AZ255"/>
      <c r="BA255"/>
      <c r="BB255"/>
      <c r="BC255"/>
      <c r="BD255"/>
      <c r="BE255"/>
      <c r="BF255"/>
      <c r="BG255"/>
      <c r="BH255"/>
      <c r="BI255"/>
      <c r="BJ255"/>
      <c r="BK255"/>
      <c r="BL255"/>
      <c r="BM255"/>
      <c r="BN255"/>
    </row>
    <row r="256" spans="3:66" x14ac:dyDescent="0.3">
      <c r="C256" s="253" t="s">
        <v>1372</v>
      </c>
      <c r="D256" s="244">
        <v>200</v>
      </c>
      <c r="E256" s="245">
        <v>115</v>
      </c>
      <c r="F256" s="221">
        <v>0.57499999999999996</v>
      </c>
      <c r="G256" s="219">
        <v>47</v>
      </c>
      <c r="H256" s="221">
        <v>0.23499999999999999</v>
      </c>
      <c r="I256" s="219">
        <v>162</v>
      </c>
      <c r="J256" s="221">
        <v>0.81</v>
      </c>
      <c r="K256" s="249">
        <v>5</v>
      </c>
      <c r="L256" s="248">
        <v>0</v>
      </c>
      <c r="M256" s="208">
        <v>0</v>
      </c>
      <c r="N256" s="236">
        <v>0</v>
      </c>
      <c r="O256" s="208">
        <v>0</v>
      </c>
      <c r="P256" s="236">
        <v>0</v>
      </c>
      <c r="Q256" s="208">
        <v>0</v>
      </c>
      <c r="R256" s="228">
        <v>192</v>
      </c>
      <c r="S256" s="251">
        <v>114</v>
      </c>
      <c r="T256" s="211">
        <v>0.59375</v>
      </c>
      <c r="U256" s="239">
        <v>45</v>
      </c>
      <c r="V256" s="323">
        <v>0.234375</v>
      </c>
      <c r="W256" s="239">
        <v>159</v>
      </c>
      <c r="X256" s="211">
        <v>0.828125</v>
      </c>
      <c r="Y256"/>
      <c r="AA256"/>
      <c r="AC256"/>
      <c r="AE256"/>
      <c r="AG256"/>
      <c r="AI256"/>
      <c r="AK256"/>
      <c r="AL256"/>
      <c r="AM256"/>
      <c r="AN256"/>
      <c r="AO256"/>
      <c r="AP256"/>
      <c r="AQ256"/>
      <c r="AR256"/>
      <c r="AS256"/>
      <c r="AT256"/>
      <c r="AU256"/>
      <c r="AV256"/>
      <c r="AW256"/>
      <c r="AX256"/>
      <c r="AY256"/>
      <c r="AZ256"/>
      <c r="BA256"/>
      <c r="BB256"/>
      <c r="BC256"/>
      <c r="BD256"/>
      <c r="BE256"/>
      <c r="BF256"/>
      <c r="BG256"/>
      <c r="BH256"/>
      <c r="BI256"/>
      <c r="BJ256"/>
      <c r="BK256"/>
      <c r="BL256"/>
      <c r="BM256"/>
      <c r="BN256"/>
    </row>
    <row r="257" spans="3:66" x14ac:dyDescent="0.3">
      <c r="C257" s="253" t="s">
        <v>1373</v>
      </c>
      <c r="D257" s="244">
        <v>879</v>
      </c>
      <c r="E257" s="245">
        <v>483</v>
      </c>
      <c r="F257" s="221">
        <v>0.54948805460750849</v>
      </c>
      <c r="G257" s="219">
        <v>156</v>
      </c>
      <c r="H257" s="221">
        <v>0.17747440273037543</v>
      </c>
      <c r="I257" s="219">
        <v>639</v>
      </c>
      <c r="J257" s="221">
        <v>0.726962457337884</v>
      </c>
      <c r="K257" s="249">
        <v>45</v>
      </c>
      <c r="L257" s="248">
        <v>9</v>
      </c>
      <c r="M257" s="208">
        <v>0.2</v>
      </c>
      <c r="N257" s="236">
        <v>3</v>
      </c>
      <c r="O257" s="208">
        <v>6.6666666666666666E-2</v>
      </c>
      <c r="P257" s="236">
        <v>12</v>
      </c>
      <c r="Q257" s="208">
        <v>0.26666666666666666</v>
      </c>
      <c r="R257" s="228">
        <v>822</v>
      </c>
      <c r="S257" s="251">
        <v>470</v>
      </c>
      <c r="T257" s="211">
        <v>0.57177615571776153</v>
      </c>
      <c r="U257" s="239">
        <v>153</v>
      </c>
      <c r="V257" s="323">
        <v>0.18613138686131386</v>
      </c>
      <c r="W257" s="239">
        <v>623</v>
      </c>
      <c r="X257" s="211">
        <v>0.75790754257907544</v>
      </c>
      <c r="Y257"/>
      <c r="AA257"/>
      <c r="AC257"/>
      <c r="AE257"/>
      <c r="AG257"/>
      <c r="AI257"/>
      <c r="AK257"/>
      <c r="AL257"/>
      <c r="AM257"/>
      <c r="AN257"/>
      <c r="AO257"/>
      <c r="AP257"/>
      <c r="AQ257"/>
      <c r="AR257"/>
      <c r="AS257"/>
      <c r="AT257"/>
      <c r="AU257"/>
      <c r="AV257"/>
      <c r="AW257"/>
      <c r="AX257"/>
      <c r="AY257"/>
      <c r="AZ257"/>
      <c r="BA257"/>
      <c r="BB257"/>
      <c r="BC257"/>
      <c r="BD257"/>
      <c r="BE257"/>
      <c r="BF257"/>
      <c r="BG257"/>
      <c r="BH257"/>
      <c r="BI257"/>
      <c r="BJ257"/>
      <c r="BK257"/>
      <c r="BL257"/>
      <c r="BM257"/>
      <c r="BN257"/>
    </row>
    <row r="258" spans="3:66" x14ac:dyDescent="0.3">
      <c r="C258" s="253" t="s">
        <v>1374</v>
      </c>
      <c r="D258" s="244">
        <v>264</v>
      </c>
      <c r="E258" s="245">
        <v>126</v>
      </c>
      <c r="F258" s="221">
        <v>0.47727272727272729</v>
      </c>
      <c r="G258" s="219">
        <v>50</v>
      </c>
      <c r="H258" s="221">
        <v>0.18939393939393939</v>
      </c>
      <c r="I258" s="219">
        <v>176</v>
      </c>
      <c r="J258" s="221">
        <v>0.66666666666666663</v>
      </c>
      <c r="K258" s="249">
        <v>21</v>
      </c>
      <c r="L258" s="248">
        <v>5</v>
      </c>
      <c r="M258" s="208">
        <v>0.23809523809523808</v>
      </c>
      <c r="N258" s="236">
        <v>0</v>
      </c>
      <c r="O258" s="208">
        <v>0</v>
      </c>
      <c r="P258" s="236">
        <v>5</v>
      </c>
      <c r="Q258" s="208">
        <v>0.23809523809523808</v>
      </c>
      <c r="R258" s="228">
        <v>241</v>
      </c>
      <c r="S258" s="251">
        <v>121</v>
      </c>
      <c r="T258" s="211">
        <v>0.50207468879668049</v>
      </c>
      <c r="U258" s="239">
        <v>50</v>
      </c>
      <c r="V258" s="323">
        <v>0.2074688796680498</v>
      </c>
      <c r="W258" s="239">
        <v>171</v>
      </c>
      <c r="X258" s="211">
        <v>0.70954356846473032</v>
      </c>
      <c r="Y258"/>
      <c r="AA258"/>
      <c r="AC258"/>
      <c r="AE258"/>
      <c r="AG258"/>
      <c r="AI258"/>
      <c r="AK258"/>
      <c r="AL258"/>
      <c r="AM258"/>
      <c r="AN258"/>
      <c r="AO258"/>
      <c r="AP258"/>
      <c r="AQ258"/>
      <c r="AR258"/>
      <c r="AS258"/>
      <c r="AT258"/>
      <c r="AU258"/>
      <c r="AV258"/>
      <c r="AW258"/>
      <c r="AX258"/>
      <c r="AY258"/>
      <c r="AZ258"/>
      <c r="BA258"/>
      <c r="BB258"/>
      <c r="BC258"/>
      <c r="BD258"/>
      <c r="BE258"/>
      <c r="BF258"/>
      <c r="BG258"/>
      <c r="BH258"/>
      <c r="BI258"/>
      <c r="BJ258"/>
      <c r="BK258"/>
      <c r="BL258"/>
      <c r="BM258"/>
      <c r="BN258"/>
    </row>
    <row r="259" spans="3:66" x14ac:dyDescent="0.3">
      <c r="C259" s="252" t="s">
        <v>249</v>
      </c>
      <c r="D259" s="244">
        <v>2648</v>
      </c>
      <c r="E259" s="245">
        <v>1526</v>
      </c>
      <c r="F259" s="221">
        <v>0.5762839879154078</v>
      </c>
      <c r="G259" s="219">
        <v>419</v>
      </c>
      <c r="H259" s="221">
        <v>0.15823262839879154</v>
      </c>
      <c r="I259" s="219">
        <v>1945</v>
      </c>
      <c r="J259" s="221">
        <v>0.7345166163141994</v>
      </c>
      <c r="K259" s="249">
        <v>59</v>
      </c>
      <c r="L259" s="248">
        <v>14</v>
      </c>
      <c r="M259" s="208">
        <v>0.23728813559322035</v>
      </c>
      <c r="N259" s="236">
        <v>0</v>
      </c>
      <c r="O259" s="208">
        <v>0</v>
      </c>
      <c r="P259" s="236">
        <v>14</v>
      </c>
      <c r="Q259" s="208">
        <v>0.23728813559322035</v>
      </c>
      <c r="R259" s="228">
        <v>2574</v>
      </c>
      <c r="S259" s="251">
        <v>1507</v>
      </c>
      <c r="T259" s="211">
        <v>0.5854700854700855</v>
      </c>
      <c r="U259" s="239">
        <v>417</v>
      </c>
      <c r="V259" s="323">
        <v>0.16200466200466201</v>
      </c>
      <c r="W259" s="239">
        <v>1924</v>
      </c>
      <c r="X259" s="211">
        <v>0.74747474747474751</v>
      </c>
      <c r="Y259"/>
      <c r="AA259"/>
      <c r="AC259"/>
      <c r="AE259"/>
      <c r="AG259"/>
      <c r="AI259"/>
      <c r="AK259"/>
      <c r="AL259"/>
      <c r="AM259"/>
      <c r="AN259"/>
      <c r="AO259"/>
      <c r="AP259"/>
      <c r="AQ259"/>
      <c r="AR259"/>
      <c r="AS259"/>
      <c r="AT259"/>
      <c r="AU259"/>
      <c r="AV259"/>
      <c r="AW259"/>
      <c r="AX259"/>
      <c r="AY259"/>
      <c r="AZ259"/>
      <c r="BA259"/>
      <c r="BB259"/>
      <c r="BC259"/>
      <c r="BD259"/>
      <c r="BE259"/>
      <c r="BF259"/>
      <c r="BG259"/>
      <c r="BH259"/>
      <c r="BI259"/>
      <c r="BJ259"/>
      <c r="BK259"/>
      <c r="BL259"/>
      <c r="BM259"/>
      <c r="BN259"/>
    </row>
    <row r="260" spans="3:66" x14ac:dyDescent="0.3">
      <c r="C260" s="253" t="s">
        <v>1375</v>
      </c>
      <c r="D260" s="244">
        <v>827</v>
      </c>
      <c r="E260" s="245">
        <v>478</v>
      </c>
      <c r="F260" s="221">
        <v>0.57799274486094321</v>
      </c>
      <c r="G260" s="219">
        <v>116</v>
      </c>
      <c r="H260" s="221">
        <v>0.14026602176541716</v>
      </c>
      <c r="I260" s="219">
        <v>594</v>
      </c>
      <c r="J260" s="221">
        <v>0.71825876662636035</v>
      </c>
      <c r="K260" s="249">
        <v>10</v>
      </c>
      <c r="L260" s="248">
        <v>4</v>
      </c>
      <c r="M260" s="208">
        <v>0.4</v>
      </c>
      <c r="N260" s="236">
        <v>0</v>
      </c>
      <c r="O260" s="208">
        <v>0</v>
      </c>
      <c r="P260" s="236">
        <v>4</v>
      </c>
      <c r="Q260" s="208">
        <v>0.4</v>
      </c>
      <c r="R260" s="228">
        <v>815</v>
      </c>
      <c r="S260" s="251">
        <v>473</v>
      </c>
      <c r="T260" s="211">
        <v>0.58036809815950918</v>
      </c>
      <c r="U260" s="239">
        <v>116</v>
      </c>
      <c r="V260" s="323">
        <v>0.14233128834355829</v>
      </c>
      <c r="W260" s="239">
        <v>589</v>
      </c>
      <c r="X260" s="211">
        <v>0.72269938650306753</v>
      </c>
      <c r="Y260"/>
      <c r="AA260"/>
      <c r="AC260"/>
      <c r="AE260"/>
      <c r="AG260"/>
      <c r="AI260"/>
      <c r="AK260"/>
      <c r="AL260"/>
      <c r="AM260"/>
      <c r="AN260"/>
      <c r="AO260"/>
      <c r="AP260"/>
      <c r="AQ260"/>
      <c r="AR260"/>
      <c r="AS260"/>
      <c r="AT260"/>
      <c r="AU260"/>
      <c r="AV260"/>
      <c r="AW260"/>
      <c r="AX260"/>
      <c r="AY260"/>
      <c r="AZ260"/>
      <c r="BA260"/>
      <c r="BB260"/>
      <c r="BC260"/>
      <c r="BD260"/>
      <c r="BE260"/>
      <c r="BF260"/>
      <c r="BG260"/>
      <c r="BH260"/>
      <c r="BI260"/>
      <c r="BJ260"/>
      <c r="BK260"/>
      <c r="BL260"/>
      <c r="BM260"/>
      <c r="BN260"/>
    </row>
    <row r="261" spans="3:66" x14ac:dyDescent="0.3">
      <c r="C261" s="253" t="s">
        <v>1376</v>
      </c>
      <c r="D261" s="244">
        <v>815</v>
      </c>
      <c r="E261" s="245">
        <v>482</v>
      </c>
      <c r="F261" s="221">
        <v>0.5914110429447853</v>
      </c>
      <c r="G261" s="219">
        <v>124</v>
      </c>
      <c r="H261" s="221">
        <v>0.15214723926380369</v>
      </c>
      <c r="I261" s="219">
        <v>606</v>
      </c>
      <c r="J261" s="221">
        <v>0.74355828220858899</v>
      </c>
      <c r="K261" s="249">
        <v>26</v>
      </c>
      <c r="L261" s="248">
        <v>3</v>
      </c>
      <c r="M261" s="208">
        <v>0.11538461538461539</v>
      </c>
      <c r="N261" s="236">
        <v>0</v>
      </c>
      <c r="O261" s="208">
        <v>0</v>
      </c>
      <c r="P261" s="236">
        <v>3</v>
      </c>
      <c r="Q261" s="208">
        <v>0.11538461538461539</v>
      </c>
      <c r="R261" s="228">
        <v>784</v>
      </c>
      <c r="S261" s="251">
        <v>478</v>
      </c>
      <c r="T261" s="211">
        <v>0.60969387755102045</v>
      </c>
      <c r="U261" s="239">
        <v>123</v>
      </c>
      <c r="V261" s="323">
        <v>0.15688775510204081</v>
      </c>
      <c r="W261" s="239">
        <v>601</v>
      </c>
      <c r="X261" s="211">
        <v>0.76658163265306123</v>
      </c>
      <c r="Y261"/>
      <c r="AA261"/>
      <c r="AC261"/>
      <c r="AE261"/>
      <c r="AG261"/>
      <c r="AI261"/>
      <c r="AK261"/>
      <c r="AL261"/>
      <c r="AM261"/>
      <c r="AN261"/>
      <c r="AO261"/>
      <c r="AP261"/>
      <c r="AQ261"/>
      <c r="AR261"/>
      <c r="AS261"/>
      <c r="AT261"/>
      <c r="AU261"/>
      <c r="AV261"/>
      <c r="AW261"/>
      <c r="AX261"/>
      <c r="AY261"/>
      <c r="AZ261"/>
      <c r="BA261"/>
      <c r="BB261"/>
      <c r="BC261"/>
      <c r="BD261"/>
      <c r="BE261"/>
      <c r="BF261"/>
      <c r="BG261"/>
      <c r="BH261"/>
      <c r="BI261"/>
      <c r="BJ261"/>
      <c r="BK261"/>
      <c r="BL261"/>
      <c r="BM261"/>
      <c r="BN261"/>
    </row>
    <row r="262" spans="3:66" x14ac:dyDescent="0.3">
      <c r="C262" s="253" t="s">
        <v>1378</v>
      </c>
      <c r="D262" s="244">
        <v>51</v>
      </c>
      <c r="E262" s="245">
        <v>30</v>
      </c>
      <c r="F262" s="221">
        <v>0.58823529411764708</v>
      </c>
      <c r="G262" s="219">
        <v>5</v>
      </c>
      <c r="H262" s="221">
        <v>9.8039215686274508E-2</v>
      </c>
      <c r="I262" s="219">
        <v>35</v>
      </c>
      <c r="J262" s="221">
        <v>0.68627450980392157</v>
      </c>
      <c r="K262" s="249">
        <v>2</v>
      </c>
      <c r="L262" s="248">
        <v>0</v>
      </c>
      <c r="M262" s="208">
        <v>0</v>
      </c>
      <c r="N262" s="236">
        <v>0</v>
      </c>
      <c r="O262" s="208">
        <v>0</v>
      </c>
      <c r="P262" s="236">
        <v>0</v>
      </c>
      <c r="Q262" s="208">
        <v>0</v>
      </c>
      <c r="R262" s="228">
        <v>48</v>
      </c>
      <c r="S262" s="251">
        <v>30</v>
      </c>
      <c r="T262" s="211">
        <v>0.625</v>
      </c>
      <c r="U262" s="239">
        <v>5</v>
      </c>
      <c r="V262" s="323">
        <v>0.10416666666666667</v>
      </c>
      <c r="W262" s="239">
        <v>35</v>
      </c>
      <c r="X262" s="211">
        <v>0.72916666666666663</v>
      </c>
      <c r="Y262"/>
      <c r="AA262"/>
      <c r="AC262"/>
      <c r="AE262"/>
      <c r="AG262"/>
      <c r="AI262"/>
      <c r="AK262"/>
      <c r="AL262"/>
      <c r="AM262"/>
      <c r="AN262"/>
      <c r="AO262"/>
      <c r="AP262"/>
      <c r="AQ262"/>
      <c r="AR262"/>
      <c r="AS262"/>
      <c r="AT262"/>
      <c r="AU262"/>
      <c r="AV262"/>
      <c r="AW262"/>
      <c r="AX262"/>
      <c r="AY262"/>
      <c r="AZ262"/>
      <c r="BA262"/>
      <c r="BB262"/>
      <c r="BC262"/>
      <c r="BD262"/>
      <c r="BE262"/>
      <c r="BF262"/>
      <c r="BG262"/>
      <c r="BH262"/>
      <c r="BI262"/>
      <c r="BJ262"/>
      <c r="BK262"/>
      <c r="BL262"/>
      <c r="BM262"/>
      <c r="BN262"/>
    </row>
    <row r="263" spans="3:66" x14ac:dyDescent="0.3">
      <c r="C263" s="253" t="s">
        <v>1377</v>
      </c>
      <c r="D263" s="244">
        <v>955</v>
      </c>
      <c r="E263" s="245">
        <v>536</v>
      </c>
      <c r="F263" s="221">
        <v>0.56125654450261775</v>
      </c>
      <c r="G263" s="219">
        <v>174</v>
      </c>
      <c r="H263" s="221">
        <v>0.18219895287958116</v>
      </c>
      <c r="I263" s="219">
        <v>710</v>
      </c>
      <c r="J263" s="221">
        <v>0.74345549738219896</v>
      </c>
      <c r="K263" s="249">
        <v>21</v>
      </c>
      <c r="L263" s="248">
        <v>7</v>
      </c>
      <c r="M263" s="208">
        <v>0.33333333333333331</v>
      </c>
      <c r="N263" s="236">
        <v>0</v>
      </c>
      <c r="O263" s="208">
        <v>0</v>
      </c>
      <c r="P263" s="236">
        <v>7</v>
      </c>
      <c r="Q263" s="208">
        <v>0.33333333333333331</v>
      </c>
      <c r="R263" s="228">
        <v>927</v>
      </c>
      <c r="S263" s="251">
        <v>526</v>
      </c>
      <c r="T263" s="211">
        <v>0.56742179072276155</v>
      </c>
      <c r="U263" s="239">
        <v>173</v>
      </c>
      <c r="V263" s="323">
        <v>0.18662351672060409</v>
      </c>
      <c r="W263" s="239">
        <v>699</v>
      </c>
      <c r="X263" s="211">
        <v>0.75404530744336573</v>
      </c>
      <c r="Y263"/>
      <c r="AA263"/>
      <c r="AC263"/>
      <c r="AE263"/>
      <c r="AG263"/>
      <c r="AI263"/>
      <c r="AK263"/>
      <c r="AL263"/>
      <c r="AM263"/>
      <c r="AN263"/>
      <c r="AO263"/>
      <c r="AP263"/>
      <c r="AQ263"/>
      <c r="AR263"/>
      <c r="AS263"/>
      <c r="AT263"/>
      <c r="AU263"/>
      <c r="AV263"/>
      <c r="AW263"/>
      <c r="AX263"/>
      <c r="AY263"/>
      <c r="AZ263"/>
      <c r="BA263"/>
      <c r="BB263"/>
      <c r="BC263"/>
      <c r="BD263"/>
      <c r="BE263"/>
      <c r="BF263"/>
      <c r="BG263"/>
      <c r="BH263"/>
      <c r="BI263"/>
      <c r="BJ263"/>
      <c r="BK263"/>
      <c r="BL263"/>
      <c r="BM263"/>
      <c r="BN263"/>
    </row>
    <row r="264" spans="3:66" x14ac:dyDescent="0.3">
      <c r="C264" s="252" t="s">
        <v>250</v>
      </c>
      <c r="D264" s="244">
        <v>2259</v>
      </c>
      <c r="E264" s="245">
        <v>1290</v>
      </c>
      <c r="F264" s="221">
        <v>0.57104913678618863</v>
      </c>
      <c r="G264" s="219">
        <v>321</v>
      </c>
      <c r="H264" s="221">
        <v>0.14209827357237717</v>
      </c>
      <c r="I264" s="219">
        <v>1611</v>
      </c>
      <c r="J264" s="221">
        <v>0.71314741035856577</v>
      </c>
      <c r="K264" s="249">
        <v>161</v>
      </c>
      <c r="L264" s="248">
        <v>32</v>
      </c>
      <c r="M264" s="208">
        <v>0.19875776397515527</v>
      </c>
      <c r="N264" s="236">
        <v>4</v>
      </c>
      <c r="O264" s="208">
        <v>2.4844720496894408E-2</v>
      </c>
      <c r="P264" s="236">
        <v>36</v>
      </c>
      <c r="Q264" s="208">
        <v>0.2236024844720497</v>
      </c>
      <c r="R264" s="228">
        <v>2065</v>
      </c>
      <c r="S264" s="251">
        <v>1248</v>
      </c>
      <c r="T264" s="211">
        <v>0.60435835351089584</v>
      </c>
      <c r="U264" s="239">
        <v>316</v>
      </c>
      <c r="V264" s="323">
        <v>0.15302663438256658</v>
      </c>
      <c r="W264" s="239">
        <v>1564</v>
      </c>
      <c r="X264" s="211">
        <v>0.75738498789346242</v>
      </c>
      <c r="Y264"/>
      <c r="AA264"/>
      <c r="AC264"/>
      <c r="AE264"/>
      <c r="AG264"/>
      <c r="AI264"/>
      <c r="AK264"/>
      <c r="AL264"/>
      <c r="AM264"/>
      <c r="AN264"/>
      <c r="AO264"/>
      <c r="AP264"/>
      <c r="AQ264"/>
      <c r="AR264"/>
      <c r="AS264"/>
      <c r="AT264"/>
      <c r="AU264"/>
      <c r="AV264"/>
      <c r="AW264"/>
      <c r="AX264"/>
      <c r="AY264"/>
      <c r="AZ264"/>
      <c r="BA264"/>
      <c r="BB264"/>
      <c r="BC264"/>
      <c r="BD264"/>
      <c r="BE264"/>
      <c r="BF264"/>
      <c r="BG264"/>
      <c r="BH264"/>
      <c r="BI264"/>
      <c r="BJ264"/>
      <c r="BK264"/>
      <c r="BL264"/>
      <c r="BM264"/>
      <c r="BN264"/>
    </row>
    <row r="265" spans="3:66" x14ac:dyDescent="0.3">
      <c r="C265" s="253" t="s">
        <v>1379</v>
      </c>
      <c r="D265" s="244">
        <v>956</v>
      </c>
      <c r="E265" s="245">
        <v>550</v>
      </c>
      <c r="F265" s="221">
        <v>0.57531380753138073</v>
      </c>
      <c r="G265" s="219">
        <v>118</v>
      </c>
      <c r="H265" s="221">
        <v>0.12343096234309624</v>
      </c>
      <c r="I265" s="219">
        <v>668</v>
      </c>
      <c r="J265" s="221">
        <v>0.69874476987447698</v>
      </c>
      <c r="K265" s="249">
        <v>66</v>
      </c>
      <c r="L265" s="248">
        <v>12</v>
      </c>
      <c r="M265" s="208">
        <v>0.18181818181818182</v>
      </c>
      <c r="N265" s="236">
        <v>3</v>
      </c>
      <c r="O265" s="208">
        <v>4.5454545454545456E-2</v>
      </c>
      <c r="P265" s="236">
        <v>15</v>
      </c>
      <c r="Q265" s="208">
        <v>0.22727272727272727</v>
      </c>
      <c r="R265" s="228">
        <v>876</v>
      </c>
      <c r="S265" s="251">
        <v>533</v>
      </c>
      <c r="T265" s="211">
        <v>0.60844748858447484</v>
      </c>
      <c r="U265" s="239">
        <v>115</v>
      </c>
      <c r="V265" s="323">
        <v>0.13127853881278539</v>
      </c>
      <c r="W265" s="239">
        <v>648</v>
      </c>
      <c r="X265" s="211">
        <v>0.73972602739726023</v>
      </c>
      <c r="Y265"/>
      <c r="AA265"/>
      <c r="AC265"/>
      <c r="AE265"/>
      <c r="AG265"/>
      <c r="AI265"/>
      <c r="AK265"/>
      <c r="AL265"/>
      <c r="AM265"/>
      <c r="AN265"/>
      <c r="AO265"/>
      <c r="AP265"/>
      <c r="AQ265"/>
      <c r="AR265"/>
      <c r="AS265"/>
      <c r="AT265"/>
      <c r="AU265"/>
      <c r="AV265"/>
      <c r="AW265"/>
      <c r="AX265"/>
      <c r="AY265"/>
      <c r="AZ265"/>
      <c r="BA265"/>
      <c r="BB265"/>
      <c r="BC265"/>
      <c r="BD265"/>
      <c r="BE265"/>
      <c r="BF265"/>
      <c r="BG265"/>
      <c r="BH265"/>
      <c r="BI265"/>
      <c r="BJ265"/>
      <c r="BK265"/>
      <c r="BL265"/>
      <c r="BM265"/>
      <c r="BN265"/>
    </row>
    <row r="266" spans="3:66" x14ac:dyDescent="0.3">
      <c r="C266" s="253" t="s">
        <v>1380</v>
      </c>
      <c r="D266" s="244">
        <v>329</v>
      </c>
      <c r="E266" s="245">
        <v>176</v>
      </c>
      <c r="F266" s="221">
        <v>0.53495440729483279</v>
      </c>
      <c r="G266" s="219">
        <v>54</v>
      </c>
      <c r="H266" s="221">
        <v>0.1641337386018237</v>
      </c>
      <c r="I266" s="219">
        <v>230</v>
      </c>
      <c r="J266" s="221">
        <v>0.69908814589665658</v>
      </c>
      <c r="K266" s="249">
        <v>23</v>
      </c>
      <c r="L266" s="248">
        <v>1</v>
      </c>
      <c r="M266" s="208">
        <v>4.3478260869565216E-2</v>
      </c>
      <c r="N266" s="236">
        <v>0</v>
      </c>
      <c r="O266" s="208">
        <v>0</v>
      </c>
      <c r="P266" s="236">
        <v>1</v>
      </c>
      <c r="Q266" s="208">
        <v>4.3478260869565216E-2</v>
      </c>
      <c r="R266" s="228">
        <v>303</v>
      </c>
      <c r="S266" s="251">
        <v>175</v>
      </c>
      <c r="T266" s="211">
        <v>0.57755775577557755</v>
      </c>
      <c r="U266" s="239">
        <v>54</v>
      </c>
      <c r="V266" s="323">
        <v>0.17821782178217821</v>
      </c>
      <c r="W266" s="239">
        <v>229</v>
      </c>
      <c r="X266" s="211">
        <v>0.75577557755775582</v>
      </c>
      <c r="Y266"/>
      <c r="AA266"/>
      <c r="AC266"/>
      <c r="AE266"/>
      <c r="AG266"/>
      <c r="AI266"/>
      <c r="AK266"/>
      <c r="AL266"/>
      <c r="AM266"/>
      <c r="AN266"/>
      <c r="AO266"/>
      <c r="AP266"/>
      <c r="AQ266"/>
      <c r="AR266"/>
      <c r="AS266"/>
      <c r="AT266"/>
      <c r="AU266"/>
      <c r="AV266"/>
      <c r="AW266"/>
      <c r="AX266"/>
      <c r="AY266"/>
      <c r="AZ266"/>
      <c r="BA266"/>
      <c r="BB266"/>
      <c r="BC266"/>
      <c r="BD266"/>
      <c r="BE266"/>
      <c r="BF266"/>
      <c r="BG266"/>
      <c r="BH266"/>
      <c r="BI266"/>
      <c r="BJ266"/>
      <c r="BK266"/>
      <c r="BL266"/>
      <c r="BM266"/>
      <c r="BN266"/>
    </row>
    <row r="267" spans="3:66" x14ac:dyDescent="0.3">
      <c r="C267" s="253" t="s">
        <v>1381</v>
      </c>
      <c r="D267" s="244">
        <v>642</v>
      </c>
      <c r="E267" s="245">
        <v>369</v>
      </c>
      <c r="F267" s="221">
        <v>0.57476635514018692</v>
      </c>
      <c r="G267" s="219">
        <v>102</v>
      </c>
      <c r="H267" s="221">
        <v>0.15887850467289719</v>
      </c>
      <c r="I267" s="219">
        <v>471</v>
      </c>
      <c r="J267" s="221">
        <v>0.73364485981308414</v>
      </c>
      <c r="K267" s="249">
        <v>50</v>
      </c>
      <c r="L267" s="248">
        <v>14</v>
      </c>
      <c r="M267" s="208">
        <v>0.28000000000000003</v>
      </c>
      <c r="N267" s="236">
        <v>1</v>
      </c>
      <c r="O267" s="208">
        <v>0.02</v>
      </c>
      <c r="P267" s="236">
        <v>15</v>
      </c>
      <c r="Q267" s="208">
        <v>0.3</v>
      </c>
      <c r="R267" s="228">
        <v>582</v>
      </c>
      <c r="S267" s="251">
        <v>354</v>
      </c>
      <c r="T267" s="211">
        <v>0.60824742268041232</v>
      </c>
      <c r="U267" s="239">
        <v>100</v>
      </c>
      <c r="V267" s="323">
        <v>0.1718213058419244</v>
      </c>
      <c r="W267" s="239">
        <v>454</v>
      </c>
      <c r="X267" s="211">
        <v>0.78006872852233677</v>
      </c>
      <c r="Y267"/>
      <c r="AA267"/>
      <c r="AC267"/>
      <c r="AE267"/>
      <c r="AG267"/>
      <c r="AI267"/>
      <c r="AK267"/>
      <c r="AL267"/>
      <c r="AM267"/>
      <c r="AN267"/>
      <c r="AO267"/>
      <c r="AP267"/>
      <c r="AQ267"/>
      <c r="AR267"/>
      <c r="AS267"/>
      <c r="AT267"/>
      <c r="AU267"/>
      <c r="AV267"/>
      <c r="AW267"/>
      <c r="AX267"/>
      <c r="AY267"/>
      <c r="AZ267"/>
      <c r="BA267"/>
      <c r="BB267"/>
      <c r="BC267"/>
      <c r="BD267"/>
      <c r="BE267"/>
      <c r="BF267"/>
      <c r="BG267"/>
      <c r="BH267"/>
      <c r="BI267"/>
      <c r="BJ267"/>
      <c r="BK267"/>
      <c r="BL267"/>
      <c r="BM267"/>
      <c r="BN267"/>
    </row>
    <row r="268" spans="3:66" x14ac:dyDescent="0.3">
      <c r="C268" s="253" t="s">
        <v>1382</v>
      </c>
      <c r="D268" s="244">
        <v>332</v>
      </c>
      <c r="E268" s="245">
        <v>195</v>
      </c>
      <c r="F268" s="221">
        <v>0.58734939759036142</v>
      </c>
      <c r="G268" s="219">
        <v>47</v>
      </c>
      <c r="H268" s="221">
        <v>0.14156626506024098</v>
      </c>
      <c r="I268" s="219">
        <v>242</v>
      </c>
      <c r="J268" s="221">
        <v>0.72891566265060237</v>
      </c>
      <c r="K268" s="249">
        <v>22</v>
      </c>
      <c r="L268" s="248">
        <v>5</v>
      </c>
      <c r="M268" s="208">
        <v>0.22727272727272727</v>
      </c>
      <c r="N268" s="236">
        <v>0</v>
      </c>
      <c r="O268" s="208">
        <v>0</v>
      </c>
      <c r="P268" s="236">
        <v>5</v>
      </c>
      <c r="Q268" s="208">
        <v>0.22727272727272727</v>
      </c>
      <c r="R268" s="228">
        <v>304</v>
      </c>
      <c r="S268" s="251">
        <v>186</v>
      </c>
      <c r="T268" s="211">
        <v>0.61184210526315785</v>
      </c>
      <c r="U268" s="239">
        <v>47</v>
      </c>
      <c r="V268" s="323">
        <v>0.15460526315789475</v>
      </c>
      <c r="W268" s="239">
        <v>233</v>
      </c>
      <c r="X268" s="211">
        <v>0.76644736842105265</v>
      </c>
      <c r="Y268"/>
      <c r="AA268"/>
      <c r="AC268"/>
      <c r="AE268"/>
      <c r="AG268"/>
      <c r="AI268"/>
      <c r="AK268"/>
      <c r="AL268"/>
      <c r="AM268"/>
      <c r="AN268"/>
      <c r="AO268"/>
      <c r="AP268"/>
      <c r="AQ268"/>
      <c r="AR268"/>
      <c r="AS268"/>
      <c r="AT268"/>
      <c r="AU268"/>
      <c r="AV268"/>
      <c r="AW268"/>
      <c r="AX268"/>
      <c r="AY268"/>
      <c r="AZ268"/>
      <c r="BA268"/>
      <c r="BB268"/>
      <c r="BC268"/>
      <c r="BD268"/>
      <c r="BE268"/>
      <c r="BF268"/>
      <c r="BG268"/>
      <c r="BH268"/>
      <c r="BI268"/>
      <c r="BJ268"/>
      <c r="BK268"/>
      <c r="BL268"/>
      <c r="BM268"/>
      <c r="BN268"/>
    </row>
    <row r="269" spans="3:66" x14ac:dyDescent="0.3">
      <c r="C269" s="252" t="s">
        <v>238</v>
      </c>
      <c r="D269" s="244">
        <v>3623</v>
      </c>
      <c r="E269" s="245">
        <v>2128</v>
      </c>
      <c r="F269" s="221">
        <v>0.5873585426442175</v>
      </c>
      <c r="G269" s="219">
        <v>520</v>
      </c>
      <c r="H269" s="221">
        <v>0.14352746342809827</v>
      </c>
      <c r="I269" s="219">
        <v>2648</v>
      </c>
      <c r="J269" s="221">
        <v>0.7308860060723158</v>
      </c>
      <c r="K269" s="249">
        <v>159</v>
      </c>
      <c r="L269" s="248">
        <v>24</v>
      </c>
      <c r="M269" s="208">
        <v>0.15094339622641509</v>
      </c>
      <c r="N269" s="236">
        <v>8</v>
      </c>
      <c r="O269" s="208">
        <v>5.0314465408805034E-2</v>
      </c>
      <c r="P269" s="236">
        <v>32</v>
      </c>
      <c r="Q269" s="208">
        <v>0.20125786163522014</v>
      </c>
      <c r="R269" s="228">
        <v>3433</v>
      </c>
      <c r="S269" s="251">
        <v>2099</v>
      </c>
      <c r="T269" s="211">
        <v>0.61141858432857554</v>
      </c>
      <c r="U269" s="239">
        <v>509</v>
      </c>
      <c r="V269" s="323">
        <v>0.1482668220215555</v>
      </c>
      <c r="W269" s="239">
        <v>2608</v>
      </c>
      <c r="X269" s="211">
        <v>0.75968540635013104</v>
      </c>
      <c r="Y269"/>
      <c r="AA269"/>
      <c r="AC269"/>
      <c r="AE269"/>
      <c r="AG269"/>
      <c r="AI269"/>
      <c r="AK269"/>
      <c r="AL269"/>
      <c r="AM269"/>
      <c r="AN269"/>
      <c r="AO269"/>
      <c r="AP269"/>
      <c r="AQ269"/>
      <c r="AR269"/>
      <c r="AS269"/>
      <c r="AT269"/>
      <c r="AU269"/>
      <c r="AV269"/>
      <c r="AW269"/>
      <c r="AX269"/>
      <c r="AY269"/>
      <c r="AZ269"/>
      <c r="BA269"/>
      <c r="BB269"/>
      <c r="BC269"/>
      <c r="BD269"/>
      <c r="BE269"/>
      <c r="BF269"/>
      <c r="BG269"/>
      <c r="BH269"/>
      <c r="BI269"/>
      <c r="BJ269"/>
      <c r="BK269"/>
      <c r="BL269"/>
      <c r="BM269"/>
      <c r="BN269"/>
    </row>
    <row r="270" spans="3:66" x14ac:dyDescent="0.3">
      <c r="C270" s="253" t="s">
        <v>1383</v>
      </c>
      <c r="D270" s="244">
        <v>342</v>
      </c>
      <c r="E270" s="245">
        <v>200</v>
      </c>
      <c r="F270" s="221">
        <v>0.58479532163742687</v>
      </c>
      <c r="G270" s="219">
        <v>44</v>
      </c>
      <c r="H270" s="221">
        <v>0.12865497076023391</v>
      </c>
      <c r="I270" s="219">
        <v>244</v>
      </c>
      <c r="J270" s="221">
        <v>0.71345029239766078</v>
      </c>
      <c r="K270" s="249">
        <v>23</v>
      </c>
      <c r="L270" s="248">
        <v>3</v>
      </c>
      <c r="M270" s="208">
        <v>0.13043478260869565</v>
      </c>
      <c r="N270" s="236">
        <v>2</v>
      </c>
      <c r="O270" s="208">
        <v>8.6956521739130432E-2</v>
      </c>
      <c r="P270" s="236">
        <v>5</v>
      </c>
      <c r="Q270" s="208">
        <v>0.21739130434782608</v>
      </c>
      <c r="R270" s="228">
        <v>319</v>
      </c>
      <c r="S270" s="251">
        <v>197</v>
      </c>
      <c r="T270" s="211">
        <v>0.61755485893416928</v>
      </c>
      <c r="U270" s="239">
        <v>42</v>
      </c>
      <c r="V270" s="323">
        <v>0.13166144200626959</v>
      </c>
      <c r="W270" s="239">
        <v>239</v>
      </c>
      <c r="X270" s="211">
        <v>0.7492163009404389</v>
      </c>
      <c r="Y270"/>
      <c r="AA270"/>
      <c r="AC270"/>
      <c r="AE270"/>
      <c r="AG270"/>
      <c r="AI270"/>
      <c r="AK270"/>
      <c r="AL270"/>
      <c r="AM270"/>
      <c r="AN270"/>
      <c r="AO270"/>
      <c r="AP270"/>
      <c r="AQ270"/>
      <c r="AR270"/>
      <c r="AS270"/>
      <c r="AT270"/>
      <c r="AU270"/>
      <c r="AV270"/>
      <c r="AW270"/>
      <c r="AX270"/>
      <c r="AY270"/>
      <c r="AZ270"/>
      <c r="BA270"/>
      <c r="BB270"/>
      <c r="BC270"/>
      <c r="BD270"/>
      <c r="BE270"/>
      <c r="BF270"/>
      <c r="BG270"/>
      <c r="BH270"/>
      <c r="BI270"/>
      <c r="BJ270"/>
      <c r="BK270"/>
      <c r="BL270"/>
      <c r="BM270"/>
      <c r="BN270"/>
    </row>
    <row r="271" spans="3:66" x14ac:dyDescent="0.3">
      <c r="C271" s="253" t="s">
        <v>1384</v>
      </c>
      <c r="D271" s="244">
        <v>728</v>
      </c>
      <c r="E271" s="245">
        <v>416</v>
      </c>
      <c r="F271" s="221">
        <v>0.5714285714285714</v>
      </c>
      <c r="G271" s="219">
        <v>115</v>
      </c>
      <c r="H271" s="221">
        <v>0.15796703296703296</v>
      </c>
      <c r="I271" s="219">
        <v>531</v>
      </c>
      <c r="J271" s="221">
        <v>0.72939560439560436</v>
      </c>
      <c r="K271" s="249">
        <v>44</v>
      </c>
      <c r="L271" s="248">
        <v>8</v>
      </c>
      <c r="M271" s="208">
        <v>0.18181818181818182</v>
      </c>
      <c r="N271" s="236">
        <v>0</v>
      </c>
      <c r="O271" s="208">
        <v>0</v>
      </c>
      <c r="P271" s="236">
        <v>8</v>
      </c>
      <c r="Q271" s="208">
        <v>0.18181818181818182</v>
      </c>
      <c r="R271" s="228">
        <v>674</v>
      </c>
      <c r="S271" s="251">
        <v>408</v>
      </c>
      <c r="T271" s="211">
        <v>0.60534124629080122</v>
      </c>
      <c r="U271" s="239">
        <v>114</v>
      </c>
      <c r="V271" s="323">
        <v>0.16913946587537093</v>
      </c>
      <c r="W271" s="239">
        <v>522</v>
      </c>
      <c r="X271" s="211">
        <v>0.77448071216617209</v>
      </c>
      <c r="Y271"/>
      <c r="AA271"/>
      <c r="AC271"/>
      <c r="AE271"/>
      <c r="AG271"/>
      <c r="AI271"/>
      <c r="AK271"/>
      <c r="AL271"/>
      <c r="AM271"/>
      <c r="AN271"/>
      <c r="AO271"/>
      <c r="AP271"/>
      <c r="AQ271"/>
      <c r="AR271"/>
      <c r="AS271"/>
      <c r="AT271"/>
      <c r="AU271"/>
      <c r="AV271"/>
      <c r="AW271"/>
      <c r="AX271"/>
      <c r="AY271"/>
      <c r="AZ271"/>
      <c r="BA271"/>
      <c r="BB271"/>
      <c r="BC271"/>
      <c r="BD271"/>
      <c r="BE271"/>
      <c r="BF271"/>
      <c r="BG271"/>
      <c r="BH271"/>
      <c r="BI271"/>
      <c r="BJ271"/>
      <c r="BK271"/>
      <c r="BL271"/>
      <c r="BM271"/>
      <c r="BN271"/>
    </row>
    <row r="272" spans="3:66" x14ac:dyDescent="0.3">
      <c r="C272" s="253" t="s">
        <v>1385</v>
      </c>
      <c r="D272" s="244">
        <v>1074</v>
      </c>
      <c r="E272" s="245">
        <v>649</v>
      </c>
      <c r="F272" s="221">
        <v>0.6042830540037244</v>
      </c>
      <c r="G272" s="219">
        <v>156</v>
      </c>
      <c r="H272" s="221">
        <v>0.14525139664804471</v>
      </c>
      <c r="I272" s="219">
        <v>805</v>
      </c>
      <c r="J272" s="221">
        <v>0.74953445065176905</v>
      </c>
      <c r="K272" s="249">
        <v>36</v>
      </c>
      <c r="L272" s="248">
        <v>3</v>
      </c>
      <c r="M272" s="208">
        <v>8.3333333333333329E-2</v>
      </c>
      <c r="N272" s="236">
        <v>4</v>
      </c>
      <c r="O272" s="208">
        <v>0.1111111111111111</v>
      </c>
      <c r="P272" s="236">
        <v>7</v>
      </c>
      <c r="Q272" s="208">
        <v>0.19444444444444445</v>
      </c>
      <c r="R272" s="228">
        <v>1031</v>
      </c>
      <c r="S272" s="251">
        <v>646</v>
      </c>
      <c r="T272" s="211">
        <v>0.62657613967022308</v>
      </c>
      <c r="U272" s="239">
        <v>152</v>
      </c>
      <c r="V272" s="323">
        <v>0.14742967992240544</v>
      </c>
      <c r="W272" s="239">
        <v>798</v>
      </c>
      <c r="X272" s="211">
        <v>0.77400581959262849</v>
      </c>
      <c r="Y272"/>
      <c r="AA272"/>
      <c r="AC272"/>
      <c r="AE272"/>
      <c r="AG272"/>
      <c r="AI272"/>
      <c r="AK272"/>
      <c r="AL272"/>
      <c r="AM272"/>
      <c r="AN272"/>
      <c r="AO272"/>
      <c r="AP272"/>
      <c r="AQ272"/>
      <c r="AR272"/>
      <c r="AS272"/>
      <c r="AT272"/>
      <c r="AU272"/>
      <c r="AV272"/>
      <c r="AW272"/>
      <c r="AX272"/>
      <c r="AY272"/>
      <c r="AZ272"/>
      <c r="BA272"/>
      <c r="BB272"/>
      <c r="BC272"/>
      <c r="BD272"/>
      <c r="BE272"/>
      <c r="BF272"/>
      <c r="BG272"/>
      <c r="BH272"/>
      <c r="BI272"/>
      <c r="BJ272"/>
      <c r="BK272"/>
      <c r="BL272"/>
      <c r="BM272"/>
      <c r="BN272"/>
    </row>
    <row r="273" spans="3:66" x14ac:dyDescent="0.3">
      <c r="C273" s="253" t="s">
        <v>1386</v>
      </c>
      <c r="D273" s="244">
        <v>300</v>
      </c>
      <c r="E273" s="245">
        <v>195</v>
      </c>
      <c r="F273" s="221">
        <v>0.65</v>
      </c>
      <c r="G273" s="219">
        <v>31</v>
      </c>
      <c r="H273" s="221">
        <v>0.10333333333333333</v>
      </c>
      <c r="I273" s="219">
        <v>226</v>
      </c>
      <c r="J273" s="221">
        <v>0.7533333333333333</v>
      </c>
      <c r="K273" s="249">
        <v>12</v>
      </c>
      <c r="L273" s="248">
        <v>2</v>
      </c>
      <c r="M273" s="208">
        <v>0.16666666666666666</v>
      </c>
      <c r="N273" s="236">
        <v>0</v>
      </c>
      <c r="O273" s="208">
        <v>0</v>
      </c>
      <c r="P273" s="236">
        <v>2</v>
      </c>
      <c r="Q273" s="208">
        <v>0.16666666666666666</v>
      </c>
      <c r="R273" s="228">
        <v>287</v>
      </c>
      <c r="S273" s="251">
        <v>192</v>
      </c>
      <c r="T273" s="211">
        <v>0.66898954703832758</v>
      </c>
      <c r="U273" s="239">
        <v>31</v>
      </c>
      <c r="V273" s="323">
        <v>0.10801393728222997</v>
      </c>
      <c r="W273" s="239">
        <v>223</v>
      </c>
      <c r="X273" s="211">
        <v>0.77700348432055744</v>
      </c>
      <c r="Y273"/>
      <c r="AA273"/>
      <c r="AC273"/>
      <c r="AE273"/>
      <c r="AG273"/>
      <c r="AI273"/>
      <c r="AK273"/>
      <c r="AL273"/>
      <c r="AM273"/>
      <c r="AN273"/>
      <c r="AO273"/>
      <c r="AP273"/>
      <c r="AQ273"/>
      <c r="AR273"/>
      <c r="AS273"/>
      <c r="AT273"/>
      <c r="AU273"/>
      <c r="AV273"/>
      <c r="AW273"/>
      <c r="AX273"/>
      <c r="AY273"/>
      <c r="AZ273"/>
      <c r="BA273"/>
      <c r="BB273"/>
      <c r="BC273"/>
      <c r="BD273"/>
      <c r="BE273"/>
      <c r="BF273"/>
      <c r="BG273"/>
      <c r="BH273"/>
      <c r="BI273"/>
      <c r="BJ273"/>
      <c r="BK273"/>
      <c r="BL273"/>
      <c r="BM273"/>
      <c r="BN273"/>
    </row>
    <row r="274" spans="3:66" x14ac:dyDescent="0.3">
      <c r="C274" s="253" t="s">
        <v>1387</v>
      </c>
      <c r="D274" s="244">
        <v>1179</v>
      </c>
      <c r="E274" s="245">
        <v>668</v>
      </c>
      <c r="F274" s="221">
        <v>0.56658184902459707</v>
      </c>
      <c r="G274" s="219">
        <v>174</v>
      </c>
      <c r="H274" s="221">
        <v>0.1475826972010178</v>
      </c>
      <c r="I274" s="219">
        <v>842</v>
      </c>
      <c r="J274" s="221">
        <v>0.71416454622561498</v>
      </c>
      <c r="K274" s="249">
        <v>44</v>
      </c>
      <c r="L274" s="248">
        <v>8</v>
      </c>
      <c r="M274" s="208">
        <v>0.18181818181818182</v>
      </c>
      <c r="N274" s="236">
        <v>2</v>
      </c>
      <c r="O274" s="208">
        <v>4.5454545454545456E-2</v>
      </c>
      <c r="P274" s="236">
        <v>10</v>
      </c>
      <c r="Q274" s="208">
        <v>0.22727272727272727</v>
      </c>
      <c r="R274" s="228">
        <v>1122</v>
      </c>
      <c r="S274" s="251">
        <v>656</v>
      </c>
      <c r="T274" s="211">
        <v>0.5846702317290553</v>
      </c>
      <c r="U274" s="239">
        <v>170</v>
      </c>
      <c r="V274" s="323">
        <v>0.15151515151515152</v>
      </c>
      <c r="W274" s="239">
        <v>826</v>
      </c>
      <c r="X274" s="211">
        <v>0.73618538324420679</v>
      </c>
      <c r="Y274"/>
      <c r="AA274"/>
      <c r="AC274"/>
      <c r="AE274"/>
      <c r="AG274"/>
      <c r="AI274"/>
      <c r="AK274"/>
      <c r="AL274"/>
      <c r="AM274"/>
      <c r="AN274"/>
      <c r="AO274"/>
      <c r="AP274"/>
      <c r="AQ274"/>
      <c r="AR274"/>
      <c r="AS274"/>
      <c r="AT274"/>
      <c r="AU274"/>
      <c r="AV274"/>
      <c r="AW274"/>
      <c r="AX274"/>
      <c r="AY274"/>
      <c r="AZ274"/>
      <c r="BA274"/>
      <c r="BB274"/>
      <c r="BC274"/>
      <c r="BD274"/>
      <c r="BE274"/>
      <c r="BF274"/>
      <c r="BG274"/>
      <c r="BH274"/>
      <c r="BI274"/>
      <c r="BJ274"/>
      <c r="BK274"/>
      <c r="BL274"/>
      <c r="BM274"/>
      <c r="BN274"/>
    </row>
    <row r="275" spans="3:66" x14ac:dyDescent="0.3">
      <c r="C275" s="252" t="s">
        <v>144</v>
      </c>
      <c r="D275" s="244">
        <v>3241</v>
      </c>
      <c r="E275" s="245">
        <v>1882</v>
      </c>
      <c r="F275" s="221">
        <v>0.58068497377352668</v>
      </c>
      <c r="G275" s="219">
        <v>485</v>
      </c>
      <c r="H275" s="221">
        <v>0.14964517124344337</v>
      </c>
      <c r="I275" s="219">
        <v>2367</v>
      </c>
      <c r="J275" s="221">
        <v>0.73033014501697002</v>
      </c>
      <c r="K275" s="249">
        <v>138</v>
      </c>
      <c r="L275" s="248">
        <v>31</v>
      </c>
      <c r="M275" s="208">
        <v>0.22463768115942029</v>
      </c>
      <c r="N275" s="236">
        <v>5</v>
      </c>
      <c r="O275" s="208">
        <v>3.6231884057971016E-2</v>
      </c>
      <c r="P275" s="236">
        <v>36</v>
      </c>
      <c r="Q275" s="208">
        <v>0.2608695652173913</v>
      </c>
      <c r="R275" s="228">
        <v>3080</v>
      </c>
      <c r="S275" s="251">
        <v>1846</v>
      </c>
      <c r="T275" s="211">
        <v>0.5993506493506493</v>
      </c>
      <c r="U275" s="239">
        <v>478</v>
      </c>
      <c r="V275" s="323">
        <v>0.15519480519480519</v>
      </c>
      <c r="W275" s="239">
        <v>2324</v>
      </c>
      <c r="X275" s="211">
        <v>0.75454545454545452</v>
      </c>
      <c r="Y275"/>
      <c r="AA275"/>
      <c r="AC275"/>
      <c r="AE275"/>
      <c r="AG275"/>
      <c r="AI275"/>
      <c r="AK275"/>
      <c r="AL275"/>
      <c r="AM275"/>
      <c r="AN275"/>
      <c r="AO275"/>
      <c r="AP275"/>
      <c r="AQ275"/>
      <c r="AR275"/>
      <c r="AS275"/>
      <c r="AT275"/>
      <c r="AU275"/>
      <c r="AV275"/>
      <c r="AW275"/>
      <c r="AX275"/>
      <c r="AY275"/>
      <c r="AZ275"/>
      <c r="BA275"/>
      <c r="BB275"/>
      <c r="BC275"/>
      <c r="BD275"/>
      <c r="BE275"/>
      <c r="BF275"/>
      <c r="BG275"/>
      <c r="BH275"/>
      <c r="BI275"/>
      <c r="BJ275"/>
      <c r="BK275"/>
      <c r="BL275"/>
      <c r="BM275"/>
      <c r="BN275"/>
    </row>
    <row r="276" spans="3:66" x14ac:dyDescent="0.3">
      <c r="C276" s="253" t="s">
        <v>1388</v>
      </c>
      <c r="D276" s="244">
        <v>527</v>
      </c>
      <c r="E276" s="245">
        <v>305</v>
      </c>
      <c r="F276" s="221">
        <v>0.57874762808349145</v>
      </c>
      <c r="G276" s="219">
        <v>69</v>
      </c>
      <c r="H276" s="221">
        <v>0.13092979127134724</v>
      </c>
      <c r="I276" s="219">
        <v>374</v>
      </c>
      <c r="J276" s="221">
        <v>0.70967741935483875</v>
      </c>
      <c r="K276" s="249">
        <v>33</v>
      </c>
      <c r="L276" s="248">
        <v>6</v>
      </c>
      <c r="M276" s="208">
        <v>0.18181818181818182</v>
      </c>
      <c r="N276" s="236">
        <v>0</v>
      </c>
      <c r="O276" s="208">
        <v>0</v>
      </c>
      <c r="P276" s="236">
        <v>6</v>
      </c>
      <c r="Q276" s="208">
        <v>0.18181818181818182</v>
      </c>
      <c r="R276" s="228">
        <v>492</v>
      </c>
      <c r="S276" s="251">
        <v>297</v>
      </c>
      <c r="T276" s="211">
        <v>0.60365853658536583</v>
      </c>
      <c r="U276" s="239">
        <v>69</v>
      </c>
      <c r="V276" s="323">
        <v>0.1402439024390244</v>
      </c>
      <c r="W276" s="239">
        <v>366</v>
      </c>
      <c r="X276" s="211">
        <v>0.74390243902439024</v>
      </c>
      <c r="Y276"/>
      <c r="AA276"/>
      <c r="AC276"/>
      <c r="AE276"/>
      <c r="AG276"/>
      <c r="AI276"/>
      <c r="AK276"/>
      <c r="AL276"/>
      <c r="AM276"/>
      <c r="AN276"/>
      <c r="AO276"/>
      <c r="AP276"/>
      <c r="AQ276"/>
      <c r="AR276"/>
      <c r="AS276"/>
      <c r="AT276"/>
      <c r="AU276"/>
      <c r="AV276"/>
      <c r="AW276"/>
      <c r="AX276"/>
      <c r="AY276"/>
      <c r="AZ276"/>
      <c r="BA276"/>
      <c r="BB276"/>
      <c r="BC276"/>
      <c r="BD276"/>
      <c r="BE276"/>
      <c r="BF276"/>
      <c r="BG276"/>
      <c r="BH276"/>
      <c r="BI276"/>
      <c r="BJ276"/>
      <c r="BK276"/>
      <c r="BL276"/>
      <c r="BM276"/>
      <c r="BN276"/>
    </row>
    <row r="277" spans="3:66" x14ac:dyDescent="0.3">
      <c r="C277" s="253" t="s">
        <v>1389</v>
      </c>
      <c r="D277" s="244">
        <v>1063</v>
      </c>
      <c r="E277" s="245">
        <v>638</v>
      </c>
      <c r="F277" s="221">
        <v>0.60018814675446852</v>
      </c>
      <c r="G277" s="219">
        <v>174</v>
      </c>
      <c r="H277" s="221">
        <v>0.1636876763875823</v>
      </c>
      <c r="I277" s="219">
        <v>812</v>
      </c>
      <c r="J277" s="221">
        <v>0.76387582314205082</v>
      </c>
      <c r="K277" s="249">
        <v>38</v>
      </c>
      <c r="L277" s="248">
        <v>8</v>
      </c>
      <c r="M277" s="208">
        <v>0.21052631578947367</v>
      </c>
      <c r="N277" s="236">
        <v>3</v>
      </c>
      <c r="O277" s="208">
        <v>7.8947368421052627E-2</v>
      </c>
      <c r="P277" s="236">
        <v>11</v>
      </c>
      <c r="Q277" s="208">
        <v>0.28947368421052633</v>
      </c>
      <c r="R277" s="228">
        <v>1019</v>
      </c>
      <c r="S277" s="251">
        <v>629</v>
      </c>
      <c r="T277" s="211">
        <v>0.61727183513248285</v>
      </c>
      <c r="U277" s="239">
        <v>171</v>
      </c>
      <c r="V277" s="323">
        <v>0.16781157998037291</v>
      </c>
      <c r="W277" s="239">
        <v>800</v>
      </c>
      <c r="X277" s="211">
        <v>0.78508341511285573</v>
      </c>
      <c r="Y277"/>
      <c r="AA277"/>
      <c r="AC277"/>
      <c r="AE277"/>
      <c r="AG277"/>
      <c r="AI277"/>
      <c r="AK277"/>
      <c r="AL277"/>
      <c r="AM277"/>
      <c r="AN277"/>
      <c r="AO277"/>
      <c r="AP277"/>
      <c r="AQ277"/>
      <c r="AR277"/>
      <c r="AS277"/>
      <c r="AT277"/>
      <c r="AU277"/>
      <c r="AV277"/>
      <c r="AW277"/>
      <c r="AX277"/>
      <c r="AY277"/>
      <c r="AZ277"/>
      <c r="BA277"/>
      <c r="BB277"/>
      <c r="BC277"/>
      <c r="BD277"/>
      <c r="BE277"/>
      <c r="BF277"/>
      <c r="BG277"/>
      <c r="BH277"/>
      <c r="BI277"/>
      <c r="BJ277"/>
      <c r="BK277"/>
      <c r="BL277"/>
      <c r="BM277"/>
      <c r="BN277"/>
    </row>
    <row r="278" spans="3:66" x14ac:dyDescent="0.3">
      <c r="C278" s="253" t="s">
        <v>1390</v>
      </c>
      <c r="D278" s="244">
        <v>896</v>
      </c>
      <c r="E278" s="245">
        <v>518</v>
      </c>
      <c r="F278" s="221">
        <v>0.578125</v>
      </c>
      <c r="G278" s="219">
        <v>142</v>
      </c>
      <c r="H278" s="221">
        <v>0.15848214285714285</v>
      </c>
      <c r="I278" s="219">
        <v>660</v>
      </c>
      <c r="J278" s="221">
        <v>0.7366071428571429</v>
      </c>
      <c r="K278" s="249">
        <v>25</v>
      </c>
      <c r="L278" s="248">
        <v>7</v>
      </c>
      <c r="M278" s="208">
        <v>0.28000000000000003</v>
      </c>
      <c r="N278" s="236">
        <v>1</v>
      </c>
      <c r="O278" s="208">
        <v>0.04</v>
      </c>
      <c r="P278" s="236">
        <v>8</v>
      </c>
      <c r="Q278" s="208">
        <v>0.32</v>
      </c>
      <c r="R278" s="228">
        <v>862</v>
      </c>
      <c r="S278" s="251">
        <v>509</v>
      </c>
      <c r="T278" s="211">
        <v>0.59048723897911837</v>
      </c>
      <c r="U278" s="239">
        <v>140</v>
      </c>
      <c r="V278" s="323">
        <v>0.16241299303944315</v>
      </c>
      <c r="W278" s="239">
        <v>649</v>
      </c>
      <c r="X278" s="211">
        <v>0.75290023201856149</v>
      </c>
      <c r="Y278"/>
      <c r="AA278"/>
      <c r="AC278"/>
      <c r="AE278"/>
      <c r="AG278"/>
      <c r="AI278"/>
      <c r="AK278"/>
      <c r="AL278"/>
      <c r="AM278"/>
      <c r="AN278"/>
      <c r="AO278"/>
      <c r="AP278"/>
      <c r="AQ278"/>
      <c r="AR278"/>
      <c r="AS278"/>
      <c r="AT278"/>
      <c r="AU278"/>
      <c r="AV278"/>
      <c r="AW278"/>
      <c r="AX278"/>
      <c r="AY278"/>
      <c r="AZ278"/>
      <c r="BA278"/>
      <c r="BB278"/>
      <c r="BC278"/>
      <c r="BD278"/>
      <c r="BE278"/>
      <c r="BF278"/>
      <c r="BG278"/>
      <c r="BH278"/>
      <c r="BI278"/>
      <c r="BJ278"/>
      <c r="BK278"/>
      <c r="BL278"/>
      <c r="BM278"/>
      <c r="BN278"/>
    </row>
    <row r="279" spans="3:66" x14ac:dyDescent="0.3">
      <c r="C279" s="253" t="s">
        <v>1391</v>
      </c>
      <c r="D279" s="244">
        <v>755</v>
      </c>
      <c r="E279" s="245">
        <v>421</v>
      </c>
      <c r="F279" s="221">
        <v>0.5576158940397351</v>
      </c>
      <c r="G279" s="219">
        <v>100</v>
      </c>
      <c r="H279" s="221">
        <v>0.13245033112582782</v>
      </c>
      <c r="I279" s="219">
        <v>521</v>
      </c>
      <c r="J279" s="221">
        <v>0.69006622516556293</v>
      </c>
      <c r="K279" s="249">
        <v>42</v>
      </c>
      <c r="L279" s="248">
        <v>10</v>
      </c>
      <c r="M279" s="208">
        <v>0.23809523809523808</v>
      </c>
      <c r="N279" s="236">
        <v>1</v>
      </c>
      <c r="O279" s="208">
        <v>2.3809523809523808E-2</v>
      </c>
      <c r="P279" s="236">
        <v>11</v>
      </c>
      <c r="Q279" s="208">
        <v>0.26190476190476192</v>
      </c>
      <c r="R279" s="228">
        <v>707</v>
      </c>
      <c r="S279" s="251">
        <v>411</v>
      </c>
      <c r="T279" s="211">
        <v>0.58132956152758131</v>
      </c>
      <c r="U279" s="239">
        <v>98</v>
      </c>
      <c r="V279" s="323">
        <v>0.13861386138613863</v>
      </c>
      <c r="W279" s="239">
        <v>509</v>
      </c>
      <c r="X279" s="211">
        <v>0.71994342291371993</v>
      </c>
      <c r="Y279"/>
      <c r="AA279"/>
      <c r="AC279"/>
      <c r="AE279"/>
      <c r="AG279"/>
      <c r="AI279"/>
      <c r="AK279"/>
      <c r="AL279"/>
      <c r="AM279"/>
      <c r="AN279"/>
      <c r="AO279"/>
      <c r="AP279"/>
      <c r="AQ279"/>
      <c r="AR279"/>
      <c r="AS279"/>
      <c r="AT279"/>
      <c r="AU279"/>
      <c r="AV279"/>
      <c r="AW279"/>
      <c r="AX279"/>
      <c r="AY279"/>
      <c r="AZ279"/>
      <c r="BA279"/>
      <c r="BB279"/>
      <c r="BC279"/>
      <c r="BD279"/>
      <c r="BE279"/>
      <c r="BF279"/>
      <c r="BG279"/>
      <c r="BH279"/>
      <c r="BI279"/>
      <c r="BJ279"/>
      <c r="BK279"/>
      <c r="BL279"/>
      <c r="BM279"/>
      <c r="BN279"/>
    </row>
    <row r="280" spans="3:66" x14ac:dyDescent="0.3">
      <c r="C280" s="252" t="s">
        <v>240</v>
      </c>
      <c r="D280" s="244">
        <v>2295</v>
      </c>
      <c r="E280" s="245">
        <v>1237</v>
      </c>
      <c r="F280" s="221">
        <v>0.53899782135076257</v>
      </c>
      <c r="G280" s="219">
        <v>369</v>
      </c>
      <c r="H280" s="221">
        <v>0.16078431372549021</v>
      </c>
      <c r="I280" s="219">
        <v>1606</v>
      </c>
      <c r="J280" s="221">
        <v>0.69978213507625275</v>
      </c>
      <c r="K280" s="249">
        <v>116</v>
      </c>
      <c r="L280" s="248">
        <v>21</v>
      </c>
      <c r="M280" s="208">
        <v>0.18103448275862069</v>
      </c>
      <c r="N280" s="236">
        <v>0</v>
      </c>
      <c r="O280" s="208">
        <v>0</v>
      </c>
      <c r="P280" s="236">
        <v>21</v>
      </c>
      <c r="Q280" s="208">
        <v>0.18103448275862069</v>
      </c>
      <c r="R280" s="228">
        <v>2161</v>
      </c>
      <c r="S280" s="251">
        <v>1210</v>
      </c>
      <c r="T280" s="211">
        <v>0.55992596020360941</v>
      </c>
      <c r="U280" s="239">
        <v>368</v>
      </c>
      <c r="V280" s="323">
        <v>0.17029153169828784</v>
      </c>
      <c r="W280" s="239">
        <v>1578</v>
      </c>
      <c r="X280" s="211">
        <v>0.73021749190189722</v>
      </c>
      <c r="Y280"/>
      <c r="AA280"/>
      <c r="AC280"/>
      <c r="AE280"/>
      <c r="AG280"/>
      <c r="AI280"/>
      <c r="AK280"/>
      <c r="AL280"/>
      <c r="AM280"/>
      <c r="AN280"/>
      <c r="AO280"/>
      <c r="AP280"/>
      <c r="AQ280"/>
      <c r="AR280"/>
      <c r="AS280"/>
      <c r="AT280"/>
      <c r="AU280"/>
      <c r="AV280"/>
      <c r="AW280"/>
      <c r="AX280"/>
      <c r="AY280"/>
      <c r="AZ280"/>
      <c r="BA280"/>
      <c r="BB280"/>
      <c r="BC280"/>
      <c r="BD280"/>
      <c r="BE280"/>
      <c r="BF280"/>
      <c r="BG280"/>
      <c r="BH280"/>
      <c r="BI280"/>
      <c r="BJ280"/>
      <c r="BK280"/>
      <c r="BL280"/>
      <c r="BM280"/>
      <c r="BN280"/>
    </row>
    <row r="281" spans="3:66" x14ac:dyDescent="0.3">
      <c r="C281" s="253" t="s">
        <v>1392</v>
      </c>
      <c r="D281" s="244">
        <v>620</v>
      </c>
      <c r="E281" s="245">
        <v>345</v>
      </c>
      <c r="F281" s="221">
        <v>0.55645161290322576</v>
      </c>
      <c r="G281" s="219">
        <v>103</v>
      </c>
      <c r="H281" s="221">
        <v>0.16612903225806452</v>
      </c>
      <c r="I281" s="219">
        <v>448</v>
      </c>
      <c r="J281" s="221">
        <v>0.72258064516129028</v>
      </c>
      <c r="K281" s="249">
        <v>20</v>
      </c>
      <c r="L281" s="248">
        <v>5</v>
      </c>
      <c r="M281" s="208">
        <v>0.25</v>
      </c>
      <c r="N281" s="236">
        <v>0</v>
      </c>
      <c r="O281" s="208">
        <v>0</v>
      </c>
      <c r="P281" s="236">
        <v>5</v>
      </c>
      <c r="Q281" s="208">
        <v>0.25</v>
      </c>
      <c r="R281" s="228">
        <v>595</v>
      </c>
      <c r="S281" s="251">
        <v>337</v>
      </c>
      <c r="T281" s="211">
        <v>0.56638655462184873</v>
      </c>
      <c r="U281" s="239">
        <v>103</v>
      </c>
      <c r="V281" s="323">
        <v>0.17310924369747899</v>
      </c>
      <c r="W281" s="239">
        <v>440</v>
      </c>
      <c r="X281" s="211">
        <v>0.73949579831932777</v>
      </c>
      <c r="Y281"/>
      <c r="AA281"/>
      <c r="AC281"/>
      <c r="AE281"/>
      <c r="AG281"/>
      <c r="AI281"/>
      <c r="AK281"/>
      <c r="AL281"/>
      <c r="AM281"/>
      <c r="AN281"/>
      <c r="AO281"/>
      <c r="AP281"/>
      <c r="AQ281"/>
      <c r="AR281"/>
      <c r="AS281"/>
      <c r="AT281"/>
      <c r="AU281"/>
      <c r="AV281"/>
      <c r="AW281"/>
      <c r="AX281"/>
      <c r="AY281"/>
      <c r="AZ281"/>
      <c r="BA281"/>
      <c r="BB281"/>
      <c r="BC281"/>
      <c r="BD281"/>
      <c r="BE281"/>
      <c r="BF281"/>
      <c r="BG281"/>
      <c r="BH281"/>
      <c r="BI281"/>
      <c r="BJ281"/>
      <c r="BK281"/>
      <c r="BL281"/>
      <c r="BM281"/>
      <c r="BN281"/>
    </row>
    <row r="282" spans="3:66" x14ac:dyDescent="0.3">
      <c r="C282" s="253" t="s">
        <v>1393</v>
      </c>
      <c r="D282" s="244">
        <v>529</v>
      </c>
      <c r="E282" s="245">
        <v>282</v>
      </c>
      <c r="F282" s="221">
        <v>0.53308128544423439</v>
      </c>
      <c r="G282" s="219">
        <v>84</v>
      </c>
      <c r="H282" s="221">
        <v>0.15879017013232513</v>
      </c>
      <c r="I282" s="219">
        <v>366</v>
      </c>
      <c r="J282" s="221">
        <v>0.69187145557655949</v>
      </c>
      <c r="K282" s="249">
        <v>31</v>
      </c>
      <c r="L282" s="248">
        <v>2</v>
      </c>
      <c r="M282" s="208">
        <v>6.4516129032258063E-2</v>
      </c>
      <c r="N282" s="236">
        <v>0</v>
      </c>
      <c r="O282" s="208">
        <v>0</v>
      </c>
      <c r="P282" s="236">
        <v>2</v>
      </c>
      <c r="Q282" s="208">
        <v>6.4516129032258063E-2</v>
      </c>
      <c r="R282" s="228">
        <v>493</v>
      </c>
      <c r="S282" s="251">
        <v>279</v>
      </c>
      <c r="T282" s="211">
        <v>0.56592292089249496</v>
      </c>
      <c r="U282" s="239">
        <v>84</v>
      </c>
      <c r="V282" s="323">
        <v>0.17038539553752535</v>
      </c>
      <c r="W282" s="239">
        <v>363</v>
      </c>
      <c r="X282" s="211">
        <v>0.73630831643002026</v>
      </c>
      <c r="Y282"/>
      <c r="AA282"/>
      <c r="AC282"/>
      <c r="AE282"/>
      <c r="AG282"/>
      <c r="AI282"/>
      <c r="AK282"/>
      <c r="AL282"/>
      <c r="AM282"/>
      <c r="AN282"/>
      <c r="AO282"/>
      <c r="AP282"/>
      <c r="AQ282"/>
      <c r="AR282"/>
      <c r="AS282"/>
      <c r="AT282"/>
      <c r="AU282"/>
      <c r="AV282"/>
      <c r="AW282"/>
      <c r="AX282"/>
      <c r="AY282"/>
      <c r="AZ282"/>
      <c r="BA282"/>
      <c r="BB282"/>
      <c r="BC282"/>
      <c r="BD282"/>
      <c r="BE282"/>
      <c r="BF282"/>
      <c r="BG282"/>
      <c r="BH282"/>
      <c r="BI282"/>
      <c r="BJ282"/>
      <c r="BK282"/>
      <c r="BL282"/>
      <c r="BM282"/>
      <c r="BN282"/>
    </row>
    <row r="283" spans="3:66" x14ac:dyDescent="0.3">
      <c r="C283" s="253" t="s">
        <v>1394</v>
      </c>
      <c r="D283" s="244">
        <v>426</v>
      </c>
      <c r="E283" s="245">
        <v>231</v>
      </c>
      <c r="F283" s="221">
        <v>0.54225352112676062</v>
      </c>
      <c r="G283" s="219">
        <v>73</v>
      </c>
      <c r="H283" s="221">
        <v>0.17136150234741784</v>
      </c>
      <c r="I283" s="219">
        <v>304</v>
      </c>
      <c r="J283" s="221">
        <v>0.71361502347417838</v>
      </c>
      <c r="K283" s="249">
        <v>21</v>
      </c>
      <c r="L283" s="248">
        <v>2</v>
      </c>
      <c r="M283" s="208">
        <v>9.5238095238095233E-2</v>
      </c>
      <c r="N283" s="236">
        <v>0</v>
      </c>
      <c r="O283" s="208">
        <v>0</v>
      </c>
      <c r="P283" s="236">
        <v>2</v>
      </c>
      <c r="Q283" s="208">
        <v>9.5238095238095233E-2</v>
      </c>
      <c r="R283" s="228">
        <v>403</v>
      </c>
      <c r="S283" s="251">
        <v>229</v>
      </c>
      <c r="T283" s="211">
        <v>0.56823821339950376</v>
      </c>
      <c r="U283" s="239">
        <v>72</v>
      </c>
      <c r="V283" s="323">
        <v>0.17866004962779156</v>
      </c>
      <c r="W283" s="239">
        <v>301</v>
      </c>
      <c r="X283" s="211">
        <v>0.74689826302729534</v>
      </c>
      <c r="Y283"/>
      <c r="AA283"/>
      <c r="AC283"/>
      <c r="AE283"/>
      <c r="AG283"/>
      <c r="AI283"/>
      <c r="AK283"/>
      <c r="AL283"/>
      <c r="AM283"/>
      <c r="AN283"/>
      <c r="AO283"/>
      <c r="AP283"/>
      <c r="AQ283"/>
      <c r="AR283"/>
      <c r="AS283"/>
      <c r="AT283"/>
      <c r="AU283"/>
      <c r="AV283"/>
      <c r="AW283"/>
      <c r="AX283"/>
      <c r="AY283"/>
      <c r="AZ283"/>
      <c r="BA283"/>
      <c r="BB283"/>
      <c r="BC283"/>
      <c r="BD283"/>
      <c r="BE283"/>
      <c r="BF283"/>
      <c r="BG283"/>
      <c r="BH283"/>
      <c r="BI283"/>
      <c r="BJ283"/>
      <c r="BK283"/>
      <c r="BL283"/>
      <c r="BM283"/>
      <c r="BN283"/>
    </row>
    <row r="284" spans="3:66" x14ac:dyDescent="0.3">
      <c r="C284" s="253" t="s">
        <v>1395</v>
      </c>
      <c r="D284" s="244">
        <v>720</v>
      </c>
      <c r="E284" s="245">
        <v>379</v>
      </c>
      <c r="F284" s="221">
        <v>0.52638888888888891</v>
      </c>
      <c r="G284" s="219">
        <v>109</v>
      </c>
      <c r="H284" s="221">
        <v>0.15138888888888888</v>
      </c>
      <c r="I284" s="219">
        <v>488</v>
      </c>
      <c r="J284" s="221">
        <v>0.67777777777777781</v>
      </c>
      <c r="K284" s="249">
        <v>44</v>
      </c>
      <c r="L284" s="248">
        <v>12</v>
      </c>
      <c r="M284" s="208">
        <v>0.27272727272727271</v>
      </c>
      <c r="N284" s="236">
        <v>0</v>
      </c>
      <c r="O284" s="208">
        <v>0</v>
      </c>
      <c r="P284" s="236">
        <v>12</v>
      </c>
      <c r="Q284" s="208">
        <v>0.27272727272727271</v>
      </c>
      <c r="R284" s="228">
        <v>670</v>
      </c>
      <c r="S284" s="251">
        <v>365</v>
      </c>
      <c r="T284" s="211">
        <v>0.54477611940298509</v>
      </c>
      <c r="U284" s="239">
        <v>109</v>
      </c>
      <c r="V284" s="323">
        <v>0.16268656716417909</v>
      </c>
      <c r="W284" s="239">
        <v>474</v>
      </c>
      <c r="X284" s="211">
        <v>0.70746268656716416</v>
      </c>
      <c r="Y284"/>
      <c r="AA284"/>
      <c r="AC284"/>
      <c r="AE284"/>
      <c r="AG284"/>
      <c r="AI284"/>
      <c r="AK284"/>
      <c r="AL284"/>
      <c r="AM284"/>
      <c r="AN284"/>
      <c r="AO284"/>
      <c r="AP284"/>
      <c r="AQ284"/>
      <c r="AR284"/>
      <c r="AS284"/>
      <c r="AT284"/>
      <c r="AU284"/>
      <c r="AV284"/>
      <c r="AW284"/>
      <c r="AX284"/>
      <c r="AY284"/>
      <c r="AZ284"/>
      <c r="BA284"/>
      <c r="BB284"/>
      <c r="BC284"/>
      <c r="BD284"/>
      <c r="BE284"/>
      <c r="BF284"/>
      <c r="BG284"/>
      <c r="BH284"/>
      <c r="BI284"/>
      <c r="BJ284"/>
      <c r="BK284"/>
      <c r="BL284"/>
      <c r="BM284"/>
      <c r="BN284"/>
    </row>
    <row r="285" spans="3:66" x14ac:dyDescent="0.3">
      <c r="C285" s="252" t="s">
        <v>131</v>
      </c>
      <c r="D285" s="244">
        <v>5152</v>
      </c>
      <c r="E285" s="245">
        <v>3083</v>
      </c>
      <c r="F285" s="221">
        <v>0.59840838509316774</v>
      </c>
      <c r="G285" s="219">
        <v>818</v>
      </c>
      <c r="H285" s="221">
        <v>0.15877329192546583</v>
      </c>
      <c r="I285" s="219">
        <v>3901</v>
      </c>
      <c r="J285" s="221">
        <v>0.75718167701863359</v>
      </c>
      <c r="K285" s="249">
        <v>154</v>
      </c>
      <c r="L285" s="248">
        <v>24</v>
      </c>
      <c r="M285" s="208">
        <v>0.15584415584415584</v>
      </c>
      <c r="N285" s="236">
        <v>6</v>
      </c>
      <c r="O285" s="208">
        <v>3.896103896103896E-2</v>
      </c>
      <c r="P285" s="236">
        <v>30</v>
      </c>
      <c r="Q285" s="208">
        <v>0.19480519480519481</v>
      </c>
      <c r="R285" s="228">
        <v>4979</v>
      </c>
      <c r="S285" s="251">
        <v>3056</v>
      </c>
      <c r="T285" s="211">
        <v>0.61377786704157467</v>
      </c>
      <c r="U285" s="239">
        <v>809</v>
      </c>
      <c r="V285" s="323">
        <v>0.162482426189998</v>
      </c>
      <c r="W285" s="239">
        <v>3865</v>
      </c>
      <c r="X285" s="211">
        <v>0.77626029323157264</v>
      </c>
      <c r="Y285"/>
      <c r="AA285"/>
      <c r="AC285"/>
      <c r="AE285"/>
      <c r="AG285"/>
      <c r="AI285"/>
      <c r="AK285"/>
      <c r="AL285"/>
      <c r="AM285"/>
      <c r="AN285"/>
      <c r="AO285"/>
      <c r="AP285"/>
      <c r="AQ285"/>
      <c r="AR285"/>
      <c r="AS285"/>
      <c r="AT285"/>
      <c r="AU285"/>
      <c r="AV285"/>
      <c r="AW285"/>
      <c r="AX285"/>
      <c r="AY285"/>
      <c r="AZ285"/>
      <c r="BA285"/>
      <c r="BB285"/>
      <c r="BC285"/>
      <c r="BD285"/>
      <c r="BE285"/>
      <c r="BF285"/>
      <c r="BG285"/>
      <c r="BH285"/>
      <c r="BI285"/>
      <c r="BJ285"/>
      <c r="BK285"/>
      <c r="BL285"/>
      <c r="BM285"/>
      <c r="BN285"/>
    </row>
    <row r="286" spans="3:66" x14ac:dyDescent="0.3">
      <c r="C286" s="253" t="s">
        <v>1396</v>
      </c>
      <c r="D286" s="244">
        <v>1019</v>
      </c>
      <c r="E286" s="245">
        <v>608</v>
      </c>
      <c r="F286" s="221">
        <v>0.59666339548577041</v>
      </c>
      <c r="G286" s="219">
        <v>157</v>
      </c>
      <c r="H286" s="221">
        <v>0.15407262021589793</v>
      </c>
      <c r="I286" s="219">
        <v>765</v>
      </c>
      <c r="J286" s="221">
        <v>0.75073601570166826</v>
      </c>
      <c r="K286" s="249">
        <v>16</v>
      </c>
      <c r="L286" s="248">
        <v>1</v>
      </c>
      <c r="M286" s="208">
        <v>6.25E-2</v>
      </c>
      <c r="N286" s="236">
        <v>0</v>
      </c>
      <c r="O286" s="208">
        <v>0</v>
      </c>
      <c r="P286" s="236">
        <v>1</v>
      </c>
      <c r="Q286" s="208">
        <v>6.25E-2</v>
      </c>
      <c r="R286" s="228">
        <v>1000</v>
      </c>
      <c r="S286" s="251">
        <v>607</v>
      </c>
      <c r="T286" s="211">
        <v>0.60699999999999998</v>
      </c>
      <c r="U286" s="239">
        <v>156</v>
      </c>
      <c r="V286" s="323">
        <v>0.156</v>
      </c>
      <c r="W286" s="239">
        <v>763</v>
      </c>
      <c r="X286" s="211">
        <v>0.76300000000000001</v>
      </c>
      <c r="Y286"/>
      <c r="AA286"/>
      <c r="AC286"/>
      <c r="AE286"/>
      <c r="AG286"/>
      <c r="AI286"/>
      <c r="AK286"/>
      <c r="AL286"/>
      <c r="AM286"/>
      <c r="AN286"/>
      <c r="AO286"/>
      <c r="AP286"/>
      <c r="AQ286"/>
      <c r="AR286"/>
      <c r="AS286"/>
      <c r="AT286"/>
      <c r="AU286"/>
      <c r="AV286"/>
      <c r="AW286"/>
      <c r="AX286"/>
      <c r="AY286"/>
      <c r="AZ286"/>
      <c r="BA286"/>
      <c r="BB286"/>
      <c r="BC286"/>
      <c r="BD286"/>
      <c r="BE286"/>
      <c r="BF286"/>
      <c r="BG286"/>
      <c r="BH286"/>
      <c r="BI286"/>
      <c r="BJ286"/>
      <c r="BK286"/>
      <c r="BL286"/>
      <c r="BM286"/>
      <c r="BN286"/>
    </row>
    <row r="287" spans="3:66" x14ac:dyDescent="0.3">
      <c r="C287" s="253" t="s">
        <v>1397</v>
      </c>
      <c r="D287" s="244">
        <v>1644</v>
      </c>
      <c r="E287" s="245">
        <v>996</v>
      </c>
      <c r="F287" s="221">
        <v>0.6058394160583942</v>
      </c>
      <c r="G287" s="219">
        <v>226</v>
      </c>
      <c r="H287" s="221">
        <v>0.13746958637469586</v>
      </c>
      <c r="I287" s="219">
        <v>1222</v>
      </c>
      <c r="J287" s="221">
        <v>0.74330900243309006</v>
      </c>
      <c r="K287" s="249">
        <v>48</v>
      </c>
      <c r="L287" s="248">
        <v>2</v>
      </c>
      <c r="M287" s="208">
        <v>4.1666666666666664E-2</v>
      </c>
      <c r="N287" s="236">
        <v>1</v>
      </c>
      <c r="O287" s="208">
        <v>2.0833333333333332E-2</v>
      </c>
      <c r="P287" s="236">
        <v>3</v>
      </c>
      <c r="Q287" s="208">
        <v>6.25E-2</v>
      </c>
      <c r="R287" s="228">
        <v>1593</v>
      </c>
      <c r="S287" s="251">
        <v>994</v>
      </c>
      <c r="T287" s="211">
        <v>0.6239799121155053</v>
      </c>
      <c r="U287" s="239">
        <v>224</v>
      </c>
      <c r="V287" s="323">
        <v>0.14061519146264909</v>
      </c>
      <c r="W287" s="239">
        <v>1218</v>
      </c>
      <c r="X287" s="211">
        <v>0.76459510357815441</v>
      </c>
      <c r="Y287"/>
      <c r="AA287"/>
      <c r="AC287"/>
      <c r="AE287"/>
      <c r="AG287"/>
      <c r="AI287"/>
      <c r="AK287"/>
      <c r="AL287"/>
      <c r="AM287"/>
      <c r="AN287"/>
      <c r="AO287"/>
      <c r="AP287"/>
      <c r="AQ287"/>
      <c r="AR287"/>
      <c r="AS287"/>
      <c r="AT287"/>
      <c r="AU287"/>
      <c r="AV287"/>
      <c r="AW287"/>
      <c r="AX287"/>
      <c r="AY287"/>
      <c r="AZ287"/>
      <c r="BA287"/>
      <c r="BB287"/>
      <c r="BC287"/>
      <c r="BD287"/>
      <c r="BE287"/>
      <c r="BF287"/>
      <c r="BG287"/>
      <c r="BH287"/>
      <c r="BI287"/>
      <c r="BJ287"/>
      <c r="BK287"/>
      <c r="BL287"/>
      <c r="BM287"/>
      <c r="BN287"/>
    </row>
    <row r="288" spans="3:66" x14ac:dyDescent="0.3">
      <c r="C288" s="253" t="s">
        <v>1398</v>
      </c>
      <c r="D288" s="244">
        <v>867</v>
      </c>
      <c r="E288" s="245">
        <v>511</v>
      </c>
      <c r="F288" s="221">
        <v>0.5893886966551326</v>
      </c>
      <c r="G288" s="219">
        <v>149</v>
      </c>
      <c r="H288" s="221">
        <v>0.17185697808535177</v>
      </c>
      <c r="I288" s="219">
        <v>660</v>
      </c>
      <c r="J288" s="221">
        <v>0.76124567474048443</v>
      </c>
      <c r="K288" s="249">
        <v>27</v>
      </c>
      <c r="L288" s="248">
        <v>4</v>
      </c>
      <c r="M288" s="208">
        <v>0.14814814814814814</v>
      </c>
      <c r="N288" s="236">
        <v>1</v>
      </c>
      <c r="O288" s="208">
        <v>3.7037037037037035E-2</v>
      </c>
      <c r="P288" s="236">
        <v>5</v>
      </c>
      <c r="Q288" s="208">
        <v>0.18518518518518517</v>
      </c>
      <c r="R288" s="228">
        <v>832</v>
      </c>
      <c r="S288" s="251">
        <v>504</v>
      </c>
      <c r="T288" s="211">
        <v>0.60576923076923073</v>
      </c>
      <c r="U288" s="239">
        <v>147</v>
      </c>
      <c r="V288" s="323">
        <v>0.17668269230769232</v>
      </c>
      <c r="W288" s="239">
        <v>651</v>
      </c>
      <c r="X288" s="211">
        <v>0.78245192307692313</v>
      </c>
      <c r="Y288"/>
      <c r="AA288"/>
      <c r="AC288"/>
      <c r="AE288"/>
      <c r="AG288"/>
      <c r="AI288"/>
      <c r="AK288"/>
      <c r="AL288"/>
      <c r="AM288"/>
      <c r="AN288"/>
      <c r="AO288"/>
      <c r="AP288"/>
      <c r="AQ288"/>
      <c r="AR288"/>
      <c r="AS288"/>
      <c r="AT288"/>
      <c r="AU288"/>
      <c r="AV288"/>
      <c r="AW288"/>
      <c r="AX288"/>
      <c r="AY288"/>
      <c r="AZ288"/>
      <c r="BA288"/>
      <c r="BB288"/>
      <c r="BC288"/>
      <c r="BD288"/>
      <c r="BE288"/>
      <c r="BF288"/>
      <c r="BG288"/>
      <c r="BH288"/>
      <c r="BI288"/>
      <c r="BJ288"/>
      <c r="BK288"/>
      <c r="BL288"/>
      <c r="BM288"/>
      <c r="BN288"/>
    </row>
    <row r="289" spans="3:66" x14ac:dyDescent="0.3">
      <c r="C289" s="253" t="s">
        <v>1399</v>
      </c>
      <c r="D289" s="244">
        <v>1105</v>
      </c>
      <c r="E289" s="245">
        <v>665</v>
      </c>
      <c r="F289" s="221">
        <v>0.60180995475113119</v>
      </c>
      <c r="G289" s="219">
        <v>193</v>
      </c>
      <c r="H289" s="221">
        <v>0.17466063348416289</v>
      </c>
      <c r="I289" s="219">
        <v>858</v>
      </c>
      <c r="J289" s="221">
        <v>0.77647058823529413</v>
      </c>
      <c r="K289" s="249">
        <v>33</v>
      </c>
      <c r="L289" s="248">
        <v>10</v>
      </c>
      <c r="M289" s="208">
        <v>0.30303030303030304</v>
      </c>
      <c r="N289" s="236">
        <v>4</v>
      </c>
      <c r="O289" s="208">
        <v>0.12121212121212122</v>
      </c>
      <c r="P289" s="236">
        <v>14</v>
      </c>
      <c r="Q289" s="208">
        <v>0.42424242424242425</v>
      </c>
      <c r="R289" s="228">
        <v>1069</v>
      </c>
      <c r="S289" s="251">
        <v>655</v>
      </c>
      <c r="T289" s="211">
        <v>0.61272217025257247</v>
      </c>
      <c r="U289" s="239">
        <v>189</v>
      </c>
      <c r="V289" s="323">
        <v>0.17680074836295603</v>
      </c>
      <c r="W289" s="239">
        <v>844</v>
      </c>
      <c r="X289" s="211">
        <v>0.78952291861552848</v>
      </c>
      <c r="Y289"/>
      <c r="AA289"/>
      <c r="AC289"/>
      <c r="AE289"/>
      <c r="AG289"/>
      <c r="AI289"/>
      <c r="AK289"/>
      <c r="AL289"/>
      <c r="AM289"/>
      <c r="AN289"/>
      <c r="AO289"/>
      <c r="AP289"/>
      <c r="AQ289"/>
      <c r="AR289"/>
      <c r="AS289"/>
      <c r="AT289"/>
      <c r="AU289"/>
      <c r="AV289"/>
      <c r="AW289"/>
      <c r="AX289"/>
      <c r="AY289"/>
      <c r="AZ289"/>
      <c r="BA289"/>
      <c r="BB289"/>
      <c r="BC289"/>
      <c r="BD289"/>
      <c r="BE289"/>
      <c r="BF289"/>
      <c r="BG289"/>
      <c r="BH289"/>
      <c r="BI289"/>
      <c r="BJ289"/>
      <c r="BK289"/>
      <c r="BL289"/>
      <c r="BM289"/>
      <c r="BN289"/>
    </row>
    <row r="290" spans="3:66" x14ac:dyDescent="0.3">
      <c r="C290" s="253" t="s">
        <v>1400</v>
      </c>
      <c r="D290" s="244">
        <v>81</v>
      </c>
      <c r="E290" s="245">
        <v>48</v>
      </c>
      <c r="F290" s="221">
        <v>0.59259259259259256</v>
      </c>
      <c r="G290" s="219">
        <v>13</v>
      </c>
      <c r="H290" s="221">
        <v>0.16049382716049382</v>
      </c>
      <c r="I290" s="219">
        <v>61</v>
      </c>
      <c r="J290" s="221">
        <v>0.75308641975308643</v>
      </c>
      <c r="K290" s="249">
        <v>5</v>
      </c>
      <c r="L290" s="248">
        <v>2</v>
      </c>
      <c r="M290" s="208">
        <v>0.4</v>
      </c>
      <c r="N290" s="236">
        <v>0</v>
      </c>
      <c r="O290" s="208">
        <v>0</v>
      </c>
      <c r="P290" s="236">
        <v>2</v>
      </c>
      <c r="Q290" s="208">
        <v>0.4</v>
      </c>
      <c r="R290" s="228">
        <v>76</v>
      </c>
      <c r="S290" s="251">
        <v>46</v>
      </c>
      <c r="T290" s="211">
        <v>0.60526315789473684</v>
      </c>
      <c r="U290" s="239">
        <v>13</v>
      </c>
      <c r="V290" s="323">
        <v>0.17105263157894737</v>
      </c>
      <c r="W290" s="239">
        <v>59</v>
      </c>
      <c r="X290" s="211">
        <v>0.77631578947368418</v>
      </c>
      <c r="Y290"/>
      <c r="AA290"/>
      <c r="AC290"/>
      <c r="AE290"/>
      <c r="AG290"/>
      <c r="AI290"/>
      <c r="AK290"/>
      <c r="AL290"/>
      <c r="AM290"/>
      <c r="AN290"/>
      <c r="AO290"/>
      <c r="AP290"/>
      <c r="AQ290"/>
      <c r="AR290"/>
      <c r="AS290"/>
      <c r="AT290"/>
      <c r="AU290"/>
      <c r="AV290"/>
      <c r="AW290"/>
      <c r="AX290"/>
      <c r="AY290"/>
      <c r="AZ290"/>
      <c r="BA290"/>
      <c r="BB290"/>
      <c r="BC290"/>
      <c r="BD290"/>
      <c r="BE290"/>
      <c r="BF290"/>
      <c r="BG290"/>
      <c r="BH290"/>
      <c r="BI290"/>
      <c r="BJ290"/>
      <c r="BK290"/>
      <c r="BL290"/>
      <c r="BM290"/>
      <c r="BN290"/>
    </row>
    <row r="291" spans="3:66" x14ac:dyDescent="0.3">
      <c r="C291" s="253" t="s">
        <v>1401</v>
      </c>
      <c r="D291" s="244">
        <v>436</v>
      </c>
      <c r="E291" s="245">
        <v>255</v>
      </c>
      <c r="F291" s="221">
        <v>0.58486238532110091</v>
      </c>
      <c r="G291" s="219">
        <v>80</v>
      </c>
      <c r="H291" s="221">
        <v>0.1834862385321101</v>
      </c>
      <c r="I291" s="219">
        <v>335</v>
      </c>
      <c r="J291" s="221">
        <v>0.76834862385321101</v>
      </c>
      <c r="K291" s="249">
        <v>25</v>
      </c>
      <c r="L291" s="248">
        <v>5</v>
      </c>
      <c r="M291" s="208">
        <v>0.2</v>
      </c>
      <c r="N291" s="236">
        <v>0</v>
      </c>
      <c r="O291" s="208">
        <v>0</v>
      </c>
      <c r="P291" s="236">
        <v>5</v>
      </c>
      <c r="Q291" s="208">
        <v>0.2</v>
      </c>
      <c r="R291" s="228">
        <v>409</v>
      </c>
      <c r="S291" s="251">
        <v>250</v>
      </c>
      <c r="T291" s="211">
        <v>0.61124694376528121</v>
      </c>
      <c r="U291" s="239">
        <v>80</v>
      </c>
      <c r="V291" s="323">
        <v>0.19559902200488999</v>
      </c>
      <c r="W291" s="239">
        <v>330</v>
      </c>
      <c r="X291" s="211">
        <v>0.8068459657701712</v>
      </c>
      <c r="Y291"/>
      <c r="AA291"/>
      <c r="AC291"/>
      <c r="AE291"/>
      <c r="AG291"/>
      <c r="AI291"/>
      <c r="AK291"/>
      <c r="AL291"/>
      <c r="AM291"/>
      <c r="AN291"/>
      <c r="AO291"/>
      <c r="AP291"/>
      <c r="AQ291"/>
      <c r="AR291"/>
      <c r="AS291"/>
      <c r="AT291"/>
      <c r="AU291"/>
      <c r="AV291"/>
      <c r="AW291"/>
      <c r="AX291"/>
      <c r="AY291"/>
      <c r="AZ291"/>
      <c r="BA291"/>
      <c r="BB291"/>
      <c r="BC291"/>
      <c r="BD291"/>
      <c r="BE291"/>
      <c r="BF291"/>
      <c r="BG291"/>
      <c r="BH291"/>
      <c r="BI291"/>
      <c r="BJ291"/>
      <c r="BK291"/>
      <c r="BL291"/>
      <c r="BM291"/>
      <c r="BN291"/>
    </row>
    <row r="292" spans="3:66" x14ac:dyDescent="0.3">
      <c r="C292" s="241" t="s">
        <v>147</v>
      </c>
      <c r="D292" s="244">
        <v>15407</v>
      </c>
      <c r="E292" s="245">
        <v>7905</v>
      </c>
      <c r="F292" s="221">
        <v>0.51307847082494973</v>
      </c>
      <c r="G292" s="219">
        <v>2391</v>
      </c>
      <c r="H292" s="221">
        <v>0.15518919971441553</v>
      </c>
      <c r="I292" s="219">
        <v>10296</v>
      </c>
      <c r="J292" s="221">
        <v>0.6682676705393652</v>
      </c>
      <c r="K292" s="249">
        <v>822</v>
      </c>
      <c r="L292" s="248">
        <v>206</v>
      </c>
      <c r="M292" s="208">
        <v>0.25060827250608275</v>
      </c>
      <c r="N292" s="236">
        <v>27</v>
      </c>
      <c r="O292" s="208">
        <v>3.2846715328467155E-2</v>
      </c>
      <c r="P292" s="236">
        <v>233</v>
      </c>
      <c r="Q292" s="208">
        <v>0.28345498783454987</v>
      </c>
      <c r="R292" s="228">
        <v>14394</v>
      </c>
      <c r="S292" s="251">
        <v>7637</v>
      </c>
      <c r="T292" s="211">
        <v>0.53056829234403224</v>
      </c>
      <c r="U292" s="239">
        <v>2351</v>
      </c>
      <c r="V292" s="323">
        <v>0.16333194386549951</v>
      </c>
      <c r="W292" s="239">
        <v>9988</v>
      </c>
      <c r="X292" s="211">
        <v>0.69390023620953178</v>
      </c>
      <c r="Y292"/>
      <c r="AA292"/>
      <c r="AC292"/>
      <c r="AE292"/>
      <c r="AG292"/>
      <c r="AI292"/>
      <c r="AK292"/>
      <c r="AL292"/>
      <c r="AM292"/>
      <c r="AN292"/>
      <c r="AO292"/>
      <c r="AP292"/>
      <c r="AQ292"/>
      <c r="AR292"/>
      <c r="AS292"/>
      <c r="AT292"/>
      <c r="AU292"/>
      <c r="AV292"/>
      <c r="AW292"/>
      <c r="AX292"/>
      <c r="AY292"/>
      <c r="AZ292"/>
      <c r="BA292"/>
      <c r="BB292"/>
      <c r="BC292"/>
      <c r="BD292"/>
      <c r="BE292"/>
      <c r="BF292"/>
      <c r="BG292"/>
      <c r="BH292"/>
      <c r="BI292"/>
      <c r="BJ292"/>
      <c r="BK292"/>
      <c r="BL292"/>
      <c r="BM292"/>
      <c r="BN292"/>
    </row>
    <row r="293" spans="3:66" x14ac:dyDescent="0.3">
      <c r="C293" s="252" t="s">
        <v>251</v>
      </c>
      <c r="D293" s="244">
        <v>2347</v>
      </c>
      <c r="E293" s="245">
        <v>1118</v>
      </c>
      <c r="F293" s="221">
        <v>0.47635279079676185</v>
      </c>
      <c r="G293" s="219">
        <v>369</v>
      </c>
      <c r="H293" s="221">
        <v>0.1572219855134214</v>
      </c>
      <c r="I293" s="219">
        <v>1487</v>
      </c>
      <c r="J293" s="221">
        <v>0.63357477631018322</v>
      </c>
      <c r="K293" s="249">
        <v>124</v>
      </c>
      <c r="L293" s="248">
        <v>24</v>
      </c>
      <c r="M293" s="208">
        <v>0.19354838709677419</v>
      </c>
      <c r="N293" s="236">
        <v>5</v>
      </c>
      <c r="O293" s="208">
        <v>4.0322580645161289E-2</v>
      </c>
      <c r="P293" s="236">
        <v>29</v>
      </c>
      <c r="Q293" s="208">
        <v>0.23387096774193547</v>
      </c>
      <c r="R293" s="228">
        <v>2202</v>
      </c>
      <c r="S293" s="251">
        <v>1089</v>
      </c>
      <c r="T293" s="211">
        <v>0.49455040871934602</v>
      </c>
      <c r="U293" s="239">
        <v>363</v>
      </c>
      <c r="V293" s="323">
        <v>0.16485013623978201</v>
      </c>
      <c r="W293" s="239">
        <v>1452</v>
      </c>
      <c r="X293" s="211">
        <v>0.65940054495912803</v>
      </c>
      <c r="Y293"/>
      <c r="AA293"/>
      <c r="AC293"/>
      <c r="AE293"/>
      <c r="AG293"/>
      <c r="AI293"/>
      <c r="AK293"/>
      <c r="AL293"/>
      <c r="AM293"/>
      <c r="AN293"/>
      <c r="AO293"/>
      <c r="AP293"/>
      <c r="AQ293"/>
      <c r="AR293"/>
      <c r="AS293"/>
      <c r="AT293"/>
      <c r="AU293"/>
      <c r="AV293"/>
      <c r="AW293"/>
      <c r="AX293"/>
      <c r="AY293"/>
      <c r="AZ293"/>
      <c r="BA293"/>
      <c r="BB293"/>
      <c r="BC293"/>
      <c r="BD293"/>
      <c r="BE293"/>
      <c r="BF293"/>
      <c r="BG293"/>
      <c r="BH293"/>
      <c r="BI293"/>
      <c r="BJ293"/>
      <c r="BK293"/>
      <c r="BL293"/>
      <c r="BM293"/>
      <c r="BN293"/>
    </row>
    <row r="294" spans="3:66" x14ac:dyDescent="0.3">
      <c r="C294" s="253" t="s">
        <v>1403</v>
      </c>
      <c r="D294" s="244">
        <v>703</v>
      </c>
      <c r="E294" s="245">
        <v>347</v>
      </c>
      <c r="F294" s="221">
        <v>0.49359886201991465</v>
      </c>
      <c r="G294" s="219">
        <v>118</v>
      </c>
      <c r="H294" s="221">
        <v>0.1678520625889047</v>
      </c>
      <c r="I294" s="219">
        <v>465</v>
      </c>
      <c r="J294" s="221">
        <v>0.66145092460881938</v>
      </c>
      <c r="K294" s="249">
        <v>40</v>
      </c>
      <c r="L294" s="248">
        <v>9</v>
      </c>
      <c r="M294" s="208">
        <v>0.22500000000000001</v>
      </c>
      <c r="N294" s="236">
        <v>1</v>
      </c>
      <c r="O294" s="208">
        <v>2.5000000000000001E-2</v>
      </c>
      <c r="P294" s="236">
        <v>10</v>
      </c>
      <c r="Q294" s="208">
        <v>0.25</v>
      </c>
      <c r="R294" s="228">
        <v>660</v>
      </c>
      <c r="S294" s="251">
        <v>338</v>
      </c>
      <c r="T294" s="211">
        <v>0.51212121212121209</v>
      </c>
      <c r="U294" s="239">
        <v>117</v>
      </c>
      <c r="V294" s="323">
        <v>0.17727272727272728</v>
      </c>
      <c r="W294" s="239">
        <v>455</v>
      </c>
      <c r="X294" s="211">
        <v>0.68939393939393945</v>
      </c>
      <c r="Y294"/>
      <c r="AA294"/>
      <c r="AC294"/>
      <c r="AE294"/>
      <c r="AG294"/>
      <c r="AI294"/>
      <c r="AK294"/>
      <c r="AL294"/>
      <c r="AM294"/>
      <c r="AN294"/>
      <c r="AO294"/>
      <c r="AP294"/>
      <c r="AQ294"/>
      <c r="AR294"/>
      <c r="AS294"/>
      <c r="AT294"/>
      <c r="AU294"/>
      <c r="AV294"/>
      <c r="AW294"/>
      <c r="AX294"/>
      <c r="AY294"/>
      <c r="AZ294"/>
      <c r="BA294"/>
      <c r="BB294"/>
      <c r="BC294"/>
      <c r="BD294"/>
      <c r="BE294"/>
      <c r="BF294"/>
      <c r="BG294"/>
      <c r="BH294"/>
      <c r="BI294"/>
      <c r="BJ294"/>
      <c r="BK294"/>
      <c r="BL294"/>
      <c r="BM294"/>
      <c r="BN294"/>
    </row>
    <row r="295" spans="3:66" x14ac:dyDescent="0.3">
      <c r="C295" s="253" t="s">
        <v>1404</v>
      </c>
      <c r="D295" s="244">
        <v>215</v>
      </c>
      <c r="E295" s="245">
        <v>116</v>
      </c>
      <c r="F295" s="221">
        <v>0.53953488372093028</v>
      </c>
      <c r="G295" s="219">
        <v>33</v>
      </c>
      <c r="H295" s="221">
        <v>0.15348837209302327</v>
      </c>
      <c r="I295" s="219">
        <v>149</v>
      </c>
      <c r="J295" s="221">
        <v>0.69302325581395352</v>
      </c>
      <c r="K295" s="249">
        <v>14</v>
      </c>
      <c r="L295" s="248">
        <v>1</v>
      </c>
      <c r="M295" s="208">
        <v>7.1428571428571425E-2</v>
      </c>
      <c r="N295" s="236">
        <v>0</v>
      </c>
      <c r="O295" s="208">
        <v>0</v>
      </c>
      <c r="P295" s="236">
        <v>1</v>
      </c>
      <c r="Q295" s="208">
        <v>7.1428571428571425E-2</v>
      </c>
      <c r="R295" s="228">
        <v>199</v>
      </c>
      <c r="S295" s="251">
        <v>115</v>
      </c>
      <c r="T295" s="211">
        <v>0.57788944723618085</v>
      </c>
      <c r="U295" s="239">
        <v>33</v>
      </c>
      <c r="V295" s="323">
        <v>0.16582914572864321</v>
      </c>
      <c r="W295" s="239">
        <v>148</v>
      </c>
      <c r="X295" s="211">
        <v>0.74371859296482412</v>
      </c>
      <c r="Y295"/>
      <c r="AA295"/>
      <c r="AC295"/>
      <c r="AE295"/>
      <c r="AG295"/>
      <c r="AI295"/>
      <c r="AK295"/>
      <c r="AL295"/>
      <c r="AM295"/>
      <c r="AN295"/>
      <c r="AO295"/>
      <c r="AP295"/>
      <c r="AQ295"/>
      <c r="AR295"/>
      <c r="AS295"/>
      <c r="AT295"/>
      <c r="AU295"/>
      <c r="AV295"/>
      <c r="AW295"/>
      <c r="AX295"/>
      <c r="AY295"/>
      <c r="AZ295"/>
      <c r="BA295"/>
      <c r="BB295"/>
      <c r="BC295"/>
      <c r="BD295"/>
      <c r="BE295"/>
      <c r="BF295"/>
      <c r="BG295"/>
      <c r="BH295"/>
      <c r="BI295"/>
      <c r="BJ295"/>
      <c r="BK295"/>
      <c r="BL295"/>
      <c r="BM295"/>
      <c r="BN295"/>
    </row>
    <row r="296" spans="3:66" x14ac:dyDescent="0.3">
      <c r="C296" s="253" t="s">
        <v>1405</v>
      </c>
      <c r="D296" s="244">
        <v>329</v>
      </c>
      <c r="E296" s="245">
        <v>152</v>
      </c>
      <c r="F296" s="221">
        <v>0.46200607902735563</v>
      </c>
      <c r="G296" s="219">
        <v>40</v>
      </c>
      <c r="H296" s="221">
        <v>0.12158054711246201</v>
      </c>
      <c r="I296" s="219">
        <v>192</v>
      </c>
      <c r="J296" s="221">
        <v>0.5835866261398176</v>
      </c>
      <c r="K296" s="249">
        <v>10</v>
      </c>
      <c r="L296" s="248">
        <v>5</v>
      </c>
      <c r="M296" s="208">
        <v>0.5</v>
      </c>
      <c r="N296" s="236">
        <v>0</v>
      </c>
      <c r="O296" s="208">
        <v>0</v>
      </c>
      <c r="P296" s="236">
        <v>5</v>
      </c>
      <c r="Q296" s="208">
        <v>0.5</v>
      </c>
      <c r="R296" s="228">
        <v>317</v>
      </c>
      <c r="S296" s="251">
        <v>146</v>
      </c>
      <c r="T296" s="211">
        <v>0.4605678233438486</v>
      </c>
      <c r="U296" s="239">
        <v>40</v>
      </c>
      <c r="V296" s="323">
        <v>0.12618296529968454</v>
      </c>
      <c r="W296" s="239">
        <v>186</v>
      </c>
      <c r="X296" s="211">
        <v>0.58675078864353314</v>
      </c>
      <c r="Y296"/>
      <c r="AA296"/>
      <c r="AC296"/>
      <c r="AE296"/>
      <c r="AG296"/>
      <c r="AI296"/>
      <c r="AK296"/>
      <c r="AL296"/>
      <c r="AM296"/>
      <c r="AN296"/>
      <c r="AO296"/>
      <c r="AP296"/>
      <c r="AQ296"/>
      <c r="AR296"/>
      <c r="AS296"/>
      <c r="AT296"/>
      <c r="AU296"/>
      <c r="AV296"/>
      <c r="AW296"/>
      <c r="AX296"/>
      <c r="AY296"/>
      <c r="AZ296"/>
      <c r="BA296"/>
      <c r="BB296"/>
      <c r="BC296"/>
      <c r="BD296"/>
      <c r="BE296"/>
      <c r="BF296"/>
      <c r="BG296"/>
      <c r="BH296"/>
      <c r="BI296"/>
      <c r="BJ296"/>
      <c r="BK296"/>
      <c r="BL296"/>
      <c r="BM296"/>
      <c r="BN296"/>
    </row>
    <row r="297" spans="3:66" x14ac:dyDescent="0.3">
      <c r="C297" s="253" t="s">
        <v>1402</v>
      </c>
      <c r="D297" s="244">
        <v>570</v>
      </c>
      <c r="E297" s="245">
        <v>267</v>
      </c>
      <c r="F297" s="221">
        <v>0.46842105263157896</v>
      </c>
      <c r="G297" s="219">
        <v>94</v>
      </c>
      <c r="H297" s="221">
        <v>0.1649122807017544</v>
      </c>
      <c r="I297" s="219">
        <v>361</v>
      </c>
      <c r="J297" s="221">
        <v>0.6333333333333333</v>
      </c>
      <c r="K297" s="249">
        <v>26</v>
      </c>
      <c r="L297" s="248">
        <v>7</v>
      </c>
      <c r="M297" s="208">
        <v>0.26923076923076922</v>
      </c>
      <c r="N297" s="236">
        <v>1</v>
      </c>
      <c r="O297" s="208">
        <v>3.8461538461538464E-2</v>
      </c>
      <c r="P297" s="236">
        <v>8</v>
      </c>
      <c r="Q297" s="208">
        <v>0.30769230769230771</v>
      </c>
      <c r="R297" s="228">
        <v>534</v>
      </c>
      <c r="S297" s="251">
        <v>257</v>
      </c>
      <c r="T297" s="211">
        <v>0.48127340823970038</v>
      </c>
      <c r="U297" s="239">
        <v>93</v>
      </c>
      <c r="V297" s="323">
        <v>0.17415730337078653</v>
      </c>
      <c r="W297" s="239">
        <v>350</v>
      </c>
      <c r="X297" s="211">
        <v>0.65543071161048694</v>
      </c>
      <c r="Y297"/>
      <c r="AA297"/>
      <c r="AC297"/>
      <c r="AE297"/>
      <c r="AG297"/>
      <c r="AI297"/>
      <c r="AK297"/>
      <c r="AL297"/>
      <c r="AM297"/>
      <c r="AN297"/>
      <c r="AO297"/>
      <c r="AP297"/>
      <c r="AQ297"/>
      <c r="AR297"/>
      <c r="AS297"/>
      <c r="AT297"/>
      <c r="AU297"/>
      <c r="AV297"/>
      <c r="AW297"/>
      <c r="AX297"/>
      <c r="AY297"/>
      <c r="AZ297"/>
      <c r="BA297"/>
      <c r="BB297"/>
      <c r="BC297"/>
      <c r="BD297"/>
      <c r="BE297"/>
      <c r="BF297"/>
      <c r="BG297"/>
      <c r="BH297"/>
      <c r="BI297"/>
      <c r="BJ297"/>
      <c r="BK297"/>
      <c r="BL297"/>
      <c r="BM297"/>
      <c r="BN297"/>
    </row>
    <row r="298" spans="3:66" x14ac:dyDescent="0.3">
      <c r="C298" s="253" t="s">
        <v>1406</v>
      </c>
      <c r="D298" s="244">
        <v>530</v>
      </c>
      <c r="E298" s="245">
        <v>236</v>
      </c>
      <c r="F298" s="221">
        <v>0.44528301886792454</v>
      </c>
      <c r="G298" s="219">
        <v>84</v>
      </c>
      <c r="H298" s="221">
        <v>0.15849056603773584</v>
      </c>
      <c r="I298" s="219">
        <v>320</v>
      </c>
      <c r="J298" s="221">
        <v>0.60377358490566035</v>
      </c>
      <c r="K298" s="249">
        <v>34</v>
      </c>
      <c r="L298" s="248">
        <v>2</v>
      </c>
      <c r="M298" s="208">
        <v>5.8823529411764705E-2</v>
      </c>
      <c r="N298" s="236">
        <v>3</v>
      </c>
      <c r="O298" s="208">
        <v>8.8235294117647065E-2</v>
      </c>
      <c r="P298" s="236">
        <v>5</v>
      </c>
      <c r="Q298" s="208">
        <v>0.14705882352941177</v>
      </c>
      <c r="R298" s="228">
        <v>492</v>
      </c>
      <c r="S298" s="251">
        <v>233</v>
      </c>
      <c r="T298" s="211">
        <v>0.47357723577235772</v>
      </c>
      <c r="U298" s="239">
        <v>80</v>
      </c>
      <c r="V298" s="323">
        <v>0.16260162601626016</v>
      </c>
      <c r="W298" s="239">
        <v>313</v>
      </c>
      <c r="X298" s="211">
        <v>0.63617886178861793</v>
      </c>
      <c r="Y298"/>
      <c r="AA298"/>
      <c r="AC298"/>
      <c r="AE298"/>
      <c r="AG298"/>
      <c r="AI298"/>
      <c r="AK298"/>
      <c r="AL298"/>
      <c r="AM298"/>
      <c r="AN298"/>
      <c r="AO298"/>
      <c r="AP298"/>
      <c r="AQ298"/>
      <c r="AR298"/>
      <c r="AS298"/>
      <c r="AT298"/>
      <c r="AU298"/>
      <c r="AV298"/>
      <c r="AW298"/>
      <c r="AX298"/>
      <c r="AY298"/>
      <c r="AZ298"/>
      <c r="BA298"/>
      <c r="BB298"/>
      <c r="BC298"/>
      <c r="BD298"/>
      <c r="BE298"/>
      <c r="BF298"/>
      <c r="BG298"/>
      <c r="BH298"/>
      <c r="BI298"/>
      <c r="BJ298"/>
      <c r="BK298"/>
      <c r="BL298"/>
      <c r="BM298"/>
      <c r="BN298"/>
    </row>
    <row r="299" spans="3:66" x14ac:dyDescent="0.3">
      <c r="C299" s="252" t="s">
        <v>247</v>
      </c>
      <c r="D299" s="244">
        <v>2089</v>
      </c>
      <c r="E299" s="245">
        <v>987</v>
      </c>
      <c r="F299" s="221">
        <v>0.47247486835806607</v>
      </c>
      <c r="G299" s="219">
        <v>344</v>
      </c>
      <c r="H299" s="221">
        <v>0.16467209191000479</v>
      </c>
      <c r="I299" s="219">
        <v>1331</v>
      </c>
      <c r="J299" s="221">
        <v>0.63714696026807083</v>
      </c>
      <c r="K299" s="249">
        <v>124</v>
      </c>
      <c r="L299" s="248">
        <v>38</v>
      </c>
      <c r="M299" s="208">
        <v>0.30645161290322581</v>
      </c>
      <c r="N299" s="236">
        <v>7</v>
      </c>
      <c r="O299" s="208">
        <v>5.6451612903225805E-2</v>
      </c>
      <c r="P299" s="236">
        <v>45</v>
      </c>
      <c r="Q299" s="208">
        <v>0.36290322580645162</v>
      </c>
      <c r="R299" s="228">
        <v>1935</v>
      </c>
      <c r="S299" s="251">
        <v>941</v>
      </c>
      <c r="T299" s="211">
        <v>0.48630490956072353</v>
      </c>
      <c r="U299" s="239">
        <v>337</v>
      </c>
      <c r="V299" s="323">
        <v>0.17416020671834626</v>
      </c>
      <c r="W299" s="239">
        <v>1278</v>
      </c>
      <c r="X299" s="211">
        <v>0.66046511627906979</v>
      </c>
      <c r="Y299"/>
      <c r="AA299"/>
      <c r="AC299"/>
      <c r="AE299"/>
      <c r="AG299"/>
      <c r="AI299"/>
      <c r="AK299"/>
      <c r="AL299"/>
      <c r="AM299"/>
      <c r="AN299"/>
      <c r="AO299"/>
      <c r="AP299"/>
      <c r="AQ299"/>
      <c r="AR299"/>
      <c r="AS299"/>
      <c r="AT299"/>
      <c r="AU299"/>
      <c r="AV299"/>
      <c r="AW299"/>
      <c r="AX299"/>
      <c r="AY299"/>
      <c r="AZ299"/>
      <c r="BA299"/>
      <c r="BB299"/>
      <c r="BC299"/>
      <c r="BD299"/>
      <c r="BE299"/>
      <c r="BF299"/>
      <c r="BG299"/>
      <c r="BH299"/>
      <c r="BI299"/>
      <c r="BJ299"/>
      <c r="BK299"/>
      <c r="BL299"/>
      <c r="BM299"/>
      <c r="BN299"/>
    </row>
    <row r="300" spans="3:66" x14ac:dyDescent="0.3">
      <c r="C300" s="253" t="s">
        <v>1407</v>
      </c>
      <c r="D300" s="244">
        <v>516</v>
      </c>
      <c r="E300" s="245">
        <v>261</v>
      </c>
      <c r="F300" s="221">
        <v>0.5058139534883721</v>
      </c>
      <c r="G300" s="219">
        <v>85</v>
      </c>
      <c r="H300" s="221">
        <v>0.16472868217054262</v>
      </c>
      <c r="I300" s="219">
        <v>346</v>
      </c>
      <c r="J300" s="221">
        <v>0.6705426356589147</v>
      </c>
      <c r="K300" s="249">
        <v>29</v>
      </c>
      <c r="L300" s="248">
        <v>14</v>
      </c>
      <c r="M300" s="208">
        <v>0.48275862068965519</v>
      </c>
      <c r="N300" s="236">
        <v>2</v>
      </c>
      <c r="O300" s="208">
        <v>6.8965517241379309E-2</v>
      </c>
      <c r="P300" s="236">
        <v>16</v>
      </c>
      <c r="Q300" s="208">
        <v>0.55172413793103448</v>
      </c>
      <c r="R300" s="228">
        <v>478</v>
      </c>
      <c r="S300" s="251">
        <v>243</v>
      </c>
      <c r="T300" s="211">
        <v>0.50836820083682011</v>
      </c>
      <c r="U300" s="239">
        <v>83</v>
      </c>
      <c r="V300" s="323">
        <v>0.17364016736401675</v>
      </c>
      <c r="W300" s="239">
        <v>326</v>
      </c>
      <c r="X300" s="211">
        <v>0.68200836820083677</v>
      </c>
      <c r="Y300"/>
      <c r="AA300"/>
      <c r="AC300"/>
      <c r="AE300"/>
      <c r="AG300"/>
      <c r="AI300"/>
      <c r="AK300"/>
      <c r="AL300"/>
      <c r="AM300"/>
      <c r="AN300"/>
      <c r="AO300"/>
      <c r="AP300"/>
      <c r="AQ300"/>
      <c r="AR300"/>
      <c r="AS300"/>
      <c r="AT300"/>
      <c r="AU300"/>
      <c r="AV300"/>
      <c r="AW300"/>
      <c r="AX300"/>
      <c r="AY300"/>
      <c r="AZ300"/>
      <c r="BA300"/>
      <c r="BB300"/>
      <c r="BC300"/>
      <c r="BD300"/>
      <c r="BE300"/>
      <c r="BF300"/>
      <c r="BG300"/>
      <c r="BH300"/>
      <c r="BI300"/>
      <c r="BJ300"/>
      <c r="BK300"/>
      <c r="BL300"/>
      <c r="BM300"/>
      <c r="BN300"/>
    </row>
    <row r="301" spans="3:66" x14ac:dyDescent="0.3">
      <c r="C301" s="253" t="s">
        <v>1408</v>
      </c>
      <c r="D301" s="244">
        <v>838</v>
      </c>
      <c r="E301" s="245">
        <v>375</v>
      </c>
      <c r="F301" s="221">
        <v>0.44749403341288785</v>
      </c>
      <c r="G301" s="219">
        <v>138</v>
      </c>
      <c r="H301" s="221">
        <v>0.16467780429594273</v>
      </c>
      <c r="I301" s="219">
        <v>513</v>
      </c>
      <c r="J301" s="221">
        <v>0.61217183770883055</v>
      </c>
      <c r="K301" s="249">
        <v>47</v>
      </c>
      <c r="L301" s="248">
        <v>9</v>
      </c>
      <c r="M301" s="208">
        <v>0.19148936170212766</v>
      </c>
      <c r="N301" s="236">
        <v>2</v>
      </c>
      <c r="O301" s="208">
        <v>4.2553191489361701E-2</v>
      </c>
      <c r="P301" s="236">
        <v>11</v>
      </c>
      <c r="Q301" s="208">
        <v>0.23404255319148937</v>
      </c>
      <c r="R301" s="228">
        <v>778</v>
      </c>
      <c r="S301" s="251">
        <v>366</v>
      </c>
      <c r="T301" s="211">
        <v>0.4704370179948586</v>
      </c>
      <c r="U301" s="239">
        <v>136</v>
      </c>
      <c r="V301" s="323">
        <v>0.17480719794344474</v>
      </c>
      <c r="W301" s="239">
        <v>502</v>
      </c>
      <c r="X301" s="211">
        <v>0.64524421593830339</v>
      </c>
      <c r="Y301"/>
      <c r="AA301"/>
      <c r="AC301"/>
      <c r="AE301"/>
      <c r="AG301"/>
      <c r="AI301"/>
      <c r="AK301"/>
      <c r="AL301"/>
      <c r="AM301"/>
      <c r="AN301"/>
      <c r="AO301"/>
      <c r="AP301"/>
      <c r="AQ301"/>
      <c r="AR301"/>
      <c r="AS301"/>
      <c r="AT301"/>
      <c r="AU301"/>
      <c r="AV301"/>
      <c r="AW301"/>
      <c r="AX301"/>
      <c r="AY301"/>
      <c r="AZ301"/>
      <c r="BA301"/>
      <c r="BB301"/>
      <c r="BC301"/>
      <c r="BD301"/>
      <c r="BE301"/>
      <c r="BF301"/>
      <c r="BG301"/>
      <c r="BH301"/>
      <c r="BI301"/>
      <c r="BJ301"/>
      <c r="BK301"/>
      <c r="BL301"/>
      <c r="BM301"/>
      <c r="BN301"/>
    </row>
    <row r="302" spans="3:66" x14ac:dyDescent="0.3">
      <c r="C302" s="253" t="s">
        <v>1409</v>
      </c>
      <c r="D302" s="244">
        <v>387</v>
      </c>
      <c r="E302" s="245">
        <v>201</v>
      </c>
      <c r="F302" s="221">
        <v>0.51937984496124034</v>
      </c>
      <c r="G302" s="219">
        <v>62</v>
      </c>
      <c r="H302" s="221">
        <v>0.16020671834625322</v>
      </c>
      <c r="I302" s="219">
        <v>263</v>
      </c>
      <c r="J302" s="221">
        <v>0.67958656330749356</v>
      </c>
      <c r="K302" s="249">
        <v>26</v>
      </c>
      <c r="L302" s="248">
        <v>8</v>
      </c>
      <c r="M302" s="208">
        <v>0.30769230769230771</v>
      </c>
      <c r="N302" s="236">
        <v>2</v>
      </c>
      <c r="O302" s="208">
        <v>7.6923076923076927E-2</v>
      </c>
      <c r="P302" s="236">
        <v>10</v>
      </c>
      <c r="Q302" s="208">
        <v>0.38461538461538464</v>
      </c>
      <c r="R302" s="228">
        <v>361</v>
      </c>
      <c r="S302" s="251">
        <v>193</v>
      </c>
      <c r="T302" s="211">
        <v>0.53462603878116344</v>
      </c>
      <c r="U302" s="239">
        <v>60</v>
      </c>
      <c r="V302" s="323">
        <v>0.16620498614958448</v>
      </c>
      <c r="W302" s="239">
        <v>253</v>
      </c>
      <c r="X302" s="211">
        <v>0.70083102493074789</v>
      </c>
      <c r="Y302"/>
      <c r="AA302"/>
      <c r="AC302"/>
      <c r="AE302"/>
      <c r="AG302"/>
      <c r="AI302"/>
      <c r="AK302"/>
      <c r="AL302"/>
      <c r="AM302"/>
      <c r="AN302"/>
      <c r="AO302"/>
      <c r="AP302"/>
      <c r="AQ302"/>
      <c r="AR302"/>
      <c r="AS302"/>
      <c r="AT302"/>
      <c r="AU302"/>
      <c r="AV302"/>
      <c r="AW302"/>
      <c r="AX302"/>
      <c r="AY302"/>
      <c r="AZ302"/>
      <c r="BA302"/>
      <c r="BB302"/>
      <c r="BC302"/>
      <c r="BD302"/>
      <c r="BE302"/>
      <c r="BF302"/>
      <c r="BG302"/>
      <c r="BH302"/>
      <c r="BI302"/>
      <c r="BJ302"/>
      <c r="BK302"/>
      <c r="BL302"/>
      <c r="BM302"/>
      <c r="BN302"/>
    </row>
    <row r="303" spans="3:66" x14ac:dyDescent="0.3">
      <c r="C303" s="253" t="s">
        <v>1410</v>
      </c>
      <c r="D303" s="244">
        <v>348</v>
      </c>
      <c r="E303" s="245">
        <v>150</v>
      </c>
      <c r="F303" s="221">
        <v>0.43103448275862066</v>
      </c>
      <c r="G303" s="219">
        <v>59</v>
      </c>
      <c r="H303" s="221">
        <v>0.16954022988505746</v>
      </c>
      <c r="I303" s="219">
        <v>209</v>
      </c>
      <c r="J303" s="221">
        <v>0.60057471264367812</v>
      </c>
      <c r="K303" s="249">
        <v>22</v>
      </c>
      <c r="L303" s="248">
        <v>7</v>
      </c>
      <c r="M303" s="208">
        <v>0.31818181818181818</v>
      </c>
      <c r="N303" s="236">
        <v>1</v>
      </c>
      <c r="O303" s="208">
        <v>4.5454545454545456E-2</v>
      </c>
      <c r="P303" s="236">
        <v>8</v>
      </c>
      <c r="Q303" s="208">
        <v>0.36363636363636365</v>
      </c>
      <c r="R303" s="228">
        <v>318</v>
      </c>
      <c r="S303" s="251">
        <v>139</v>
      </c>
      <c r="T303" s="211">
        <v>0.43710691823899372</v>
      </c>
      <c r="U303" s="239">
        <v>58</v>
      </c>
      <c r="V303" s="323">
        <v>0.18238993710691823</v>
      </c>
      <c r="W303" s="239">
        <v>197</v>
      </c>
      <c r="X303" s="211">
        <v>0.61949685534591192</v>
      </c>
      <c r="Y303"/>
      <c r="AA303"/>
      <c r="AC303"/>
      <c r="AE303"/>
      <c r="AG303"/>
      <c r="AI303"/>
      <c r="AK303"/>
      <c r="AL303"/>
      <c r="AM303"/>
      <c r="AN303"/>
      <c r="AO303"/>
      <c r="AP303"/>
      <c r="AQ303"/>
      <c r="AR303"/>
      <c r="AS303"/>
      <c r="AT303"/>
      <c r="AU303"/>
      <c r="AV303"/>
      <c r="AW303"/>
      <c r="AX303"/>
      <c r="AY303"/>
      <c r="AZ303"/>
      <c r="BA303"/>
      <c r="BB303"/>
      <c r="BC303"/>
      <c r="BD303"/>
      <c r="BE303"/>
      <c r="BF303"/>
      <c r="BG303"/>
      <c r="BH303"/>
      <c r="BI303"/>
      <c r="BJ303"/>
      <c r="BK303"/>
      <c r="BL303"/>
      <c r="BM303"/>
      <c r="BN303"/>
    </row>
    <row r="304" spans="3:66" x14ac:dyDescent="0.3">
      <c r="C304" s="252" t="s">
        <v>253</v>
      </c>
      <c r="D304" s="244">
        <v>1907</v>
      </c>
      <c r="E304" s="245">
        <v>904</v>
      </c>
      <c r="F304" s="221">
        <v>0.47404299947561618</v>
      </c>
      <c r="G304" s="219">
        <v>258</v>
      </c>
      <c r="H304" s="221">
        <v>0.13529103303618248</v>
      </c>
      <c r="I304" s="219">
        <v>1162</v>
      </c>
      <c r="J304" s="221">
        <v>0.60933403251179863</v>
      </c>
      <c r="K304" s="249">
        <v>122</v>
      </c>
      <c r="L304" s="248">
        <v>19</v>
      </c>
      <c r="M304" s="208">
        <v>0.15573770491803279</v>
      </c>
      <c r="N304" s="236">
        <v>4</v>
      </c>
      <c r="O304" s="208">
        <v>3.2786885245901641E-2</v>
      </c>
      <c r="P304" s="236">
        <v>23</v>
      </c>
      <c r="Q304" s="208">
        <v>0.18852459016393441</v>
      </c>
      <c r="R304" s="228">
        <v>1751</v>
      </c>
      <c r="S304" s="251">
        <v>871</v>
      </c>
      <c r="T304" s="211">
        <v>0.4974300399771559</v>
      </c>
      <c r="U304" s="239">
        <v>251</v>
      </c>
      <c r="V304" s="323">
        <v>0.1433466590519703</v>
      </c>
      <c r="W304" s="239">
        <v>1122</v>
      </c>
      <c r="X304" s="211">
        <v>0.64077669902912626</v>
      </c>
      <c r="Y304"/>
      <c r="AA304"/>
      <c r="AC304"/>
      <c r="AE304"/>
      <c r="AG304"/>
      <c r="AI304"/>
      <c r="AK304"/>
      <c r="AL304"/>
      <c r="AM304"/>
      <c r="AN304"/>
      <c r="AO304"/>
      <c r="AP304"/>
      <c r="AQ304"/>
      <c r="AR304"/>
      <c r="AS304"/>
      <c r="AT304"/>
      <c r="AU304"/>
      <c r="AV304"/>
      <c r="AW304"/>
      <c r="AX304"/>
      <c r="AY304"/>
      <c r="AZ304"/>
      <c r="BA304"/>
      <c r="BB304"/>
      <c r="BC304"/>
      <c r="BD304"/>
      <c r="BE304"/>
      <c r="BF304"/>
      <c r="BG304"/>
      <c r="BH304"/>
      <c r="BI304"/>
      <c r="BJ304"/>
      <c r="BK304"/>
      <c r="BL304"/>
      <c r="BM304"/>
      <c r="BN304"/>
    </row>
    <row r="305" spans="3:66" x14ac:dyDescent="0.3">
      <c r="C305" s="253" t="s">
        <v>1412</v>
      </c>
      <c r="D305" s="244">
        <v>327</v>
      </c>
      <c r="E305" s="245">
        <v>151</v>
      </c>
      <c r="F305" s="221">
        <v>0.46177370030581039</v>
      </c>
      <c r="G305" s="219">
        <v>41</v>
      </c>
      <c r="H305" s="221">
        <v>0.12538226299694188</v>
      </c>
      <c r="I305" s="219">
        <v>192</v>
      </c>
      <c r="J305" s="221">
        <v>0.58715596330275233</v>
      </c>
      <c r="K305" s="249">
        <v>13</v>
      </c>
      <c r="L305" s="248">
        <v>2</v>
      </c>
      <c r="M305" s="208">
        <v>0.15384615384615385</v>
      </c>
      <c r="N305" s="236">
        <v>0</v>
      </c>
      <c r="O305" s="208">
        <v>0</v>
      </c>
      <c r="P305" s="236">
        <v>2</v>
      </c>
      <c r="Q305" s="208">
        <v>0.15384615384615385</v>
      </c>
      <c r="R305" s="228">
        <v>308</v>
      </c>
      <c r="S305" s="251">
        <v>148</v>
      </c>
      <c r="T305" s="211">
        <v>0.48051948051948051</v>
      </c>
      <c r="U305" s="239">
        <v>41</v>
      </c>
      <c r="V305" s="323">
        <v>0.13311688311688311</v>
      </c>
      <c r="W305" s="239">
        <v>189</v>
      </c>
      <c r="X305" s="211">
        <v>0.61363636363636365</v>
      </c>
      <c r="Y305"/>
      <c r="AA305"/>
      <c r="AC305"/>
      <c r="AE305"/>
      <c r="AG305"/>
      <c r="AI305"/>
      <c r="AK305"/>
      <c r="AL305"/>
      <c r="AM305"/>
      <c r="AN305"/>
      <c r="AO305"/>
      <c r="AP305"/>
      <c r="AQ305"/>
      <c r="AR305"/>
      <c r="AS305"/>
      <c r="AT305"/>
      <c r="AU305"/>
      <c r="AV305"/>
      <c r="AW305"/>
      <c r="AX305"/>
      <c r="AY305"/>
      <c r="AZ305"/>
      <c r="BA305"/>
      <c r="BB305"/>
      <c r="BC305"/>
      <c r="BD305"/>
      <c r="BE305"/>
      <c r="BF305"/>
      <c r="BG305"/>
      <c r="BH305"/>
      <c r="BI305"/>
      <c r="BJ305"/>
      <c r="BK305"/>
      <c r="BL305"/>
      <c r="BM305"/>
      <c r="BN305"/>
    </row>
    <row r="306" spans="3:66" x14ac:dyDescent="0.3">
      <c r="C306" s="253" t="s">
        <v>1413</v>
      </c>
      <c r="D306" s="244">
        <v>219</v>
      </c>
      <c r="E306" s="245">
        <v>94</v>
      </c>
      <c r="F306" s="221">
        <v>0.42922374429223742</v>
      </c>
      <c r="G306" s="219">
        <v>41</v>
      </c>
      <c r="H306" s="221">
        <v>0.18721461187214611</v>
      </c>
      <c r="I306" s="219">
        <v>135</v>
      </c>
      <c r="J306" s="221">
        <v>0.61643835616438358</v>
      </c>
      <c r="K306" s="249">
        <v>12</v>
      </c>
      <c r="L306" s="248">
        <v>6</v>
      </c>
      <c r="M306" s="208">
        <v>0.5</v>
      </c>
      <c r="N306" s="236">
        <v>0</v>
      </c>
      <c r="O306" s="208">
        <v>0</v>
      </c>
      <c r="P306" s="236">
        <v>6</v>
      </c>
      <c r="Q306" s="208">
        <v>0.5</v>
      </c>
      <c r="R306" s="228">
        <v>202</v>
      </c>
      <c r="S306" s="251">
        <v>87</v>
      </c>
      <c r="T306" s="211">
        <v>0.43069306930693069</v>
      </c>
      <c r="U306" s="239">
        <v>41</v>
      </c>
      <c r="V306" s="323">
        <v>0.20297029702970298</v>
      </c>
      <c r="W306" s="239">
        <v>128</v>
      </c>
      <c r="X306" s="211">
        <v>0.63366336633663367</v>
      </c>
      <c r="Y306"/>
      <c r="AA306"/>
      <c r="AC306"/>
      <c r="AE306"/>
      <c r="AG306"/>
      <c r="AI306"/>
      <c r="AK306"/>
      <c r="AL306"/>
      <c r="AM306"/>
      <c r="AN306"/>
      <c r="AO306"/>
      <c r="AP306"/>
      <c r="AQ306"/>
      <c r="AR306"/>
      <c r="AS306"/>
      <c r="AT306"/>
      <c r="AU306"/>
      <c r="AV306"/>
      <c r="AW306"/>
      <c r="AX306"/>
      <c r="AY306"/>
      <c r="AZ306"/>
      <c r="BA306"/>
      <c r="BB306"/>
      <c r="BC306"/>
      <c r="BD306"/>
      <c r="BE306"/>
      <c r="BF306"/>
      <c r="BG306"/>
      <c r="BH306"/>
      <c r="BI306"/>
      <c r="BJ306"/>
      <c r="BK306"/>
      <c r="BL306"/>
      <c r="BM306"/>
      <c r="BN306"/>
    </row>
    <row r="307" spans="3:66" x14ac:dyDescent="0.3">
      <c r="C307" s="253" t="s">
        <v>1414</v>
      </c>
      <c r="D307" s="244">
        <v>439</v>
      </c>
      <c r="E307" s="245">
        <v>188</v>
      </c>
      <c r="F307" s="221">
        <v>0.42824601366742598</v>
      </c>
      <c r="G307" s="219">
        <v>57</v>
      </c>
      <c r="H307" s="221">
        <v>0.12984054669703873</v>
      </c>
      <c r="I307" s="219">
        <v>245</v>
      </c>
      <c r="J307" s="221">
        <v>0.55808656036446469</v>
      </c>
      <c r="K307" s="249">
        <v>28</v>
      </c>
      <c r="L307" s="248">
        <v>3</v>
      </c>
      <c r="M307" s="208">
        <v>0.10714285714285714</v>
      </c>
      <c r="N307" s="236">
        <v>1</v>
      </c>
      <c r="O307" s="208">
        <v>3.5714285714285712E-2</v>
      </c>
      <c r="P307" s="236">
        <v>4</v>
      </c>
      <c r="Q307" s="208">
        <v>0.14285714285714285</v>
      </c>
      <c r="R307" s="228">
        <v>397</v>
      </c>
      <c r="S307" s="251">
        <v>179</v>
      </c>
      <c r="T307" s="211">
        <v>0.45088161209068012</v>
      </c>
      <c r="U307" s="239">
        <v>53</v>
      </c>
      <c r="V307" s="323">
        <v>0.13350125944584382</v>
      </c>
      <c r="W307" s="239">
        <v>232</v>
      </c>
      <c r="X307" s="211">
        <v>0.58438287153652391</v>
      </c>
      <c r="Y307"/>
      <c r="AA307"/>
      <c r="AC307"/>
      <c r="AE307"/>
      <c r="AG307"/>
      <c r="AI307"/>
      <c r="AK307"/>
      <c r="AL307"/>
      <c r="AM307"/>
      <c r="AN307"/>
      <c r="AO307"/>
      <c r="AP307"/>
      <c r="AQ307"/>
      <c r="AR307"/>
      <c r="AS307"/>
      <c r="AT307"/>
      <c r="AU307"/>
      <c r="AV307"/>
      <c r="AW307"/>
      <c r="AX307"/>
      <c r="AY307"/>
      <c r="AZ307"/>
      <c r="BA307"/>
      <c r="BB307"/>
      <c r="BC307"/>
      <c r="BD307"/>
      <c r="BE307"/>
      <c r="BF307"/>
      <c r="BG307"/>
      <c r="BH307"/>
      <c r="BI307"/>
      <c r="BJ307"/>
      <c r="BK307"/>
      <c r="BL307"/>
      <c r="BM307"/>
      <c r="BN307"/>
    </row>
    <row r="308" spans="3:66" x14ac:dyDescent="0.3">
      <c r="C308" s="253" t="s">
        <v>1415</v>
      </c>
      <c r="D308" s="244">
        <v>422</v>
      </c>
      <c r="E308" s="245">
        <v>196</v>
      </c>
      <c r="F308" s="221">
        <v>0.46445497630331756</v>
      </c>
      <c r="G308" s="219">
        <v>57</v>
      </c>
      <c r="H308" s="221">
        <v>0.13507109004739337</v>
      </c>
      <c r="I308" s="219">
        <v>253</v>
      </c>
      <c r="J308" s="221">
        <v>0.59952606635071093</v>
      </c>
      <c r="K308" s="249">
        <v>26</v>
      </c>
      <c r="L308" s="248">
        <v>5</v>
      </c>
      <c r="M308" s="208">
        <v>0.19230769230769232</v>
      </c>
      <c r="N308" s="236">
        <v>2</v>
      </c>
      <c r="O308" s="208">
        <v>7.6923076923076927E-2</v>
      </c>
      <c r="P308" s="236">
        <v>7</v>
      </c>
      <c r="Q308" s="208">
        <v>0.26923076923076922</v>
      </c>
      <c r="R308" s="228">
        <v>395</v>
      </c>
      <c r="S308" s="251">
        <v>191</v>
      </c>
      <c r="T308" s="211">
        <v>0.48354430379746838</v>
      </c>
      <c r="U308" s="239">
        <v>55</v>
      </c>
      <c r="V308" s="323">
        <v>0.13924050632911392</v>
      </c>
      <c r="W308" s="239">
        <v>246</v>
      </c>
      <c r="X308" s="211">
        <v>0.62278481012658227</v>
      </c>
      <c r="Y308"/>
      <c r="AA308"/>
      <c r="AC308"/>
      <c r="AE308"/>
      <c r="AG308"/>
      <c r="AI308"/>
      <c r="AK308"/>
      <c r="AL308"/>
      <c r="AM308"/>
      <c r="AN308"/>
      <c r="AO308"/>
      <c r="AP308"/>
      <c r="AQ308"/>
      <c r="AR308"/>
      <c r="AS308"/>
      <c r="AT308"/>
      <c r="AU308"/>
      <c r="AV308"/>
      <c r="AW308"/>
      <c r="AX308"/>
      <c r="AY308"/>
      <c r="AZ308"/>
      <c r="BA308"/>
      <c r="BB308"/>
      <c r="BC308"/>
      <c r="BD308"/>
      <c r="BE308"/>
      <c r="BF308"/>
      <c r="BG308"/>
      <c r="BH308"/>
      <c r="BI308"/>
      <c r="BJ308"/>
      <c r="BK308"/>
      <c r="BL308"/>
      <c r="BM308"/>
      <c r="BN308"/>
    </row>
    <row r="309" spans="3:66" x14ac:dyDescent="0.3">
      <c r="C309" s="253" t="s">
        <v>1416</v>
      </c>
      <c r="D309" s="244">
        <v>129</v>
      </c>
      <c r="E309" s="245">
        <v>72</v>
      </c>
      <c r="F309" s="221">
        <v>0.55813953488372092</v>
      </c>
      <c r="G309" s="219">
        <v>22</v>
      </c>
      <c r="H309" s="221">
        <v>0.17054263565891473</v>
      </c>
      <c r="I309" s="219">
        <v>94</v>
      </c>
      <c r="J309" s="221">
        <v>0.72868217054263562</v>
      </c>
      <c r="K309" s="249">
        <v>14</v>
      </c>
      <c r="L309" s="248">
        <v>2</v>
      </c>
      <c r="M309" s="208">
        <v>0.14285714285714285</v>
      </c>
      <c r="N309" s="236">
        <v>0</v>
      </c>
      <c r="O309" s="208">
        <v>0</v>
      </c>
      <c r="P309" s="236">
        <v>2</v>
      </c>
      <c r="Q309" s="208">
        <v>0.14285714285714285</v>
      </c>
      <c r="R309" s="228">
        <v>113</v>
      </c>
      <c r="S309" s="251">
        <v>69</v>
      </c>
      <c r="T309" s="211">
        <v>0.61061946902654862</v>
      </c>
      <c r="U309" s="239">
        <v>22</v>
      </c>
      <c r="V309" s="323">
        <v>0.19469026548672566</v>
      </c>
      <c r="W309" s="239">
        <v>91</v>
      </c>
      <c r="X309" s="211">
        <v>0.80530973451327437</v>
      </c>
      <c r="Y309"/>
      <c r="AA309"/>
      <c r="AC309"/>
      <c r="AE309"/>
      <c r="AG309"/>
      <c r="AI309"/>
      <c r="AK309"/>
      <c r="AL309"/>
      <c r="AM309"/>
      <c r="AN309"/>
      <c r="AO309"/>
      <c r="AP309"/>
      <c r="AQ309"/>
      <c r="AR309"/>
      <c r="AS309"/>
      <c r="AT309"/>
      <c r="AU309"/>
      <c r="AV309"/>
      <c r="AW309"/>
      <c r="AX309"/>
      <c r="AY309"/>
      <c r="AZ309"/>
      <c r="BA309"/>
      <c r="BB309"/>
      <c r="BC309"/>
      <c r="BD309"/>
      <c r="BE309"/>
      <c r="BF309"/>
      <c r="BG309"/>
      <c r="BH309"/>
      <c r="BI309"/>
      <c r="BJ309"/>
      <c r="BK309"/>
      <c r="BL309"/>
      <c r="BM309"/>
      <c r="BN309"/>
    </row>
    <row r="310" spans="3:66" x14ac:dyDescent="0.3">
      <c r="C310" s="253" t="s">
        <v>1411</v>
      </c>
      <c r="D310" s="244">
        <v>371</v>
      </c>
      <c r="E310" s="245">
        <v>203</v>
      </c>
      <c r="F310" s="221">
        <v>0.54716981132075471</v>
      </c>
      <c r="G310" s="219">
        <v>40</v>
      </c>
      <c r="H310" s="221">
        <v>0.1078167115902965</v>
      </c>
      <c r="I310" s="219">
        <v>243</v>
      </c>
      <c r="J310" s="221">
        <v>0.65498652291105119</v>
      </c>
      <c r="K310" s="249">
        <v>29</v>
      </c>
      <c r="L310" s="248">
        <v>1</v>
      </c>
      <c r="M310" s="208">
        <v>3.4482758620689655E-2</v>
      </c>
      <c r="N310" s="236">
        <v>1</v>
      </c>
      <c r="O310" s="208">
        <v>3.4482758620689655E-2</v>
      </c>
      <c r="P310" s="236">
        <v>2</v>
      </c>
      <c r="Q310" s="208">
        <v>6.8965517241379309E-2</v>
      </c>
      <c r="R310" s="228">
        <v>336</v>
      </c>
      <c r="S310" s="251">
        <v>197</v>
      </c>
      <c r="T310" s="211">
        <v>0.58630952380952384</v>
      </c>
      <c r="U310" s="239">
        <v>39</v>
      </c>
      <c r="V310" s="323">
        <v>0.11607142857142858</v>
      </c>
      <c r="W310" s="239">
        <v>236</v>
      </c>
      <c r="X310" s="211">
        <v>0.70238095238095233</v>
      </c>
      <c r="Y310"/>
      <c r="AA310"/>
      <c r="AC310"/>
      <c r="AE310"/>
      <c r="AG310"/>
      <c r="AI310"/>
      <c r="AK310"/>
      <c r="AL310"/>
      <c r="AM310"/>
      <c r="AN310"/>
      <c r="AO310"/>
      <c r="AP310"/>
      <c r="AQ310"/>
      <c r="AR310"/>
      <c r="AS310"/>
      <c r="AT310"/>
      <c r="AU310"/>
      <c r="AV310"/>
      <c r="AW310"/>
      <c r="AX310"/>
      <c r="AY310"/>
      <c r="AZ310"/>
      <c r="BA310"/>
      <c r="BB310"/>
      <c r="BC310"/>
      <c r="BD310"/>
      <c r="BE310"/>
      <c r="BF310"/>
      <c r="BG310"/>
      <c r="BH310"/>
      <c r="BI310"/>
      <c r="BJ310"/>
      <c r="BK310"/>
      <c r="BL310"/>
      <c r="BM310"/>
      <c r="BN310"/>
    </row>
    <row r="311" spans="3:66" x14ac:dyDescent="0.3">
      <c r="C311" s="252" t="s">
        <v>242</v>
      </c>
      <c r="D311" s="244">
        <v>2719</v>
      </c>
      <c r="E311" s="245">
        <v>1432</v>
      </c>
      <c r="F311" s="221">
        <v>0.52666421478484737</v>
      </c>
      <c r="G311" s="219">
        <v>400</v>
      </c>
      <c r="H311" s="221">
        <v>0.14711290915777858</v>
      </c>
      <c r="I311" s="219">
        <v>1832</v>
      </c>
      <c r="J311" s="221">
        <v>0.67377712394262601</v>
      </c>
      <c r="K311" s="249">
        <v>164</v>
      </c>
      <c r="L311" s="248">
        <v>38</v>
      </c>
      <c r="M311" s="208">
        <v>0.23170731707317074</v>
      </c>
      <c r="N311" s="236">
        <v>5</v>
      </c>
      <c r="O311" s="208">
        <v>3.048780487804878E-2</v>
      </c>
      <c r="P311" s="236">
        <v>43</v>
      </c>
      <c r="Q311" s="208">
        <v>0.26219512195121952</v>
      </c>
      <c r="R311" s="228">
        <v>2530</v>
      </c>
      <c r="S311" s="251">
        <v>1387</v>
      </c>
      <c r="T311" s="211">
        <v>0.54822134387351784</v>
      </c>
      <c r="U311" s="239">
        <v>393</v>
      </c>
      <c r="V311" s="323">
        <v>0.15533596837944663</v>
      </c>
      <c r="W311" s="239">
        <v>1780</v>
      </c>
      <c r="X311" s="211">
        <v>0.70355731225296447</v>
      </c>
      <c r="Y311"/>
      <c r="AA311"/>
      <c r="AC311"/>
      <c r="AE311"/>
      <c r="AG311"/>
      <c r="AI311"/>
      <c r="AK311"/>
      <c r="AL311"/>
      <c r="AM311"/>
      <c r="AN311"/>
      <c r="AO311"/>
      <c r="AP311"/>
      <c r="AQ311"/>
      <c r="AR311"/>
      <c r="AS311"/>
      <c r="AT311"/>
      <c r="AU311"/>
      <c r="AV311"/>
      <c r="AW311"/>
      <c r="AX311"/>
      <c r="AY311"/>
      <c r="AZ311"/>
      <c r="BA311"/>
      <c r="BB311"/>
      <c r="BC311"/>
      <c r="BD311"/>
      <c r="BE311"/>
      <c r="BF311"/>
      <c r="BG311"/>
      <c r="BH311"/>
      <c r="BI311"/>
      <c r="BJ311"/>
      <c r="BK311"/>
      <c r="BL311"/>
      <c r="BM311"/>
      <c r="BN311"/>
    </row>
    <row r="312" spans="3:66" x14ac:dyDescent="0.3">
      <c r="C312" s="253" t="s">
        <v>1417</v>
      </c>
      <c r="D312" s="244">
        <v>443</v>
      </c>
      <c r="E312" s="245">
        <v>230</v>
      </c>
      <c r="F312" s="221">
        <v>0.5191873589164786</v>
      </c>
      <c r="G312" s="219">
        <v>54</v>
      </c>
      <c r="H312" s="221">
        <v>0.12189616252821671</v>
      </c>
      <c r="I312" s="219">
        <v>284</v>
      </c>
      <c r="J312" s="221">
        <v>0.64108352144469527</v>
      </c>
      <c r="K312" s="249">
        <v>34</v>
      </c>
      <c r="L312" s="248">
        <v>8</v>
      </c>
      <c r="M312" s="208">
        <v>0.23529411764705882</v>
      </c>
      <c r="N312" s="236">
        <v>0</v>
      </c>
      <c r="O312" s="208">
        <v>0</v>
      </c>
      <c r="P312" s="236">
        <v>8</v>
      </c>
      <c r="Q312" s="208">
        <v>0.23529411764705882</v>
      </c>
      <c r="R312" s="228">
        <v>406</v>
      </c>
      <c r="S312" s="251">
        <v>219</v>
      </c>
      <c r="T312" s="211">
        <v>0.53940886699507384</v>
      </c>
      <c r="U312" s="239">
        <v>54</v>
      </c>
      <c r="V312" s="323">
        <v>0.13300492610837439</v>
      </c>
      <c r="W312" s="239">
        <v>273</v>
      </c>
      <c r="X312" s="211">
        <v>0.67241379310344829</v>
      </c>
      <c r="Y312"/>
      <c r="AA312"/>
      <c r="AC312"/>
      <c r="AE312"/>
      <c r="AG312"/>
      <c r="AI312"/>
      <c r="AK312"/>
      <c r="AL312"/>
      <c r="AM312"/>
      <c r="AN312"/>
      <c r="AO312"/>
      <c r="AP312"/>
      <c r="AQ312"/>
      <c r="AR312"/>
      <c r="AS312"/>
      <c r="AT312"/>
      <c r="AU312"/>
      <c r="AV312"/>
      <c r="AW312"/>
      <c r="AX312"/>
      <c r="AY312"/>
      <c r="AZ312"/>
      <c r="BA312"/>
      <c r="BB312"/>
      <c r="BC312"/>
      <c r="BD312"/>
      <c r="BE312"/>
      <c r="BF312"/>
      <c r="BG312"/>
      <c r="BH312"/>
      <c r="BI312"/>
      <c r="BJ312"/>
      <c r="BK312"/>
      <c r="BL312"/>
      <c r="BM312"/>
      <c r="BN312"/>
    </row>
    <row r="313" spans="3:66" x14ac:dyDescent="0.3">
      <c r="C313" s="253" t="s">
        <v>1418</v>
      </c>
      <c r="D313" s="244">
        <v>359</v>
      </c>
      <c r="E313" s="245">
        <v>187</v>
      </c>
      <c r="F313" s="221">
        <v>0.52089136490250698</v>
      </c>
      <c r="G313" s="219">
        <v>68</v>
      </c>
      <c r="H313" s="221">
        <v>0.1894150417827298</v>
      </c>
      <c r="I313" s="219">
        <v>255</v>
      </c>
      <c r="J313" s="221">
        <v>0.71030640668523681</v>
      </c>
      <c r="K313" s="249">
        <v>17</v>
      </c>
      <c r="L313" s="248">
        <v>2</v>
      </c>
      <c r="M313" s="208">
        <v>0.11764705882352941</v>
      </c>
      <c r="N313" s="236">
        <v>1</v>
      </c>
      <c r="O313" s="208">
        <v>5.8823529411764705E-2</v>
      </c>
      <c r="P313" s="236">
        <v>3</v>
      </c>
      <c r="Q313" s="208">
        <v>0.17647058823529413</v>
      </c>
      <c r="R313" s="228">
        <v>340</v>
      </c>
      <c r="S313" s="251">
        <v>184</v>
      </c>
      <c r="T313" s="211">
        <v>0.54117647058823526</v>
      </c>
      <c r="U313" s="239">
        <v>67</v>
      </c>
      <c r="V313" s="323">
        <v>0.19705882352941176</v>
      </c>
      <c r="W313" s="239">
        <v>251</v>
      </c>
      <c r="X313" s="211">
        <v>0.7382352941176471</v>
      </c>
      <c r="Y313"/>
      <c r="AA313"/>
      <c r="AC313"/>
      <c r="AE313"/>
      <c r="AG313"/>
      <c r="AI313"/>
      <c r="AK313"/>
      <c r="AL313"/>
      <c r="AM313"/>
      <c r="AN313"/>
      <c r="AO313"/>
      <c r="AP313"/>
      <c r="AQ313"/>
      <c r="AR313"/>
      <c r="AS313"/>
      <c r="AT313"/>
      <c r="AU313"/>
      <c r="AV313"/>
      <c r="AW313"/>
      <c r="AX313"/>
      <c r="AY313"/>
      <c r="AZ313"/>
      <c r="BA313"/>
      <c r="BB313"/>
      <c r="BC313"/>
      <c r="BD313"/>
      <c r="BE313"/>
      <c r="BF313"/>
      <c r="BG313"/>
      <c r="BH313"/>
      <c r="BI313"/>
      <c r="BJ313"/>
      <c r="BK313"/>
      <c r="BL313"/>
      <c r="BM313"/>
      <c r="BN313"/>
    </row>
    <row r="314" spans="3:66" x14ac:dyDescent="0.3">
      <c r="C314" s="253" t="s">
        <v>1419</v>
      </c>
      <c r="D314" s="244">
        <v>223</v>
      </c>
      <c r="E314" s="245">
        <v>124</v>
      </c>
      <c r="F314" s="221">
        <v>0.55605381165919288</v>
      </c>
      <c r="G314" s="219">
        <v>31</v>
      </c>
      <c r="H314" s="221">
        <v>0.13901345291479822</v>
      </c>
      <c r="I314" s="219">
        <v>155</v>
      </c>
      <c r="J314" s="221">
        <v>0.69506726457399104</v>
      </c>
      <c r="K314" s="249">
        <v>15</v>
      </c>
      <c r="L314" s="248">
        <v>3</v>
      </c>
      <c r="M314" s="208">
        <v>0.2</v>
      </c>
      <c r="N314" s="236">
        <v>1</v>
      </c>
      <c r="O314" s="208">
        <v>6.6666666666666666E-2</v>
      </c>
      <c r="P314" s="236">
        <v>4</v>
      </c>
      <c r="Q314" s="208">
        <v>0.26666666666666666</v>
      </c>
      <c r="R314" s="228">
        <v>206</v>
      </c>
      <c r="S314" s="251">
        <v>121</v>
      </c>
      <c r="T314" s="211">
        <v>0.58737864077669899</v>
      </c>
      <c r="U314" s="239">
        <v>30</v>
      </c>
      <c r="V314" s="323">
        <v>0.14563106796116504</v>
      </c>
      <c r="W314" s="239">
        <v>151</v>
      </c>
      <c r="X314" s="211">
        <v>0.73300970873786409</v>
      </c>
      <c r="Y314"/>
      <c r="AA314"/>
      <c r="AC314"/>
      <c r="AE314"/>
      <c r="AG314"/>
      <c r="AI314"/>
      <c r="AK314"/>
      <c r="AL314"/>
      <c r="AM314"/>
      <c r="AN314"/>
      <c r="AO314"/>
      <c r="AP314"/>
      <c r="AQ314"/>
      <c r="AR314"/>
      <c r="AS314"/>
      <c r="AT314"/>
      <c r="AU314"/>
      <c r="AV314"/>
      <c r="AW314"/>
      <c r="AX314"/>
      <c r="AY314"/>
      <c r="AZ314"/>
      <c r="BA314"/>
      <c r="BB314"/>
      <c r="BC314"/>
      <c r="BD314"/>
      <c r="BE314"/>
      <c r="BF314"/>
      <c r="BG314"/>
      <c r="BH314"/>
      <c r="BI314"/>
      <c r="BJ314"/>
      <c r="BK314"/>
      <c r="BL314"/>
      <c r="BM314"/>
      <c r="BN314"/>
    </row>
    <row r="315" spans="3:66" x14ac:dyDescent="0.3">
      <c r="C315" s="253" t="s">
        <v>1420</v>
      </c>
      <c r="D315" s="244">
        <v>518</v>
      </c>
      <c r="E315" s="245">
        <v>289</v>
      </c>
      <c r="F315" s="221">
        <v>0.55791505791505791</v>
      </c>
      <c r="G315" s="219">
        <v>59</v>
      </c>
      <c r="H315" s="221">
        <v>0.11389961389961389</v>
      </c>
      <c r="I315" s="219">
        <v>348</v>
      </c>
      <c r="J315" s="221">
        <v>0.6718146718146718</v>
      </c>
      <c r="K315" s="249">
        <v>27</v>
      </c>
      <c r="L315" s="248">
        <v>6</v>
      </c>
      <c r="M315" s="208">
        <v>0.22222222222222221</v>
      </c>
      <c r="N315" s="236">
        <v>1</v>
      </c>
      <c r="O315" s="208">
        <v>3.7037037037037035E-2</v>
      </c>
      <c r="P315" s="236">
        <v>7</v>
      </c>
      <c r="Q315" s="208">
        <v>0.25925925925925924</v>
      </c>
      <c r="R315" s="228">
        <v>489</v>
      </c>
      <c r="S315" s="251">
        <v>282</v>
      </c>
      <c r="T315" s="211">
        <v>0.57668711656441718</v>
      </c>
      <c r="U315" s="239">
        <v>58</v>
      </c>
      <c r="V315" s="323">
        <v>0.11860940695296524</v>
      </c>
      <c r="W315" s="239">
        <v>340</v>
      </c>
      <c r="X315" s="211">
        <v>0.69529652351738236</v>
      </c>
      <c r="Y315"/>
      <c r="AA315"/>
      <c r="AC315"/>
      <c r="AE315"/>
      <c r="AG315"/>
      <c r="AI315"/>
      <c r="AK315"/>
      <c r="AL315"/>
      <c r="AM315"/>
      <c r="AN315"/>
      <c r="AO315"/>
      <c r="AP315"/>
      <c r="AQ315"/>
      <c r="AR315"/>
      <c r="AS315"/>
      <c r="AT315"/>
      <c r="AU315"/>
      <c r="AV315"/>
      <c r="AW315"/>
      <c r="AX315"/>
      <c r="AY315"/>
      <c r="AZ315"/>
      <c r="BA315"/>
      <c r="BB315"/>
      <c r="BC315"/>
      <c r="BD315"/>
      <c r="BE315"/>
      <c r="BF315"/>
      <c r="BG315"/>
      <c r="BH315"/>
      <c r="BI315"/>
      <c r="BJ315"/>
      <c r="BK315"/>
      <c r="BL315"/>
      <c r="BM315"/>
      <c r="BN315"/>
    </row>
    <row r="316" spans="3:66" x14ac:dyDescent="0.3">
      <c r="C316" s="253" t="s">
        <v>1421</v>
      </c>
      <c r="D316" s="244">
        <v>803</v>
      </c>
      <c r="E316" s="245">
        <v>413</v>
      </c>
      <c r="F316" s="221">
        <v>0.5143212951432129</v>
      </c>
      <c r="G316" s="219">
        <v>129</v>
      </c>
      <c r="H316" s="221">
        <v>0.16064757160647572</v>
      </c>
      <c r="I316" s="219">
        <v>542</v>
      </c>
      <c r="J316" s="221">
        <v>0.6749688667496887</v>
      </c>
      <c r="K316" s="249">
        <v>60</v>
      </c>
      <c r="L316" s="248">
        <v>16</v>
      </c>
      <c r="M316" s="208">
        <v>0.26666666666666666</v>
      </c>
      <c r="N316" s="236">
        <v>1</v>
      </c>
      <c r="O316" s="208">
        <v>1.6666666666666666E-2</v>
      </c>
      <c r="P316" s="236">
        <v>17</v>
      </c>
      <c r="Q316" s="208">
        <v>0.28333333333333333</v>
      </c>
      <c r="R316" s="228">
        <v>735</v>
      </c>
      <c r="S316" s="251">
        <v>395</v>
      </c>
      <c r="T316" s="211">
        <v>0.5374149659863946</v>
      </c>
      <c r="U316" s="239">
        <v>126</v>
      </c>
      <c r="V316" s="323">
        <v>0.17142857142857143</v>
      </c>
      <c r="W316" s="239">
        <v>521</v>
      </c>
      <c r="X316" s="211">
        <v>0.70884353741496597</v>
      </c>
      <c r="Y316"/>
      <c r="AA316"/>
      <c r="AC316"/>
      <c r="AE316"/>
      <c r="AG316"/>
      <c r="AI316"/>
      <c r="AK316"/>
      <c r="AL316"/>
      <c r="AM316"/>
      <c r="AN316"/>
      <c r="AO316"/>
      <c r="AP316"/>
      <c r="AQ316"/>
      <c r="AR316"/>
      <c r="AS316"/>
      <c r="AT316"/>
      <c r="AU316"/>
      <c r="AV316"/>
      <c r="AW316"/>
      <c r="AX316"/>
      <c r="AY316"/>
      <c r="AZ316"/>
      <c r="BA316"/>
      <c r="BB316"/>
      <c r="BC316"/>
      <c r="BD316"/>
      <c r="BE316"/>
      <c r="BF316"/>
      <c r="BG316"/>
      <c r="BH316"/>
      <c r="BI316"/>
      <c r="BJ316"/>
      <c r="BK316"/>
      <c r="BL316"/>
      <c r="BM316"/>
      <c r="BN316"/>
    </row>
    <row r="317" spans="3:66" x14ac:dyDescent="0.3">
      <c r="C317" s="253" t="s">
        <v>1422</v>
      </c>
      <c r="D317" s="244">
        <v>373</v>
      </c>
      <c r="E317" s="245">
        <v>189</v>
      </c>
      <c r="F317" s="221">
        <v>0.50670241286863271</v>
      </c>
      <c r="G317" s="219">
        <v>59</v>
      </c>
      <c r="H317" s="221">
        <v>0.1581769436997319</v>
      </c>
      <c r="I317" s="219">
        <v>248</v>
      </c>
      <c r="J317" s="221">
        <v>0.66487935656836461</v>
      </c>
      <c r="K317" s="249">
        <v>11</v>
      </c>
      <c r="L317" s="248">
        <v>3</v>
      </c>
      <c r="M317" s="208">
        <v>0.27272727272727271</v>
      </c>
      <c r="N317" s="236">
        <v>1</v>
      </c>
      <c r="O317" s="208">
        <v>9.0909090909090912E-2</v>
      </c>
      <c r="P317" s="236">
        <v>4</v>
      </c>
      <c r="Q317" s="208">
        <v>0.36363636363636365</v>
      </c>
      <c r="R317" s="228">
        <v>354</v>
      </c>
      <c r="S317" s="251">
        <v>186</v>
      </c>
      <c r="T317" s="211">
        <v>0.52542372881355937</v>
      </c>
      <c r="U317" s="239">
        <v>58</v>
      </c>
      <c r="V317" s="323">
        <v>0.16384180790960451</v>
      </c>
      <c r="W317" s="239">
        <v>244</v>
      </c>
      <c r="X317" s="211">
        <v>0.68926553672316382</v>
      </c>
      <c r="Y317"/>
      <c r="AA317"/>
      <c r="AC317"/>
      <c r="AE317"/>
      <c r="AG317"/>
      <c r="AI317"/>
      <c r="AK317"/>
      <c r="AL317"/>
      <c r="AM317"/>
      <c r="AN317"/>
      <c r="AO317"/>
      <c r="AP317"/>
      <c r="AQ317"/>
      <c r="AR317"/>
      <c r="AS317"/>
      <c r="AT317"/>
      <c r="AU317"/>
      <c r="AV317"/>
      <c r="AW317"/>
      <c r="AX317"/>
      <c r="AY317"/>
      <c r="AZ317"/>
      <c r="BA317"/>
      <c r="BB317"/>
      <c r="BC317"/>
      <c r="BD317"/>
      <c r="BE317"/>
      <c r="BF317"/>
      <c r="BG317"/>
      <c r="BH317"/>
      <c r="BI317"/>
      <c r="BJ317"/>
      <c r="BK317"/>
      <c r="BL317"/>
      <c r="BM317"/>
      <c r="BN317"/>
    </row>
    <row r="318" spans="3:66" x14ac:dyDescent="0.3">
      <c r="C318" s="252" t="s">
        <v>148</v>
      </c>
      <c r="D318" s="244">
        <v>1564</v>
      </c>
      <c r="E318" s="245">
        <v>788</v>
      </c>
      <c r="F318" s="221">
        <v>0.50383631713554988</v>
      </c>
      <c r="G318" s="219">
        <v>291</v>
      </c>
      <c r="H318" s="221">
        <v>0.18606138107416881</v>
      </c>
      <c r="I318" s="219">
        <v>1079</v>
      </c>
      <c r="J318" s="221">
        <v>0.68989769820971869</v>
      </c>
      <c r="K318" s="249">
        <v>50</v>
      </c>
      <c r="L318" s="248">
        <v>16</v>
      </c>
      <c r="M318" s="208">
        <v>0.32</v>
      </c>
      <c r="N318" s="236">
        <v>2</v>
      </c>
      <c r="O318" s="208">
        <v>0.04</v>
      </c>
      <c r="P318" s="236">
        <v>18</v>
      </c>
      <c r="Q318" s="208">
        <v>0.36</v>
      </c>
      <c r="R318" s="228">
        <v>1485</v>
      </c>
      <c r="S318" s="251">
        <v>763</v>
      </c>
      <c r="T318" s="211">
        <v>0.51380471380471382</v>
      </c>
      <c r="U318" s="239">
        <v>286</v>
      </c>
      <c r="V318" s="323">
        <v>0.19259259259259259</v>
      </c>
      <c r="W318" s="239">
        <v>1049</v>
      </c>
      <c r="X318" s="211">
        <v>0.70639730639730636</v>
      </c>
      <c r="Y318"/>
      <c r="AA318"/>
      <c r="AC318"/>
      <c r="AE318"/>
      <c r="AG318"/>
      <c r="AI318"/>
      <c r="AK318"/>
      <c r="AL318"/>
      <c r="AM318"/>
      <c r="AN318"/>
      <c r="AO318"/>
      <c r="AP318"/>
      <c r="AQ318"/>
      <c r="AR318"/>
      <c r="AS318"/>
      <c r="AT318"/>
      <c r="AU318"/>
      <c r="AV318"/>
      <c r="AW318"/>
      <c r="AX318"/>
      <c r="AY318"/>
      <c r="AZ318"/>
      <c r="BA318"/>
      <c r="BB318"/>
      <c r="BC318"/>
      <c r="BD318"/>
      <c r="BE318"/>
      <c r="BF318"/>
      <c r="BG318"/>
      <c r="BH318"/>
      <c r="BI318"/>
      <c r="BJ318"/>
      <c r="BK318"/>
      <c r="BL318"/>
      <c r="BM318"/>
      <c r="BN318"/>
    </row>
    <row r="319" spans="3:66" x14ac:dyDescent="0.3">
      <c r="C319" s="253" t="s">
        <v>1423</v>
      </c>
      <c r="D319" s="244">
        <v>815</v>
      </c>
      <c r="E319" s="245">
        <v>436</v>
      </c>
      <c r="F319" s="221">
        <v>0.53496932515337425</v>
      </c>
      <c r="G319" s="219">
        <v>164</v>
      </c>
      <c r="H319" s="221">
        <v>0.20122699386503068</v>
      </c>
      <c r="I319" s="219">
        <v>600</v>
      </c>
      <c r="J319" s="221">
        <v>0.73619631901840488</v>
      </c>
      <c r="K319" s="249">
        <v>26</v>
      </c>
      <c r="L319" s="248">
        <v>7</v>
      </c>
      <c r="M319" s="208">
        <v>0.26923076923076922</v>
      </c>
      <c r="N319" s="236">
        <v>1</v>
      </c>
      <c r="O319" s="208">
        <v>3.8461538461538464E-2</v>
      </c>
      <c r="P319" s="236">
        <v>8</v>
      </c>
      <c r="Q319" s="208">
        <v>0.30769230769230771</v>
      </c>
      <c r="R319" s="228">
        <v>778</v>
      </c>
      <c r="S319" s="251">
        <v>425</v>
      </c>
      <c r="T319" s="211">
        <v>0.54627249357326479</v>
      </c>
      <c r="U319" s="239">
        <v>162</v>
      </c>
      <c r="V319" s="323">
        <v>0.20822622107969152</v>
      </c>
      <c r="W319" s="239">
        <v>587</v>
      </c>
      <c r="X319" s="211">
        <v>0.75449871465295626</v>
      </c>
      <c r="Y319"/>
      <c r="AA319"/>
      <c r="AC319"/>
      <c r="AE319"/>
      <c r="AG319"/>
      <c r="AI319"/>
      <c r="AK319"/>
      <c r="AL319"/>
      <c r="AM319"/>
      <c r="AN319"/>
      <c r="AO319"/>
      <c r="AP319"/>
      <c r="AQ319"/>
      <c r="AR319"/>
      <c r="AS319"/>
      <c r="AT319"/>
      <c r="AU319"/>
      <c r="AV319"/>
      <c r="AW319"/>
      <c r="AX319"/>
      <c r="AY319"/>
      <c r="AZ319"/>
      <c r="BA319"/>
      <c r="BB319"/>
      <c r="BC319"/>
      <c r="BD319"/>
      <c r="BE319"/>
      <c r="BF319"/>
      <c r="BG319"/>
      <c r="BH319"/>
      <c r="BI319"/>
      <c r="BJ319"/>
      <c r="BK319"/>
      <c r="BL319"/>
      <c r="BM319"/>
      <c r="BN319"/>
    </row>
    <row r="320" spans="3:66" x14ac:dyDescent="0.3">
      <c r="C320" s="253" t="s">
        <v>1424</v>
      </c>
      <c r="D320" s="244">
        <v>749</v>
      </c>
      <c r="E320" s="245">
        <v>352</v>
      </c>
      <c r="F320" s="221">
        <v>0.46995994659546059</v>
      </c>
      <c r="G320" s="219">
        <v>127</v>
      </c>
      <c r="H320" s="221">
        <v>0.16955941255006676</v>
      </c>
      <c r="I320" s="219">
        <v>479</v>
      </c>
      <c r="J320" s="221">
        <v>0.63951935914552738</v>
      </c>
      <c r="K320" s="249">
        <v>24</v>
      </c>
      <c r="L320" s="248">
        <v>9</v>
      </c>
      <c r="M320" s="208">
        <v>0.375</v>
      </c>
      <c r="N320" s="236">
        <v>1</v>
      </c>
      <c r="O320" s="208">
        <v>4.1666666666666664E-2</v>
      </c>
      <c r="P320" s="236">
        <v>10</v>
      </c>
      <c r="Q320" s="208">
        <v>0.41666666666666669</v>
      </c>
      <c r="R320" s="228">
        <v>707</v>
      </c>
      <c r="S320" s="251">
        <v>338</v>
      </c>
      <c r="T320" s="211">
        <v>0.4780763790664781</v>
      </c>
      <c r="U320" s="239">
        <v>124</v>
      </c>
      <c r="V320" s="323">
        <v>0.17538896746817539</v>
      </c>
      <c r="W320" s="239">
        <v>462</v>
      </c>
      <c r="X320" s="211">
        <v>0.65346534653465349</v>
      </c>
      <c r="Y320"/>
      <c r="AA320"/>
      <c r="AC320"/>
      <c r="AE320"/>
      <c r="AG320"/>
      <c r="AI320"/>
      <c r="AK320"/>
      <c r="AL320"/>
      <c r="AM320"/>
      <c r="AN320"/>
      <c r="AO320"/>
      <c r="AP320"/>
      <c r="AQ320"/>
      <c r="AR320"/>
      <c r="AS320"/>
      <c r="AT320"/>
      <c r="AU320"/>
      <c r="AV320"/>
      <c r="AW320"/>
      <c r="AX320"/>
      <c r="AY320"/>
      <c r="AZ320"/>
      <c r="BA320"/>
      <c r="BB320"/>
      <c r="BC320"/>
      <c r="BD320"/>
      <c r="BE320"/>
      <c r="BF320"/>
      <c r="BG320"/>
      <c r="BH320"/>
      <c r="BI320"/>
      <c r="BJ320"/>
      <c r="BK320"/>
      <c r="BL320"/>
      <c r="BM320"/>
      <c r="BN320"/>
    </row>
    <row r="321" spans="3:66" x14ac:dyDescent="0.3">
      <c r="C321" s="252" t="s">
        <v>252</v>
      </c>
      <c r="D321" s="244">
        <v>2281</v>
      </c>
      <c r="E321" s="245">
        <v>1297</v>
      </c>
      <c r="F321" s="221">
        <v>0.56861025865848314</v>
      </c>
      <c r="G321" s="219">
        <v>322</v>
      </c>
      <c r="H321" s="221">
        <v>0.14116615519508988</v>
      </c>
      <c r="I321" s="219">
        <v>1619</v>
      </c>
      <c r="J321" s="221">
        <v>0.70977641385357304</v>
      </c>
      <c r="K321" s="249">
        <v>98</v>
      </c>
      <c r="L321" s="248">
        <v>29</v>
      </c>
      <c r="M321" s="208">
        <v>0.29591836734693877</v>
      </c>
      <c r="N321" s="236">
        <v>2</v>
      </c>
      <c r="O321" s="208">
        <v>2.0408163265306121E-2</v>
      </c>
      <c r="P321" s="236">
        <v>31</v>
      </c>
      <c r="Q321" s="208">
        <v>0.31632653061224492</v>
      </c>
      <c r="R321" s="228">
        <v>2155</v>
      </c>
      <c r="S321" s="251">
        <v>1258</v>
      </c>
      <c r="T321" s="211">
        <v>0.58375870069605573</v>
      </c>
      <c r="U321" s="239">
        <v>317</v>
      </c>
      <c r="V321" s="323">
        <v>0.14709976798143851</v>
      </c>
      <c r="W321" s="239">
        <v>1575</v>
      </c>
      <c r="X321" s="211">
        <v>0.73085846867749416</v>
      </c>
      <c r="Y321"/>
      <c r="AA321"/>
      <c r="AC321"/>
      <c r="AE321"/>
      <c r="AG321"/>
      <c r="AI321"/>
      <c r="AK321"/>
      <c r="AL321"/>
      <c r="AM321"/>
      <c r="AN321"/>
      <c r="AO321"/>
      <c r="AP321"/>
      <c r="AQ321"/>
      <c r="AR321"/>
      <c r="AS321"/>
      <c r="AT321"/>
      <c r="AU321"/>
      <c r="AV321"/>
      <c r="AW321"/>
      <c r="AX321"/>
      <c r="AY321"/>
      <c r="AZ321"/>
      <c r="BA321"/>
      <c r="BB321"/>
      <c r="BC321"/>
      <c r="BD321"/>
      <c r="BE321"/>
      <c r="BF321"/>
      <c r="BG321"/>
      <c r="BH321"/>
      <c r="BI321"/>
      <c r="BJ321"/>
      <c r="BK321"/>
      <c r="BL321"/>
      <c r="BM321"/>
      <c r="BN321"/>
    </row>
    <row r="322" spans="3:66" x14ac:dyDescent="0.3">
      <c r="C322" s="253" t="s">
        <v>1425</v>
      </c>
      <c r="D322" s="244">
        <v>323</v>
      </c>
      <c r="E322" s="245">
        <v>209</v>
      </c>
      <c r="F322" s="221">
        <v>0.6470588235294118</v>
      </c>
      <c r="G322" s="219">
        <v>54</v>
      </c>
      <c r="H322" s="221">
        <v>0.16718266253869968</v>
      </c>
      <c r="I322" s="219">
        <v>263</v>
      </c>
      <c r="J322" s="221">
        <v>0.81424148606811142</v>
      </c>
      <c r="K322" s="249">
        <v>16</v>
      </c>
      <c r="L322" s="248">
        <v>9</v>
      </c>
      <c r="M322" s="208">
        <v>0.5625</v>
      </c>
      <c r="N322" s="236">
        <v>0</v>
      </c>
      <c r="O322" s="208">
        <v>0</v>
      </c>
      <c r="P322" s="236">
        <v>9</v>
      </c>
      <c r="Q322" s="208">
        <v>0.5625</v>
      </c>
      <c r="R322" s="228">
        <v>305</v>
      </c>
      <c r="S322" s="251">
        <v>199</v>
      </c>
      <c r="T322" s="211">
        <v>0.65245901639344261</v>
      </c>
      <c r="U322" s="239">
        <v>54</v>
      </c>
      <c r="V322" s="323">
        <v>0.17704918032786884</v>
      </c>
      <c r="W322" s="239">
        <v>253</v>
      </c>
      <c r="X322" s="211">
        <v>0.82950819672131149</v>
      </c>
      <c r="Y322"/>
      <c r="AA322"/>
      <c r="AC322"/>
      <c r="AE322"/>
      <c r="AG322"/>
      <c r="AI322"/>
      <c r="AK322"/>
      <c r="AL322"/>
      <c r="AM322"/>
      <c r="AN322"/>
      <c r="AO322"/>
      <c r="AP322"/>
      <c r="AQ322"/>
      <c r="AR322"/>
      <c r="AS322"/>
      <c r="AT322"/>
      <c r="AU322"/>
      <c r="AV322"/>
      <c r="AW322"/>
      <c r="AX322"/>
      <c r="AY322"/>
      <c r="AZ322"/>
      <c r="BA322"/>
      <c r="BB322"/>
      <c r="BC322"/>
      <c r="BD322"/>
      <c r="BE322"/>
      <c r="BF322"/>
      <c r="BG322"/>
      <c r="BH322"/>
      <c r="BI322"/>
      <c r="BJ322"/>
      <c r="BK322"/>
      <c r="BL322"/>
      <c r="BM322"/>
      <c r="BN322"/>
    </row>
    <row r="323" spans="3:66" x14ac:dyDescent="0.3">
      <c r="C323" s="253" t="s">
        <v>1426</v>
      </c>
      <c r="D323" s="244">
        <v>137</v>
      </c>
      <c r="E323" s="245">
        <v>81</v>
      </c>
      <c r="F323" s="221">
        <v>0.59124087591240881</v>
      </c>
      <c r="G323" s="219">
        <v>27</v>
      </c>
      <c r="H323" s="221">
        <v>0.19708029197080293</v>
      </c>
      <c r="I323" s="219">
        <v>108</v>
      </c>
      <c r="J323" s="221">
        <v>0.78832116788321172</v>
      </c>
      <c r="K323" s="249">
        <v>4</v>
      </c>
      <c r="L323" s="248">
        <v>2</v>
      </c>
      <c r="M323" s="208">
        <v>0.5</v>
      </c>
      <c r="N323" s="236">
        <v>0</v>
      </c>
      <c r="O323" s="208">
        <v>0</v>
      </c>
      <c r="P323" s="236">
        <v>2</v>
      </c>
      <c r="Q323" s="208">
        <v>0.5</v>
      </c>
      <c r="R323" s="228">
        <v>131</v>
      </c>
      <c r="S323" s="251">
        <v>78</v>
      </c>
      <c r="T323" s="211">
        <v>0.59541984732824427</v>
      </c>
      <c r="U323" s="239">
        <v>27</v>
      </c>
      <c r="V323" s="323">
        <v>0.20610687022900764</v>
      </c>
      <c r="W323" s="239">
        <v>105</v>
      </c>
      <c r="X323" s="211">
        <v>0.80152671755725191</v>
      </c>
      <c r="Y323"/>
      <c r="AA323"/>
      <c r="AC323"/>
      <c r="AE323"/>
      <c r="AG323"/>
      <c r="AI323"/>
      <c r="AK323"/>
      <c r="AL323"/>
      <c r="AM323"/>
      <c r="AN323"/>
      <c r="AO323"/>
      <c r="AP323"/>
      <c r="AQ323"/>
      <c r="AR323"/>
      <c r="AS323"/>
      <c r="AT323"/>
      <c r="AU323"/>
      <c r="AV323"/>
      <c r="AW323"/>
      <c r="AX323"/>
      <c r="AY323"/>
      <c r="AZ323"/>
      <c r="BA323"/>
      <c r="BB323"/>
      <c r="BC323"/>
      <c r="BD323"/>
      <c r="BE323"/>
      <c r="BF323"/>
      <c r="BG323"/>
      <c r="BH323"/>
      <c r="BI323"/>
      <c r="BJ323"/>
      <c r="BK323"/>
      <c r="BL323"/>
      <c r="BM323"/>
      <c r="BN323"/>
    </row>
    <row r="324" spans="3:66" x14ac:dyDescent="0.3">
      <c r="C324" s="253" t="s">
        <v>1427</v>
      </c>
      <c r="D324" s="244">
        <v>273</v>
      </c>
      <c r="E324" s="245">
        <v>183</v>
      </c>
      <c r="F324" s="221">
        <v>0.67032967032967028</v>
      </c>
      <c r="G324" s="219">
        <v>33</v>
      </c>
      <c r="H324" s="221">
        <v>0.12087912087912088</v>
      </c>
      <c r="I324" s="219">
        <v>216</v>
      </c>
      <c r="J324" s="221">
        <v>0.79120879120879117</v>
      </c>
      <c r="K324" s="249">
        <v>16</v>
      </c>
      <c r="L324" s="248">
        <v>7</v>
      </c>
      <c r="M324" s="208">
        <v>0.4375</v>
      </c>
      <c r="N324" s="236">
        <v>1</v>
      </c>
      <c r="O324" s="208">
        <v>6.25E-2</v>
      </c>
      <c r="P324" s="236">
        <v>8</v>
      </c>
      <c r="Q324" s="208">
        <v>0.5</v>
      </c>
      <c r="R324" s="228">
        <v>257</v>
      </c>
      <c r="S324" s="251">
        <v>176</v>
      </c>
      <c r="T324" s="211">
        <v>0.68482490272373542</v>
      </c>
      <c r="U324" s="239">
        <v>32</v>
      </c>
      <c r="V324" s="323">
        <v>0.1245136186770428</v>
      </c>
      <c r="W324" s="239">
        <v>208</v>
      </c>
      <c r="X324" s="211">
        <v>0.80933852140077822</v>
      </c>
      <c r="Y324"/>
      <c r="AA324"/>
      <c r="AC324"/>
      <c r="AE324"/>
      <c r="AG324"/>
      <c r="AI324"/>
      <c r="AK324"/>
      <c r="AL324"/>
      <c r="AM324"/>
      <c r="AN324"/>
      <c r="AO324"/>
      <c r="AP324"/>
      <c r="AQ324"/>
      <c r="AR324"/>
      <c r="AS324"/>
      <c r="AT324"/>
      <c r="AU324"/>
      <c r="AV324"/>
      <c r="AW324"/>
      <c r="AX324"/>
      <c r="AY324"/>
      <c r="AZ324"/>
      <c r="BA324"/>
      <c r="BB324"/>
      <c r="BC324"/>
      <c r="BD324"/>
      <c r="BE324"/>
      <c r="BF324"/>
      <c r="BG324"/>
      <c r="BH324"/>
      <c r="BI324"/>
      <c r="BJ324"/>
      <c r="BK324"/>
      <c r="BL324"/>
      <c r="BM324"/>
      <c r="BN324"/>
    </row>
    <row r="325" spans="3:66" x14ac:dyDescent="0.3">
      <c r="C325" s="253" t="s">
        <v>1428</v>
      </c>
      <c r="D325" s="244">
        <v>438</v>
      </c>
      <c r="E325" s="245">
        <v>251</v>
      </c>
      <c r="F325" s="221">
        <v>0.5730593607305936</v>
      </c>
      <c r="G325" s="219">
        <v>73</v>
      </c>
      <c r="H325" s="221">
        <v>0.16666666666666666</v>
      </c>
      <c r="I325" s="219">
        <v>324</v>
      </c>
      <c r="J325" s="221">
        <v>0.73972602739726023</v>
      </c>
      <c r="K325" s="249">
        <v>11</v>
      </c>
      <c r="L325" s="248">
        <v>3</v>
      </c>
      <c r="M325" s="208">
        <v>0.27272727272727271</v>
      </c>
      <c r="N325" s="236">
        <v>0</v>
      </c>
      <c r="O325" s="208">
        <v>0</v>
      </c>
      <c r="P325" s="236">
        <v>3</v>
      </c>
      <c r="Q325" s="208">
        <v>0.27272727272727271</v>
      </c>
      <c r="R325" s="228">
        <v>414</v>
      </c>
      <c r="S325" s="251">
        <v>242</v>
      </c>
      <c r="T325" s="211">
        <v>0.58454106280193241</v>
      </c>
      <c r="U325" s="239">
        <v>70</v>
      </c>
      <c r="V325" s="323">
        <v>0.16908212560386474</v>
      </c>
      <c r="W325" s="239">
        <v>312</v>
      </c>
      <c r="X325" s="211">
        <v>0.75362318840579712</v>
      </c>
      <c r="Y325"/>
      <c r="AA325"/>
      <c r="AC325"/>
      <c r="AE325"/>
      <c r="AG325"/>
      <c r="AI325"/>
      <c r="AK325"/>
      <c r="AL325"/>
      <c r="AM325"/>
      <c r="AN325"/>
      <c r="AO325"/>
      <c r="AP325"/>
      <c r="AQ325"/>
      <c r="AR325"/>
      <c r="AS325"/>
      <c r="AT325"/>
      <c r="AU325"/>
      <c r="AV325"/>
      <c r="AW325"/>
      <c r="AX325"/>
      <c r="AY325"/>
      <c r="AZ325"/>
      <c r="BA325"/>
      <c r="BB325"/>
      <c r="BC325"/>
      <c r="BD325"/>
      <c r="BE325"/>
      <c r="BF325"/>
      <c r="BG325"/>
      <c r="BH325"/>
      <c r="BI325"/>
      <c r="BJ325"/>
      <c r="BK325"/>
      <c r="BL325"/>
      <c r="BM325"/>
      <c r="BN325"/>
    </row>
    <row r="326" spans="3:66" x14ac:dyDescent="0.3">
      <c r="C326" s="253" t="s">
        <v>1429</v>
      </c>
      <c r="D326" s="244">
        <v>897</v>
      </c>
      <c r="E326" s="245">
        <v>471</v>
      </c>
      <c r="F326" s="221">
        <v>0.52508361204013376</v>
      </c>
      <c r="G326" s="219">
        <v>104</v>
      </c>
      <c r="H326" s="221">
        <v>0.11594202898550725</v>
      </c>
      <c r="I326" s="219">
        <v>575</v>
      </c>
      <c r="J326" s="221">
        <v>0.64102564102564108</v>
      </c>
      <c r="K326" s="249">
        <v>39</v>
      </c>
      <c r="L326" s="248">
        <v>4</v>
      </c>
      <c r="M326" s="208">
        <v>0.10256410256410256</v>
      </c>
      <c r="N326" s="236">
        <v>1</v>
      </c>
      <c r="O326" s="208">
        <v>2.564102564102564E-2</v>
      </c>
      <c r="P326" s="236">
        <v>5</v>
      </c>
      <c r="Q326" s="208">
        <v>0.12820512820512819</v>
      </c>
      <c r="R326" s="228">
        <v>847</v>
      </c>
      <c r="S326" s="251">
        <v>465</v>
      </c>
      <c r="T326" s="211">
        <v>0.54899645808736719</v>
      </c>
      <c r="U326" s="239">
        <v>103</v>
      </c>
      <c r="V326" s="323">
        <v>0.12160566706021252</v>
      </c>
      <c r="W326" s="239">
        <v>568</v>
      </c>
      <c r="X326" s="211">
        <v>0.67060212514757966</v>
      </c>
      <c r="Y326"/>
      <c r="AA326"/>
      <c r="AC326"/>
      <c r="AE326"/>
      <c r="AG326"/>
      <c r="AI326"/>
      <c r="AK326"/>
      <c r="AL326"/>
      <c r="AM326"/>
      <c r="AN326"/>
      <c r="AO326"/>
      <c r="AP326"/>
      <c r="AQ326"/>
      <c r="AR326"/>
      <c r="AS326"/>
      <c r="AT326"/>
      <c r="AU326"/>
      <c r="AV326"/>
      <c r="AW326"/>
      <c r="AX326"/>
      <c r="AY326"/>
      <c r="AZ326"/>
      <c r="BA326"/>
      <c r="BB326"/>
      <c r="BC326"/>
      <c r="BD326"/>
      <c r="BE326"/>
      <c r="BF326"/>
      <c r="BG326"/>
      <c r="BH326"/>
      <c r="BI326"/>
      <c r="BJ326"/>
      <c r="BK326"/>
      <c r="BL326"/>
      <c r="BM326"/>
      <c r="BN326"/>
    </row>
    <row r="327" spans="3:66" x14ac:dyDescent="0.3">
      <c r="C327" s="253" t="s">
        <v>1430</v>
      </c>
      <c r="D327" s="244">
        <v>213</v>
      </c>
      <c r="E327" s="245">
        <v>102</v>
      </c>
      <c r="F327" s="221">
        <v>0.47887323943661969</v>
      </c>
      <c r="G327" s="219">
        <v>31</v>
      </c>
      <c r="H327" s="221">
        <v>0.14553990610328638</v>
      </c>
      <c r="I327" s="219">
        <v>133</v>
      </c>
      <c r="J327" s="221">
        <v>0.62441314553990612</v>
      </c>
      <c r="K327" s="249">
        <v>12</v>
      </c>
      <c r="L327" s="248">
        <v>4</v>
      </c>
      <c r="M327" s="208">
        <v>0.33333333333333331</v>
      </c>
      <c r="N327" s="236">
        <v>0</v>
      </c>
      <c r="O327" s="208">
        <v>0</v>
      </c>
      <c r="P327" s="236">
        <v>4</v>
      </c>
      <c r="Q327" s="208">
        <v>0.33333333333333331</v>
      </c>
      <c r="R327" s="228">
        <v>201</v>
      </c>
      <c r="S327" s="251">
        <v>98</v>
      </c>
      <c r="T327" s="211">
        <v>0.48756218905472637</v>
      </c>
      <c r="U327" s="239">
        <v>31</v>
      </c>
      <c r="V327" s="323">
        <v>0.15422885572139303</v>
      </c>
      <c r="W327" s="239">
        <v>129</v>
      </c>
      <c r="X327" s="211">
        <v>0.64179104477611937</v>
      </c>
      <c r="Y327"/>
      <c r="AA327"/>
      <c r="AC327"/>
      <c r="AE327"/>
      <c r="AG327"/>
      <c r="AI327"/>
      <c r="AK327"/>
      <c r="AL327"/>
      <c r="AM327"/>
      <c r="AN327"/>
      <c r="AO327"/>
      <c r="AP327"/>
      <c r="AQ327"/>
      <c r="AR327"/>
      <c r="AS327"/>
      <c r="AT327"/>
      <c r="AU327"/>
      <c r="AV327"/>
      <c r="AW327"/>
      <c r="AX327"/>
      <c r="AY327"/>
      <c r="AZ327"/>
      <c r="BA327"/>
      <c r="BB327"/>
      <c r="BC327"/>
      <c r="BD327"/>
      <c r="BE327"/>
      <c r="BF327"/>
      <c r="BG327"/>
      <c r="BH327"/>
      <c r="BI327"/>
      <c r="BJ327"/>
      <c r="BK327"/>
      <c r="BL327"/>
      <c r="BM327"/>
      <c r="BN327"/>
    </row>
    <row r="328" spans="3:66" x14ac:dyDescent="0.3">
      <c r="C328" s="252" t="s">
        <v>243</v>
      </c>
      <c r="D328" s="244">
        <v>2500</v>
      </c>
      <c r="E328" s="245">
        <v>1379</v>
      </c>
      <c r="F328" s="221">
        <v>0.55159999999999998</v>
      </c>
      <c r="G328" s="219">
        <v>407</v>
      </c>
      <c r="H328" s="221">
        <v>0.1628</v>
      </c>
      <c r="I328" s="219">
        <v>1786</v>
      </c>
      <c r="J328" s="221">
        <v>0.71440000000000003</v>
      </c>
      <c r="K328" s="249">
        <v>140</v>
      </c>
      <c r="L328" s="248">
        <v>42</v>
      </c>
      <c r="M328" s="208">
        <v>0.3</v>
      </c>
      <c r="N328" s="236">
        <v>2</v>
      </c>
      <c r="O328" s="208">
        <v>1.4285714285714285E-2</v>
      </c>
      <c r="P328" s="236">
        <v>44</v>
      </c>
      <c r="Q328" s="208">
        <v>0.31428571428571428</v>
      </c>
      <c r="R328" s="228">
        <v>2336</v>
      </c>
      <c r="S328" s="251">
        <v>1328</v>
      </c>
      <c r="T328" s="211">
        <v>0.56849315068493156</v>
      </c>
      <c r="U328" s="239">
        <v>404</v>
      </c>
      <c r="V328" s="323">
        <v>0.17294520547945205</v>
      </c>
      <c r="W328" s="239">
        <v>1732</v>
      </c>
      <c r="X328" s="211">
        <v>0.74143835616438358</v>
      </c>
      <c r="Y328"/>
      <c r="AA328"/>
      <c r="AC328"/>
      <c r="AE328"/>
      <c r="AG328"/>
      <c r="AI328"/>
      <c r="AK328"/>
      <c r="AL328"/>
      <c r="AM328"/>
      <c r="AN328"/>
      <c r="AO328"/>
      <c r="AP328"/>
      <c r="AQ328"/>
      <c r="AR328"/>
      <c r="AS328"/>
      <c r="AT328"/>
      <c r="AU328"/>
      <c r="AV328"/>
      <c r="AW328"/>
      <c r="AX328"/>
      <c r="AY328"/>
      <c r="AZ328"/>
      <c r="BA328"/>
      <c r="BB328"/>
      <c r="BC328"/>
      <c r="BD328"/>
      <c r="BE328"/>
      <c r="BF328"/>
      <c r="BG328"/>
      <c r="BH328"/>
      <c r="BI328"/>
      <c r="BJ328"/>
      <c r="BK328"/>
      <c r="BL328"/>
      <c r="BM328"/>
      <c r="BN328"/>
    </row>
    <row r="329" spans="3:66" x14ac:dyDescent="0.3">
      <c r="C329" s="253" t="s">
        <v>1431</v>
      </c>
      <c r="D329" s="244">
        <v>456</v>
      </c>
      <c r="E329" s="245">
        <v>240</v>
      </c>
      <c r="F329" s="221">
        <v>0.52631578947368418</v>
      </c>
      <c r="G329" s="219">
        <v>89</v>
      </c>
      <c r="H329" s="221">
        <v>0.19517543859649122</v>
      </c>
      <c r="I329" s="219">
        <v>329</v>
      </c>
      <c r="J329" s="221">
        <v>0.72149122807017541</v>
      </c>
      <c r="K329" s="249">
        <v>24</v>
      </c>
      <c r="L329" s="248">
        <v>11</v>
      </c>
      <c r="M329" s="208">
        <v>0.45833333333333331</v>
      </c>
      <c r="N329" s="236">
        <v>0</v>
      </c>
      <c r="O329" s="208">
        <v>0</v>
      </c>
      <c r="P329" s="236">
        <v>11</v>
      </c>
      <c r="Q329" s="208">
        <v>0.45833333333333331</v>
      </c>
      <c r="R329" s="228">
        <v>427</v>
      </c>
      <c r="S329" s="251">
        <v>229</v>
      </c>
      <c r="T329" s="211">
        <v>0.53629976580796257</v>
      </c>
      <c r="U329" s="239">
        <v>89</v>
      </c>
      <c r="V329" s="323">
        <v>0.20843091334894615</v>
      </c>
      <c r="W329" s="239">
        <v>318</v>
      </c>
      <c r="X329" s="211">
        <v>0.74473067915690871</v>
      </c>
      <c r="Y329"/>
      <c r="AA329"/>
      <c r="AC329"/>
      <c r="AE329"/>
      <c r="AG329"/>
      <c r="AI329"/>
      <c r="AK329"/>
      <c r="AL329"/>
      <c r="AM329"/>
      <c r="AN329"/>
      <c r="AO329"/>
      <c r="AP329"/>
      <c r="AQ329"/>
      <c r="AR329"/>
      <c r="AS329"/>
      <c r="AT329"/>
      <c r="AU329"/>
      <c r="AV329"/>
      <c r="AW329"/>
      <c r="AX329"/>
      <c r="AY329"/>
      <c r="AZ329"/>
      <c r="BA329"/>
      <c r="BB329"/>
      <c r="BC329"/>
      <c r="BD329"/>
      <c r="BE329"/>
      <c r="BF329"/>
      <c r="BG329"/>
      <c r="BH329"/>
      <c r="BI329"/>
      <c r="BJ329"/>
      <c r="BK329"/>
      <c r="BL329"/>
      <c r="BM329"/>
      <c r="BN329"/>
    </row>
    <row r="330" spans="3:66" x14ac:dyDescent="0.3">
      <c r="C330" s="253" t="s">
        <v>1432</v>
      </c>
      <c r="D330" s="244">
        <v>247</v>
      </c>
      <c r="E330" s="245">
        <v>142</v>
      </c>
      <c r="F330" s="221">
        <v>0.5748987854251012</v>
      </c>
      <c r="G330" s="219">
        <v>27</v>
      </c>
      <c r="H330" s="221">
        <v>0.10931174089068826</v>
      </c>
      <c r="I330" s="219">
        <v>169</v>
      </c>
      <c r="J330" s="221">
        <v>0.68421052631578949</v>
      </c>
      <c r="K330" s="249">
        <v>15</v>
      </c>
      <c r="L330" s="248">
        <v>4</v>
      </c>
      <c r="M330" s="208">
        <v>0.26666666666666666</v>
      </c>
      <c r="N330" s="236">
        <v>0</v>
      </c>
      <c r="O330" s="208">
        <v>0</v>
      </c>
      <c r="P330" s="236">
        <v>4</v>
      </c>
      <c r="Q330" s="208">
        <v>0.26666666666666666</v>
      </c>
      <c r="R330" s="228">
        <v>228</v>
      </c>
      <c r="S330" s="251">
        <v>136</v>
      </c>
      <c r="T330" s="211">
        <v>0.59649122807017541</v>
      </c>
      <c r="U330" s="239">
        <v>26</v>
      </c>
      <c r="V330" s="323">
        <v>0.11403508771929824</v>
      </c>
      <c r="W330" s="239">
        <v>162</v>
      </c>
      <c r="X330" s="211">
        <v>0.71052631578947367</v>
      </c>
      <c r="Y330"/>
      <c r="AA330"/>
      <c r="AC330"/>
      <c r="AE330"/>
      <c r="AG330"/>
      <c r="AI330"/>
      <c r="AK330"/>
      <c r="AL330"/>
      <c r="AM330"/>
      <c r="AN330"/>
      <c r="AO330"/>
      <c r="AP330"/>
      <c r="AQ330"/>
      <c r="AR330"/>
      <c r="AS330"/>
      <c r="AT330"/>
      <c r="AU330"/>
      <c r="AV330"/>
      <c r="AW330"/>
      <c r="AX330"/>
      <c r="AY330"/>
      <c r="AZ330"/>
      <c r="BA330"/>
      <c r="BB330"/>
      <c r="BC330"/>
      <c r="BD330"/>
      <c r="BE330"/>
      <c r="BF330"/>
      <c r="BG330"/>
      <c r="BH330"/>
      <c r="BI330"/>
      <c r="BJ330"/>
      <c r="BK330"/>
      <c r="BL330"/>
      <c r="BM330"/>
      <c r="BN330"/>
    </row>
    <row r="331" spans="3:66" x14ac:dyDescent="0.3">
      <c r="C331" s="253" t="s">
        <v>1433</v>
      </c>
      <c r="D331" s="244">
        <v>557</v>
      </c>
      <c r="E331" s="245">
        <v>317</v>
      </c>
      <c r="F331" s="221">
        <v>0.56912028725314179</v>
      </c>
      <c r="G331" s="219">
        <v>108</v>
      </c>
      <c r="H331" s="221">
        <v>0.19389587073608616</v>
      </c>
      <c r="I331" s="219">
        <v>425</v>
      </c>
      <c r="J331" s="221">
        <v>0.76301615798922806</v>
      </c>
      <c r="K331" s="249">
        <v>20</v>
      </c>
      <c r="L331" s="248">
        <v>6</v>
      </c>
      <c r="M331" s="208">
        <v>0.3</v>
      </c>
      <c r="N331" s="236">
        <v>0</v>
      </c>
      <c r="O331" s="208">
        <v>0</v>
      </c>
      <c r="P331" s="236">
        <v>6</v>
      </c>
      <c r="Q331" s="208">
        <v>0.3</v>
      </c>
      <c r="R331" s="228">
        <v>535</v>
      </c>
      <c r="S331" s="251">
        <v>310</v>
      </c>
      <c r="T331" s="211">
        <v>0.57943925233644855</v>
      </c>
      <c r="U331" s="239">
        <v>108</v>
      </c>
      <c r="V331" s="323">
        <v>0.20186915887850468</v>
      </c>
      <c r="W331" s="239">
        <v>418</v>
      </c>
      <c r="X331" s="211">
        <v>0.78130841121495331</v>
      </c>
      <c r="Y331"/>
      <c r="AA331"/>
      <c r="AC331"/>
      <c r="AE331"/>
      <c r="AG331"/>
      <c r="AI331"/>
      <c r="AK331"/>
      <c r="AL331"/>
      <c r="AM331"/>
      <c r="AN331"/>
      <c r="AO331"/>
      <c r="AP331"/>
      <c r="AQ331"/>
      <c r="AR331"/>
      <c r="AS331"/>
      <c r="AT331"/>
      <c r="AU331"/>
      <c r="AV331"/>
      <c r="AW331"/>
      <c r="AX331"/>
      <c r="AY331"/>
      <c r="AZ331"/>
      <c r="BA331"/>
      <c r="BB331"/>
      <c r="BC331"/>
      <c r="BD331"/>
      <c r="BE331"/>
      <c r="BF331"/>
      <c r="BG331"/>
      <c r="BH331"/>
      <c r="BI331"/>
      <c r="BJ331"/>
      <c r="BK331"/>
      <c r="BL331"/>
      <c r="BM331"/>
      <c r="BN331"/>
    </row>
    <row r="332" spans="3:66" x14ac:dyDescent="0.3">
      <c r="C332" s="253" t="s">
        <v>1434</v>
      </c>
      <c r="D332" s="244">
        <v>444</v>
      </c>
      <c r="E332" s="245">
        <v>253</v>
      </c>
      <c r="F332" s="221">
        <v>0.56981981981981977</v>
      </c>
      <c r="G332" s="219">
        <v>60</v>
      </c>
      <c r="H332" s="221">
        <v>0.13513513513513514</v>
      </c>
      <c r="I332" s="219">
        <v>313</v>
      </c>
      <c r="J332" s="221">
        <v>0.70495495495495497</v>
      </c>
      <c r="K332" s="249">
        <v>23</v>
      </c>
      <c r="L332" s="248">
        <v>8</v>
      </c>
      <c r="M332" s="208">
        <v>0.34782608695652173</v>
      </c>
      <c r="N332" s="236">
        <v>1</v>
      </c>
      <c r="O332" s="208">
        <v>4.3478260869565216E-2</v>
      </c>
      <c r="P332" s="236">
        <v>9</v>
      </c>
      <c r="Q332" s="208">
        <v>0.39130434782608697</v>
      </c>
      <c r="R332" s="228">
        <v>420</v>
      </c>
      <c r="S332" s="251">
        <v>244</v>
      </c>
      <c r="T332" s="211">
        <v>0.580952380952381</v>
      </c>
      <c r="U332" s="239">
        <v>59</v>
      </c>
      <c r="V332" s="323">
        <v>0.14047619047619048</v>
      </c>
      <c r="W332" s="239">
        <v>303</v>
      </c>
      <c r="X332" s="211">
        <v>0.72142857142857142</v>
      </c>
      <c r="Y332"/>
      <c r="AA332"/>
      <c r="AC332"/>
      <c r="AE332"/>
      <c r="AG332"/>
      <c r="AI332"/>
      <c r="AK332"/>
      <c r="AL332"/>
      <c r="AM332"/>
      <c r="AN332"/>
      <c r="AO332"/>
      <c r="AP332"/>
      <c r="AQ332"/>
      <c r="AR332"/>
      <c r="AS332"/>
      <c r="AT332"/>
      <c r="AU332"/>
      <c r="AV332"/>
      <c r="AW332"/>
      <c r="AX332"/>
      <c r="AY332"/>
      <c r="AZ332"/>
      <c r="BA332"/>
      <c r="BB332"/>
      <c r="BC332"/>
      <c r="BD332"/>
      <c r="BE332"/>
      <c r="BF332"/>
      <c r="BG332"/>
      <c r="BH332"/>
      <c r="BI332"/>
      <c r="BJ332"/>
      <c r="BK332"/>
      <c r="BL332"/>
      <c r="BM332"/>
      <c r="BN332"/>
    </row>
    <row r="333" spans="3:66" x14ac:dyDescent="0.3">
      <c r="C333" s="253" t="s">
        <v>1435</v>
      </c>
      <c r="D333" s="244">
        <v>796</v>
      </c>
      <c r="E333" s="245">
        <v>427</v>
      </c>
      <c r="F333" s="221">
        <v>0.53643216080402012</v>
      </c>
      <c r="G333" s="219">
        <v>123</v>
      </c>
      <c r="H333" s="221">
        <v>0.15452261306532664</v>
      </c>
      <c r="I333" s="219">
        <v>550</v>
      </c>
      <c r="J333" s="221">
        <v>0.69095477386934678</v>
      </c>
      <c r="K333" s="249">
        <v>58</v>
      </c>
      <c r="L333" s="248">
        <v>13</v>
      </c>
      <c r="M333" s="208">
        <v>0.22413793103448276</v>
      </c>
      <c r="N333" s="236">
        <v>1</v>
      </c>
      <c r="O333" s="208">
        <v>1.7241379310344827E-2</v>
      </c>
      <c r="P333" s="236">
        <v>14</v>
      </c>
      <c r="Q333" s="208">
        <v>0.2413793103448276</v>
      </c>
      <c r="R333" s="228">
        <v>726</v>
      </c>
      <c r="S333" s="251">
        <v>409</v>
      </c>
      <c r="T333" s="211">
        <v>0.5633608815426997</v>
      </c>
      <c r="U333" s="239">
        <v>122</v>
      </c>
      <c r="V333" s="323">
        <v>0.16804407713498623</v>
      </c>
      <c r="W333" s="239">
        <v>531</v>
      </c>
      <c r="X333" s="211">
        <v>0.73140495867768596</v>
      </c>
      <c r="Y333"/>
      <c r="AA333"/>
      <c r="AC333"/>
      <c r="AE333"/>
      <c r="AG333"/>
      <c r="AI333"/>
      <c r="AK333"/>
      <c r="AL333"/>
      <c r="AM333"/>
      <c r="AN333"/>
      <c r="AO333"/>
      <c r="AP333"/>
      <c r="AQ333"/>
      <c r="AR333"/>
      <c r="AS333"/>
      <c r="AT333"/>
      <c r="AU333"/>
      <c r="AV333"/>
      <c r="AW333"/>
      <c r="AX333"/>
      <c r="AY333"/>
      <c r="AZ333"/>
      <c r="BA333"/>
      <c r="BB333"/>
      <c r="BC333"/>
      <c r="BD333"/>
      <c r="BE333"/>
      <c r="BF333"/>
      <c r="BG333"/>
      <c r="BH333"/>
      <c r="BI333"/>
      <c r="BJ333"/>
      <c r="BK333"/>
      <c r="BL333"/>
      <c r="BM333"/>
      <c r="BN333"/>
    </row>
    <row r="334" spans="3:66" x14ac:dyDescent="0.3">
      <c r="C334" s="241" t="s">
        <v>1027</v>
      </c>
      <c r="D334" s="244">
        <v>140299</v>
      </c>
      <c r="E334" s="245">
        <v>76063</v>
      </c>
      <c r="F334" s="221">
        <v>0.54214926692278631</v>
      </c>
      <c r="G334" s="219">
        <v>21200</v>
      </c>
      <c r="H334" s="221">
        <v>0.15110585250073058</v>
      </c>
      <c r="I334" s="219">
        <v>97263</v>
      </c>
      <c r="J334" s="221">
        <v>0.69325511942351692</v>
      </c>
      <c r="K334" s="249">
        <v>6284</v>
      </c>
      <c r="L334" s="248">
        <v>1506</v>
      </c>
      <c r="M334" s="208">
        <v>0.23965626989178868</v>
      </c>
      <c r="N334" s="236">
        <v>269</v>
      </c>
      <c r="O334" s="208">
        <v>4.2807129217059196E-2</v>
      </c>
      <c r="P334" s="236">
        <v>1775</v>
      </c>
      <c r="Q334" s="208">
        <v>0.28246339910884788</v>
      </c>
      <c r="R334" s="228">
        <v>132281</v>
      </c>
      <c r="S334" s="251">
        <v>74018</v>
      </c>
      <c r="T334" s="211">
        <v>0.55955125830618158</v>
      </c>
      <c r="U334" s="239">
        <v>20810</v>
      </c>
      <c r="V334" s="323">
        <v>0.15731662143467315</v>
      </c>
      <c r="W334" s="239">
        <v>94828</v>
      </c>
      <c r="X334" s="211">
        <v>0.71686787974085464</v>
      </c>
      <c r="Y334"/>
      <c r="AA334"/>
      <c r="AC334"/>
      <c r="AE334"/>
      <c r="AG334"/>
      <c r="AI334"/>
      <c r="AK334"/>
      <c r="AL334"/>
      <c r="AM334"/>
      <c r="AN334"/>
      <c r="AO334"/>
      <c r="AP334"/>
      <c r="AQ334"/>
      <c r="AR334"/>
      <c r="AS334"/>
      <c r="AT334"/>
      <c r="AU334"/>
      <c r="AV334"/>
      <c r="AW334"/>
      <c r="AX334"/>
      <c r="AY334"/>
      <c r="AZ334"/>
      <c r="BA334"/>
      <c r="BB334"/>
      <c r="BC334"/>
      <c r="BD334"/>
      <c r="BE334"/>
      <c r="BF334"/>
      <c r="BG334"/>
      <c r="BH334"/>
      <c r="BI334"/>
      <c r="BJ334"/>
      <c r="BK334"/>
      <c r="BL334"/>
      <c r="BM334"/>
      <c r="BN334"/>
    </row>
    <row r="335" spans="3:66" x14ac:dyDescent="0.3">
      <c r="C335"/>
      <c r="D335" s="201"/>
      <c r="E335" s="201"/>
      <c r="F335" s="2"/>
      <c r="G335" s="201"/>
      <c r="H335" s="2"/>
      <c r="I335" s="201"/>
      <c r="J335" s="2"/>
      <c r="K335" s="201"/>
      <c r="L335" s="201"/>
      <c r="M335" s="2"/>
      <c r="N335" s="201"/>
      <c r="O335" s="2"/>
      <c r="P335" s="201"/>
      <c r="Q335" s="2"/>
      <c r="R335" s="2"/>
      <c r="S335" s="201"/>
      <c r="T335" s="2"/>
      <c r="U335" s="201"/>
      <c r="V335" s="233"/>
      <c r="W335" s="201"/>
      <c r="Y335"/>
      <c r="AA335"/>
      <c r="AC335"/>
      <c r="AE335"/>
      <c r="AG335"/>
      <c r="AI335"/>
      <c r="AK335"/>
      <c r="AL335"/>
      <c r="AM335"/>
      <c r="AN335"/>
      <c r="AO335"/>
      <c r="AP335"/>
      <c r="AQ335"/>
      <c r="AR335"/>
      <c r="AS335"/>
      <c r="AT335"/>
      <c r="AU335"/>
      <c r="AV335"/>
      <c r="AW335"/>
      <c r="AX335"/>
      <c r="AY335"/>
      <c r="AZ335"/>
      <c r="BA335"/>
      <c r="BB335"/>
      <c r="BC335"/>
      <c r="BD335"/>
      <c r="BE335"/>
      <c r="BF335"/>
      <c r="BG335"/>
      <c r="BH335"/>
      <c r="BI335"/>
      <c r="BJ335"/>
      <c r="BK335"/>
      <c r="BL335"/>
      <c r="BM335"/>
      <c r="BN335"/>
    </row>
    <row r="336" spans="3:66" x14ac:dyDescent="0.3">
      <c r="C336"/>
      <c r="D336" s="201"/>
      <c r="E336" s="201"/>
      <c r="F336" s="2"/>
      <c r="G336" s="201"/>
      <c r="H336" s="2"/>
      <c r="I336" s="201"/>
      <c r="J336" s="2"/>
      <c r="K336" s="201"/>
      <c r="L336" s="201"/>
      <c r="M336" s="2"/>
      <c r="N336" s="201"/>
      <c r="O336" s="2"/>
      <c r="P336" s="201"/>
      <c r="Q336" s="2"/>
      <c r="R336" s="2"/>
      <c r="S336" s="201"/>
      <c r="T336" s="2"/>
      <c r="U336" s="201"/>
      <c r="V336" s="233"/>
      <c r="W336" s="201"/>
      <c r="Y336"/>
      <c r="AA336"/>
      <c r="AC336"/>
      <c r="AE336"/>
      <c r="AG336"/>
      <c r="AI336"/>
      <c r="AK336"/>
      <c r="AL336"/>
      <c r="AM336"/>
      <c r="AN336"/>
      <c r="AO336"/>
      <c r="AP336"/>
      <c r="AQ336"/>
      <c r="AR336"/>
      <c r="AS336"/>
      <c r="AT336"/>
      <c r="AU336"/>
      <c r="AV336"/>
      <c r="AW336"/>
      <c r="AX336"/>
      <c r="AY336"/>
      <c r="AZ336"/>
      <c r="BA336"/>
      <c r="BB336"/>
      <c r="BC336"/>
      <c r="BD336"/>
      <c r="BE336"/>
      <c r="BF336"/>
      <c r="BG336"/>
      <c r="BH336"/>
      <c r="BI336"/>
      <c r="BJ336"/>
      <c r="BK336"/>
      <c r="BL336"/>
      <c r="BM336"/>
      <c r="BN336"/>
    </row>
    <row r="337" spans="3:66" x14ac:dyDescent="0.3">
      <c r="C337"/>
      <c r="D337" s="201"/>
      <c r="E337" s="201"/>
      <c r="F337" s="2"/>
      <c r="G337" s="201"/>
      <c r="H337" s="2"/>
      <c r="I337" s="201"/>
      <c r="J337" s="2"/>
      <c r="K337" s="201"/>
      <c r="L337" s="201"/>
      <c r="M337" s="2"/>
      <c r="N337" s="201"/>
      <c r="O337" s="2"/>
      <c r="P337" s="201"/>
      <c r="Q337" s="2"/>
      <c r="R337" s="2"/>
      <c r="S337" s="201"/>
      <c r="T337" s="2"/>
      <c r="U337" s="201"/>
      <c r="V337" s="233"/>
      <c r="W337" s="201"/>
      <c r="Y337"/>
      <c r="AA337"/>
      <c r="AC337"/>
      <c r="AE337"/>
      <c r="AG337"/>
      <c r="AI337"/>
      <c r="AK337"/>
      <c r="AL337"/>
      <c r="AM337"/>
      <c r="AN337"/>
      <c r="AO337"/>
      <c r="AP337"/>
      <c r="AQ337"/>
      <c r="AR337"/>
      <c r="AS337"/>
      <c r="AT337"/>
      <c r="AU337"/>
      <c r="AV337"/>
      <c r="AW337"/>
      <c r="AX337"/>
      <c r="AY337"/>
      <c r="AZ337"/>
      <c r="BA337"/>
      <c r="BB337"/>
      <c r="BC337"/>
      <c r="BD337"/>
      <c r="BE337"/>
      <c r="BF337"/>
      <c r="BG337"/>
      <c r="BH337"/>
      <c r="BI337"/>
      <c r="BJ337"/>
      <c r="BK337"/>
      <c r="BL337"/>
      <c r="BM337"/>
      <c r="BN337"/>
    </row>
    <row r="338" spans="3:66" x14ac:dyDescent="0.3">
      <c r="C338"/>
      <c r="D338" s="201"/>
      <c r="E338" s="201"/>
      <c r="F338" s="2"/>
      <c r="G338" s="201"/>
      <c r="H338" s="2"/>
      <c r="I338" s="201"/>
      <c r="J338" s="2"/>
      <c r="K338" s="201"/>
      <c r="L338" s="201"/>
      <c r="M338" s="2"/>
      <c r="N338" s="201"/>
      <c r="O338" s="2"/>
      <c r="P338" s="201"/>
      <c r="Q338" s="2"/>
      <c r="R338" s="2"/>
      <c r="S338" s="201"/>
      <c r="T338" s="2"/>
      <c r="U338" s="201"/>
      <c r="V338" s="233"/>
      <c r="W338" s="201"/>
      <c r="Y338"/>
      <c r="AA338"/>
      <c r="AC338"/>
      <c r="AE338"/>
      <c r="AG338"/>
      <c r="AI338"/>
      <c r="AK338"/>
      <c r="AL338"/>
      <c r="AM338"/>
      <c r="AN338"/>
      <c r="AO338"/>
      <c r="AP338"/>
      <c r="AQ338"/>
      <c r="AR338"/>
      <c r="AS338"/>
      <c r="AT338"/>
      <c r="AU338"/>
      <c r="AV338"/>
      <c r="AW338"/>
      <c r="AX338"/>
      <c r="AY338"/>
      <c r="AZ338"/>
      <c r="BA338"/>
      <c r="BB338"/>
      <c r="BC338"/>
      <c r="BD338"/>
      <c r="BE338"/>
      <c r="BF338"/>
      <c r="BG338"/>
      <c r="BH338"/>
      <c r="BI338"/>
      <c r="BJ338"/>
      <c r="BK338"/>
      <c r="BL338"/>
      <c r="BM338"/>
      <c r="BN338"/>
    </row>
    <row r="339" spans="3:66" x14ac:dyDescent="0.3">
      <c r="C339"/>
      <c r="D339" s="201"/>
      <c r="E339" s="201"/>
      <c r="F339" s="2"/>
      <c r="G339" s="201"/>
      <c r="H339" s="2"/>
      <c r="I339" s="201"/>
      <c r="J339" s="2"/>
      <c r="K339" s="201"/>
      <c r="L339" s="201"/>
      <c r="M339" s="2"/>
      <c r="N339" s="201"/>
      <c r="O339" s="2"/>
      <c r="P339" s="201"/>
      <c r="Q339" s="2"/>
      <c r="R339" s="2"/>
      <c r="S339" s="201"/>
      <c r="T339" s="2"/>
      <c r="U339" s="201"/>
      <c r="V339" s="233"/>
      <c r="W339" s="201"/>
      <c r="Y339"/>
      <c r="AA339"/>
      <c r="AC339"/>
      <c r="AE339"/>
      <c r="AG339"/>
      <c r="AI339"/>
      <c r="AK339"/>
      <c r="AL339"/>
      <c r="AM339"/>
      <c r="AN339"/>
      <c r="AO339"/>
      <c r="AP339"/>
      <c r="AQ339"/>
      <c r="AR339"/>
      <c r="AS339"/>
      <c r="AT339"/>
      <c r="AU339"/>
      <c r="AV339"/>
      <c r="AW339"/>
      <c r="AX339"/>
      <c r="AY339"/>
      <c r="AZ339"/>
      <c r="BA339"/>
      <c r="BB339"/>
      <c r="BC339"/>
      <c r="BD339"/>
      <c r="BE339"/>
      <c r="BF339"/>
      <c r="BG339"/>
      <c r="BH339"/>
      <c r="BI339"/>
      <c r="BJ339"/>
      <c r="BK339"/>
      <c r="BL339"/>
      <c r="BM339"/>
      <c r="BN339"/>
    </row>
    <row r="340" spans="3:66" x14ac:dyDescent="0.3">
      <c r="C340"/>
      <c r="D340" s="201"/>
      <c r="E340" s="201"/>
      <c r="F340" s="2"/>
      <c r="G340" s="201"/>
      <c r="H340" s="2"/>
      <c r="I340" s="201"/>
      <c r="J340" s="2"/>
      <c r="K340" s="201"/>
      <c r="L340" s="201"/>
      <c r="M340" s="2"/>
      <c r="N340" s="201"/>
      <c r="O340" s="2"/>
      <c r="P340" s="201"/>
      <c r="Q340" s="2"/>
      <c r="R340" s="2"/>
      <c r="S340" s="201"/>
      <c r="T340" s="2"/>
      <c r="U340" s="201"/>
      <c r="V340" s="233"/>
      <c r="W340" s="201"/>
      <c r="Y340" s="201"/>
      <c r="AA340"/>
      <c r="AC340"/>
      <c r="AE340"/>
      <c r="AG340"/>
      <c r="AI340"/>
      <c r="AK340"/>
      <c r="AL340" s="2"/>
      <c r="AM340" s="2"/>
      <c r="AN340" s="2"/>
      <c r="AO340" s="2"/>
      <c r="AP340" s="2"/>
      <c r="AQ340" s="2"/>
      <c r="AR340" s="2"/>
      <c r="AS340" s="2"/>
      <c r="AU340" s="2"/>
      <c r="AW340" s="2"/>
      <c r="AY340" s="2"/>
      <c r="BA340" s="2"/>
      <c r="BC340" s="2"/>
      <c r="BE340" s="2"/>
      <c r="BG340" s="2"/>
      <c r="BI340" s="2"/>
      <c r="BK340" s="2"/>
      <c r="BM340" s="2"/>
    </row>
    <row r="341" spans="3:66" x14ac:dyDescent="0.3">
      <c r="C341"/>
      <c r="D341" s="201"/>
      <c r="E341" s="201"/>
      <c r="F341" s="2"/>
      <c r="G341" s="201"/>
      <c r="H341" s="2"/>
      <c r="I341" s="201"/>
      <c r="J341" s="2"/>
      <c r="K341" s="201"/>
      <c r="L341" s="201"/>
      <c r="M341" s="2"/>
      <c r="N341" s="201"/>
      <c r="O341" s="2"/>
      <c r="P341" s="201"/>
      <c r="Q341" s="2"/>
      <c r="R341" s="2"/>
      <c r="S341" s="201"/>
      <c r="T341" s="2"/>
      <c r="U341" s="201"/>
      <c r="V341" s="233"/>
      <c r="W341" s="201"/>
      <c r="Y341" s="201"/>
      <c r="AA341"/>
      <c r="AC341"/>
      <c r="AE341"/>
      <c r="AG341"/>
      <c r="AI341"/>
      <c r="AK341"/>
      <c r="AL341" s="2"/>
      <c r="AM341" s="2"/>
      <c r="AN341" s="2"/>
      <c r="AO341" s="2"/>
      <c r="AP341" s="2"/>
      <c r="AQ341" s="2"/>
      <c r="AR341" s="2"/>
      <c r="AS341" s="2"/>
      <c r="AU341" s="2"/>
      <c r="AW341" s="2"/>
      <c r="AY341" s="2"/>
      <c r="BA341" s="2"/>
      <c r="BC341" s="2"/>
      <c r="BE341" s="2"/>
      <c r="BG341" s="2"/>
      <c r="BI341" s="2"/>
      <c r="BK341" s="2"/>
      <c r="BM341" s="2"/>
    </row>
    <row r="342" spans="3:66" x14ac:dyDescent="0.3">
      <c r="C342"/>
      <c r="D342" s="201"/>
      <c r="E342" s="201"/>
      <c r="F342" s="2"/>
      <c r="G342" s="201"/>
      <c r="H342" s="2"/>
      <c r="I342" s="201"/>
      <c r="J342" s="2"/>
      <c r="K342" s="201"/>
      <c r="L342" s="201"/>
      <c r="M342" s="2"/>
      <c r="N342" s="201"/>
      <c r="O342" s="2"/>
      <c r="P342" s="201"/>
      <c r="Q342" s="2"/>
      <c r="R342" s="2"/>
      <c r="S342" s="201"/>
      <c r="T342" s="2"/>
      <c r="U342" s="201"/>
      <c r="V342" s="233"/>
      <c r="W342" s="201"/>
      <c r="Y342" s="201"/>
      <c r="AA342"/>
      <c r="AC342"/>
      <c r="AE342"/>
      <c r="AG342"/>
      <c r="AI342"/>
      <c r="AK342"/>
      <c r="AL342" s="2"/>
      <c r="AM342" s="2"/>
      <c r="AN342" s="2"/>
      <c r="AO342" s="2"/>
      <c r="AP342" s="2"/>
      <c r="AQ342" s="2"/>
      <c r="AR342" s="2"/>
      <c r="AS342" s="2"/>
      <c r="AU342" s="2"/>
      <c r="AW342" s="2"/>
      <c r="AY342" s="2"/>
      <c r="BA342" s="2"/>
      <c r="BC342" s="2"/>
      <c r="BE342" s="2"/>
      <c r="BG342" s="2"/>
      <c r="BI342" s="2"/>
      <c r="BK342" s="2"/>
      <c r="BM342" s="2"/>
    </row>
    <row r="343" spans="3:66" x14ac:dyDescent="0.3">
      <c r="C343"/>
      <c r="D343" s="201"/>
      <c r="E343" s="201"/>
      <c r="F343" s="2"/>
      <c r="G343" s="201"/>
      <c r="H343" s="2"/>
      <c r="I343" s="201"/>
      <c r="J343" s="2"/>
      <c r="K343" s="201"/>
      <c r="L343" s="201"/>
      <c r="M343" s="2"/>
      <c r="N343" s="201"/>
      <c r="O343" s="2"/>
      <c r="P343" s="201"/>
      <c r="Q343" s="2"/>
      <c r="R343" s="2"/>
      <c r="S343" s="201"/>
      <c r="T343" s="2"/>
      <c r="U343" s="201"/>
      <c r="V343" s="233"/>
      <c r="W343" s="201"/>
      <c r="Y343" s="201"/>
      <c r="AA343"/>
      <c r="AC343"/>
      <c r="AE343"/>
      <c r="AG343"/>
      <c r="AI343"/>
      <c r="AK343"/>
      <c r="AL343" s="2"/>
      <c r="AM343" s="2"/>
      <c r="AN343" s="2"/>
      <c r="AO343" s="2"/>
      <c r="AP343" s="2"/>
      <c r="AQ343" s="2"/>
      <c r="AR343" s="2"/>
      <c r="AS343" s="2"/>
      <c r="AU343" s="2"/>
      <c r="AW343" s="2"/>
      <c r="AY343" s="2"/>
      <c r="BA343" s="2"/>
      <c r="BC343" s="2"/>
      <c r="BE343" s="2"/>
      <c r="BG343" s="2"/>
      <c r="BI343" s="2"/>
      <c r="BK343" s="2"/>
      <c r="BM343" s="2"/>
    </row>
    <row r="344" spans="3:66" x14ac:dyDescent="0.3">
      <c r="C344"/>
      <c r="D344" s="201"/>
      <c r="E344" s="201"/>
      <c r="F344" s="2"/>
      <c r="G344" s="201"/>
      <c r="H344" s="2"/>
      <c r="I344" s="201"/>
      <c r="J344" s="2"/>
      <c r="K344" s="201"/>
      <c r="L344" s="201"/>
      <c r="M344" s="2"/>
      <c r="N344" s="201"/>
      <c r="O344" s="2"/>
      <c r="P344" s="201"/>
      <c r="Q344" s="2"/>
      <c r="R344" s="2"/>
      <c r="S344" s="201"/>
      <c r="T344" s="2"/>
      <c r="U344" s="201"/>
      <c r="V344" s="233"/>
      <c r="W344" s="201"/>
      <c r="Y344" s="201"/>
      <c r="AA344"/>
      <c r="AC344"/>
      <c r="AE344"/>
      <c r="AG344"/>
      <c r="AI344"/>
      <c r="AK344"/>
      <c r="AL344" s="2"/>
      <c r="AM344" s="2"/>
      <c r="AN344" s="2"/>
      <c r="AO344" s="2"/>
      <c r="AP344" s="2"/>
      <c r="AQ344" s="2"/>
      <c r="AR344" s="2"/>
      <c r="AS344" s="2"/>
      <c r="AU344" s="2"/>
      <c r="AW344" s="2"/>
      <c r="AY344" s="2"/>
      <c r="BA344" s="2"/>
      <c r="BC344" s="2"/>
      <c r="BE344" s="2"/>
      <c r="BG344" s="2"/>
      <c r="BI344" s="2"/>
      <c r="BK344" s="2"/>
      <c r="BM344" s="2"/>
    </row>
    <row r="345" spans="3:66" x14ac:dyDescent="0.3">
      <c r="C345"/>
      <c r="D345" s="201"/>
      <c r="E345" s="201"/>
      <c r="F345" s="2"/>
      <c r="G345" s="201"/>
      <c r="H345" s="2"/>
      <c r="I345" s="201"/>
      <c r="J345" s="2"/>
      <c r="K345" s="201"/>
      <c r="L345" s="201"/>
      <c r="M345" s="2"/>
      <c r="N345" s="201"/>
      <c r="O345" s="2"/>
      <c r="P345" s="201"/>
      <c r="Q345" s="2"/>
      <c r="R345" s="2"/>
      <c r="S345" s="201"/>
      <c r="T345" s="2"/>
      <c r="U345" s="201"/>
      <c r="V345" s="233"/>
      <c r="W345" s="201"/>
      <c r="Y345" s="201"/>
      <c r="AA345"/>
      <c r="AC345"/>
      <c r="AE345"/>
      <c r="AG345"/>
      <c r="AI345"/>
      <c r="AK345"/>
      <c r="AL345" s="2"/>
      <c r="AM345" s="2"/>
      <c r="AN345" s="2"/>
      <c r="AO345" s="2"/>
      <c r="AP345" s="2"/>
      <c r="AQ345" s="2"/>
      <c r="AR345" s="2"/>
      <c r="AS345" s="2"/>
      <c r="AU345" s="2"/>
      <c r="AW345" s="2"/>
      <c r="AY345" s="2"/>
      <c r="BA345" s="2"/>
      <c r="BC345" s="2"/>
      <c r="BE345" s="2"/>
      <c r="BG345" s="2"/>
      <c r="BI345" s="2"/>
      <c r="BK345" s="2"/>
      <c r="BM345" s="2"/>
    </row>
    <row r="346" spans="3:66" x14ac:dyDescent="0.3">
      <c r="C346"/>
      <c r="D346" s="201"/>
      <c r="E346" s="201"/>
      <c r="F346" s="2"/>
      <c r="G346" s="201"/>
      <c r="H346" s="2"/>
      <c r="I346" s="201"/>
      <c r="J346" s="2"/>
      <c r="K346" s="201"/>
      <c r="L346" s="201"/>
      <c r="M346" s="2"/>
      <c r="N346" s="201"/>
      <c r="O346" s="2"/>
      <c r="P346" s="201"/>
      <c r="Q346" s="2"/>
      <c r="R346" s="2"/>
      <c r="S346" s="201"/>
      <c r="T346" s="2"/>
      <c r="U346" s="201"/>
      <c r="V346" s="233"/>
      <c r="W346" s="201"/>
      <c r="Y346" s="201"/>
      <c r="AA346"/>
      <c r="AC346"/>
      <c r="AE346"/>
      <c r="AG346"/>
      <c r="AI346"/>
      <c r="AK346"/>
      <c r="AL346" s="2"/>
      <c r="AM346" s="2"/>
      <c r="AN346" s="2"/>
      <c r="AO346" s="2"/>
      <c r="AP346" s="2"/>
      <c r="AQ346" s="2"/>
      <c r="AR346" s="2"/>
      <c r="AS346" s="2"/>
      <c r="AU346" s="2"/>
      <c r="AW346" s="2"/>
      <c r="AY346" s="2"/>
      <c r="BA346" s="2"/>
      <c r="BC346" s="2"/>
      <c r="BE346" s="2"/>
      <c r="BG346" s="2"/>
      <c r="BI346" s="2"/>
      <c r="BK346" s="2"/>
      <c r="BM346" s="2"/>
    </row>
    <row r="347" spans="3:66" x14ac:dyDescent="0.3">
      <c r="C347"/>
      <c r="D347" s="201"/>
      <c r="E347" s="201"/>
      <c r="F347" s="2"/>
      <c r="G347" s="201"/>
      <c r="H347" s="2"/>
      <c r="I347" s="201"/>
      <c r="J347" s="2"/>
      <c r="K347" s="201"/>
      <c r="L347" s="201"/>
      <c r="M347" s="2"/>
      <c r="N347" s="201"/>
      <c r="O347" s="2"/>
      <c r="P347" s="201"/>
      <c r="Q347" s="2"/>
      <c r="R347" s="2"/>
      <c r="S347" s="201"/>
      <c r="T347" s="2"/>
      <c r="U347" s="201"/>
      <c r="V347" s="233"/>
      <c r="W347" s="201"/>
      <c r="Y347" s="201"/>
      <c r="AA347"/>
      <c r="AC347"/>
      <c r="AE347"/>
      <c r="AG347"/>
      <c r="AI347"/>
      <c r="AK347"/>
      <c r="AL347" s="2"/>
      <c r="AM347" s="2"/>
      <c r="AN347" s="2"/>
      <c r="AO347" s="2"/>
      <c r="AP347" s="2"/>
      <c r="AQ347" s="2"/>
      <c r="AR347" s="2"/>
      <c r="AS347" s="2"/>
      <c r="AU347" s="2"/>
      <c r="AW347" s="2"/>
      <c r="AY347" s="2"/>
      <c r="BA347" s="2"/>
      <c r="BC347" s="2"/>
      <c r="BE347" s="2"/>
      <c r="BG347" s="2"/>
      <c r="BI347" s="2"/>
      <c r="BK347" s="2"/>
      <c r="BM347" s="2"/>
    </row>
    <row r="348" spans="3:66" x14ac:dyDescent="0.3">
      <c r="C348"/>
      <c r="D348" s="201"/>
      <c r="E348" s="201"/>
      <c r="F348" s="2"/>
      <c r="G348" s="201"/>
      <c r="H348" s="2"/>
      <c r="I348" s="201"/>
      <c r="J348" s="2"/>
      <c r="K348" s="201"/>
      <c r="L348" s="201"/>
      <c r="M348" s="2"/>
      <c r="N348" s="201"/>
      <c r="O348" s="2"/>
      <c r="P348" s="201"/>
      <c r="Q348" s="2"/>
      <c r="R348" s="2"/>
      <c r="S348" s="201"/>
      <c r="T348" s="2"/>
      <c r="U348" s="201"/>
      <c r="V348" s="233"/>
      <c r="W348" s="201"/>
      <c r="Y348" s="201"/>
      <c r="AA348"/>
      <c r="AC348"/>
      <c r="AE348"/>
      <c r="AG348"/>
      <c r="AI348"/>
      <c r="AK348"/>
      <c r="AL348" s="2"/>
      <c r="AM348" s="2"/>
      <c r="AN348" s="2"/>
      <c r="AO348" s="2"/>
      <c r="AP348" s="2"/>
      <c r="AQ348" s="2"/>
      <c r="AR348" s="2"/>
      <c r="AS348" s="2"/>
      <c r="AU348" s="2"/>
      <c r="AW348" s="2"/>
      <c r="AY348" s="2"/>
      <c r="BA348" s="2"/>
      <c r="BC348" s="2"/>
      <c r="BE348" s="2"/>
      <c r="BG348" s="2"/>
      <c r="BI348" s="2"/>
      <c r="BK348" s="2"/>
      <c r="BM348" s="2"/>
    </row>
    <row r="349" spans="3:66" x14ac:dyDescent="0.3">
      <c r="C349"/>
      <c r="D349" s="201"/>
      <c r="E349" s="201"/>
      <c r="F349" s="2"/>
      <c r="G349" s="201"/>
      <c r="H349" s="2"/>
      <c r="I349" s="201"/>
      <c r="J349" s="2"/>
      <c r="K349" s="201"/>
      <c r="L349" s="201"/>
      <c r="M349" s="2"/>
      <c r="N349" s="201"/>
      <c r="O349" s="2"/>
      <c r="P349" s="201"/>
      <c r="Q349" s="2"/>
      <c r="R349" s="2"/>
      <c r="S349" s="201"/>
      <c r="T349" s="2"/>
      <c r="U349" s="201"/>
      <c r="V349" s="233"/>
      <c r="W349" s="201"/>
      <c r="Y349" s="201"/>
      <c r="AA349"/>
      <c r="AC349"/>
      <c r="AE349"/>
      <c r="AG349"/>
      <c r="AI349"/>
      <c r="AK349"/>
      <c r="AL349" s="2"/>
      <c r="AM349" s="2"/>
      <c r="AN349" s="2"/>
      <c r="AO349" s="2"/>
      <c r="AP349" s="2"/>
      <c r="AQ349" s="2"/>
      <c r="AR349" s="2"/>
      <c r="AS349" s="2"/>
      <c r="AU349" s="2"/>
      <c r="AW349" s="2"/>
      <c r="AY349" s="2"/>
      <c r="BA349" s="2"/>
      <c r="BC349" s="2"/>
      <c r="BE349" s="2"/>
      <c r="BG349" s="2"/>
      <c r="BI349" s="2"/>
      <c r="BK349" s="2"/>
      <c r="BM349" s="2"/>
    </row>
    <row r="350" spans="3:66" x14ac:dyDescent="0.3">
      <c r="C350"/>
      <c r="D350" s="201"/>
      <c r="E350" s="201"/>
      <c r="F350" s="2"/>
      <c r="G350" s="201"/>
      <c r="H350" s="2"/>
      <c r="I350" s="201"/>
      <c r="J350" s="2"/>
      <c r="K350" s="201"/>
      <c r="L350" s="201"/>
      <c r="M350" s="2"/>
      <c r="N350" s="201"/>
      <c r="O350" s="2"/>
      <c r="P350" s="201"/>
      <c r="Q350" s="2"/>
      <c r="R350" s="2"/>
      <c r="S350" s="201"/>
      <c r="T350" s="2"/>
      <c r="U350" s="201"/>
      <c r="V350" s="233"/>
      <c r="W350" s="201"/>
      <c r="Y350" s="201"/>
      <c r="AA350"/>
      <c r="AC350"/>
      <c r="AE350"/>
      <c r="AG350"/>
      <c r="AI350"/>
      <c r="AK350"/>
      <c r="AL350" s="2"/>
      <c r="AM350" s="2"/>
      <c r="AN350" s="2"/>
      <c r="AO350" s="2"/>
      <c r="AP350" s="2"/>
      <c r="AQ350" s="2"/>
      <c r="AR350" s="2"/>
      <c r="AS350" s="2"/>
      <c r="AU350" s="2"/>
      <c r="AW350" s="2"/>
      <c r="AY350" s="2"/>
      <c r="BA350" s="2"/>
      <c r="BC350" s="2"/>
      <c r="BE350" s="2"/>
      <c r="BG350" s="2"/>
      <c r="BI350" s="2"/>
      <c r="BK350" s="2"/>
      <c r="BM350" s="2"/>
    </row>
    <row r="351" spans="3:66" x14ac:dyDescent="0.3">
      <c r="C351"/>
      <c r="D351" s="201"/>
      <c r="E351" s="201"/>
      <c r="F351" s="2"/>
      <c r="G351" s="201"/>
      <c r="H351" s="2"/>
      <c r="I351" s="201"/>
      <c r="J351" s="2"/>
      <c r="K351" s="201"/>
      <c r="L351" s="201"/>
      <c r="M351" s="2"/>
      <c r="N351" s="201"/>
      <c r="O351" s="2"/>
      <c r="P351" s="201"/>
      <c r="Q351" s="2"/>
      <c r="R351" s="2"/>
      <c r="S351" s="201"/>
      <c r="T351" s="2"/>
      <c r="U351" s="201"/>
      <c r="V351" s="233"/>
      <c r="W351" s="201"/>
      <c r="Y351" s="201"/>
      <c r="AA351"/>
      <c r="AC351"/>
      <c r="AE351"/>
      <c r="AG351"/>
      <c r="AI351"/>
      <c r="AK351"/>
      <c r="AL351" s="2"/>
      <c r="AM351" s="2"/>
      <c r="AN351" s="2"/>
      <c r="AO351" s="2"/>
      <c r="AP351" s="2"/>
      <c r="AQ351" s="2"/>
      <c r="AR351" s="2"/>
      <c r="AS351" s="2"/>
      <c r="AU351" s="2"/>
      <c r="AW351" s="2"/>
      <c r="AY351" s="2"/>
      <c r="BA351" s="2"/>
      <c r="BC351" s="2"/>
      <c r="BE351" s="2"/>
      <c r="BG351" s="2"/>
      <c r="BI351" s="2"/>
      <c r="BK351" s="2"/>
      <c r="BM351" s="2"/>
    </row>
    <row r="352" spans="3:66" x14ac:dyDescent="0.3">
      <c r="C352"/>
      <c r="D352" s="201"/>
      <c r="E352" s="201"/>
      <c r="F352" s="2"/>
      <c r="G352" s="201"/>
      <c r="H352" s="2"/>
      <c r="I352" s="201"/>
      <c r="J352" s="2"/>
      <c r="K352" s="201"/>
      <c r="L352" s="201"/>
      <c r="M352" s="2"/>
      <c r="N352" s="201"/>
      <c r="O352" s="2"/>
      <c r="P352" s="201"/>
      <c r="Q352" s="2"/>
      <c r="R352" s="2"/>
      <c r="S352" s="201"/>
      <c r="T352" s="2"/>
      <c r="U352" s="201"/>
      <c r="V352" s="233"/>
      <c r="W352" s="201"/>
      <c r="Y352" s="201"/>
      <c r="AA352"/>
      <c r="AC352"/>
      <c r="AE352"/>
      <c r="AG352"/>
      <c r="AI352"/>
      <c r="AK352"/>
      <c r="AL352" s="2"/>
      <c r="AM352" s="2"/>
      <c r="AN352" s="2"/>
      <c r="AO352" s="2"/>
      <c r="AP352" s="2"/>
      <c r="AQ352" s="2"/>
      <c r="AR352" s="2"/>
      <c r="AS352" s="2"/>
      <c r="AU352" s="2"/>
      <c r="AW352" s="2"/>
      <c r="AY352" s="2"/>
      <c r="BA352" s="2"/>
      <c r="BC352" s="2"/>
      <c r="BE352" s="2"/>
      <c r="BG352" s="2"/>
      <c r="BI352" s="2"/>
      <c r="BK352" s="2"/>
      <c r="BM352" s="2"/>
    </row>
    <row r="353" spans="4:66" customFormat="1" x14ac:dyDescent="0.3">
      <c r="D353" s="201"/>
      <c r="E353" s="201"/>
      <c r="F353" s="2"/>
      <c r="G353" s="201"/>
      <c r="H353" s="2"/>
      <c r="I353" s="201"/>
      <c r="J353" s="2"/>
      <c r="K353" s="201"/>
      <c r="L353" s="201"/>
      <c r="M353" s="2"/>
      <c r="N353" s="201"/>
      <c r="O353" s="2"/>
      <c r="P353" s="201"/>
      <c r="Q353" s="2"/>
      <c r="R353" s="2"/>
      <c r="S353" s="201"/>
      <c r="T353" s="2"/>
      <c r="U353" s="201"/>
      <c r="V353" s="233"/>
      <c r="W353" s="201"/>
      <c r="X353" s="2"/>
      <c r="Y353" s="201"/>
      <c r="AL353" s="2"/>
      <c r="AM353" s="2"/>
      <c r="AN353" s="2"/>
      <c r="AO353" s="2"/>
      <c r="AP353" s="2"/>
      <c r="AQ353" s="2"/>
      <c r="AR353" s="2"/>
      <c r="AS353" s="2"/>
      <c r="AT353" s="201"/>
      <c r="AU353" s="2"/>
      <c r="AV353" s="2"/>
      <c r="AW353" s="2"/>
      <c r="AX353" s="2"/>
      <c r="AY353" s="2"/>
      <c r="AZ353" s="2"/>
      <c r="BA353" s="2"/>
      <c r="BB353" s="2"/>
      <c r="BC353" s="2"/>
      <c r="BD353" s="2"/>
      <c r="BE353" s="2"/>
      <c r="BF353" s="2"/>
      <c r="BG353" s="2"/>
      <c r="BH353" s="2"/>
      <c r="BI353" s="2"/>
      <c r="BJ353" s="2"/>
      <c r="BK353" s="2"/>
      <c r="BL353" s="2"/>
      <c r="BM353" s="2"/>
      <c r="BN353" s="2"/>
    </row>
    <row r="354" spans="4:66" customFormat="1" x14ac:dyDescent="0.3">
      <c r="D354" s="201"/>
      <c r="E354" s="201"/>
      <c r="F354" s="2"/>
      <c r="G354" s="201"/>
      <c r="H354" s="2"/>
      <c r="I354" s="201"/>
      <c r="J354" s="2"/>
      <c r="K354" s="201"/>
      <c r="L354" s="201"/>
      <c r="M354" s="2"/>
      <c r="N354" s="201"/>
      <c r="O354" s="2"/>
      <c r="P354" s="201"/>
      <c r="Q354" s="2"/>
      <c r="R354" s="2"/>
      <c r="S354" s="201"/>
      <c r="T354" s="2"/>
      <c r="U354" s="201"/>
      <c r="V354" s="233"/>
      <c r="W354" s="201"/>
      <c r="X354" s="2"/>
      <c r="Y354" s="201"/>
      <c r="AL354" s="2"/>
      <c r="AM354" s="2"/>
      <c r="AN354" s="2"/>
      <c r="AO354" s="2"/>
      <c r="AP354" s="2"/>
      <c r="AQ354" s="2"/>
      <c r="AR354" s="2"/>
      <c r="AS354" s="2"/>
      <c r="AT354" s="201"/>
      <c r="AU354" s="2"/>
      <c r="AV354" s="2"/>
      <c r="AW354" s="2"/>
      <c r="AX354" s="2"/>
      <c r="AY354" s="2"/>
      <c r="AZ354" s="2"/>
      <c r="BA354" s="2"/>
      <c r="BB354" s="2"/>
      <c r="BC354" s="2"/>
      <c r="BD354" s="2"/>
      <c r="BE354" s="2"/>
      <c r="BF354" s="2"/>
      <c r="BG354" s="2"/>
      <c r="BH354" s="2"/>
      <c r="BI354" s="2"/>
      <c r="BJ354" s="2"/>
      <c r="BK354" s="2"/>
      <c r="BL354" s="2"/>
      <c r="BM354" s="2"/>
      <c r="BN354" s="2"/>
    </row>
    <row r="355" spans="4:66" customFormat="1" x14ac:dyDescent="0.3">
      <c r="D355" s="201"/>
      <c r="E355" s="201"/>
      <c r="F355" s="2"/>
      <c r="G355" s="201"/>
      <c r="H355" s="2"/>
      <c r="I355" s="201"/>
      <c r="J355" s="2"/>
      <c r="K355" s="201"/>
      <c r="L355" s="201"/>
      <c r="M355" s="2"/>
      <c r="N355" s="201"/>
      <c r="O355" s="2"/>
      <c r="P355" s="201"/>
      <c r="Q355" s="2"/>
      <c r="R355" s="2"/>
      <c r="S355" s="201"/>
      <c r="T355" s="2"/>
      <c r="U355" s="201"/>
      <c r="V355" s="233"/>
      <c r="W355" s="201"/>
      <c r="X355" s="2"/>
      <c r="Y355" s="201"/>
      <c r="AL355" s="2"/>
      <c r="AM355" s="2"/>
      <c r="AN355" s="2"/>
      <c r="AO355" s="2"/>
      <c r="AP355" s="2"/>
      <c r="AQ355" s="2"/>
      <c r="AR355" s="2"/>
      <c r="AS355" s="2"/>
      <c r="AT355" s="201"/>
      <c r="AU355" s="2"/>
      <c r="AV355" s="2"/>
      <c r="AW355" s="2"/>
      <c r="AX355" s="2"/>
      <c r="AY355" s="2"/>
      <c r="AZ355" s="2"/>
      <c r="BA355" s="2"/>
      <c r="BB355" s="2"/>
      <c r="BC355" s="2"/>
      <c r="BD355" s="2"/>
      <c r="BE355" s="2"/>
      <c r="BF355" s="2"/>
      <c r="BG355" s="2"/>
      <c r="BH355" s="2"/>
      <c r="BI355" s="2"/>
      <c r="BJ355" s="2"/>
      <c r="BK355" s="2"/>
      <c r="BL355" s="2"/>
      <c r="BM355" s="2"/>
      <c r="BN355" s="2"/>
    </row>
    <row r="356" spans="4:66" customFormat="1" x14ac:dyDescent="0.3">
      <c r="D356" s="201"/>
      <c r="E356" s="201"/>
      <c r="F356" s="2"/>
      <c r="G356" s="201"/>
      <c r="H356" s="2"/>
      <c r="I356" s="201"/>
      <c r="J356" s="2"/>
      <c r="K356" s="201"/>
      <c r="L356" s="201"/>
      <c r="M356" s="2"/>
      <c r="N356" s="201"/>
      <c r="O356" s="2"/>
      <c r="P356" s="201"/>
      <c r="Q356" s="2"/>
      <c r="R356" s="2"/>
      <c r="S356" s="201"/>
      <c r="T356" s="2"/>
      <c r="U356" s="201"/>
      <c r="V356" s="233"/>
      <c r="W356" s="201"/>
      <c r="X356" s="2"/>
      <c r="Y356" s="201"/>
      <c r="AL356" s="2"/>
      <c r="AM356" s="2"/>
      <c r="AN356" s="2"/>
      <c r="AO356" s="2"/>
      <c r="AP356" s="2"/>
      <c r="AQ356" s="2"/>
      <c r="AR356" s="2"/>
      <c r="AS356" s="2"/>
      <c r="AT356" s="201"/>
      <c r="AU356" s="2"/>
      <c r="AV356" s="2"/>
      <c r="AW356" s="2"/>
      <c r="AX356" s="2"/>
      <c r="AY356" s="2"/>
      <c r="AZ356" s="2"/>
      <c r="BA356" s="2"/>
      <c r="BB356" s="2"/>
      <c r="BC356" s="2"/>
      <c r="BD356" s="2"/>
      <c r="BE356" s="2"/>
      <c r="BF356" s="2"/>
      <c r="BG356" s="2"/>
      <c r="BH356" s="2"/>
      <c r="BI356" s="2"/>
      <c r="BJ356" s="2"/>
      <c r="BK356" s="2"/>
      <c r="BL356" s="2"/>
      <c r="BM356" s="2"/>
      <c r="BN356" s="2"/>
    </row>
    <row r="357" spans="4:66" customFormat="1" x14ac:dyDescent="0.3">
      <c r="D357" s="201"/>
      <c r="E357" s="201"/>
      <c r="F357" s="2"/>
      <c r="G357" s="201"/>
      <c r="H357" s="2"/>
      <c r="I357" s="201"/>
      <c r="J357" s="2"/>
      <c r="K357" s="201"/>
      <c r="L357" s="201"/>
      <c r="M357" s="2"/>
      <c r="N357" s="201"/>
      <c r="O357" s="2"/>
      <c r="P357" s="201"/>
      <c r="Q357" s="2"/>
      <c r="R357" s="2"/>
      <c r="S357" s="201"/>
      <c r="T357" s="2"/>
      <c r="U357" s="201"/>
      <c r="V357" s="233"/>
      <c r="W357" s="201"/>
      <c r="X357" s="2"/>
      <c r="Y357" s="201"/>
      <c r="AL357" s="2"/>
      <c r="AM357" s="2"/>
      <c r="AN357" s="2"/>
      <c r="AO357" s="2"/>
      <c r="AP357" s="2"/>
      <c r="AQ357" s="2"/>
      <c r="AR357" s="2"/>
      <c r="AS357" s="2"/>
      <c r="AT357" s="201"/>
      <c r="AU357" s="2"/>
      <c r="AV357" s="2"/>
      <c r="AW357" s="2"/>
      <c r="AX357" s="2"/>
      <c r="AY357" s="2"/>
      <c r="AZ357" s="2"/>
      <c r="BA357" s="2"/>
      <c r="BB357" s="2"/>
      <c r="BC357" s="2"/>
      <c r="BD357" s="2"/>
      <c r="BE357" s="2"/>
      <c r="BF357" s="2"/>
      <c r="BG357" s="2"/>
      <c r="BH357" s="2"/>
      <c r="BI357" s="2"/>
      <c r="BJ357" s="2"/>
      <c r="BK357" s="2"/>
      <c r="BL357" s="2"/>
      <c r="BM357" s="2"/>
      <c r="BN357" s="2"/>
    </row>
    <row r="358" spans="4:66" customFormat="1" x14ac:dyDescent="0.3">
      <c r="D358" s="201"/>
      <c r="E358" s="201"/>
      <c r="F358" s="2"/>
      <c r="G358" s="201"/>
      <c r="H358" s="2"/>
      <c r="I358" s="201"/>
      <c r="J358" s="2"/>
      <c r="K358" s="201"/>
      <c r="L358" s="201"/>
      <c r="M358" s="2"/>
      <c r="N358" s="201"/>
      <c r="O358" s="2"/>
      <c r="P358" s="201"/>
      <c r="Q358" s="2"/>
      <c r="R358" s="2"/>
      <c r="S358" s="201"/>
      <c r="T358" s="2"/>
      <c r="U358" s="201"/>
      <c r="V358" s="233"/>
      <c r="W358" s="201"/>
      <c r="X358" s="2"/>
      <c r="Y358" s="201"/>
      <c r="AL358" s="2"/>
      <c r="AM358" s="2"/>
      <c r="AN358" s="2"/>
      <c r="AO358" s="2"/>
      <c r="AP358" s="2"/>
      <c r="AQ358" s="2"/>
      <c r="AR358" s="2"/>
      <c r="AS358" s="2"/>
      <c r="AT358" s="201"/>
      <c r="AU358" s="2"/>
      <c r="AV358" s="2"/>
      <c r="AW358" s="2"/>
      <c r="AX358" s="2"/>
      <c r="AY358" s="2"/>
      <c r="AZ358" s="2"/>
      <c r="BA358" s="2"/>
      <c r="BB358" s="2"/>
      <c r="BC358" s="2"/>
      <c r="BD358" s="2"/>
      <c r="BE358" s="2"/>
      <c r="BF358" s="2"/>
      <c r="BG358" s="2"/>
      <c r="BH358" s="2"/>
      <c r="BI358" s="2"/>
      <c r="BJ358" s="2"/>
      <c r="BK358" s="2"/>
      <c r="BL358" s="2"/>
      <c r="BM358" s="2"/>
      <c r="BN358" s="2"/>
    </row>
    <row r="359" spans="4:66" customFormat="1" x14ac:dyDescent="0.3">
      <c r="D359" s="201"/>
      <c r="E359" s="201"/>
      <c r="F359" s="2"/>
      <c r="G359" s="201"/>
      <c r="H359" s="2"/>
      <c r="I359" s="201"/>
      <c r="J359" s="2"/>
      <c r="K359" s="201"/>
      <c r="L359" s="201"/>
      <c r="M359" s="2"/>
      <c r="N359" s="201"/>
      <c r="O359" s="2"/>
      <c r="P359" s="201"/>
      <c r="Q359" s="2"/>
      <c r="R359" s="2"/>
      <c r="S359" s="201"/>
      <c r="T359" s="2"/>
      <c r="U359" s="201"/>
      <c r="V359" s="233"/>
      <c r="W359" s="201"/>
      <c r="X359" s="2"/>
      <c r="Y359" s="201"/>
      <c r="AL359" s="2"/>
      <c r="AM359" s="2"/>
      <c r="AN359" s="2"/>
      <c r="AO359" s="2"/>
      <c r="AP359" s="2"/>
      <c r="AQ359" s="2"/>
      <c r="AR359" s="2"/>
      <c r="AS359" s="2"/>
      <c r="AT359" s="201"/>
      <c r="AU359" s="2"/>
      <c r="AV359" s="2"/>
      <c r="AW359" s="2"/>
      <c r="AX359" s="2"/>
      <c r="AY359" s="2"/>
      <c r="AZ359" s="2"/>
      <c r="BA359" s="2"/>
      <c r="BB359" s="2"/>
      <c r="BC359" s="2"/>
      <c r="BD359" s="2"/>
      <c r="BE359" s="2"/>
      <c r="BF359" s="2"/>
      <c r="BG359" s="2"/>
      <c r="BH359" s="2"/>
      <c r="BI359" s="2"/>
      <c r="BJ359" s="2"/>
      <c r="BK359" s="2"/>
      <c r="BL359" s="2"/>
      <c r="BM359" s="2"/>
      <c r="BN359" s="2"/>
    </row>
    <row r="360" spans="4:66" customFormat="1" x14ac:dyDescent="0.3">
      <c r="D360" s="201"/>
      <c r="E360" s="201"/>
      <c r="F360" s="2"/>
      <c r="G360" s="201"/>
      <c r="H360" s="2"/>
      <c r="I360" s="201"/>
      <c r="J360" s="2"/>
      <c r="K360" s="201"/>
      <c r="L360" s="201"/>
      <c r="M360" s="2"/>
      <c r="N360" s="201"/>
      <c r="O360" s="2"/>
      <c r="P360" s="201"/>
      <c r="Q360" s="2"/>
      <c r="R360" s="2"/>
      <c r="S360" s="201"/>
      <c r="T360" s="2"/>
      <c r="U360" s="201"/>
      <c r="V360" s="233"/>
      <c r="W360" s="201"/>
      <c r="X360" s="2"/>
      <c r="Y360" s="201"/>
      <c r="AL360" s="2"/>
      <c r="AM360" s="2"/>
      <c r="AN360" s="2"/>
      <c r="AO360" s="2"/>
      <c r="AP360" s="2"/>
      <c r="AQ360" s="2"/>
      <c r="AR360" s="2"/>
      <c r="AS360" s="2"/>
      <c r="AT360" s="201"/>
      <c r="AU360" s="2"/>
      <c r="AV360" s="2"/>
      <c r="AW360" s="2"/>
      <c r="AX360" s="2"/>
      <c r="AY360" s="2"/>
      <c r="AZ360" s="2"/>
      <c r="BA360" s="2"/>
      <c r="BB360" s="2"/>
      <c r="BC360" s="2"/>
      <c r="BD360" s="2"/>
      <c r="BE360" s="2"/>
      <c r="BF360" s="2"/>
      <c r="BG360" s="2"/>
      <c r="BH360" s="2"/>
      <c r="BI360" s="2"/>
      <c r="BJ360" s="2"/>
      <c r="BK360" s="2"/>
      <c r="BL360" s="2"/>
      <c r="BM360" s="2"/>
      <c r="BN360" s="2"/>
    </row>
    <row r="361" spans="4:66" customFormat="1" x14ac:dyDescent="0.3">
      <c r="D361" s="201"/>
      <c r="E361" s="201"/>
      <c r="F361" s="2"/>
      <c r="G361" s="201"/>
      <c r="H361" s="2"/>
      <c r="I361" s="201"/>
      <c r="J361" s="2"/>
      <c r="K361" s="201"/>
      <c r="L361" s="201"/>
      <c r="M361" s="2"/>
      <c r="N361" s="201"/>
      <c r="O361" s="2"/>
      <c r="P361" s="201"/>
      <c r="Q361" s="2"/>
      <c r="R361" s="2"/>
      <c r="S361" s="201"/>
      <c r="T361" s="2"/>
      <c r="U361" s="201"/>
      <c r="V361" s="233"/>
      <c r="W361" s="201"/>
      <c r="X361" s="2"/>
      <c r="Y361" s="201"/>
      <c r="AL361" s="2"/>
      <c r="AM361" s="2"/>
      <c r="AN361" s="2"/>
      <c r="AO361" s="2"/>
      <c r="AP361" s="2"/>
      <c r="AQ361" s="2"/>
      <c r="AR361" s="2"/>
      <c r="AS361" s="2"/>
      <c r="AT361" s="201"/>
      <c r="AU361" s="2"/>
      <c r="AV361" s="2"/>
      <c r="AW361" s="2"/>
      <c r="AX361" s="2"/>
      <c r="AY361" s="2"/>
      <c r="AZ361" s="2"/>
      <c r="BA361" s="2"/>
      <c r="BB361" s="2"/>
      <c r="BC361" s="2"/>
      <c r="BD361" s="2"/>
      <c r="BE361" s="2"/>
      <c r="BF361" s="2"/>
      <c r="BG361" s="2"/>
      <c r="BH361" s="2"/>
      <c r="BI361" s="2"/>
      <c r="BJ361" s="2"/>
      <c r="BK361" s="2"/>
      <c r="BL361" s="2"/>
      <c r="BM361" s="2"/>
      <c r="BN361" s="2"/>
    </row>
    <row r="362" spans="4:66" customFormat="1" x14ac:dyDescent="0.3">
      <c r="D362" s="201"/>
      <c r="E362" s="201"/>
      <c r="F362" s="2"/>
      <c r="G362" s="201"/>
      <c r="H362" s="2"/>
      <c r="I362" s="201"/>
      <c r="J362" s="2"/>
      <c r="K362" s="201"/>
      <c r="L362" s="201"/>
      <c r="M362" s="2"/>
      <c r="N362" s="201"/>
      <c r="O362" s="2"/>
      <c r="P362" s="201"/>
      <c r="Q362" s="2"/>
      <c r="R362" s="2"/>
      <c r="S362" s="201"/>
      <c r="T362" s="2"/>
      <c r="U362" s="201"/>
      <c r="V362" s="233"/>
      <c r="W362" s="201"/>
      <c r="X362" s="2"/>
      <c r="Y362" s="201"/>
      <c r="AL362" s="2"/>
      <c r="AM362" s="2"/>
      <c r="AN362" s="2"/>
      <c r="AO362" s="2"/>
      <c r="AP362" s="2"/>
      <c r="AQ362" s="2"/>
      <c r="AR362" s="2"/>
      <c r="AS362" s="2"/>
      <c r="AT362" s="201"/>
      <c r="AU362" s="2"/>
      <c r="AV362" s="2"/>
      <c r="AW362" s="2"/>
      <c r="AX362" s="2"/>
      <c r="AY362" s="2"/>
      <c r="AZ362" s="2"/>
      <c r="BA362" s="2"/>
      <c r="BB362" s="2"/>
      <c r="BC362" s="2"/>
      <c r="BD362" s="2"/>
      <c r="BE362" s="2"/>
      <c r="BF362" s="2"/>
      <c r="BG362" s="2"/>
      <c r="BH362" s="2"/>
      <c r="BI362" s="2"/>
      <c r="BJ362" s="2"/>
      <c r="BK362" s="2"/>
      <c r="BL362" s="2"/>
      <c r="BM362" s="2"/>
      <c r="BN362" s="2"/>
    </row>
    <row r="363" spans="4:66" customFormat="1" x14ac:dyDescent="0.3">
      <c r="D363" s="201"/>
      <c r="E363" s="201"/>
      <c r="F363" s="2"/>
      <c r="G363" s="201"/>
      <c r="H363" s="2"/>
      <c r="I363" s="201"/>
      <c r="J363" s="2"/>
      <c r="K363" s="201"/>
      <c r="L363" s="201"/>
      <c r="M363" s="2"/>
      <c r="N363" s="201"/>
      <c r="O363" s="2"/>
      <c r="P363" s="201"/>
      <c r="Q363" s="2"/>
      <c r="R363" s="2"/>
      <c r="S363" s="201"/>
      <c r="T363" s="2"/>
      <c r="U363" s="201"/>
      <c r="V363" s="233"/>
      <c r="W363" s="201"/>
      <c r="X363" s="2"/>
      <c r="Y363" s="201"/>
      <c r="AL363" s="2"/>
      <c r="AM363" s="2"/>
      <c r="AN363" s="2"/>
      <c r="AO363" s="2"/>
      <c r="AP363" s="2"/>
      <c r="AQ363" s="2"/>
      <c r="AR363" s="2"/>
      <c r="AS363" s="2"/>
      <c r="AT363" s="201"/>
      <c r="AU363" s="2"/>
      <c r="AV363" s="2"/>
      <c r="AW363" s="2"/>
      <c r="AX363" s="2"/>
      <c r="AY363" s="2"/>
      <c r="AZ363" s="2"/>
      <c r="BA363" s="2"/>
      <c r="BB363" s="2"/>
      <c r="BC363" s="2"/>
      <c r="BD363" s="2"/>
      <c r="BE363" s="2"/>
      <c r="BF363" s="2"/>
      <c r="BG363" s="2"/>
      <c r="BH363" s="2"/>
      <c r="BI363" s="2"/>
      <c r="BJ363" s="2"/>
      <c r="BK363" s="2"/>
      <c r="BL363" s="2"/>
      <c r="BM363" s="2"/>
      <c r="BN363" s="2"/>
    </row>
    <row r="364" spans="4:66" customFormat="1" x14ac:dyDescent="0.3">
      <c r="D364" s="201"/>
      <c r="E364" s="201"/>
      <c r="F364" s="2"/>
      <c r="G364" s="201"/>
      <c r="H364" s="2"/>
      <c r="I364" s="201"/>
      <c r="J364" s="2"/>
      <c r="K364" s="201"/>
      <c r="L364" s="201"/>
      <c r="M364" s="2"/>
      <c r="N364" s="201"/>
      <c r="O364" s="2"/>
      <c r="P364" s="201"/>
      <c r="Q364" s="2"/>
      <c r="R364" s="2"/>
      <c r="S364" s="201"/>
      <c r="T364" s="2"/>
      <c r="U364" s="201"/>
      <c r="V364" s="233"/>
      <c r="W364" s="201"/>
      <c r="X364" s="2"/>
      <c r="Y364" s="201"/>
      <c r="AL364" s="2"/>
      <c r="AM364" s="2"/>
      <c r="AN364" s="2"/>
      <c r="AO364" s="2"/>
      <c r="AP364" s="2"/>
      <c r="AQ364" s="2"/>
      <c r="AR364" s="2"/>
      <c r="AS364" s="2"/>
      <c r="AT364" s="201"/>
      <c r="AU364" s="2"/>
      <c r="AV364" s="2"/>
      <c r="AW364" s="2"/>
      <c r="AX364" s="2"/>
      <c r="AY364" s="2"/>
      <c r="AZ364" s="2"/>
      <c r="BA364" s="2"/>
      <c r="BB364" s="2"/>
      <c r="BC364" s="2"/>
      <c r="BD364" s="2"/>
      <c r="BE364" s="2"/>
      <c r="BF364" s="2"/>
      <c r="BG364" s="2"/>
      <c r="BH364" s="2"/>
      <c r="BI364" s="2"/>
      <c r="BJ364" s="2"/>
      <c r="BK364" s="2"/>
      <c r="BL364" s="2"/>
      <c r="BM364" s="2"/>
      <c r="BN364" s="2"/>
    </row>
    <row r="365" spans="4:66" customFormat="1" x14ac:dyDescent="0.3">
      <c r="D365" s="201"/>
      <c r="E365" s="201"/>
      <c r="F365" s="2"/>
      <c r="G365" s="201"/>
      <c r="H365" s="2"/>
      <c r="I365" s="201"/>
      <c r="J365" s="2"/>
      <c r="K365" s="201"/>
      <c r="L365" s="201"/>
      <c r="M365" s="2"/>
      <c r="N365" s="201"/>
      <c r="O365" s="2"/>
      <c r="P365" s="201"/>
      <c r="Q365" s="2"/>
      <c r="R365" s="2"/>
      <c r="S365" s="201"/>
      <c r="T365" s="2"/>
      <c r="U365" s="201"/>
      <c r="V365" s="233"/>
      <c r="W365" s="201"/>
      <c r="X365" s="2"/>
      <c r="Y365" s="201"/>
      <c r="AL365" s="2"/>
      <c r="AM365" s="2"/>
      <c r="AN365" s="2"/>
      <c r="AO365" s="2"/>
      <c r="AP365" s="2"/>
      <c r="AQ365" s="2"/>
      <c r="AR365" s="2"/>
      <c r="AS365" s="2"/>
      <c r="AT365" s="201"/>
      <c r="AU365" s="2"/>
      <c r="AV365" s="2"/>
      <c r="AW365" s="2"/>
      <c r="AX365" s="2"/>
      <c r="AY365" s="2"/>
      <c r="AZ365" s="2"/>
      <c r="BA365" s="2"/>
      <c r="BB365" s="2"/>
      <c r="BC365" s="2"/>
      <c r="BD365" s="2"/>
      <c r="BE365" s="2"/>
      <c r="BF365" s="2"/>
      <c r="BG365" s="2"/>
      <c r="BH365" s="2"/>
      <c r="BI365" s="2"/>
      <c r="BJ365" s="2"/>
      <c r="BK365" s="2"/>
      <c r="BL365" s="2"/>
      <c r="BM365" s="2"/>
      <c r="BN365" s="2"/>
    </row>
    <row r="366" spans="4:66" customFormat="1" x14ac:dyDescent="0.3">
      <c r="D366" s="201"/>
      <c r="E366" s="201"/>
      <c r="F366" s="2"/>
      <c r="G366" s="201"/>
      <c r="H366" s="2"/>
      <c r="I366" s="201"/>
      <c r="J366" s="2"/>
      <c r="K366" s="201"/>
      <c r="L366" s="201"/>
      <c r="M366" s="2"/>
      <c r="N366" s="201"/>
      <c r="O366" s="2"/>
      <c r="P366" s="201"/>
      <c r="Q366" s="2"/>
      <c r="R366" s="2"/>
      <c r="S366" s="201"/>
      <c r="T366" s="2"/>
      <c r="U366" s="201"/>
      <c r="V366" s="233"/>
      <c r="W366" s="201"/>
      <c r="X366" s="2"/>
      <c r="Y366" s="201"/>
      <c r="AL366" s="2"/>
      <c r="AM366" s="2"/>
      <c r="AN366" s="2"/>
      <c r="AO366" s="2"/>
      <c r="AP366" s="2"/>
      <c r="AQ366" s="2"/>
      <c r="AR366" s="2"/>
      <c r="AS366" s="2"/>
      <c r="AT366" s="201"/>
      <c r="AU366" s="2"/>
      <c r="AV366" s="2"/>
      <c r="AW366" s="2"/>
      <c r="AX366" s="2"/>
      <c r="AY366" s="2"/>
      <c r="AZ366" s="2"/>
      <c r="BA366" s="2"/>
      <c r="BB366" s="2"/>
      <c r="BC366" s="2"/>
      <c r="BD366" s="2"/>
      <c r="BE366" s="2"/>
      <c r="BF366" s="2"/>
      <c r="BG366" s="2"/>
      <c r="BH366" s="2"/>
      <c r="BI366" s="2"/>
      <c r="BJ366" s="2"/>
      <c r="BK366" s="2"/>
      <c r="BL366" s="2"/>
      <c r="BM366" s="2"/>
      <c r="BN366" s="2"/>
    </row>
    <row r="367" spans="4:66" customFormat="1" x14ac:dyDescent="0.3">
      <c r="D367" s="201"/>
      <c r="E367" s="201"/>
      <c r="F367" s="2"/>
      <c r="G367" s="201"/>
      <c r="H367" s="2"/>
      <c r="I367" s="201"/>
      <c r="J367" s="2"/>
      <c r="K367" s="201"/>
      <c r="L367" s="201"/>
      <c r="M367" s="2"/>
      <c r="N367" s="201"/>
      <c r="O367" s="2"/>
      <c r="P367" s="201"/>
      <c r="Q367" s="2"/>
      <c r="R367" s="2"/>
      <c r="S367" s="201"/>
      <c r="T367" s="2"/>
      <c r="U367" s="201"/>
      <c r="V367" s="233"/>
      <c r="W367" s="201"/>
      <c r="X367" s="2"/>
      <c r="Y367" s="201"/>
      <c r="AL367" s="2"/>
      <c r="AM367" s="2"/>
      <c r="AN367" s="2"/>
      <c r="AO367" s="2"/>
      <c r="AP367" s="2"/>
      <c r="AQ367" s="2"/>
      <c r="AR367" s="2"/>
      <c r="AS367" s="2"/>
      <c r="AT367" s="201"/>
      <c r="AU367" s="2"/>
      <c r="AV367" s="2"/>
      <c r="AW367" s="2"/>
      <c r="AX367" s="2"/>
      <c r="AY367" s="2"/>
      <c r="AZ367" s="2"/>
      <c r="BA367" s="2"/>
      <c r="BB367" s="2"/>
      <c r="BC367" s="2"/>
      <c r="BD367" s="2"/>
      <c r="BE367" s="2"/>
      <c r="BF367" s="2"/>
      <c r="BG367" s="2"/>
      <c r="BH367" s="2"/>
      <c r="BI367" s="2"/>
      <c r="BJ367" s="2"/>
      <c r="BK367" s="2"/>
      <c r="BL367" s="2"/>
      <c r="BM367" s="2"/>
      <c r="BN367" s="2"/>
    </row>
    <row r="368" spans="4:66" customFormat="1" x14ac:dyDescent="0.3">
      <c r="D368" s="201"/>
      <c r="E368" s="201"/>
      <c r="F368" s="2"/>
      <c r="G368" s="201"/>
      <c r="H368" s="2"/>
      <c r="I368" s="201"/>
      <c r="J368" s="2"/>
      <c r="K368" s="201"/>
      <c r="L368" s="201"/>
      <c r="M368" s="2"/>
      <c r="N368" s="201"/>
      <c r="O368" s="2"/>
      <c r="P368" s="201"/>
      <c r="Q368" s="2"/>
      <c r="R368" s="2"/>
      <c r="S368" s="201"/>
      <c r="T368" s="2"/>
      <c r="U368" s="201"/>
      <c r="V368" s="233"/>
      <c r="W368" s="201"/>
      <c r="X368" s="2"/>
      <c r="Y368" s="201"/>
      <c r="AL368" s="2"/>
      <c r="AM368" s="2"/>
      <c r="AN368" s="2"/>
      <c r="AO368" s="2"/>
      <c r="AP368" s="2"/>
      <c r="AQ368" s="2"/>
      <c r="AR368" s="2"/>
      <c r="AS368" s="2"/>
      <c r="AT368" s="201"/>
      <c r="AU368" s="2"/>
      <c r="AV368" s="2"/>
      <c r="AW368" s="2"/>
      <c r="AX368" s="2"/>
      <c r="AY368" s="2"/>
      <c r="AZ368" s="2"/>
      <c r="BA368" s="2"/>
      <c r="BB368" s="2"/>
      <c r="BC368" s="2"/>
      <c r="BD368" s="2"/>
      <c r="BE368" s="2"/>
      <c r="BF368" s="2"/>
      <c r="BG368" s="2"/>
      <c r="BH368" s="2"/>
      <c r="BI368" s="2"/>
      <c r="BJ368" s="2"/>
      <c r="BK368" s="2"/>
      <c r="BL368" s="2"/>
      <c r="BM368" s="2"/>
      <c r="BN368" s="2"/>
    </row>
    <row r="369" spans="4:66" customFormat="1" x14ac:dyDescent="0.3">
      <c r="D369" s="201"/>
      <c r="E369" s="201"/>
      <c r="F369" s="2"/>
      <c r="G369" s="201"/>
      <c r="H369" s="2"/>
      <c r="I369" s="201"/>
      <c r="J369" s="2"/>
      <c r="K369" s="201"/>
      <c r="L369" s="201"/>
      <c r="M369" s="2"/>
      <c r="N369" s="201"/>
      <c r="O369" s="2"/>
      <c r="P369" s="201"/>
      <c r="Q369" s="2"/>
      <c r="R369" s="2"/>
      <c r="S369" s="201"/>
      <c r="T369" s="2"/>
      <c r="U369" s="201"/>
      <c r="V369" s="233"/>
      <c r="W369" s="201"/>
      <c r="X369" s="2"/>
      <c r="Y369" s="201"/>
      <c r="AL369" s="2"/>
      <c r="AM369" s="2"/>
      <c r="AN369" s="2"/>
      <c r="AO369" s="2"/>
      <c r="AP369" s="2"/>
      <c r="AQ369" s="2"/>
      <c r="AR369" s="2"/>
      <c r="AS369" s="2"/>
      <c r="AT369" s="201"/>
      <c r="AU369" s="2"/>
      <c r="AV369" s="2"/>
      <c r="AW369" s="2"/>
      <c r="AX369" s="2"/>
      <c r="AY369" s="2"/>
      <c r="AZ369" s="2"/>
      <c r="BA369" s="2"/>
      <c r="BB369" s="2"/>
      <c r="BC369" s="2"/>
      <c r="BD369" s="2"/>
      <c r="BE369" s="2"/>
      <c r="BF369" s="2"/>
      <c r="BG369" s="2"/>
      <c r="BH369" s="2"/>
      <c r="BI369" s="2"/>
      <c r="BJ369" s="2"/>
      <c r="BK369" s="2"/>
      <c r="BL369" s="2"/>
      <c r="BM369" s="2"/>
      <c r="BN369" s="2"/>
    </row>
    <row r="370" spans="4:66" customFormat="1" x14ac:dyDescent="0.3">
      <c r="D370" s="201"/>
      <c r="E370" s="201"/>
      <c r="F370" s="2"/>
      <c r="G370" s="201"/>
      <c r="H370" s="2"/>
      <c r="I370" s="201"/>
      <c r="J370" s="2"/>
      <c r="K370" s="201"/>
      <c r="L370" s="201"/>
      <c r="M370" s="2"/>
      <c r="N370" s="201"/>
      <c r="O370" s="2"/>
      <c r="P370" s="201"/>
      <c r="Q370" s="2"/>
      <c r="R370" s="2"/>
      <c r="S370" s="201"/>
      <c r="T370" s="2"/>
      <c r="U370" s="201"/>
      <c r="V370" s="233"/>
      <c r="W370" s="201"/>
      <c r="X370" s="2"/>
      <c r="Y370" s="201"/>
      <c r="AL370" s="2"/>
      <c r="AM370" s="2"/>
      <c r="AN370" s="2"/>
      <c r="AO370" s="2"/>
      <c r="AP370" s="2"/>
      <c r="AQ370" s="2"/>
      <c r="AR370" s="2"/>
      <c r="AS370" s="2"/>
      <c r="AT370" s="201"/>
      <c r="AU370" s="2"/>
      <c r="AV370" s="2"/>
      <c r="AW370" s="2"/>
      <c r="AX370" s="2"/>
      <c r="AY370" s="2"/>
      <c r="AZ370" s="2"/>
      <c r="BA370" s="2"/>
      <c r="BB370" s="2"/>
      <c r="BC370" s="2"/>
      <c r="BD370" s="2"/>
      <c r="BE370" s="2"/>
      <c r="BF370" s="2"/>
      <c r="BG370" s="2"/>
      <c r="BH370" s="2"/>
      <c r="BI370" s="2"/>
      <c r="BJ370" s="2"/>
      <c r="BK370" s="2"/>
      <c r="BL370" s="2"/>
      <c r="BM370" s="2"/>
      <c r="BN370" s="2"/>
    </row>
    <row r="371" spans="4:66" customFormat="1" x14ac:dyDescent="0.3">
      <c r="D371" s="201"/>
      <c r="E371" s="201"/>
      <c r="F371" s="2"/>
      <c r="G371" s="201"/>
      <c r="H371" s="2"/>
      <c r="I371" s="201"/>
      <c r="J371" s="2"/>
      <c r="K371" s="201"/>
      <c r="L371" s="201"/>
      <c r="M371" s="2"/>
      <c r="N371" s="201"/>
      <c r="O371" s="2"/>
      <c r="P371" s="201"/>
      <c r="Q371" s="2"/>
      <c r="R371" s="2"/>
      <c r="S371" s="201"/>
      <c r="T371" s="2"/>
      <c r="U371" s="201"/>
      <c r="V371" s="233"/>
      <c r="W371" s="201"/>
      <c r="X371" s="2"/>
      <c r="Y371" s="201"/>
      <c r="AL371" s="2"/>
      <c r="AM371" s="2"/>
      <c r="AN371" s="2"/>
      <c r="AO371" s="2"/>
      <c r="AP371" s="2"/>
      <c r="AQ371" s="2"/>
      <c r="AR371" s="2"/>
      <c r="AS371" s="2"/>
      <c r="AT371" s="201"/>
      <c r="AU371" s="2"/>
      <c r="AV371" s="2"/>
      <c r="AW371" s="2"/>
      <c r="AX371" s="2"/>
      <c r="AY371" s="2"/>
      <c r="AZ371" s="2"/>
      <c r="BA371" s="2"/>
      <c r="BB371" s="2"/>
      <c r="BC371" s="2"/>
      <c r="BD371" s="2"/>
      <c r="BE371" s="2"/>
      <c r="BF371" s="2"/>
      <c r="BG371" s="2"/>
      <c r="BH371" s="2"/>
      <c r="BI371" s="2"/>
      <c r="BJ371" s="2"/>
      <c r="BK371" s="2"/>
      <c r="BL371" s="2"/>
      <c r="BM371" s="2"/>
      <c r="BN371" s="2"/>
    </row>
    <row r="372" spans="4:66" customFormat="1" x14ac:dyDescent="0.3">
      <c r="D372" s="201"/>
      <c r="E372" s="201"/>
      <c r="F372" s="2"/>
      <c r="G372" s="201"/>
      <c r="H372" s="2"/>
      <c r="I372" s="201"/>
      <c r="J372" s="2"/>
      <c r="K372" s="201"/>
      <c r="L372" s="201"/>
      <c r="M372" s="2"/>
      <c r="N372" s="201"/>
      <c r="O372" s="2"/>
      <c r="P372" s="201"/>
      <c r="Q372" s="2"/>
      <c r="R372" s="2"/>
      <c r="S372" s="201"/>
      <c r="T372" s="2"/>
      <c r="U372" s="201"/>
      <c r="V372" s="233"/>
      <c r="W372" s="201"/>
      <c r="X372" s="2"/>
      <c r="Y372" s="201"/>
      <c r="AL372" s="2"/>
      <c r="AM372" s="2"/>
      <c r="AN372" s="2"/>
      <c r="AO372" s="2"/>
      <c r="AP372" s="2"/>
      <c r="AQ372" s="2"/>
      <c r="AR372" s="2"/>
      <c r="AS372" s="2"/>
      <c r="AT372" s="201"/>
      <c r="AU372" s="2"/>
      <c r="AV372" s="2"/>
      <c r="AW372" s="2"/>
      <c r="AX372" s="2"/>
      <c r="AY372" s="2"/>
      <c r="AZ372" s="2"/>
      <c r="BA372" s="2"/>
      <c r="BB372" s="2"/>
      <c r="BC372" s="2"/>
      <c r="BD372" s="2"/>
      <c r="BE372" s="2"/>
      <c r="BF372" s="2"/>
      <c r="BG372" s="2"/>
      <c r="BH372" s="2"/>
      <c r="BI372" s="2"/>
      <c r="BJ372" s="2"/>
      <c r="BK372" s="2"/>
      <c r="BL372" s="2"/>
      <c r="BM372" s="2"/>
      <c r="BN372" s="2"/>
    </row>
    <row r="373" spans="4:66" customFormat="1" x14ac:dyDescent="0.3">
      <c r="D373" s="201"/>
      <c r="E373" s="201"/>
      <c r="F373" s="2"/>
      <c r="G373" s="201"/>
      <c r="H373" s="2"/>
      <c r="I373" s="201"/>
      <c r="J373" s="2"/>
      <c r="K373" s="201"/>
      <c r="L373" s="201"/>
      <c r="M373" s="2"/>
      <c r="N373" s="201"/>
      <c r="O373" s="2"/>
      <c r="P373" s="201"/>
      <c r="Q373" s="2"/>
      <c r="R373" s="2"/>
      <c r="S373" s="201"/>
      <c r="T373" s="2"/>
      <c r="U373" s="201"/>
      <c r="V373" s="233"/>
      <c r="W373" s="201"/>
      <c r="X373" s="2"/>
      <c r="Y373" s="201"/>
      <c r="AL373" s="2"/>
      <c r="AM373" s="2"/>
      <c r="AN373" s="2"/>
      <c r="AO373" s="2"/>
      <c r="AP373" s="2"/>
      <c r="AQ373" s="2"/>
      <c r="AR373" s="2"/>
      <c r="AS373" s="2"/>
      <c r="AT373" s="201"/>
      <c r="AU373" s="2"/>
      <c r="AV373" s="2"/>
      <c r="AW373" s="2"/>
      <c r="AX373" s="2"/>
      <c r="AY373" s="2"/>
      <c r="AZ373" s="2"/>
      <c r="BA373" s="2"/>
      <c r="BB373" s="2"/>
      <c r="BC373" s="2"/>
      <c r="BD373" s="2"/>
      <c r="BE373" s="2"/>
      <c r="BF373" s="2"/>
      <c r="BG373" s="2"/>
      <c r="BH373" s="2"/>
      <c r="BI373" s="2"/>
      <c r="BJ373" s="2"/>
      <c r="BK373" s="2"/>
      <c r="BL373" s="2"/>
      <c r="BM373" s="2"/>
      <c r="BN373" s="2"/>
    </row>
    <row r="374" spans="4:66" customFormat="1" x14ac:dyDescent="0.3">
      <c r="D374" s="201"/>
      <c r="E374" s="201"/>
      <c r="F374" s="2"/>
      <c r="G374" s="201"/>
      <c r="H374" s="2"/>
      <c r="I374" s="201"/>
      <c r="J374" s="2"/>
      <c r="K374" s="201"/>
      <c r="L374" s="201"/>
      <c r="M374" s="2"/>
      <c r="N374" s="201"/>
      <c r="O374" s="2"/>
      <c r="P374" s="201"/>
      <c r="Q374" s="2"/>
      <c r="R374" s="2"/>
      <c r="S374" s="201"/>
      <c r="T374" s="2"/>
      <c r="U374" s="201"/>
      <c r="V374" s="233"/>
      <c r="W374" s="201"/>
      <c r="X374" s="2"/>
      <c r="Y374" s="201"/>
      <c r="AL374" s="2"/>
      <c r="AM374" s="2"/>
      <c r="AN374" s="2"/>
      <c r="AO374" s="2"/>
      <c r="AP374" s="2"/>
      <c r="AQ374" s="2"/>
      <c r="AR374" s="2"/>
      <c r="AS374" s="2"/>
      <c r="AT374" s="201"/>
      <c r="AU374" s="2"/>
      <c r="AV374" s="2"/>
      <c r="AW374" s="2"/>
      <c r="AX374" s="2"/>
      <c r="AY374" s="2"/>
      <c r="AZ374" s="2"/>
      <c r="BA374" s="2"/>
      <c r="BB374" s="2"/>
      <c r="BC374" s="2"/>
      <c r="BD374" s="2"/>
      <c r="BE374" s="2"/>
      <c r="BF374" s="2"/>
      <c r="BG374" s="2"/>
      <c r="BH374" s="2"/>
      <c r="BI374" s="2"/>
      <c r="BJ374" s="2"/>
      <c r="BK374" s="2"/>
      <c r="BL374" s="2"/>
      <c r="BM374" s="2"/>
      <c r="BN374" s="2"/>
    </row>
    <row r="375" spans="4:66" customFormat="1" x14ac:dyDescent="0.3">
      <c r="D375" s="201"/>
      <c r="E375" s="201"/>
      <c r="F375" s="2"/>
      <c r="G375" s="201"/>
      <c r="H375" s="2"/>
      <c r="I375" s="201"/>
      <c r="J375" s="2"/>
      <c r="K375" s="201"/>
      <c r="L375" s="201"/>
      <c r="M375" s="2"/>
      <c r="N375" s="201"/>
      <c r="O375" s="2"/>
      <c r="P375" s="201"/>
      <c r="Q375" s="2"/>
      <c r="R375" s="2"/>
      <c r="S375" s="201"/>
      <c r="T375" s="2"/>
      <c r="U375" s="201"/>
      <c r="V375" s="233"/>
      <c r="W375" s="201"/>
      <c r="X375" s="2"/>
      <c r="Y375" s="201"/>
      <c r="AL375" s="2"/>
      <c r="AM375" s="2"/>
      <c r="AN375" s="2"/>
      <c r="AO375" s="2"/>
      <c r="AP375" s="2"/>
      <c r="AQ375" s="2"/>
      <c r="AR375" s="2"/>
      <c r="AS375" s="2"/>
      <c r="AT375" s="201"/>
      <c r="AU375" s="2"/>
      <c r="AV375" s="2"/>
      <c r="AW375" s="2"/>
      <c r="AX375" s="2"/>
      <c r="AY375" s="2"/>
      <c r="AZ375" s="2"/>
      <c r="BA375" s="2"/>
      <c r="BB375" s="2"/>
      <c r="BC375" s="2"/>
      <c r="BD375" s="2"/>
      <c r="BE375" s="2"/>
      <c r="BF375" s="2"/>
      <c r="BG375" s="2"/>
      <c r="BH375" s="2"/>
      <c r="BI375" s="2"/>
      <c r="BJ375" s="2"/>
      <c r="BK375" s="2"/>
      <c r="BL375" s="2"/>
      <c r="BM375" s="2"/>
      <c r="BN375" s="2"/>
    </row>
    <row r="376" spans="4:66" customFormat="1" x14ac:dyDescent="0.3">
      <c r="D376" s="201"/>
      <c r="E376" s="201"/>
      <c r="F376" s="2"/>
      <c r="G376" s="201"/>
      <c r="H376" s="2"/>
      <c r="I376" s="201"/>
      <c r="J376" s="2"/>
      <c r="K376" s="201"/>
      <c r="L376" s="201"/>
      <c r="M376" s="2"/>
      <c r="N376" s="201"/>
      <c r="O376" s="2"/>
      <c r="P376" s="201"/>
      <c r="Q376" s="2"/>
      <c r="R376" s="2"/>
      <c r="S376" s="201"/>
      <c r="T376" s="2"/>
      <c r="U376" s="201"/>
      <c r="V376" s="233"/>
      <c r="W376" s="201"/>
      <c r="X376" s="2"/>
      <c r="Y376" s="201"/>
      <c r="AL376" s="2"/>
      <c r="AM376" s="2"/>
      <c r="AN376" s="2"/>
      <c r="AO376" s="2"/>
      <c r="AP376" s="2"/>
      <c r="AQ376" s="2"/>
      <c r="AR376" s="2"/>
      <c r="AS376" s="2"/>
      <c r="AT376" s="201"/>
      <c r="AU376" s="2"/>
      <c r="AV376" s="2"/>
      <c r="AW376" s="2"/>
      <c r="AX376" s="2"/>
      <c r="AY376" s="2"/>
      <c r="AZ376" s="2"/>
      <c r="BA376" s="2"/>
      <c r="BB376" s="2"/>
      <c r="BC376" s="2"/>
      <c r="BD376" s="2"/>
      <c r="BE376" s="2"/>
      <c r="BF376" s="2"/>
      <c r="BG376" s="2"/>
      <c r="BH376" s="2"/>
      <c r="BI376" s="2"/>
      <c r="BJ376" s="2"/>
      <c r="BK376" s="2"/>
      <c r="BL376" s="2"/>
      <c r="BM376" s="2"/>
      <c r="BN376" s="2"/>
    </row>
    <row r="377" spans="4:66" customFormat="1" x14ac:dyDescent="0.3">
      <c r="D377" s="201"/>
      <c r="E377" s="201"/>
      <c r="F377" s="2"/>
      <c r="G377" s="201"/>
      <c r="H377" s="2"/>
      <c r="I377" s="201"/>
      <c r="J377" s="2"/>
      <c r="K377" s="201"/>
      <c r="L377" s="201"/>
      <c r="M377" s="2"/>
      <c r="N377" s="201"/>
      <c r="O377" s="2"/>
      <c r="P377" s="201"/>
      <c r="Q377" s="2"/>
      <c r="R377" s="2"/>
      <c r="S377" s="201"/>
      <c r="T377" s="2"/>
      <c r="U377" s="201"/>
      <c r="V377" s="233"/>
      <c r="W377" s="201"/>
      <c r="X377" s="2"/>
      <c r="Y377" s="201"/>
      <c r="AL377" s="2"/>
      <c r="AM377" s="2"/>
      <c r="AN377" s="2"/>
      <c r="AO377" s="2"/>
      <c r="AP377" s="2"/>
      <c r="AQ377" s="2"/>
      <c r="AR377" s="2"/>
      <c r="AS377" s="2"/>
      <c r="AT377" s="201"/>
      <c r="AU377" s="2"/>
      <c r="AV377" s="2"/>
      <c r="AW377" s="2"/>
      <c r="AX377" s="2"/>
      <c r="AY377" s="2"/>
      <c r="AZ377" s="2"/>
      <c r="BA377" s="2"/>
      <c r="BB377" s="2"/>
      <c r="BC377" s="2"/>
      <c r="BD377" s="2"/>
      <c r="BE377" s="2"/>
      <c r="BF377" s="2"/>
      <c r="BG377" s="2"/>
      <c r="BH377" s="2"/>
      <c r="BI377" s="2"/>
      <c r="BJ377" s="2"/>
      <c r="BK377" s="2"/>
      <c r="BL377" s="2"/>
      <c r="BM377" s="2"/>
      <c r="BN377" s="2"/>
    </row>
    <row r="378" spans="4:66" customFormat="1" x14ac:dyDescent="0.3">
      <c r="D378" s="201"/>
      <c r="E378" s="201"/>
      <c r="F378" s="2"/>
      <c r="G378" s="201"/>
      <c r="H378" s="2"/>
      <c r="I378" s="201"/>
      <c r="J378" s="2"/>
      <c r="K378" s="201"/>
      <c r="L378" s="201"/>
      <c r="M378" s="2"/>
      <c r="N378" s="201"/>
      <c r="O378" s="2"/>
      <c r="P378" s="201"/>
      <c r="Q378" s="2"/>
      <c r="R378" s="2"/>
      <c r="S378" s="201"/>
      <c r="T378" s="2"/>
      <c r="U378" s="201"/>
      <c r="V378" s="233"/>
      <c r="W378" s="201"/>
      <c r="X378" s="2"/>
      <c r="Y378" s="201"/>
      <c r="AL378" s="2"/>
      <c r="AM378" s="2"/>
      <c r="AN378" s="2"/>
      <c r="AO378" s="2"/>
      <c r="AP378" s="2"/>
      <c r="AQ378" s="2"/>
      <c r="AR378" s="2"/>
      <c r="AS378" s="2"/>
      <c r="AT378" s="201"/>
      <c r="AU378" s="2"/>
      <c r="AV378" s="2"/>
      <c r="AW378" s="2"/>
      <c r="AX378" s="2"/>
      <c r="AY378" s="2"/>
      <c r="AZ378" s="2"/>
      <c r="BA378" s="2"/>
      <c r="BB378" s="2"/>
      <c r="BC378" s="2"/>
      <c r="BD378" s="2"/>
      <c r="BE378" s="2"/>
      <c r="BF378" s="2"/>
      <c r="BG378" s="2"/>
      <c r="BH378" s="2"/>
      <c r="BI378" s="2"/>
      <c r="BJ378" s="2"/>
      <c r="BK378" s="2"/>
      <c r="BL378" s="2"/>
      <c r="BM378" s="2"/>
      <c r="BN378" s="2"/>
    </row>
    <row r="379" spans="4:66" customFormat="1" x14ac:dyDescent="0.3">
      <c r="D379" s="201"/>
      <c r="E379" s="201"/>
      <c r="F379" s="2"/>
      <c r="G379" s="201"/>
      <c r="H379" s="2"/>
      <c r="I379" s="201"/>
      <c r="J379" s="2"/>
      <c r="K379" s="201"/>
      <c r="L379" s="201"/>
      <c r="M379" s="2"/>
      <c r="N379" s="201"/>
      <c r="O379" s="2"/>
      <c r="P379" s="201"/>
      <c r="Q379" s="2"/>
      <c r="R379" s="2"/>
      <c r="S379" s="201"/>
      <c r="T379" s="2"/>
      <c r="U379" s="201"/>
      <c r="V379" s="233"/>
      <c r="W379" s="201"/>
      <c r="X379" s="2"/>
      <c r="Y379" s="201"/>
      <c r="AL379" s="2"/>
      <c r="AM379" s="2"/>
      <c r="AN379" s="2"/>
      <c r="AO379" s="2"/>
      <c r="AP379" s="2"/>
      <c r="AQ379" s="2"/>
      <c r="AR379" s="2"/>
      <c r="AS379" s="2"/>
      <c r="AT379" s="201"/>
      <c r="AU379" s="2"/>
      <c r="AV379" s="2"/>
      <c r="AW379" s="2"/>
      <c r="AX379" s="2"/>
      <c r="AY379" s="2"/>
      <c r="AZ379" s="2"/>
      <c r="BA379" s="2"/>
      <c r="BB379" s="2"/>
      <c r="BC379" s="2"/>
      <c r="BD379" s="2"/>
      <c r="BE379" s="2"/>
      <c r="BF379" s="2"/>
      <c r="BG379" s="2"/>
      <c r="BH379" s="2"/>
      <c r="BI379" s="2"/>
      <c r="BJ379" s="2"/>
      <c r="BK379" s="2"/>
      <c r="BL379" s="2"/>
      <c r="BM379" s="2"/>
      <c r="BN379" s="2"/>
    </row>
    <row r="380" spans="4:66" customFormat="1" x14ac:dyDescent="0.3">
      <c r="D380" s="201"/>
      <c r="E380" s="201"/>
      <c r="F380" s="2"/>
      <c r="G380" s="201"/>
      <c r="H380" s="2"/>
      <c r="I380" s="201"/>
      <c r="J380" s="2"/>
      <c r="K380" s="201"/>
      <c r="L380" s="201"/>
      <c r="M380" s="2"/>
      <c r="N380" s="201"/>
      <c r="O380" s="2"/>
      <c r="P380" s="201"/>
      <c r="Q380" s="2"/>
      <c r="R380" s="2"/>
      <c r="S380" s="201"/>
      <c r="T380" s="2"/>
      <c r="U380" s="201"/>
      <c r="V380" s="233"/>
      <c r="W380" s="201"/>
      <c r="X380" s="2"/>
      <c r="Y380" s="201"/>
      <c r="AL380" s="2"/>
      <c r="AM380" s="2"/>
      <c r="AN380" s="2"/>
      <c r="AO380" s="2"/>
      <c r="AP380" s="2"/>
      <c r="AQ380" s="2"/>
      <c r="AR380" s="2"/>
      <c r="AS380" s="2"/>
      <c r="AT380" s="201"/>
      <c r="AU380" s="2"/>
      <c r="AV380" s="2"/>
      <c r="AW380" s="2"/>
      <c r="AX380" s="2"/>
      <c r="AY380" s="2"/>
      <c r="AZ380" s="2"/>
      <c r="BA380" s="2"/>
      <c r="BB380" s="2"/>
      <c r="BC380" s="2"/>
      <c r="BD380" s="2"/>
      <c r="BE380" s="2"/>
      <c r="BF380" s="2"/>
      <c r="BG380" s="2"/>
      <c r="BH380" s="2"/>
      <c r="BI380" s="2"/>
      <c r="BJ380" s="2"/>
      <c r="BK380" s="2"/>
      <c r="BL380" s="2"/>
      <c r="BM380" s="2"/>
      <c r="BN380" s="2"/>
    </row>
    <row r="381" spans="4:66" customFormat="1" x14ac:dyDescent="0.3">
      <c r="D381" s="201"/>
      <c r="E381" s="201"/>
      <c r="F381" s="2"/>
      <c r="G381" s="201"/>
      <c r="H381" s="2"/>
      <c r="I381" s="201"/>
      <c r="J381" s="2"/>
      <c r="K381" s="201"/>
      <c r="L381" s="201"/>
      <c r="M381" s="2"/>
      <c r="N381" s="201"/>
      <c r="O381" s="2"/>
      <c r="P381" s="201"/>
      <c r="Q381" s="2"/>
      <c r="R381" s="2"/>
      <c r="S381" s="201"/>
      <c r="T381" s="2"/>
      <c r="U381" s="201"/>
      <c r="V381" s="233"/>
      <c r="W381" s="201"/>
      <c r="X381" s="2"/>
      <c r="Y381" s="201"/>
      <c r="AL381" s="2"/>
      <c r="AM381" s="2"/>
      <c r="AN381" s="2"/>
      <c r="AO381" s="2"/>
      <c r="AP381" s="2"/>
      <c r="AQ381" s="2"/>
      <c r="AR381" s="2"/>
      <c r="AS381" s="2"/>
      <c r="AT381" s="201"/>
      <c r="AU381" s="2"/>
      <c r="AV381" s="2"/>
      <c r="AW381" s="2"/>
      <c r="AX381" s="2"/>
      <c r="AY381" s="2"/>
      <c r="AZ381" s="2"/>
      <c r="BA381" s="2"/>
      <c r="BB381" s="2"/>
      <c r="BC381" s="2"/>
      <c r="BD381" s="2"/>
      <c r="BE381" s="2"/>
      <c r="BF381" s="2"/>
      <c r="BG381" s="2"/>
      <c r="BH381" s="2"/>
      <c r="BI381" s="2"/>
      <c r="BJ381" s="2"/>
      <c r="BK381" s="2"/>
      <c r="BL381" s="2"/>
      <c r="BM381" s="2"/>
      <c r="BN381" s="2"/>
    </row>
    <row r="382" spans="4:66" customFormat="1" x14ac:dyDescent="0.3">
      <c r="D382" s="201"/>
      <c r="E382" s="201"/>
      <c r="F382" s="2"/>
      <c r="G382" s="201"/>
      <c r="H382" s="2"/>
      <c r="I382" s="201"/>
      <c r="J382" s="2"/>
      <c r="K382" s="201"/>
      <c r="L382" s="201"/>
      <c r="M382" s="2"/>
      <c r="N382" s="201"/>
      <c r="O382" s="2"/>
      <c r="P382" s="201"/>
      <c r="Q382" s="2"/>
      <c r="R382" s="2"/>
      <c r="S382" s="201"/>
      <c r="T382" s="2"/>
      <c r="U382" s="201"/>
      <c r="V382" s="233"/>
      <c r="W382" s="201"/>
      <c r="X382" s="2"/>
      <c r="Y382" s="201"/>
      <c r="AL382" s="2"/>
      <c r="AM382" s="2"/>
      <c r="AN382" s="2"/>
      <c r="AO382" s="2"/>
      <c r="AP382" s="2"/>
      <c r="AQ382" s="2"/>
      <c r="AR382" s="2"/>
      <c r="AS382" s="2"/>
      <c r="AT382" s="201"/>
      <c r="AU382" s="2"/>
      <c r="AV382" s="2"/>
      <c r="AW382" s="2"/>
      <c r="AX382" s="2"/>
      <c r="AY382" s="2"/>
      <c r="AZ382" s="2"/>
      <c r="BA382" s="2"/>
      <c r="BB382" s="2"/>
      <c r="BC382" s="2"/>
      <c r="BD382" s="2"/>
      <c r="BE382" s="2"/>
      <c r="BF382" s="2"/>
      <c r="BG382" s="2"/>
      <c r="BH382" s="2"/>
      <c r="BI382" s="2"/>
      <c r="BJ382" s="2"/>
      <c r="BK382" s="2"/>
      <c r="BL382" s="2"/>
      <c r="BM382" s="2"/>
      <c r="BN382" s="2"/>
    </row>
    <row r="383" spans="4:66" customFormat="1" x14ac:dyDescent="0.3">
      <c r="D383" s="201"/>
      <c r="E383" s="201"/>
      <c r="F383" s="2"/>
      <c r="G383" s="201"/>
      <c r="H383" s="2"/>
      <c r="I383" s="201"/>
      <c r="J383" s="2"/>
      <c r="K383" s="201"/>
      <c r="L383" s="201"/>
      <c r="M383" s="2"/>
      <c r="N383" s="201"/>
      <c r="O383" s="2"/>
      <c r="P383" s="201"/>
      <c r="Q383" s="2"/>
      <c r="R383" s="2"/>
      <c r="S383" s="201"/>
      <c r="T383" s="2"/>
      <c r="U383" s="201"/>
      <c r="V383" s="233"/>
      <c r="W383" s="201"/>
      <c r="X383" s="2"/>
      <c r="Y383" s="201"/>
      <c r="AL383" s="2"/>
      <c r="AM383" s="2"/>
      <c r="AN383" s="2"/>
      <c r="AO383" s="2"/>
      <c r="AP383" s="2"/>
      <c r="AQ383" s="2"/>
      <c r="AR383" s="2"/>
      <c r="AS383" s="2"/>
      <c r="AT383" s="201"/>
      <c r="AU383" s="2"/>
      <c r="AV383" s="2"/>
      <c r="AW383" s="2"/>
      <c r="AX383" s="2"/>
      <c r="AY383" s="2"/>
      <c r="AZ383" s="2"/>
      <c r="BA383" s="2"/>
      <c r="BB383" s="2"/>
      <c r="BC383" s="2"/>
      <c r="BD383" s="2"/>
      <c r="BE383" s="2"/>
      <c r="BF383" s="2"/>
      <c r="BG383" s="2"/>
      <c r="BH383" s="2"/>
      <c r="BI383" s="2"/>
      <c r="BJ383" s="2"/>
      <c r="BK383" s="2"/>
      <c r="BL383" s="2"/>
      <c r="BM383" s="2"/>
      <c r="BN383" s="2"/>
    </row>
    <row r="384" spans="4:66" customFormat="1" x14ac:dyDescent="0.3">
      <c r="D384" s="201"/>
      <c r="E384" s="201"/>
      <c r="F384" s="2"/>
      <c r="G384" s="201"/>
      <c r="H384" s="2"/>
      <c r="I384" s="201"/>
      <c r="J384" s="2"/>
      <c r="K384" s="201"/>
      <c r="L384" s="201"/>
      <c r="M384" s="2"/>
      <c r="N384" s="201"/>
      <c r="O384" s="2"/>
      <c r="P384" s="201"/>
      <c r="Q384" s="2"/>
      <c r="R384" s="2"/>
      <c r="S384" s="201"/>
      <c r="T384" s="2"/>
      <c r="U384" s="201"/>
      <c r="V384" s="233"/>
      <c r="W384" s="201"/>
      <c r="X384" s="2"/>
      <c r="Y384" s="201"/>
      <c r="AL384" s="2"/>
      <c r="AM384" s="2"/>
      <c r="AN384" s="2"/>
      <c r="AO384" s="2"/>
      <c r="AP384" s="2"/>
      <c r="AQ384" s="2"/>
      <c r="AR384" s="2"/>
      <c r="AS384" s="2"/>
      <c r="AT384" s="201"/>
      <c r="AU384" s="2"/>
      <c r="AV384" s="2"/>
      <c r="AW384" s="2"/>
      <c r="AX384" s="2"/>
      <c r="AY384" s="2"/>
      <c r="AZ384" s="2"/>
      <c r="BA384" s="2"/>
      <c r="BB384" s="2"/>
      <c r="BC384" s="2"/>
      <c r="BD384" s="2"/>
      <c r="BE384" s="2"/>
      <c r="BF384" s="2"/>
      <c r="BG384" s="2"/>
      <c r="BH384" s="2"/>
      <c r="BI384" s="2"/>
      <c r="BJ384" s="2"/>
      <c r="BK384" s="2"/>
      <c r="BL384" s="2"/>
      <c r="BM384" s="2"/>
      <c r="BN384" s="2"/>
    </row>
    <row r="385" spans="4:66" customFormat="1" x14ac:dyDescent="0.3">
      <c r="D385" s="201"/>
      <c r="E385" s="201"/>
      <c r="F385" s="2"/>
      <c r="G385" s="201"/>
      <c r="H385" s="2"/>
      <c r="I385" s="201"/>
      <c r="J385" s="2"/>
      <c r="K385" s="201"/>
      <c r="L385" s="201"/>
      <c r="M385" s="2"/>
      <c r="N385" s="201"/>
      <c r="O385" s="2"/>
      <c r="P385" s="201"/>
      <c r="Q385" s="2"/>
      <c r="R385" s="2"/>
      <c r="S385" s="201"/>
      <c r="T385" s="2"/>
      <c r="U385" s="201"/>
      <c r="V385" s="233"/>
      <c r="W385" s="201"/>
      <c r="X385" s="2"/>
      <c r="Y385" s="201"/>
      <c r="AL385" s="2"/>
      <c r="AM385" s="2"/>
      <c r="AN385" s="2"/>
      <c r="AO385" s="2"/>
      <c r="AP385" s="2"/>
      <c r="AQ385" s="2"/>
      <c r="AR385" s="2"/>
      <c r="AS385" s="2"/>
      <c r="AT385" s="201"/>
      <c r="AU385" s="2"/>
      <c r="AV385" s="2"/>
      <c r="AW385" s="2"/>
      <c r="AX385" s="2"/>
      <c r="AY385" s="2"/>
      <c r="AZ385" s="2"/>
      <c r="BA385" s="2"/>
      <c r="BB385" s="2"/>
      <c r="BC385" s="2"/>
      <c r="BD385" s="2"/>
      <c r="BE385" s="2"/>
      <c r="BF385" s="2"/>
      <c r="BG385" s="2"/>
      <c r="BH385" s="2"/>
      <c r="BI385" s="2"/>
      <c r="BJ385" s="2"/>
      <c r="BK385" s="2"/>
      <c r="BL385" s="2"/>
      <c r="BM385" s="2"/>
      <c r="BN385" s="2"/>
    </row>
    <row r="386" spans="4:66" customFormat="1" x14ac:dyDescent="0.3">
      <c r="D386" s="201"/>
      <c r="E386" s="201"/>
      <c r="F386" s="2"/>
      <c r="G386" s="201"/>
      <c r="H386" s="2"/>
      <c r="I386" s="201"/>
      <c r="J386" s="2"/>
      <c r="K386" s="201"/>
      <c r="L386" s="201"/>
      <c r="M386" s="2"/>
      <c r="N386" s="201"/>
      <c r="O386" s="2"/>
      <c r="P386" s="201"/>
      <c r="Q386" s="2"/>
      <c r="R386" s="2"/>
      <c r="S386" s="201"/>
      <c r="T386" s="2"/>
      <c r="U386" s="201"/>
      <c r="V386" s="233"/>
      <c r="W386" s="201"/>
      <c r="X386" s="2"/>
      <c r="Y386" s="201"/>
      <c r="AL386" s="2"/>
      <c r="AM386" s="2"/>
      <c r="AN386" s="2"/>
      <c r="AO386" s="2"/>
      <c r="AP386" s="2"/>
      <c r="AQ386" s="2"/>
      <c r="AR386" s="2"/>
      <c r="AS386" s="2"/>
      <c r="AT386" s="201"/>
      <c r="AU386" s="2"/>
      <c r="AV386" s="2"/>
      <c r="AW386" s="2"/>
      <c r="AX386" s="2"/>
      <c r="AY386" s="2"/>
      <c r="AZ386" s="2"/>
      <c r="BA386" s="2"/>
      <c r="BB386" s="2"/>
      <c r="BC386" s="2"/>
      <c r="BD386" s="2"/>
      <c r="BE386" s="2"/>
      <c r="BF386" s="2"/>
      <c r="BG386" s="2"/>
      <c r="BH386" s="2"/>
      <c r="BI386" s="2"/>
      <c r="BJ386" s="2"/>
      <c r="BK386" s="2"/>
      <c r="BL386" s="2"/>
      <c r="BM386" s="2"/>
      <c r="BN386" s="2"/>
    </row>
    <row r="387" spans="4:66" customFormat="1" x14ac:dyDescent="0.3">
      <c r="D387" s="201"/>
      <c r="E387" s="201"/>
      <c r="F387" s="2"/>
      <c r="G387" s="201"/>
      <c r="H387" s="2"/>
      <c r="I387" s="201"/>
      <c r="J387" s="2"/>
      <c r="K387" s="201"/>
      <c r="L387" s="201"/>
      <c r="M387" s="2"/>
      <c r="N387" s="201"/>
      <c r="O387" s="2"/>
      <c r="P387" s="201"/>
      <c r="Q387" s="2"/>
      <c r="R387" s="2"/>
      <c r="S387" s="201"/>
      <c r="T387" s="2"/>
      <c r="U387" s="201"/>
      <c r="V387" s="233"/>
      <c r="W387" s="201"/>
      <c r="X387" s="2"/>
      <c r="Y387" s="201"/>
      <c r="AL387" s="2"/>
      <c r="AM387" s="2"/>
      <c r="AN387" s="2"/>
      <c r="AO387" s="2"/>
      <c r="AP387" s="2"/>
      <c r="AQ387" s="2"/>
      <c r="AR387" s="2"/>
      <c r="AS387" s="2"/>
      <c r="AT387" s="201"/>
      <c r="AU387" s="2"/>
      <c r="AV387" s="2"/>
      <c r="AW387" s="2"/>
      <c r="AX387" s="2"/>
      <c r="AY387" s="2"/>
      <c r="AZ387" s="2"/>
      <c r="BA387" s="2"/>
      <c r="BB387" s="2"/>
      <c r="BC387" s="2"/>
      <c r="BD387" s="2"/>
      <c r="BE387" s="2"/>
      <c r="BF387" s="2"/>
      <c r="BG387" s="2"/>
      <c r="BH387" s="2"/>
      <c r="BI387" s="2"/>
      <c r="BJ387" s="2"/>
      <c r="BK387" s="2"/>
      <c r="BL387" s="2"/>
      <c r="BM387" s="2"/>
      <c r="BN387" s="2"/>
    </row>
    <row r="388" spans="4:66" customFormat="1" x14ac:dyDescent="0.3">
      <c r="D388" s="201"/>
      <c r="E388" s="201"/>
      <c r="F388" s="2"/>
      <c r="G388" s="201"/>
      <c r="H388" s="2"/>
      <c r="I388" s="201"/>
      <c r="J388" s="2"/>
      <c r="K388" s="201"/>
      <c r="L388" s="201"/>
      <c r="M388" s="2"/>
      <c r="N388" s="201"/>
      <c r="O388" s="2"/>
      <c r="P388" s="201"/>
      <c r="Q388" s="2"/>
      <c r="R388" s="2"/>
      <c r="S388" s="201"/>
      <c r="T388" s="2"/>
      <c r="U388" s="201"/>
      <c r="V388" s="233"/>
      <c r="W388" s="201"/>
      <c r="X388" s="2"/>
      <c r="Y388" s="201"/>
      <c r="AL388" s="2"/>
      <c r="AM388" s="2"/>
      <c r="AN388" s="2"/>
      <c r="AO388" s="2"/>
      <c r="AP388" s="2"/>
      <c r="AQ388" s="2"/>
      <c r="AR388" s="2"/>
      <c r="AS388" s="2"/>
      <c r="AT388" s="201"/>
      <c r="AU388" s="2"/>
      <c r="AV388" s="2"/>
      <c r="AW388" s="2"/>
      <c r="AX388" s="2"/>
      <c r="AY388" s="2"/>
      <c r="AZ388" s="2"/>
      <c r="BA388" s="2"/>
      <c r="BB388" s="2"/>
      <c r="BC388" s="2"/>
      <c r="BD388" s="2"/>
      <c r="BE388" s="2"/>
      <c r="BF388" s="2"/>
      <c r="BG388" s="2"/>
      <c r="BH388" s="2"/>
      <c r="BI388" s="2"/>
      <c r="BJ388" s="2"/>
      <c r="BK388" s="2"/>
      <c r="BL388" s="2"/>
      <c r="BM388" s="2"/>
      <c r="BN388" s="2"/>
    </row>
    <row r="389" spans="4:66" customFormat="1" x14ac:dyDescent="0.3">
      <c r="D389" s="201"/>
      <c r="E389" s="201"/>
      <c r="F389" s="2"/>
      <c r="G389" s="201"/>
      <c r="H389" s="2"/>
      <c r="I389" s="201"/>
      <c r="J389" s="2"/>
      <c r="K389" s="201"/>
      <c r="L389" s="201"/>
      <c r="M389" s="2"/>
      <c r="N389" s="201"/>
      <c r="O389" s="2"/>
      <c r="P389" s="201"/>
      <c r="Q389" s="2"/>
      <c r="R389" s="2"/>
      <c r="S389" s="201"/>
      <c r="T389" s="2"/>
      <c r="U389" s="201"/>
      <c r="V389" s="233"/>
      <c r="W389" s="201"/>
      <c r="X389" s="2"/>
      <c r="Y389" s="201"/>
      <c r="AL389" s="2"/>
      <c r="AM389" s="2"/>
      <c r="AN389" s="2"/>
      <c r="AO389" s="2"/>
      <c r="AP389" s="2"/>
      <c r="AQ389" s="2"/>
      <c r="AR389" s="2"/>
      <c r="AS389" s="2"/>
      <c r="AT389" s="201"/>
      <c r="AU389" s="2"/>
      <c r="AV389" s="2"/>
      <c r="AW389" s="2"/>
      <c r="AX389" s="2"/>
      <c r="AY389" s="2"/>
      <c r="AZ389" s="2"/>
      <c r="BA389" s="2"/>
      <c r="BB389" s="2"/>
      <c r="BC389" s="2"/>
      <c r="BD389" s="2"/>
      <c r="BE389" s="2"/>
      <c r="BF389" s="2"/>
      <c r="BG389" s="2"/>
      <c r="BH389" s="2"/>
      <c r="BI389" s="2"/>
      <c r="BJ389" s="2"/>
      <c r="BK389" s="2"/>
      <c r="BL389" s="2"/>
      <c r="BM389" s="2"/>
      <c r="BN389" s="2"/>
    </row>
    <row r="390" spans="4:66" customFormat="1" x14ac:dyDescent="0.3">
      <c r="D390" s="201"/>
      <c r="E390" s="201"/>
      <c r="F390" s="2"/>
      <c r="G390" s="201"/>
      <c r="H390" s="2"/>
      <c r="I390" s="201"/>
      <c r="J390" s="2"/>
      <c r="K390" s="201"/>
      <c r="L390" s="201"/>
      <c r="M390" s="2"/>
      <c r="N390" s="201"/>
      <c r="O390" s="2"/>
      <c r="P390" s="201"/>
      <c r="Q390" s="2"/>
      <c r="R390" s="2"/>
      <c r="S390" s="201"/>
      <c r="T390" s="2"/>
      <c r="U390" s="201"/>
      <c r="V390" s="233"/>
      <c r="W390" s="201"/>
      <c r="X390" s="2"/>
      <c r="Y390" s="201"/>
      <c r="AL390" s="2"/>
      <c r="AM390" s="2"/>
      <c r="AN390" s="2"/>
      <c r="AO390" s="2"/>
      <c r="AP390" s="2"/>
      <c r="AQ390" s="2"/>
      <c r="AR390" s="2"/>
      <c r="AS390" s="2"/>
      <c r="AT390" s="201"/>
      <c r="AU390" s="2"/>
      <c r="AV390" s="2"/>
      <c r="AW390" s="2"/>
      <c r="AX390" s="2"/>
      <c r="AY390" s="2"/>
      <c r="AZ390" s="2"/>
      <c r="BA390" s="2"/>
      <c r="BB390" s="2"/>
      <c r="BC390" s="2"/>
      <c r="BD390" s="2"/>
      <c r="BE390" s="2"/>
      <c r="BF390" s="2"/>
      <c r="BG390" s="2"/>
      <c r="BH390" s="2"/>
      <c r="BI390" s="2"/>
      <c r="BJ390" s="2"/>
      <c r="BK390" s="2"/>
      <c r="BL390" s="2"/>
      <c r="BM390" s="2"/>
      <c r="BN390" s="2"/>
    </row>
    <row r="391" spans="4:66" customFormat="1" x14ac:dyDescent="0.3">
      <c r="D391" s="201"/>
      <c r="E391" s="201"/>
      <c r="F391" s="2"/>
      <c r="G391" s="201"/>
      <c r="H391" s="2"/>
      <c r="I391" s="201"/>
      <c r="J391" s="2"/>
      <c r="K391" s="201"/>
      <c r="L391" s="201"/>
      <c r="M391" s="2"/>
      <c r="N391" s="201"/>
      <c r="O391" s="2"/>
      <c r="P391" s="201"/>
      <c r="Q391" s="2"/>
      <c r="R391" s="2"/>
      <c r="S391" s="201"/>
      <c r="T391" s="2"/>
      <c r="U391" s="201"/>
      <c r="V391" s="233"/>
      <c r="W391" s="201"/>
      <c r="X391" s="2"/>
      <c r="Y391" s="201"/>
      <c r="AL391" s="2"/>
      <c r="AM391" s="2"/>
      <c r="AN391" s="2"/>
      <c r="AO391" s="2"/>
      <c r="AP391" s="2"/>
      <c r="AQ391" s="2"/>
      <c r="AR391" s="2"/>
      <c r="AS391" s="2"/>
      <c r="AT391" s="201"/>
      <c r="AU391" s="2"/>
      <c r="AV391" s="2"/>
      <c r="AW391" s="2"/>
      <c r="AX391" s="2"/>
      <c r="AY391" s="2"/>
      <c r="AZ391" s="2"/>
      <c r="BA391" s="2"/>
      <c r="BB391" s="2"/>
      <c r="BC391" s="2"/>
      <c r="BD391" s="2"/>
      <c r="BE391" s="2"/>
      <c r="BF391" s="2"/>
      <c r="BG391" s="2"/>
      <c r="BH391" s="2"/>
      <c r="BI391" s="2"/>
      <c r="BJ391" s="2"/>
      <c r="BK391" s="2"/>
      <c r="BL391" s="2"/>
      <c r="BM391" s="2"/>
      <c r="BN391" s="2"/>
    </row>
    <row r="392" spans="4:66" customFormat="1" x14ac:dyDescent="0.3">
      <c r="D392" s="201"/>
      <c r="E392" s="201"/>
      <c r="F392" s="2"/>
      <c r="G392" s="201"/>
      <c r="H392" s="2"/>
      <c r="I392" s="201"/>
      <c r="J392" s="2"/>
      <c r="K392" s="201"/>
      <c r="L392" s="201"/>
      <c r="M392" s="2"/>
      <c r="N392" s="201"/>
      <c r="O392" s="2"/>
      <c r="P392" s="201"/>
      <c r="Q392" s="2"/>
      <c r="R392" s="2"/>
      <c r="S392" s="201"/>
      <c r="T392" s="2"/>
      <c r="U392" s="201"/>
      <c r="V392" s="233"/>
      <c r="W392" s="201"/>
      <c r="X392" s="2"/>
      <c r="Y392" s="201"/>
      <c r="AL392" s="2"/>
      <c r="AM392" s="2"/>
      <c r="AN392" s="2"/>
      <c r="AO392" s="2"/>
      <c r="AP392" s="2"/>
      <c r="AQ392" s="2"/>
      <c r="AR392" s="2"/>
      <c r="AS392" s="2"/>
      <c r="AT392" s="201"/>
      <c r="AU392" s="2"/>
      <c r="AV392" s="2"/>
      <c r="AW392" s="2"/>
      <c r="AX392" s="2"/>
      <c r="AY392" s="2"/>
      <c r="AZ392" s="2"/>
      <c r="BA392" s="2"/>
      <c r="BB392" s="2"/>
      <c r="BC392" s="2"/>
      <c r="BD392" s="2"/>
      <c r="BE392" s="2"/>
      <c r="BF392" s="2"/>
      <c r="BG392" s="2"/>
      <c r="BH392" s="2"/>
      <c r="BI392" s="2"/>
      <c r="BJ392" s="2"/>
      <c r="BK392" s="2"/>
      <c r="BL392" s="2"/>
      <c r="BM392" s="2"/>
      <c r="BN392" s="2"/>
    </row>
    <row r="393" spans="4:66" customFormat="1" x14ac:dyDescent="0.3">
      <c r="D393" s="201"/>
      <c r="E393" s="201"/>
      <c r="F393" s="2"/>
      <c r="G393" s="201"/>
      <c r="H393" s="2"/>
      <c r="I393" s="201"/>
      <c r="J393" s="2"/>
      <c r="K393" s="201"/>
      <c r="L393" s="201"/>
      <c r="M393" s="2"/>
      <c r="N393" s="201"/>
      <c r="O393" s="2"/>
      <c r="P393" s="201"/>
      <c r="Q393" s="2"/>
      <c r="R393" s="2"/>
      <c r="S393" s="201"/>
      <c r="T393" s="2"/>
      <c r="U393" s="201"/>
      <c r="V393" s="233"/>
      <c r="W393" s="201"/>
      <c r="X393" s="2"/>
      <c r="Y393" s="201"/>
      <c r="AL393" s="2"/>
      <c r="AM393" s="2"/>
      <c r="AN393" s="2"/>
      <c r="AO393" s="2"/>
      <c r="AP393" s="2"/>
      <c r="AQ393" s="2"/>
      <c r="AR393" s="2"/>
      <c r="AS393" s="2"/>
      <c r="AT393" s="201"/>
      <c r="AU393" s="2"/>
      <c r="AV393" s="2"/>
      <c r="AW393" s="2"/>
      <c r="AX393" s="2"/>
      <c r="AY393" s="2"/>
      <c r="AZ393" s="2"/>
      <c r="BA393" s="2"/>
      <c r="BB393" s="2"/>
      <c r="BC393" s="2"/>
      <c r="BD393" s="2"/>
      <c r="BE393" s="2"/>
      <c r="BF393" s="2"/>
      <c r="BG393" s="2"/>
      <c r="BH393" s="2"/>
      <c r="BI393" s="2"/>
      <c r="BJ393" s="2"/>
      <c r="BK393" s="2"/>
      <c r="BL393" s="2"/>
      <c r="BM393" s="2"/>
      <c r="BN393" s="2"/>
    </row>
    <row r="394" spans="4:66" customFormat="1" x14ac:dyDescent="0.3">
      <c r="D394" s="201"/>
      <c r="E394" s="201"/>
      <c r="F394" s="2"/>
      <c r="G394" s="201"/>
      <c r="H394" s="2"/>
      <c r="I394" s="201"/>
      <c r="J394" s="2"/>
      <c r="K394" s="201"/>
      <c r="L394" s="201"/>
      <c r="M394" s="2"/>
      <c r="N394" s="201"/>
      <c r="O394" s="2"/>
      <c r="P394" s="201"/>
      <c r="Q394" s="2"/>
      <c r="R394" s="2"/>
      <c r="S394" s="201"/>
      <c r="T394" s="2"/>
      <c r="U394" s="201"/>
      <c r="V394" s="233"/>
      <c r="W394" s="201"/>
      <c r="X394" s="2"/>
      <c r="Y394" s="201"/>
      <c r="AL394" s="2"/>
      <c r="AM394" s="2"/>
      <c r="AN394" s="2"/>
      <c r="AO394" s="2"/>
      <c r="AP394" s="2"/>
      <c r="AQ394" s="2"/>
      <c r="AR394" s="2"/>
      <c r="AS394" s="2"/>
      <c r="AT394" s="201"/>
      <c r="AU394" s="2"/>
      <c r="AV394" s="2"/>
      <c r="AW394" s="2"/>
      <c r="AX394" s="2"/>
      <c r="AY394" s="2"/>
      <c r="AZ394" s="2"/>
      <c r="BA394" s="2"/>
      <c r="BB394" s="2"/>
      <c r="BC394" s="2"/>
      <c r="BD394" s="2"/>
      <c r="BE394" s="2"/>
      <c r="BF394" s="2"/>
      <c r="BG394" s="2"/>
      <c r="BH394" s="2"/>
      <c r="BI394" s="2"/>
      <c r="BJ394" s="2"/>
      <c r="BK394" s="2"/>
      <c r="BL394" s="2"/>
      <c r="BM394" s="2"/>
      <c r="BN394" s="2"/>
    </row>
    <row r="395" spans="4:66" customFormat="1" x14ac:dyDescent="0.3">
      <c r="D395" s="201"/>
      <c r="E395" s="201"/>
      <c r="F395" s="2"/>
      <c r="G395" s="201"/>
      <c r="H395" s="2"/>
      <c r="I395" s="201"/>
      <c r="J395" s="2"/>
      <c r="K395" s="201"/>
      <c r="L395" s="201"/>
      <c r="M395" s="2"/>
      <c r="N395" s="201"/>
      <c r="O395" s="2"/>
      <c r="P395" s="201"/>
      <c r="Q395" s="2"/>
      <c r="R395" s="2"/>
      <c r="S395" s="201"/>
      <c r="T395" s="2"/>
      <c r="U395" s="201"/>
      <c r="V395" s="233"/>
      <c r="W395" s="201"/>
      <c r="X395" s="2"/>
      <c r="Y395" s="201"/>
      <c r="AL395" s="2"/>
      <c r="AM395" s="2"/>
      <c r="AN395" s="2"/>
      <c r="AO395" s="2"/>
      <c r="AP395" s="2"/>
      <c r="AQ395" s="2"/>
      <c r="AR395" s="2"/>
      <c r="AS395" s="2"/>
      <c r="AT395" s="201"/>
      <c r="AU395" s="2"/>
      <c r="AV395" s="2"/>
      <c r="AW395" s="2"/>
      <c r="AX395" s="2"/>
      <c r="AY395" s="2"/>
      <c r="AZ395" s="2"/>
      <c r="BA395" s="2"/>
      <c r="BB395" s="2"/>
      <c r="BC395" s="2"/>
      <c r="BD395" s="2"/>
      <c r="BE395" s="2"/>
      <c r="BF395" s="2"/>
      <c r="BG395" s="2"/>
      <c r="BH395" s="2"/>
      <c r="BI395" s="2"/>
      <c r="BJ395" s="2"/>
      <c r="BK395" s="2"/>
      <c r="BL395" s="2"/>
      <c r="BM395" s="2"/>
      <c r="BN395" s="2"/>
    </row>
    <row r="396" spans="4:66" customFormat="1" x14ac:dyDescent="0.3">
      <c r="D396" s="201"/>
      <c r="E396" s="201"/>
      <c r="F396" s="2"/>
      <c r="G396" s="201"/>
      <c r="H396" s="2"/>
      <c r="I396" s="201"/>
      <c r="J396" s="2"/>
      <c r="K396" s="201"/>
      <c r="L396" s="201"/>
      <c r="M396" s="2"/>
      <c r="N396" s="201"/>
      <c r="O396" s="2"/>
      <c r="P396" s="201"/>
      <c r="Q396" s="2"/>
      <c r="R396" s="2"/>
      <c r="S396" s="201"/>
      <c r="T396" s="2"/>
      <c r="U396" s="201"/>
      <c r="V396" s="233"/>
      <c r="W396" s="201"/>
      <c r="X396" s="2"/>
      <c r="Y396" s="201"/>
      <c r="AL396" s="2"/>
      <c r="AM396" s="2"/>
      <c r="AN396" s="2"/>
      <c r="AO396" s="2"/>
      <c r="AP396" s="2"/>
      <c r="AQ396" s="2"/>
      <c r="AR396" s="2"/>
      <c r="AS396" s="2"/>
      <c r="AT396" s="201"/>
      <c r="AU396" s="2"/>
      <c r="AV396" s="2"/>
      <c r="AW396" s="2"/>
      <c r="AX396" s="2"/>
      <c r="AY396" s="2"/>
      <c r="AZ396" s="2"/>
      <c r="BA396" s="2"/>
      <c r="BB396" s="2"/>
      <c r="BC396" s="2"/>
      <c r="BD396" s="2"/>
      <c r="BE396" s="2"/>
      <c r="BF396" s="2"/>
      <c r="BG396" s="2"/>
      <c r="BH396" s="2"/>
      <c r="BI396" s="2"/>
      <c r="BJ396" s="2"/>
      <c r="BK396" s="2"/>
      <c r="BL396" s="2"/>
      <c r="BM396" s="2"/>
      <c r="BN396" s="2"/>
    </row>
    <row r="397" spans="4:66" customFormat="1" x14ac:dyDescent="0.3">
      <c r="D397" s="201"/>
      <c r="E397" s="201"/>
      <c r="F397" s="2"/>
      <c r="G397" s="201"/>
      <c r="H397" s="2"/>
      <c r="I397" s="201"/>
      <c r="J397" s="2"/>
      <c r="K397" s="201"/>
      <c r="L397" s="201"/>
      <c r="M397" s="2"/>
      <c r="N397" s="201"/>
      <c r="O397" s="2"/>
      <c r="P397" s="201"/>
      <c r="Q397" s="2"/>
      <c r="R397" s="2"/>
      <c r="S397" s="201"/>
      <c r="T397" s="2"/>
      <c r="U397" s="201"/>
      <c r="V397" s="233"/>
      <c r="W397" s="201"/>
      <c r="X397" s="2"/>
      <c r="Y397" s="201"/>
      <c r="AL397" s="2"/>
      <c r="AM397" s="2"/>
      <c r="AN397" s="2"/>
      <c r="AO397" s="2"/>
      <c r="AP397" s="2"/>
      <c r="AQ397" s="2"/>
      <c r="AR397" s="2"/>
      <c r="AS397" s="2"/>
      <c r="AT397" s="201"/>
      <c r="AU397" s="2"/>
      <c r="AV397" s="2"/>
      <c r="AW397" s="2"/>
      <c r="AX397" s="2"/>
      <c r="AY397" s="2"/>
      <c r="AZ397" s="2"/>
      <c r="BA397" s="2"/>
      <c r="BB397" s="2"/>
      <c r="BC397" s="2"/>
      <c r="BD397" s="2"/>
      <c r="BE397" s="2"/>
      <c r="BF397" s="2"/>
      <c r="BG397" s="2"/>
      <c r="BH397" s="2"/>
      <c r="BI397" s="2"/>
      <c r="BJ397" s="2"/>
      <c r="BK397" s="2"/>
      <c r="BL397" s="2"/>
      <c r="BM397" s="2"/>
      <c r="BN397" s="2"/>
    </row>
    <row r="398" spans="4:66" customFormat="1" x14ac:dyDescent="0.3">
      <c r="D398" s="201"/>
      <c r="E398" s="201"/>
      <c r="F398" s="2"/>
      <c r="G398" s="201"/>
      <c r="H398" s="2"/>
      <c r="I398" s="201"/>
      <c r="J398" s="2"/>
      <c r="K398" s="201"/>
      <c r="L398" s="201"/>
      <c r="M398" s="2"/>
      <c r="N398" s="201"/>
      <c r="O398" s="2"/>
      <c r="P398" s="201"/>
      <c r="Q398" s="2"/>
      <c r="R398" s="2"/>
      <c r="S398" s="201"/>
      <c r="T398" s="2"/>
      <c r="U398" s="201"/>
      <c r="V398" s="233"/>
      <c r="W398" s="201"/>
      <c r="X398" s="2"/>
      <c r="Y398" s="201"/>
      <c r="AL398" s="2"/>
      <c r="AM398" s="2"/>
      <c r="AN398" s="2"/>
      <c r="AO398" s="2"/>
      <c r="AP398" s="2"/>
      <c r="AQ398" s="2"/>
      <c r="AR398" s="2"/>
      <c r="AS398" s="2"/>
      <c r="AT398" s="201"/>
      <c r="AU398" s="2"/>
      <c r="AV398" s="2"/>
      <c r="AW398" s="2"/>
      <c r="AX398" s="2"/>
      <c r="AY398" s="2"/>
      <c r="AZ398" s="2"/>
      <c r="BA398" s="2"/>
      <c r="BB398" s="2"/>
      <c r="BC398" s="2"/>
      <c r="BD398" s="2"/>
      <c r="BE398" s="2"/>
      <c r="BF398" s="2"/>
      <c r="BG398" s="2"/>
      <c r="BH398" s="2"/>
      <c r="BI398" s="2"/>
      <c r="BJ398" s="2"/>
      <c r="BK398" s="2"/>
      <c r="BL398" s="2"/>
      <c r="BM398" s="2"/>
      <c r="BN398" s="2"/>
    </row>
    <row r="399" spans="4:66" customFormat="1" x14ac:dyDescent="0.3">
      <c r="D399" s="201"/>
      <c r="E399" s="201"/>
      <c r="F399" s="2"/>
      <c r="G399" s="201"/>
      <c r="H399" s="2"/>
      <c r="I399" s="201"/>
      <c r="J399" s="2"/>
      <c r="K399" s="201"/>
      <c r="L399" s="201"/>
      <c r="M399" s="2"/>
      <c r="N399" s="201"/>
      <c r="O399" s="2"/>
      <c r="P399" s="201"/>
      <c r="Q399" s="2"/>
      <c r="R399" s="2"/>
      <c r="S399" s="201"/>
      <c r="T399" s="2"/>
      <c r="U399" s="201"/>
      <c r="V399" s="233"/>
      <c r="W399" s="201"/>
      <c r="X399" s="2"/>
      <c r="Y399" s="201"/>
      <c r="AL399" s="2"/>
      <c r="AM399" s="2"/>
      <c r="AN399" s="2"/>
      <c r="AO399" s="2"/>
      <c r="AP399" s="2"/>
      <c r="AQ399" s="2"/>
      <c r="AR399" s="2"/>
      <c r="AS399" s="2"/>
      <c r="AT399" s="201"/>
      <c r="AU399" s="2"/>
      <c r="AV399" s="2"/>
      <c r="AW399" s="2"/>
      <c r="AX399" s="2"/>
      <c r="AY399" s="2"/>
      <c r="AZ399" s="2"/>
      <c r="BA399" s="2"/>
      <c r="BB399" s="2"/>
      <c r="BC399" s="2"/>
      <c r="BD399" s="2"/>
      <c r="BE399" s="2"/>
      <c r="BF399" s="2"/>
      <c r="BG399" s="2"/>
      <c r="BH399" s="2"/>
      <c r="BI399" s="2"/>
      <c r="BJ399" s="2"/>
      <c r="BK399" s="2"/>
      <c r="BL399" s="2"/>
      <c r="BM399" s="2"/>
      <c r="BN399" s="2"/>
    </row>
    <row r="400" spans="4:66" customFormat="1" x14ac:dyDescent="0.3">
      <c r="D400" s="201"/>
      <c r="E400" s="201"/>
      <c r="F400" s="2"/>
      <c r="G400" s="201"/>
      <c r="H400" s="2"/>
      <c r="I400" s="201"/>
      <c r="J400" s="2"/>
      <c r="K400" s="201"/>
      <c r="L400" s="201"/>
      <c r="M400" s="2"/>
      <c r="N400" s="201"/>
      <c r="O400" s="2"/>
      <c r="P400" s="201"/>
      <c r="Q400" s="2"/>
      <c r="R400" s="2"/>
      <c r="S400" s="201"/>
      <c r="T400" s="2"/>
      <c r="U400" s="201"/>
      <c r="V400" s="233"/>
      <c r="W400" s="201"/>
      <c r="X400" s="2"/>
      <c r="Y400" s="201"/>
      <c r="AL400" s="2"/>
      <c r="AM400" s="2"/>
      <c r="AN400" s="2"/>
      <c r="AO400" s="2"/>
      <c r="AP400" s="2"/>
      <c r="AQ400" s="2"/>
      <c r="AR400" s="2"/>
      <c r="AS400" s="2"/>
      <c r="AT400" s="201"/>
      <c r="AU400" s="2"/>
      <c r="AV400" s="2"/>
      <c r="AW400" s="2"/>
      <c r="AX400" s="2"/>
      <c r="AY400" s="2"/>
      <c r="AZ400" s="2"/>
      <c r="BA400" s="2"/>
      <c r="BB400" s="2"/>
      <c r="BC400" s="2"/>
      <c r="BD400" s="2"/>
      <c r="BE400" s="2"/>
      <c r="BF400" s="2"/>
      <c r="BG400" s="2"/>
      <c r="BH400" s="2"/>
      <c r="BI400" s="2"/>
      <c r="BJ400" s="2"/>
      <c r="BK400" s="2"/>
      <c r="BL400" s="2"/>
      <c r="BM400" s="2"/>
      <c r="BN400" s="2"/>
    </row>
    <row r="401" spans="4:66" customFormat="1" x14ac:dyDescent="0.3">
      <c r="D401" s="201"/>
      <c r="E401" s="201"/>
      <c r="F401" s="2"/>
      <c r="G401" s="201"/>
      <c r="H401" s="2"/>
      <c r="I401" s="201"/>
      <c r="J401" s="2"/>
      <c r="K401" s="201"/>
      <c r="L401" s="201"/>
      <c r="M401" s="2"/>
      <c r="N401" s="201"/>
      <c r="O401" s="2"/>
      <c r="P401" s="201"/>
      <c r="Q401" s="2"/>
      <c r="R401" s="2"/>
      <c r="S401" s="201"/>
      <c r="T401" s="2"/>
      <c r="U401" s="201"/>
      <c r="V401" s="233"/>
      <c r="W401" s="201"/>
      <c r="X401" s="2"/>
      <c r="Y401" s="201"/>
      <c r="AL401" s="2"/>
      <c r="AM401" s="2"/>
      <c r="AN401" s="2"/>
      <c r="AO401" s="2"/>
      <c r="AP401" s="2"/>
      <c r="AQ401" s="2"/>
      <c r="AR401" s="2"/>
      <c r="AS401" s="2"/>
      <c r="AT401" s="201"/>
      <c r="AU401" s="2"/>
      <c r="AV401" s="2"/>
      <c r="AW401" s="2"/>
      <c r="AX401" s="2"/>
      <c r="AY401" s="2"/>
      <c r="AZ401" s="2"/>
      <c r="BA401" s="2"/>
      <c r="BB401" s="2"/>
      <c r="BC401" s="2"/>
      <c r="BD401" s="2"/>
      <c r="BE401" s="2"/>
      <c r="BF401" s="2"/>
      <c r="BG401" s="2"/>
      <c r="BH401" s="2"/>
      <c r="BI401" s="2"/>
      <c r="BJ401" s="2"/>
      <c r="BK401" s="2"/>
      <c r="BL401" s="2"/>
      <c r="BM401" s="2"/>
      <c r="BN401" s="2"/>
    </row>
    <row r="402" spans="4:66" customFormat="1" x14ac:dyDescent="0.3">
      <c r="D402" s="201"/>
      <c r="E402" s="201"/>
      <c r="F402" s="2"/>
      <c r="G402" s="201"/>
      <c r="H402" s="2"/>
      <c r="I402" s="201"/>
      <c r="J402" s="2"/>
      <c r="K402" s="201"/>
      <c r="L402" s="201"/>
      <c r="M402" s="2"/>
      <c r="N402" s="201"/>
      <c r="O402" s="2"/>
      <c r="P402" s="201"/>
      <c r="Q402" s="2"/>
      <c r="R402" s="2"/>
      <c r="S402" s="201"/>
      <c r="T402" s="2"/>
      <c r="U402" s="201"/>
      <c r="V402" s="233"/>
      <c r="W402" s="201"/>
      <c r="X402" s="2"/>
      <c r="Y402" s="201"/>
      <c r="AL402" s="2"/>
      <c r="AM402" s="2"/>
      <c r="AN402" s="2"/>
      <c r="AO402" s="2"/>
      <c r="AP402" s="2"/>
      <c r="AQ402" s="2"/>
      <c r="AR402" s="2"/>
      <c r="AS402" s="2"/>
      <c r="AT402" s="201"/>
      <c r="AU402" s="2"/>
      <c r="AV402" s="2"/>
      <c r="AW402" s="2"/>
      <c r="AX402" s="2"/>
      <c r="AY402" s="2"/>
      <c r="AZ402" s="2"/>
      <c r="BA402" s="2"/>
      <c r="BB402" s="2"/>
      <c r="BC402" s="2"/>
      <c r="BD402" s="2"/>
      <c r="BE402" s="2"/>
      <c r="BF402" s="2"/>
      <c r="BG402" s="2"/>
      <c r="BH402" s="2"/>
      <c r="BI402" s="2"/>
      <c r="BJ402" s="2"/>
      <c r="BK402" s="2"/>
      <c r="BL402" s="2"/>
      <c r="BM402" s="2"/>
      <c r="BN402" s="2"/>
    </row>
    <row r="403" spans="4:66" customFormat="1" x14ac:dyDescent="0.3">
      <c r="D403" s="201"/>
      <c r="E403" s="201"/>
      <c r="F403" s="2"/>
      <c r="G403" s="201"/>
      <c r="H403" s="2"/>
      <c r="I403" s="201"/>
      <c r="J403" s="2"/>
      <c r="K403" s="201"/>
      <c r="L403" s="201"/>
      <c r="M403" s="2"/>
      <c r="N403" s="201"/>
      <c r="O403" s="2"/>
      <c r="P403" s="201"/>
      <c r="Q403" s="2"/>
      <c r="R403" s="2"/>
      <c r="S403" s="201"/>
      <c r="T403" s="2"/>
      <c r="U403" s="201"/>
      <c r="V403" s="233"/>
      <c r="W403" s="201"/>
      <c r="X403" s="2"/>
      <c r="Y403" s="201"/>
      <c r="AL403" s="2"/>
      <c r="AM403" s="2"/>
      <c r="AN403" s="2"/>
      <c r="AO403" s="2"/>
      <c r="AP403" s="2"/>
      <c r="AQ403" s="2"/>
      <c r="AR403" s="2"/>
      <c r="AS403" s="2"/>
      <c r="AT403" s="201"/>
      <c r="AU403" s="2"/>
      <c r="AV403" s="2"/>
      <c r="AW403" s="2"/>
      <c r="AX403" s="2"/>
      <c r="AY403" s="2"/>
      <c r="AZ403" s="2"/>
      <c r="BA403" s="2"/>
      <c r="BB403" s="2"/>
      <c r="BC403" s="2"/>
      <c r="BD403" s="2"/>
      <c r="BE403" s="2"/>
      <c r="BF403" s="2"/>
      <c r="BG403" s="2"/>
      <c r="BH403" s="2"/>
      <c r="BI403" s="2"/>
      <c r="BJ403" s="2"/>
      <c r="BK403" s="2"/>
      <c r="BL403" s="2"/>
      <c r="BM403" s="2"/>
      <c r="BN403" s="2"/>
    </row>
    <row r="404" spans="4:66" customFormat="1" x14ac:dyDescent="0.3">
      <c r="D404" s="201"/>
      <c r="E404" s="201"/>
      <c r="F404" s="2"/>
      <c r="G404" s="201"/>
      <c r="H404" s="2"/>
      <c r="I404" s="201"/>
      <c r="J404" s="2"/>
      <c r="K404" s="201"/>
      <c r="L404" s="201"/>
      <c r="M404" s="2"/>
      <c r="N404" s="201"/>
      <c r="O404" s="2"/>
      <c r="P404" s="201"/>
      <c r="Q404" s="2"/>
      <c r="R404" s="2"/>
      <c r="S404" s="201"/>
      <c r="T404" s="2"/>
      <c r="U404" s="201"/>
      <c r="V404" s="233"/>
      <c r="W404" s="201"/>
      <c r="X404" s="2"/>
      <c r="Y404" s="201"/>
      <c r="AL404" s="2"/>
      <c r="AM404" s="2"/>
      <c r="AN404" s="2"/>
      <c r="AO404" s="2"/>
      <c r="AP404" s="2"/>
      <c r="AQ404" s="2"/>
      <c r="AR404" s="2"/>
      <c r="AS404" s="2"/>
      <c r="AT404" s="201"/>
      <c r="AU404" s="2"/>
      <c r="AV404" s="2"/>
      <c r="AW404" s="2"/>
      <c r="AX404" s="2"/>
      <c r="AY404" s="2"/>
      <c r="AZ404" s="2"/>
      <c r="BA404" s="2"/>
      <c r="BB404" s="2"/>
      <c r="BC404" s="2"/>
      <c r="BD404" s="2"/>
      <c r="BE404" s="2"/>
      <c r="BF404" s="2"/>
      <c r="BG404" s="2"/>
      <c r="BH404" s="2"/>
      <c r="BI404" s="2"/>
      <c r="BJ404" s="2"/>
      <c r="BK404" s="2"/>
      <c r="BL404" s="2"/>
      <c r="BM404" s="2"/>
      <c r="BN404" s="2"/>
    </row>
    <row r="405" spans="4:66" customFormat="1" x14ac:dyDescent="0.3">
      <c r="D405" s="201"/>
      <c r="E405" s="201"/>
      <c r="F405" s="2"/>
      <c r="G405" s="201"/>
      <c r="H405" s="2"/>
      <c r="I405" s="201"/>
      <c r="J405" s="2"/>
      <c r="K405" s="201"/>
      <c r="L405" s="201"/>
      <c r="M405" s="2"/>
      <c r="N405" s="201"/>
      <c r="O405" s="2"/>
      <c r="P405" s="201"/>
      <c r="Q405" s="2"/>
      <c r="R405" s="2"/>
      <c r="S405" s="201"/>
      <c r="T405" s="2"/>
      <c r="U405" s="201"/>
      <c r="V405" s="233"/>
      <c r="W405" s="201"/>
      <c r="X405" s="2"/>
      <c r="Y405" s="201"/>
      <c r="AL405" s="2"/>
      <c r="AM405" s="2"/>
      <c r="AN405" s="2"/>
      <c r="AO405" s="2"/>
      <c r="AP405" s="2"/>
      <c r="AQ405" s="2"/>
      <c r="AR405" s="2"/>
      <c r="AS405" s="2"/>
      <c r="AT405" s="201"/>
      <c r="AU405" s="2"/>
      <c r="AV405" s="2"/>
      <c r="AW405" s="2"/>
      <c r="AX405" s="2"/>
      <c r="AY405" s="2"/>
      <c r="AZ405" s="2"/>
      <c r="BA405" s="2"/>
      <c r="BB405" s="2"/>
      <c r="BC405" s="2"/>
      <c r="BD405" s="2"/>
      <c r="BE405" s="2"/>
      <c r="BF405" s="2"/>
      <c r="BG405" s="2"/>
      <c r="BH405" s="2"/>
      <c r="BI405" s="2"/>
      <c r="BJ405" s="2"/>
      <c r="BK405" s="2"/>
      <c r="BL405" s="2"/>
      <c r="BM405" s="2"/>
      <c r="BN405" s="2"/>
    </row>
    <row r="406" spans="4:66" customFormat="1" x14ac:dyDescent="0.3">
      <c r="D406" s="201"/>
      <c r="E406" s="201"/>
      <c r="F406" s="2"/>
      <c r="G406" s="201"/>
      <c r="H406" s="2"/>
      <c r="I406" s="201"/>
      <c r="J406" s="2"/>
      <c r="K406" s="201"/>
      <c r="L406" s="201"/>
      <c r="M406" s="2"/>
      <c r="N406" s="201"/>
      <c r="O406" s="2"/>
      <c r="P406" s="201"/>
      <c r="Q406" s="2"/>
      <c r="R406" s="2"/>
      <c r="S406" s="201"/>
      <c r="T406" s="2"/>
      <c r="U406" s="201"/>
      <c r="V406" s="233"/>
      <c r="W406" s="201"/>
      <c r="X406" s="2"/>
      <c r="Y406" s="201"/>
      <c r="AL406" s="2"/>
      <c r="AM406" s="2"/>
      <c r="AN406" s="2"/>
      <c r="AO406" s="2"/>
      <c r="AP406" s="2"/>
      <c r="AQ406" s="2"/>
      <c r="AR406" s="2"/>
      <c r="AS406" s="2"/>
      <c r="AT406" s="201"/>
      <c r="AU406" s="2"/>
      <c r="AV406" s="2"/>
      <c r="AW406" s="2"/>
      <c r="AX406" s="2"/>
      <c r="AY406" s="2"/>
      <c r="AZ406" s="2"/>
      <c r="BA406" s="2"/>
      <c r="BB406" s="2"/>
      <c r="BC406" s="2"/>
      <c r="BD406" s="2"/>
      <c r="BE406" s="2"/>
      <c r="BF406" s="2"/>
      <c r="BG406" s="2"/>
      <c r="BH406" s="2"/>
      <c r="BI406" s="2"/>
      <c r="BJ406" s="2"/>
      <c r="BK406" s="2"/>
      <c r="BL406" s="2"/>
      <c r="BM406" s="2"/>
      <c r="BN406" s="2"/>
    </row>
    <row r="407" spans="4:66" customFormat="1" x14ac:dyDescent="0.3">
      <c r="D407" s="201"/>
      <c r="E407" s="201"/>
      <c r="F407" s="2"/>
      <c r="G407" s="201"/>
      <c r="H407" s="2"/>
      <c r="I407" s="201"/>
      <c r="J407" s="2"/>
      <c r="K407" s="201"/>
      <c r="L407" s="201"/>
      <c r="M407" s="2"/>
      <c r="N407" s="201"/>
      <c r="O407" s="2"/>
      <c r="P407" s="201"/>
      <c r="Q407" s="2"/>
      <c r="R407" s="2"/>
      <c r="S407" s="201"/>
      <c r="T407" s="2"/>
      <c r="U407" s="201"/>
      <c r="V407" s="233"/>
      <c r="W407" s="201"/>
      <c r="X407" s="2"/>
      <c r="Y407" s="201"/>
      <c r="AL407" s="2"/>
      <c r="AM407" s="2"/>
      <c r="AN407" s="2"/>
      <c r="AO407" s="2"/>
      <c r="AP407" s="2"/>
      <c r="AQ407" s="2"/>
      <c r="AR407" s="2"/>
      <c r="AS407" s="2"/>
      <c r="AT407" s="201"/>
      <c r="AU407" s="2"/>
      <c r="AV407" s="2"/>
      <c r="AW407" s="2"/>
      <c r="AX407" s="2"/>
      <c r="AY407" s="2"/>
      <c r="AZ407" s="2"/>
      <c r="BA407" s="2"/>
      <c r="BB407" s="2"/>
      <c r="BC407" s="2"/>
      <c r="BD407" s="2"/>
      <c r="BE407" s="2"/>
      <c r="BF407" s="2"/>
      <c r="BG407" s="2"/>
      <c r="BH407" s="2"/>
      <c r="BI407" s="2"/>
      <c r="BJ407" s="2"/>
      <c r="BK407" s="2"/>
      <c r="BL407" s="2"/>
      <c r="BM407" s="2"/>
      <c r="BN407" s="2"/>
    </row>
    <row r="408" spans="4:66" customFormat="1" x14ac:dyDescent="0.3">
      <c r="D408" s="201"/>
      <c r="E408" s="201"/>
      <c r="F408" s="2"/>
      <c r="G408" s="201"/>
      <c r="H408" s="2"/>
      <c r="I408" s="201"/>
      <c r="J408" s="2"/>
      <c r="K408" s="201"/>
      <c r="L408" s="201"/>
      <c r="M408" s="2"/>
      <c r="N408" s="201"/>
      <c r="O408" s="2"/>
      <c r="P408" s="201"/>
      <c r="Q408" s="2"/>
      <c r="R408" s="2"/>
      <c r="S408" s="201"/>
      <c r="T408" s="2"/>
      <c r="U408" s="201"/>
      <c r="V408" s="233"/>
      <c r="W408" s="201"/>
      <c r="X408" s="2"/>
      <c r="Y408" s="201"/>
      <c r="AL408" s="2"/>
      <c r="AM408" s="2"/>
      <c r="AN408" s="2"/>
      <c r="AO408" s="2"/>
      <c r="AP408" s="2"/>
      <c r="AQ408" s="2"/>
      <c r="AR408" s="2"/>
      <c r="AS408" s="2"/>
      <c r="AT408" s="201"/>
      <c r="AU408" s="2"/>
      <c r="AV408" s="2"/>
      <c r="AW408" s="2"/>
      <c r="AX408" s="2"/>
      <c r="AY408" s="2"/>
      <c r="AZ408" s="2"/>
      <c r="BA408" s="2"/>
      <c r="BB408" s="2"/>
      <c r="BC408" s="2"/>
      <c r="BD408" s="2"/>
      <c r="BE408" s="2"/>
      <c r="BF408" s="2"/>
      <c r="BG408" s="2"/>
      <c r="BH408" s="2"/>
      <c r="BI408" s="2"/>
      <c r="BJ408" s="2"/>
      <c r="BK408" s="2"/>
      <c r="BL408" s="2"/>
      <c r="BM408" s="2"/>
      <c r="BN408" s="2"/>
    </row>
    <row r="409" spans="4:66" customFormat="1" x14ac:dyDescent="0.3">
      <c r="D409" s="201"/>
      <c r="E409" s="201"/>
      <c r="F409" s="2"/>
      <c r="G409" s="201"/>
      <c r="H409" s="2"/>
      <c r="I409" s="201"/>
      <c r="J409" s="2"/>
      <c r="K409" s="201"/>
      <c r="L409" s="201"/>
      <c r="M409" s="2"/>
      <c r="N409" s="201"/>
      <c r="O409" s="2"/>
      <c r="P409" s="201"/>
      <c r="Q409" s="2"/>
      <c r="R409" s="2"/>
      <c r="S409" s="201"/>
      <c r="T409" s="2"/>
      <c r="U409" s="201"/>
      <c r="V409" s="233"/>
      <c r="W409" s="201"/>
      <c r="X409" s="2"/>
      <c r="Y409" s="201"/>
      <c r="AL409" s="2"/>
      <c r="AM409" s="2"/>
      <c r="AN409" s="2"/>
      <c r="AO409" s="2"/>
      <c r="AP409" s="2"/>
      <c r="AQ409" s="2"/>
      <c r="AR409" s="2"/>
      <c r="AS409" s="2"/>
      <c r="AT409" s="201"/>
      <c r="AU409" s="2"/>
      <c r="AV409" s="2"/>
      <c r="AW409" s="2"/>
      <c r="AX409" s="2"/>
      <c r="AY409" s="2"/>
      <c r="AZ409" s="2"/>
      <c r="BA409" s="2"/>
      <c r="BB409" s="2"/>
      <c r="BC409" s="2"/>
      <c r="BD409" s="2"/>
      <c r="BE409" s="2"/>
      <c r="BF409" s="2"/>
      <c r="BG409" s="2"/>
      <c r="BH409" s="2"/>
      <c r="BI409" s="2"/>
      <c r="BJ409" s="2"/>
      <c r="BK409" s="2"/>
      <c r="BL409" s="2"/>
      <c r="BM409" s="2"/>
      <c r="BN409" s="2"/>
    </row>
    <row r="410" spans="4:66" customFormat="1" x14ac:dyDescent="0.3">
      <c r="D410" s="201"/>
      <c r="E410" s="201"/>
      <c r="F410" s="2"/>
      <c r="G410" s="201"/>
      <c r="H410" s="2"/>
      <c r="I410" s="201"/>
      <c r="J410" s="2"/>
      <c r="K410" s="201"/>
      <c r="L410" s="201"/>
      <c r="M410" s="2"/>
      <c r="N410" s="201"/>
      <c r="O410" s="2"/>
      <c r="P410" s="201"/>
      <c r="Q410" s="2"/>
      <c r="R410" s="2"/>
      <c r="S410" s="201"/>
      <c r="T410" s="2"/>
      <c r="U410" s="201"/>
      <c r="V410" s="233"/>
      <c r="W410" s="201"/>
      <c r="X410" s="2"/>
      <c r="Y410" s="201"/>
      <c r="AL410" s="2"/>
      <c r="AM410" s="2"/>
      <c r="AN410" s="2"/>
      <c r="AO410" s="2"/>
      <c r="AP410" s="2"/>
      <c r="AQ410" s="2"/>
      <c r="AR410" s="2"/>
      <c r="AS410" s="2"/>
      <c r="AT410" s="201"/>
      <c r="AU410" s="2"/>
      <c r="AV410" s="2"/>
      <c r="AW410" s="2"/>
      <c r="AX410" s="2"/>
      <c r="AY410" s="2"/>
      <c r="AZ410" s="2"/>
      <c r="BA410" s="2"/>
      <c r="BB410" s="2"/>
      <c r="BC410" s="2"/>
      <c r="BD410" s="2"/>
      <c r="BE410" s="2"/>
      <c r="BF410" s="2"/>
      <c r="BG410" s="2"/>
      <c r="BH410" s="2"/>
      <c r="BI410" s="2"/>
      <c r="BJ410" s="2"/>
      <c r="BK410" s="2"/>
      <c r="BL410" s="2"/>
      <c r="BM410" s="2"/>
      <c r="BN410" s="2"/>
    </row>
    <row r="411" spans="4:66" customFormat="1" x14ac:dyDescent="0.3">
      <c r="D411" s="201"/>
      <c r="E411" s="201"/>
      <c r="F411" s="2"/>
      <c r="G411" s="201"/>
      <c r="H411" s="2"/>
      <c r="I411" s="201"/>
      <c r="J411" s="2"/>
      <c r="K411" s="201"/>
      <c r="L411" s="201"/>
      <c r="M411" s="2"/>
      <c r="N411" s="201"/>
      <c r="O411" s="2"/>
      <c r="P411" s="201"/>
      <c r="Q411" s="2"/>
      <c r="R411" s="2"/>
      <c r="S411" s="201"/>
      <c r="T411" s="2"/>
      <c r="U411" s="201"/>
      <c r="V411" s="233"/>
      <c r="W411" s="201"/>
      <c r="X411" s="2"/>
      <c r="Y411" s="201"/>
      <c r="AL411" s="2"/>
      <c r="AM411" s="2"/>
      <c r="AN411" s="2"/>
      <c r="AO411" s="2"/>
      <c r="AP411" s="2"/>
      <c r="AQ411" s="2"/>
      <c r="AR411" s="2"/>
      <c r="AS411" s="2"/>
      <c r="AT411" s="201"/>
      <c r="AU411" s="2"/>
      <c r="AV411" s="2"/>
      <c r="AW411" s="2"/>
      <c r="AX411" s="2"/>
      <c r="AY411" s="2"/>
      <c r="AZ411" s="2"/>
      <c r="BA411" s="2"/>
      <c r="BB411" s="2"/>
      <c r="BC411" s="2"/>
      <c r="BD411" s="2"/>
      <c r="BE411" s="2"/>
      <c r="BF411" s="2"/>
      <c r="BG411" s="2"/>
      <c r="BH411" s="2"/>
      <c r="BI411" s="2"/>
      <c r="BJ411" s="2"/>
      <c r="BK411" s="2"/>
      <c r="BL411" s="2"/>
      <c r="BM411" s="2"/>
      <c r="BN411" s="2"/>
    </row>
    <row r="412" spans="4:66" customFormat="1" x14ac:dyDescent="0.3">
      <c r="D412" s="201"/>
      <c r="E412" s="201"/>
      <c r="F412" s="2"/>
      <c r="G412" s="201"/>
      <c r="H412" s="2"/>
      <c r="I412" s="201"/>
      <c r="J412" s="2"/>
      <c r="K412" s="201"/>
      <c r="L412" s="201"/>
      <c r="M412" s="2"/>
      <c r="N412" s="201"/>
      <c r="O412" s="2"/>
      <c r="P412" s="201"/>
      <c r="Q412" s="2"/>
      <c r="R412" s="2"/>
      <c r="S412" s="201"/>
      <c r="T412" s="2"/>
      <c r="U412" s="201"/>
      <c r="V412" s="233"/>
      <c r="W412" s="201"/>
      <c r="X412" s="2"/>
      <c r="Y412" s="201"/>
      <c r="AL412" s="2"/>
      <c r="AM412" s="2"/>
      <c r="AN412" s="2"/>
      <c r="AO412" s="2"/>
      <c r="AP412" s="2"/>
      <c r="AQ412" s="2"/>
      <c r="AR412" s="2"/>
      <c r="AS412" s="2"/>
      <c r="AT412" s="201"/>
      <c r="AU412" s="2"/>
      <c r="AV412" s="2"/>
      <c r="AW412" s="2"/>
      <c r="AX412" s="2"/>
      <c r="AY412" s="2"/>
      <c r="AZ412" s="2"/>
      <c r="BA412" s="2"/>
      <c r="BB412" s="2"/>
      <c r="BC412" s="2"/>
      <c r="BD412" s="2"/>
      <c r="BE412" s="2"/>
      <c r="BF412" s="2"/>
      <c r="BG412" s="2"/>
      <c r="BH412" s="2"/>
      <c r="BI412" s="2"/>
      <c r="BJ412" s="2"/>
      <c r="BK412" s="2"/>
      <c r="BL412" s="2"/>
      <c r="BM412" s="2"/>
      <c r="BN412" s="2"/>
    </row>
    <row r="413" spans="4:66" customFormat="1" x14ac:dyDescent="0.3">
      <c r="D413" s="201"/>
      <c r="E413" s="201"/>
      <c r="F413" s="2"/>
      <c r="G413" s="201"/>
      <c r="H413" s="2"/>
      <c r="I413" s="201"/>
      <c r="J413" s="2"/>
      <c r="K413" s="201"/>
      <c r="L413" s="201"/>
      <c r="M413" s="2"/>
      <c r="N413" s="201"/>
      <c r="O413" s="2"/>
      <c r="P413" s="201"/>
      <c r="Q413" s="2"/>
      <c r="R413" s="2"/>
      <c r="S413" s="201"/>
      <c r="T413" s="2"/>
      <c r="U413" s="201"/>
      <c r="V413" s="233"/>
      <c r="W413" s="201"/>
      <c r="X413" s="2"/>
      <c r="Y413" s="201"/>
      <c r="AL413" s="2"/>
      <c r="AM413" s="2"/>
      <c r="AN413" s="2"/>
      <c r="AO413" s="2"/>
      <c r="AP413" s="2"/>
      <c r="AQ413" s="2"/>
      <c r="AR413" s="2"/>
      <c r="AS413" s="2"/>
      <c r="AT413" s="201"/>
      <c r="AU413" s="2"/>
      <c r="AV413" s="2"/>
      <c r="AW413" s="2"/>
      <c r="AX413" s="2"/>
      <c r="AY413" s="2"/>
      <c r="AZ413" s="2"/>
      <c r="BA413" s="2"/>
      <c r="BB413" s="2"/>
      <c r="BC413" s="2"/>
      <c r="BD413" s="2"/>
      <c r="BE413" s="2"/>
      <c r="BF413" s="2"/>
      <c r="BG413" s="2"/>
      <c r="BH413" s="2"/>
      <c r="BI413" s="2"/>
      <c r="BJ413" s="2"/>
      <c r="BK413" s="2"/>
      <c r="BL413" s="2"/>
      <c r="BM413" s="2"/>
      <c r="BN413" s="2"/>
    </row>
    <row r="414" spans="4:66" customFormat="1" x14ac:dyDescent="0.3">
      <c r="D414" s="201"/>
      <c r="E414" s="201"/>
      <c r="F414" s="2"/>
      <c r="G414" s="201"/>
      <c r="H414" s="2"/>
      <c r="I414" s="201"/>
      <c r="J414" s="2"/>
      <c r="K414" s="201"/>
      <c r="L414" s="201"/>
      <c r="M414" s="2"/>
      <c r="N414" s="201"/>
      <c r="O414" s="2"/>
      <c r="P414" s="201"/>
      <c r="Q414" s="2"/>
      <c r="R414" s="2"/>
      <c r="S414" s="201"/>
      <c r="T414" s="2"/>
      <c r="U414" s="201"/>
      <c r="V414" s="233"/>
      <c r="W414" s="201"/>
      <c r="X414" s="2"/>
      <c r="Y414" s="201"/>
      <c r="AL414" s="2"/>
      <c r="AM414" s="2"/>
      <c r="AN414" s="2"/>
      <c r="AO414" s="2"/>
      <c r="AP414" s="2"/>
      <c r="AQ414" s="2"/>
      <c r="AR414" s="2"/>
      <c r="AS414" s="2"/>
      <c r="AT414" s="201"/>
      <c r="AU414" s="2"/>
      <c r="AV414" s="2"/>
      <c r="AW414" s="2"/>
      <c r="AX414" s="2"/>
      <c r="AY414" s="2"/>
      <c r="AZ414" s="2"/>
      <c r="BA414" s="2"/>
      <c r="BB414" s="2"/>
      <c r="BC414" s="2"/>
      <c r="BD414" s="2"/>
      <c r="BE414" s="2"/>
      <c r="BF414" s="2"/>
      <c r="BG414" s="2"/>
      <c r="BH414" s="2"/>
      <c r="BI414" s="2"/>
      <c r="BJ414" s="2"/>
      <c r="BK414" s="2"/>
      <c r="BL414" s="2"/>
      <c r="BM414" s="2"/>
      <c r="BN414" s="2"/>
    </row>
    <row r="415" spans="4:66" customFormat="1" x14ac:dyDescent="0.3">
      <c r="D415" s="201"/>
      <c r="E415" s="201"/>
      <c r="F415" s="2"/>
      <c r="G415" s="201"/>
      <c r="H415" s="2"/>
      <c r="I415" s="201"/>
      <c r="J415" s="2"/>
      <c r="K415" s="201"/>
      <c r="L415" s="201"/>
      <c r="M415" s="2"/>
      <c r="N415" s="201"/>
      <c r="O415" s="2"/>
      <c r="P415" s="201"/>
      <c r="Q415" s="2"/>
      <c r="R415" s="2"/>
      <c r="S415" s="201"/>
      <c r="T415" s="2"/>
      <c r="U415" s="201"/>
      <c r="V415" s="233"/>
      <c r="W415" s="201"/>
      <c r="X415" s="2"/>
      <c r="Y415" s="201"/>
      <c r="AL415" s="2"/>
      <c r="AM415" s="2"/>
      <c r="AN415" s="2"/>
      <c r="AO415" s="2"/>
      <c r="AP415" s="2"/>
      <c r="AQ415" s="2"/>
      <c r="AR415" s="2"/>
      <c r="AS415" s="2"/>
      <c r="AT415" s="201"/>
      <c r="AU415" s="2"/>
      <c r="AV415" s="2"/>
      <c r="AW415" s="2"/>
      <c r="AX415" s="2"/>
      <c r="AY415" s="2"/>
      <c r="AZ415" s="2"/>
      <c r="BA415" s="2"/>
      <c r="BB415" s="2"/>
      <c r="BC415" s="2"/>
      <c r="BD415" s="2"/>
      <c r="BE415" s="2"/>
      <c r="BF415" s="2"/>
      <c r="BG415" s="2"/>
      <c r="BH415" s="2"/>
      <c r="BI415" s="2"/>
      <c r="BJ415" s="2"/>
      <c r="BK415" s="2"/>
      <c r="BL415" s="2"/>
      <c r="BM415" s="2"/>
      <c r="BN415" s="2"/>
    </row>
    <row r="416" spans="4:66" customFormat="1" x14ac:dyDescent="0.3">
      <c r="D416" s="201"/>
      <c r="E416" s="201"/>
      <c r="F416" s="2"/>
      <c r="G416" s="201"/>
      <c r="H416" s="2"/>
      <c r="I416" s="201"/>
      <c r="J416" s="2"/>
      <c r="K416" s="201"/>
      <c r="L416" s="201"/>
      <c r="M416" s="2"/>
      <c r="N416" s="201"/>
      <c r="O416" s="2"/>
      <c r="P416" s="201"/>
      <c r="Q416" s="2"/>
      <c r="R416" s="2"/>
      <c r="S416" s="201"/>
      <c r="T416" s="2"/>
      <c r="U416" s="201"/>
      <c r="V416" s="233"/>
      <c r="W416" s="201"/>
      <c r="X416" s="2"/>
      <c r="Y416" s="201"/>
      <c r="AL416" s="2"/>
      <c r="AM416" s="2"/>
      <c r="AN416" s="2"/>
      <c r="AO416" s="2"/>
      <c r="AP416" s="2"/>
      <c r="AQ416" s="2"/>
      <c r="AR416" s="2"/>
      <c r="AS416" s="2"/>
      <c r="AT416" s="201"/>
      <c r="AU416" s="2"/>
      <c r="AV416" s="2"/>
      <c r="AW416" s="2"/>
      <c r="AX416" s="2"/>
      <c r="AY416" s="2"/>
      <c r="AZ416" s="2"/>
      <c r="BA416" s="2"/>
      <c r="BB416" s="2"/>
      <c r="BC416" s="2"/>
      <c r="BD416" s="2"/>
      <c r="BE416" s="2"/>
      <c r="BF416" s="2"/>
      <c r="BG416" s="2"/>
      <c r="BH416" s="2"/>
      <c r="BI416" s="2"/>
      <c r="BJ416" s="2"/>
      <c r="BK416" s="2"/>
      <c r="BL416" s="2"/>
      <c r="BM416" s="2"/>
      <c r="BN416" s="2"/>
    </row>
    <row r="417" spans="4:66" customFormat="1" x14ac:dyDescent="0.3">
      <c r="D417" s="201"/>
      <c r="E417" s="201"/>
      <c r="F417" s="2"/>
      <c r="G417" s="201"/>
      <c r="H417" s="2"/>
      <c r="I417" s="201"/>
      <c r="J417" s="2"/>
      <c r="K417" s="201"/>
      <c r="L417" s="201"/>
      <c r="M417" s="2"/>
      <c r="N417" s="201"/>
      <c r="O417" s="2"/>
      <c r="P417" s="201"/>
      <c r="Q417" s="2"/>
      <c r="R417" s="2"/>
      <c r="S417" s="201"/>
      <c r="T417" s="2"/>
      <c r="U417" s="201"/>
      <c r="V417" s="233"/>
      <c r="W417" s="201"/>
      <c r="X417" s="2"/>
      <c r="Y417" s="201"/>
      <c r="AL417" s="2"/>
      <c r="AM417" s="2"/>
      <c r="AN417" s="2"/>
      <c r="AO417" s="2"/>
      <c r="AP417" s="2"/>
      <c r="AQ417" s="2"/>
      <c r="AR417" s="2"/>
      <c r="AS417" s="2"/>
      <c r="AT417" s="201"/>
      <c r="AU417" s="2"/>
      <c r="AV417" s="2"/>
      <c r="AW417" s="2"/>
      <c r="AX417" s="2"/>
      <c r="AY417" s="2"/>
      <c r="AZ417" s="2"/>
      <c r="BA417" s="2"/>
      <c r="BB417" s="2"/>
      <c r="BC417" s="2"/>
      <c r="BD417" s="2"/>
      <c r="BE417" s="2"/>
      <c r="BF417" s="2"/>
      <c r="BG417" s="2"/>
      <c r="BH417" s="2"/>
      <c r="BI417" s="2"/>
      <c r="BJ417" s="2"/>
      <c r="BK417" s="2"/>
      <c r="BL417" s="2"/>
      <c r="BM417" s="2"/>
      <c r="BN417" s="2"/>
    </row>
    <row r="418" spans="4:66" customFormat="1" x14ac:dyDescent="0.3">
      <c r="D418" s="201"/>
      <c r="E418" s="201"/>
      <c r="F418" s="2"/>
      <c r="G418" s="201"/>
      <c r="H418" s="2"/>
      <c r="I418" s="201"/>
      <c r="J418" s="2"/>
      <c r="K418" s="201"/>
      <c r="L418" s="201"/>
      <c r="M418" s="2"/>
      <c r="N418" s="201"/>
      <c r="O418" s="2"/>
      <c r="P418" s="201"/>
      <c r="Q418" s="2"/>
      <c r="R418" s="2"/>
      <c r="S418" s="201"/>
      <c r="T418" s="2"/>
      <c r="U418" s="201"/>
      <c r="V418" s="233"/>
      <c r="W418" s="201"/>
      <c r="X418" s="2"/>
      <c r="Y418" s="201"/>
      <c r="AL418" s="2"/>
      <c r="AM418" s="2"/>
      <c r="AN418" s="2"/>
      <c r="AO418" s="2"/>
      <c r="AP418" s="2"/>
      <c r="AQ418" s="2"/>
      <c r="AR418" s="2"/>
      <c r="AS418" s="2"/>
      <c r="AT418" s="201"/>
      <c r="AU418" s="2"/>
      <c r="AV418" s="2"/>
      <c r="AW418" s="2"/>
      <c r="AX418" s="2"/>
      <c r="AY418" s="2"/>
      <c r="AZ418" s="2"/>
      <c r="BA418" s="2"/>
      <c r="BB418" s="2"/>
      <c r="BC418" s="2"/>
      <c r="BD418" s="2"/>
      <c r="BE418" s="2"/>
      <c r="BF418" s="2"/>
      <c r="BG418" s="2"/>
      <c r="BH418" s="2"/>
      <c r="BI418" s="2"/>
      <c r="BJ418" s="2"/>
      <c r="BK418" s="2"/>
      <c r="BL418" s="2"/>
      <c r="BM418" s="2"/>
      <c r="BN418" s="2"/>
    </row>
    <row r="419" spans="4:66" customFormat="1" x14ac:dyDescent="0.3">
      <c r="D419" s="201"/>
      <c r="E419" s="201"/>
      <c r="F419" s="2"/>
      <c r="G419" s="201"/>
      <c r="H419" s="2"/>
      <c r="I419" s="201"/>
      <c r="J419" s="2"/>
      <c r="K419" s="201"/>
      <c r="L419" s="201"/>
      <c r="M419" s="2"/>
      <c r="N419" s="201"/>
      <c r="O419" s="2"/>
      <c r="P419" s="201"/>
      <c r="Q419" s="2"/>
      <c r="R419" s="2"/>
      <c r="S419" s="201"/>
      <c r="T419" s="2"/>
      <c r="U419" s="201"/>
      <c r="V419" s="233"/>
      <c r="W419" s="201"/>
      <c r="X419" s="2"/>
      <c r="Y419" s="201"/>
      <c r="AL419" s="2"/>
      <c r="AM419" s="2"/>
      <c r="AN419" s="2"/>
      <c r="AO419" s="2"/>
      <c r="AP419" s="2"/>
      <c r="AQ419" s="2"/>
      <c r="AR419" s="2"/>
      <c r="AS419" s="2"/>
      <c r="AT419" s="201"/>
      <c r="AU419" s="2"/>
      <c r="AV419" s="2"/>
      <c r="AW419" s="2"/>
      <c r="AX419" s="2"/>
      <c r="AY419" s="2"/>
      <c r="AZ419" s="2"/>
      <c r="BA419" s="2"/>
      <c r="BB419" s="2"/>
      <c r="BC419" s="2"/>
      <c r="BD419" s="2"/>
      <c r="BE419" s="2"/>
      <c r="BF419" s="2"/>
      <c r="BG419" s="2"/>
      <c r="BH419" s="2"/>
      <c r="BI419" s="2"/>
      <c r="BJ419" s="2"/>
      <c r="BK419" s="2"/>
      <c r="BL419" s="2"/>
      <c r="BM419" s="2"/>
      <c r="BN419" s="2"/>
    </row>
    <row r="420" spans="4:66" customFormat="1" x14ac:dyDescent="0.3">
      <c r="D420" s="201"/>
      <c r="E420" s="201"/>
      <c r="F420" s="2"/>
      <c r="G420" s="201"/>
      <c r="H420" s="2"/>
      <c r="I420" s="201"/>
      <c r="J420" s="2"/>
      <c r="K420" s="201"/>
      <c r="L420" s="201"/>
      <c r="M420" s="2"/>
      <c r="N420" s="201"/>
      <c r="O420" s="2"/>
      <c r="P420" s="201"/>
      <c r="Q420" s="2"/>
      <c r="R420" s="2"/>
      <c r="S420" s="201"/>
      <c r="T420" s="2"/>
      <c r="U420" s="201"/>
      <c r="V420" s="233"/>
      <c r="W420" s="201"/>
      <c r="X420" s="2"/>
      <c r="Y420" s="201"/>
      <c r="AL420" s="2"/>
      <c r="AM420" s="2"/>
      <c r="AN420" s="2"/>
      <c r="AO420" s="2"/>
      <c r="AP420" s="2"/>
      <c r="AQ420" s="2"/>
      <c r="AR420" s="2"/>
      <c r="AS420" s="2"/>
      <c r="AT420" s="201"/>
      <c r="AU420" s="2"/>
      <c r="AV420" s="2"/>
      <c r="AW420" s="2"/>
      <c r="AX420" s="2"/>
      <c r="AY420" s="2"/>
      <c r="AZ420" s="2"/>
      <c r="BA420" s="2"/>
      <c r="BB420" s="2"/>
      <c r="BC420" s="2"/>
      <c r="BD420" s="2"/>
      <c r="BE420" s="2"/>
      <c r="BF420" s="2"/>
      <c r="BG420" s="2"/>
      <c r="BH420" s="2"/>
      <c r="BI420" s="2"/>
      <c r="BJ420" s="2"/>
      <c r="BK420" s="2"/>
      <c r="BL420" s="2"/>
      <c r="BM420" s="2"/>
      <c r="BN420" s="2"/>
    </row>
    <row r="421" spans="4:66" customFormat="1" x14ac:dyDescent="0.3">
      <c r="D421" s="201"/>
      <c r="E421" s="201"/>
      <c r="F421" s="2"/>
      <c r="G421" s="201"/>
      <c r="H421" s="2"/>
      <c r="I421" s="201"/>
      <c r="J421" s="2"/>
      <c r="K421" s="201"/>
      <c r="L421" s="201"/>
      <c r="M421" s="2"/>
      <c r="N421" s="201"/>
      <c r="O421" s="2"/>
      <c r="P421" s="201"/>
      <c r="Q421" s="2"/>
      <c r="R421" s="2"/>
      <c r="S421" s="201"/>
      <c r="T421" s="2"/>
      <c r="U421" s="201"/>
      <c r="V421" s="233"/>
      <c r="W421" s="201"/>
      <c r="X421" s="2"/>
      <c r="Y421" s="201"/>
      <c r="AL421" s="2"/>
      <c r="AM421" s="2"/>
      <c r="AN421" s="2"/>
      <c r="AO421" s="2"/>
      <c r="AP421" s="2"/>
      <c r="AQ421" s="2"/>
      <c r="AR421" s="2"/>
      <c r="AS421" s="2"/>
      <c r="AT421" s="201"/>
      <c r="AU421" s="2"/>
      <c r="AV421" s="2"/>
      <c r="AW421" s="2"/>
      <c r="AX421" s="2"/>
      <c r="AY421" s="2"/>
      <c r="AZ421" s="2"/>
      <c r="BA421" s="2"/>
      <c r="BB421" s="2"/>
      <c r="BC421" s="2"/>
      <c r="BD421" s="2"/>
      <c r="BE421" s="2"/>
      <c r="BF421" s="2"/>
      <c r="BG421" s="2"/>
      <c r="BH421" s="2"/>
      <c r="BI421" s="2"/>
      <c r="BJ421" s="2"/>
      <c r="BK421" s="2"/>
      <c r="BL421" s="2"/>
      <c r="BM421" s="2"/>
      <c r="BN421" s="2"/>
    </row>
    <row r="422" spans="4:66" customFormat="1" x14ac:dyDescent="0.3">
      <c r="D422" s="201"/>
      <c r="E422" s="201"/>
      <c r="F422" s="2"/>
      <c r="G422" s="201"/>
      <c r="H422" s="2"/>
      <c r="I422" s="201"/>
      <c r="J422" s="2"/>
      <c r="K422" s="201"/>
      <c r="L422" s="201"/>
      <c r="M422" s="2"/>
      <c r="N422" s="201"/>
      <c r="O422" s="2"/>
      <c r="P422" s="201"/>
      <c r="Q422" s="2"/>
      <c r="R422" s="2"/>
      <c r="S422" s="201"/>
      <c r="T422" s="2"/>
      <c r="U422" s="201"/>
      <c r="V422" s="233"/>
      <c r="W422" s="201"/>
      <c r="X422" s="2"/>
      <c r="Y422" s="201"/>
      <c r="AL422" s="2"/>
      <c r="AM422" s="2"/>
      <c r="AN422" s="2"/>
      <c r="AO422" s="2"/>
      <c r="AP422" s="2"/>
      <c r="AQ422" s="2"/>
      <c r="AR422" s="2"/>
      <c r="AS422" s="2"/>
      <c r="AT422" s="201"/>
      <c r="AU422" s="2"/>
      <c r="AV422" s="2"/>
      <c r="AW422" s="2"/>
      <c r="AX422" s="2"/>
      <c r="AY422" s="2"/>
      <c r="AZ422" s="2"/>
      <c r="BA422" s="2"/>
      <c r="BB422" s="2"/>
      <c r="BC422" s="2"/>
      <c r="BD422" s="2"/>
      <c r="BE422" s="2"/>
      <c r="BF422" s="2"/>
      <c r="BG422" s="2"/>
      <c r="BH422" s="2"/>
      <c r="BI422" s="2"/>
      <c r="BJ422" s="2"/>
      <c r="BK422" s="2"/>
      <c r="BL422" s="2"/>
      <c r="BM422" s="2"/>
      <c r="BN422" s="2"/>
    </row>
    <row r="423" spans="4:66" customFormat="1" x14ac:dyDescent="0.3">
      <c r="D423" s="201"/>
      <c r="E423" s="201"/>
      <c r="F423" s="2"/>
      <c r="G423" s="201"/>
      <c r="H423" s="2"/>
      <c r="I423" s="201"/>
      <c r="J423" s="2"/>
      <c r="K423" s="201"/>
      <c r="L423" s="201"/>
      <c r="M423" s="2"/>
      <c r="N423" s="201"/>
      <c r="O423" s="2"/>
      <c r="P423" s="201"/>
      <c r="Q423" s="2"/>
      <c r="R423" s="2"/>
      <c r="S423" s="201"/>
      <c r="T423" s="2"/>
      <c r="U423" s="201"/>
      <c r="V423" s="233"/>
      <c r="W423" s="201"/>
      <c r="X423" s="2"/>
      <c r="Y423" s="201"/>
      <c r="AL423" s="2"/>
      <c r="AM423" s="2"/>
      <c r="AN423" s="2"/>
      <c r="AO423" s="2"/>
      <c r="AP423" s="2"/>
      <c r="AQ423" s="2"/>
      <c r="AR423" s="2"/>
      <c r="AS423" s="2"/>
      <c r="AT423" s="201"/>
      <c r="AU423" s="2"/>
      <c r="AV423" s="2"/>
      <c r="AW423" s="2"/>
      <c r="AX423" s="2"/>
      <c r="AY423" s="2"/>
      <c r="AZ423" s="2"/>
      <c r="BA423" s="2"/>
      <c r="BB423" s="2"/>
      <c r="BC423" s="2"/>
      <c r="BD423" s="2"/>
      <c r="BE423" s="2"/>
      <c r="BF423" s="2"/>
      <c r="BG423" s="2"/>
      <c r="BH423" s="2"/>
      <c r="BI423" s="2"/>
      <c r="BJ423" s="2"/>
      <c r="BK423" s="2"/>
      <c r="BL423" s="2"/>
      <c r="BM423" s="2"/>
      <c r="BN423" s="2"/>
    </row>
    <row r="424" spans="4:66" customFormat="1" x14ac:dyDescent="0.3">
      <c r="D424" s="201"/>
      <c r="E424" s="201"/>
      <c r="F424" s="2"/>
      <c r="G424" s="201"/>
      <c r="H424" s="2"/>
      <c r="I424" s="201"/>
      <c r="J424" s="2"/>
      <c r="K424" s="201"/>
      <c r="L424" s="201"/>
      <c r="M424" s="2"/>
      <c r="N424" s="201"/>
      <c r="O424" s="2"/>
      <c r="P424" s="201"/>
      <c r="Q424" s="2"/>
      <c r="R424" s="2"/>
      <c r="S424" s="201"/>
      <c r="T424" s="2"/>
      <c r="U424" s="201"/>
      <c r="V424" s="233"/>
      <c r="W424" s="201"/>
      <c r="X424" s="2"/>
      <c r="Y424" s="201"/>
      <c r="AL424" s="2"/>
      <c r="AM424" s="2"/>
      <c r="AN424" s="2"/>
      <c r="AO424" s="2"/>
      <c r="AP424" s="2"/>
      <c r="AQ424" s="2"/>
      <c r="AR424" s="2"/>
      <c r="AS424" s="2"/>
      <c r="AT424" s="201"/>
      <c r="AU424" s="2"/>
      <c r="AV424" s="2"/>
      <c r="AW424" s="2"/>
      <c r="AX424" s="2"/>
      <c r="AY424" s="2"/>
      <c r="AZ424" s="2"/>
      <c r="BA424" s="2"/>
      <c r="BB424" s="2"/>
      <c r="BC424" s="2"/>
      <c r="BD424" s="2"/>
      <c r="BE424" s="2"/>
      <c r="BF424" s="2"/>
      <c r="BG424" s="2"/>
      <c r="BH424" s="2"/>
      <c r="BI424" s="2"/>
      <c r="BJ424" s="2"/>
      <c r="BK424" s="2"/>
      <c r="BL424" s="2"/>
      <c r="BM424" s="2"/>
      <c r="BN424" s="2"/>
    </row>
    <row r="425" spans="4:66" customFormat="1" x14ac:dyDescent="0.3">
      <c r="D425" s="201"/>
      <c r="E425" s="201"/>
      <c r="F425" s="2"/>
      <c r="G425" s="201"/>
      <c r="H425" s="2"/>
      <c r="I425" s="201"/>
      <c r="J425" s="2"/>
      <c r="K425" s="201"/>
      <c r="L425" s="201"/>
      <c r="M425" s="2"/>
      <c r="N425" s="201"/>
      <c r="O425" s="2"/>
      <c r="P425" s="201"/>
      <c r="Q425" s="2"/>
      <c r="R425" s="2"/>
      <c r="S425" s="201"/>
      <c r="T425" s="2"/>
      <c r="U425" s="201"/>
      <c r="V425" s="233"/>
      <c r="W425" s="201"/>
      <c r="X425" s="2"/>
      <c r="Y425" s="201"/>
      <c r="AL425" s="2"/>
      <c r="AM425" s="2"/>
      <c r="AN425" s="2"/>
      <c r="AO425" s="2"/>
      <c r="AP425" s="2"/>
      <c r="AQ425" s="2"/>
      <c r="AR425" s="2"/>
      <c r="AS425" s="2"/>
      <c r="AT425" s="201"/>
      <c r="AU425" s="2"/>
      <c r="AV425" s="2"/>
      <c r="AW425" s="2"/>
      <c r="AX425" s="2"/>
      <c r="AY425" s="2"/>
      <c r="AZ425" s="2"/>
      <c r="BA425" s="2"/>
      <c r="BB425" s="2"/>
      <c r="BC425" s="2"/>
      <c r="BD425" s="2"/>
      <c r="BE425" s="2"/>
      <c r="BF425" s="2"/>
      <c r="BG425" s="2"/>
      <c r="BH425" s="2"/>
      <c r="BI425" s="2"/>
      <c r="BJ425" s="2"/>
      <c r="BK425" s="2"/>
      <c r="BL425" s="2"/>
      <c r="BM425" s="2"/>
      <c r="BN425" s="2"/>
    </row>
    <row r="426" spans="4:66" customFormat="1" x14ac:dyDescent="0.3">
      <c r="D426" s="201"/>
      <c r="E426" s="201"/>
      <c r="F426" s="2"/>
      <c r="G426" s="201"/>
      <c r="H426" s="2"/>
      <c r="I426" s="201"/>
      <c r="J426" s="2"/>
      <c r="K426" s="201"/>
      <c r="L426" s="201"/>
      <c r="M426" s="2"/>
      <c r="N426" s="201"/>
      <c r="O426" s="2"/>
      <c r="P426" s="201"/>
      <c r="Q426" s="2"/>
      <c r="R426" s="2"/>
      <c r="S426" s="201"/>
      <c r="T426" s="2"/>
      <c r="U426" s="201"/>
      <c r="V426" s="233"/>
      <c r="W426" s="201"/>
      <c r="X426" s="2"/>
      <c r="Y426" s="201"/>
      <c r="AL426" s="2"/>
      <c r="AM426" s="2"/>
      <c r="AN426" s="2"/>
      <c r="AO426" s="2"/>
      <c r="AP426" s="2"/>
      <c r="AQ426" s="2"/>
      <c r="AR426" s="2"/>
      <c r="AS426" s="2"/>
      <c r="AT426" s="201"/>
      <c r="AU426" s="2"/>
      <c r="AV426" s="2"/>
      <c r="AW426" s="2"/>
      <c r="AX426" s="2"/>
      <c r="AY426" s="2"/>
      <c r="AZ426" s="2"/>
      <c r="BA426" s="2"/>
      <c r="BB426" s="2"/>
      <c r="BC426" s="2"/>
      <c r="BD426" s="2"/>
      <c r="BE426" s="2"/>
      <c r="BF426" s="2"/>
      <c r="BG426" s="2"/>
      <c r="BH426" s="2"/>
      <c r="BI426" s="2"/>
      <c r="BJ426" s="2"/>
      <c r="BK426" s="2"/>
      <c r="BL426" s="2"/>
      <c r="BM426" s="2"/>
      <c r="BN426" s="2"/>
    </row>
    <row r="427" spans="4:66" customFormat="1" x14ac:dyDescent="0.3">
      <c r="D427" s="201"/>
      <c r="E427" s="201"/>
      <c r="F427" s="2"/>
      <c r="G427" s="201"/>
      <c r="H427" s="2"/>
      <c r="I427" s="201"/>
      <c r="J427" s="2"/>
      <c r="K427" s="201"/>
      <c r="L427" s="201"/>
      <c r="M427" s="2"/>
      <c r="N427" s="201"/>
      <c r="O427" s="2"/>
      <c r="P427" s="201"/>
      <c r="Q427" s="2"/>
      <c r="R427" s="2"/>
      <c r="S427" s="201"/>
      <c r="T427" s="2"/>
      <c r="U427" s="201"/>
      <c r="V427" s="233"/>
      <c r="W427" s="201"/>
      <c r="X427" s="2"/>
      <c r="Y427" s="201"/>
      <c r="AL427" s="2"/>
      <c r="AM427" s="2"/>
      <c r="AN427" s="2"/>
      <c r="AO427" s="2"/>
      <c r="AP427" s="2"/>
      <c r="AQ427" s="2"/>
      <c r="AR427" s="2"/>
      <c r="AS427" s="2"/>
      <c r="AT427" s="201"/>
      <c r="AU427" s="2"/>
      <c r="AV427" s="2"/>
      <c r="AW427" s="2"/>
      <c r="AX427" s="2"/>
      <c r="AY427" s="2"/>
      <c r="AZ427" s="2"/>
      <c r="BA427" s="2"/>
      <c r="BB427" s="2"/>
      <c r="BC427" s="2"/>
      <c r="BD427" s="2"/>
      <c r="BE427" s="2"/>
      <c r="BF427" s="2"/>
      <c r="BG427" s="2"/>
      <c r="BH427" s="2"/>
      <c r="BI427" s="2"/>
      <c r="BJ427" s="2"/>
      <c r="BK427" s="2"/>
      <c r="BL427" s="2"/>
      <c r="BM427" s="2"/>
      <c r="BN427" s="2"/>
    </row>
    <row r="428" spans="4:66" customFormat="1" x14ac:dyDescent="0.3">
      <c r="D428" s="201"/>
      <c r="E428" s="201"/>
      <c r="F428" s="2"/>
      <c r="G428" s="201"/>
      <c r="H428" s="2"/>
      <c r="I428" s="201"/>
      <c r="J428" s="2"/>
      <c r="K428" s="201"/>
      <c r="L428" s="201"/>
      <c r="M428" s="2"/>
      <c r="N428" s="201"/>
      <c r="O428" s="2"/>
      <c r="P428" s="201"/>
      <c r="Q428" s="2"/>
      <c r="R428" s="2"/>
      <c r="S428" s="201"/>
      <c r="T428" s="2"/>
      <c r="U428" s="201"/>
      <c r="V428" s="233"/>
      <c r="W428" s="201"/>
      <c r="X428" s="2"/>
      <c r="Y428" s="201"/>
      <c r="AL428" s="2"/>
      <c r="AM428" s="2"/>
      <c r="AN428" s="2"/>
      <c r="AO428" s="2"/>
      <c r="AP428" s="2"/>
      <c r="AQ428" s="2"/>
      <c r="AR428" s="2"/>
      <c r="AS428" s="2"/>
      <c r="AT428" s="201"/>
      <c r="AU428" s="2"/>
      <c r="AV428" s="2"/>
      <c r="AW428" s="2"/>
      <c r="AX428" s="2"/>
      <c r="AY428" s="2"/>
      <c r="AZ428" s="2"/>
      <c r="BA428" s="2"/>
      <c r="BB428" s="2"/>
      <c r="BC428" s="2"/>
      <c r="BD428" s="2"/>
      <c r="BE428" s="2"/>
      <c r="BF428" s="2"/>
      <c r="BG428" s="2"/>
      <c r="BH428" s="2"/>
      <c r="BI428" s="2"/>
      <c r="BJ428" s="2"/>
      <c r="BK428" s="2"/>
      <c r="BL428" s="2"/>
      <c r="BM428" s="2"/>
      <c r="BN428" s="2"/>
    </row>
    <row r="429" spans="4:66" customFormat="1" x14ac:dyDescent="0.3">
      <c r="D429" s="201"/>
      <c r="E429" s="201"/>
      <c r="F429" s="2"/>
      <c r="G429" s="201"/>
      <c r="H429" s="2"/>
      <c r="I429" s="201"/>
      <c r="J429" s="2"/>
      <c r="K429" s="201"/>
      <c r="L429" s="201"/>
      <c r="M429" s="2"/>
      <c r="N429" s="201"/>
      <c r="O429" s="2"/>
      <c r="P429" s="201"/>
      <c r="Q429" s="2"/>
      <c r="R429" s="2"/>
      <c r="S429" s="201"/>
      <c r="T429" s="2"/>
      <c r="U429" s="201"/>
      <c r="V429" s="233"/>
      <c r="W429" s="201"/>
      <c r="X429" s="2"/>
      <c r="Y429" s="201"/>
      <c r="AL429" s="2"/>
      <c r="AM429" s="2"/>
      <c r="AN429" s="2"/>
      <c r="AO429" s="2"/>
      <c r="AP429" s="2"/>
      <c r="AQ429" s="2"/>
      <c r="AR429" s="2"/>
      <c r="AS429" s="2"/>
      <c r="AT429" s="201"/>
      <c r="AU429" s="2"/>
      <c r="AV429" s="2"/>
      <c r="AW429" s="2"/>
      <c r="AX429" s="2"/>
      <c r="AY429" s="2"/>
      <c r="AZ429" s="2"/>
      <c r="BA429" s="2"/>
      <c r="BB429" s="2"/>
      <c r="BC429" s="2"/>
      <c r="BD429" s="2"/>
      <c r="BE429" s="2"/>
      <c r="BF429" s="2"/>
      <c r="BG429" s="2"/>
      <c r="BH429" s="2"/>
      <c r="BI429" s="2"/>
      <c r="BJ429" s="2"/>
      <c r="BK429" s="2"/>
      <c r="BL429" s="2"/>
      <c r="BM429" s="2"/>
      <c r="BN429" s="2"/>
    </row>
    <row r="430" spans="4:66" customFormat="1" x14ac:dyDescent="0.3">
      <c r="D430" s="201"/>
      <c r="E430" s="201"/>
      <c r="F430" s="2"/>
      <c r="G430" s="201"/>
      <c r="H430" s="2"/>
      <c r="I430" s="201"/>
      <c r="J430" s="2"/>
      <c r="K430" s="201"/>
      <c r="L430" s="201"/>
      <c r="M430" s="2"/>
      <c r="N430" s="201"/>
      <c r="O430" s="2"/>
      <c r="P430" s="201"/>
      <c r="Q430" s="2"/>
      <c r="R430" s="2"/>
      <c r="S430" s="201"/>
      <c r="T430" s="2"/>
      <c r="U430" s="201"/>
      <c r="V430" s="233"/>
      <c r="W430" s="201"/>
      <c r="X430" s="2"/>
      <c r="Y430" s="201"/>
      <c r="AL430" s="2"/>
      <c r="AM430" s="2"/>
      <c r="AN430" s="2"/>
      <c r="AO430" s="2"/>
      <c r="AP430" s="2"/>
      <c r="AQ430" s="2"/>
      <c r="AR430" s="2"/>
      <c r="AS430" s="2"/>
      <c r="AT430" s="201"/>
      <c r="AU430" s="2"/>
      <c r="AV430" s="2"/>
      <c r="AW430" s="2"/>
      <c r="AX430" s="2"/>
      <c r="AY430" s="2"/>
      <c r="AZ430" s="2"/>
      <c r="BA430" s="2"/>
      <c r="BB430" s="2"/>
      <c r="BC430" s="2"/>
      <c r="BD430" s="2"/>
      <c r="BE430" s="2"/>
      <c r="BF430" s="2"/>
      <c r="BG430" s="2"/>
      <c r="BH430" s="2"/>
      <c r="BI430" s="2"/>
      <c r="BJ430" s="2"/>
      <c r="BK430" s="2"/>
      <c r="BL430" s="2"/>
      <c r="BM430" s="2"/>
      <c r="BN430" s="2"/>
    </row>
    <row r="431" spans="4:66" customFormat="1" x14ac:dyDescent="0.3">
      <c r="D431" s="201"/>
      <c r="E431" s="201"/>
      <c r="F431" s="2"/>
      <c r="G431" s="201"/>
      <c r="H431" s="2"/>
      <c r="I431" s="201"/>
      <c r="J431" s="2"/>
      <c r="K431" s="201"/>
      <c r="L431" s="201"/>
      <c r="M431" s="2"/>
      <c r="N431" s="201"/>
      <c r="O431" s="2"/>
      <c r="P431" s="201"/>
      <c r="Q431" s="2"/>
      <c r="R431" s="2"/>
      <c r="S431" s="201"/>
      <c r="T431" s="2"/>
      <c r="U431" s="201"/>
      <c r="V431" s="233"/>
      <c r="W431" s="201"/>
      <c r="X431" s="2"/>
      <c r="Y431" s="201"/>
      <c r="AL431" s="2"/>
      <c r="AM431" s="2"/>
      <c r="AN431" s="2"/>
      <c r="AO431" s="2"/>
      <c r="AP431" s="2"/>
      <c r="AQ431" s="2"/>
      <c r="AR431" s="2"/>
      <c r="AS431" s="2"/>
      <c r="AT431" s="201"/>
      <c r="AU431" s="2"/>
      <c r="AV431" s="2"/>
      <c r="AW431" s="2"/>
      <c r="AX431" s="2"/>
      <c r="AY431" s="2"/>
      <c r="AZ431" s="2"/>
      <c r="BA431" s="2"/>
      <c r="BB431" s="2"/>
      <c r="BC431" s="2"/>
      <c r="BD431" s="2"/>
      <c r="BE431" s="2"/>
      <c r="BF431" s="2"/>
      <c r="BG431" s="2"/>
      <c r="BH431" s="2"/>
      <c r="BI431" s="2"/>
      <c r="BJ431" s="2"/>
      <c r="BK431" s="2"/>
      <c r="BL431" s="2"/>
      <c r="BM431" s="2"/>
      <c r="BN431" s="2"/>
    </row>
    <row r="432" spans="4:66" customFormat="1" x14ac:dyDescent="0.3">
      <c r="D432" s="201"/>
      <c r="E432" s="201"/>
      <c r="F432" s="2"/>
      <c r="G432" s="201"/>
      <c r="H432" s="2"/>
      <c r="I432" s="201"/>
      <c r="J432" s="2"/>
      <c r="K432" s="201"/>
      <c r="L432" s="201"/>
      <c r="M432" s="2"/>
      <c r="N432" s="201"/>
      <c r="O432" s="2"/>
      <c r="P432" s="201"/>
      <c r="Q432" s="2"/>
      <c r="R432" s="2"/>
      <c r="S432" s="201"/>
      <c r="T432" s="2"/>
      <c r="U432" s="201"/>
      <c r="V432" s="233"/>
      <c r="W432" s="201"/>
      <c r="X432" s="2"/>
      <c r="Y432" s="201"/>
      <c r="AL432" s="2"/>
      <c r="AM432" s="2"/>
      <c r="AN432" s="2"/>
      <c r="AO432" s="2"/>
      <c r="AP432" s="2"/>
      <c r="AQ432" s="2"/>
      <c r="AR432" s="2"/>
      <c r="AS432" s="2"/>
      <c r="AT432" s="201"/>
      <c r="AU432" s="2"/>
      <c r="AV432" s="2"/>
      <c r="AW432" s="2"/>
      <c r="AX432" s="2"/>
      <c r="AY432" s="2"/>
      <c r="AZ432" s="2"/>
      <c r="BA432" s="2"/>
      <c r="BB432" s="2"/>
      <c r="BC432" s="2"/>
      <c r="BD432" s="2"/>
      <c r="BE432" s="2"/>
      <c r="BF432" s="2"/>
      <c r="BG432" s="2"/>
      <c r="BH432" s="2"/>
      <c r="BI432" s="2"/>
      <c r="BJ432" s="2"/>
      <c r="BK432" s="2"/>
      <c r="BL432" s="2"/>
      <c r="BM432" s="2"/>
      <c r="BN432" s="2"/>
    </row>
    <row r="433" spans="4:66" customFormat="1" x14ac:dyDescent="0.3">
      <c r="D433" s="201"/>
      <c r="E433" s="201"/>
      <c r="F433" s="2"/>
      <c r="G433" s="201"/>
      <c r="H433" s="2"/>
      <c r="I433" s="201"/>
      <c r="J433" s="2"/>
      <c r="K433" s="201"/>
      <c r="L433" s="201"/>
      <c r="M433" s="2"/>
      <c r="N433" s="201"/>
      <c r="O433" s="2"/>
      <c r="P433" s="201"/>
      <c r="Q433" s="2"/>
      <c r="R433" s="2"/>
      <c r="S433" s="201"/>
      <c r="T433" s="2"/>
      <c r="U433" s="201"/>
      <c r="V433" s="233"/>
      <c r="W433" s="201"/>
      <c r="X433" s="2"/>
      <c r="Y433" s="201"/>
      <c r="AL433" s="2"/>
      <c r="AM433" s="2"/>
      <c r="AN433" s="2"/>
      <c r="AO433" s="2"/>
      <c r="AP433" s="2"/>
      <c r="AQ433" s="2"/>
      <c r="AR433" s="2"/>
      <c r="AS433" s="2"/>
      <c r="AT433" s="201"/>
      <c r="AU433" s="2"/>
      <c r="AV433" s="2"/>
      <c r="AW433" s="2"/>
      <c r="AX433" s="2"/>
      <c r="AY433" s="2"/>
      <c r="AZ433" s="2"/>
      <c r="BA433" s="2"/>
      <c r="BB433" s="2"/>
      <c r="BC433" s="2"/>
      <c r="BD433" s="2"/>
      <c r="BE433" s="2"/>
      <c r="BF433" s="2"/>
      <c r="BG433" s="2"/>
      <c r="BH433" s="2"/>
      <c r="BI433" s="2"/>
      <c r="BJ433" s="2"/>
      <c r="BK433" s="2"/>
      <c r="BL433" s="2"/>
      <c r="BM433" s="2"/>
      <c r="BN433" s="2"/>
    </row>
    <row r="434" spans="4:66" customFormat="1" x14ac:dyDescent="0.3">
      <c r="D434" s="201"/>
      <c r="E434" s="201"/>
      <c r="F434" s="2"/>
      <c r="G434" s="201"/>
      <c r="H434" s="2"/>
      <c r="I434" s="201"/>
      <c r="J434" s="2"/>
      <c r="K434" s="201"/>
      <c r="L434" s="201"/>
      <c r="M434" s="2"/>
      <c r="N434" s="201"/>
      <c r="O434" s="2"/>
      <c r="P434" s="201"/>
      <c r="Q434" s="2"/>
      <c r="R434" s="2"/>
      <c r="S434" s="201"/>
      <c r="T434" s="2"/>
      <c r="U434" s="201"/>
      <c r="V434" s="233"/>
      <c r="W434" s="201"/>
      <c r="X434" s="2"/>
      <c r="Y434" s="201"/>
      <c r="AL434" s="2"/>
      <c r="AM434" s="2"/>
      <c r="AN434" s="2"/>
      <c r="AO434" s="2"/>
      <c r="AP434" s="2"/>
      <c r="AQ434" s="2"/>
      <c r="AR434" s="2"/>
      <c r="AS434" s="2"/>
      <c r="AT434" s="201"/>
      <c r="AU434" s="2"/>
      <c r="AV434" s="2"/>
      <c r="AW434" s="2"/>
      <c r="AX434" s="2"/>
      <c r="AY434" s="2"/>
      <c r="AZ434" s="2"/>
      <c r="BA434" s="2"/>
      <c r="BB434" s="2"/>
      <c r="BC434" s="2"/>
      <c r="BD434" s="2"/>
      <c r="BE434" s="2"/>
      <c r="BF434" s="2"/>
      <c r="BG434" s="2"/>
      <c r="BH434" s="2"/>
      <c r="BI434" s="2"/>
      <c r="BJ434" s="2"/>
      <c r="BK434" s="2"/>
      <c r="BL434" s="2"/>
      <c r="BM434" s="2"/>
      <c r="BN434" s="2"/>
    </row>
    <row r="435" spans="4:66" customFormat="1" x14ac:dyDescent="0.3">
      <c r="D435" s="201"/>
      <c r="E435" s="201"/>
      <c r="F435" s="2"/>
      <c r="G435" s="201"/>
      <c r="H435" s="2"/>
      <c r="I435" s="201"/>
      <c r="J435" s="2"/>
      <c r="K435" s="201"/>
      <c r="L435" s="201"/>
      <c r="M435" s="2"/>
      <c r="N435" s="201"/>
      <c r="O435" s="2"/>
      <c r="P435" s="201"/>
      <c r="Q435" s="2"/>
      <c r="R435" s="2"/>
      <c r="S435" s="201"/>
      <c r="T435" s="2"/>
      <c r="U435" s="201"/>
      <c r="V435" s="233"/>
      <c r="W435" s="201"/>
      <c r="X435" s="2"/>
      <c r="Y435" s="201"/>
      <c r="AL435" s="2"/>
      <c r="AM435" s="2"/>
      <c r="AN435" s="2"/>
      <c r="AO435" s="2"/>
      <c r="AP435" s="2"/>
      <c r="AQ435" s="2"/>
      <c r="AR435" s="2"/>
      <c r="AS435" s="2"/>
      <c r="AT435" s="201"/>
      <c r="AU435" s="2"/>
      <c r="AV435" s="2"/>
      <c r="AW435" s="2"/>
      <c r="AX435" s="2"/>
      <c r="AY435" s="2"/>
      <c r="AZ435" s="2"/>
      <c r="BA435" s="2"/>
      <c r="BB435" s="2"/>
      <c r="BC435" s="2"/>
      <c r="BD435" s="2"/>
      <c r="BE435" s="2"/>
      <c r="BF435" s="2"/>
      <c r="BG435" s="2"/>
      <c r="BH435" s="2"/>
      <c r="BI435" s="2"/>
      <c r="BJ435" s="2"/>
      <c r="BK435" s="2"/>
      <c r="BL435" s="2"/>
      <c r="BM435" s="2"/>
      <c r="BN435" s="2"/>
    </row>
    <row r="436" spans="4:66" customFormat="1" x14ac:dyDescent="0.3">
      <c r="D436" s="201"/>
      <c r="E436" s="201"/>
      <c r="F436" s="2"/>
      <c r="G436" s="201"/>
      <c r="H436" s="2"/>
      <c r="I436" s="201"/>
      <c r="J436" s="2"/>
      <c r="K436" s="201"/>
      <c r="L436" s="201"/>
      <c r="M436" s="2"/>
      <c r="N436" s="201"/>
      <c r="O436" s="2"/>
      <c r="P436" s="201"/>
      <c r="Q436" s="2"/>
      <c r="R436" s="2"/>
      <c r="S436" s="201"/>
      <c r="T436" s="2"/>
      <c r="U436" s="201"/>
      <c r="V436" s="233"/>
      <c r="W436" s="201"/>
      <c r="X436" s="2"/>
      <c r="Y436" s="201"/>
      <c r="AL436" s="2"/>
      <c r="AM436" s="2"/>
      <c r="AN436" s="2"/>
      <c r="AO436" s="2"/>
      <c r="AP436" s="2"/>
      <c r="AQ436" s="2"/>
      <c r="AR436" s="2"/>
      <c r="AS436" s="2"/>
      <c r="AT436" s="201"/>
      <c r="AU436" s="2"/>
      <c r="AV436" s="2"/>
      <c r="AW436" s="2"/>
      <c r="AX436" s="2"/>
      <c r="AY436" s="2"/>
      <c r="AZ436" s="2"/>
      <c r="BA436" s="2"/>
      <c r="BB436" s="2"/>
      <c r="BC436" s="2"/>
      <c r="BD436" s="2"/>
      <c r="BE436" s="2"/>
      <c r="BF436" s="2"/>
      <c r="BG436" s="2"/>
      <c r="BH436" s="2"/>
      <c r="BI436" s="2"/>
      <c r="BJ436" s="2"/>
      <c r="BK436" s="2"/>
      <c r="BL436" s="2"/>
      <c r="BM436" s="2"/>
      <c r="BN436" s="2"/>
    </row>
    <row r="437" spans="4:66" customFormat="1" x14ac:dyDescent="0.3">
      <c r="D437" s="201"/>
      <c r="E437" s="201"/>
      <c r="F437" s="2"/>
      <c r="G437" s="201"/>
      <c r="H437" s="2"/>
      <c r="I437" s="201"/>
      <c r="J437" s="2"/>
      <c r="K437" s="201"/>
      <c r="L437" s="201"/>
      <c r="M437" s="2"/>
      <c r="N437" s="201"/>
      <c r="O437" s="2"/>
      <c r="P437" s="201"/>
      <c r="Q437" s="2"/>
      <c r="R437" s="2"/>
      <c r="S437" s="201"/>
      <c r="T437" s="2"/>
      <c r="U437" s="201"/>
      <c r="V437" s="233"/>
      <c r="W437" s="201"/>
      <c r="X437" s="2"/>
      <c r="Y437" s="201"/>
      <c r="AL437" s="2"/>
      <c r="AM437" s="2"/>
      <c r="AN437" s="2"/>
      <c r="AO437" s="2"/>
      <c r="AP437" s="2"/>
      <c r="AQ437" s="2"/>
      <c r="AR437" s="2"/>
      <c r="AS437" s="2"/>
      <c r="AT437" s="201"/>
      <c r="AU437" s="2"/>
      <c r="AV437" s="2"/>
      <c r="AW437" s="2"/>
      <c r="AX437" s="2"/>
      <c r="AY437" s="2"/>
      <c r="AZ437" s="2"/>
      <c r="BA437" s="2"/>
      <c r="BB437" s="2"/>
      <c r="BC437" s="2"/>
      <c r="BD437" s="2"/>
      <c r="BE437" s="2"/>
      <c r="BF437" s="2"/>
      <c r="BG437" s="2"/>
      <c r="BH437" s="2"/>
      <c r="BI437" s="2"/>
      <c r="BJ437" s="2"/>
      <c r="BK437" s="2"/>
      <c r="BL437" s="2"/>
      <c r="BM437" s="2"/>
      <c r="BN437" s="2"/>
    </row>
    <row r="438" spans="4:66" customFormat="1" x14ac:dyDescent="0.3">
      <c r="D438" s="201"/>
      <c r="E438" s="201"/>
      <c r="F438" s="2"/>
      <c r="G438" s="201"/>
      <c r="H438" s="2"/>
      <c r="I438" s="201"/>
      <c r="J438" s="2"/>
      <c r="K438" s="201"/>
      <c r="L438" s="201"/>
      <c r="M438" s="2"/>
      <c r="N438" s="201"/>
      <c r="O438" s="2"/>
      <c r="P438" s="201"/>
      <c r="Q438" s="2"/>
      <c r="R438" s="2"/>
      <c r="S438" s="201"/>
      <c r="T438" s="2"/>
      <c r="U438" s="201"/>
      <c r="V438" s="233"/>
      <c r="W438" s="201"/>
      <c r="X438" s="2"/>
      <c r="Y438" s="201"/>
      <c r="AL438" s="2"/>
      <c r="AM438" s="2"/>
      <c r="AN438" s="2"/>
      <c r="AO438" s="2"/>
      <c r="AP438" s="2"/>
      <c r="AQ438" s="2"/>
      <c r="AR438" s="2"/>
      <c r="AS438" s="2"/>
      <c r="AT438" s="201"/>
      <c r="AU438" s="2"/>
      <c r="AV438" s="2"/>
      <c r="AW438" s="2"/>
      <c r="AX438" s="2"/>
      <c r="AY438" s="2"/>
      <c r="AZ438" s="2"/>
      <c r="BA438" s="2"/>
      <c r="BB438" s="2"/>
      <c r="BC438" s="2"/>
      <c r="BD438" s="2"/>
      <c r="BE438" s="2"/>
      <c r="BF438" s="2"/>
      <c r="BG438" s="2"/>
      <c r="BH438" s="2"/>
      <c r="BI438" s="2"/>
      <c r="BJ438" s="2"/>
      <c r="BK438" s="2"/>
      <c r="BL438" s="2"/>
      <c r="BM438" s="2"/>
      <c r="BN438" s="2"/>
    </row>
    <row r="439" spans="4:66" customFormat="1" x14ac:dyDescent="0.3">
      <c r="D439" s="201"/>
      <c r="E439" s="201"/>
      <c r="F439" s="2"/>
      <c r="G439" s="201"/>
      <c r="H439" s="2"/>
      <c r="I439" s="201"/>
      <c r="J439" s="2"/>
      <c r="K439" s="201"/>
      <c r="L439" s="201"/>
      <c r="M439" s="2"/>
      <c r="N439" s="201"/>
      <c r="O439" s="2"/>
      <c r="P439" s="201"/>
      <c r="Q439" s="2"/>
      <c r="R439" s="2"/>
      <c r="S439" s="201"/>
      <c r="T439" s="2"/>
      <c r="U439" s="201"/>
      <c r="V439" s="233"/>
      <c r="W439" s="201"/>
      <c r="X439" s="2"/>
      <c r="Y439" s="201"/>
      <c r="AL439" s="2"/>
      <c r="AM439" s="2"/>
      <c r="AN439" s="2"/>
      <c r="AO439" s="2"/>
      <c r="AP439" s="2"/>
      <c r="AQ439" s="2"/>
      <c r="AR439" s="2"/>
      <c r="AS439" s="2"/>
      <c r="AT439" s="201"/>
      <c r="AU439" s="2"/>
      <c r="AV439" s="2"/>
      <c r="AW439" s="2"/>
      <c r="AX439" s="2"/>
      <c r="AY439" s="2"/>
      <c r="AZ439" s="2"/>
      <c r="BA439" s="2"/>
      <c r="BB439" s="2"/>
      <c r="BC439" s="2"/>
      <c r="BD439" s="2"/>
      <c r="BE439" s="2"/>
      <c r="BF439" s="2"/>
      <c r="BG439" s="2"/>
      <c r="BH439" s="2"/>
      <c r="BI439" s="2"/>
      <c r="BJ439" s="2"/>
      <c r="BK439" s="2"/>
      <c r="BL439" s="2"/>
      <c r="BM439" s="2"/>
      <c r="BN439" s="2"/>
    </row>
    <row r="440" spans="4:66" customFormat="1" x14ac:dyDescent="0.3">
      <c r="D440" s="201"/>
      <c r="E440" s="201"/>
      <c r="F440" s="2"/>
      <c r="G440" s="201"/>
      <c r="H440" s="2"/>
      <c r="I440" s="201"/>
      <c r="J440" s="2"/>
      <c r="K440" s="201"/>
      <c r="L440" s="201"/>
      <c r="M440" s="2"/>
      <c r="N440" s="201"/>
      <c r="O440" s="2"/>
      <c r="P440" s="201"/>
      <c r="Q440" s="2"/>
      <c r="R440" s="2"/>
      <c r="S440" s="201"/>
      <c r="T440" s="2"/>
      <c r="U440" s="201"/>
      <c r="V440" s="233"/>
      <c r="W440" s="201"/>
      <c r="X440" s="2"/>
      <c r="Y440" s="201"/>
      <c r="AL440" s="2"/>
      <c r="AM440" s="2"/>
      <c r="AN440" s="2"/>
      <c r="AO440" s="2"/>
      <c r="AP440" s="2"/>
      <c r="AQ440" s="2"/>
      <c r="AR440" s="2"/>
      <c r="AS440" s="2"/>
      <c r="AT440" s="201"/>
      <c r="AU440" s="2"/>
      <c r="AV440" s="2"/>
      <c r="AW440" s="2"/>
      <c r="AX440" s="2"/>
      <c r="AY440" s="2"/>
      <c r="AZ440" s="2"/>
      <c r="BA440" s="2"/>
      <c r="BB440" s="2"/>
      <c r="BC440" s="2"/>
      <c r="BD440" s="2"/>
      <c r="BE440" s="2"/>
      <c r="BF440" s="2"/>
      <c r="BG440" s="2"/>
      <c r="BH440" s="2"/>
      <c r="BI440" s="2"/>
      <c r="BJ440" s="2"/>
      <c r="BK440" s="2"/>
      <c r="BL440" s="2"/>
      <c r="BM440" s="2"/>
      <c r="BN440" s="2"/>
    </row>
    <row r="441" spans="4:66" customFormat="1" x14ac:dyDescent="0.3">
      <c r="D441" s="201"/>
      <c r="E441" s="201"/>
      <c r="F441" s="2"/>
      <c r="G441" s="201"/>
      <c r="H441" s="2"/>
      <c r="I441" s="201"/>
      <c r="J441" s="2"/>
      <c r="K441" s="201"/>
      <c r="L441" s="201"/>
      <c r="M441" s="2"/>
      <c r="N441" s="201"/>
      <c r="O441" s="2"/>
      <c r="P441" s="201"/>
      <c r="Q441" s="2"/>
      <c r="R441" s="2"/>
      <c r="S441" s="201"/>
      <c r="T441" s="2"/>
      <c r="U441" s="201"/>
      <c r="V441" s="233"/>
      <c r="W441" s="201"/>
      <c r="X441" s="2"/>
      <c r="Y441" s="201"/>
      <c r="AL441" s="2"/>
      <c r="AM441" s="2"/>
      <c r="AN441" s="2"/>
      <c r="AO441" s="2"/>
      <c r="AP441" s="2"/>
      <c r="AQ441" s="2"/>
      <c r="AR441" s="2"/>
      <c r="AS441" s="2"/>
      <c r="AT441" s="201"/>
      <c r="AU441" s="2"/>
      <c r="AV441" s="2"/>
      <c r="AW441" s="2"/>
      <c r="AX441" s="2"/>
      <c r="AY441" s="2"/>
      <c r="AZ441" s="2"/>
      <c r="BA441" s="2"/>
      <c r="BB441" s="2"/>
      <c r="BC441" s="2"/>
      <c r="BD441" s="2"/>
      <c r="BE441" s="2"/>
      <c r="BF441" s="2"/>
      <c r="BG441" s="2"/>
      <c r="BH441" s="2"/>
      <c r="BI441" s="2"/>
      <c r="BJ441" s="2"/>
      <c r="BK441" s="2"/>
      <c r="BL441" s="2"/>
      <c r="BM441" s="2"/>
      <c r="BN441" s="2"/>
    </row>
    <row r="442" spans="4:66" customFormat="1" x14ac:dyDescent="0.3">
      <c r="D442" s="201"/>
      <c r="E442" s="201"/>
      <c r="F442" s="2"/>
      <c r="G442" s="201"/>
      <c r="H442" s="2"/>
      <c r="I442" s="201"/>
      <c r="J442" s="2"/>
      <c r="K442" s="201"/>
      <c r="L442" s="201"/>
      <c r="M442" s="2"/>
      <c r="N442" s="201"/>
      <c r="O442" s="2"/>
      <c r="P442" s="201"/>
      <c r="Q442" s="2"/>
      <c r="R442" s="2"/>
      <c r="S442" s="201"/>
      <c r="T442" s="2"/>
      <c r="U442" s="201"/>
      <c r="V442" s="233"/>
      <c r="W442" s="201"/>
      <c r="X442" s="2"/>
      <c r="Y442" s="201"/>
      <c r="AL442" s="2"/>
      <c r="AM442" s="2"/>
      <c r="AN442" s="2"/>
      <c r="AO442" s="2"/>
      <c r="AP442" s="2"/>
      <c r="AQ442" s="2"/>
      <c r="AR442" s="2"/>
      <c r="AS442" s="2"/>
      <c r="AT442" s="201"/>
      <c r="AU442" s="2"/>
      <c r="AV442" s="2"/>
      <c r="AW442" s="2"/>
      <c r="AX442" s="2"/>
      <c r="AY442" s="2"/>
      <c r="AZ442" s="2"/>
      <c r="BA442" s="2"/>
      <c r="BB442" s="2"/>
      <c r="BC442" s="2"/>
      <c r="BD442" s="2"/>
      <c r="BE442" s="2"/>
      <c r="BF442" s="2"/>
      <c r="BG442" s="2"/>
      <c r="BH442" s="2"/>
      <c r="BI442" s="2"/>
      <c r="BJ442" s="2"/>
      <c r="BK442" s="2"/>
      <c r="BL442" s="2"/>
      <c r="BM442" s="2"/>
      <c r="BN442" s="2"/>
    </row>
    <row r="443" spans="4:66" customFormat="1" x14ac:dyDescent="0.3">
      <c r="D443" s="201"/>
      <c r="E443" s="201"/>
      <c r="F443" s="2"/>
      <c r="G443" s="201"/>
      <c r="H443" s="2"/>
      <c r="I443" s="201"/>
      <c r="J443" s="2"/>
      <c r="K443" s="201"/>
      <c r="L443" s="201"/>
      <c r="M443" s="2"/>
      <c r="N443" s="201"/>
      <c r="O443" s="2"/>
      <c r="P443" s="201"/>
      <c r="Q443" s="2"/>
      <c r="R443" s="2"/>
      <c r="S443" s="201"/>
      <c r="T443" s="2"/>
      <c r="U443" s="201"/>
      <c r="V443" s="233"/>
      <c r="W443" s="201"/>
      <c r="X443" s="2"/>
      <c r="Y443" s="201"/>
      <c r="AL443" s="2"/>
      <c r="AM443" s="2"/>
      <c r="AN443" s="2"/>
      <c r="AO443" s="2"/>
      <c r="AP443" s="2"/>
      <c r="AQ443" s="2"/>
      <c r="AR443" s="2"/>
      <c r="AS443" s="2"/>
      <c r="AT443" s="201"/>
      <c r="AU443" s="2"/>
      <c r="AV443" s="2"/>
      <c r="AW443" s="2"/>
      <c r="AX443" s="2"/>
      <c r="AY443" s="2"/>
      <c r="AZ443" s="2"/>
      <c r="BA443" s="2"/>
      <c r="BB443" s="2"/>
      <c r="BC443" s="2"/>
      <c r="BD443" s="2"/>
      <c r="BE443" s="2"/>
      <c r="BF443" s="2"/>
      <c r="BG443" s="2"/>
      <c r="BH443" s="2"/>
      <c r="BI443" s="2"/>
      <c r="BJ443" s="2"/>
      <c r="BK443" s="2"/>
      <c r="BL443" s="2"/>
      <c r="BM443" s="2"/>
      <c r="BN443" s="2"/>
    </row>
    <row r="444" spans="4:66" customFormat="1" x14ac:dyDescent="0.3">
      <c r="D444" s="201"/>
      <c r="E444" s="201"/>
      <c r="F444" s="2"/>
      <c r="G444" s="201"/>
      <c r="H444" s="2"/>
      <c r="I444" s="201"/>
      <c r="J444" s="2"/>
      <c r="K444" s="201"/>
      <c r="L444" s="201"/>
      <c r="M444" s="2"/>
      <c r="N444" s="201"/>
      <c r="O444" s="2"/>
      <c r="P444" s="201"/>
      <c r="Q444" s="2"/>
      <c r="R444" s="2"/>
      <c r="S444" s="201"/>
      <c r="T444" s="2"/>
      <c r="U444" s="201"/>
      <c r="V444" s="233"/>
      <c r="W444" s="201"/>
      <c r="X444" s="2"/>
      <c r="Y444" s="201"/>
      <c r="AL444" s="2"/>
      <c r="AM444" s="2"/>
      <c r="AN444" s="2"/>
      <c r="AO444" s="2"/>
      <c r="AP444" s="2"/>
      <c r="AQ444" s="2"/>
      <c r="AR444" s="2"/>
      <c r="AS444" s="2"/>
      <c r="AT444" s="201"/>
      <c r="AU444" s="2"/>
      <c r="AV444" s="2"/>
      <c r="AW444" s="2"/>
      <c r="AX444" s="2"/>
      <c r="AY444" s="2"/>
      <c r="AZ444" s="2"/>
      <c r="BA444" s="2"/>
      <c r="BB444" s="2"/>
      <c r="BC444" s="2"/>
      <c r="BD444" s="2"/>
      <c r="BE444" s="2"/>
      <c r="BF444" s="2"/>
      <c r="BG444" s="2"/>
      <c r="BH444" s="2"/>
      <c r="BI444" s="2"/>
      <c r="BJ444" s="2"/>
      <c r="BK444" s="2"/>
      <c r="BL444" s="2"/>
      <c r="BM444" s="2"/>
      <c r="BN444" s="2"/>
    </row>
    <row r="445" spans="4:66" customFormat="1" x14ac:dyDescent="0.3">
      <c r="D445" s="201"/>
      <c r="E445" s="201"/>
      <c r="F445" s="2"/>
      <c r="G445" s="201"/>
      <c r="H445" s="2"/>
      <c r="I445" s="201"/>
      <c r="J445" s="2"/>
      <c r="K445" s="201"/>
      <c r="L445" s="201"/>
      <c r="M445" s="2"/>
      <c r="N445" s="201"/>
      <c r="O445" s="2"/>
      <c r="P445" s="201"/>
      <c r="Q445" s="2"/>
      <c r="R445" s="2"/>
      <c r="S445" s="201"/>
      <c r="T445" s="2"/>
      <c r="U445" s="201"/>
      <c r="V445" s="233"/>
      <c r="W445" s="201"/>
      <c r="X445" s="2"/>
      <c r="Y445" s="201"/>
      <c r="AL445" s="2"/>
      <c r="AM445" s="2"/>
      <c r="AN445" s="2"/>
      <c r="AO445" s="2"/>
      <c r="AP445" s="2"/>
      <c r="AQ445" s="2"/>
      <c r="AR445" s="2"/>
      <c r="AS445" s="2"/>
      <c r="AT445" s="201"/>
      <c r="AU445" s="2"/>
      <c r="AV445" s="2"/>
      <c r="AW445" s="2"/>
      <c r="AX445" s="2"/>
      <c r="AY445" s="2"/>
      <c r="AZ445" s="2"/>
      <c r="BA445" s="2"/>
      <c r="BB445" s="2"/>
      <c r="BC445" s="2"/>
      <c r="BD445" s="2"/>
      <c r="BE445" s="2"/>
      <c r="BF445" s="2"/>
      <c r="BG445" s="2"/>
      <c r="BH445" s="2"/>
      <c r="BI445" s="2"/>
      <c r="BJ445" s="2"/>
      <c r="BK445" s="2"/>
      <c r="BL445" s="2"/>
      <c r="BM445" s="2"/>
      <c r="BN445" s="2"/>
    </row>
    <row r="446" spans="4:66" customFormat="1" x14ac:dyDescent="0.3">
      <c r="D446" s="201"/>
      <c r="E446" s="201"/>
      <c r="F446" s="2"/>
      <c r="G446" s="201"/>
      <c r="H446" s="2"/>
      <c r="I446" s="201"/>
      <c r="J446" s="2"/>
      <c r="K446" s="201"/>
      <c r="L446" s="201"/>
      <c r="M446" s="2"/>
      <c r="N446" s="201"/>
      <c r="O446" s="2"/>
      <c r="P446" s="201"/>
      <c r="Q446" s="2"/>
      <c r="R446" s="2"/>
      <c r="S446" s="201"/>
      <c r="T446" s="2"/>
      <c r="U446" s="201"/>
      <c r="V446" s="233"/>
      <c r="W446" s="201"/>
      <c r="X446" s="2"/>
      <c r="Y446" s="201"/>
      <c r="AL446" s="2"/>
      <c r="AM446" s="2"/>
      <c r="AN446" s="2"/>
      <c r="AO446" s="2"/>
      <c r="AP446" s="2"/>
      <c r="AQ446" s="2"/>
      <c r="AR446" s="2"/>
      <c r="AS446" s="2"/>
      <c r="AT446" s="201"/>
      <c r="AU446" s="2"/>
      <c r="AV446" s="2"/>
      <c r="AW446" s="2"/>
      <c r="AX446" s="2"/>
      <c r="AY446" s="2"/>
      <c r="AZ446" s="2"/>
      <c r="BA446" s="2"/>
      <c r="BB446" s="2"/>
      <c r="BC446" s="2"/>
      <c r="BD446" s="2"/>
      <c r="BE446" s="2"/>
      <c r="BF446" s="2"/>
      <c r="BG446" s="2"/>
      <c r="BH446" s="2"/>
      <c r="BI446" s="2"/>
      <c r="BJ446" s="2"/>
      <c r="BK446" s="2"/>
      <c r="BL446" s="2"/>
      <c r="BM446" s="2"/>
      <c r="BN446" s="2"/>
    </row>
    <row r="447" spans="4:66" customFormat="1" x14ac:dyDescent="0.3">
      <c r="D447" s="201"/>
      <c r="E447" s="201"/>
      <c r="F447" s="2"/>
      <c r="G447" s="201"/>
      <c r="H447" s="2"/>
      <c r="I447" s="201"/>
      <c r="J447" s="2"/>
      <c r="K447" s="201"/>
      <c r="L447" s="201"/>
      <c r="M447" s="2"/>
      <c r="N447" s="201"/>
      <c r="O447" s="2"/>
      <c r="P447" s="201"/>
      <c r="Q447" s="2"/>
      <c r="R447" s="2"/>
      <c r="S447" s="201"/>
      <c r="T447" s="2"/>
      <c r="U447" s="201"/>
      <c r="V447" s="233"/>
      <c r="W447" s="201"/>
      <c r="X447" s="2"/>
      <c r="Y447" s="201"/>
      <c r="AL447" s="2"/>
      <c r="AM447" s="2"/>
      <c r="AN447" s="2"/>
      <c r="AO447" s="2"/>
      <c r="AP447" s="2"/>
      <c r="AQ447" s="2"/>
      <c r="AR447" s="2"/>
      <c r="AS447" s="2"/>
      <c r="AT447" s="201"/>
      <c r="AU447" s="2"/>
      <c r="AV447" s="2"/>
      <c r="AW447" s="2"/>
      <c r="AX447" s="2"/>
      <c r="AY447" s="2"/>
      <c r="AZ447" s="2"/>
      <c r="BA447" s="2"/>
      <c r="BB447" s="2"/>
      <c r="BC447" s="2"/>
      <c r="BD447" s="2"/>
      <c r="BE447" s="2"/>
      <c r="BF447" s="2"/>
      <c r="BG447" s="2"/>
      <c r="BH447" s="2"/>
      <c r="BI447" s="2"/>
      <c r="BJ447" s="2"/>
      <c r="BK447" s="2"/>
      <c r="BL447" s="2"/>
      <c r="BM447" s="2"/>
      <c r="BN447" s="2"/>
    </row>
    <row r="448" spans="4:66" customFormat="1" x14ac:dyDescent="0.3">
      <c r="D448" s="201"/>
      <c r="E448" s="201"/>
      <c r="F448" s="2"/>
      <c r="G448" s="201"/>
      <c r="H448" s="2"/>
      <c r="I448" s="201"/>
      <c r="J448" s="2"/>
      <c r="K448" s="201"/>
      <c r="L448" s="201"/>
      <c r="M448" s="2"/>
      <c r="N448" s="201"/>
      <c r="O448" s="2"/>
      <c r="P448" s="201"/>
      <c r="Q448" s="2"/>
      <c r="R448" s="2"/>
      <c r="S448" s="201"/>
      <c r="T448" s="2"/>
      <c r="U448" s="201"/>
      <c r="V448" s="233"/>
      <c r="W448" s="201"/>
      <c r="X448" s="2"/>
      <c r="Y448" s="201"/>
      <c r="AL448" s="2"/>
      <c r="AM448" s="2"/>
      <c r="AN448" s="2"/>
      <c r="AO448" s="2"/>
      <c r="AP448" s="2"/>
      <c r="AQ448" s="2"/>
      <c r="AR448" s="2"/>
      <c r="AS448" s="2"/>
      <c r="AT448" s="201"/>
      <c r="AU448" s="2"/>
      <c r="AV448" s="2"/>
      <c r="AW448" s="2"/>
      <c r="AX448" s="2"/>
      <c r="AY448" s="2"/>
      <c r="AZ448" s="2"/>
      <c r="BA448" s="2"/>
      <c r="BB448" s="2"/>
      <c r="BC448" s="2"/>
      <c r="BD448" s="2"/>
      <c r="BE448" s="2"/>
      <c r="BF448" s="2"/>
      <c r="BG448" s="2"/>
      <c r="BH448" s="2"/>
      <c r="BI448" s="2"/>
      <c r="BJ448" s="2"/>
      <c r="BK448" s="2"/>
      <c r="BL448" s="2"/>
      <c r="BM448" s="2"/>
      <c r="BN448" s="2"/>
    </row>
    <row r="449" spans="4:66" customFormat="1" x14ac:dyDescent="0.3">
      <c r="D449" s="201"/>
      <c r="E449" s="201"/>
      <c r="F449" s="2"/>
      <c r="G449" s="201"/>
      <c r="H449" s="2"/>
      <c r="I449" s="201"/>
      <c r="J449" s="2"/>
      <c r="K449" s="201"/>
      <c r="L449" s="201"/>
      <c r="M449" s="2"/>
      <c r="N449" s="201"/>
      <c r="O449" s="2"/>
      <c r="P449" s="201"/>
      <c r="Q449" s="2"/>
      <c r="R449" s="2"/>
      <c r="S449" s="201"/>
      <c r="T449" s="2"/>
      <c r="U449" s="201"/>
      <c r="V449" s="233"/>
      <c r="W449" s="201"/>
      <c r="X449" s="2"/>
      <c r="Y449" s="201"/>
      <c r="AL449" s="2"/>
      <c r="AM449" s="2"/>
      <c r="AN449" s="2"/>
      <c r="AO449" s="2"/>
      <c r="AP449" s="2"/>
      <c r="AQ449" s="2"/>
      <c r="AR449" s="2"/>
      <c r="AS449" s="2"/>
      <c r="AT449" s="201"/>
      <c r="AU449" s="2"/>
      <c r="AV449" s="2"/>
      <c r="AW449" s="2"/>
      <c r="AX449" s="2"/>
      <c r="AY449" s="2"/>
      <c r="AZ449" s="2"/>
      <c r="BA449" s="2"/>
      <c r="BB449" s="2"/>
      <c r="BC449" s="2"/>
      <c r="BD449" s="2"/>
      <c r="BE449" s="2"/>
      <c r="BF449" s="2"/>
      <c r="BG449" s="2"/>
      <c r="BH449" s="2"/>
      <c r="BI449" s="2"/>
      <c r="BJ449" s="2"/>
      <c r="BK449" s="2"/>
      <c r="BL449" s="2"/>
      <c r="BM449" s="2"/>
      <c r="BN449" s="2"/>
    </row>
    <row r="450" spans="4:66" customFormat="1" x14ac:dyDescent="0.3">
      <c r="D450" s="201"/>
      <c r="E450" s="201"/>
      <c r="F450" s="2"/>
      <c r="G450" s="201"/>
      <c r="H450" s="2"/>
      <c r="I450" s="201"/>
      <c r="J450" s="2"/>
      <c r="K450" s="201"/>
      <c r="L450" s="201"/>
      <c r="M450" s="2"/>
      <c r="N450" s="201"/>
      <c r="O450" s="2"/>
      <c r="P450" s="201"/>
      <c r="Q450" s="2"/>
      <c r="R450" s="2"/>
      <c r="S450" s="201"/>
      <c r="T450" s="2"/>
      <c r="U450" s="201"/>
      <c r="V450" s="233"/>
      <c r="W450" s="201"/>
      <c r="X450" s="2"/>
      <c r="Y450" s="201"/>
      <c r="AL450" s="2"/>
      <c r="AM450" s="2"/>
      <c r="AN450" s="2"/>
      <c r="AO450" s="2"/>
      <c r="AP450" s="2"/>
      <c r="AQ450" s="2"/>
      <c r="AR450" s="2"/>
      <c r="AS450" s="2"/>
      <c r="AT450" s="201"/>
      <c r="AU450" s="2"/>
      <c r="AV450" s="2"/>
      <c r="AW450" s="2"/>
      <c r="AX450" s="2"/>
      <c r="AY450" s="2"/>
      <c r="AZ450" s="2"/>
      <c r="BA450" s="2"/>
      <c r="BB450" s="2"/>
      <c r="BC450" s="2"/>
      <c r="BD450" s="2"/>
      <c r="BE450" s="2"/>
      <c r="BF450" s="2"/>
      <c r="BG450" s="2"/>
      <c r="BH450" s="2"/>
      <c r="BI450" s="2"/>
      <c r="BJ450" s="2"/>
      <c r="BK450" s="2"/>
      <c r="BL450" s="2"/>
      <c r="BM450" s="2"/>
      <c r="BN450" s="2"/>
    </row>
    <row r="451" spans="4:66" customFormat="1" x14ac:dyDescent="0.3">
      <c r="D451" s="201"/>
      <c r="E451" s="201"/>
      <c r="F451" s="2"/>
      <c r="G451" s="201"/>
      <c r="H451" s="2"/>
      <c r="I451" s="201"/>
      <c r="J451" s="2"/>
      <c r="K451" s="201"/>
      <c r="L451" s="201"/>
      <c r="M451" s="2"/>
      <c r="N451" s="201"/>
      <c r="O451" s="2"/>
      <c r="P451" s="201"/>
      <c r="Q451" s="2"/>
      <c r="R451" s="2"/>
      <c r="S451" s="201"/>
      <c r="T451" s="2"/>
      <c r="U451" s="201"/>
      <c r="V451" s="233"/>
      <c r="W451" s="201"/>
      <c r="X451" s="2"/>
      <c r="Y451" s="201"/>
      <c r="AL451" s="2"/>
      <c r="AM451" s="2"/>
      <c r="AN451" s="2"/>
      <c r="AO451" s="2"/>
      <c r="AP451" s="2"/>
      <c r="AQ451" s="2"/>
      <c r="AR451" s="2"/>
      <c r="AS451" s="2"/>
      <c r="AT451" s="201"/>
      <c r="AU451" s="2"/>
      <c r="AV451" s="2"/>
      <c r="AW451" s="2"/>
      <c r="AX451" s="2"/>
      <c r="AY451" s="2"/>
      <c r="AZ451" s="2"/>
      <c r="BA451" s="2"/>
      <c r="BB451" s="2"/>
      <c r="BC451" s="2"/>
      <c r="BD451" s="2"/>
      <c r="BE451" s="2"/>
      <c r="BF451" s="2"/>
      <c r="BG451" s="2"/>
      <c r="BH451" s="2"/>
      <c r="BI451" s="2"/>
      <c r="BJ451" s="2"/>
      <c r="BK451" s="2"/>
      <c r="BL451" s="2"/>
      <c r="BM451" s="2"/>
      <c r="BN451" s="2"/>
    </row>
    <row r="452" spans="4:66" customFormat="1" x14ac:dyDescent="0.3">
      <c r="D452" s="201"/>
      <c r="E452" s="201"/>
      <c r="F452" s="2"/>
      <c r="G452" s="201"/>
      <c r="H452" s="2"/>
      <c r="I452" s="201"/>
      <c r="J452" s="2"/>
      <c r="K452" s="201"/>
      <c r="L452" s="201"/>
      <c r="M452" s="2"/>
      <c r="N452" s="201"/>
      <c r="O452" s="2"/>
      <c r="P452" s="201"/>
      <c r="Q452" s="2"/>
      <c r="R452" s="2"/>
      <c r="S452" s="201"/>
      <c r="T452" s="2"/>
      <c r="U452" s="201"/>
      <c r="V452" s="233"/>
      <c r="W452" s="201"/>
      <c r="X452" s="2"/>
      <c r="Y452" s="201"/>
      <c r="AL452" s="2"/>
      <c r="AM452" s="2"/>
      <c r="AN452" s="2"/>
      <c r="AO452" s="2"/>
      <c r="AP452" s="2"/>
      <c r="AQ452" s="2"/>
      <c r="AR452" s="2"/>
      <c r="AS452" s="2"/>
      <c r="AT452" s="201"/>
      <c r="AU452" s="2"/>
      <c r="AV452" s="2"/>
      <c r="AW452" s="2"/>
      <c r="AX452" s="2"/>
      <c r="AY452" s="2"/>
      <c r="AZ452" s="2"/>
      <c r="BA452" s="2"/>
      <c r="BB452" s="2"/>
      <c r="BC452" s="2"/>
      <c r="BD452" s="2"/>
      <c r="BE452" s="2"/>
      <c r="BF452" s="2"/>
      <c r="BG452" s="2"/>
      <c r="BH452" s="2"/>
      <c r="BI452" s="2"/>
      <c r="BJ452" s="2"/>
      <c r="BK452" s="2"/>
      <c r="BL452" s="2"/>
      <c r="BM452" s="2"/>
      <c r="BN452" s="2"/>
    </row>
    <row r="453" spans="4:66" customFormat="1" x14ac:dyDescent="0.3">
      <c r="D453" s="201"/>
      <c r="E453" s="201"/>
      <c r="F453" s="2"/>
      <c r="G453" s="201"/>
      <c r="H453" s="2"/>
      <c r="I453" s="201"/>
      <c r="J453" s="2"/>
      <c r="K453" s="201"/>
      <c r="L453" s="201"/>
      <c r="M453" s="2"/>
      <c r="N453" s="201"/>
      <c r="O453" s="2"/>
      <c r="P453" s="201"/>
      <c r="Q453" s="2"/>
      <c r="R453" s="2"/>
      <c r="S453" s="201"/>
      <c r="T453" s="2"/>
      <c r="U453" s="201"/>
      <c r="V453" s="233"/>
      <c r="W453" s="201"/>
      <c r="X453" s="2"/>
      <c r="Y453" s="201"/>
      <c r="AL453" s="2"/>
      <c r="AM453" s="2"/>
      <c r="AN453" s="2"/>
      <c r="AO453" s="2"/>
      <c r="AP453" s="2"/>
      <c r="AQ453" s="2"/>
      <c r="AR453" s="2"/>
      <c r="AS453" s="2"/>
      <c r="AT453" s="201"/>
      <c r="AU453" s="2"/>
      <c r="AV453" s="2"/>
      <c r="AW453" s="2"/>
      <c r="AX453" s="2"/>
      <c r="AY453" s="2"/>
      <c r="AZ453" s="2"/>
      <c r="BA453" s="2"/>
      <c r="BB453" s="2"/>
      <c r="BC453" s="2"/>
      <c r="BD453" s="2"/>
      <c r="BE453" s="2"/>
      <c r="BF453" s="2"/>
      <c r="BG453" s="2"/>
      <c r="BH453" s="2"/>
      <c r="BI453" s="2"/>
      <c r="BJ453" s="2"/>
      <c r="BK453" s="2"/>
      <c r="BL453" s="2"/>
      <c r="BM453" s="2"/>
      <c r="BN453" s="2"/>
    </row>
    <row r="454" spans="4:66" customFormat="1" x14ac:dyDescent="0.3">
      <c r="D454" s="201"/>
      <c r="E454" s="201"/>
      <c r="F454" s="2"/>
      <c r="G454" s="201"/>
      <c r="H454" s="2"/>
      <c r="I454" s="201"/>
      <c r="J454" s="2"/>
      <c r="K454" s="201"/>
      <c r="L454" s="201"/>
      <c r="M454" s="2"/>
      <c r="N454" s="201"/>
      <c r="O454" s="2"/>
      <c r="P454" s="201"/>
      <c r="Q454" s="2"/>
      <c r="R454" s="2"/>
      <c r="S454" s="201"/>
      <c r="T454" s="2"/>
      <c r="U454" s="201"/>
      <c r="V454" s="233"/>
      <c r="W454" s="201"/>
      <c r="X454" s="2"/>
      <c r="Y454" s="201"/>
      <c r="AL454" s="2"/>
      <c r="AM454" s="2"/>
      <c r="AN454" s="2"/>
      <c r="AO454" s="2"/>
      <c r="AP454" s="2"/>
      <c r="AQ454" s="2"/>
      <c r="AR454" s="2"/>
      <c r="AS454" s="2"/>
      <c r="AT454" s="201"/>
      <c r="AU454" s="2"/>
      <c r="AV454" s="2"/>
      <c r="AW454" s="2"/>
      <c r="AX454" s="2"/>
      <c r="AY454" s="2"/>
      <c r="AZ454" s="2"/>
      <c r="BA454" s="2"/>
      <c r="BB454" s="2"/>
      <c r="BC454" s="2"/>
      <c r="BD454" s="2"/>
      <c r="BE454" s="2"/>
      <c r="BF454" s="2"/>
      <c r="BG454" s="2"/>
      <c r="BH454" s="2"/>
      <c r="BI454" s="2"/>
      <c r="BJ454" s="2"/>
      <c r="BK454" s="2"/>
      <c r="BL454" s="2"/>
      <c r="BM454" s="2"/>
      <c r="BN454" s="2"/>
    </row>
    <row r="455" spans="4:66" customFormat="1" x14ac:dyDescent="0.3">
      <c r="D455" s="201"/>
      <c r="E455" s="201"/>
      <c r="F455" s="2"/>
      <c r="G455" s="201"/>
      <c r="H455" s="2"/>
      <c r="I455" s="201"/>
      <c r="J455" s="2"/>
      <c r="K455" s="201"/>
      <c r="L455" s="201"/>
      <c r="M455" s="2"/>
      <c r="N455" s="201"/>
      <c r="O455" s="2"/>
      <c r="P455" s="201"/>
      <c r="Q455" s="2"/>
      <c r="R455" s="2"/>
      <c r="S455" s="201"/>
      <c r="T455" s="2"/>
      <c r="U455" s="201"/>
      <c r="V455" s="233"/>
      <c r="W455" s="201"/>
      <c r="X455" s="2"/>
      <c r="Y455" s="201"/>
      <c r="AL455" s="2"/>
      <c r="AM455" s="2"/>
      <c r="AN455" s="2"/>
      <c r="AO455" s="2"/>
      <c r="AP455" s="2"/>
      <c r="AQ455" s="2"/>
      <c r="AR455" s="2"/>
      <c r="AS455" s="2"/>
      <c r="AT455" s="201"/>
      <c r="AU455" s="2"/>
      <c r="AV455" s="2"/>
      <c r="AW455" s="2"/>
      <c r="AX455" s="2"/>
      <c r="AY455" s="2"/>
      <c r="AZ455" s="2"/>
      <c r="BA455" s="2"/>
      <c r="BB455" s="2"/>
      <c r="BC455" s="2"/>
      <c r="BD455" s="2"/>
      <c r="BE455" s="2"/>
      <c r="BF455" s="2"/>
      <c r="BG455" s="2"/>
      <c r="BH455" s="2"/>
      <c r="BI455" s="2"/>
      <c r="BJ455" s="2"/>
      <c r="BK455" s="2"/>
      <c r="BL455" s="2"/>
      <c r="BM455" s="2"/>
      <c r="BN455" s="2"/>
    </row>
    <row r="456" spans="4:66" customFormat="1" x14ac:dyDescent="0.3">
      <c r="D456" s="201"/>
      <c r="E456" s="201"/>
      <c r="F456" s="2"/>
      <c r="G456" s="201"/>
      <c r="H456" s="2"/>
      <c r="I456" s="201"/>
      <c r="J456" s="2"/>
      <c r="K456" s="201"/>
      <c r="L456" s="201"/>
      <c r="M456" s="2"/>
      <c r="N456" s="201"/>
      <c r="O456" s="2"/>
      <c r="P456" s="201"/>
      <c r="Q456" s="2"/>
      <c r="R456" s="2"/>
      <c r="S456" s="201"/>
      <c r="T456" s="2"/>
      <c r="U456" s="201"/>
      <c r="V456" s="233"/>
      <c r="W456" s="201"/>
      <c r="X456" s="2"/>
      <c r="Y456" s="201"/>
      <c r="AL456" s="2"/>
      <c r="AM456" s="2"/>
      <c r="AN456" s="2"/>
      <c r="AO456" s="2"/>
      <c r="AP456" s="2"/>
      <c r="AQ456" s="2"/>
      <c r="AR456" s="2"/>
      <c r="AS456" s="2"/>
      <c r="AT456" s="201"/>
      <c r="AU456" s="2"/>
      <c r="AV456" s="2"/>
      <c r="AW456" s="2"/>
      <c r="AX456" s="2"/>
      <c r="AY456" s="2"/>
      <c r="AZ456" s="2"/>
      <c r="BA456" s="2"/>
      <c r="BB456" s="2"/>
      <c r="BC456" s="2"/>
      <c r="BD456" s="2"/>
      <c r="BE456" s="2"/>
      <c r="BF456" s="2"/>
      <c r="BG456" s="2"/>
      <c r="BH456" s="2"/>
      <c r="BI456" s="2"/>
      <c r="BJ456" s="2"/>
      <c r="BK456" s="2"/>
      <c r="BL456" s="2"/>
      <c r="BM456" s="2"/>
      <c r="BN456" s="2"/>
    </row>
    <row r="457" spans="4:66" customFormat="1" x14ac:dyDescent="0.3">
      <c r="D457" s="201"/>
      <c r="E457" s="201"/>
      <c r="F457" s="2"/>
      <c r="G457" s="201"/>
      <c r="H457" s="2"/>
      <c r="I457" s="201"/>
      <c r="J457" s="2"/>
      <c r="K457" s="201"/>
      <c r="L457" s="201"/>
      <c r="M457" s="2"/>
      <c r="N457" s="201"/>
      <c r="O457" s="2"/>
      <c r="P457" s="201"/>
      <c r="Q457" s="2"/>
      <c r="R457" s="2"/>
      <c r="S457" s="201"/>
      <c r="T457" s="2"/>
      <c r="U457" s="201"/>
      <c r="V457" s="233"/>
      <c r="W457" s="201"/>
      <c r="X457" s="2"/>
      <c r="Y457" s="201"/>
      <c r="AL457" s="2"/>
      <c r="AM457" s="2"/>
      <c r="AN457" s="2"/>
      <c r="AO457" s="2"/>
      <c r="AP457" s="2"/>
      <c r="AQ457" s="2"/>
      <c r="AR457" s="2"/>
      <c r="AS457" s="2"/>
      <c r="AT457" s="201"/>
      <c r="AU457" s="2"/>
      <c r="AV457" s="2"/>
      <c r="AW457" s="2"/>
      <c r="AX457" s="2"/>
      <c r="AY457" s="2"/>
      <c r="AZ457" s="2"/>
      <c r="BA457" s="2"/>
      <c r="BB457" s="2"/>
      <c r="BC457" s="2"/>
      <c r="BD457" s="2"/>
      <c r="BE457" s="2"/>
      <c r="BF457" s="2"/>
      <c r="BG457" s="2"/>
      <c r="BH457" s="2"/>
      <c r="BI457" s="2"/>
      <c r="BJ457" s="2"/>
      <c r="BK457" s="2"/>
      <c r="BL457" s="2"/>
      <c r="BM457" s="2"/>
      <c r="BN457" s="2"/>
    </row>
    <row r="458" spans="4:66" customFormat="1" x14ac:dyDescent="0.3">
      <c r="D458" s="201"/>
      <c r="E458" s="201"/>
      <c r="F458" s="2"/>
      <c r="G458" s="201"/>
      <c r="H458" s="2"/>
      <c r="I458" s="201"/>
      <c r="J458" s="2"/>
      <c r="K458" s="201"/>
      <c r="L458" s="201"/>
      <c r="M458" s="2"/>
      <c r="N458" s="201"/>
      <c r="O458" s="2"/>
      <c r="P458" s="201"/>
      <c r="Q458" s="2"/>
      <c r="R458" s="2"/>
      <c r="S458" s="201"/>
      <c r="T458" s="2"/>
      <c r="U458" s="201"/>
      <c r="V458" s="233"/>
      <c r="W458" s="201"/>
      <c r="X458" s="2"/>
      <c r="Y458" s="201"/>
      <c r="AL458" s="2"/>
      <c r="AM458" s="2"/>
      <c r="AN458" s="2"/>
      <c r="AO458" s="2"/>
      <c r="AP458" s="2"/>
      <c r="AQ458" s="2"/>
      <c r="AR458" s="2"/>
      <c r="AS458" s="2"/>
      <c r="AT458" s="201"/>
      <c r="AU458" s="2"/>
      <c r="AV458" s="2"/>
      <c r="AW458" s="2"/>
      <c r="AX458" s="2"/>
      <c r="AY458" s="2"/>
      <c r="AZ458" s="2"/>
      <c r="BA458" s="2"/>
      <c r="BB458" s="2"/>
      <c r="BC458" s="2"/>
      <c r="BD458" s="2"/>
      <c r="BE458" s="2"/>
      <c r="BF458" s="2"/>
      <c r="BG458" s="2"/>
      <c r="BH458" s="2"/>
      <c r="BI458" s="2"/>
      <c r="BJ458" s="2"/>
      <c r="BK458" s="2"/>
      <c r="BL458" s="2"/>
      <c r="BM458" s="2"/>
      <c r="BN458" s="2"/>
    </row>
    <row r="459" spans="4:66" customFormat="1" x14ac:dyDescent="0.3">
      <c r="D459" s="201"/>
      <c r="E459" s="201"/>
      <c r="F459" s="2"/>
      <c r="G459" s="201"/>
      <c r="H459" s="2"/>
      <c r="I459" s="201"/>
      <c r="J459" s="2"/>
      <c r="K459" s="201"/>
      <c r="L459" s="201"/>
      <c r="M459" s="2"/>
      <c r="N459" s="201"/>
      <c r="O459" s="2"/>
      <c r="P459" s="201"/>
      <c r="Q459" s="2"/>
      <c r="R459" s="2"/>
      <c r="S459" s="201"/>
      <c r="T459" s="2"/>
      <c r="U459" s="201"/>
      <c r="V459" s="233"/>
      <c r="W459" s="201"/>
      <c r="X459" s="2"/>
      <c r="Y459" s="201"/>
      <c r="AL459" s="2"/>
      <c r="AM459" s="2"/>
      <c r="AN459" s="2"/>
      <c r="AO459" s="2"/>
      <c r="AP459" s="2"/>
      <c r="AQ459" s="2"/>
      <c r="AR459" s="2"/>
      <c r="AS459" s="2"/>
      <c r="AT459" s="201"/>
      <c r="AU459" s="2"/>
      <c r="AV459" s="2"/>
      <c r="AW459" s="2"/>
      <c r="AX459" s="2"/>
      <c r="AY459" s="2"/>
      <c r="AZ459" s="2"/>
      <c r="BA459" s="2"/>
      <c r="BB459" s="2"/>
      <c r="BC459" s="2"/>
      <c r="BD459" s="2"/>
      <c r="BE459" s="2"/>
      <c r="BF459" s="2"/>
      <c r="BG459" s="2"/>
      <c r="BH459" s="2"/>
      <c r="BI459" s="2"/>
      <c r="BJ459" s="2"/>
      <c r="BK459" s="2"/>
      <c r="BL459" s="2"/>
      <c r="BM459" s="2"/>
      <c r="BN459" s="2"/>
    </row>
    <row r="460" spans="4:66" customFormat="1" x14ac:dyDescent="0.3">
      <c r="D460" s="201"/>
      <c r="E460" s="201"/>
      <c r="F460" s="2"/>
      <c r="G460" s="201"/>
      <c r="H460" s="2"/>
      <c r="I460" s="201"/>
      <c r="J460" s="2"/>
      <c r="K460" s="201"/>
      <c r="L460" s="201"/>
      <c r="M460" s="2"/>
      <c r="N460" s="201"/>
      <c r="O460" s="2"/>
      <c r="P460" s="201"/>
      <c r="Q460" s="2"/>
      <c r="R460" s="2"/>
      <c r="S460" s="201"/>
      <c r="T460" s="2"/>
      <c r="U460" s="201"/>
      <c r="V460" s="233"/>
      <c r="W460" s="201"/>
      <c r="X460" s="2"/>
      <c r="Y460" s="201"/>
      <c r="AL460" s="2"/>
      <c r="AM460" s="2"/>
      <c r="AN460" s="2"/>
      <c r="AO460" s="2"/>
      <c r="AP460" s="2"/>
      <c r="AQ460" s="2"/>
      <c r="AR460" s="2"/>
      <c r="AS460" s="2"/>
      <c r="AT460" s="201"/>
      <c r="AU460" s="2"/>
      <c r="AV460" s="2"/>
      <c r="AW460" s="2"/>
      <c r="AX460" s="2"/>
      <c r="AY460" s="2"/>
      <c r="AZ460" s="2"/>
      <c r="BA460" s="2"/>
      <c r="BB460" s="2"/>
      <c r="BC460" s="2"/>
      <c r="BD460" s="2"/>
      <c r="BE460" s="2"/>
      <c r="BF460" s="2"/>
      <c r="BG460" s="2"/>
      <c r="BH460" s="2"/>
      <c r="BI460" s="2"/>
      <c r="BJ460" s="2"/>
      <c r="BK460" s="2"/>
      <c r="BL460" s="2"/>
      <c r="BM460" s="2"/>
      <c r="BN460" s="2"/>
    </row>
    <row r="461" spans="4:66" customFormat="1" x14ac:dyDescent="0.3">
      <c r="D461" s="201"/>
      <c r="E461" s="201"/>
      <c r="F461" s="2"/>
      <c r="G461" s="201"/>
      <c r="H461" s="2"/>
      <c r="I461" s="201"/>
      <c r="J461" s="2"/>
      <c r="K461" s="201"/>
      <c r="L461" s="201"/>
      <c r="M461" s="2"/>
      <c r="N461" s="201"/>
      <c r="O461" s="2"/>
      <c r="P461" s="201"/>
      <c r="Q461" s="2"/>
      <c r="R461" s="2"/>
      <c r="S461" s="201"/>
      <c r="T461" s="2"/>
      <c r="U461" s="201"/>
      <c r="V461" s="233"/>
      <c r="W461" s="201"/>
      <c r="X461" s="2"/>
      <c r="Y461" s="201"/>
      <c r="AL461" s="2"/>
      <c r="AM461" s="2"/>
      <c r="AN461" s="2"/>
      <c r="AO461" s="2"/>
      <c r="AP461" s="2"/>
      <c r="AQ461" s="2"/>
      <c r="AR461" s="2"/>
      <c r="AS461" s="2"/>
      <c r="AT461" s="201"/>
      <c r="AU461" s="2"/>
      <c r="AV461" s="2"/>
      <c r="AW461" s="2"/>
      <c r="AX461" s="2"/>
      <c r="AY461" s="2"/>
      <c r="AZ461" s="2"/>
      <c r="BA461" s="2"/>
      <c r="BB461" s="2"/>
      <c r="BC461" s="2"/>
      <c r="BD461" s="2"/>
      <c r="BE461" s="2"/>
      <c r="BF461" s="2"/>
      <c r="BG461" s="2"/>
      <c r="BH461" s="2"/>
      <c r="BI461" s="2"/>
      <c r="BJ461" s="2"/>
      <c r="BK461" s="2"/>
      <c r="BL461" s="2"/>
      <c r="BM461" s="2"/>
      <c r="BN461" s="2"/>
    </row>
    <row r="462" spans="4:66" customFormat="1" x14ac:dyDescent="0.3">
      <c r="D462" s="201"/>
      <c r="E462" s="201"/>
      <c r="F462" s="2"/>
      <c r="G462" s="201"/>
      <c r="H462" s="2"/>
      <c r="I462" s="201"/>
      <c r="J462" s="2"/>
      <c r="K462" s="201"/>
      <c r="L462" s="201"/>
      <c r="M462" s="2"/>
      <c r="N462" s="201"/>
      <c r="O462" s="2"/>
      <c r="P462" s="201"/>
      <c r="Q462" s="2"/>
      <c r="R462" s="2"/>
      <c r="S462" s="201"/>
      <c r="T462" s="2"/>
      <c r="U462" s="201"/>
      <c r="V462" s="233"/>
      <c r="W462" s="201"/>
      <c r="X462" s="2"/>
      <c r="Y462" s="201"/>
      <c r="AL462" s="2"/>
      <c r="AM462" s="2"/>
      <c r="AN462" s="2"/>
      <c r="AO462" s="2"/>
      <c r="AP462" s="2"/>
      <c r="AQ462" s="2"/>
      <c r="AR462" s="2"/>
      <c r="AS462" s="2"/>
      <c r="AT462" s="201"/>
      <c r="AU462" s="2"/>
      <c r="AV462" s="2"/>
      <c r="AW462" s="2"/>
      <c r="AX462" s="2"/>
      <c r="AY462" s="2"/>
      <c r="AZ462" s="2"/>
      <c r="BA462" s="2"/>
      <c r="BB462" s="2"/>
      <c r="BC462" s="2"/>
      <c r="BD462" s="2"/>
      <c r="BE462" s="2"/>
      <c r="BF462" s="2"/>
      <c r="BG462" s="2"/>
      <c r="BH462" s="2"/>
      <c r="BI462" s="2"/>
      <c r="BJ462" s="2"/>
      <c r="BK462" s="2"/>
      <c r="BL462" s="2"/>
      <c r="BM462" s="2"/>
      <c r="BN462" s="2"/>
    </row>
    <row r="463" spans="4:66" customFormat="1" x14ac:dyDescent="0.3">
      <c r="D463" s="201"/>
      <c r="E463" s="201"/>
      <c r="F463" s="2"/>
      <c r="G463" s="201"/>
      <c r="H463" s="2"/>
      <c r="I463" s="201"/>
      <c r="J463" s="2"/>
      <c r="K463" s="201"/>
      <c r="L463" s="201"/>
      <c r="M463" s="2"/>
      <c r="N463" s="201"/>
      <c r="O463" s="2"/>
      <c r="P463" s="201"/>
      <c r="Q463" s="2"/>
      <c r="R463" s="2"/>
      <c r="S463" s="201"/>
      <c r="T463" s="2"/>
      <c r="U463" s="201"/>
      <c r="V463" s="233"/>
      <c r="W463" s="201"/>
      <c r="X463" s="2"/>
      <c r="Y463" s="201"/>
      <c r="AL463" s="2"/>
      <c r="AM463" s="2"/>
      <c r="AN463" s="2"/>
      <c r="AO463" s="2"/>
      <c r="AP463" s="2"/>
      <c r="AQ463" s="2"/>
      <c r="AR463" s="2"/>
      <c r="AS463" s="2"/>
      <c r="AT463" s="201"/>
      <c r="AU463" s="2"/>
      <c r="AV463" s="2"/>
      <c r="AW463" s="2"/>
      <c r="AX463" s="2"/>
      <c r="AY463" s="2"/>
      <c r="AZ463" s="2"/>
      <c r="BA463" s="2"/>
      <c r="BB463" s="2"/>
      <c r="BC463" s="2"/>
      <c r="BD463" s="2"/>
      <c r="BE463" s="2"/>
      <c r="BF463" s="2"/>
      <c r="BG463" s="2"/>
      <c r="BH463" s="2"/>
      <c r="BI463" s="2"/>
      <c r="BJ463" s="2"/>
      <c r="BK463" s="2"/>
      <c r="BL463" s="2"/>
      <c r="BM463" s="2"/>
      <c r="BN463" s="2"/>
    </row>
    <row r="464" spans="4:66" customFormat="1" x14ac:dyDescent="0.3">
      <c r="D464" s="201"/>
      <c r="E464" s="201"/>
      <c r="F464" s="2"/>
      <c r="G464" s="201"/>
      <c r="H464" s="2"/>
      <c r="I464" s="201"/>
      <c r="J464" s="2"/>
      <c r="K464" s="201"/>
      <c r="L464" s="201"/>
      <c r="M464" s="2"/>
      <c r="N464" s="201"/>
      <c r="O464" s="2"/>
      <c r="P464" s="201"/>
      <c r="Q464" s="2"/>
      <c r="R464" s="2"/>
      <c r="S464" s="201"/>
      <c r="T464" s="2"/>
      <c r="U464" s="201"/>
      <c r="V464" s="233"/>
      <c r="W464" s="201"/>
      <c r="X464" s="2"/>
      <c r="Y464" s="201"/>
      <c r="AL464" s="2"/>
      <c r="AM464" s="2"/>
      <c r="AN464" s="2"/>
      <c r="AO464" s="2"/>
      <c r="AP464" s="2"/>
      <c r="AQ464" s="2"/>
      <c r="AR464" s="2"/>
      <c r="AS464" s="2"/>
      <c r="AT464" s="201"/>
      <c r="AU464" s="2"/>
      <c r="AV464" s="2"/>
      <c r="AW464" s="2"/>
      <c r="AX464" s="2"/>
      <c r="AY464" s="2"/>
      <c r="AZ464" s="2"/>
      <c r="BA464" s="2"/>
      <c r="BB464" s="2"/>
      <c r="BC464" s="2"/>
      <c r="BD464" s="2"/>
      <c r="BE464" s="2"/>
      <c r="BF464" s="2"/>
      <c r="BG464" s="2"/>
      <c r="BH464" s="2"/>
      <c r="BI464" s="2"/>
      <c r="BJ464" s="2"/>
      <c r="BK464" s="2"/>
      <c r="BL464" s="2"/>
      <c r="BM464" s="2"/>
      <c r="BN464" s="2"/>
    </row>
    <row r="465" spans="4:66" customFormat="1" x14ac:dyDescent="0.3">
      <c r="D465" s="201"/>
      <c r="E465" s="201"/>
      <c r="F465" s="2"/>
      <c r="G465" s="201"/>
      <c r="H465" s="2"/>
      <c r="I465" s="201"/>
      <c r="J465" s="2"/>
      <c r="K465" s="201"/>
      <c r="L465" s="201"/>
      <c r="M465" s="2"/>
      <c r="N465" s="201"/>
      <c r="O465" s="2"/>
      <c r="P465" s="201"/>
      <c r="Q465" s="2"/>
      <c r="R465" s="2"/>
      <c r="S465" s="201"/>
      <c r="T465" s="2"/>
      <c r="U465" s="201"/>
      <c r="V465" s="233"/>
      <c r="W465" s="201"/>
      <c r="X465" s="2"/>
      <c r="Y465" s="201"/>
      <c r="AL465" s="2"/>
      <c r="AM465" s="2"/>
      <c r="AN465" s="2"/>
      <c r="AO465" s="2"/>
      <c r="AP465" s="2"/>
      <c r="AQ465" s="2"/>
      <c r="AR465" s="2"/>
      <c r="AS465" s="2"/>
      <c r="AT465" s="201"/>
      <c r="AU465" s="2"/>
      <c r="AV465" s="2"/>
      <c r="AW465" s="2"/>
      <c r="AX465" s="2"/>
      <c r="AY465" s="2"/>
      <c r="AZ465" s="2"/>
      <c r="BA465" s="2"/>
      <c r="BB465" s="2"/>
      <c r="BC465" s="2"/>
      <c r="BD465" s="2"/>
      <c r="BE465" s="2"/>
      <c r="BF465" s="2"/>
      <c r="BG465" s="2"/>
      <c r="BH465" s="2"/>
      <c r="BI465" s="2"/>
      <c r="BJ465" s="2"/>
      <c r="BK465" s="2"/>
      <c r="BL465" s="2"/>
      <c r="BM465" s="2"/>
      <c r="BN465" s="2"/>
    </row>
    <row r="466" spans="4:66" customFormat="1" x14ac:dyDescent="0.3">
      <c r="D466" s="201"/>
      <c r="E466" s="201"/>
      <c r="F466" s="2"/>
      <c r="G466" s="201"/>
      <c r="H466" s="2"/>
      <c r="I466" s="201"/>
      <c r="J466" s="2"/>
      <c r="K466" s="201"/>
      <c r="L466" s="201"/>
      <c r="M466" s="2"/>
      <c r="N466" s="201"/>
      <c r="O466" s="2"/>
      <c r="P466" s="201"/>
      <c r="Q466" s="2"/>
      <c r="R466" s="2"/>
      <c r="S466" s="201"/>
      <c r="T466" s="2"/>
      <c r="U466" s="201"/>
      <c r="V466" s="233"/>
      <c r="W466" s="201"/>
      <c r="X466" s="2"/>
      <c r="Y466" s="201"/>
      <c r="AL466" s="2"/>
      <c r="AM466" s="2"/>
      <c r="AN466" s="2"/>
      <c r="AO466" s="2"/>
      <c r="AP466" s="2"/>
      <c r="AQ466" s="2"/>
      <c r="AR466" s="2"/>
      <c r="AS466" s="2"/>
      <c r="AT466" s="201"/>
      <c r="AU466" s="2"/>
      <c r="AV466" s="2"/>
      <c r="AW466" s="2"/>
      <c r="AX466" s="2"/>
      <c r="AY466" s="2"/>
      <c r="AZ466" s="2"/>
      <c r="BA466" s="2"/>
      <c r="BB466" s="2"/>
      <c r="BC466" s="2"/>
      <c r="BD466" s="2"/>
      <c r="BE466" s="2"/>
      <c r="BF466" s="2"/>
      <c r="BG466" s="2"/>
      <c r="BH466" s="2"/>
      <c r="BI466" s="2"/>
      <c r="BJ466" s="2"/>
      <c r="BK466" s="2"/>
      <c r="BL466" s="2"/>
      <c r="BM466" s="2"/>
      <c r="BN466" s="2"/>
    </row>
    <row r="467" spans="4:66" customFormat="1" x14ac:dyDescent="0.3">
      <c r="D467" s="201"/>
      <c r="E467" s="201"/>
      <c r="F467" s="2"/>
      <c r="G467" s="201"/>
      <c r="H467" s="2"/>
      <c r="I467" s="201"/>
      <c r="J467" s="2"/>
      <c r="K467" s="201"/>
      <c r="L467" s="201"/>
      <c r="M467" s="2"/>
      <c r="N467" s="201"/>
      <c r="O467" s="2"/>
      <c r="P467" s="201"/>
      <c r="Q467" s="2"/>
      <c r="R467" s="2"/>
      <c r="S467" s="201"/>
      <c r="T467" s="2"/>
      <c r="U467" s="201"/>
      <c r="V467" s="233"/>
      <c r="W467" s="201"/>
      <c r="X467" s="2"/>
      <c r="Y467" s="201"/>
      <c r="AL467" s="2"/>
      <c r="AM467" s="2"/>
      <c r="AN467" s="2"/>
      <c r="AO467" s="2"/>
      <c r="AP467" s="2"/>
      <c r="AQ467" s="2"/>
      <c r="AR467" s="2"/>
      <c r="AS467" s="2"/>
      <c r="AT467" s="201"/>
      <c r="AU467" s="2"/>
      <c r="AV467" s="2"/>
      <c r="AW467" s="2"/>
      <c r="AX467" s="2"/>
      <c r="AY467" s="2"/>
      <c r="AZ467" s="2"/>
      <c r="BA467" s="2"/>
      <c r="BB467" s="2"/>
      <c r="BC467" s="2"/>
      <c r="BD467" s="2"/>
      <c r="BE467" s="2"/>
      <c r="BF467" s="2"/>
      <c r="BG467" s="2"/>
      <c r="BH467" s="2"/>
      <c r="BI467" s="2"/>
      <c r="BJ467" s="2"/>
      <c r="BK467" s="2"/>
      <c r="BL467" s="2"/>
      <c r="BM467" s="2"/>
      <c r="BN467" s="2"/>
    </row>
    <row r="468" spans="4:66" customFormat="1" x14ac:dyDescent="0.3">
      <c r="D468" s="201"/>
      <c r="E468" s="201"/>
      <c r="F468" s="2"/>
      <c r="G468" s="201"/>
      <c r="H468" s="2"/>
      <c r="I468" s="201"/>
      <c r="J468" s="2"/>
      <c r="K468" s="201"/>
      <c r="L468" s="201"/>
      <c r="M468" s="2"/>
      <c r="N468" s="201"/>
      <c r="O468" s="2"/>
      <c r="P468" s="201"/>
      <c r="Q468" s="2"/>
      <c r="R468" s="2"/>
      <c r="S468" s="201"/>
      <c r="T468" s="2"/>
      <c r="U468" s="201"/>
      <c r="V468" s="233"/>
      <c r="W468" s="201"/>
      <c r="X468" s="2"/>
      <c r="Y468" s="201"/>
      <c r="AL468" s="2"/>
      <c r="AM468" s="2"/>
      <c r="AN468" s="2"/>
      <c r="AO468" s="2"/>
      <c r="AP468" s="2"/>
      <c r="AQ468" s="2"/>
      <c r="AR468" s="2"/>
      <c r="AS468" s="2"/>
      <c r="AT468" s="201"/>
      <c r="AU468" s="2"/>
      <c r="AV468" s="2"/>
      <c r="AW468" s="2"/>
      <c r="AX468" s="2"/>
      <c r="AY468" s="2"/>
      <c r="AZ468" s="2"/>
      <c r="BA468" s="2"/>
      <c r="BB468" s="2"/>
      <c r="BC468" s="2"/>
      <c r="BD468" s="2"/>
      <c r="BE468" s="2"/>
      <c r="BF468" s="2"/>
      <c r="BG468" s="2"/>
      <c r="BH468" s="2"/>
      <c r="BI468" s="2"/>
      <c r="BJ468" s="2"/>
      <c r="BK468" s="2"/>
      <c r="BL468" s="2"/>
      <c r="BM468" s="2"/>
      <c r="BN468" s="2"/>
    </row>
    <row r="469" spans="4:66" customFormat="1" x14ac:dyDescent="0.3">
      <c r="D469" s="201"/>
      <c r="E469" s="201"/>
      <c r="F469" s="2"/>
      <c r="G469" s="201"/>
      <c r="H469" s="2"/>
      <c r="I469" s="201"/>
      <c r="J469" s="2"/>
      <c r="K469" s="201"/>
      <c r="L469" s="201"/>
      <c r="M469" s="2"/>
      <c r="N469" s="201"/>
      <c r="O469" s="2"/>
      <c r="P469" s="201"/>
      <c r="Q469" s="2"/>
      <c r="R469" s="2"/>
      <c r="S469" s="201"/>
      <c r="T469" s="2"/>
      <c r="U469" s="201"/>
      <c r="V469" s="233"/>
      <c r="W469" s="201"/>
      <c r="X469" s="2"/>
      <c r="Y469" s="201"/>
      <c r="AL469" s="2"/>
      <c r="AM469" s="2"/>
      <c r="AN469" s="2"/>
      <c r="AO469" s="2"/>
      <c r="AP469" s="2"/>
      <c r="AQ469" s="2"/>
      <c r="AR469" s="2"/>
      <c r="AS469" s="2"/>
      <c r="AT469" s="201"/>
      <c r="AU469" s="2"/>
      <c r="AV469" s="2"/>
      <c r="AW469" s="2"/>
      <c r="AX469" s="2"/>
      <c r="AY469" s="2"/>
      <c r="AZ469" s="2"/>
      <c r="BA469" s="2"/>
      <c r="BB469" s="2"/>
      <c r="BC469" s="2"/>
      <c r="BD469" s="2"/>
      <c r="BE469" s="2"/>
      <c r="BF469" s="2"/>
      <c r="BG469" s="2"/>
      <c r="BH469" s="2"/>
      <c r="BI469" s="2"/>
      <c r="BJ469" s="2"/>
      <c r="BK469" s="2"/>
      <c r="BL469" s="2"/>
      <c r="BM469" s="2"/>
      <c r="BN469" s="2"/>
    </row>
    <row r="470" spans="4:66" customFormat="1" x14ac:dyDescent="0.3">
      <c r="D470" s="201"/>
      <c r="E470" s="201"/>
      <c r="F470" s="2"/>
      <c r="G470" s="201"/>
      <c r="H470" s="2"/>
      <c r="I470" s="201"/>
      <c r="J470" s="2"/>
      <c r="K470" s="201"/>
      <c r="L470" s="201"/>
      <c r="M470" s="2"/>
      <c r="N470" s="201"/>
      <c r="O470" s="2"/>
      <c r="P470" s="201"/>
      <c r="Q470" s="2"/>
      <c r="R470" s="2"/>
      <c r="S470" s="201"/>
      <c r="T470" s="2"/>
      <c r="U470" s="201"/>
      <c r="V470" s="233"/>
      <c r="W470" s="201"/>
      <c r="X470" s="2"/>
      <c r="Y470" s="201"/>
      <c r="AL470" s="2"/>
      <c r="AM470" s="2"/>
      <c r="AN470" s="2"/>
      <c r="AO470" s="2"/>
      <c r="AP470" s="2"/>
      <c r="AQ470" s="2"/>
      <c r="AR470" s="2"/>
      <c r="AS470" s="2"/>
      <c r="AT470" s="201"/>
      <c r="AU470" s="2"/>
      <c r="AV470" s="2"/>
      <c r="AW470" s="2"/>
      <c r="AX470" s="2"/>
      <c r="AY470" s="2"/>
      <c r="AZ470" s="2"/>
      <c r="BA470" s="2"/>
      <c r="BB470" s="2"/>
      <c r="BC470" s="2"/>
      <c r="BD470" s="2"/>
      <c r="BE470" s="2"/>
      <c r="BF470" s="2"/>
      <c r="BG470" s="2"/>
      <c r="BH470" s="2"/>
      <c r="BI470" s="2"/>
      <c r="BJ470" s="2"/>
      <c r="BK470" s="2"/>
      <c r="BL470" s="2"/>
      <c r="BM470" s="2"/>
      <c r="BN470" s="2"/>
    </row>
    <row r="471" spans="4:66" customFormat="1" x14ac:dyDescent="0.3">
      <c r="D471" s="201"/>
      <c r="E471" s="201"/>
      <c r="F471" s="2"/>
      <c r="G471" s="201"/>
      <c r="H471" s="2"/>
      <c r="I471" s="201"/>
      <c r="J471" s="2"/>
      <c r="K471" s="201"/>
      <c r="L471" s="201"/>
      <c r="M471" s="2"/>
      <c r="N471" s="201"/>
      <c r="O471" s="2"/>
      <c r="P471" s="201"/>
      <c r="Q471" s="2"/>
      <c r="R471" s="2"/>
      <c r="S471" s="201"/>
      <c r="T471" s="2"/>
      <c r="U471" s="201"/>
      <c r="V471" s="233"/>
      <c r="W471" s="201"/>
      <c r="X471" s="2"/>
      <c r="Y471" s="201"/>
      <c r="AL471" s="2"/>
      <c r="AM471" s="2"/>
      <c r="AN471" s="2"/>
      <c r="AO471" s="2"/>
      <c r="AP471" s="2"/>
      <c r="AQ471" s="2"/>
      <c r="AR471" s="2"/>
      <c r="AS471" s="2"/>
      <c r="AT471" s="201"/>
      <c r="AU471" s="2"/>
      <c r="AV471" s="2"/>
      <c r="AW471" s="2"/>
      <c r="AX471" s="2"/>
      <c r="AY471" s="2"/>
      <c r="AZ471" s="2"/>
      <c r="BA471" s="2"/>
      <c r="BB471" s="2"/>
      <c r="BC471" s="2"/>
      <c r="BD471" s="2"/>
      <c r="BE471" s="2"/>
      <c r="BF471" s="2"/>
      <c r="BG471" s="2"/>
      <c r="BH471" s="2"/>
      <c r="BI471" s="2"/>
      <c r="BJ471" s="2"/>
      <c r="BK471" s="2"/>
      <c r="BL471" s="2"/>
      <c r="BM471" s="2"/>
      <c r="BN471" s="2"/>
    </row>
    <row r="472" spans="4:66" customFormat="1" x14ac:dyDescent="0.3">
      <c r="D472" s="201"/>
      <c r="E472" s="201"/>
      <c r="F472" s="2"/>
      <c r="G472" s="201"/>
      <c r="H472" s="2"/>
      <c r="I472" s="201"/>
      <c r="J472" s="2"/>
      <c r="K472" s="201"/>
      <c r="L472" s="201"/>
      <c r="M472" s="2"/>
      <c r="N472" s="201"/>
      <c r="O472" s="2"/>
      <c r="P472" s="201"/>
      <c r="Q472" s="2"/>
      <c r="R472" s="2"/>
      <c r="S472" s="201"/>
      <c r="T472" s="2"/>
      <c r="U472" s="201"/>
      <c r="V472" s="233"/>
      <c r="W472" s="201"/>
      <c r="X472" s="2"/>
      <c r="Y472" s="201"/>
      <c r="AL472" s="2"/>
      <c r="AM472" s="2"/>
      <c r="AN472" s="2"/>
      <c r="AO472" s="2"/>
      <c r="AP472" s="2"/>
      <c r="AQ472" s="2"/>
      <c r="AR472" s="2"/>
      <c r="AS472" s="2"/>
      <c r="AT472" s="201"/>
      <c r="AU472" s="2"/>
      <c r="AV472" s="2"/>
      <c r="AW472" s="2"/>
      <c r="AX472" s="2"/>
      <c r="AY472" s="2"/>
      <c r="AZ472" s="2"/>
      <c r="BA472" s="2"/>
      <c r="BB472" s="2"/>
      <c r="BC472" s="2"/>
      <c r="BD472" s="2"/>
      <c r="BE472" s="2"/>
      <c r="BF472" s="2"/>
      <c r="BG472" s="2"/>
      <c r="BH472" s="2"/>
      <c r="BI472" s="2"/>
      <c r="BJ472" s="2"/>
      <c r="BK472" s="2"/>
      <c r="BL472" s="2"/>
      <c r="BM472" s="2"/>
      <c r="BN472" s="2"/>
    </row>
    <row r="473" spans="4:66" customFormat="1" x14ac:dyDescent="0.3">
      <c r="D473" s="201"/>
      <c r="E473" s="201"/>
      <c r="F473" s="2"/>
      <c r="G473" s="201"/>
      <c r="H473" s="2"/>
      <c r="I473" s="201"/>
      <c r="J473" s="2"/>
      <c r="K473" s="201"/>
      <c r="L473" s="201"/>
      <c r="M473" s="2"/>
      <c r="N473" s="201"/>
      <c r="O473" s="2"/>
      <c r="P473" s="201"/>
      <c r="Q473" s="2"/>
      <c r="R473" s="2"/>
      <c r="S473" s="201"/>
      <c r="T473" s="2"/>
      <c r="U473" s="201"/>
      <c r="V473" s="233"/>
      <c r="W473" s="201"/>
      <c r="X473" s="2"/>
      <c r="Y473" s="201"/>
      <c r="AL473" s="2"/>
      <c r="AM473" s="2"/>
      <c r="AN473" s="2"/>
      <c r="AO473" s="2"/>
      <c r="AP473" s="2"/>
      <c r="AQ473" s="2"/>
      <c r="AR473" s="2"/>
      <c r="AS473" s="2"/>
      <c r="AT473" s="201"/>
      <c r="AU473" s="2"/>
      <c r="AV473" s="2"/>
      <c r="AW473" s="2"/>
      <c r="AX473" s="2"/>
      <c r="AY473" s="2"/>
      <c r="AZ473" s="2"/>
      <c r="BA473" s="2"/>
      <c r="BB473" s="2"/>
      <c r="BC473" s="2"/>
      <c r="BD473" s="2"/>
      <c r="BE473" s="2"/>
      <c r="BF473" s="2"/>
      <c r="BG473" s="2"/>
      <c r="BH473" s="2"/>
      <c r="BI473" s="2"/>
      <c r="BJ473" s="2"/>
      <c r="BK473" s="2"/>
      <c r="BL473" s="2"/>
      <c r="BM473" s="2"/>
      <c r="BN473" s="2"/>
    </row>
    <row r="474" spans="4:66" customFormat="1" x14ac:dyDescent="0.3">
      <c r="D474" s="201"/>
      <c r="E474" s="201"/>
      <c r="F474" s="2"/>
      <c r="G474" s="201"/>
      <c r="H474" s="2"/>
      <c r="I474" s="201"/>
      <c r="J474" s="2"/>
      <c r="K474" s="201"/>
      <c r="L474" s="201"/>
      <c r="M474" s="2"/>
      <c r="N474" s="201"/>
      <c r="O474" s="2"/>
      <c r="P474" s="201"/>
      <c r="Q474" s="2"/>
      <c r="R474" s="2"/>
      <c r="S474" s="201"/>
      <c r="T474" s="2"/>
      <c r="U474" s="201"/>
      <c r="V474" s="233"/>
      <c r="W474" s="201"/>
      <c r="X474" s="2"/>
      <c r="Y474" s="201"/>
      <c r="AL474" s="2"/>
      <c r="AM474" s="2"/>
      <c r="AN474" s="2"/>
      <c r="AO474" s="2"/>
      <c r="AP474" s="2"/>
      <c r="AQ474" s="2"/>
      <c r="AR474" s="2"/>
      <c r="AS474" s="2"/>
      <c r="AT474" s="201"/>
      <c r="AU474" s="2"/>
      <c r="AV474" s="2"/>
      <c r="AW474" s="2"/>
      <c r="AX474" s="2"/>
      <c r="AY474" s="2"/>
      <c r="AZ474" s="2"/>
      <c r="BA474" s="2"/>
      <c r="BB474" s="2"/>
      <c r="BC474" s="2"/>
      <c r="BD474" s="2"/>
      <c r="BE474" s="2"/>
      <c r="BF474" s="2"/>
      <c r="BG474" s="2"/>
      <c r="BH474" s="2"/>
      <c r="BI474" s="2"/>
      <c r="BJ474" s="2"/>
      <c r="BK474" s="2"/>
      <c r="BL474" s="2"/>
      <c r="BM474" s="2"/>
      <c r="BN474" s="2"/>
    </row>
    <row r="475" spans="4:66" customFormat="1" x14ac:dyDescent="0.3">
      <c r="D475" s="201"/>
      <c r="E475" s="201"/>
      <c r="F475" s="2"/>
      <c r="G475" s="201"/>
      <c r="H475" s="2"/>
      <c r="I475" s="201"/>
      <c r="J475" s="2"/>
      <c r="K475" s="201"/>
      <c r="L475" s="201"/>
      <c r="M475" s="2"/>
      <c r="N475" s="201"/>
      <c r="O475" s="2"/>
      <c r="P475" s="201"/>
      <c r="Q475" s="2"/>
      <c r="R475" s="2"/>
      <c r="S475" s="201"/>
      <c r="T475" s="2"/>
      <c r="U475" s="201"/>
      <c r="V475" s="233"/>
      <c r="W475" s="201"/>
      <c r="X475" s="2"/>
      <c r="Y475" s="201"/>
      <c r="AL475" s="2"/>
      <c r="AM475" s="2"/>
      <c r="AN475" s="2"/>
      <c r="AO475" s="2"/>
      <c r="AP475" s="2"/>
      <c r="AQ475" s="2"/>
      <c r="AR475" s="2"/>
      <c r="AS475" s="2"/>
      <c r="AT475" s="201"/>
      <c r="AU475" s="2"/>
      <c r="AV475" s="2"/>
      <c r="AW475" s="2"/>
      <c r="AX475" s="2"/>
      <c r="AY475" s="2"/>
      <c r="AZ475" s="2"/>
      <c r="BA475" s="2"/>
      <c r="BB475" s="2"/>
      <c r="BC475" s="2"/>
      <c r="BD475" s="2"/>
      <c r="BE475" s="2"/>
      <c r="BF475" s="2"/>
      <c r="BG475" s="2"/>
      <c r="BH475" s="2"/>
      <c r="BI475" s="2"/>
      <c r="BJ475" s="2"/>
      <c r="BK475" s="2"/>
      <c r="BL475" s="2"/>
      <c r="BM475" s="2"/>
      <c r="BN475" s="2"/>
    </row>
    <row r="476" spans="4:66" customFormat="1" x14ac:dyDescent="0.3">
      <c r="D476" s="201"/>
      <c r="E476" s="201"/>
      <c r="F476" s="2"/>
      <c r="G476" s="201"/>
      <c r="H476" s="2"/>
      <c r="I476" s="201"/>
      <c r="J476" s="2"/>
      <c r="K476" s="201"/>
      <c r="L476" s="201"/>
      <c r="M476" s="2"/>
      <c r="N476" s="201"/>
      <c r="O476" s="2"/>
      <c r="P476" s="201"/>
      <c r="Q476" s="2"/>
      <c r="R476" s="2"/>
      <c r="S476" s="201"/>
      <c r="T476" s="2"/>
      <c r="U476" s="201"/>
      <c r="V476" s="233"/>
      <c r="W476" s="201"/>
      <c r="X476" s="2"/>
      <c r="Y476" s="201"/>
      <c r="AL476" s="2"/>
      <c r="AM476" s="2"/>
      <c r="AN476" s="2"/>
      <c r="AO476" s="2"/>
      <c r="AP476" s="2"/>
      <c r="AQ476" s="2"/>
      <c r="AR476" s="2"/>
      <c r="AS476" s="2"/>
      <c r="AT476" s="201"/>
      <c r="AU476" s="2"/>
      <c r="AV476" s="2"/>
      <c r="AW476" s="2"/>
      <c r="AX476" s="2"/>
      <c r="AY476" s="2"/>
      <c r="AZ476" s="2"/>
      <c r="BA476" s="2"/>
      <c r="BB476" s="2"/>
      <c r="BC476" s="2"/>
      <c r="BD476" s="2"/>
      <c r="BE476" s="2"/>
      <c r="BF476" s="2"/>
      <c r="BG476" s="2"/>
      <c r="BH476" s="2"/>
      <c r="BI476" s="2"/>
      <c r="BJ476" s="2"/>
      <c r="BK476" s="2"/>
      <c r="BL476" s="2"/>
      <c r="BM476" s="2"/>
      <c r="BN476" s="2"/>
    </row>
    <row r="477" spans="4:66" customFormat="1" x14ac:dyDescent="0.3">
      <c r="D477" s="201"/>
      <c r="E477" s="201"/>
      <c r="F477" s="2"/>
      <c r="G477" s="201"/>
      <c r="H477" s="2"/>
      <c r="I477" s="201"/>
      <c r="J477" s="2"/>
      <c r="K477" s="201"/>
      <c r="L477" s="201"/>
      <c r="M477" s="2"/>
      <c r="N477" s="201"/>
      <c r="O477" s="2"/>
      <c r="P477" s="201"/>
      <c r="Q477" s="2"/>
      <c r="R477" s="2"/>
      <c r="S477" s="201"/>
      <c r="T477" s="2"/>
      <c r="U477" s="201"/>
      <c r="V477" s="233"/>
      <c r="W477" s="201"/>
      <c r="X477" s="2"/>
      <c r="Y477" s="201"/>
      <c r="AL477" s="2"/>
      <c r="AM477" s="2"/>
      <c r="AN477" s="2"/>
      <c r="AO477" s="2"/>
      <c r="AP477" s="2"/>
      <c r="AQ477" s="2"/>
      <c r="AR477" s="2"/>
      <c r="AS477" s="2"/>
      <c r="AT477" s="201"/>
      <c r="AU477" s="2"/>
      <c r="AV477" s="2"/>
      <c r="AW477" s="2"/>
      <c r="AX477" s="2"/>
      <c r="AY477" s="2"/>
      <c r="AZ477" s="2"/>
      <c r="BA477" s="2"/>
      <c r="BB477" s="2"/>
      <c r="BC477" s="2"/>
      <c r="BD477" s="2"/>
      <c r="BE477" s="2"/>
      <c r="BF477" s="2"/>
      <c r="BG477" s="2"/>
      <c r="BH477" s="2"/>
      <c r="BI477" s="2"/>
      <c r="BJ477" s="2"/>
      <c r="BK477" s="2"/>
      <c r="BL477" s="2"/>
      <c r="BM477" s="2"/>
      <c r="BN477" s="2"/>
    </row>
    <row r="478" spans="4:66" customFormat="1" x14ac:dyDescent="0.3">
      <c r="D478" s="201"/>
      <c r="E478" s="201"/>
      <c r="F478" s="2"/>
      <c r="G478" s="201"/>
      <c r="H478" s="2"/>
      <c r="I478" s="201"/>
      <c r="J478" s="2"/>
      <c r="K478" s="201"/>
      <c r="L478" s="201"/>
      <c r="M478" s="2"/>
      <c r="N478" s="201"/>
      <c r="O478" s="2"/>
      <c r="P478" s="201"/>
      <c r="Q478" s="2"/>
      <c r="R478" s="2"/>
      <c r="S478" s="201"/>
      <c r="T478" s="2"/>
      <c r="U478" s="201"/>
      <c r="V478" s="233"/>
      <c r="W478" s="201"/>
      <c r="X478" s="2"/>
      <c r="Y478" s="201"/>
      <c r="AL478" s="2"/>
      <c r="AM478" s="2"/>
      <c r="AN478" s="2"/>
      <c r="AO478" s="2"/>
      <c r="AP478" s="2"/>
      <c r="AQ478" s="2"/>
      <c r="AR478" s="2"/>
      <c r="AS478" s="2"/>
      <c r="AT478" s="201"/>
      <c r="AU478" s="2"/>
      <c r="AV478" s="2"/>
      <c r="AW478" s="2"/>
      <c r="AX478" s="2"/>
      <c r="AY478" s="2"/>
      <c r="AZ478" s="2"/>
      <c r="BA478" s="2"/>
      <c r="BB478" s="2"/>
      <c r="BC478" s="2"/>
      <c r="BD478" s="2"/>
      <c r="BE478" s="2"/>
      <c r="BF478" s="2"/>
      <c r="BG478" s="2"/>
      <c r="BH478" s="2"/>
      <c r="BI478" s="2"/>
      <c r="BJ478" s="2"/>
      <c r="BK478" s="2"/>
      <c r="BL478" s="2"/>
      <c r="BM478" s="2"/>
      <c r="BN478" s="2"/>
    </row>
    <row r="479" spans="4:66" customFormat="1" x14ac:dyDescent="0.3">
      <c r="D479" s="201"/>
      <c r="E479" s="201"/>
      <c r="F479" s="2"/>
      <c r="G479" s="201"/>
      <c r="H479" s="2"/>
      <c r="I479" s="201"/>
      <c r="J479" s="2"/>
      <c r="K479" s="201"/>
      <c r="L479" s="201"/>
      <c r="M479" s="2"/>
      <c r="N479" s="201"/>
      <c r="O479" s="2"/>
      <c r="P479" s="201"/>
      <c r="Q479" s="2"/>
      <c r="R479" s="2"/>
      <c r="S479" s="201"/>
      <c r="T479" s="2"/>
      <c r="U479" s="201"/>
      <c r="V479" s="233"/>
      <c r="W479" s="201"/>
      <c r="X479" s="2"/>
      <c r="Y479" s="201"/>
      <c r="AL479" s="2"/>
      <c r="AM479" s="2"/>
      <c r="AN479" s="2"/>
      <c r="AO479" s="2"/>
      <c r="AP479" s="2"/>
      <c r="AQ479" s="2"/>
      <c r="AR479" s="2"/>
      <c r="AS479" s="2"/>
      <c r="AT479" s="201"/>
      <c r="AU479" s="2"/>
      <c r="AV479" s="2"/>
      <c r="AW479" s="2"/>
      <c r="AX479" s="2"/>
      <c r="AY479" s="2"/>
      <c r="AZ479" s="2"/>
      <c r="BA479" s="2"/>
      <c r="BB479" s="2"/>
      <c r="BC479" s="2"/>
      <c r="BD479" s="2"/>
      <c r="BE479" s="2"/>
      <c r="BF479" s="2"/>
      <c r="BG479" s="2"/>
      <c r="BH479" s="2"/>
      <c r="BI479" s="2"/>
      <c r="BJ479" s="2"/>
      <c r="BK479" s="2"/>
      <c r="BL479" s="2"/>
      <c r="BM479" s="2"/>
      <c r="BN479" s="2"/>
    </row>
    <row r="480" spans="4:66" customFormat="1" x14ac:dyDescent="0.3">
      <c r="D480" s="201"/>
      <c r="E480" s="201"/>
      <c r="F480" s="2"/>
      <c r="G480" s="201"/>
      <c r="H480" s="2"/>
      <c r="I480" s="201"/>
      <c r="J480" s="2"/>
      <c r="K480" s="201"/>
      <c r="L480" s="201"/>
      <c r="M480" s="2"/>
      <c r="N480" s="201"/>
      <c r="O480" s="2"/>
      <c r="P480" s="201"/>
      <c r="Q480" s="2"/>
      <c r="R480" s="2"/>
      <c r="S480" s="201"/>
      <c r="T480" s="2"/>
      <c r="U480" s="201"/>
      <c r="V480" s="233"/>
      <c r="W480" s="201"/>
      <c r="X480" s="2"/>
      <c r="Y480" s="201"/>
      <c r="AL480" s="2"/>
      <c r="AM480" s="2"/>
      <c r="AN480" s="2"/>
      <c r="AO480" s="2"/>
      <c r="AP480" s="2"/>
      <c r="AQ480" s="2"/>
      <c r="AR480" s="2"/>
      <c r="AS480" s="2"/>
      <c r="AT480" s="201"/>
      <c r="AU480" s="2"/>
      <c r="AV480" s="2"/>
      <c r="AW480" s="2"/>
      <c r="AX480" s="2"/>
      <c r="AY480" s="2"/>
      <c r="AZ480" s="2"/>
      <c r="BA480" s="2"/>
      <c r="BB480" s="2"/>
      <c r="BC480" s="2"/>
      <c r="BD480" s="2"/>
      <c r="BE480" s="2"/>
      <c r="BF480" s="2"/>
      <c r="BG480" s="2"/>
      <c r="BH480" s="2"/>
      <c r="BI480" s="2"/>
      <c r="BJ480" s="2"/>
      <c r="BK480" s="2"/>
      <c r="BL480" s="2"/>
      <c r="BM480" s="2"/>
      <c r="BN480" s="2"/>
    </row>
    <row r="481" spans="4:66" customFormat="1" x14ac:dyDescent="0.3">
      <c r="D481" s="201"/>
      <c r="E481" s="201"/>
      <c r="F481" s="2"/>
      <c r="G481" s="201"/>
      <c r="H481" s="2"/>
      <c r="I481" s="201"/>
      <c r="J481" s="2"/>
      <c r="K481" s="201"/>
      <c r="L481" s="201"/>
      <c r="M481" s="2"/>
      <c r="N481" s="201"/>
      <c r="O481" s="2"/>
      <c r="P481" s="201"/>
      <c r="Q481" s="2"/>
      <c r="R481" s="2"/>
      <c r="S481" s="201"/>
      <c r="T481" s="2"/>
      <c r="U481" s="201"/>
      <c r="V481" s="233"/>
      <c r="W481" s="201"/>
      <c r="X481" s="2"/>
      <c r="Y481" s="201"/>
      <c r="AL481" s="2"/>
      <c r="AM481" s="2"/>
      <c r="AN481" s="2"/>
      <c r="AO481" s="2"/>
      <c r="AP481" s="2"/>
      <c r="AQ481" s="2"/>
      <c r="AR481" s="2"/>
      <c r="AS481" s="2"/>
      <c r="AT481" s="201"/>
      <c r="AU481" s="2"/>
      <c r="AV481" s="2"/>
      <c r="AW481" s="2"/>
      <c r="AX481" s="2"/>
      <c r="AY481" s="2"/>
      <c r="AZ481" s="2"/>
      <c r="BA481" s="2"/>
      <c r="BB481" s="2"/>
      <c r="BC481" s="2"/>
      <c r="BD481" s="2"/>
      <c r="BE481" s="2"/>
      <c r="BF481" s="2"/>
      <c r="BG481" s="2"/>
      <c r="BH481" s="2"/>
      <c r="BI481" s="2"/>
      <c r="BJ481" s="2"/>
      <c r="BK481" s="2"/>
      <c r="BL481" s="2"/>
      <c r="BM481" s="2"/>
      <c r="BN481" s="2"/>
    </row>
    <row r="482" spans="4:66" customFormat="1" x14ac:dyDescent="0.3">
      <c r="D482" s="201"/>
      <c r="E482" s="201"/>
      <c r="F482" s="2"/>
      <c r="G482" s="201"/>
      <c r="H482" s="2"/>
      <c r="I482" s="201"/>
      <c r="J482" s="2"/>
      <c r="K482" s="201"/>
      <c r="L482" s="201"/>
      <c r="M482" s="2"/>
      <c r="N482" s="201"/>
      <c r="O482" s="2"/>
      <c r="P482" s="201"/>
      <c r="Q482" s="2"/>
      <c r="R482" s="2"/>
      <c r="S482" s="201"/>
      <c r="T482" s="2"/>
      <c r="U482" s="201"/>
      <c r="V482" s="233"/>
      <c r="W482" s="201"/>
      <c r="X482" s="2"/>
      <c r="Y482" s="201"/>
      <c r="AL482" s="2"/>
      <c r="AM482" s="2"/>
      <c r="AN482" s="2"/>
      <c r="AO482" s="2"/>
      <c r="AP482" s="2"/>
      <c r="AQ482" s="2"/>
      <c r="AR482" s="2"/>
      <c r="AS482" s="2"/>
      <c r="AT482" s="201"/>
      <c r="AU482" s="2"/>
      <c r="AV482" s="2"/>
      <c r="AW482" s="2"/>
      <c r="AX482" s="2"/>
      <c r="AY482" s="2"/>
      <c r="AZ482" s="2"/>
      <c r="BA482" s="2"/>
      <c r="BB482" s="2"/>
      <c r="BC482" s="2"/>
      <c r="BD482" s="2"/>
      <c r="BE482" s="2"/>
      <c r="BF482" s="2"/>
      <c r="BG482" s="2"/>
      <c r="BH482" s="2"/>
      <c r="BI482" s="2"/>
      <c r="BJ482" s="2"/>
      <c r="BK482" s="2"/>
      <c r="BL482" s="2"/>
      <c r="BM482" s="2"/>
      <c r="BN482" s="2"/>
    </row>
    <row r="483" spans="4:66" customFormat="1" x14ac:dyDescent="0.3">
      <c r="D483" s="201"/>
      <c r="E483" s="201"/>
      <c r="F483" s="2"/>
      <c r="G483" s="201"/>
      <c r="H483" s="2"/>
      <c r="I483" s="201"/>
      <c r="J483" s="2"/>
      <c r="K483" s="201"/>
      <c r="L483" s="201"/>
      <c r="M483" s="2"/>
      <c r="N483" s="201"/>
      <c r="O483" s="2"/>
      <c r="P483" s="201"/>
      <c r="Q483" s="2"/>
      <c r="R483" s="2"/>
      <c r="S483" s="201"/>
      <c r="T483" s="2"/>
      <c r="U483" s="201"/>
      <c r="V483" s="233"/>
      <c r="W483" s="201"/>
      <c r="X483" s="2"/>
      <c r="Y483" s="201"/>
      <c r="AL483" s="2"/>
      <c r="AM483" s="2"/>
      <c r="AN483" s="2"/>
      <c r="AO483" s="2"/>
      <c r="AP483" s="2"/>
      <c r="AQ483" s="2"/>
      <c r="AR483" s="2"/>
      <c r="AS483" s="2"/>
      <c r="AT483" s="201"/>
      <c r="AU483" s="2"/>
      <c r="AV483" s="2"/>
      <c r="AW483" s="2"/>
      <c r="AX483" s="2"/>
      <c r="AY483" s="2"/>
      <c r="AZ483" s="2"/>
      <c r="BA483" s="2"/>
      <c r="BB483" s="2"/>
      <c r="BC483" s="2"/>
      <c r="BD483" s="2"/>
      <c r="BE483" s="2"/>
      <c r="BF483" s="2"/>
      <c r="BG483" s="2"/>
      <c r="BH483" s="2"/>
      <c r="BI483" s="2"/>
      <c r="BJ483" s="2"/>
      <c r="BK483" s="2"/>
      <c r="BL483" s="2"/>
      <c r="BM483" s="2"/>
      <c r="BN483" s="2"/>
    </row>
    <row r="484" spans="4:66" customFormat="1" x14ac:dyDescent="0.3">
      <c r="D484" s="201"/>
      <c r="E484" s="201"/>
      <c r="F484" s="2"/>
      <c r="G484" s="201"/>
      <c r="H484" s="2"/>
      <c r="I484" s="201"/>
      <c r="J484" s="2"/>
      <c r="K484" s="201"/>
      <c r="L484" s="201"/>
      <c r="M484" s="2"/>
      <c r="N484" s="201"/>
      <c r="O484" s="2"/>
      <c r="P484" s="201"/>
      <c r="Q484" s="2"/>
      <c r="R484" s="2"/>
      <c r="S484" s="201"/>
      <c r="T484" s="2"/>
      <c r="U484" s="201"/>
      <c r="V484" s="233"/>
      <c r="W484" s="201"/>
      <c r="X484" s="2"/>
      <c r="Y484" s="201"/>
      <c r="AL484" s="2"/>
      <c r="AM484" s="2"/>
      <c r="AN484" s="2"/>
      <c r="AO484" s="2"/>
      <c r="AP484" s="2"/>
      <c r="AQ484" s="2"/>
      <c r="AR484" s="2"/>
      <c r="AS484" s="2"/>
      <c r="AT484" s="201"/>
      <c r="AU484" s="2"/>
      <c r="AV484" s="2"/>
      <c r="AW484" s="2"/>
      <c r="AX484" s="2"/>
      <c r="AY484" s="2"/>
      <c r="AZ484" s="2"/>
      <c r="BA484" s="2"/>
      <c r="BB484" s="2"/>
      <c r="BC484" s="2"/>
      <c r="BD484" s="2"/>
      <c r="BE484" s="2"/>
      <c r="BF484" s="2"/>
      <c r="BG484" s="2"/>
      <c r="BH484" s="2"/>
      <c r="BI484" s="2"/>
      <c r="BJ484" s="2"/>
      <c r="BK484" s="2"/>
      <c r="BL484" s="2"/>
      <c r="BM484" s="2"/>
      <c r="BN484" s="2"/>
    </row>
    <row r="485" spans="4:66" customFormat="1" x14ac:dyDescent="0.3">
      <c r="D485" s="201"/>
      <c r="E485" s="201"/>
      <c r="F485" s="2"/>
      <c r="G485" s="201"/>
      <c r="H485" s="2"/>
      <c r="I485" s="201"/>
      <c r="J485" s="2"/>
      <c r="K485" s="201"/>
      <c r="L485" s="201"/>
      <c r="M485" s="2"/>
      <c r="N485" s="201"/>
      <c r="O485" s="2"/>
      <c r="P485" s="201"/>
      <c r="Q485" s="2"/>
      <c r="R485" s="2"/>
      <c r="S485" s="201"/>
      <c r="T485" s="2"/>
      <c r="U485" s="201"/>
      <c r="V485" s="233"/>
      <c r="W485" s="201"/>
      <c r="X485" s="2"/>
      <c r="Y485" s="201"/>
      <c r="AL485" s="2"/>
      <c r="AM485" s="2"/>
      <c r="AN485" s="2"/>
      <c r="AO485" s="2"/>
      <c r="AP485" s="2"/>
      <c r="AQ485" s="2"/>
      <c r="AR485" s="2"/>
      <c r="AS485" s="2"/>
      <c r="AT485" s="201"/>
      <c r="AU485" s="2"/>
      <c r="AV485" s="2"/>
      <c r="AW485" s="2"/>
      <c r="AX485" s="2"/>
      <c r="AY485" s="2"/>
      <c r="AZ485" s="2"/>
      <c r="BA485" s="2"/>
      <c r="BB485" s="2"/>
      <c r="BC485" s="2"/>
      <c r="BD485" s="2"/>
      <c r="BE485" s="2"/>
      <c r="BF485" s="2"/>
      <c r="BG485" s="2"/>
      <c r="BH485" s="2"/>
      <c r="BI485" s="2"/>
      <c r="BJ485" s="2"/>
      <c r="BK485" s="2"/>
      <c r="BL485" s="2"/>
      <c r="BM485" s="2"/>
      <c r="BN485" s="2"/>
    </row>
    <row r="486" spans="4:66" customFormat="1" x14ac:dyDescent="0.3">
      <c r="D486" s="201"/>
      <c r="E486" s="201"/>
      <c r="F486" s="2"/>
      <c r="G486" s="201"/>
      <c r="H486" s="2"/>
      <c r="I486" s="201"/>
      <c r="J486" s="2"/>
      <c r="K486" s="201"/>
      <c r="L486" s="201"/>
      <c r="M486" s="2"/>
      <c r="N486" s="201"/>
      <c r="O486" s="2"/>
      <c r="P486" s="201"/>
      <c r="Q486" s="2"/>
      <c r="R486" s="2"/>
      <c r="S486" s="201"/>
      <c r="T486" s="2"/>
      <c r="U486" s="201"/>
      <c r="V486" s="233"/>
      <c r="W486" s="201"/>
      <c r="X486" s="2"/>
      <c r="Y486" s="201"/>
      <c r="AL486" s="2"/>
      <c r="AM486" s="2"/>
      <c r="AN486" s="2"/>
      <c r="AO486" s="2"/>
      <c r="AP486" s="2"/>
      <c r="AQ486" s="2"/>
      <c r="AR486" s="2"/>
      <c r="AS486" s="2"/>
      <c r="AT486" s="201"/>
      <c r="AU486" s="2"/>
      <c r="AV486" s="2"/>
      <c r="AW486" s="2"/>
      <c r="AX486" s="2"/>
      <c r="AY486" s="2"/>
      <c r="AZ486" s="2"/>
      <c r="BA486" s="2"/>
      <c r="BB486" s="2"/>
      <c r="BC486" s="2"/>
      <c r="BD486" s="2"/>
      <c r="BE486" s="2"/>
      <c r="BF486" s="2"/>
      <c r="BG486" s="2"/>
      <c r="BH486" s="2"/>
      <c r="BI486" s="2"/>
      <c r="BJ486" s="2"/>
      <c r="BK486" s="2"/>
      <c r="BL486" s="2"/>
      <c r="BM486" s="2"/>
      <c r="BN486" s="2"/>
    </row>
    <row r="487" spans="4:66" customFormat="1" x14ac:dyDescent="0.3">
      <c r="D487" s="201"/>
      <c r="E487" s="201"/>
      <c r="F487" s="2"/>
      <c r="G487" s="201"/>
      <c r="H487" s="2"/>
      <c r="I487" s="201"/>
      <c r="J487" s="2"/>
      <c r="K487" s="201"/>
      <c r="L487" s="201"/>
      <c r="M487" s="2"/>
      <c r="N487" s="201"/>
      <c r="O487" s="2"/>
      <c r="P487" s="201"/>
      <c r="Q487" s="2"/>
      <c r="R487" s="2"/>
      <c r="S487" s="201"/>
      <c r="T487" s="2"/>
      <c r="U487" s="201"/>
      <c r="V487" s="233"/>
      <c r="W487" s="201"/>
      <c r="X487" s="2"/>
      <c r="Y487" s="201"/>
      <c r="AL487" s="2"/>
      <c r="AM487" s="2"/>
      <c r="AN487" s="2"/>
      <c r="AO487" s="2"/>
      <c r="AP487" s="2"/>
      <c r="AQ487" s="2"/>
      <c r="AR487" s="2"/>
      <c r="AS487" s="2"/>
      <c r="AT487" s="201"/>
      <c r="AU487" s="2"/>
      <c r="AV487" s="2"/>
      <c r="AW487" s="2"/>
      <c r="AX487" s="2"/>
      <c r="AY487" s="2"/>
      <c r="AZ487" s="2"/>
      <c r="BA487" s="2"/>
      <c r="BB487" s="2"/>
      <c r="BC487" s="2"/>
      <c r="BD487" s="2"/>
      <c r="BE487" s="2"/>
      <c r="BF487" s="2"/>
      <c r="BG487" s="2"/>
      <c r="BH487" s="2"/>
      <c r="BI487" s="2"/>
      <c r="BJ487" s="2"/>
      <c r="BK487" s="2"/>
      <c r="BL487" s="2"/>
      <c r="BM487" s="2"/>
      <c r="BN487" s="2"/>
    </row>
    <row r="488" spans="4:66" customFormat="1" x14ac:dyDescent="0.3">
      <c r="D488" s="201"/>
      <c r="E488" s="201"/>
      <c r="F488" s="2"/>
      <c r="G488" s="201"/>
      <c r="H488" s="2"/>
      <c r="I488" s="201"/>
      <c r="J488" s="2"/>
      <c r="K488" s="201"/>
      <c r="L488" s="201"/>
      <c r="M488" s="2"/>
      <c r="N488" s="201"/>
      <c r="O488" s="2"/>
      <c r="P488" s="201"/>
      <c r="Q488" s="2"/>
      <c r="R488" s="2"/>
      <c r="S488" s="201"/>
      <c r="T488" s="2"/>
      <c r="U488" s="201"/>
      <c r="V488" s="233"/>
      <c r="W488" s="201"/>
      <c r="X488" s="2"/>
      <c r="Y488" s="201"/>
      <c r="AL488" s="2"/>
      <c r="AM488" s="2"/>
      <c r="AN488" s="2"/>
      <c r="AO488" s="2"/>
      <c r="AP488" s="2"/>
      <c r="AQ488" s="2"/>
      <c r="AR488" s="2"/>
      <c r="AS488" s="2"/>
      <c r="AT488" s="201"/>
      <c r="AU488" s="2"/>
      <c r="AV488" s="2"/>
      <c r="AW488" s="2"/>
      <c r="AX488" s="2"/>
      <c r="AY488" s="2"/>
      <c r="AZ488" s="2"/>
      <c r="BA488" s="2"/>
      <c r="BB488" s="2"/>
      <c r="BC488" s="2"/>
      <c r="BD488" s="2"/>
      <c r="BE488" s="2"/>
      <c r="BF488" s="2"/>
      <c r="BG488" s="2"/>
      <c r="BH488" s="2"/>
      <c r="BI488" s="2"/>
      <c r="BJ488" s="2"/>
      <c r="BK488" s="2"/>
      <c r="BL488" s="2"/>
      <c r="BM488" s="2"/>
      <c r="BN488" s="2"/>
    </row>
    <row r="489" spans="4:66" customFormat="1" x14ac:dyDescent="0.3">
      <c r="D489" s="201"/>
      <c r="E489" s="201"/>
      <c r="F489" s="2"/>
      <c r="G489" s="201"/>
      <c r="H489" s="2"/>
      <c r="I489" s="201"/>
      <c r="J489" s="2"/>
      <c r="K489" s="201"/>
      <c r="L489" s="201"/>
      <c r="M489" s="2"/>
      <c r="N489" s="201"/>
      <c r="O489" s="2"/>
      <c r="P489" s="201"/>
      <c r="Q489" s="2"/>
      <c r="R489" s="2"/>
      <c r="S489" s="201"/>
      <c r="T489" s="2"/>
      <c r="U489" s="201"/>
      <c r="V489" s="233"/>
      <c r="W489" s="201"/>
      <c r="X489" s="2"/>
      <c r="Y489" s="201"/>
      <c r="AL489" s="2"/>
      <c r="AM489" s="2"/>
      <c r="AN489" s="2"/>
      <c r="AO489" s="2"/>
      <c r="AP489" s="2"/>
      <c r="AQ489" s="2"/>
      <c r="AR489" s="2"/>
      <c r="AS489" s="2"/>
      <c r="AT489" s="201"/>
      <c r="AU489" s="2"/>
      <c r="AV489" s="2"/>
      <c r="AW489" s="2"/>
      <c r="AX489" s="2"/>
      <c r="AY489" s="2"/>
      <c r="AZ489" s="2"/>
      <c r="BA489" s="2"/>
      <c r="BB489" s="2"/>
      <c r="BC489" s="2"/>
      <c r="BD489" s="2"/>
      <c r="BE489" s="2"/>
      <c r="BF489" s="2"/>
      <c r="BG489" s="2"/>
      <c r="BH489" s="2"/>
      <c r="BI489" s="2"/>
      <c r="BJ489" s="2"/>
      <c r="BK489" s="2"/>
      <c r="BL489" s="2"/>
      <c r="BM489" s="2"/>
      <c r="BN489" s="2"/>
    </row>
    <row r="490" spans="4:66" customFormat="1" x14ac:dyDescent="0.3">
      <c r="D490" s="201"/>
      <c r="E490" s="201"/>
      <c r="F490" s="2"/>
      <c r="G490" s="201"/>
      <c r="H490" s="2"/>
      <c r="I490" s="201"/>
      <c r="J490" s="2"/>
      <c r="K490" s="201"/>
      <c r="L490" s="201"/>
      <c r="M490" s="2"/>
      <c r="N490" s="201"/>
      <c r="O490" s="2"/>
      <c r="P490" s="201"/>
      <c r="Q490" s="2"/>
      <c r="R490" s="2"/>
      <c r="S490" s="201"/>
      <c r="T490" s="2"/>
      <c r="U490" s="201"/>
      <c r="V490" s="233"/>
      <c r="W490" s="201"/>
      <c r="X490" s="2"/>
      <c r="Y490" s="201"/>
      <c r="AL490" s="2"/>
      <c r="AM490" s="2"/>
      <c r="AN490" s="2"/>
      <c r="AO490" s="2"/>
      <c r="AP490" s="2"/>
      <c r="AQ490" s="2"/>
      <c r="AR490" s="2"/>
      <c r="AS490" s="2"/>
      <c r="AT490" s="201"/>
      <c r="AU490" s="2"/>
      <c r="AV490" s="2"/>
      <c r="AW490" s="2"/>
      <c r="AX490" s="2"/>
      <c r="AY490" s="2"/>
      <c r="AZ490" s="2"/>
      <c r="BA490" s="2"/>
      <c r="BB490" s="2"/>
      <c r="BC490" s="2"/>
      <c r="BD490" s="2"/>
      <c r="BE490" s="2"/>
      <c r="BF490" s="2"/>
      <c r="BG490" s="2"/>
      <c r="BH490" s="2"/>
      <c r="BI490" s="2"/>
      <c r="BJ490" s="2"/>
      <c r="BK490" s="2"/>
      <c r="BL490" s="2"/>
      <c r="BM490" s="2"/>
      <c r="BN490" s="2"/>
    </row>
    <row r="491" spans="4:66" customFormat="1" x14ac:dyDescent="0.3">
      <c r="D491" s="201"/>
      <c r="E491" s="201"/>
      <c r="F491" s="2"/>
      <c r="G491" s="201"/>
      <c r="H491" s="2"/>
      <c r="I491" s="201"/>
      <c r="J491" s="2"/>
      <c r="K491" s="201"/>
      <c r="L491" s="201"/>
      <c r="M491" s="2"/>
      <c r="N491" s="201"/>
      <c r="O491" s="2"/>
      <c r="P491" s="201"/>
      <c r="Q491" s="2"/>
      <c r="R491" s="2"/>
      <c r="S491" s="201"/>
      <c r="T491" s="2"/>
      <c r="U491" s="201"/>
      <c r="V491" s="233"/>
      <c r="W491" s="201"/>
      <c r="X491" s="2"/>
      <c r="Y491" s="201"/>
      <c r="AL491" s="2"/>
      <c r="AM491" s="2"/>
      <c r="AN491" s="2"/>
      <c r="AO491" s="2"/>
      <c r="AP491" s="2"/>
      <c r="AQ491" s="2"/>
      <c r="AR491" s="2"/>
      <c r="AS491" s="2"/>
      <c r="AT491" s="201"/>
      <c r="AU491" s="2"/>
      <c r="AV491" s="2"/>
      <c r="AW491" s="2"/>
      <c r="AX491" s="2"/>
      <c r="AY491" s="2"/>
      <c r="AZ491" s="2"/>
      <c r="BA491" s="2"/>
      <c r="BB491" s="2"/>
      <c r="BC491" s="2"/>
      <c r="BD491" s="2"/>
      <c r="BE491" s="2"/>
      <c r="BF491" s="2"/>
      <c r="BG491" s="2"/>
      <c r="BH491" s="2"/>
      <c r="BI491" s="2"/>
      <c r="BJ491" s="2"/>
      <c r="BK491" s="2"/>
      <c r="BL491" s="2"/>
      <c r="BM491" s="2"/>
      <c r="BN491" s="2"/>
    </row>
    <row r="492" spans="4:66" customFormat="1" x14ac:dyDescent="0.3">
      <c r="D492" s="201"/>
      <c r="E492" s="201"/>
      <c r="F492" s="2"/>
      <c r="G492" s="201"/>
      <c r="H492" s="2"/>
      <c r="I492" s="201"/>
      <c r="J492" s="2"/>
      <c r="K492" s="201"/>
      <c r="L492" s="201"/>
      <c r="M492" s="2"/>
      <c r="N492" s="201"/>
      <c r="O492" s="2"/>
      <c r="P492" s="201"/>
      <c r="Q492" s="2"/>
      <c r="R492" s="2"/>
      <c r="S492" s="201"/>
      <c r="T492" s="2"/>
      <c r="U492" s="201"/>
      <c r="V492" s="233"/>
      <c r="W492" s="201"/>
      <c r="X492" s="2"/>
      <c r="Y492" s="201"/>
      <c r="AL492" s="2"/>
      <c r="AM492" s="2"/>
      <c r="AN492" s="2"/>
      <c r="AO492" s="2"/>
      <c r="AP492" s="2"/>
      <c r="AQ492" s="2"/>
      <c r="AR492" s="2"/>
      <c r="AS492" s="2"/>
      <c r="AT492" s="201"/>
      <c r="AU492" s="2"/>
      <c r="AV492" s="2"/>
      <c r="AW492" s="2"/>
      <c r="AX492" s="2"/>
      <c r="AY492" s="2"/>
      <c r="AZ492" s="2"/>
      <c r="BA492" s="2"/>
      <c r="BB492" s="2"/>
      <c r="BC492" s="2"/>
      <c r="BD492" s="2"/>
      <c r="BE492" s="2"/>
      <c r="BF492" s="2"/>
      <c r="BG492" s="2"/>
      <c r="BH492" s="2"/>
      <c r="BI492" s="2"/>
      <c r="BJ492" s="2"/>
      <c r="BK492" s="2"/>
      <c r="BL492" s="2"/>
      <c r="BM492" s="2"/>
      <c r="BN492" s="2"/>
    </row>
    <row r="493" spans="4:66" customFormat="1" x14ac:dyDescent="0.3">
      <c r="D493" s="201"/>
      <c r="E493" s="201"/>
      <c r="F493" s="2"/>
      <c r="G493" s="201"/>
      <c r="H493" s="2"/>
      <c r="I493" s="201"/>
      <c r="J493" s="2"/>
      <c r="K493" s="201"/>
      <c r="L493" s="201"/>
      <c r="M493" s="2"/>
      <c r="N493" s="201"/>
      <c r="O493" s="2"/>
      <c r="P493" s="201"/>
      <c r="Q493" s="2"/>
      <c r="R493" s="2"/>
      <c r="S493" s="201"/>
      <c r="T493" s="2"/>
      <c r="U493" s="201"/>
      <c r="V493" s="233"/>
      <c r="W493" s="201"/>
      <c r="X493" s="2"/>
      <c r="Y493" s="201"/>
      <c r="AL493" s="2"/>
      <c r="AM493" s="2"/>
      <c r="AN493" s="2"/>
      <c r="AO493" s="2"/>
      <c r="AP493" s="2"/>
      <c r="AQ493" s="2"/>
      <c r="AR493" s="2"/>
      <c r="AS493" s="2"/>
      <c r="AT493" s="201"/>
      <c r="AU493" s="2"/>
      <c r="AV493" s="2"/>
      <c r="AW493" s="2"/>
      <c r="AX493" s="2"/>
      <c r="AY493" s="2"/>
      <c r="AZ493" s="2"/>
      <c r="BA493" s="2"/>
      <c r="BB493" s="2"/>
      <c r="BC493" s="2"/>
      <c r="BD493" s="2"/>
      <c r="BE493" s="2"/>
      <c r="BF493" s="2"/>
      <c r="BG493" s="2"/>
      <c r="BH493" s="2"/>
      <c r="BI493" s="2"/>
      <c r="BJ493" s="2"/>
      <c r="BK493" s="2"/>
      <c r="BL493" s="2"/>
      <c r="BM493" s="2"/>
      <c r="BN493" s="2"/>
    </row>
    <row r="494" spans="4:66" customFormat="1" x14ac:dyDescent="0.3">
      <c r="D494" s="201"/>
      <c r="E494" s="201"/>
      <c r="F494" s="2"/>
      <c r="G494" s="201"/>
      <c r="H494" s="2"/>
      <c r="I494" s="201"/>
      <c r="J494" s="2"/>
      <c r="K494" s="201"/>
      <c r="L494" s="201"/>
      <c r="M494" s="2"/>
      <c r="N494" s="201"/>
      <c r="O494" s="2"/>
      <c r="P494" s="201"/>
      <c r="Q494" s="2"/>
      <c r="R494" s="2"/>
      <c r="S494" s="201"/>
      <c r="T494" s="2"/>
      <c r="U494" s="201"/>
      <c r="V494" s="233"/>
      <c r="W494" s="201"/>
      <c r="X494" s="2"/>
      <c r="Y494" s="201"/>
      <c r="AL494" s="2"/>
      <c r="AM494" s="2"/>
      <c r="AN494" s="2"/>
      <c r="AO494" s="2"/>
      <c r="AP494" s="2"/>
      <c r="AQ494" s="2"/>
      <c r="AR494" s="2"/>
      <c r="AS494" s="2"/>
      <c r="AT494" s="201"/>
      <c r="AU494" s="2"/>
      <c r="AV494" s="2"/>
      <c r="AW494" s="2"/>
      <c r="AX494" s="2"/>
      <c r="AY494" s="2"/>
      <c r="AZ494" s="2"/>
      <c r="BA494" s="2"/>
      <c r="BB494" s="2"/>
      <c r="BC494" s="2"/>
      <c r="BD494" s="2"/>
      <c r="BE494" s="2"/>
      <c r="BF494" s="2"/>
      <c r="BG494" s="2"/>
      <c r="BH494" s="2"/>
      <c r="BI494" s="2"/>
      <c r="BJ494" s="2"/>
      <c r="BK494" s="2"/>
      <c r="BL494" s="2"/>
      <c r="BM494" s="2"/>
      <c r="BN494" s="2"/>
    </row>
    <row r="495" spans="4:66" customFormat="1" x14ac:dyDescent="0.3">
      <c r="D495" s="201"/>
      <c r="E495" s="201"/>
      <c r="F495" s="2"/>
      <c r="G495" s="201"/>
      <c r="H495" s="2"/>
      <c r="I495" s="201"/>
      <c r="J495" s="2"/>
      <c r="K495" s="201"/>
      <c r="L495" s="201"/>
      <c r="M495" s="2"/>
      <c r="N495" s="201"/>
      <c r="O495" s="2"/>
      <c r="P495" s="201"/>
      <c r="Q495" s="2"/>
      <c r="R495" s="2"/>
      <c r="S495" s="201"/>
      <c r="T495" s="2"/>
      <c r="U495" s="201"/>
      <c r="V495" s="233"/>
      <c r="W495" s="201"/>
      <c r="X495" s="2"/>
      <c r="Y495" s="201"/>
      <c r="AL495" s="2"/>
      <c r="AM495" s="2"/>
      <c r="AN495" s="2"/>
      <c r="AO495" s="2"/>
      <c r="AP495" s="2"/>
      <c r="AQ495" s="2"/>
      <c r="AR495" s="2"/>
      <c r="AS495" s="2"/>
      <c r="AT495" s="201"/>
      <c r="AU495" s="2"/>
      <c r="AV495" s="2"/>
      <c r="AW495" s="2"/>
      <c r="AX495" s="2"/>
      <c r="AY495" s="2"/>
      <c r="AZ495" s="2"/>
      <c r="BA495" s="2"/>
      <c r="BB495" s="2"/>
      <c r="BC495" s="2"/>
      <c r="BD495" s="2"/>
      <c r="BE495" s="2"/>
      <c r="BF495" s="2"/>
      <c r="BG495" s="2"/>
      <c r="BH495" s="2"/>
      <c r="BI495" s="2"/>
      <c r="BJ495" s="2"/>
      <c r="BK495" s="2"/>
      <c r="BL495" s="2"/>
      <c r="BM495" s="2"/>
      <c r="BN495" s="2"/>
    </row>
    <row r="496" spans="4:66" customFormat="1" x14ac:dyDescent="0.3">
      <c r="D496" s="201"/>
      <c r="E496" s="201"/>
      <c r="F496" s="2"/>
      <c r="G496" s="201"/>
      <c r="H496" s="2"/>
      <c r="I496" s="201"/>
      <c r="J496" s="2"/>
      <c r="K496" s="201"/>
      <c r="L496" s="201"/>
      <c r="M496" s="2"/>
      <c r="N496" s="201"/>
      <c r="O496" s="2"/>
      <c r="P496" s="201"/>
      <c r="Q496" s="2"/>
      <c r="R496" s="2"/>
      <c r="S496" s="201"/>
      <c r="T496" s="2"/>
      <c r="U496" s="201"/>
      <c r="V496" s="233"/>
      <c r="W496" s="201"/>
      <c r="X496" s="2"/>
      <c r="Y496" s="201"/>
      <c r="AL496" s="2"/>
      <c r="AM496" s="2"/>
      <c r="AN496" s="2"/>
      <c r="AO496" s="2"/>
      <c r="AP496" s="2"/>
      <c r="AQ496" s="2"/>
      <c r="AR496" s="2"/>
      <c r="AS496" s="2"/>
      <c r="AT496" s="201"/>
      <c r="AU496" s="2"/>
      <c r="AV496" s="2"/>
      <c r="AW496" s="2"/>
      <c r="AX496" s="2"/>
      <c r="AY496" s="2"/>
      <c r="AZ496" s="2"/>
      <c r="BA496" s="2"/>
      <c r="BB496" s="2"/>
      <c r="BC496" s="2"/>
      <c r="BD496" s="2"/>
      <c r="BE496" s="2"/>
      <c r="BF496" s="2"/>
      <c r="BG496" s="2"/>
      <c r="BH496" s="2"/>
      <c r="BI496" s="2"/>
      <c r="BJ496" s="2"/>
      <c r="BK496" s="2"/>
      <c r="BL496" s="2"/>
      <c r="BM496" s="2"/>
      <c r="BN496" s="2"/>
    </row>
    <row r="497" spans="4:66" customFormat="1" x14ac:dyDescent="0.3">
      <c r="D497" s="201"/>
      <c r="E497" s="201"/>
      <c r="F497" s="2"/>
      <c r="G497" s="201"/>
      <c r="H497" s="2"/>
      <c r="I497" s="201"/>
      <c r="J497" s="2"/>
      <c r="K497" s="201"/>
      <c r="L497" s="201"/>
      <c r="M497" s="2"/>
      <c r="N497" s="201"/>
      <c r="O497" s="2"/>
      <c r="P497" s="201"/>
      <c r="Q497" s="2"/>
      <c r="R497" s="2"/>
      <c r="S497" s="201"/>
      <c r="T497" s="2"/>
      <c r="U497" s="201"/>
      <c r="V497" s="233"/>
      <c r="W497" s="201"/>
      <c r="X497" s="2"/>
      <c r="Y497" s="201"/>
      <c r="AL497" s="2"/>
      <c r="AM497" s="2"/>
      <c r="AN497" s="2"/>
      <c r="AO497" s="2"/>
      <c r="AP497" s="2"/>
      <c r="AQ497" s="2"/>
      <c r="AR497" s="2"/>
      <c r="AS497" s="2"/>
      <c r="AT497" s="201"/>
      <c r="AU497" s="2"/>
      <c r="AV497" s="2"/>
      <c r="AW497" s="2"/>
      <c r="AX497" s="2"/>
      <c r="AY497" s="2"/>
      <c r="AZ497" s="2"/>
      <c r="BA497" s="2"/>
      <c r="BB497" s="2"/>
      <c r="BC497" s="2"/>
      <c r="BD497" s="2"/>
      <c r="BE497" s="2"/>
      <c r="BF497" s="2"/>
      <c r="BG497" s="2"/>
      <c r="BH497" s="2"/>
      <c r="BI497" s="2"/>
      <c r="BJ497" s="2"/>
      <c r="BK497" s="2"/>
      <c r="BL497" s="2"/>
      <c r="BM497" s="2"/>
      <c r="BN497" s="2"/>
    </row>
    <row r="498" spans="4:66" customFormat="1" x14ac:dyDescent="0.3">
      <c r="D498" s="201"/>
      <c r="E498" s="201"/>
      <c r="F498" s="2"/>
      <c r="G498" s="201"/>
      <c r="H498" s="2"/>
      <c r="I498" s="201"/>
      <c r="J498" s="2"/>
      <c r="K498" s="201"/>
      <c r="L498" s="201"/>
      <c r="M498" s="2"/>
      <c r="N498" s="201"/>
      <c r="O498" s="2"/>
      <c r="P498" s="201"/>
      <c r="Q498" s="2"/>
      <c r="R498" s="2"/>
      <c r="S498" s="201"/>
      <c r="T498" s="2"/>
      <c r="U498" s="201"/>
      <c r="V498" s="233"/>
      <c r="W498" s="201"/>
      <c r="X498" s="2"/>
      <c r="Y498" s="201"/>
      <c r="AL498" s="2"/>
      <c r="AM498" s="2"/>
      <c r="AN498" s="2"/>
      <c r="AO498" s="2"/>
      <c r="AP498" s="2"/>
      <c r="AQ498" s="2"/>
      <c r="AR498" s="2"/>
      <c r="AS498" s="2"/>
      <c r="AT498" s="201"/>
      <c r="AU498" s="2"/>
      <c r="AV498" s="2"/>
      <c r="AW498" s="2"/>
      <c r="AX498" s="2"/>
      <c r="AY498" s="2"/>
      <c r="AZ498" s="2"/>
      <c r="BA498" s="2"/>
      <c r="BB498" s="2"/>
      <c r="BC498" s="2"/>
      <c r="BD498" s="2"/>
      <c r="BE498" s="2"/>
      <c r="BF498" s="2"/>
      <c r="BG498" s="2"/>
      <c r="BH498" s="2"/>
      <c r="BI498" s="2"/>
      <c r="BJ498" s="2"/>
      <c r="BK498" s="2"/>
      <c r="BL498" s="2"/>
      <c r="BM498" s="2"/>
      <c r="BN498" s="2"/>
    </row>
    <row r="499" spans="4:66" customFormat="1" x14ac:dyDescent="0.3">
      <c r="D499" s="201"/>
      <c r="E499" s="201"/>
      <c r="F499" s="2"/>
      <c r="G499" s="201"/>
      <c r="H499" s="2"/>
      <c r="I499" s="201"/>
      <c r="J499" s="2"/>
      <c r="K499" s="201"/>
      <c r="L499" s="201"/>
      <c r="M499" s="2"/>
      <c r="N499" s="201"/>
      <c r="O499" s="2"/>
      <c r="P499" s="201"/>
      <c r="Q499" s="2"/>
      <c r="R499" s="2"/>
      <c r="S499" s="201"/>
      <c r="T499" s="2"/>
      <c r="U499" s="201"/>
      <c r="V499" s="233"/>
      <c r="W499" s="201"/>
      <c r="X499" s="2"/>
      <c r="Y499" s="201"/>
      <c r="AL499" s="2"/>
      <c r="AM499" s="2"/>
      <c r="AN499" s="2"/>
      <c r="AO499" s="2"/>
      <c r="AP499" s="2"/>
      <c r="AQ499" s="2"/>
      <c r="AR499" s="2"/>
      <c r="AS499" s="2"/>
      <c r="AT499" s="201"/>
      <c r="AU499" s="2"/>
      <c r="AV499" s="2"/>
      <c r="AW499" s="2"/>
      <c r="AX499" s="2"/>
      <c r="AY499" s="2"/>
      <c r="AZ499" s="2"/>
      <c r="BA499" s="2"/>
      <c r="BB499" s="2"/>
      <c r="BC499" s="2"/>
      <c r="BD499" s="2"/>
      <c r="BE499" s="2"/>
      <c r="BF499" s="2"/>
      <c r="BG499" s="2"/>
      <c r="BH499" s="2"/>
      <c r="BI499" s="2"/>
      <c r="BJ499" s="2"/>
      <c r="BK499" s="2"/>
      <c r="BL499" s="2"/>
      <c r="BM499" s="2"/>
      <c r="BN499" s="2"/>
    </row>
    <row r="500" spans="4:66" customFormat="1" x14ac:dyDescent="0.3">
      <c r="D500" s="201"/>
      <c r="E500" s="201"/>
      <c r="F500" s="2"/>
      <c r="G500" s="201"/>
      <c r="H500" s="2"/>
      <c r="I500" s="201"/>
      <c r="J500" s="2"/>
      <c r="K500" s="201"/>
      <c r="L500" s="201"/>
      <c r="M500" s="2"/>
      <c r="N500" s="201"/>
      <c r="O500" s="2"/>
      <c r="P500" s="201"/>
      <c r="Q500" s="2"/>
      <c r="R500" s="2"/>
      <c r="S500" s="201"/>
      <c r="T500" s="2"/>
      <c r="U500" s="201"/>
      <c r="V500" s="233"/>
      <c r="W500" s="201"/>
      <c r="X500" s="2"/>
      <c r="Y500" s="201"/>
      <c r="AL500" s="2"/>
      <c r="AM500" s="2"/>
      <c r="AN500" s="2"/>
      <c r="AO500" s="2"/>
      <c r="AP500" s="2"/>
      <c r="AQ500" s="2"/>
      <c r="AR500" s="2"/>
      <c r="AS500" s="2"/>
      <c r="AT500" s="201"/>
      <c r="AU500" s="2"/>
      <c r="AV500" s="2"/>
      <c r="AW500" s="2"/>
      <c r="AX500" s="2"/>
      <c r="AY500" s="2"/>
      <c r="AZ500" s="2"/>
      <c r="BA500" s="2"/>
      <c r="BB500" s="2"/>
      <c r="BC500" s="2"/>
      <c r="BD500" s="2"/>
      <c r="BE500" s="2"/>
      <c r="BF500" s="2"/>
      <c r="BG500" s="2"/>
      <c r="BH500" s="2"/>
      <c r="BI500" s="2"/>
      <c r="BJ500" s="2"/>
      <c r="BK500" s="2"/>
      <c r="BL500" s="2"/>
      <c r="BM500" s="2"/>
      <c r="BN500" s="2"/>
    </row>
    <row r="501" spans="4:66" customFormat="1" x14ac:dyDescent="0.3">
      <c r="D501" s="201"/>
      <c r="E501" s="201"/>
      <c r="F501" s="2"/>
      <c r="G501" s="201"/>
      <c r="H501" s="2"/>
      <c r="I501" s="201"/>
      <c r="J501" s="2"/>
      <c r="K501" s="201"/>
      <c r="L501" s="201"/>
      <c r="M501" s="2"/>
      <c r="N501" s="201"/>
      <c r="O501" s="2"/>
      <c r="P501" s="201"/>
      <c r="Q501" s="2"/>
      <c r="R501" s="2"/>
      <c r="S501" s="201"/>
      <c r="T501" s="2"/>
      <c r="U501" s="201"/>
      <c r="V501" s="233"/>
      <c r="W501" s="201"/>
      <c r="X501" s="2"/>
      <c r="Y501" s="201"/>
      <c r="AL501" s="2"/>
      <c r="AM501" s="2"/>
      <c r="AN501" s="2"/>
      <c r="AO501" s="2"/>
      <c r="AP501" s="2"/>
      <c r="AQ501" s="2"/>
      <c r="AR501" s="2"/>
      <c r="AS501" s="2"/>
      <c r="AT501" s="201"/>
      <c r="AU501" s="2"/>
      <c r="AV501" s="2"/>
      <c r="AW501" s="2"/>
      <c r="AX501" s="2"/>
      <c r="AY501" s="2"/>
      <c r="AZ501" s="2"/>
      <c r="BA501" s="2"/>
      <c r="BB501" s="2"/>
      <c r="BC501" s="2"/>
      <c r="BD501" s="2"/>
      <c r="BE501" s="2"/>
      <c r="BF501" s="2"/>
      <c r="BG501" s="2"/>
      <c r="BH501" s="2"/>
      <c r="BI501" s="2"/>
      <c r="BJ501" s="2"/>
      <c r="BK501" s="2"/>
      <c r="BL501" s="2"/>
      <c r="BM501" s="2"/>
      <c r="BN501" s="2"/>
    </row>
    <row r="502" spans="4:66" customFormat="1" x14ac:dyDescent="0.3">
      <c r="D502" s="201"/>
      <c r="E502" s="201"/>
      <c r="F502" s="2"/>
      <c r="G502" s="201"/>
      <c r="H502" s="2"/>
      <c r="I502" s="201"/>
      <c r="J502" s="2"/>
      <c r="K502" s="201"/>
      <c r="L502" s="201"/>
      <c r="M502" s="2"/>
      <c r="N502" s="201"/>
      <c r="O502" s="2"/>
      <c r="P502" s="201"/>
      <c r="Q502" s="2"/>
      <c r="R502" s="2"/>
      <c r="S502" s="201"/>
      <c r="T502" s="2"/>
      <c r="U502" s="201"/>
      <c r="V502" s="233"/>
      <c r="W502" s="201"/>
      <c r="X502" s="2"/>
      <c r="Y502" s="201"/>
      <c r="AL502" s="2"/>
      <c r="AM502" s="2"/>
      <c r="AN502" s="2"/>
      <c r="AO502" s="2"/>
      <c r="AP502" s="2"/>
      <c r="AQ502" s="2"/>
      <c r="AR502" s="2"/>
      <c r="AS502" s="2"/>
      <c r="AT502" s="201"/>
      <c r="AU502" s="2"/>
      <c r="AV502" s="2"/>
      <c r="AW502" s="2"/>
      <c r="AX502" s="2"/>
      <c r="AY502" s="2"/>
      <c r="AZ502" s="2"/>
      <c r="BA502" s="2"/>
      <c r="BB502" s="2"/>
      <c r="BC502" s="2"/>
      <c r="BD502" s="2"/>
      <c r="BE502" s="2"/>
      <c r="BF502" s="2"/>
      <c r="BG502" s="2"/>
      <c r="BH502" s="2"/>
      <c r="BI502" s="2"/>
      <c r="BJ502" s="2"/>
      <c r="BK502" s="2"/>
      <c r="BL502" s="2"/>
      <c r="BM502" s="2"/>
      <c r="BN502" s="2"/>
    </row>
    <row r="503" spans="4:66" customFormat="1" x14ac:dyDescent="0.3">
      <c r="D503" s="201"/>
      <c r="E503" s="201"/>
      <c r="F503" s="2"/>
      <c r="G503" s="201"/>
      <c r="H503" s="2"/>
      <c r="I503" s="201"/>
      <c r="J503" s="2"/>
      <c r="K503" s="201"/>
      <c r="L503" s="201"/>
      <c r="M503" s="2"/>
      <c r="N503" s="201"/>
      <c r="O503" s="2"/>
      <c r="P503" s="201"/>
      <c r="Q503" s="2"/>
      <c r="R503" s="2"/>
      <c r="S503" s="201"/>
      <c r="T503" s="2"/>
      <c r="U503" s="201"/>
      <c r="V503" s="233"/>
      <c r="W503" s="201"/>
      <c r="X503" s="2"/>
      <c r="Y503" s="201"/>
      <c r="AL503" s="2"/>
      <c r="AM503" s="2"/>
      <c r="AN503" s="2"/>
      <c r="AO503" s="2"/>
      <c r="AP503" s="2"/>
      <c r="AQ503" s="2"/>
      <c r="AR503" s="2"/>
      <c r="AS503" s="2"/>
      <c r="AT503" s="201"/>
      <c r="AU503" s="2"/>
      <c r="AV503" s="2"/>
      <c r="AW503" s="2"/>
      <c r="AX503" s="2"/>
      <c r="AY503" s="2"/>
      <c r="AZ503" s="2"/>
      <c r="BA503" s="2"/>
      <c r="BB503" s="2"/>
      <c r="BC503" s="2"/>
      <c r="BD503" s="2"/>
      <c r="BE503" s="2"/>
      <c r="BF503" s="2"/>
      <c r="BG503" s="2"/>
      <c r="BH503" s="2"/>
      <c r="BI503" s="2"/>
      <c r="BJ503" s="2"/>
      <c r="BK503" s="2"/>
      <c r="BL503" s="2"/>
      <c r="BM503" s="2"/>
      <c r="BN503" s="2"/>
    </row>
    <row r="504" spans="4:66" customFormat="1" x14ac:dyDescent="0.3">
      <c r="D504" s="201"/>
      <c r="E504" s="201"/>
      <c r="F504" s="2"/>
      <c r="G504" s="201"/>
      <c r="H504" s="2"/>
      <c r="I504" s="201"/>
      <c r="J504" s="2"/>
      <c r="K504" s="201"/>
      <c r="L504" s="201"/>
      <c r="M504" s="2"/>
      <c r="N504" s="201"/>
      <c r="O504" s="2"/>
      <c r="P504" s="201"/>
      <c r="Q504" s="2"/>
      <c r="R504" s="2"/>
      <c r="S504" s="201"/>
      <c r="T504" s="2"/>
      <c r="U504" s="201"/>
      <c r="V504" s="233"/>
      <c r="W504" s="201"/>
      <c r="X504" s="2"/>
      <c r="Y504" s="201"/>
      <c r="AL504" s="2"/>
      <c r="AM504" s="2"/>
      <c r="AN504" s="2"/>
      <c r="AO504" s="2"/>
      <c r="AP504" s="2"/>
      <c r="AQ504" s="2"/>
      <c r="AR504" s="2"/>
      <c r="AS504" s="2"/>
      <c r="AT504" s="201"/>
      <c r="AU504" s="2"/>
      <c r="AV504" s="2"/>
      <c r="AW504" s="2"/>
      <c r="AX504" s="2"/>
      <c r="AY504" s="2"/>
      <c r="AZ504" s="2"/>
      <c r="BA504" s="2"/>
      <c r="BB504" s="2"/>
      <c r="BC504" s="2"/>
      <c r="BD504" s="2"/>
      <c r="BE504" s="2"/>
      <c r="BF504" s="2"/>
      <c r="BG504" s="2"/>
      <c r="BH504" s="2"/>
      <c r="BI504" s="2"/>
      <c r="BJ504" s="2"/>
      <c r="BK504" s="2"/>
      <c r="BL504" s="2"/>
      <c r="BM504" s="2"/>
      <c r="BN504" s="2"/>
    </row>
    <row r="505" spans="4:66" customFormat="1" x14ac:dyDescent="0.3">
      <c r="D505" s="201"/>
      <c r="E505" s="201"/>
      <c r="F505" s="2"/>
      <c r="G505" s="201"/>
      <c r="H505" s="2"/>
      <c r="I505" s="201"/>
      <c r="J505" s="2"/>
      <c r="K505" s="201"/>
      <c r="L505" s="201"/>
      <c r="M505" s="2"/>
      <c r="N505" s="201"/>
      <c r="O505" s="2"/>
      <c r="P505" s="201"/>
      <c r="Q505" s="2"/>
      <c r="R505" s="2"/>
      <c r="S505" s="201"/>
      <c r="T505" s="2"/>
      <c r="U505" s="201"/>
      <c r="V505" s="233"/>
      <c r="W505" s="201"/>
      <c r="X505" s="2"/>
      <c r="Y505" s="201"/>
      <c r="AL505" s="2"/>
      <c r="AM505" s="2"/>
      <c r="AN505" s="2"/>
      <c r="AO505" s="2"/>
      <c r="AP505" s="2"/>
      <c r="AQ505" s="2"/>
      <c r="AR505" s="2"/>
      <c r="AS505" s="2"/>
      <c r="AT505" s="201"/>
      <c r="AU505" s="2"/>
      <c r="AV505" s="2"/>
      <c r="AW505" s="2"/>
      <c r="AX505" s="2"/>
      <c r="AY505" s="2"/>
      <c r="AZ505" s="2"/>
      <c r="BA505" s="2"/>
      <c r="BB505" s="2"/>
      <c r="BC505" s="2"/>
      <c r="BD505" s="2"/>
      <c r="BE505" s="2"/>
      <c r="BF505" s="2"/>
      <c r="BG505" s="2"/>
      <c r="BH505" s="2"/>
      <c r="BI505" s="2"/>
      <c r="BJ505" s="2"/>
      <c r="BK505" s="2"/>
      <c r="BL505" s="2"/>
      <c r="BM505" s="2"/>
      <c r="BN505" s="2"/>
    </row>
    <row r="506" spans="4:66" customFormat="1" x14ac:dyDescent="0.3">
      <c r="D506" s="201"/>
      <c r="E506" s="201"/>
      <c r="F506" s="2"/>
      <c r="G506" s="201"/>
      <c r="H506" s="2"/>
      <c r="I506" s="201"/>
      <c r="J506" s="2"/>
      <c r="K506" s="201"/>
      <c r="L506" s="201"/>
      <c r="M506" s="2"/>
      <c r="N506" s="201"/>
      <c r="O506" s="2"/>
      <c r="P506" s="201"/>
      <c r="Q506" s="2"/>
      <c r="R506" s="2"/>
      <c r="S506" s="201"/>
      <c r="T506" s="2"/>
      <c r="U506" s="201"/>
      <c r="V506" s="233"/>
      <c r="W506" s="201"/>
      <c r="X506" s="2"/>
      <c r="Y506" s="201"/>
      <c r="AL506" s="2"/>
      <c r="AM506" s="2"/>
      <c r="AN506" s="2"/>
      <c r="AO506" s="2"/>
      <c r="AP506" s="2"/>
      <c r="AQ506" s="2"/>
      <c r="AR506" s="2"/>
      <c r="AS506" s="2"/>
      <c r="AT506" s="201"/>
      <c r="AU506" s="2"/>
      <c r="AV506" s="2"/>
      <c r="AW506" s="2"/>
      <c r="AX506" s="2"/>
      <c r="AY506" s="2"/>
      <c r="AZ506" s="2"/>
      <c r="BA506" s="2"/>
      <c r="BB506" s="2"/>
      <c r="BC506" s="2"/>
      <c r="BD506" s="2"/>
      <c r="BE506" s="2"/>
      <c r="BF506" s="2"/>
      <c r="BG506" s="2"/>
      <c r="BH506" s="2"/>
      <c r="BI506" s="2"/>
      <c r="BJ506" s="2"/>
      <c r="BK506" s="2"/>
      <c r="BL506" s="2"/>
      <c r="BM506" s="2"/>
      <c r="BN506" s="2"/>
    </row>
    <row r="507" spans="4:66" customFormat="1" x14ac:dyDescent="0.3">
      <c r="D507" s="201"/>
      <c r="E507" s="201"/>
      <c r="F507" s="2"/>
      <c r="G507" s="201"/>
      <c r="H507" s="2"/>
      <c r="I507" s="201"/>
      <c r="J507" s="2"/>
      <c r="K507" s="201"/>
      <c r="L507" s="201"/>
      <c r="M507" s="2"/>
      <c r="N507" s="201"/>
      <c r="O507" s="2"/>
      <c r="P507" s="201"/>
      <c r="Q507" s="2"/>
      <c r="R507" s="2"/>
      <c r="S507" s="201"/>
      <c r="T507" s="2"/>
      <c r="U507" s="201"/>
      <c r="V507" s="233"/>
      <c r="W507" s="201"/>
      <c r="X507" s="2"/>
      <c r="Y507" s="201"/>
      <c r="AL507" s="2"/>
      <c r="AM507" s="2"/>
      <c r="AN507" s="2"/>
      <c r="AO507" s="2"/>
      <c r="AP507" s="2"/>
      <c r="AQ507" s="2"/>
      <c r="AR507" s="2"/>
      <c r="AS507" s="2"/>
      <c r="AT507" s="201"/>
      <c r="AU507" s="2"/>
      <c r="AV507" s="2"/>
      <c r="AW507" s="2"/>
      <c r="AX507" s="2"/>
      <c r="AY507" s="2"/>
      <c r="AZ507" s="2"/>
      <c r="BA507" s="2"/>
      <c r="BB507" s="2"/>
      <c r="BC507" s="2"/>
      <c r="BD507" s="2"/>
      <c r="BE507" s="2"/>
      <c r="BF507" s="2"/>
      <c r="BG507" s="2"/>
      <c r="BH507" s="2"/>
      <c r="BI507" s="2"/>
      <c r="BJ507" s="2"/>
      <c r="BK507" s="2"/>
      <c r="BL507" s="2"/>
      <c r="BM507" s="2"/>
      <c r="BN507" s="2"/>
    </row>
    <row r="508" spans="4:66" customFormat="1" x14ac:dyDescent="0.3">
      <c r="D508" s="201"/>
      <c r="E508" s="201"/>
      <c r="F508" s="2"/>
      <c r="G508" s="201"/>
      <c r="H508" s="2"/>
      <c r="I508" s="201"/>
      <c r="J508" s="2"/>
      <c r="K508" s="201"/>
      <c r="L508" s="201"/>
      <c r="M508" s="2"/>
      <c r="N508" s="201"/>
      <c r="O508" s="2"/>
      <c r="P508" s="201"/>
      <c r="Q508" s="2"/>
      <c r="R508" s="2"/>
      <c r="S508" s="201"/>
      <c r="T508" s="2"/>
      <c r="U508" s="201"/>
      <c r="V508" s="233"/>
      <c r="W508" s="201"/>
      <c r="X508" s="2"/>
      <c r="Y508" s="201"/>
      <c r="AL508" s="2"/>
      <c r="AM508" s="2"/>
      <c r="AN508" s="2"/>
      <c r="AO508" s="2"/>
      <c r="AP508" s="2"/>
      <c r="AQ508" s="2"/>
      <c r="AR508" s="2"/>
      <c r="AS508" s="2"/>
      <c r="AT508" s="201"/>
      <c r="AU508" s="2"/>
      <c r="AV508" s="2"/>
      <c r="AW508" s="2"/>
      <c r="AX508" s="2"/>
      <c r="AY508" s="2"/>
      <c r="AZ508" s="2"/>
      <c r="BA508" s="2"/>
      <c r="BB508" s="2"/>
      <c r="BC508" s="2"/>
      <c r="BD508" s="2"/>
      <c r="BE508" s="2"/>
      <c r="BF508" s="2"/>
      <c r="BG508" s="2"/>
      <c r="BH508" s="2"/>
      <c r="BI508" s="2"/>
      <c r="BJ508" s="2"/>
      <c r="BK508" s="2"/>
      <c r="BL508" s="2"/>
      <c r="BM508" s="2"/>
      <c r="BN508" s="2"/>
    </row>
    <row r="509" spans="4:66" customFormat="1" x14ac:dyDescent="0.3">
      <c r="D509" s="201"/>
      <c r="E509" s="201"/>
      <c r="F509" s="2"/>
      <c r="G509" s="201"/>
      <c r="H509" s="2"/>
      <c r="I509" s="201"/>
      <c r="J509" s="2"/>
      <c r="K509" s="201"/>
      <c r="L509" s="201"/>
      <c r="M509" s="2"/>
      <c r="N509" s="201"/>
      <c r="O509" s="2"/>
      <c r="P509" s="201"/>
      <c r="Q509" s="2"/>
      <c r="R509" s="2"/>
      <c r="S509" s="201"/>
      <c r="T509" s="2"/>
      <c r="U509" s="201"/>
      <c r="V509" s="233"/>
      <c r="W509" s="201"/>
      <c r="X509" s="2"/>
      <c r="Y509" s="201"/>
      <c r="AL509" s="2"/>
      <c r="AM509" s="2"/>
      <c r="AN509" s="2"/>
      <c r="AO509" s="2"/>
      <c r="AP509" s="2"/>
      <c r="AQ509" s="2"/>
      <c r="AR509" s="2"/>
      <c r="AS509" s="2"/>
      <c r="AT509" s="201"/>
      <c r="AU509" s="2"/>
      <c r="AV509" s="2"/>
      <c r="AW509" s="2"/>
      <c r="AX509" s="2"/>
      <c r="AY509" s="2"/>
      <c r="AZ509" s="2"/>
      <c r="BA509" s="2"/>
      <c r="BB509" s="2"/>
      <c r="BC509" s="2"/>
      <c r="BD509" s="2"/>
      <c r="BE509" s="2"/>
      <c r="BF509" s="2"/>
      <c r="BG509" s="2"/>
      <c r="BH509" s="2"/>
      <c r="BI509" s="2"/>
      <c r="BJ509" s="2"/>
      <c r="BK509" s="2"/>
      <c r="BL509" s="2"/>
      <c r="BM509" s="2"/>
      <c r="BN509" s="2"/>
    </row>
    <row r="510" spans="4:66" customFormat="1" x14ac:dyDescent="0.3">
      <c r="D510" s="201"/>
      <c r="E510" s="201"/>
      <c r="F510" s="2"/>
      <c r="G510" s="201"/>
      <c r="H510" s="2"/>
      <c r="I510" s="201"/>
      <c r="J510" s="2"/>
      <c r="K510" s="201"/>
      <c r="L510" s="201"/>
      <c r="M510" s="2"/>
      <c r="N510" s="201"/>
      <c r="O510" s="2"/>
      <c r="P510" s="201"/>
      <c r="Q510" s="2"/>
      <c r="R510" s="2"/>
      <c r="S510" s="201"/>
      <c r="T510" s="2"/>
      <c r="U510" s="201"/>
      <c r="V510" s="233"/>
      <c r="W510" s="201"/>
      <c r="X510" s="2"/>
      <c r="Y510" s="201"/>
      <c r="AL510" s="2"/>
      <c r="AM510" s="2"/>
      <c r="AN510" s="2"/>
      <c r="AO510" s="2"/>
      <c r="AP510" s="2"/>
      <c r="AQ510" s="2"/>
      <c r="AR510" s="2"/>
      <c r="AS510" s="2"/>
      <c r="AT510" s="201"/>
      <c r="AU510" s="2"/>
      <c r="AV510" s="2"/>
      <c r="AW510" s="2"/>
      <c r="AX510" s="2"/>
      <c r="AY510" s="2"/>
      <c r="AZ510" s="2"/>
      <c r="BA510" s="2"/>
      <c r="BB510" s="2"/>
      <c r="BC510" s="2"/>
      <c r="BD510" s="2"/>
      <c r="BE510" s="2"/>
      <c r="BF510" s="2"/>
      <c r="BG510" s="2"/>
      <c r="BH510" s="2"/>
      <c r="BI510" s="2"/>
      <c r="BJ510" s="2"/>
      <c r="BK510" s="2"/>
      <c r="BL510" s="2"/>
      <c r="BM510" s="2"/>
      <c r="BN510" s="2"/>
    </row>
    <row r="511" spans="4:66" customFormat="1" x14ac:dyDescent="0.3">
      <c r="D511" s="201"/>
      <c r="E511" s="201"/>
      <c r="F511" s="2"/>
      <c r="G511" s="201"/>
      <c r="H511" s="2"/>
      <c r="I511" s="201"/>
      <c r="J511" s="2"/>
      <c r="K511" s="201"/>
      <c r="L511" s="201"/>
      <c r="M511" s="2"/>
      <c r="N511" s="201"/>
      <c r="O511" s="2"/>
      <c r="P511" s="201"/>
      <c r="Q511" s="2"/>
      <c r="R511" s="2"/>
      <c r="S511" s="201"/>
      <c r="T511" s="2"/>
      <c r="U511" s="201"/>
      <c r="V511" s="233"/>
      <c r="W511" s="201"/>
      <c r="X511" s="2"/>
      <c r="Y511" s="201"/>
      <c r="AL511" s="2"/>
      <c r="AM511" s="2"/>
      <c r="AN511" s="2"/>
      <c r="AO511" s="2"/>
      <c r="AP511" s="2"/>
      <c r="AQ511" s="2"/>
      <c r="AR511" s="2"/>
      <c r="AS511" s="2"/>
      <c r="AT511" s="201"/>
      <c r="AU511" s="2"/>
      <c r="AV511" s="2"/>
      <c r="AW511" s="2"/>
      <c r="AX511" s="2"/>
      <c r="AY511" s="2"/>
      <c r="AZ511" s="2"/>
      <c r="BA511" s="2"/>
      <c r="BB511" s="2"/>
      <c r="BC511" s="2"/>
      <c r="BD511" s="2"/>
      <c r="BE511" s="2"/>
      <c r="BF511" s="2"/>
      <c r="BG511" s="2"/>
      <c r="BH511" s="2"/>
      <c r="BI511" s="2"/>
      <c r="BJ511" s="2"/>
      <c r="BK511" s="2"/>
      <c r="BL511" s="2"/>
      <c r="BM511" s="2"/>
      <c r="BN511" s="2"/>
    </row>
    <row r="512" spans="4:66" customFormat="1" x14ac:dyDescent="0.3">
      <c r="D512" s="201"/>
      <c r="E512" s="201"/>
      <c r="F512" s="2"/>
      <c r="G512" s="201"/>
      <c r="H512" s="2"/>
      <c r="I512" s="201"/>
      <c r="J512" s="2"/>
      <c r="K512" s="201"/>
      <c r="L512" s="201"/>
      <c r="M512" s="2"/>
      <c r="N512" s="201"/>
      <c r="O512" s="2"/>
      <c r="P512" s="201"/>
      <c r="Q512" s="2"/>
      <c r="R512" s="2"/>
      <c r="S512" s="201"/>
      <c r="T512" s="2"/>
      <c r="U512" s="201"/>
      <c r="V512" s="233"/>
      <c r="W512" s="201"/>
      <c r="X512" s="2"/>
      <c r="Y512" s="201"/>
      <c r="AL512" s="2"/>
      <c r="AM512" s="2"/>
      <c r="AN512" s="2"/>
      <c r="AO512" s="2"/>
      <c r="AP512" s="2"/>
      <c r="AQ512" s="2"/>
      <c r="AR512" s="2"/>
      <c r="AS512" s="2"/>
      <c r="AT512" s="201"/>
      <c r="AU512" s="2"/>
      <c r="AV512" s="2"/>
      <c r="AW512" s="2"/>
      <c r="AX512" s="2"/>
      <c r="AY512" s="2"/>
      <c r="AZ512" s="2"/>
      <c r="BA512" s="2"/>
      <c r="BB512" s="2"/>
      <c r="BC512" s="2"/>
      <c r="BD512" s="2"/>
      <c r="BE512" s="2"/>
      <c r="BF512" s="2"/>
      <c r="BG512" s="2"/>
      <c r="BH512" s="2"/>
      <c r="BI512" s="2"/>
      <c r="BJ512" s="2"/>
      <c r="BK512" s="2"/>
      <c r="BL512" s="2"/>
      <c r="BM512" s="2"/>
      <c r="BN512" s="2"/>
    </row>
    <row r="513" spans="4:66" customFormat="1" x14ac:dyDescent="0.3">
      <c r="D513" s="201"/>
      <c r="E513" s="201"/>
      <c r="F513" s="2"/>
      <c r="G513" s="201"/>
      <c r="H513" s="2"/>
      <c r="I513" s="201"/>
      <c r="J513" s="2"/>
      <c r="K513" s="201"/>
      <c r="L513" s="201"/>
      <c r="M513" s="2"/>
      <c r="N513" s="201"/>
      <c r="O513" s="2"/>
      <c r="P513" s="201"/>
      <c r="Q513" s="2"/>
      <c r="R513" s="2"/>
      <c r="S513" s="201"/>
      <c r="T513" s="2"/>
      <c r="U513" s="201"/>
      <c r="V513" s="233"/>
      <c r="W513" s="201"/>
      <c r="X513" s="2"/>
      <c r="Y513" s="201"/>
      <c r="AL513" s="2"/>
      <c r="AM513" s="2"/>
      <c r="AN513" s="2"/>
      <c r="AO513" s="2"/>
      <c r="AP513" s="2"/>
      <c r="AQ513" s="2"/>
      <c r="AR513" s="2"/>
      <c r="AS513" s="2"/>
      <c r="AT513" s="201"/>
      <c r="AU513" s="2"/>
      <c r="AV513" s="2"/>
      <c r="AW513" s="2"/>
      <c r="AX513" s="2"/>
      <c r="AY513" s="2"/>
      <c r="AZ513" s="2"/>
      <c r="BA513" s="2"/>
      <c r="BB513" s="2"/>
      <c r="BC513" s="2"/>
      <c r="BD513" s="2"/>
      <c r="BE513" s="2"/>
      <c r="BF513" s="2"/>
      <c r="BG513" s="2"/>
      <c r="BH513" s="2"/>
      <c r="BI513" s="2"/>
      <c r="BJ513" s="2"/>
      <c r="BK513" s="2"/>
      <c r="BL513" s="2"/>
      <c r="BM513" s="2"/>
      <c r="BN513" s="2"/>
    </row>
    <row r="514" spans="4:66" customFormat="1" x14ac:dyDescent="0.3">
      <c r="D514" s="201"/>
      <c r="E514" s="201"/>
      <c r="F514" s="2"/>
      <c r="G514" s="201"/>
      <c r="H514" s="2"/>
      <c r="I514" s="201"/>
      <c r="J514" s="2"/>
      <c r="K514" s="201"/>
      <c r="L514" s="201"/>
      <c r="M514" s="2"/>
      <c r="N514" s="201"/>
      <c r="O514" s="2"/>
      <c r="P514" s="201"/>
      <c r="Q514" s="2"/>
      <c r="R514" s="2"/>
      <c r="S514" s="201"/>
      <c r="T514" s="2"/>
      <c r="U514" s="201"/>
      <c r="V514" s="233"/>
      <c r="W514" s="201"/>
      <c r="X514" s="2"/>
      <c r="Y514" s="201"/>
      <c r="AL514" s="2"/>
      <c r="AM514" s="2"/>
      <c r="AN514" s="2"/>
      <c r="AO514" s="2"/>
      <c r="AP514" s="2"/>
      <c r="AQ514" s="2"/>
      <c r="AR514" s="2"/>
      <c r="AS514" s="2"/>
      <c r="AT514" s="201"/>
      <c r="AU514" s="2"/>
      <c r="AV514" s="2"/>
      <c r="AW514" s="2"/>
      <c r="AX514" s="2"/>
      <c r="AY514" s="2"/>
      <c r="AZ514" s="2"/>
      <c r="BA514" s="2"/>
      <c r="BB514" s="2"/>
      <c r="BC514" s="2"/>
      <c r="BD514" s="2"/>
      <c r="BE514" s="2"/>
      <c r="BF514" s="2"/>
      <c r="BG514" s="2"/>
      <c r="BH514" s="2"/>
      <c r="BI514" s="2"/>
      <c r="BJ514" s="2"/>
      <c r="BK514" s="2"/>
      <c r="BL514" s="2"/>
      <c r="BM514" s="2"/>
      <c r="BN514" s="2"/>
    </row>
    <row r="515" spans="4:66" customFormat="1" x14ac:dyDescent="0.3">
      <c r="D515" s="201"/>
      <c r="E515" s="201"/>
      <c r="F515" s="2"/>
      <c r="G515" s="201"/>
      <c r="H515" s="2"/>
      <c r="I515" s="201"/>
      <c r="J515" s="2"/>
      <c r="K515" s="201"/>
      <c r="L515" s="201"/>
      <c r="M515" s="2"/>
      <c r="N515" s="201"/>
      <c r="O515" s="2"/>
      <c r="P515" s="201"/>
      <c r="Q515" s="2"/>
      <c r="R515" s="2"/>
      <c r="S515" s="201"/>
      <c r="T515" s="2"/>
      <c r="U515" s="201"/>
      <c r="V515" s="233"/>
      <c r="W515" s="201"/>
      <c r="X515" s="2"/>
      <c r="Y515" s="201"/>
      <c r="AL515" s="2"/>
      <c r="AM515" s="2"/>
      <c r="AN515" s="2"/>
      <c r="AO515" s="2"/>
      <c r="AP515" s="2"/>
      <c r="AQ515" s="2"/>
      <c r="AR515" s="2"/>
      <c r="AS515" s="2"/>
      <c r="AT515" s="201"/>
      <c r="AU515" s="2"/>
      <c r="AV515" s="2"/>
      <c r="AW515" s="2"/>
      <c r="AX515" s="2"/>
      <c r="AY515" s="2"/>
      <c r="AZ515" s="2"/>
      <c r="BA515" s="2"/>
      <c r="BB515" s="2"/>
      <c r="BC515" s="2"/>
      <c r="BD515" s="2"/>
      <c r="BE515" s="2"/>
      <c r="BF515" s="2"/>
      <c r="BG515" s="2"/>
      <c r="BH515" s="2"/>
      <c r="BI515" s="2"/>
      <c r="BJ515" s="2"/>
      <c r="BK515" s="2"/>
      <c r="BL515" s="2"/>
      <c r="BM515" s="2"/>
      <c r="BN515" s="2"/>
    </row>
    <row r="516" spans="4:66" customFormat="1" x14ac:dyDescent="0.3">
      <c r="D516" s="201"/>
      <c r="E516" s="201"/>
      <c r="F516" s="2"/>
      <c r="G516" s="201"/>
      <c r="H516" s="2"/>
      <c r="I516" s="201"/>
      <c r="J516" s="2"/>
      <c r="K516" s="201"/>
      <c r="L516" s="201"/>
      <c r="M516" s="2"/>
      <c r="N516" s="201"/>
      <c r="O516" s="2"/>
      <c r="P516" s="201"/>
      <c r="Q516" s="2"/>
      <c r="R516" s="2"/>
      <c r="S516" s="201"/>
      <c r="T516" s="2"/>
      <c r="U516" s="201"/>
      <c r="V516" s="233"/>
      <c r="W516" s="201"/>
      <c r="X516" s="2"/>
      <c r="Y516" s="201"/>
      <c r="AL516" s="2"/>
      <c r="AM516" s="2"/>
      <c r="AN516" s="2"/>
      <c r="AO516" s="2"/>
      <c r="AP516" s="2"/>
      <c r="AQ516" s="2"/>
      <c r="AR516" s="2"/>
      <c r="AS516" s="2"/>
      <c r="AT516" s="201"/>
      <c r="AU516" s="2"/>
      <c r="AV516" s="2"/>
      <c r="AW516" s="2"/>
      <c r="AX516" s="2"/>
      <c r="AY516" s="2"/>
      <c r="AZ516" s="2"/>
      <c r="BA516" s="2"/>
      <c r="BB516" s="2"/>
      <c r="BC516" s="2"/>
      <c r="BD516" s="2"/>
      <c r="BE516" s="2"/>
      <c r="BF516" s="2"/>
      <c r="BG516" s="2"/>
      <c r="BH516" s="2"/>
      <c r="BI516" s="2"/>
      <c r="BJ516" s="2"/>
      <c r="BK516" s="2"/>
      <c r="BL516" s="2"/>
      <c r="BM516" s="2"/>
      <c r="BN516" s="2"/>
    </row>
    <row r="517" spans="4:66" customFormat="1" x14ac:dyDescent="0.3">
      <c r="D517" s="201"/>
      <c r="E517" s="201"/>
      <c r="F517" s="2"/>
      <c r="G517" s="201"/>
      <c r="H517" s="2"/>
      <c r="I517" s="201"/>
      <c r="J517" s="2"/>
      <c r="K517" s="201"/>
      <c r="L517" s="201"/>
      <c r="M517" s="2"/>
      <c r="N517" s="201"/>
      <c r="O517" s="2"/>
      <c r="P517" s="201"/>
      <c r="Q517" s="2"/>
      <c r="R517" s="2"/>
      <c r="S517" s="201"/>
      <c r="T517" s="2"/>
      <c r="U517" s="201"/>
      <c r="V517" s="233"/>
      <c r="W517" s="201"/>
      <c r="X517" s="2"/>
      <c r="Y517" s="201"/>
      <c r="AL517" s="2"/>
      <c r="AM517" s="2"/>
      <c r="AN517" s="2"/>
      <c r="AO517" s="2"/>
      <c r="AP517" s="2"/>
      <c r="AQ517" s="2"/>
      <c r="AR517" s="2"/>
      <c r="AS517" s="2"/>
      <c r="AT517" s="201"/>
      <c r="AU517" s="2"/>
      <c r="AV517" s="2"/>
      <c r="AW517" s="2"/>
      <c r="AX517" s="2"/>
      <c r="AY517" s="2"/>
      <c r="AZ517" s="2"/>
      <c r="BA517" s="2"/>
      <c r="BB517" s="2"/>
      <c r="BC517" s="2"/>
      <c r="BD517" s="2"/>
      <c r="BE517" s="2"/>
      <c r="BF517" s="2"/>
      <c r="BG517" s="2"/>
      <c r="BH517" s="2"/>
      <c r="BI517" s="2"/>
      <c r="BJ517" s="2"/>
      <c r="BK517" s="2"/>
      <c r="BL517" s="2"/>
      <c r="BM517" s="2"/>
      <c r="BN517" s="2"/>
    </row>
    <row r="518" spans="4:66" customFormat="1" x14ac:dyDescent="0.3">
      <c r="D518" s="201"/>
      <c r="E518" s="201"/>
      <c r="F518" s="2"/>
      <c r="G518" s="201"/>
      <c r="H518" s="2"/>
      <c r="I518" s="201"/>
      <c r="J518" s="2"/>
      <c r="K518" s="201"/>
      <c r="L518" s="201"/>
      <c r="M518" s="2"/>
      <c r="N518" s="201"/>
      <c r="O518" s="2"/>
      <c r="P518" s="201"/>
      <c r="Q518" s="2"/>
      <c r="R518" s="2"/>
      <c r="S518" s="201"/>
      <c r="T518" s="2"/>
      <c r="U518" s="201"/>
      <c r="V518" s="233"/>
      <c r="W518" s="201"/>
      <c r="X518" s="2"/>
      <c r="Y518" s="201"/>
      <c r="AL518" s="2"/>
      <c r="AM518" s="2"/>
      <c r="AN518" s="2"/>
      <c r="AO518" s="2"/>
      <c r="AP518" s="2"/>
      <c r="AQ518" s="2"/>
      <c r="AR518" s="2"/>
      <c r="AS518" s="2"/>
      <c r="AT518" s="201"/>
      <c r="AU518" s="2"/>
      <c r="AV518" s="2"/>
      <c r="AW518" s="2"/>
      <c r="AX518" s="2"/>
      <c r="AY518" s="2"/>
      <c r="AZ518" s="2"/>
      <c r="BA518" s="2"/>
      <c r="BB518" s="2"/>
      <c r="BC518" s="2"/>
      <c r="BD518" s="2"/>
      <c r="BE518" s="2"/>
      <c r="BF518" s="2"/>
      <c r="BG518" s="2"/>
      <c r="BH518" s="2"/>
      <c r="BI518" s="2"/>
      <c r="BJ518" s="2"/>
      <c r="BK518" s="2"/>
      <c r="BL518" s="2"/>
      <c r="BM518" s="2"/>
      <c r="BN518" s="2"/>
    </row>
    <row r="519" spans="4:66" customFormat="1" x14ac:dyDescent="0.3">
      <c r="D519" s="201"/>
      <c r="E519" s="201"/>
      <c r="F519" s="2"/>
      <c r="G519" s="201"/>
      <c r="H519" s="2"/>
      <c r="I519" s="201"/>
      <c r="J519" s="2"/>
      <c r="K519" s="201"/>
      <c r="L519" s="201"/>
      <c r="M519" s="2"/>
      <c r="N519" s="201"/>
      <c r="O519" s="2"/>
      <c r="P519" s="201"/>
      <c r="Q519" s="2"/>
      <c r="R519" s="2"/>
      <c r="S519" s="201"/>
      <c r="T519" s="2"/>
      <c r="U519" s="201"/>
      <c r="V519" s="233"/>
      <c r="W519" s="201"/>
      <c r="X519" s="2"/>
      <c r="Y519" s="201"/>
      <c r="AL519" s="2"/>
      <c r="AM519" s="2"/>
      <c r="AN519" s="2"/>
      <c r="AO519" s="2"/>
      <c r="AP519" s="2"/>
      <c r="AQ519" s="2"/>
      <c r="AR519" s="2"/>
      <c r="AS519" s="2"/>
      <c r="AT519" s="201"/>
      <c r="AU519" s="2"/>
      <c r="AV519" s="2"/>
      <c r="AW519" s="2"/>
      <c r="AX519" s="2"/>
      <c r="AY519" s="2"/>
      <c r="AZ519" s="2"/>
      <c r="BA519" s="2"/>
      <c r="BB519" s="2"/>
      <c r="BC519" s="2"/>
      <c r="BD519" s="2"/>
      <c r="BE519" s="2"/>
      <c r="BF519" s="2"/>
      <c r="BG519" s="2"/>
      <c r="BH519" s="2"/>
      <c r="BI519" s="2"/>
      <c r="BJ519" s="2"/>
      <c r="BK519" s="2"/>
      <c r="BL519" s="2"/>
      <c r="BM519" s="2"/>
      <c r="BN519" s="2"/>
    </row>
    <row r="520" spans="4:66" customFormat="1" x14ac:dyDescent="0.3">
      <c r="D520" s="201"/>
      <c r="E520" s="201"/>
      <c r="F520" s="2"/>
      <c r="G520" s="201"/>
      <c r="H520" s="2"/>
      <c r="I520" s="201"/>
      <c r="J520" s="2"/>
      <c r="K520" s="201"/>
      <c r="L520" s="201"/>
      <c r="M520" s="2"/>
      <c r="N520" s="201"/>
      <c r="O520" s="2"/>
      <c r="P520" s="201"/>
      <c r="Q520" s="2"/>
      <c r="R520" s="2"/>
      <c r="S520" s="201"/>
      <c r="T520" s="2"/>
      <c r="U520" s="201"/>
      <c r="V520" s="233"/>
      <c r="W520" s="201"/>
      <c r="X520" s="2"/>
      <c r="Y520" s="201"/>
      <c r="AL520" s="2"/>
      <c r="AM520" s="2"/>
      <c r="AN520" s="2"/>
      <c r="AO520" s="2"/>
      <c r="AP520" s="2"/>
      <c r="AQ520" s="2"/>
      <c r="AR520" s="2"/>
      <c r="AS520" s="2"/>
      <c r="AT520" s="201"/>
      <c r="AU520" s="2"/>
      <c r="AV520" s="2"/>
      <c r="AW520" s="2"/>
      <c r="AX520" s="2"/>
      <c r="AY520" s="2"/>
      <c r="AZ520" s="2"/>
      <c r="BA520" s="2"/>
      <c r="BB520" s="2"/>
      <c r="BC520" s="2"/>
      <c r="BD520" s="2"/>
      <c r="BE520" s="2"/>
      <c r="BF520" s="2"/>
      <c r="BG520" s="2"/>
      <c r="BH520" s="2"/>
      <c r="BI520" s="2"/>
      <c r="BJ520" s="2"/>
      <c r="BK520" s="2"/>
      <c r="BL520" s="2"/>
      <c r="BM520" s="2"/>
      <c r="BN520" s="2"/>
    </row>
    <row r="521" spans="4:66" customFormat="1" x14ac:dyDescent="0.3">
      <c r="D521" s="201"/>
      <c r="E521" s="201"/>
      <c r="F521" s="2"/>
      <c r="G521" s="201"/>
      <c r="H521" s="2"/>
      <c r="I521" s="201"/>
      <c r="J521" s="2"/>
      <c r="K521" s="201"/>
      <c r="L521" s="201"/>
      <c r="M521" s="2"/>
      <c r="N521" s="201"/>
      <c r="O521" s="2"/>
      <c r="P521" s="201"/>
      <c r="Q521" s="2"/>
      <c r="R521" s="2"/>
      <c r="S521" s="201"/>
      <c r="T521" s="2"/>
      <c r="U521" s="201"/>
      <c r="V521" s="233"/>
      <c r="W521" s="201"/>
      <c r="X521" s="2"/>
      <c r="Y521" s="201"/>
      <c r="AL521" s="2"/>
      <c r="AM521" s="2"/>
      <c r="AN521" s="2"/>
      <c r="AO521" s="2"/>
      <c r="AP521" s="2"/>
      <c r="AQ521" s="2"/>
      <c r="AR521" s="2"/>
      <c r="AS521" s="2"/>
      <c r="AT521" s="201"/>
      <c r="AU521" s="2"/>
      <c r="AV521" s="2"/>
      <c r="AW521" s="2"/>
      <c r="AX521" s="2"/>
      <c r="AY521" s="2"/>
      <c r="AZ521" s="2"/>
      <c r="BA521" s="2"/>
      <c r="BB521" s="2"/>
      <c r="BC521" s="2"/>
      <c r="BD521" s="2"/>
      <c r="BE521" s="2"/>
      <c r="BF521" s="2"/>
      <c r="BG521" s="2"/>
      <c r="BH521" s="2"/>
      <c r="BI521" s="2"/>
      <c r="BJ521" s="2"/>
      <c r="BK521" s="2"/>
      <c r="BL521" s="2"/>
      <c r="BM521" s="2"/>
      <c r="BN521" s="2"/>
    </row>
    <row r="522" spans="4:66" customFormat="1" x14ac:dyDescent="0.3">
      <c r="D522" s="201"/>
      <c r="E522" s="201"/>
      <c r="F522" s="2"/>
      <c r="G522" s="201"/>
      <c r="H522" s="2"/>
      <c r="I522" s="201"/>
      <c r="J522" s="2"/>
      <c r="K522" s="201"/>
      <c r="L522" s="201"/>
      <c r="M522" s="2"/>
      <c r="N522" s="201"/>
      <c r="O522" s="2"/>
      <c r="P522" s="201"/>
      <c r="Q522" s="2"/>
      <c r="R522" s="2"/>
      <c r="S522" s="201"/>
      <c r="T522" s="2"/>
      <c r="U522" s="201"/>
      <c r="V522" s="233"/>
      <c r="W522" s="201"/>
      <c r="X522" s="2"/>
      <c r="Y522" s="201"/>
      <c r="AL522" s="2"/>
      <c r="AM522" s="2"/>
      <c r="AN522" s="2"/>
      <c r="AO522" s="2"/>
      <c r="AP522" s="2"/>
      <c r="AQ522" s="2"/>
      <c r="AR522" s="2"/>
      <c r="AS522" s="2"/>
      <c r="AT522" s="201"/>
      <c r="AU522" s="2"/>
      <c r="AV522" s="2"/>
      <c r="AW522" s="2"/>
      <c r="AX522" s="2"/>
      <c r="AY522" s="2"/>
      <c r="AZ522" s="2"/>
      <c r="BA522" s="2"/>
      <c r="BB522" s="2"/>
      <c r="BC522" s="2"/>
      <c r="BD522" s="2"/>
      <c r="BE522" s="2"/>
      <c r="BF522" s="2"/>
      <c r="BG522" s="2"/>
      <c r="BH522" s="2"/>
      <c r="BI522" s="2"/>
      <c r="BJ522" s="2"/>
      <c r="BK522" s="2"/>
      <c r="BL522" s="2"/>
      <c r="BM522" s="2"/>
      <c r="BN522" s="2"/>
    </row>
    <row r="523" spans="4:66" customFormat="1" x14ac:dyDescent="0.3">
      <c r="D523" s="201"/>
      <c r="E523" s="201"/>
      <c r="F523" s="2"/>
      <c r="G523" s="201"/>
      <c r="H523" s="2"/>
      <c r="I523" s="201"/>
      <c r="J523" s="2"/>
      <c r="K523" s="201"/>
      <c r="L523" s="201"/>
      <c r="M523" s="2"/>
      <c r="N523" s="201"/>
      <c r="O523" s="2"/>
      <c r="P523" s="201"/>
      <c r="Q523" s="2"/>
      <c r="R523" s="2"/>
      <c r="S523" s="201"/>
      <c r="T523" s="2"/>
      <c r="U523" s="201"/>
      <c r="V523" s="233"/>
      <c r="W523" s="201"/>
      <c r="X523" s="2"/>
      <c r="Y523" s="201"/>
      <c r="AL523" s="2"/>
      <c r="AM523" s="2"/>
      <c r="AN523" s="2"/>
      <c r="AO523" s="2"/>
      <c r="AP523" s="2"/>
      <c r="AQ523" s="2"/>
      <c r="AR523" s="2"/>
      <c r="AS523" s="2"/>
      <c r="AT523" s="201"/>
      <c r="AU523" s="2"/>
      <c r="AV523" s="2"/>
      <c r="AW523" s="2"/>
      <c r="AX523" s="2"/>
      <c r="AY523" s="2"/>
      <c r="AZ523" s="2"/>
      <c r="BA523" s="2"/>
      <c r="BB523" s="2"/>
      <c r="BC523" s="2"/>
      <c r="BD523" s="2"/>
      <c r="BE523" s="2"/>
      <c r="BF523" s="2"/>
      <c r="BG523" s="2"/>
      <c r="BH523" s="2"/>
      <c r="BI523" s="2"/>
      <c r="BJ523" s="2"/>
      <c r="BK523" s="2"/>
      <c r="BL523" s="2"/>
      <c r="BM523" s="2"/>
      <c r="BN523" s="2"/>
    </row>
    <row r="524" spans="4:66" customFormat="1" x14ac:dyDescent="0.3">
      <c r="D524" s="201"/>
      <c r="E524" s="201"/>
      <c r="F524" s="2"/>
      <c r="G524" s="201"/>
      <c r="H524" s="2"/>
      <c r="I524" s="201"/>
      <c r="J524" s="2"/>
      <c r="K524" s="201"/>
      <c r="L524" s="201"/>
      <c r="M524" s="2"/>
      <c r="N524" s="201"/>
      <c r="O524" s="2"/>
      <c r="P524" s="201"/>
      <c r="Q524" s="2"/>
      <c r="R524" s="2"/>
      <c r="S524" s="201"/>
      <c r="T524" s="2"/>
      <c r="U524" s="201"/>
      <c r="V524" s="233"/>
      <c r="W524" s="201"/>
      <c r="X524" s="2"/>
      <c r="Y524" s="201"/>
      <c r="AL524" s="2"/>
      <c r="AM524" s="2"/>
      <c r="AN524" s="2"/>
      <c r="AO524" s="2"/>
      <c r="AP524" s="2"/>
      <c r="AQ524" s="2"/>
      <c r="AR524" s="2"/>
      <c r="AS524" s="2"/>
      <c r="AT524" s="201"/>
      <c r="AU524" s="2"/>
      <c r="AV524" s="2"/>
      <c r="AW524" s="2"/>
      <c r="AX524" s="2"/>
      <c r="AY524" s="2"/>
      <c r="AZ524" s="2"/>
      <c r="BA524" s="2"/>
      <c r="BB524" s="2"/>
      <c r="BC524" s="2"/>
      <c r="BD524" s="2"/>
      <c r="BE524" s="2"/>
      <c r="BF524" s="2"/>
      <c r="BG524" s="2"/>
      <c r="BH524" s="2"/>
      <c r="BI524" s="2"/>
      <c r="BJ524" s="2"/>
      <c r="BK524" s="2"/>
      <c r="BL524" s="2"/>
      <c r="BM524" s="2"/>
      <c r="BN524" s="2"/>
    </row>
    <row r="525" spans="4:66" customFormat="1" x14ac:dyDescent="0.3">
      <c r="D525" s="201"/>
      <c r="E525" s="201"/>
      <c r="F525" s="2"/>
      <c r="G525" s="201"/>
      <c r="H525" s="2"/>
      <c r="I525" s="201"/>
      <c r="J525" s="2"/>
      <c r="K525" s="201"/>
      <c r="L525" s="201"/>
      <c r="M525" s="2"/>
      <c r="N525" s="201"/>
      <c r="O525" s="2"/>
      <c r="P525" s="201"/>
      <c r="Q525" s="2"/>
      <c r="R525" s="2"/>
      <c r="S525" s="201"/>
      <c r="T525" s="2"/>
      <c r="U525" s="201"/>
      <c r="V525" s="233"/>
      <c r="W525" s="201"/>
      <c r="X525" s="2"/>
      <c r="Y525" s="201"/>
      <c r="AL525" s="2"/>
      <c r="AM525" s="2"/>
      <c r="AN525" s="2"/>
      <c r="AO525" s="2"/>
      <c r="AP525" s="2"/>
      <c r="AQ525" s="2"/>
      <c r="AR525" s="2"/>
      <c r="AS525" s="2"/>
      <c r="AT525" s="201"/>
      <c r="AU525" s="2"/>
      <c r="AV525" s="2"/>
      <c r="AW525" s="2"/>
      <c r="AX525" s="2"/>
      <c r="AY525" s="2"/>
      <c r="AZ525" s="2"/>
      <c r="BA525" s="2"/>
      <c r="BB525" s="2"/>
      <c r="BC525" s="2"/>
      <c r="BD525" s="2"/>
      <c r="BE525" s="2"/>
      <c r="BF525" s="2"/>
      <c r="BG525" s="2"/>
      <c r="BH525" s="2"/>
      <c r="BI525" s="2"/>
      <c r="BJ525" s="2"/>
      <c r="BK525" s="2"/>
      <c r="BL525" s="2"/>
      <c r="BM525" s="2"/>
      <c r="BN525" s="2"/>
    </row>
    <row r="526" spans="4:66" customFormat="1" x14ac:dyDescent="0.3">
      <c r="D526" s="201"/>
      <c r="E526" s="201"/>
      <c r="F526" s="2"/>
      <c r="G526" s="201"/>
      <c r="H526" s="2"/>
      <c r="I526" s="201"/>
      <c r="J526" s="2"/>
      <c r="K526" s="201"/>
      <c r="L526" s="201"/>
      <c r="M526" s="2"/>
      <c r="N526" s="201"/>
      <c r="O526" s="2"/>
      <c r="P526" s="201"/>
      <c r="Q526" s="2"/>
      <c r="R526" s="2"/>
      <c r="S526" s="201"/>
      <c r="T526" s="2"/>
      <c r="U526" s="201"/>
      <c r="V526" s="233"/>
      <c r="W526" s="201"/>
      <c r="X526" s="2"/>
      <c r="Y526" s="201"/>
      <c r="AL526" s="2"/>
      <c r="AM526" s="2"/>
      <c r="AN526" s="2"/>
      <c r="AO526" s="2"/>
      <c r="AP526" s="2"/>
      <c r="AQ526" s="2"/>
      <c r="AR526" s="2"/>
      <c r="AS526" s="2"/>
      <c r="AT526" s="201"/>
      <c r="AU526" s="2"/>
      <c r="AV526" s="2"/>
      <c r="AW526" s="2"/>
      <c r="AX526" s="2"/>
      <c r="AY526" s="2"/>
      <c r="AZ526" s="2"/>
      <c r="BA526" s="2"/>
      <c r="BB526" s="2"/>
      <c r="BC526" s="2"/>
      <c r="BD526" s="2"/>
      <c r="BE526" s="2"/>
      <c r="BF526" s="2"/>
      <c r="BG526" s="2"/>
      <c r="BH526" s="2"/>
      <c r="BI526" s="2"/>
      <c r="BJ526" s="2"/>
      <c r="BK526" s="2"/>
      <c r="BL526" s="2"/>
      <c r="BM526" s="2"/>
      <c r="BN526" s="2"/>
    </row>
    <row r="527" spans="4:66" customFormat="1" x14ac:dyDescent="0.3">
      <c r="D527" s="201"/>
      <c r="E527" s="201"/>
      <c r="F527" s="2"/>
      <c r="G527" s="201"/>
      <c r="H527" s="2"/>
      <c r="I527" s="201"/>
      <c r="J527" s="2"/>
      <c r="K527" s="201"/>
      <c r="L527" s="201"/>
      <c r="M527" s="2"/>
      <c r="N527" s="201"/>
      <c r="O527" s="2"/>
      <c r="P527" s="201"/>
      <c r="Q527" s="2"/>
      <c r="R527" s="2"/>
      <c r="S527" s="201"/>
      <c r="T527" s="2"/>
      <c r="U527" s="201"/>
      <c r="V527" s="233"/>
      <c r="W527" s="201"/>
      <c r="X527" s="2"/>
      <c r="Y527" s="201"/>
      <c r="AL527" s="2"/>
      <c r="AM527" s="2"/>
      <c r="AN527" s="2"/>
      <c r="AO527" s="2"/>
      <c r="AP527" s="2"/>
      <c r="AQ527" s="2"/>
      <c r="AR527" s="2"/>
      <c r="AS527" s="2"/>
      <c r="AT527" s="201"/>
      <c r="AU527" s="2"/>
      <c r="AV527" s="2"/>
      <c r="AW527" s="2"/>
      <c r="AX527" s="2"/>
      <c r="AY527" s="2"/>
      <c r="AZ527" s="2"/>
      <c r="BA527" s="2"/>
      <c r="BB527" s="2"/>
      <c r="BC527" s="2"/>
      <c r="BD527" s="2"/>
      <c r="BE527" s="2"/>
      <c r="BF527" s="2"/>
      <c r="BG527" s="2"/>
      <c r="BH527" s="2"/>
      <c r="BI527" s="2"/>
      <c r="BJ527" s="2"/>
      <c r="BK527" s="2"/>
      <c r="BL527" s="2"/>
      <c r="BM527" s="2"/>
      <c r="BN527" s="2"/>
    </row>
    <row r="528" spans="4:66" customFormat="1" x14ac:dyDescent="0.3">
      <c r="D528" s="201"/>
      <c r="E528" s="201"/>
      <c r="F528" s="2"/>
      <c r="G528" s="201"/>
      <c r="H528" s="2"/>
      <c r="I528" s="201"/>
      <c r="J528" s="2"/>
      <c r="K528" s="201"/>
      <c r="L528" s="201"/>
      <c r="M528" s="2"/>
      <c r="N528" s="201"/>
      <c r="O528" s="2"/>
      <c r="P528" s="201"/>
      <c r="Q528" s="2"/>
      <c r="R528" s="2"/>
      <c r="S528" s="201"/>
      <c r="T528" s="2"/>
      <c r="U528" s="201"/>
      <c r="V528" s="233"/>
      <c r="W528" s="201"/>
      <c r="X528" s="2"/>
      <c r="Y528" s="201"/>
      <c r="AL528" s="2"/>
      <c r="AM528" s="2"/>
      <c r="AN528" s="2"/>
      <c r="AO528" s="2"/>
      <c r="AP528" s="2"/>
      <c r="AQ528" s="2"/>
      <c r="AR528" s="2"/>
      <c r="AS528" s="2"/>
      <c r="AT528" s="201"/>
      <c r="AU528" s="2"/>
      <c r="AV528" s="2"/>
      <c r="AW528" s="2"/>
      <c r="AX528" s="2"/>
      <c r="AY528" s="2"/>
      <c r="AZ528" s="2"/>
      <c r="BA528" s="2"/>
      <c r="BB528" s="2"/>
      <c r="BC528" s="2"/>
      <c r="BD528" s="2"/>
      <c r="BE528" s="2"/>
      <c r="BF528" s="2"/>
      <c r="BG528" s="2"/>
      <c r="BH528" s="2"/>
      <c r="BI528" s="2"/>
      <c r="BJ528" s="2"/>
      <c r="BK528" s="2"/>
      <c r="BL528" s="2"/>
      <c r="BM528" s="2"/>
      <c r="BN528" s="2"/>
    </row>
    <row r="529" spans="4:66" customFormat="1" x14ac:dyDescent="0.3">
      <c r="D529" s="201"/>
      <c r="E529" s="201"/>
      <c r="F529" s="2"/>
      <c r="G529" s="201"/>
      <c r="H529" s="2"/>
      <c r="I529" s="201"/>
      <c r="J529" s="2"/>
      <c r="K529" s="201"/>
      <c r="L529" s="201"/>
      <c r="M529" s="2"/>
      <c r="N529" s="201"/>
      <c r="O529" s="2"/>
      <c r="P529" s="201"/>
      <c r="Q529" s="2"/>
      <c r="R529" s="2"/>
      <c r="S529" s="201"/>
      <c r="T529" s="2"/>
      <c r="U529" s="201"/>
      <c r="V529" s="233"/>
      <c r="W529" s="201"/>
      <c r="X529" s="2"/>
      <c r="Y529" s="201"/>
      <c r="AL529" s="2"/>
      <c r="AM529" s="2"/>
      <c r="AN529" s="2"/>
      <c r="AO529" s="2"/>
      <c r="AP529" s="2"/>
      <c r="AQ529" s="2"/>
      <c r="AR529" s="2"/>
      <c r="AS529" s="2"/>
      <c r="AT529" s="201"/>
      <c r="AU529" s="2"/>
      <c r="AV529" s="2"/>
      <c r="AW529" s="2"/>
      <c r="AX529" s="2"/>
      <c r="AY529" s="2"/>
      <c r="AZ529" s="2"/>
      <c r="BA529" s="2"/>
      <c r="BB529" s="2"/>
      <c r="BC529" s="2"/>
      <c r="BD529" s="2"/>
      <c r="BE529" s="2"/>
      <c r="BF529" s="2"/>
      <c r="BG529" s="2"/>
      <c r="BH529" s="2"/>
      <c r="BI529" s="2"/>
      <c r="BJ529" s="2"/>
      <c r="BK529" s="2"/>
      <c r="BL529" s="2"/>
      <c r="BM529" s="2"/>
      <c r="BN529" s="2"/>
    </row>
    <row r="530" spans="4:66" customFormat="1" x14ac:dyDescent="0.3">
      <c r="D530" s="201"/>
      <c r="E530" s="201"/>
      <c r="F530" s="2"/>
      <c r="G530" s="201"/>
      <c r="H530" s="2"/>
      <c r="I530" s="201"/>
      <c r="J530" s="2"/>
      <c r="K530" s="201"/>
      <c r="L530" s="201"/>
      <c r="M530" s="2"/>
      <c r="N530" s="201"/>
      <c r="O530" s="2"/>
      <c r="P530" s="201"/>
      <c r="Q530" s="2"/>
      <c r="R530" s="2"/>
      <c r="S530" s="201"/>
      <c r="T530" s="2"/>
      <c r="U530" s="201"/>
      <c r="V530" s="233"/>
      <c r="W530" s="201"/>
      <c r="X530" s="2"/>
      <c r="Y530" s="201"/>
      <c r="AL530" s="2"/>
      <c r="AM530" s="2"/>
      <c r="AN530" s="2"/>
      <c r="AO530" s="2"/>
      <c r="AP530" s="2"/>
      <c r="AQ530" s="2"/>
      <c r="AR530" s="2"/>
      <c r="AS530" s="2"/>
      <c r="AT530" s="201"/>
      <c r="AU530" s="2"/>
      <c r="AV530" s="2"/>
      <c r="AW530" s="2"/>
      <c r="AX530" s="2"/>
      <c r="AY530" s="2"/>
      <c r="AZ530" s="2"/>
      <c r="BA530" s="2"/>
      <c r="BB530" s="2"/>
      <c r="BC530" s="2"/>
      <c r="BD530" s="2"/>
      <c r="BE530" s="2"/>
      <c r="BF530" s="2"/>
      <c r="BG530" s="2"/>
      <c r="BH530" s="2"/>
      <c r="BI530" s="2"/>
      <c r="BJ530" s="2"/>
      <c r="BK530" s="2"/>
      <c r="BL530" s="2"/>
      <c r="BM530" s="2"/>
      <c r="BN530" s="2"/>
    </row>
    <row r="531" spans="4:66" customFormat="1" x14ac:dyDescent="0.3">
      <c r="D531" s="201"/>
      <c r="E531" s="201"/>
      <c r="F531" s="2"/>
      <c r="G531" s="201"/>
      <c r="H531" s="2"/>
      <c r="I531" s="201"/>
      <c r="J531" s="2"/>
      <c r="K531" s="201"/>
      <c r="L531" s="201"/>
      <c r="M531" s="2"/>
      <c r="N531" s="201"/>
      <c r="O531" s="2"/>
      <c r="P531" s="201"/>
      <c r="Q531" s="2"/>
      <c r="R531" s="2"/>
      <c r="S531" s="201"/>
      <c r="T531" s="2"/>
      <c r="U531" s="201"/>
      <c r="V531" s="233"/>
      <c r="W531" s="201"/>
      <c r="X531" s="2"/>
      <c r="Y531" s="201"/>
      <c r="AL531" s="2"/>
      <c r="AM531" s="2"/>
      <c r="AN531" s="2"/>
      <c r="AO531" s="2"/>
      <c r="AP531" s="2"/>
      <c r="AQ531" s="2"/>
      <c r="AR531" s="2"/>
      <c r="AS531" s="2"/>
      <c r="AT531" s="201"/>
      <c r="AU531" s="2"/>
      <c r="AV531" s="2"/>
      <c r="AW531" s="2"/>
      <c r="AX531" s="2"/>
      <c r="AY531" s="2"/>
      <c r="AZ531" s="2"/>
      <c r="BA531" s="2"/>
      <c r="BB531" s="2"/>
      <c r="BC531" s="2"/>
      <c r="BD531" s="2"/>
      <c r="BE531" s="2"/>
      <c r="BF531" s="2"/>
      <c r="BG531" s="2"/>
      <c r="BH531" s="2"/>
      <c r="BI531" s="2"/>
      <c r="BJ531" s="2"/>
      <c r="BK531" s="2"/>
      <c r="BL531" s="2"/>
      <c r="BM531" s="2"/>
      <c r="BN531" s="2"/>
    </row>
    <row r="532" spans="4:66" customFormat="1" x14ac:dyDescent="0.3">
      <c r="D532" s="201"/>
      <c r="E532" s="201"/>
      <c r="F532" s="2"/>
      <c r="G532" s="201"/>
      <c r="H532" s="2"/>
      <c r="I532" s="201"/>
      <c r="J532" s="2"/>
      <c r="K532" s="201"/>
      <c r="L532" s="201"/>
      <c r="M532" s="2"/>
      <c r="N532" s="201"/>
      <c r="O532" s="2"/>
      <c r="P532" s="201"/>
      <c r="Q532" s="2"/>
      <c r="R532" s="2"/>
      <c r="S532" s="201"/>
      <c r="T532" s="2"/>
      <c r="U532" s="201"/>
      <c r="V532" s="233"/>
      <c r="W532" s="201"/>
      <c r="X532" s="2"/>
      <c r="Y532" s="201"/>
      <c r="AL532" s="2"/>
      <c r="AM532" s="2"/>
      <c r="AN532" s="2"/>
      <c r="AO532" s="2"/>
      <c r="AP532" s="2"/>
      <c r="AQ532" s="2"/>
      <c r="AR532" s="2"/>
      <c r="AS532" s="2"/>
      <c r="AT532" s="201"/>
      <c r="AU532" s="2"/>
      <c r="AV532" s="2"/>
      <c r="AW532" s="2"/>
      <c r="AX532" s="2"/>
      <c r="AY532" s="2"/>
      <c r="AZ532" s="2"/>
      <c r="BA532" s="2"/>
      <c r="BB532" s="2"/>
      <c r="BC532" s="2"/>
      <c r="BD532" s="2"/>
      <c r="BE532" s="2"/>
      <c r="BF532" s="2"/>
      <c r="BG532" s="2"/>
      <c r="BH532" s="2"/>
      <c r="BI532" s="2"/>
      <c r="BJ532" s="2"/>
      <c r="BK532" s="2"/>
      <c r="BL532" s="2"/>
      <c r="BM532" s="2"/>
      <c r="BN532" s="2"/>
    </row>
    <row r="533" spans="4:66" customFormat="1" x14ac:dyDescent="0.3">
      <c r="D533" s="201"/>
      <c r="E533" s="201"/>
      <c r="F533" s="2"/>
      <c r="G533" s="201"/>
      <c r="H533" s="2"/>
      <c r="I533" s="201"/>
      <c r="J533" s="2"/>
      <c r="K533" s="201"/>
      <c r="L533" s="201"/>
      <c r="M533" s="2"/>
      <c r="N533" s="201"/>
      <c r="O533" s="2"/>
      <c r="P533" s="201"/>
      <c r="Q533" s="2"/>
      <c r="R533" s="2"/>
      <c r="S533" s="201"/>
      <c r="T533" s="2"/>
      <c r="U533" s="201"/>
      <c r="V533" s="233"/>
      <c r="W533" s="201"/>
      <c r="X533" s="2"/>
      <c r="Y533" s="201"/>
      <c r="AL533" s="2"/>
      <c r="AM533" s="2"/>
      <c r="AN533" s="2"/>
      <c r="AO533" s="2"/>
      <c r="AP533" s="2"/>
      <c r="AQ533" s="2"/>
      <c r="AR533" s="2"/>
      <c r="AS533" s="2"/>
      <c r="AT533" s="201"/>
      <c r="AU533" s="2"/>
      <c r="AV533" s="2"/>
      <c r="AW533" s="2"/>
      <c r="AX533" s="2"/>
      <c r="AY533" s="2"/>
      <c r="AZ533" s="2"/>
      <c r="BA533" s="2"/>
      <c r="BB533" s="2"/>
      <c r="BC533" s="2"/>
      <c r="BD533" s="2"/>
      <c r="BE533" s="2"/>
      <c r="BF533" s="2"/>
      <c r="BG533" s="2"/>
      <c r="BH533" s="2"/>
      <c r="BI533" s="2"/>
      <c r="BJ533" s="2"/>
      <c r="BK533" s="2"/>
      <c r="BL533" s="2"/>
      <c r="BM533" s="2"/>
      <c r="BN533" s="2"/>
    </row>
    <row r="534" spans="4:66" customFormat="1" x14ac:dyDescent="0.3">
      <c r="D534" s="201"/>
      <c r="E534" s="201"/>
      <c r="F534" s="2"/>
      <c r="G534" s="201"/>
      <c r="H534" s="2"/>
      <c r="I534" s="201"/>
      <c r="J534" s="2"/>
      <c r="K534" s="201"/>
      <c r="L534" s="201"/>
      <c r="M534" s="2"/>
      <c r="N534" s="201"/>
      <c r="O534" s="2"/>
      <c r="P534" s="201"/>
      <c r="Q534" s="2"/>
      <c r="R534" s="2"/>
      <c r="S534" s="201"/>
      <c r="T534" s="2"/>
      <c r="U534" s="201"/>
      <c r="V534" s="233"/>
      <c r="W534" s="201"/>
      <c r="X534" s="2"/>
      <c r="Y534" s="201"/>
      <c r="AL534" s="2"/>
      <c r="AM534" s="2"/>
      <c r="AN534" s="2"/>
      <c r="AO534" s="2"/>
      <c r="AP534" s="2"/>
      <c r="AQ534" s="2"/>
      <c r="AR534" s="2"/>
      <c r="AS534" s="2"/>
      <c r="AT534" s="201"/>
      <c r="AU534" s="2"/>
      <c r="AV534" s="2"/>
      <c r="AW534" s="2"/>
      <c r="AX534" s="2"/>
      <c r="AY534" s="2"/>
      <c r="AZ534" s="2"/>
      <c r="BA534" s="2"/>
      <c r="BB534" s="2"/>
      <c r="BC534" s="2"/>
      <c r="BD534" s="2"/>
      <c r="BE534" s="2"/>
      <c r="BF534" s="2"/>
      <c r="BG534" s="2"/>
      <c r="BH534" s="2"/>
      <c r="BI534" s="2"/>
      <c r="BJ534" s="2"/>
      <c r="BK534" s="2"/>
      <c r="BL534" s="2"/>
      <c r="BM534" s="2"/>
      <c r="BN534" s="2"/>
    </row>
    <row r="535" spans="4:66" customFormat="1" x14ac:dyDescent="0.3">
      <c r="D535" s="201"/>
      <c r="E535" s="201"/>
      <c r="F535" s="2"/>
      <c r="G535" s="201"/>
      <c r="H535" s="2"/>
      <c r="I535" s="201"/>
      <c r="J535" s="2"/>
      <c r="K535" s="201"/>
      <c r="L535" s="201"/>
      <c r="M535" s="2"/>
      <c r="N535" s="201"/>
      <c r="O535" s="2"/>
      <c r="P535" s="201"/>
      <c r="Q535" s="2"/>
      <c r="R535" s="2"/>
      <c r="S535" s="201"/>
      <c r="T535" s="2"/>
      <c r="U535" s="201"/>
      <c r="V535" s="233"/>
      <c r="W535" s="201"/>
      <c r="X535" s="2"/>
      <c r="Y535" s="201"/>
      <c r="AL535" s="2"/>
      <c r="AM535" s="2"/>
      <c r="AN535" s="2"/>
      <c r="AO535" s="2"/>
      <c r="AP535" s="2"/>
      <c r="AQ535" s="2"/>
      <c r="AR535" s="2"/>
      <c r="AS535" s="2"/>
      <c r="AT535" s="201"/>
      <c r="AU535" s="2"/>
      <c r="AV535" s="2"/>
      <c r="AW535" s="2"/>
      <c r="AX535" s="2"/>
      <c r="AY535" s="2"/>
      <c r="AZ535" s="2"/>
      <c r="BA535" s="2"/>
      <c r="BB535" s="2"/>
      <c r="BC535" s="2"/>
      <c r="BD535" s="2"/>
      <c r="BE535" s="2"/>
      <c r="BF535" s="2"/>
      <c r="BG535" s="2"/>
      <c r="BH535" s="2"/>
      <c r="BI535" s="2"/>
      <c r="BJ535" s="2"/>
      <c r="BK535" s="2"/>
      <c r="BL535" s="2"/>
      <c r="BM535" s="2"/>
      <c r="BN535" s="2"/>
    </row>
    <row r="536" spans="4:66" customFormat="1" x14ac:dyDescent="0.3">
      <c r="D536" s="201"/>
      <c r="E536" s="201"/>
      <c r="F536" s="2"/>
      <c r="G536" s="201"/>
      <c r="H536" s="2"/>
      <c r="I536" s="201"/>
      <c r="J536" s="2"/>
      <c r="K536" s="201"/>
      <c r="L536" s="201"/>
      <c r="M536" s="2"/>
      <c r="N536" s="201"/>
      <c r="O536" s="2"/>
      <c r="P536" s="201"/>
      <c r="Q536" s="2"/>
      <c r="R536" s="2"/>
      <c r="S536" s="201"/>
      <c r="T536" s="2"/>
      <c r="U536" s="201"/>
      <c r="V536" s="233"/>
      <c r="W536" s="201"/>
      <c r="X536" s="2"/>
      <c r="Y536" s="201"/>
      <c r="AL536" s="2"/>
      <c r="AM536" s="2"/>
      <c r="AN536" s="2"/>
      <c r="AO536" s="2"/>
      <c r="AP536" s="2"/>
      <c r="AQ536" s="2"/>
      <c r="AR536" s="2"/>
      <c r="AS536" s="2"/>
      <c r="AT536" s="201"/>
      <c r="AU536" s="2"/>
      <c r="AV536" s="2"/>
      <c r="AW536" s="2"/>
      <c r="AX536" s="2"/>
      <c r="AY536" s="2"/>
      <c r="AZ536" s="2"/>
      <c r="BA536" s="2"/>
      <c r="BB536" s="2"/>
      <c r="BC536" s="2"/>
      <c r="BD536" s="2"/>
      <c r="BE536" s="2"/>
      <c r="BF536" s="2"/>
      <c r="BG536" s="2"/>
      <c r="BH536" s="2"/>
      <c r="BI536" s="2"/>
      <c r="BJ536" s="2"/>
      <c r="BK536" s="2"/>
      <c r="BL536" s="2"/>
      <c r="BM536" s="2"/>
      <c r="BN536" s="2"/>
    </row>
    <row r="537" spans="4:66" customFormat="1" x14ac:dyDescent="0.3">
      <c r="D537" s="201"/>
      <c r="E537" s="201"/>
      <c r="F537" s="2"/>
      <c r="G537" s="201"/>
      <c r="H537" s="2"/>
      <c r="I537" s="201"/>
      <c r="J537" s="2"/>
      <c r="K537" s="201"/>
      <c r="L537" s="201"/>
      <c r="M537" s="2"/>
      <c r="N537" s="201"/>
      <c r="O537" s="2"/>
      <c r="P537" s="201"/>
      <c r="Q537" s="2"/>
      <c r="R537" s="2"/>
      <c r="S537" s="201"/>
      <c r="T537" s="2"/>
      <c r="U537" s="201"/>
      <c r="V537" s="233"/>
      <c r="W537" s="201"/>
      <c r="X537" s="2"/>
      <c r="Y537" s="201"/>
      <c r="AL537" s="2"/>
      <c r="AM537" s="2"/>
      <c r="AN537" s="2"/>
      <c r="AO537" s="2"/>
      <c r="AP537" s="2"/>
      <c r="AQ537" s="2"/>
      <c r="AR537" s="2"/>
      <c r="AS537" s="2"/>
      <c r="AT537" s="201"/>
      <c r="AU537" s="2"/>
      <c r="AV537" s="2"/>
      <c r="AW537" s="2"/>
      <c r="AX537" s="2"/>
      <c r="AY537" s="2"/>
      <c r="AZ537" s="2"/>
      <c r="BA537" s="2"/>
      <c r="BB537" s="2"/>
      <c r="BC537" s="2"/>
      <c r="BD537" s="2"/>
      <c r="BE537" s="2"/>
      <c r="BF537" s="2"/>
      <c r="BG537" s="2"/>
      <c r="BH537" s="2"/>
      <c r="BI537" s="2"/>
      <c r="BJ537" s="2"/>
      <c r="BK537" s="2"/>
      <c r="BL537" s="2"/>
      <c r="BM537" s="2"/>
      <c r="BN537" s="2"/>
    </row>
    <row r="538" spans="4:66" customFormat="1" x14ac:dyDescent="0.3">
      <c r="D538" s="201"/>
      <c r="E538" s="201"/>
      <c r="F538" s="2"/>
      <c r="G538" s="201"/>
      <c r="H538" s="2"/>
      <c r="I538" s="201"/>
      <c r="J538" s="2"/>
      <c r="K538" s="201"/>
      <c r="L538" s="201"/>
      <c r="M538" s="2"/>
      <c r="N538" s="201"/>
      <c r="O538" s="2"/>
      <c r="P538" s="201"/>
      <c r="Q538" s="2"/>
      <c r="R538" s="2"/>
      <c r="S538" s="201"/>
      <c r="T538" s="2"/>
      <c r="U538" s="201"/>
      <c r="V538" s="233"/>
      <c r="W538" s="201"/>
      <c r="X538" s="2"/>
      <c r="Y538" s="201"/>
      <c r="AL538" s="2"/>
      <c r="AM538" s="2"/>
      <c r="AN538" s="2"/>
      <c r="AO538" s="2"/>
      <c r="AP538" s="2"/>
      <c r="AQ538" s="2"/>
      <c r="AR538" s="2"/>
      <c r="AS538" s="2"/>
      <c r="AT538" s="201"/>
      <c r="AU538" s="2"/>
      <c r="AV538" s="2"/>
      <c r="AW538" s="2"/>
      <c r="AX538" s="2"/>
      <c r="AY538" s="2"/>
      <c r="AZ538" s="2"/>
      <c r="BA538" s="2"/>
      <c r="BB538" s="2"/>
      <c r="BC538" s="2"/>
      <c r="BD538" s="2"/>
      <c r="BE538" s="2"/>
      <c r="BF538" s="2"/>
      <c r="BG538" s="2"/>
      <c r="BH538" s="2"/>
      <c r="BI538" s="2"/>
      <c r="BJ538" s="2"/>
      <c r="BK538" s="2"/>
      <c r="BL538" s="2"/>
      <c r="BM538" s="2"/>
      <c r="BN538" s="2"/>
    </row>
    <row r="539" spans="4:66" customFormat="1" x14ac:dyDescent="0.3">
      <c r="D539" s="201"/>
      <c r="E539" s="201"/>
      <c r="F539" s="2"/>
      <c r="G539" s="201"/>
      <c r="H539" s="2"/>
      <c r="I539" s="201"/>
      <c r="J539" s="2"/>
      <c r="K539" s="201"/>
      <c r="L539" s="201"/>
      <c r="M539" s="2"/>
      <c r="N539" s="201"/>
      <c r="O539" s="2"/>
      <c r="P539" s="201"/>
      <c r="Q539" s="2"/>
      <c r="R539" s="2"/>
      <c r="S539" s="201"/>
      <c r="T539" s="2"/>
      <c r="U539" s="201"/>
      <c r="V539" s="233"/>
      <c r="W539" s="201"/>
      <c r="X539" s="2"/>
      <c r="Y539" s="201"/>
      <c r="AL539" s="2"/>
      <c r="AM539" s="2"/>
      <c r="AN539" s="2"/>
      <c r="AO539" s="2"/>
      <c r="AP539" s="2"/>
      <c r="AQ539" s="2"/>
      <c r="AR539" s="2"/>
      <c r="AS539" s="2"/>
      <c r="AT539" s="201"/>
      <c r="AU539" s="2"/>
      <c r="AV539" s="2"/>
      <c r="AW539" s="2"/>
      <c r="AX539" s="2"/>
      <c r="AY539" s="2"/>
      <c r="AZ539" s="2"/>
      <c r="BA539" s="2"/>
      <c r="BB539" s="2"/>
      <c r="BC539" s="2"/>
      <c r="BD539" s="2"/>
      <c r="BE539" s="2"/>
      <c r="BF539" s="2"/>
      <c r="BG539" s="2"/>
      <c r="BH539" s="2"/>
      <c r="BI539" s="2"/>
      <c r="BJ539" s="2"/>
      <c r="BK539" s="2"/>
      <c r="BL539" s="2"/>
      <c r="BM539" s="2"/>
      <c r="BN539" s="2"/>
    </row>
    <row r="540" spans="4:66" customFormat="1" x14ac:dyDescent="0.3">
      <c r="D540" s="201"/>
      <c r="E540" s="201"/>
      <c r="F540" s="2"/>
      <c r="G540" s="201"/>
      <c r="H540" s="2"/>
      <c r="I540" s="201"/>
      <c r="J540" s="2"/>
      <c r="K540" s="201"/>
      <c r="L540" s="201"/>
      <c r="M540" s="2"/>
      <c r="N540" s="201"/>
      <c r="O540" s="2"/>
      <c r="P540" s="201"/>
      <c r="Q540" s="2"/>
      <c r="R540" s="2"/>
      <c r="S540" s="201"/>
      <c r="T540" s="2"/>
      <c r="U540" s="201"/>
      <c r="V540" s="233"/>
      <c r="W540" s="201"/>
      <c r="X540" s="2"/>
      <c r="Y540" s="201"/>
      <c r="AL540" s="2"/>
      <c r="AM540" s="2"/>
      <c r="AN540" s="2"/>
      <c r="AO540" s="2"/>
      <c r="AP540" s="2"/>
      <c r="AQ540" s="2"/>
      <c r="AR540" s="2"/>
      <c r="AS540" s="2"/>
      <c r="AT540" s="201"/>
      <c r="AU540" s="2"/>
      <c r="AV540" s="2"/>
      <c r="AW540" s="2"/>
      <c r="AX540" s="2"/>
      <c r="AY540" s="2"/>
      <c r="AZ540" s="2"/>
      <c r="BA540" s="2"/>
      <c r="BB540" s="2"/>
      <c r="BC540" s="2"/>
      <c r="BD540" s="2"/>
      <c r="BE540" s="2"/>
      <c r="BF540" s="2"/>
      <c r="BG540" s="2"/>
      <c r="BH540" s="2"/>
      <c r="BI540" s="2"/>
      <c r="BJ540" s="2"/>
      <c r="BK540" s="2"/>
      <c r="BL540" s="2"/>
      <c r="BM540" s="2"/>
      <c r="BN540" s="2"/>
    </row>
    <row r="541" spans="4:66" customFormat="1" x14ac:dyDescent="0.3">
      <c r="D541" s="201"/>
      <c r="E541" s="201"/>
      <c r="F541" s="2"/>
      <c r="G541" s="201"/>
      <c r="H541" s="2"/>
      <c r="I541" s="201"/>
      <c r="J541" s="2"/>
      <c r="K541" s="201"/>
      <c r="L541" s="201"/>
      <c r="M541" s="2"/>
      <c r="N541" s="201"/>
      <c r="O541" s="2"/>
      <c r="P541" s="201"/>
      <c r="Q541" s="2"/>
      <c r="R541" s="2"/>
      <c r="S541" s="201"/>
      <c r="T541" s="2"/>
      <c r="U541" s="201"/>
      <c r="V541" s="233"/>
      <c r="W541" s="201"/>
      <c r="X541" s="2"/>
      <c r="Y541" s="201"/>
      <c r="AL541" s="2"/>
      <c r="AM541" s="2"/>
      <c r="AN541" s="2"/>
      <c r="AO541" s="2"/>
      <c r="AP541" s="2"/>
      <c r="AQ541" s="2"/>
      <c r="AR541" s="2"/>
      <c r="AS541" s="2"/>
      <c r="AT541" s="201"/>
      <c r="AU541" s="2"/>
      <c r="AV541" s="2"/>
      <c r="AW541" s="2"/>
      <c r="AX541" s="2"/>
      <c r="AY541" s="2"/>
      <c r="AZ541" s="2"/>
      <c r="BA541" s="2"/>
      <c r="BB541" s="2"/>
      <c r="BC541" s="2"/>
      <c r="BD541" s="2"/>
      <c r="BE541" s="2"/>
      <c r="BF541" s="2"/>
      <c r="BG541" s="2"/>
      <c r="BH541" s="2"/>
      <c r="BI541" s="2"/>
      <c r="BJ541" s="2"/>
      <c r="BK541" s="2"/>
      <c r="BL541" s="2"/>
      <c r="BM541" s="2"/>
      <c r="BN541" s="2"/>
    </row>
    <row r="542" spans="4:66" customFormat="1" x14ac:dyDescent="0.3">
      <c r="D542" s="201"/>
      <c r="E542" s="201"/>
      <c r="F542" s="2"/>
      <c r="G542" s="201"/>
      <c r="H542" s="2"/>
      <c r="I542" s="201"/>
      <c r="J542" s="2"/>
      <c r="K542" s="201"/>
      <c r="L542" s="201"/>
      <c r="M542" s="2"/>
      <c r="N542" s="201"/>
      <c r="O542" s="2"/>
      <c r="P542" s="201"/>
      <c r="Q542" s="2"/>
      <c r="R542" s="2"/>
      <c r="S542" s="201"/>
      <c r="T542" s="2"/>
      <c r="U542" s="201"/>
      <c r="V542" s="233"/>
      <c r="W542" s="201"/>
      <c r="X542" s="2"/>
      <c r="Y542" s="201"/>
      <c r="AL542" s="2"/>
      <c r="AM542" s="2"/>
      <c r="AN542" s="2"/>
      <c r="AO542" s="2"/>
      <c r="AP542" s="2"/>
      <c r="AQ542" s="2"/>
      <c r="AR542" s="2"/>
      <c r="AS542" s="2"/>
      <c r="AT542" s="201"/>
      <c r="AU542" s="2"/>
      <c r="AV542" s="2"/>
      <c r="AW542" s="2"/>
      <c r="AX542" s="2"/>
      <c r="AY542" s="2"/>
      <c r="AZ542" s="2"/>
      <c r="BA542" s="2"/>
      <c r="BB542" s="2"/>
      <c r="BC542" s="2"/>
      <c r="BD542" s="2"/>
      <c r="BE542" s="2"/>
      <c r="BF542" s="2"/>
      <c r="BG542" s="2"/>
      <c r="BH542" s="2"/>
      <c r="BI542" s="2"/>
      <c r="BJ542" s="2"/>
      <c r="BK542" s="2"/>
      <c r="BL542" s="2"/>
      <c r="BM542" s="2"/>
      <c r="BN542" s="2"/>
    </row>
    <row r="543" spans="4:66" customFormat="1" x14ac:dyDescent="0.3">
      <c r="D543" s="201"/>
      <c r="E543" s="201"/>
      <c r="F543" s="2"/>
      <c r="G543" s="201"/>
      <c r="H543" s="2"/>
      <c r="I543" s="201"/>
      <c r="J543" s="2"/>
      <c r="K543" s="201"/>
      <c r="L543" s="201"/>
      <c r="M543" s="2"/>
      <c r="N543" s="201"/>
      <c r="O543" s="2"/>
      <c r="P543" s="201"/>
      <c r="Q543" s="2"/>
      <c r="R543" s="2"/>
      <c r="S543" s="201"/>
      <c r="T543" s="2"/>
      <c r="U543" s="201"/>
      <c r="V543" s="233"/>
      <c r="W543" s="201"/>
      <c r="X543" s="2"/>
      <c r="Y543" s="201"/>
      <c r="AL543" s="2"/>
      <c r="AM543" s="2"/>
      <c r="AN543" s="2"/>
      <c r="AO543" s="2"/>
      <c r="AP543" s="2"/>
      <c r="AQ543" s="2"/>
      <c r="AR543" s="2"/>
      <c r="AS543" s="2"/>
      <c r="AT543" s="201"/>
      <c r="AU543" s="2"/>
      <c r="AV543" s="2"/>
      <c r="AW543" s="2"/>
      <c r="AX543" s="2"/>
      <c r="AY543" s="2"/>
      <c r="AZ543" s="2"/>
      <c r="BA543" s="2"/>
      <c r="BB543" s="2"/>
      <c r="BC543" s="2"/>
      <c r="BD543" s="2"/>
      <c r="BE543" s="2"/>
      <c r="BF543" s="2"/>
      <c r="BG543" s="2"/>
      <c r="BH543" s="2"/>
      <c r="BI543" s="2"/>
      <c r="BJ543" s="2"/>
      <c r="BK543" s="2"/>
      <c r="BL543" s="2"/>
      <c r="BM543" s="2"/>
      <c r="BN543" s="2"/>
    </row>
    <row r="544" spans="4:66" customFormat="1" x14ac:dyDescent="0.3">
      <c r="D544" s="201"/>
      <c r="E544" s="201"/>
      <c r="F544" s="2"/>
      <c r="G544" s="201"/>
      <c r="H544" s="2"/>
      <c r="I544" s="201"/>
      <c r="J544" s="2"/>
      <c r="K544" s="201"/>
      <c r="L544" s="201"/>
      <c r="M544" s="2"/>
      <c r="N544" s="201"/>
      <c r="O544" s="2"/>
      <c r="P544" s="201"/>
      <c r="Q544" s="2"/>
      <c r="R544" s="2"/>
      <c r="S544" s="201"/>
      <c r="T544" s="2"/>
      <c r="U544" s="201"/>
      <c r="V544" s="233"/>
      <c r="W544" s="201"/>
      <c r="X544" s="2"/>
      <c r="Y544" s="201"/>
      <c r="AL544" s="2"/>
      <c r="AM544" s="2"/>
      <c r="AN544" s="2"/>
      <c r="AO544" s="2"/>
      <c r="AP544" s="2"/>
      <c r="AQ544" s="2"/>
      <c r="AR544" s="2"/>
      <c r="AS544" s="2"/>
      <c r="AT544" s="201"/>
      <c r="AU544" s="2"/>
      <c r="AV544" s="2"/>
      <c r="AW544" s="2"/>
      <c r="AX544" s="2"/>
      <c r="AY544" s="2"/>
      <c r="AZ544" s="2"/>
      <c r="BA544" s="2"/>
      <c r="BB544" s="2"/>
      <c r="BC544" s="2"/>
      <c r="BD544" s="2"/>
      <c r="BE544" s="2"/>
      <c r="BF544" s="2"/>
      <c r="BG544" s="2"/>
      <c r="BH544" s="2"/>
      <c r="BI544" s="2"/>
      <c r="BJ544" s="2"/>
      <c r="BK544" s="2"/>
      <c r="BL544" s="2"/>
      <c r="BM544" s="2"/>
      <c r="BN544" s="2"/>
    </row>
    <row r="545" spans="4:66" customFormat="1" x14ac:dyDescent="0.3">
      <c r="D545" s="201"/>
      <c r="E545" s="201"/>
      <c r="F545" s="2"/>
      <c r="G545" s="201"/>
      <c r="H545" s="2"/>
      <c r="I545" s="201"/>
      <c r="J545" s="2"/>
      <c r="K545" s="201"/>
      <c r="L545" s="201"/>
      <c r="M545" s="2"/>
      <c r="N545" s="201"/>
      <c r="O545" s="2"/>
      <c r="P545" s="201"/>
      <c r="Q545" s="2"/>
      <c r="R545" s="2"/>
      <c r="S545" s="201"/>
      <c r="T545" s="2"/>
      <c r="U545" s="201"/>
      <c r="V545" s="233"/>
      <c r="W545" s="201"/>
      <c r="X545" s="2"/>
      <c r="Y545" s="201"/>
      <c r="AL545" s="2"/>
      <c r="AM545" s="2"/>
      <c r="AN545" s="2"/>
      <c r="AO545" s="2"/>
      <c r="AP545" s="2"/>
      <c r="AQ545" s="2"/>
      <c r="AR545" s="2"/>
      <c r="AS545" s="2"/>
      <c r="AT545" s="201"/>
      <c r="AU545" s="2"/>
      <c r="AV545" s="2"/>
      <c r="AW545" s="2"/>
      <c r="AX545" s="2"/>
      <c r="AY545" s="2"/>
      <c r="AZ545" s="2"/>
      <c r="BA545" s="2"/>
      <c r="BB545" s="2"/>
      <c r="BC545" s="2"/>
      <c r="BD545" s="2"/>
      <c r="BE545" s="2"/>
      <c r="BF545" s="2"/>
      <c r="BG545" s="2"/>
      <c r="BH545" s="2"/>
      <c r="BI545" s="2"/>
      <c r="BJ545" s="2"/>
      <c r="BK545" s="2"/>
      <c r="BL545" s="2"/>
      <c r="BM545" s="2"/>
      <c r="BN545" s="2"/>
    </row>
    <row r="546" spans="4:66" customFormat="1" x14ac:dyDescent="0.3">
      <c r="D546" s="201"/>
      <c r="E546" s="201"/>
      <c r="F546" s="2"/>
      <c r="G546" s="201"/>
      <c r="H546" s="2"/>
      <c r="I546" s="201"/>
      <c r="J546" s="2"/>
      <c r="K546" s="201"/>
      <c r="L546" s="201"/>
      <c r="M546" s="2"/>
      <c r="N546" s="201"/>
      <c r="O546" s="2"/>
      <c r="P546" s="201"/>
      <c r="Q546" s="2"/>
      <c r="R546" s="2"/>
      <c r="S546" s="201"/>
      <c r="T546" s="2"/>
      <c r="U546" s="201"/>
      <c r="V546" s="233"/>
      <c r="W546" s="201"/>
      <c r="X546" s="2"/>
      <c r="Y546" s="201"/>
      <c r="AL546" s="2"/>
      <c r="AM546" s="2"/>
      <c r="AN546" s="2"/>
      <c r="AO546" s="2"/>
      <c r="AP546" s="2"/>
      <c r="AQ546" s="2"/>
      <c r="AR546" s="2"/>
      <c r="AS546" s="2"/>
      <c r="AT546" s="201"/>
      <c r="AU546" s="2"/>
      <c r="AV546" s="2"/>
      <c r="AW546" s="2"/>
      <c r="AX546" s="2"/>
      <c r="AY546" s="2"/>
      <c r="AZ546" s="2"/>
      <c r="BA546" s="2"/>
      <c r="BB546" s="2"/>
      <c r="BC546" s="2"/>
      <c r="BD546" s="2"/>
      <c r="BE546" s="2"/>
      <c r="BF546" s="2"/>
      <c r="BG546" s="2"/>
      <c r="BH546" s="2"/>
      <c r="BI546" s="2"/>
      <c r="BJ546" s="2"/>
      <c r="BK546" s="2"/>
      <c r="BL546" s="2"/>
      <c r="BM546" s="2"/>
      <c r="BN546" s="2"/>
    </row>
    <row r="547" spans="4:66" customFormat="1" x14ac:dyDescent="0.3">
      <c r="D547" s="201"/>
      <c r="E547" s="201"/>
      <c r="F547" s="2"/>
      <c r="G547" s="201"/>
      <c r="H547" s="2"/>
      <c r="I547" s="201"/>
      <c r="J547" s="2"/>
      <c r="K547" s="201"/>
      <c r="L547" s="201"/>
      <c r="M547" s="2"/>
      <c r="N547" s="201"/>
      <c r="O547" s="2"/>
      <c r="P547" s="201"/>
      <c r="Q547" s="2"/>
      <c r="R547" s="2"/>
      <c r="S547" s="201"/>
      <c r="T547" s="2"/>
      <c r="U547" s="201"/>
      <c r="V547" s="233"/>
      <c r="W547" s="201"/>
      <c r="X547" s="2"/>
      <c r="Y547" s="201"/>
      <c r="AL547" s="2"/>
      <c r="AM547" s="2"/>
      <c r="AN547" s="2"/>
      <c r="AO547" s="2"/>
      <c r="AP547" s="2"/>
      <c r="AQ547" s="2"/>
      <c r="AR547" s="2"/>
      <c r="AS547" s="2"/>
      <c r="AT547" s="201"/>
      <c r="AU547" s="2"/>
      <c r="AV547" s="2"/>
      <c r="AW547" s="2"/>
      <c r="AX547" s="2"/>
      <c r="AY547" s="2"/>
      <c r="AZ547" s="2"/>
      <c r="BA547" s="2"/>
      <c r="BB547" s="2"/>
      <c r="BC547" s="2"/>
      <c r="BD547" s="2"/>
      <c r="BE547" s="2"/>
      <c r="BF547" s="2"/>
      <c r="BG547" s="2"/>
      <c r="BH547" s="2"/>
      <c r="BI547" s="2"/>
      <c r="BJ547" s="2"/>
      <c r="BK547" s="2"/>
      <c r="BL547" s="2"/>
      <c r="BM547" s="2"/>
      <c r="BN547" s="2"/>
    </row>
    <row r="548" spans="4:66" customFormat="1" x14ac:dyDescent="0.3">
      <c r="D548" s="201"/>
      <c r="E548" s="201"/>
      <c r="F548" s="2"/>
      <c r="G548" s="201"/>
      <c r="H548" s="2"/>
      <c r="I548" s="201"/>
      <c r="J548" s="2"/>
      <c r="K548" s="201"/>
      <c r="L548" s="201"/>
      <c r="M548" s="2"/>
      <c r="N548" s="201"/>
      <c r="O548" s="2"/>
      <c r="P548" s="201"/>
      <c r="Q548" s="2"/>
      <c r="R548" s="2"/>
      <c r="S548" s="201"/>
      <c r="T548" s="2"/>
      <c r="U548" s="201"/>
      <c r="V548" s="233"/>
      <c r="W548" s="201"/>
      <c r="X548" s="2"/>
      <c r="Y548" s="201"/>
      <c r="AL548" s="2"/>
      <c r="AM548" s="2"/>
      <c r="AN548" s="2"/>
      <c r="AO548" s="2"/>
      <c r="AP548" s="2"/>
      <c r="AQ548" s="2"/>
      <c r="AR548" s="2"/>
      <c r="AS548" s="2"/>
      <c r="AT548" s="201"/>
      <c r="AU548" s="2"/>
      <c r="AV548" s="2"/>
      <c r="AW548" s="2"/>
      <c r="AX548" s="2"/>
      <c r="AY548" s="2"/>
      <c r="AZ548" s="2"/>
      <c r="BA548" s="2"/>
      <c r="BB548" s="2"/>
      <c r="BC548" s="2"/>
      <c r="BD548" s="2"/>
      <c r="BE548" s="2"/>
      <c r="BF548" s="2"/>
      <c r="BG548" s="2"/>
      <c r="BH548" s="2"/>
      <c r="BI548" s="2"/>
      <c r="BJ548" s="2"/>
      <c r="BK548" s="2"/>
      <c r="BL548" s="2"/>
      <c r="BM548" s="2"/>
      <c r="BN548" s="2"/>
    </row>
    <row r="549" spans="4:66" customFormat="1" x14ac:dyDescent="0.3">
      <c r="D549" s="201"/>
      <c r="E549" s="201"/>
      <c r="F549" s="2"/>
      <c r="G549" s="201"/>
      <c r="H549" s="2"/>
      <c r="I549" s="201"/>
      <c r="J549" s="2"/>
      <c r="K549" s="201"/>
      <c r="L549" s="201"/>
      <c r="M549" s="2"/>
      <c r="N549" s="201"/>
      <c r="O549" s="2"/>
      <c r="P549" s="201"/>
      <c r="Q549" s="2"/>
      <c r="R549" s="2"/>
      <c r="S549" s="201"/>
      <c r="T549" s="2"/>
      <c r="U549" s="201"/>
      <c r="V549" s="233"/>
      <c r="W549" s="201"/>
      <c r="X549" s="2"/>
      <c r="Y549" s="201"/>
      <c r="AL549" s="2"/>
      <c r="AM549" s="2"/>
      <c r="AN549" s="2"/>
      <c r="AO549" s="2"/>
      <c r="AP549" s="2"/>
      <c r="AQ549" s="2"/>
      <c r="AR549" s="2"/>
      <c r="AS549" s="2"/>
      <c r="AT549" s="201"/>
      <c r="AU549" s="2"/>
      <c r="AV549" s="2"/>
      <c r="AW549" s="2"/>
      <c r="AX549" s="2"/>
      <c r="AY549" s="2"/>
      <c r="AZ549" s="2"/>
      <c r="BA549" s="2"/>
      <c r="BB549" s="2"/>
      <c r="BC549" s="2"/>
      <c r="BD549" s="2"/>
      <c r="BE549" s="2"/>
      <c r="BF549" s="2"/>
      <c r="BG549" s="2"/>
      <c r="BH549" s="2"/>
      <c r="BI549" s="2"/>
      <c r="BJ549" s="2"/>
      <c r="BK549" s="2"/>
      <c r="BL549" s="2"/>
      <c r="BM549" s="2"/>
      <c r="BN549" s="2"/>
    </row>
    <row r="550" spans="4:66" customFormat="1" x14ac:dyDescent="0.3">
      <c r="D550" s="201"/>
      <c r="E550" s="201"/>
      <c r="F550" s="2"/>
      <c r="G550" s="201"/>
      <c r="H550" s="2"/>
      <c r="I550" s="201"/>
      <c r="J550" s="2"/>
      <c r="K550" s="201"/>
      <c r="L550" s="201"/>
      <c r="M550" s="2"/>
      <c r="N550" s="201"/>
      <c r="O550" s="2"/>
      <c r="P550" s="201"/>
      <c r="Q550" s="2"/>
      <c r="R550" s="2"/>
      <c r="S550" s="201"/>
      <c r="T550" s="2"/>
      <c r="U550" s="201"/>
      <c r="V550" s="233"/>
      <c r="W550" s="201"/>
      <c r="X550" s="2"/>
      <c r="Y550" s="201"/>
      <c r="AL550" s="2"/>
      <c r="AM550" s="2"/>
      <c r="AN550" s="2"/>
      <c r="AO550" s="2"/>
      <c r="AP550" s="2"/>
      <c r="AQ550" s="2"/>
      <c r="AR550" s="2"/>
      <c r="AS550" s="2"/>
      <c r="AT550" s="201"/>
      <c r="AU550" s="2"/>
      <c r="AV550" s="2"/>
      <c r="AW550" s="2"/>
      <c r="AX550" s="2"/>
      <c r="AY550" s="2"/>
      <c r="AZ550" s="2"/>
      <c r="BA550" s="2"/>
      <c r="BB550" s="2"/>
      <c r="BC550" s="2"/>
      <c r="BD550" s="2"/>
      <c r="BE550" s="2"/>
      <c r="BF550" s="2"/>
      <c r="BG550" s="2"/>
      <c r="BH550" s="2"/>
      <c r="BI550" s="2"/>
      <c r="BJ550" s="2"/>
      <c r="BK550" s="2"/>
      <c r="BL550" s="2"/>
      <c r="BM550" s="2"/>
      <c r="BN550" s="2"/>
    </row>
    <row r="551" spans="4:66" customFormat="1" x14ac:dyDescent="0.3">
      <c r="D551" s="201"/>
      <c r="E551" s="201"/>
      <c r="F551" s="2"/>
      <c r="G551" s="201"/>
      <c r="H551" s="2"/>
      <c r="I551" s="201"/>
      <c r="J551" s="2"/>
      <c r="K551" s="201"/>
      <c r="L551" s="201"/>
      <c r="M551" s="2"/>
      <c r="N551" s="201"/>
      <c r="O551" s="2"/>
      <c r="P551" s="201"/>
      <c r="Q551" s="2"/>
      <c r="R551" s="2"/>
      <c r="S551" s="201"/>
      <c r="T551" s="2"/>
      <c r="U551" s="201"/>
      <c r="V551" s="233"/>
      <c r="W551" s="201"/>
      <c r="X551" s="2"/>
      <c r="Y551" s="201"/>
      <c r="AL551" s="2"/>
      <c r="AM551" s="2"/>
      <c r="AN551" s="2"/>
      <c r="AO551" s="2"/>
      <c r="AP551" s="2"/>
      <c r="AQ551" s="2"/>
      <c r="AR551" s="2"/>
      <c r="AS551" s="2"/>
      <c r="AT551" s="201"/>
      <c r="AU551" s="2"/>
      <c r="AV551" s="2"/>
      <c r="AW551" s="2"/>
      <c r="AX551" s="2"/>
      <c r="AY551" s="2"/>
      <c r="AZ551" s="2"/>
      <c r="BA551" s="2"/>
      <c r="BB551" s="2"/>
      <c r="BC551" s="2"/>
      <c r="BD551" s="2"/>
      <c r="BE551" s="2"/>
      <c r="BF551" s="2"/>
      <c r="BG551" s="2"/>
      <c r="BH551" s="2"/>
      <c r="BI551" s="2"/>
      <c r="BJ551" s="2"/>
      <c r="BK551" s="2"/>
      <c r="BL551" s="2"/>
      <c r="BM551" s="2"/>
      <c r="BN551" s="2"/>
    </row>
    <row r="552" spans="4:66" customFormat="1" x14ac:dyDescent="0.3">
      <c r="D552" s="201"/>
      <c r="E552" s="201"/>
      <c r="F552" s="2"/>
      <c r="G552" s="201"/>
      <c r="H552" s="2"/>
      <c r="I552" s="201"/>
      <c r="J552" s="2"/>
      <c r="K552" s="201"/>
      <c r="L552" s="201"/>
      <c r="M552" s="2"/>
      <c r="N552" s="201"/>
      <c r="O552" s="2"/>
      <c r="P552" s="201"/>
      <c r="Q552" s="2"/>
      <c r="R552" s="2"/>
      <c r="S552" s="201"/>
      <c r="T552" s="2"/>
      <c r="U552" s="201"/>
      <c r="V552" s="233"/>
      <c r="W552" s="201"/>
      <c r="X552" s="2"/>
      <c r="Y552" s="201"/>
      <c r="AL552" s="2"/>
      <c r="AM552" s="2"/>
      <c r="AN552" s="2"/>
      <c r="AO552" s="2"/>
      <c r="AP552" s="2"/>
      <c r="AQ552" s="2"/>
      <c r="AR552" s="2"/>
      <c r="AS552" s="2"/>
      <c r="AT552" s="201"/>
      <c r="AU552" s="2"/>
      <c r="AV552" s="2"/>
      <c r="AW552" s="2"/>
      <c r="AX552" s="2"/>
      <c r="AY552" s="2"/>
      <c r="AZ552" s="2"/>
      <c r="BA552" s="2"/>
      <c r="BB552" s="2"/>
      <c r="BC552" s="2"/>
      <c r="BD552" s="2"/>
      <c r="BE552" s="2"/>
      <c r="BF552" s="2"/>
      <c r="BG552" s="2"/>
      <c r="BH552" s="2"/>
      <c r="BI552" s="2"/>
      <c r="BJ552" s="2"/>
      <c r="BK552" s="2"/>
      <c r="BL552" s="2"/>
      <c r="BM552" s="2"/>
      <c r="BN552" s="2"/>
    </row>
    <row r="553" spans="4:66" customFormat="1" x14ac:dyDescent="0.3">
      <c r="D553" s="201"/>
      <c r="E553" s="201"/>
      <c r="F553" s="2"/>
      <c r="G553" s="201"/>
      <c r="H553" s="2"/>
      <c r="I553" s="201"/>
      <c r="J553" s="2"/>
      <c r="K553" s="201"/>
      <c r="L553" s="201"/>
      <c r="M553" s="2"/>
      <c r="N553" s="201"/>
      <c r="O553" s="2"/>
      <c r="P553" s="201"/>
      <c r="Q553" s="2"/>
      <c r="R553" s="2"/>
      <c r="S553" s="201"/>
      <c r="T553" s="2"/>
      <c r="U553" s="201"/>
      <c r="V553" s="233"/>
      <c r="W553" s="201"/>
      <c r="X553" s="2"/>
      <c r="Y553" s="201"/>
      <c r="AL553" s="2"/>
      <c r="AM553" s="2"/>
      <c r="AN553" s="2"/>
      <c r="AO553" s="2"/>
      <c r="AP553" s="2"/>
      <c r="AQ553" s="2"/>
      <c r="AR553" s="2"/>
      <c r="AS553" s="2"/>
      <c r="AT553" s="201"/>
      <c r="AU553" s="2"/>
      <c r="AV553" s="2"/>
      <c r="AW553" s="2"/>
      <c r="AX553" s="2"/>
      <c r="AY553" s="2"/>
      <c r="AZ553" s="2"/>
      <c r="BA553" s="2"/>
      <c r="BB553" s="2"/>
      <c r="BC553" s="2"/>
      <c r="BD553" s="2"/>
      <c r="BE553" s="2"/>
      <c r="BF553" s="2"/>
      <c r="BG553" s="2"/>
      <c r="BH553" s="2"/>
      <c r="BI553" s="2"/>
      <c r="BJ553" s="2"/>
      <c r="BK553" s="2"/>
      <c r="BL553" s="2"/>
      <c r="BM553" s="2"/>
      <c r="BN553" s="2"/>
    </row>
    <row r="554" spans="4:66" customFormat="1" x14ac:dyDescent="0.3">
      <c r="D554" s="201"/>
      <c r="E554" s="201"/>
      <c r="F554" s="2"/>
      <c r="G554" s="201"/>
      <c r="H554" s="2"/>
      <c r="I554" s="201"/>
      <c r="J554" s="2"/>
      <c r="K554" s="201"/>
      <c r="L554" s="201"/>
      <c r="M554" s="2"/>
      <c r="N554" s="201"/>
      <c r="O554" s="2"/>
      <c r="P554" s="201"/>
      <c r="Q554" s="2"/>
      <c r="R554" s="2"/>
      <c r="S554" s="201"/>
      <c r="T554" s="2"/>
      <c r="U554" s="201"/>
      <c r="V554" s="233"/>
      <c r="W554" s="201"/>
      <c r="X554" s="2"/>
      <c r="Y554" s="201"/>
      <c r="AL554" s="2"/>
      <c r="AM554" s="2"/>
      <c r="AN554" s="2"/>
      <c r="AO554" s="2"/>
      <c r="AP554" s="2"/>
      <c r="AQ554" s="2"/>
      <c r="AR554" s="2"/>
      <c r="AS554" s="2"/>
      <c r="AT554" s="201"/>
      <c r="AU554" s="2"/>
      <c r="AV554" s="2"/>
      <c r="AW554" s="2"/>
      <c r="AX554" s="2"/>
      <c r="AY554" s="2"/>
      <c r="AZ554" s="2"/>
      <c r="BA554" s="2"/>
      <c r="BB554" s="2"/>
      <c r="BC554" s="2"/>
      <c r="BD554" s="2"/>
      <c r="BE554" s="2"/>
      <c r="BF554" s="2"/>
      <c r="BG554" s="2"/>
      <c r="BH554" s="2"/>
      <c r="BI554" s="2"/>
      <c r="BJ554" s="2"/>
      <c r="BK554" s="2"/>
      <c r="BL554" s="2"/>
      <c r="BM554" s="2"/>
      <c r="BN554" s="2"/>
    </row>
    <row r="555" spans="4:66" customFormat="1" x14ac:dyDescent="0.3">
      <c r="D555" s="201"/>
      <c r="E555" s="201"/>
      <c r="F555" s="2"/>
      <c r="G555" s="201"/>
      <c r="H555" s="2"/>
      <c r="I555" s="201"/>
      <c r="J555" s="2"/>
      <c r="K555" s="201"/>
      <c r="L555" s="201"/>
      <c r="M555" s="2"/>
      <c r="N555" s="201"/>
      <c r="O555" s="2"/>
      <c r="P555" s="201"/>
      <c r="Q555" s="2"/>
      <c r="R555" s="2"/>
      <c r="S555" s="201"/>
      <c r="T555" s="2"/>
      <c r="U555" s="201"/>
      <c r="V555" s="233"/>
      <c r="W555" s="201"/>
      <c r="X555" s="2"/>
      <c r="Y555" s="201"/>
      <c r="AL555" s="2"/>
      <c r="AM555" s="2"/>
      <c r="AN555" s="2"/>
      <c r="AO555" s="2"/>
      <c r="AP555" s="2"/>
      <c r="AQ555" s="2"/>
      <c r="AR555" s="2"/>
      <c r="AS555" s="2"/>
      <c r="AT555" s="201"/>
      <c r="AU555" s="2"/>
      <c r="AV555" s="2"/>
      <c r="AW555" s="2"/>
      <c r="AX555" s="2"/>
      <c r="AY555" s="2"/>
      <c r="AZ555" s="2"/>
      <c r="BA555" s="2"/>
      <c r="BB555" s="2"/>
      <c r="BC555" s="2"/>
      <c r="BD555" s="2"/>
      <c r="BE555" s="2"/>
      <c r="BF555" s="2"/>
      <c r="BG555" s="2"/>
      <c r="BH555" s="2"/>
      <c r="BI555" s="2"/>
      <c r="BJ555" s="2"/>
      <c r="BK555" s="2"/>
      <c r="BL555" s="2"/>
      <c r="BM555" s="2"/>
      <c r="BN555" s="2"/>
    </row>
    <row r="556" spans="4:66" customFormat="1" x14ac:dyDescent="0.3">
      <c r="D556" s="201"/>
      <c r="E556" s="201"/>
      <c r="F556" s="2"/>
      <c r="G556" s="201"/>
      <c r="H556" s="2"/>
      <c r="I556" s="201"/>
      <c r="J556" s="2"/>
      <c r="K556" s="201"/>
      <c r="L556" s="201"/>
      <c r="M556" s="2"/>
      <c r="N556" s="201"/>
      <c r="O556" s="2"/>
      <c r="P556" s="201"/>
      <c r="Q556" s="2"/>
      <c r="R556" s="2"/>
      <c r="S556" s="201"/>
      <c r="T556" s="2"/>
      <c r="U556" s="201"/>
      <c r="V556" s="233"/>
      <c r="W556" s="201"/>
      <c r="X556" s="2"/>
      <c r="Y556" s="201"/>
      <c r="AL556" s="2"/>
      <c r="AM556" s="2"/>
      <c r="AN556" s="2"/>
      <c r="AO556" s="2"/>
      <c r="AP556" s="2"/>
      <c r="AQ556" s="2"/>
      <c r="AR556" s="2"/>
      <c r="AS556" s="2"/>
      <c r="AT556" s="201"/>
      <c r="AU556" s="2"/>
      <c r="AV556" s="2"/>
      <c r="AW556" s="2"/>
      <c r="AX556" s="2"/>
      <c r="AY556" s="2"/>
      <c r="AZ556" s="2"/>
      <c r="BA556" s="2"/>
      <c r="BB556" s="2"/>
      <c r="BC556" s="2"/>
      <c r="BD556" s="2"/>
      <c r="BE556" s="2"/>
      <c r="BF556" s="2"/>
      <c r="BG556" s="2"/>
      <c r="BH556" s="2"/>
      <c r="BI556" s="2"/>
      <c r="BJ556" s="2"/>
      <c r="BK556" s="2"/>
      <c r="BL556" s="2"/>
      <c r="BM556" s="2"/>
      <c r="BN556" s="2"/>
    </row>
    <row r="557" spans="4:66" customFormat="1" x14ac:dyDescent="0.3">
      <c r="D557" s="201"/>
      <c r="E557" s="201"/>
      <c r="F557" s="2"/>
      <c r="G557" s="201"/>
      <c r="H557" s="2"/>
      <c r="I557" s="201"/>
      <c r="J557" s="2"/>
      <c r="K557" s="201"/>
      <c r="L557" s="201"/>
      <c r="M557" s="2"/>
      <c r="N557" s="201"/>
      <c r="O557" s="2"/>
      <c r="P557" s="201"/>
      <c r="Q557" s="2"/>
      <c r="R557" s="2"/>
      <c r="S557" s="201"/>
      <c r="T557" s="2"/>
      <c r="U557" s="201"/>
      <c r="V557" s="233"/>
      <c r="W557" s="201"/>
      <c r="X557" s="2"/>
      <c r="Y557" s="201"/>
      <c r="AL557" s="2"/>
      <c r="AM557" s="2"/>
      <c r="AN557" s="2"/>
      <c r="AO557" s="2"/>
      <c r="AP557" s="2"/>
      <c r="AQ557" s="2"/>
      <c r="AR557" s="2"/>
      <c r="AS557" s="2"/>
      <c r="AT557" s="201"/>
      <c r="AU557" s="2"/>
      <c r="AV557" s="2"/>
      <c r="AW557" s="2"/>
      <c r="AX557" s="2"/>
      <c r="AY557" s="2"/>
      <c r="AZ557" s="2"/>
      <c r="BA557" s="2"/>
      <c r="BB557" s="2"/>
      <c r="BC557" s="2"/>
      <c r="BD557" s="2"/>
      <c r="BE557" s="2"/>
      <c r="BF557" s="2"/>
      <c r="BG557" s="2"/>
      <c r="BH557" s="2"/>
      <c r="BI557" s="2"/>
      <c r="BJ557" s="2"/>
      <c r="BK557" s="2"/>
      <c r="BL557" s="2"/>
      <c r="BM557" s="2"/>
      <c r="BN557" s="2"/>
    </row>
    <row r="558" spans="4:66" customFormat="1" x14ac:dyDescent="0.3">
      <c r="D558" s="201"/>
      <c r="E558" s="201"/>
      <c r="F558" s="2"/>
      <c r="G558" s="201"/>
      <c r="H558" s="2"/>
      <c r="I558" s="201"/>
      <c r="J558" s="2"/>
      <c r="K558" s="201"/>
      <c r="L558" s="201"/>
      <c r="M558" s="2"/>
      <c r="N558" s="201"/>
      <c r="O558" s="2"/>
      <c r="P558" s="201"/>
      <c r="Q558" s="2"/>
      <c r="R558" s="2"/>
      <c r="S558" s="201"/>
      <c r="T558" s="2"/>
      <c r="U558" s="201"/>
      <c r="V558" s="233"/>
      <c r="W558" s="201"/>
      <c r="X558" s="2"/>
      <c r="Y558" s="201"/>
      <c r="AL558" s="2"/>
      <c r="AM558" s="2"/>
      <c r="AN558" s="2"/>
      <c r="AO558" s="2"/>
      <c r="AP558" s="2"/>
      <c r="AQ558" s="2"/>
      <c r="AR558" s="2"/>
      <c r="AS558" s="2"/>
      <c r="AT558" s="201"/>
      <c r="AU558" s="2"/>
      <c r="AV558" s="2"/>
      <c r="AW558" s="2"/>
      <c r="AX558" s="2"/>
      <c r="AY558" s="2"/>
      <c r="AZ558" s="2"/>
      <c r="BA558" s="2"/>
      <c r="BB558" s="2"/>
      <c r="BC558" s="2"/>
      <c r="BD558" s="2"/>
      <c r="BE558" s="2"/>
      <c r="BF558" s="2"/>
      <c r="BG558" s="2"/>
      <c r="BH558" s="2"/>
      <c r="BI558" s="2"/>
      <c r="BJ558" s="2"/>
      <c r="BK558" s="2"/>
      <c r="BL558" s="2"/>
      <c r="BM558" s="2"/>
      <c r="BN558" s="2"/>
    </row>
    <row r="559" spans="4:66" customFormat="1" x14ac:dyDescent="0.3">
      <c r="D559" s="201"/>
      <c r="E559" s="201"/>
      <c r="F559" s="2"/>
      <c r="G559" s="201"/>
      <c r="H559" s="2"/>
      <c r="I559" s="201"/>
      <c r="J559" s="2"/>
      <c r="K559" s="201"/>
      <c r="L559" s="201"/>
      <c r="M559" s="2"/>
      <c r="N559" s="201"/>
      <c r="O559" s="2"/>
      <c r="P559" s="201"/>
      <c r="Q559" s="2"/>
      <c r="R559" s="2"/>
      <c r="S559" s="201"/>
      <c r="T559" s="2"/>
      <c r="U559" s="201"/>
      <c r="V559" s="233"/>
      <c r="W559" s="201"/>
      <c r="X559" s="2"/>
      <c r="Y559" s="201"/>
      <c r="AL559" s="2"/>
      <c r="AM559" s="2"/>
      <c r="AN559" s="2"/>
      <c r="AO559" s="2"/>
      <c r="AP559" s="2"/>
      <c r="AQ559" s="2"/>
      <c r="AR559" s="2"/>
      <c r="AS559" s="2"/>
      <c r="AT559" s="201"/>
      <c r="AU559" s="2"/>
      <c r="AV559" s="2"/>
      <c r="AW559" s="2"/>
      <c r="AX559" s="2"/>
      <c r="AY559" s="2"/>
      <c r="AZ559" s="2"/>
      <c r="BA559" s="2"/>
      <c r="BB559" s="2"/>
      <c r="BC559" s="2"/>
      <c r="BD559" s="2"/>
      <c r="BE559" s="2"/>
      <c r="BF559" s="2"/>
      <c r="BG559" s="2"/>
      <c r="BH559" s="2"/>
      <c r="BI559" s="2"/>
      <c r="BJ559" s="2"/>
      <c r="BK559" s="2"/>
      <c r="BL559" s="2"/>
      <c r="BM559" s="2"/>
      <c r="BN559" s="2"/>
    </row>
    <row r="560" spans="4:66" customFormat="1" x14ac:dyDescent="0.3">
      <c r="D560" s="201"/>
      <c r="E560" s="201"/>
      <c r="F560" s="2"/>
      <c r="G560" s="201"/>
      <c r="H560" s="2"/>
      <c r="I560" s="201"/>
      <c r="J560" s="2"/>
      <c r="K560" s="201"/>
      <c r="L560" s="201"/>
      <c r="M560" s="2"/>
      <c r="N560" s="201"/>
      <c r="O560" s="2"/>
      <c r="P560" s="201"/>
      <c r="Q560" s="2"/>
      <c r="R560" s="2"/>
      <c r="S560" s="201"/>
      <c r="T560" s="2"/>
      <c r="U560" s="201"/>
      <c r="V560" s="233"/>
      <c r="W560" s="201"/>
      <c r="X560" s="2"/>
      <c r="Y560" s="201"/>
      <c r="AL560" s="2"/>
      <c r="AM560" s="2"/>
      <c r="AN560" s="2"/>
      <c r="AO560" s="2"/>
      <c r="AP560" s="2"/>
      <c r="AQ560" s="2"/>
      <c r="AR560" s="2"/>
      <c r="AS560" s="2"/>
      <c r="AT560" s="201"/>
      <c r="AU560" s="2"/>
      <c r="AV560" s="2"/>
      <c r="AW560" s="2"/>
      <c r="AX560" s="2"/>
      <c r="AY560" s="2"/>
      <c r="AZ560" s="2"/>
      <c r="BA560" s="2"/>
      <c r="BB560" s="2"/>
      <c r="BC560" s="2"/>
      <c r="BD560" s="2"/>
      <c r="BE560" s="2"/>
      <c r="BF560" s="2"/>
      <c r="BG560" s="2"/>
      <c r="BH560" s="2"/>
      <c r="BI560" s="2"/>
      <c r="BJ560" s="2"/>
      <c r="BK560" s="2"/>
      <c r="BL560" s="2"/>
      <c r="BM560" s="2"/>
      <c r="BN560" s="2"/>
    </row>
    <row r="561" spans="4:66" customFormat="1" x14ac:dyDescent="0.3">
      <c r="D561" s="201"/>
      <c r="E561" s="201"/>
      <c r="F561" s="2"/>
      <c r="G561" s="201"/>
      <c r="H561" s="2"/>
      <c r="I561" s="201"/>
      <c r="J561" s="2"/>
      <c r="K561" s="201"/>
      <c r="L561" s="201"/>
      <c r="M561" s="2"/>
      <c r="N561" s="201"/>
      <c r="O561" s="2"/>
      <c r="P561" s="201"/>
      <c r="Q561" s="2"/>
      <c r="R561" s="2"/>
      <c r="S561" s="201"/>
      <c r="T561" s="2"/>
      <c r="U561" s="201"/>
      <c r="V561" s="233"/>
      <c r="W561" s="201"/>
      <c r="X561" s="2"/>
      <c r="Y561" s="201"/>
      <c r="AL561" s="2"/>
      <c r="AM561" s="2"/>
      <c r="AN561" s="2"/>
      <c r="AO561" s="2"/>
      <c r="AP561" s="2"/>
      <c r="AQ561" s="2"/>
      <c r="AR561" s="2"/>
      <c r="AS561" s="2"/>
      <c r="AT561" s="201"/>
      <c r="AU561" s="2"/>
      <c r="AV561" s="2"/>
      <c r="AW561" s="2"/>
      <c r="AX561" s="2"/>
      <c r="AY561" s="2"/>
      <c r="AZ561" s="2"/>
      <c r="BA561" s="2"/>
      <c r="BB561" s="2"/>
      <c r="BC561" s="2"/>
      <c r="BD561" s="2"/>
      <c r="BE561" s="2"/>
      <c r="BF561" s="2"/>
      <c r="BG561" s="2"/>
      <c r="BH561" s="2"/>
      <c r="BI561" s="2"/>
      <c r="BJ561" s="2"/>
      <c r="BK561" s="2"/>
      <c r="BL561" s="2"/>
      <c r="BM561" s="2"/>
      <c r="BN561" s="2"/>
    </row>
    <row r="562" spans="4:66" customFormat="1" x14ac:dyDescent="0.3">
      <c r="D562" s="201"/>
      <c r="E562" s="201"/>
      <c r="F562" s="2"/>
      <c r="G562" s="201"/>
      <c r="H562" s="2"/>
      <c r="I562" s="201"/>
      <c r="J562" s="2"/>
      <c r="K562" s="201"/>
      <c r="L562" s="201"/>
      <c r="M562" s="2"/>
      <c r="N562" s="201"/>
      <c r="O562" s="2"/>
      <c r="P562" s="201"/>
      <c r="Q562" s="2"/>
      <c r="R562" s="2"/>
      <c r="S562" s="201"/>
      <c r="T562" s="2"/>
      <c r="U562" s="201"/>
      <c r="V562" s="233"/>
      <c r="W562" s="201"/>
      <c r="X562" s="2"/>
      <c r="Y562" s="201"/>
      <c r="AL562" s="2"/>
      <c r="AM562" s="2"/>
      <c r="AN562" s="2"/>
      <c r="AO562" s="2"/>
      <c r="AP562" s="2"/>
      <c r="AQ562" s="2"/>
      <c r="AR562" s="2"/>
      <c r="AS562" s="2"/>
      <c r="AT562" s="201"/>
      <c r="AU562" s="2"/>
      <c r="AV562" s="2"/>
      <c r="AW562" s="2"/>
      <c r="AX562" s="2"/>
      <c r="AY562" s="2"/>
      <c r="AZ562" s="2"/>
      <c r="BA562" s="2"/>
      <c r="BB562" s="2"/>
      <c r="BC562" s="2"/>
      <c r="BD562" s="2"/>
      <c r="BE562" s="2"/>
      <c r="BF562" s="2"/>
      <c r="BG562" s="2"/>
      <c r="BH562" s="2"/>
      <c r="BI562" s="2"/>
      <c r="BJ562" s="2"/>
      <c r="BK562" s="2"/>
      <c r="BL562" s="2"/>
      <c r="BM562" s="2"/>
      <c r="BN562" s="2"/>
    </row>
    <row r="563" spans="4:66" customFormat="1" x14ac:dyDescent="0.3">
      <c r="D563" s="201"/>
      <c r="E563" s="201"/>
      <c r="F563" s="2"/>
      <c r="G563" s="201"/>
      <c r="H563" s="2"/>
      <c r="I563" s="201"/>
      <c r="J563" s="2"/>
      <c r="K563" s="201"/>
      <c r="L563" s="201"/>
      <c r="M563" s="2"/>
      <c r="N563" s="201"/>
      <c r="O563" s="2"/>
      <c r="P563" s="201"/>
      <c r="Q563" s="2"/>
      <c r="R563" s="2"/>
      <c r="S563" s="201"/>
      <c r="T563" s="2"/>
      <c r="U563" s="201"/>
      <c r="V563" s="233"/>
      <c r="W563" s="201"/>
      <c r="X563" s="2"/>
      <c r="Y563" s="201"/>
      <c r="AL563" s="2"/>
      <c r="AM563" s="2"/>
      <c r="AN563" s="2"/>
      <c r="AO563" s="2"/>
      <c r="AP563" s="2"/>
      <c r="AQ563" s="2"/>
      <c r="AR563" s="2"/>
      <c r="AS563" s="2"/>
      <c r="AT563" s="201"/>
      <c r="AU563" s="2"/>
      <c r="AV563" s="2"/>
      <c r="AW563" s="2"/>
      <c r="AX563" s="2"/>
      <c r="AY563" s="2"/>
      <c r="AZ563" s="2"/>
      <c r="BA563" s="2"/>
      <c r="BB563" s="2"/>
      <c r="BC563" s="2"/>
      <c r="BD563" s="2"/>
      <c r="BE563" s="2"/>
      <c r="BF563" s="2"/>
      <c r="BG563" s="2"/>
      <c r="BH563" s="2"/>
      <c r="BI563" s="2"/>
      <c r="BJ563" s="2"/>
      <c r="BK563" s="2"/>
      <c r="BL563" s="2"/>
      <c r="BM563" s="2"/>
      <c r="BN563" s="2"/>
    </row>
    <row r="564" spans="4:66" customFormat="1" x14ac:dyDescent="0.3">
      <c r="D564" s="201"/>
      <c r="E564" s="201"/>
      <c r="F564" s="2"/>
      <c r="G564" s="201"/>
      <c r="H564" s="2"/>
      <c r="I564" s="201"/>
      <c r="J564" s="2"/>
      <c r="K564" s="201"/>
      <c r="L564" s="201"/>
      <c r="M564" s="2"/>
      <c r="N564" s="201"/>
      <c r="O564" s="2"/>
      <c r="P564" s="201"/>
      <c r="Q564" s="2"/>
      <c r="R564" s="2"/>
      <c r="S564" s="201"/>
      <c r="T564" s="2"/>
      <c r="U564" s="201"/>
      <c r="V564" s="233"/>
      <c r="W564" s="201"/>
      <c r="X564" s="2"/>
      <c r="Y564" s="201"/>
      <c r="AL564" s="2"/>
      <c r="AM564" s="2"/>
      <c r="AN564" s="2"/>
      <c r="AO564" s="2"/>
      <c r="AP564" s="2"/>
      <c r="AQ564" s="2"/>
      <c r="AR564" s="2"/>
      <c r="AS564" s="2"/>
      <c r="AT564" s="201"/>
      <c r="AU564" s="2"/>
      <c r="AV564" s="2"/>
      <c r="AW564" s="2"/>
      <c r="AX564" s="2"/>
      <c r="AY564" s="2"/>
      <c r="AZ564" s="2"/>
      <c r="BA564" s="2"/>
      <c r="BB564" s="2"/>
      <c r="BC564" s="2"/>
      <c r="BD564" s="2"/>
      <c r="BE564" s="2"/>
      <c r="BF564" s="2"/>
      <c r="BG564" s="2"/>
      <c r="BH564" s="2"/>
      <c r="BI564" s="2"/>
      <c r="BJ564" s="2"/>
      <c r="BK564" s="2"/>
      <c r="BL564" s="2"/>
      <c r="BM564" s="2"/>
      <c r="BN564" s="2"/>
    </row>
    <row r="565" spans="4:66" customFormat="1" x14ac:dyDescent="0.3">
      <c r="D565" s="201"/>
      <c r="E565" s="201"/>
      <c r="F565" s="2"/>
      <c r="G565" s="201"/>
      <c r="H565" s="2"/>
      <c r="I565" s="201"/>
      <c r="J565" s="2"/>
      <c r="K565" s="201"/>
      <c r="L565" s="201"/>
      <c r="M565" s="2"/>
      <c r="N565" s="201"/>
      <c r="O565" s="2"/>
      <c r="P565" s="201"/>
      <c r="Q565" s="2"/>
      <c r="R565" s="2"/>
      <c r="S565" s="201"/>
      <c r="T565" s="2"/>
      <c r="U565" s="201"/>
      <c r="V565" s="233"/>
      <c r="W565" s="201"/>
      <c r="X565" s="2"/>
      <c r="Y565" s="201"/>
      <c r="AL565" s="2"/>
      <c r="AM565" s="2"/>
      <c r="AN565" s="2"/>
      <c r="AO565" s="2"/>
      <c r="AP565" s="2"/>
      <c r="AQ565" s="2"/>
      <c r="AR565" s="2"/>
      <c r="AS565" s="2"/>
      <c r="AT565" s="201"/>
      <c r="AU565" s="2"/>
      <c r="AV565" s="2"/>
      <c r="AW565" s="2"/>
      <c r="AX565" s="2"/>
      <c r="AY565" s="2"/>
      <c r="AZ565" s="2"/>
      <c r="BA565" s="2"/>
      <c r="BB565" s="2"/>
      <c r="BC565" s="2"/>
      <c r="BD565" s="2"/>
      <c r="BE565" s="2"/>
      <c r="BF565" s="2"/>
      <c r="BG565" s="2"/>
      <c r="BH565" s="2"/>
      <c r="BI565" s="2"/>
      <c r="BJ565" s="2"/>
      <c r="BK565" s="2"/>
      <c r="BL565" s="2"/>
      <c r="BM565" s="2"/>
      <c r="BN565" s="2"/>
    </row>
    <row r="566" spans="4:66" customFormat="1" x14ac:dyDescent="0.3">
      <c r="D566" s="201"/>
      <c r="E566" s="201"/>
      <c r="F566" s="2"/>
      <c r="G566" s="201"/>
      <c r="H566" s="2"/>
      <c r="I566" s="201"/>
      <c r="J566" s="2"/>
      <c r="K566" s="201"/>
      <c r="L566" s="201"/>
      <c r="M566" s="2"/>
      <c r="N566" s="201"/>
      <c r="O566" s="2"/>
      <c r="P566" s="201"/>
      <c r="Q566" s="2"/>
      <c r="R566" s="2"/>
      <c r="S566" s="201"/>
      <c r="T566" s="2"/>
      <c r="U566" s="201"/>
      <c r="V566" s="233"/>
      <c r="W566" s="201"/>
      <c r="X566" s="2"/>
      <c r="Y566" s="201"/>
      <c r="AL566" s="2"/>
      <c r="AM566" s="2"/>
      <c r="AN566" s="2"/>
      <c r="AO566" s="2"/>
      <c r="AP566" s="2"/>
      <c r="AQ566" s="2"/>
      <c r="AR566" s="2"/>
      <c r="AS566" s="2"/>
      <c r="AT566" s="201"/>
      <c r="AU566" s="2"/>
      <c r="AV566" s="2"/>
      <c r="AW566" s="2"/>
      <c r="AX566" s="2"/>
      <c r="AY566" s="2"/>
      <c r="AZ566" s="2"/>
      <c r="BA566" s="2"/>
      <c r="BB566" s="2"/>
      <c r="BC566" s="2"/>
      <c r="BD566" s="2"/>
      <c r="BE566" s="2"/>
      <c r="BF566" s="2"/>
      <c r="BG566" s="2"/>
      <c r="BH566" s="2"/>
      <c r="BI566" s="2"/>
      <c r="BJ566" s="2"/>
      <c r="BK566" s="2"/>
      <c r="BL566" s="2"/>
      <c r="BM566" s="2"/>
      <c r="BN566" s="2"/>
    </row>
    <row r="567" spans="4:66" customFormat="1" x14ac:dyDescent="0.3">
      <c r="D567" s="201"/>
      <c r="E567" s="201"/>
      <c r="F567" s="2"/>
      <c r="G567" s="201"/>
      <c r="H567" s="2"/>
      <c r="I567" s="201"/>
      <c r="J567" s="2"/>
      <c r="K567" s="201"/>
      <c r="L567" s="201"/>
      <c r="M567" s="2"/>
      <c r="N567" s="201"/>
      <c r="O567" s="2"/>
      <c r="P567" s="201"/>
      <c r="Q567" s="2"/>
      <c r="R567" s="2"/>
      <c r="S567" s="201"/>
      <c r="T567" s="2"/>
      <c r="U567" s="201"/>
      <c r="V567" s="233"/>
      <c r="W567" s="201"/>
      <c r="X567" s="2"/>
      <c r="Y567" s="201"/>
      <c r="AL567" s="2"/>
      <c r="AM567" s="2"/>
      <c r="AN567" s="2"/>
      <c r="AO567" s="2"/>
      <c r="AP567" s="2"/>
      <c r="AQ567" s="2"/>
      <c r="AR567" s="2"/>
      <c r="AS567" s="2"/>
      <c r="AT567" s="201"/>
      <c r="AU567" s="2"/>
      <c r="AV567" s="2"/>
      <c r="AW567" s="2"/>
      <c r="AX567" s="2"/>
      <c r="AY567" s="2"/>
      <c r="AZ567" s="2"/>
      <c r="BA567" s="2"/>
      <c r="BB567" s="2"/>
      <c r="BC567" s="2"/>
      <c r="BD567" s="2"/>
      <c r="BE567" s="2"/>
      <c r="BF567" s="2"/>
      <c r="BG567" s="2"/>
      <c r="BH567" s="2"/>
      <c r="BI567" s="2"/>
      <c r="BJ567" s="2"/>
      <c r="BK567" s="2"/>
      <c r="BL567" s="2"/>
      <c r="BM567" s="2"/>
      <c r="BN567" s="2"/>
    </row>
    <row r="568" spans="4:66" customFormat="1" x14ac:dyDescent="0.3">
      <c r="D568" s="201"/>
      <c r="E568" s="201"/>
      <c r="F568" s="2"/>
      <c r="G568" s="201"/>
      <c r="H568" s="2"/>
      <c r="I568" s="201"/>
      <c r="J568" s="2"/>
      <c r="K568" s="201"/>
      <c r="L568" s="201"/>
      <c r="M568" s="2"/>
      <c r="N568" s="201"/>
      <c r="O568" s="2"/>
      <c r="P568" s="201"/>
      <c r="Q568" s="2"/>
      <c r="R568" s="2"/>
      <c r="S568" s="201"/>
      <c r="T568" s="2"/>
      <c r="U568" s="201"/>
      <c r="V568" s="233"/>
      <c r="W568" s="201"/>
      <c r="X568" s="2"/>
      <c r="Y568" s="201"/>
      <c r="AL568" s="2"/>
      <c r="AM568" s="2"/>
      <c r="AN568" s="2"/>
      <c r="AO568" s="2"/>
      <c r="AP568" s="2"/>
      <c r="AQ568" s="2"/>
      <c r="AR568" s="2"/>
      <c r="AS568" s="2"/>
      <c r="AT568" s="201"/>
      <c r="AU568" s="2"/>
      <c r="AV568" s="2"/>
      <c r="AW568" s="2"/>
      <c r="AX568" s="2"/>
      <c r="AY568" s="2"/>
      <c r="AZ568" s="2"/>
      <c r="BA568" s="2"/>
      <c r="BB568" s="2"/>
      <c r="BC568" s="2"/>
      <c r="BD568" s="2"/>
      <c r="BE568" s="2"/>
      <c r="BF568" s="2"/>
      <c r="BG568" s="2"/>
      <c r="BH568" s="2"/>
      <c r="BI568" s="2"/>
      <c r="BJ568" s="2"/>
      <c r="BK568" s="2"/>
      <c r="BL568" s="2"/>
      <c r="BM568" s="2"/>
      <c r="BN568" s="2"/>
    </row>
    <row r="569" spans="4:66" customFormat="1" x14ac:dyDescent="0.3">
      <c r="D569" s="201"/>
      <c r="E569" s="201"/>
      <c r="F569" s="2"/>
      <c r="G569" s="201"/>
      <c r="H569" s="2"/>
      <c r="I569" s="201"/>
      <c r="J569" s="2"/>
      <c r="K569" s="201"/>
      <c r="L569" s="201"/>
      <c r="M569" s="2"/>
      <c r="N569" s="201"/>
      <c r="O569" s="2"/>
      <c r="P569" s="201"/>
      <c r="Q569" s="2"/>
      <c r="R569" s="2"/>
      <c r="S569" s="201"/>
      <c r="T569" s="2"/>
      <c r="U569" s="201"/>
      <c r="V569" s="233"/>
      <c r="W569" s="201"/>
      <c r="X569" s="2"/>
      <c r="Y569" s="201"/>
      <c r="AL569" s="2"/>
      <c r="AM569" s="2"/>
      <c r="AN569" s="2"/>
      <c r="AO569" s="2"/>
      <c r="AP569" s="2"/>
      <c r="AQ569" s="2"/>
      <c r="AR569" s="2"/>
      <c r="AS569" s="2"/>
      <c r="AT569" s="201"/>
      <c r="AU569" s="2"/>
      <c r="AV569" s="2"/>
      <c r="AW569" s="2"/>
      <c r="AX569" s="2"/>
      <c r="AY569" s="2"/>
      <c r="AZ569" s="2"/>
      <c r="BA569" s="2"/>
      <c r="BB569" s="2"/>
      <c r="BC569" s="2"/>
      <c r="BD569" s="2"/>
      <c r="BE569" s="2"/>
      <c r="BF569" s="2"/>
      <c r="BG569" s="2"/>
      <c r="BH569" s="2"/>
      <c r="BI569" s="2"/>
      <c r="BJ569" s="2"/>
      <c r="BK569" s="2"/>
      <c r="BL569" s="2"/>
      <c r="BM569" s="2"/>
      <c r="BN569" s="2"/>
    </row>
    <row r="570" spans="4:66" customFormat="1" x14ac:dyDescent="0.3">
      <c r="D570" s="201"/>
      <c r="E570" s="201"/>
      <c r="F570" s="2"/>
      <c r="G570" s="201"/>
      <c r="H570" s="2"/>
      <c r="I570" s="201"/>
      <c r="J570" s="2"/>
      <c r="K570" s="201"/>
      <c r="L570" s="201"/>
      <c r="M570" s="2"/>
      <c r="N570" s="201"/>
      <c r="O570" s="2"/>
      <c r="P570" s="201"/>
      <c r="Q570" s="2"/>
      <c r="R570" s="2"/>
      <c r="S570" s="201"/>
      <c r="T570" s="2"/>
      <c r="U570" s="201"/>
      <c r="V570" s="233"/>
      <c r="W570" s="201"/>
      <c r="X570" s="2"/>
      <c r="Y570" s="201"/>
      <c r="AL570" s="2"/>
      <c r="AM570" s="2"/>
      <c r="AN570" s="2"/>
      <c r="AO570" s="2"/>
      <c r="AP570" s="2"/>
      <c r="AQ570" s="2"/>
      <c r="AR570" s="2"/>
      <c r="AS570" s="2"/>
      <c r="AT570" s="201"/>
      <c r="AU570" s="2"/>
      <c r="AV570" s="2"/>
      <c r="AW570" s="2"/>
      <c r="AX570" s="2"/>
      <c r="AY570" s="2"/>
      <c r="AZ570" s="2"/>
      <c r="BA570" s="2"/>
      <c r="BB570" s="2"/>
      <c r="BC570" s="2"/>
      <c r="BD570" s="2"/>
      <c r="BE570" s="2"/>
      <c r="BF570" s="2"/>
      <c r="BG570" s="2"/>
      <c r="BH570" s="2"/>
      <c r="BI570" s="2"/>
      <c r="BJ570" s="2"/>
      <c r="BK570" s="2"/>
      <c r="BL570" s="2"/>
      <c r="BM570" s="2"/>
      <c r="BN570" s="2"/>
    </row>
    <row r="571" spans="4:66" customFormat="1" x14ac:dyDescent="0.3">
      <c r="D571" s="201"/>
      <c r="E571" s="201"/>
      <c r="F571" s="2"/>
      <c r="G571" s="201"/>
      <c r="H571" s="2"/>
      <c r="I571" s="201"/>
      <c r="J571" s="2"/>
      <c r="K571" s="201"/>
      <c r="L571" s="201"/>
      <c r="M571" s="2"/>
      <c r="N571" s="201"/>
      <c r="O571" s="2"/>
      <c r="P571" s="201"/>
      <c r="Q571" s="2"/>
      <c r="R571" s="2"/>
      <c r="S571" s="201"/>
      <c r="T571" s="2"/>
      <c r="U571" s="201"/>
      <c r="V571" s="233"/>
      <c r="W571" s="201"/>
      <c r="X571" s="2"/>
      <c r="Y571" s="201"/>
      <c r="AL571" s="2"/>
      <c r="AM571" s="2"/>
      <c r="AN571" s="2"/>
      <c r="AO571" s="2"/>
      <c r="AP571" s="2"/>
      <c r="AQ571" s="2"/>
      <c r="AR571" s="2"/>
      <c r="AS571" s="2"/>
      <c r="AT571" s="201"/>
      <c r="AU571" s="2"/>
      <c r="AV571" s="2"/>
      <c r="AW571" s="2"/>
      <c r="AX571" s="2"/>
      <c r="AY571" s="2"/>
      <c r="AZ571" s="2"/>
      <c r="BA571" s="2"/>
      <c r="BB571" s="2"/>
      <c r="BC571" s="2"/>
      <c r="BD571" s="2"/>
      <c r="BE571" s="2"/>
      <c r="BF571" s="2"/>
      <c r="BG571" s="2"/>
      <c r="BH571" s="2"/>
      <c r="BI571" s="2"/>
      <c r="BJ571" s="2"/>
      <c r="BK571" s="2"/>
      <c r="BL571" s="2"/>
      <c r="BM571" s="2"/>
      <c r="BN571" s="2"/>
    </row>
    <row r="572" spans="4:66" customFormat="1" x14ac:dyDescent="0.3">
      <c r="D572" s="201"/>
      <c r="E572" s="201"/>
      <c r="F572" s="2"/>
      <c r="G572" s="201"/>
      <c r="H572" s="2"/>
      <c r="I572" s="201"/>
      <c r="J572" s="2"/>
      <c r="K572" s="201"/>
      <c r="L572" s="201"/>
      <c r="M572" s="2"/>
      <c r="N572" s="201"/>
      <c r="O572" s="2"/>
      <c r="P572" s="201"/>
      <c r="Q572" s="2"/>
      <c r="R572" s="2"/>
      <c r="S572" s="201"/>
      <c r="T572" s="2"/>
      <c r="U572" s="201"/>
      <c r="V572" s="233"/>
      <c r="W572" s="201"/>
      <c r="X572" s="2"/>
      <c r="Y572" s="201"/>
      <c r="AL572" s="2"/>
      <c r="AM572" s="2"/>
      <c r="AN572" s="2"/>
      <c r="AO572" s="2"/>
      <c r="AP572" s="2"/>
      <c r="AQ572" s="2"/>
      <c r="AR572" s="2"/>
      <c r="AS572" s="2"/>
      <c r="AT572" s="201"/>
      <c r="AU572" s="2"/>
      <c r="AV572" s="2"/>
      <c r="AW572" s="2"/>
      <c r="AX572" s="2"/>
      <c r="AY572" s="2"/>
      <c r="AZ572" s="2"/>
      <c r="BA572" s="2"/>
      <c r="BB572" s="2"/>
      <c r="BC572" s="2"/>
      <c r="BD572" s="2"/>
      <c r="BE572" s="2"/>
      <c r="BF572" s="2"/>
      <c r="BG572" s="2"/>
      <c r="BH572" s="2"/>
      <c r="BI572" s="2"/>
      <c r="BJ572" s="2"/>
      <c r="BK572" s="2"/>
      <c r="BL572" s="2"/>
      <c r="BM572" s="2"/>
      <c r="BN572" s="2"/>
    </row>
    <row r="573" spans="4:66" customFormat="1" x14ac:dyDescent="0.3">
      <c r="D573" s="201"/>
      <c r="E573" s="201"/>
      <c r="F573" s="2"/>
      <c r="G573" s="201"/>
      <c r="H573" s="2"/>
      <c r="I573" s="201"/>
      <c r="J573" s="2"/>
      <c r="K573" s="201"/>
      <c r="L573" s="201"/>
      <c r="M573" s="2"/>
      <c r="N573" s="201"/>
      <c r="O573" s="2"/>
      <c r="P573" s="201"/>
      <c r="Q573" s="2"/>
      <c r="R573" s="2"/>
      <c r="S573" s="201"/>
      <c r="T573" s="2"/>
      <c r="U573" s="201"/>
      <c r="V573" s="233"/>
      <c r="W573" s="201"/>
      <c r="X573" s="2"/>
      <c r="Y573" s="201"/>
      <c r="AL573" s="2"/>
      <c r="AM573" s="2"/>
      <c r="AN573" s="2"/>
      <c r="AO573" s="2"/>
      <c r="AP573" s="2"/>
      <c r="AQ573" s="2"/>
      <c r="AR573" s="2"/>
      <c r="AS573" s="2"/>
      <c r="AT573" s="201"/>
      <c r="AU573" s="2"/>
      <c r="AV573" s="2"/>
      <c r="AW573" s="2"/>
      <c r="AX573" s="2"/>
      <c r="AY573" s="2"/>
      <c r="AZ573" s="2"/>
      <c r="BA573" s="2"/>
      <c r="BB573" s="2"/>
      <c r="BC573" s="2"/>
      <c r="BD573" s="2"/>
      <c r="BE573" s="2"/>
      <c r="BF573" s="2"/>
      <c r="BG573" s="2"/>
      <c r="BH573" s="2"/>
      <c r="BI573" s="2"/>
      <c r="BJ573" s="2"/>
      <c r="BK573" s="2"/>
      <c r="BL573" s="2"/>
      <c r="BM573" s="2"/>
      <c r="BN573" s="2"/>
    </row>
    <row r="574" spans="4:66" customFormat="1" x14ac:dyDescent="0.3">
      <c r="D574" s="201"/>
      <c r="E574" s="201"/>
      <c r="F574" s="2"/>
      <c r="G574" s="201"/>
      <c r="H574" s="2"/>
      <c r="I574" s="201"/>
      <c r="J574" s="2"/>
      <c r="K574" s="201"/>
      <c r="L574" s="201"/>
      <c r="M574" s="2"/>
      <c r="N574" s="201"/>
      <c r="O574" s="2"/>
      <c r="P574" s="201"/>
      <c r="Q574" s="2"/>
      <c r="R574" s="2"/>
      <c r="S574" s="201"/>
      <c r="T574" s="2"/>
      <c r="U574" s="201"/>
      <c r="V574" s="233"/>
      <c r="W574" s="201"/>
      <c r="X574" s="2"/>
      <c r="Y574" s="201"/>
      <c r="AL574" s="2"/>
      <c r="AM574" s="2"/>
      <c r="AN574" s="2"/>
      <c r="AO574" s="2"/>
      <c r="AP574" s="2"/>
      <c r="AQ574" s="2"/>
      <c r="AR574" s="2"/>
      <c r="AS574" s="2"/>
      <c r="AT574" s="201"/>
      <c r="AU574" s="2"/>
      <c r="AV574" s="2"/>
      <c r="AW574" s="2"/>
      <c r="AX574" s="2"/>
      <c r="AY574" s="2"/>
      <c r="AZ574" s="2"/>
      <c r="BA574" s="2"/>
      <c r="BB574" s="2"/>
      <c r="BC574" s="2"/>
      <c r="BD574" s="2"/>
      <c r="BE574" s="2"/>
      <c r="BF574" s="2"/>
      <c r="BG574" s="2"/>
      <c r="BH574" s="2"/>
      <c r="BI574" s="2"/>
      <c r="BJ574" s="2"/>
      <c r="BK574" s="2"/>
      <c r="BL574" s="2"/>
      <c r="BM574" s="2"/>
      <c r="BN574" s="2"/>
    </row>
    <row r="575" spans="4:66" customFormat="1" x14ac:dyDescent="0.3">
      <c r="D575" s="201"/>
      <c r="E575" s="201"/>
      <c r="F575" s="2"/>
      <c r="G575" s="201"/>
      <c r="H575" s="2"/>
      <c r="I575" s="201"/>
      <c r="J575" s="2"/>
      <c r="K575" s="201"/>
      <c r="L575" s="201"/>
      <c r="M575" s="2"/>
      <c r="N575" s="201"/>
      <c r="O575" s="2"/>
      <c r="P575" s="201"/>
      <c r="Q575" s="2"/>
      <c r="R575" s="2"/>
      <c r="S575" s="201"/>
      <c r="T575" s="2"/>
      <c r="U575" s="201"/>
      <c r="V575" s="233"/>
      <c r="W575" s="201"/>
      <c r="X575" s="2"/>
      <c r="Y575" s="201"/>
      <c r="AL575" s="2"/>
      <c r="AM575" s="2"/>
      <c r="AN575" s="2"/>
      <c r="AO575" s="2"/>
      <c r="AP575" s="2"/>
      <c r="AQ575" s="2"/>
      <c r="AR575" s="2"/>
      <c r="AS575" s="2"/>
      <c r="AT575" s="201"/>
      <c r="AU575" s="2"/>
      <c r="AV575" s="2"/>
      <c r="AW575" s="2"/>
      <c r="AX575" s="2"/>
      <c r="AY575" s="2"/>
      <c r="AZ575" s="2"/>
      <c r="BA575" s="2"/>
      <c r="BB575" s="2"/>
      <c r="BC575" s="2"/>
      <c r="BD575" s="2"/>
      <c r="BE575" s="2"/>
      <c r="BF575" s="2"/>
      <c r="BG575" s="2"/>
      <c r="BH575" s="2"/>
      <c r="BI575" s="2"/>
      <c r="BJ575" s="2"/>
      <c r="BK575" s="2"/>
      <c r="BL575" s="2"/>
      <c r="BM575" s="2"/>
      <c r="BN575" s="2"/>
    </row>
    <row r="576" spans="4:66" customFormat="1" x14ac:dyDescent="0.3">
      <c r="D576" s="201"/>
      <c r="E576" s="201"/>
      <c r="F576" s="2"/>
      <c r="G576" s="201"/>
      <c r="H576" s="2"/>
      <c r="I576" s="201"/>
      <c r="J576" s="2"/>
      <c r="K576" s="201"/>
      <c r="L576" s="201"/>
      <c r="M576" s="2"/>
      <c r="N576" s="201"/>
      <c r="O576" s="2"/>
      <c r="P576" s="201"/>
      <c r="Q576" s="2"/>
      <c r="R576" s="2"/>
      <c r="S576" s="201"/>
      <c r="T576" s="2"/>
      <c r="U576" s="201"/>
      <c r="V576" s="233"/>
      <c r="W576" s="201"/>
      <c r="X576" s="2"/>
      <c r="Y576" s="201"/>
      <c r="AL576" s="2"/>
      <c r="AM576" s="2"/>
      <c r="AN576" s="2"/>
      <c r="AO576" s="2"/>
      <c r="AP576" s="2"/>
      <c r="AQ576" s="2"/>
      <c r="AR576" s="2"/>
      <c r="AS576" s="2"/>
      <c r="AT576" s="201"/>
      <c r="AU576" s="2"/>
      <c r="AV576" s="2"/>
      <c r="AW576" s="2"/>
      <c r="AX576" s="2"/>
      <c r="AY576" s="2"/>
      <c r="AZ576" s="2"/>
      <c r="BA576" s="2"/>
      <c r="BB576" s="2"/>
      <c r="BC576" s="2"/>
      <c r="BD576" s="2"/>
      <c r="BE576" s="2"/>
      <c r="BF576" s="2"/>
      <c r="BG576" s="2"/>
      <c r="BH576" s="2"/>
      <c r="BI576" s="2"/>
      <c r="BJ576" s="2"/>
      <c r="BK576" s="2"/>
      <c r="BL576" s="2"/>
      <c r="BM576" s="2"/>
      <c r="BN576" s="2"/>
    </row>
    <row r="577" spans="4:66" customFormat="1" x14ac:dyDescent="0.3">
      <c r="D577" s="201"/>
      <c r="E577" s="201"/>
      <c r="F577" s="2"/>
      <c r="G577" s="201"/>
      <c r="H577" s="2"/>
      <c r="I577" s="201"/>
      <c r="J577" s="2"/>
      <c r="K577" s="201"/>
      <c r="L577" s="201"/>
      <c r="M577" s="2"/>
      <c r="N577" s="201"/>
      <c r="O577" s="2"/>
      <c r="P577" s="201"/>
      <c r="Q577" s="2"/>
      <c r="R577" s="2"/>
      <c r="S577" s="201"/>
      <c r="T577" s="2"/>
      <c r="U577" s="201"/>
      <c r="V577" s="233"/>
      <c r="W577" s="201"/>
      <c r="X577" s="2"/>
      <c r="Y577" s="201"/>
      <c r="AL577" s="2"/>
      <c r="AM577" s="2"/>
      <c r="AN577" s="2"/>
      <c r="AO577" s="2"/>
      <c r="AP577" s="2"/>
      <c r="AQ577" s="2"/>
      <c r="AR577" s="2"/>
      <c r="AS577" s="2"/>
      <c r="AT577" s="201"/>
      <c r="AU577" s="2"/>
      <c r="AV577" s="2"/>
      <c r="AW577" s="2"/>
      <c r="AX577" s="2"/>
      <c r="AY577" s="2"/>
      <c r="AZ577" s="2"/>
      <c r="BA577" s="2"/>
      <c r="BB577" s="2"/>
      <c r="BC577" s="2"/>
      <c r="BD577" s="2"/>
      <c r="BE577" s="2"/>
      <c r="BF577" s="2"/>
      <c r="BG577" s="2"/>
      <c r="BH577" s="2"/>
      <c r="BI577" s="2"/>
      <c r="BJ577" s="2"/>
      <c r="BK577" s="2"/>
      <c r="BL577" s="2"/>
      <c r="BM577" s="2"/>
      <c r="BN577" s="2"/>
    </row>
    <row r="578" spans="4:66" customFormat="1" x14ac:dyDescent="0.3">
      <c r="D578" s="201"/>
      <c r="E578" s="201"/>
      <c r="F578" s="2"/>
      <c r="G578" s="201"/>
      <c r="H578" s="2"/>
      <c r="I578" s="201"/>
      <c r="J578" s="2"/>
      <c r="K578" s="201"/>
      <c r="L578" s="201"/>
      <c r="M578" s="2"/>
      <c r="N578" s="201"/>
      <c r="O578" s="2"/>
      <c r="P578" s="201"/>
      <c r="Q578" s="2"/>
      <c r="R578" s="2"/>
      <c r="S578" s="201"/>
      <c r="T578" s="2"/>
      <c r="U578" s="201"/>
      <c r="V578" s="233"/>
      <c r="W578" s="201"/>
      <c r="X578" s="2"/>
      <c r="Y578" s="201"/>
      <c r="AL578" s="2"/>
      <c r="AM578" s="2"/>
      <c r="AN578" s="2"/>
      <c r="AO578" s="2"/>
      <c r="AP578" s="2"/>
      <c r="AQ578" s="2"/>
      <c r="AR578" s="2"/>
      <c r="AS578" s="2"/>
      <c r="AT578" s="201"/>
      <c r="AU578" s="2"/>
      <c r="AV578" s="2"/>
      <c r="AW578" s="2"/>
      <c r="AX578" s="2"/>
      <c r="AY578" s="2"/>
      <c r="AZ578" s="2"/>
      <c r="BA578" s="2"/>
      <c r="BB578" s="2"/>
      <c r="BC578" s="2"/>
      <c r="BD578" s="2"/>
      <c r="BE578" s="2"/>
      <c r="BF578" s="2"/>
      <c r="BG578" s="2"/>
      <c r="BH578" s="2"/>
      <c r="BI578" s="2"/>
      <c r="BJ578" s="2"/>
      <c r="BK578" s="2"/>
      <c r="BL578" s="2"/>
      <c r="BM578" s="2"/>
      <c r="BN578" s="2"/>
    </row>
    <row r="579" spans="4:66" customFormat="1" x14ac:dyDescent="0.3">
      <c r="D579" s="201"/>
      <c r="E579" s="201"/>
      <c r="F579" s="2"/>
      <c r="G579" s="201"/>
      <c r="H579" s="2"/>
      <c r="I579" s="201"/>
      <c r="J579" s="2"/>
      <c r="K579" s="201"/>
      <c r="L579" s="201"/>
      <c r="M579" s="2"/>
      <c r="N579" s="201"/>
      <c r="O579" s="2"/>
      <c r="P579" s="201"/>
      <c r="Q579" s="2"/>
      <c r="R579" s="2"/>
      <c r="S579" s="201"/>
      <c r="T579" s="2"/>
      <c r="U579" s="201"/>
      <c r="V579" s="233"/>
      <c r="W579" s="201"/>
      <c r="X579" s="2"/>
      <c r="Y579" s="201"/>
      <c r="AL579" s="2"/>
      <c r="AM579" s="2"/>
      <c r="AN579" s="2"/>
      <c r="AO579" s="2"/>
      <c r="AP579" s="2"/>
      <c r="AQ579" s="2"/>
      <c r="AR579" s="2"/>
      <c r="AS579" s="2"/>
      <c r="AT579" s="201"/>
      <c r="AU579" s="2"/>
      <c r="AV579" s="2"/>
      <c r="AW579" s="2"/>
      <c r="AX579" s="2"/>
      <c r="AY579" s="2"/>
      <c r="AZ579" s="2"/>
      <c r="BA579" s="2"/>
      <c r="BB579" s="2"/>
      <c r="BC579" s="2"/>
      <c r="BD579" s="2"/>
      <c r="BE579" s="2"/>
      <c r="BF579" s="2"/>
      <c r="BG579" s="2"/>
      <c r="BH579" s="2"/>
      <c r="BI579" s="2"/>
      <c r="BJ579" s="2"/>
      <c r="BK579" s="2"/>
      <c r="BL579" s="2"/>
      <c r="BM579" s="2"/>
      <c r="BN579" s="2"/>
    </row>
    <row r="580" spans="4:66" customFormat="1" x14ac:dyDescent="0.3">
      <c r="D580" s="201"/>
      <c r="E580" s="201"/>
      <c r="F580" s="2"/>
      <c r="G580" s="201"/>
      <c r="H580" s="2"/>
      <c r="I580" s="201"/>
      <c r="J580" s="2"/>
      <c r="K580" s="201"/>
      <c r="L580" s="201"/>
      <c r="M580" s="2"/>
      <c r="N580" s="201"/>
      <c r="O580" s="2"/>
      <c r="P580" s="201"/>
      <c r="Q580" s="2"/>
      <c r="R580" s="2"/>
      <c r="S580" s="201"/>
      <c r="T580" s="2"/>
      <c r="U580" s="201"/>
      <c r="V580" s="233"/>
      <c r="W580" s="201"/>
      <c r="X580" s="2"/>
      <c r="Y580" s="201"/>
      <c r="AL580" s="2"/>
      <c r="AM580" s="2"/>
      <c r="AN580" s="2"/>
      <c r="AO580" s="2"/>
      <c r="AP580" s="2"/>
      <c r="AQ580" s="2"/>
      <c r="AR580" s="2"/>
      <c r="AS580" s="2"/>
      <c r="AT580" s="201"/>
      <c r="AU580" s="2"/>
      <c r="AV580" s="2"/>
      <c r="AW580" s="2"/>
      <c r="AX580" s="2"/>
      <c r="AY580" s="2"/>
      <c r="AZ580" s="2"/>
      <c r="BA580" s="2"/>
      <c r="BB580" s="2"/>
      <c r="BC580" s="2"/>
      <c r="BD580" s="2"/>
      <c r="BE580" s="2"/>
      <c r="BF580" s="2"/>
      <c r="BG580" s="2"/>
      <c r="BH580" s="2"/>
      <c r="BI580" s="2"/>
      <c r="BJ580" s="2"/>
      <c r="BK580" s="2"/>
      <c r="BL580" s="2"/>
      <c r="BM580" s="2"/>
      <c r="BN580" s="2"/>
    </row>
    <row r="581" spans="4:66" customFormat="1" x14ac:dyDescent="0.3">
      <c r="D581" s="201"/>
      <c r="E581" s="201"/>
      <c r="F581" s="2"/>
      <c r="G581" s="201"/>
      <c r="H581" s="2"/>
      <c r="I581" s="201"/>
      <c r="J581" s="2"/>
      <c r="K581" s="201"/>
      <c r="L581" s="201"/>
      <c r="M581" s="2"/>
      <c r="N581" s="201"/>
      <c r="O581" s="2"/>
      <c r="P581" s="201"/>
      <c r="Q581" s="2"/>
      <c r="R581" s="2"/>
      <c r="S581" s="201"/>
      <c r="T581" s="2"/>
      <c r="U581" s="201"/>
      <c r="V581" s="233"/>
      <c r="W581" s="201"/>
      <c r="X581" s="2"/>
      <c r="Y581" s="201"/>
      <c r="AL581" s="2"/>
      <c r="AM581" s="2"/>
      <c r="AN581" s="2"/>
      <c r="AO581" s="2"/>
      <c r="AP581" s="2"/>
      <c r="AQ581" s="2"/>
      <c r="AR581" s="2"/>
      <c r="AS581" s="2"/>
      <c r="AT581" s="201"/>
      <c r="AU581" s="2"/>
      <c r="AV581" s="2"/>
      <c r="AW581" s="2"/>
      <c r="AX581" s="2"/>
      <c r="AY581" s="2"/>
      <c r="AZ581" s="2"/>
      <c r="BA581" s="2"/>
      <c r="BB581" s="2"/>
      <c r="BC581" s="2"/>
      <c r="BD581" s="2"/>
      <c r="BE581" s="2"/>
      <c r="BF581" s="2"/>
      <c r="BG581" s="2"/>
      <c r="BH581" s="2"/>
      <c r="BI581" s="2"/>
      <c r="BJ581" s="2"/>
      <c r="BK581" s="2"/>
      <c r="BL581" s="2"/>
      <c r="BM581" s="2"/>
      <c r="BN581" s="2"/>
    </row>
    <row r="582" spans="4:66" customFormat="1" x14ac:dyDescent="0.3">
      <c r="D582" s="201"/>
      <c r="E582" s="201"/>
      <c r="F582" s="2"/>
      <c r="G582" s="201"/>
      <c r="H582" s="2"/>
      <c r="I582" s="201"/>
      <c r="J582" s="2"/>
      <c r="K582" s="201"/>
      <c r="L582" s="201"/>
      <c r="M582" s="2"/>
      <c r="N582" s="201"/>
      <c r="O582" s="2"/>
      <c r="P582" s="201"/>
      <c r="Q582" s="2"/>
      <c r="R582" s="2"/>
      <c r="S582" s="201"/>
      <c r="T582" s="2"/>
      <c r="U582" s="201"/>
      <c r="V582" s="233"/>
      <c r="W582" s="201"/>
      <c r="X582" s="2"/>
      <c r="Y582" s="201"/>
      <c r="AL582" s="2"/>
      <c r="AM582" s="2"/>
      <c r="AN582" s="2"/>
      <c r="AO582" s="2"/>
      <c r="AP582" s="2"/>
      <c r="AQ582" s="2"/>
      <c r="AR582" s="2"/>
      <c r="AS582" s="2"/>
      <c r="AT582" s="201"/>
      <c r="AU582" s="2"/>
      <c r="AV582" s="2"/>
      <c r="AW582" s="2"/>
      <c r="AX582" s="2"/>
      <c r="AY582" s="2"/>
      <c r="AZ582" s="2"/>
      <c r="BA582" s="2"/>
      <c r="BB582" s="2"/>
      <c r="BC582" s="2"/>
      <c r="BD582" s="2"/>
      <c r="BE582" s="2"/>
      <c r="BF582" s="2"/>
      <c r="BG582" s="2"/>
      <c r="BH582" s="2"/>
      <c r="BI582" s="2"/>
      <c r="BJ582" s="2"/>
      <c r="BK582" s="2"/>
      <c r="BL582" s="2"/>
      <c r="BM582" s="2"/>
      <c r="BN582" s="2"/>
    </row>
    <row r="583" spans="4:66" customFormat="1" x14ac:dyDescent="0.3">
      <c r="D583" s="201"/>
      <c r="E583" s="201"/>
      <c r="F583" s="2"/>
      <c r="G583" s="201"/>
      <c r="H583" s="2"/>
      <c r="I583" s="201"/>
      <c r="J583" s="2"/>
      <c r="K583" s="201"/>
      <c r="L583" s="201"/>
      <c r="M583" s="2"/>
      <c r="N583" s="201"/>
      <c r="O583" s="2"/>
      <c r="P583" s="201"/>
      <c r="Q583" s="2"/>
      <c r="R583" s="2"/>
      <c r="S583" s="201"/>
      <c r="T583" s="2"/>
      <c r="U583" s="201"/>
      <c r="V583" s="233"/>
      <c r="W583" s="201"/>
      <c r="X583" s="2"/>
      <c r="Y583" s="201"/>
      <c r="AL583" s="2"/>
      <c r="AM583" s="2"/>
      <c r="AN583" s="2"/>
      <c r="AO583" s="2"/>
      <c r="AP583" s="2"/>
      <c r="AQ583" s="2"/>
      <c r="AR583" s="2"/>
      <c r="AS583" s="2"/>
      <c r="AT583" s="201"/>
      <c r="AU583" s="2"/>
      <c r="AV583" s="2"/>
      <c r="AW583" s="2"/>
      <c r="AX583" s="2"/>
      <c r="AY583" s="2"/>
      <c r="AZ583" s="2"/>
      <c r="BA583" s="2"/>
      <c r="BB583" s="2"/>
      <c r="BC583" s="2"/>
      <c r="BD583" s="2"/>
      <c r="BE583" s="2"/>
      <c r="BF583" s="2"/>
      <c r="BG583" s="2"/>
      <c r="BH583" s="2"/>
      <c r="BI583" s="2"/>
      <c r="BJ583" s="2"/>
      <c r="BK583" s="2"/>
      <c r="BL583" s="2"/>
      <c r="BM583" s="2"/>
      <c r="BN583" s="2"/>
    </row>
    <row r="584" spans="4:66" customFormat="1" x14ac:dyDescent="0.3">
      <c r="D584" s="201"/>
      <c r="E584" s="201"/>
      <c r="F584" s="2"/>
      <c r="G584" s="201"/>
      <c r="H584" s="2"/>
      <c r="I584" s="201"/>
      <c r="J584" s="2"/>
      <c r="K584" s="201"/>
      <c r="L584" s="201"/>
      <c r="M584" s="2"/>
      <c r="N584" s="201"/>
      <c r="O584" s="2"/>
      <c r="P584" s="201"/>
      <c r="Q584" s="2"/>
      <c r="R584" s="2"/>
      <c r="S584" s="201"/>
      <c r="T584" s="2"/>
      <c r="U584" s="201"/>
      <c r="V584" s="233"/>
      <c r="W584" s="201"/>
      <c r="X584" s="2"/>
      <c r="Y584" s="201"/>
      <c r="AL584" s="2"/>
      <c r="AM584" s="2"/>
      <c r="AN584" s="2"/>
      <c r="AO584" s="2"/>
      <c r="AP584" s="2"/>
      <c r="AQ584" s="2"/>
      <c r="AR584" s="2"/>
      <c r="AS584" s="2"/>
      <c r="AT584" s="201"/>
      <c r="AU584" s="2"/>
      <c r="AV584" s="2"/>
      <c r="AW584" s="2"/>
      <c r="AX584" s="2"/>
      <c r="AY584" s="2"/>
      <c r="AZ584" s="2"/>
      <c r="BA584" s="2"/>
      <c r="BB584" s="2"/>
      <c r="BC584" s="2"/>
      <c r="BD584" s="2"/>
      <c r="BE584" s="2"/>
      <c r="BF584" s="2"/>
      <c r="BG584" s="2"/>
      <c r="BH584" s="2"/>
      <c r="BI584" s="2"/>
      <c r="BJ584" s="2"/>
      <c r="BK584" s="2"/>
      <c r="BL584" s="2"/>
      <c r="BM584" s="2"/>
      <c r="BN584" s="2"/>
    </row>
    <row r="585" spans="4:66" customFormat="1" x14ac:dyDescent="0.3">
      <c r="D585" s="201"/>
      <c r="E585" s="201"/>
      <c r="F585" s="2"/>
      <c r="G585" s="201"/>
      <c r="H585" s="2"/>
      <c r="I585" s="201"/>
      <c r="J585" s="2"/>
      <c r="K585" s="201"/>
      <c r="L585" s="201"/>
      <c r="M585" s="2"/>
      <c r="N585" s="201"/>
      <c r="O585" s="2"/>
      <c r="P585" s="201"/>
      <c r="Q585" s="2"/>
      <c r="R585" s="2"/>
      <c r="S585" s="201"/>
      <c r="T585" s="2"/>
      <c r="U585" s="201"/>
      <c r="V585" s="233"/>
      <c r="W585" s="201"/>
      <c r="X585" s="2"/>
      <c r="Y585" s="201"/>
      <c r="AL585" s="2"/>
      <c r="AM585" s="2"/>
      <c r="AN585" s="2"/>
      <c r="AO585" s="2"/>
      <c r="AP585" s="2"/>
      <c r="AQ585" s="2"/>
      <c r="AR585" s="2"/>
      <c r="AS585" s="2"/>
      <c r="AT585" s="201"/>
      <c r="AU585" s="2"/>
      <c r="AV585" s="2"/>
      <c r="AW585" s="2"/>
      <c r="AX585" s="2"/>
      <c r="AY585" s="2"/>
      <c r="AZ585" s="2"/>
      <c r="BA585" s="2"/>
      <c r="BB585" s="2"/>
      <c r="BC585" s="2"/>
      <c r="BD585" s="2"/>
      <c r="BE585" s="2"/>
      <c r="BF585" s="2"/>
      <c r="BG585" s="2"/>
      <c r="BH585" s="2"/>
      <c r="BI585" s="2"/>
      <c r="BJ585" s="2"/>
      <c r="BK585" s="2"/>
      <c r="BL585" s="2"/>
      <c r="BM585" s="2"/>
      <c r="BN585" s="2"/>
    </row>
    <row r="586" spans="4:66" customFormat="1" x14ac:dyDescent="0.3">
      <c r="D586" s="201"/>
      <c r="E586" s="201"/>
      <c r="F586" s="2"/>
      <c r="G586" s="201"/>
      <c r="H586" s="2"/>
      <c r="I586" s="201"/>
      <c r="J586" s="2"/>
      <c r="K586" s="201"/>
      <c r="L586" s="201"/>
      <c r="M586" s="2"/>
      <c r="N586" s="201"/>
      <c r="O586" s="2"/>
      <c r="P586" s="201"/>
      <c r="Q586" s="2"/>
      <c r="R586" s="2"/>
      <c r="S586" s="201"/>
      <c r="T586" s="2"/>
      <c r="U586" s="201"/>
      <c r="V586" s="233"/>
      <c r="W586" s="201"/>
      <c r="X586" s="2"/>
      <c r="Y586" s="201"/>
      <c r="AL586" s="2"/>
      <c r="AM586" s="2"/>
      <c r="AN586" s="2"/>
      <c r="AO586" s="2"/>
      <c r="AP586" s="2"/>
      <c r="AQ586" s="2"/>
      <c r="AR586" s="2"/>
      <c r="AS586" s="2"/>
      <c r="AT586" s="201"/>
      <c r="AU586" s="2"/>
      <c r="AV586" s="2"/>
      <c r="AW586" s="2"/>
      <c r="AX586" s="2"/>
      <c r="AY586" s="2"/>
      <c r="AZ586" s="2"/>
      <c r="BA586" s="2"/>
      <c r="BB586" s="2"/>
      <c r="BC586" s="2"/>
      <c r="BD586" s="2"/>
      <c r="BE586" s="2"/>
      <c r="BF586" s="2"/>
      <c r="BG586" s="2"/>
      <c r="BH586" s="2"/>
      <c r="BI586" s="2"/>
      <c r="BJ586" s="2"/>
      <c r="BK586" s="2"/>
      <c r="BL586" s="2"/>
      <c r="BM586" s="2"/>
      <c r="BN586" s="2"/>
    </row>
    <row r="587" spans="4:66" customFormat="1" x14ac:dyDescent="0.3">
      <c r="D587" s="201"/>
      <c r="E587" s="201"/>
      <c r="F587" s="2"/>
      <c r="G587" s="201"/>
      <c r="H587" s="2"/>
      <c r="I587" s="201"/>
      <c r="J587" s="2"/>
      <c r="K587" s="201"/>
      <c r="L587" s="201"/>
      <c r="M587" s="2"/>
      <c r="N587" s="201"/>
      <c r="O587" s="2"/>
      <c r="P587" s="201"/>
      <c r="Q587" s="2"/>
      <c r="R587" s="2"/>
      <c r="S587" s="201"/>
      <c r="T587" s="2"/>
      <c r="U587" s="201"/>
      <c r="V587" s="233"/>
      <c r="W587" s="201"/>
      <c r="X587" s="2"/>
      <c r="Y587" s="201"/>
      <c r="AL587" s="2"/>
      <c r="AM587" s="2"/>
      <c r="AN587" s="2"/>
      <c r="AO587" s="2"/>
      <c r="AP587" s="2"/>
      <c r="AQ587" s="2"/>
      <c r="AR587" s="2"/>
      <c r="AS587" s="2"/>
      <c r="AT587" s="201"/>
      <c r="AU587" s="2"/>
      <c r="AV587" s="2"/>
      <c r="AW587" s="2"/>
      <c r="AX587" s="2"/>
      <c r="AY587" s="2"/>
      <c r="AZ587" s="2"/>
      <c r="BA587" s="2"/>
      <c r="BB587" s="2"/>
      <c r="BC587" s="2"/>
      <c r="BD587" s="2"/>
      <c r="BE587" s="2"/>
      <c r="BF587" s="2"/>
      <c r="BG587" s="2"/>
      <c r="BH587" s="2"/>
      <c r="BI587" s="2"/>
      <c r="BJ587" s="2"/>
      <c r="BK587" s="2"/>
      <c r="BL587" s="2"/>
      <c r="BM587" s="2"/>
      <c r="BN587" s="2"/>
    </row>
    <row r="588" spans="4:66" customFormat="1" x14ac:dyDescent="0.3">
      <c r="D588" s="201"/>
      <c r="E588" s="201"/>
      <c r="F588" s="2"/>
      <c r="G588" s="201"/>
      <c r="H588" s="2"/>
      <c r="I588" s="201"/>
      <c r="J588" s="2"/>
      <c r="K588" s="201"/>
      <c r="L588" s="201"/>
      <c r="M588" s="2"/>
      <c r="N588" s="201"/>
      <c r="O588" s="2"/>
      <c r="P588" s="201"/>
      <c r="Q588" s="2"/>
      <c r="R588" s="2"/>
      <c r="S588" s="201"/>
      <c r="T588" s="2"/>
      <c r="U588" s="201"/>
      <c r="V588" s="233"/>
      <c r="W588" s="201"/>
      <c r="X588" s="2"/>
      <c r="Y588" s="201"/>
      <c r="AL588" s="2"/>
      <c r="AM588" s="2"/>
      <c r="AN588" s="2"/>
      <c r="AO588" s="2"/>
      <c r="AP588" s="2"/>
      <c r="AQ588" s="2"/>
      <c r="AR588" s="2"/>
      <c r="AS588" s="2"/>
      <c r="AT588" s="201"/>
      <c r="AU588" s="2"/>
      <c r="AV588" s="2"/>
      <c r="AW588" s="2"/>
      <c r="AX588" s="2"/>
      <c r="AY588" s="2"/>
      <c r="AZ588" s="2"/>
      <c r="BA588" s="2"/>
      <c r="BB588" s="2"/>
      <c r="BC588" s="2"/>
      <c r="BD588" s="2"/>
      <c r="BE588" s="2"/>
      <c r="BF588" s="2"/>
      <c r="BG588" s="2"/>
      <c r="BH588" s="2"/>
      <c r="BI588" s="2"/>
      <c r="BJ588" s="2"/>
      <c r="BK588" s="2"/>
      <c r="BL588" s="2"/>
      <c r="BM588" s="2"/>
      <c r="BN588" s="2"/>
    </row>
    <row r="589" spans="4:66" customFormat="1" x14ac:dyDescent="0.3">
      <c r="D589" s="201"/>
      <c r="E589" s="201"/>
      <c r="F589" s="2"/>
      <c r="G589" s="201"/>
      <c r="H589" s="2"/>
      <c r="I589" s="201"/>
      <c r="J589" s="2"/>
      <c r="K589" s="201"/>
      <c r="L589" s="201"/>
      <c r="M589" s="2"/>
      <c r="N589" s="201"/>
      <c r="O589" s="2"/>
      <c r="P589" s="201"/>
      <c r="Q589" s="2"/>
      <c r="R589" s="2"/>
      <c r="S589" s="201"/>
      <c r="T589" s="2"/>
      <c r="U589" s="201"/>
      <c r="V589" s="233"/>
      <c r="W589" s="201"/>
      <c r="X589" s="2"/>
      <c r="Y589" s="201"/>
      <c r="AL589" s="2"/>
      <c r="AM589" s="2"/>
      <c r="AN589" s="2"/>
      <c r="AO589" s="2"/>
      <c r="AP589" s="2"/>
      <c r="AQ589" s="2"/>
      <c r="AR589" s="2"/>
      <c r="AS589" s="2"/>
      <c r="AT589" s="201"/>
      <c r="AU589" s="2"/>
      <c r="AV589" s="2"/>
      <c r="AW589" s="2"/>
      <c r="AX589" s="2"/>
      <c r="AY589" s="2"/>
      <c r="AZ589" s="2"/>
      <c r="BA589" s="2"/>
      <c r="BB589" s="2"/>
      <c r="BC589" s="2"/>
      <c r="BD589" s="2"/>
      <c r="BE589" s="2"/>
      <c r="BF589" s="2"/>
      <c r="BG589" s="2"/>
      <c r="BH589" s="2"/>
      <c r="BI589" s="2"/>
      <c r="BJ589" s="2"/>
      <c r="BK589" s="2"/>
      <c r="BL589" s="2"/>
      <c r="BM589" s="2"/>
      <c r="BN589" s="2"/>
    </row>
    <row r="590" spans="4:66" customFormat="1" x14ac:dyDescent="0.3">
      <c r="D590" s="201"/>
      <c r="E590" s="201"/>
      <c r="F590" s="2"/>
      <c r="G590" s="201"/>
      <c r="H590" s="2"/>
      <c r="I590" s="201"/>
      <c r="J590" s="2"/>
      <c r="K590" s="201"/>
      <c r="L590" s="201"/>
      <c r="M590" s="2"/>
      <c r="N590" s="201"/>
      <c r="O590" s="2"/>
      <c r="P590" s="201"/>
      <c r="Q590" s="2"/>
      <c r="R590" s="2"/>
      <c r="S590" s="201"/>
      <c r="T590" s="2"/>
      <c r="U590" s="201"/>
      <c r="V590" s="233"/>
      <c r="W590" s="201"/>
      <c r="X590" s="2"/>
      <c r="Y590" s="201"/>
      <c r="AL590" s="2"/>
      <c r="AM590" s="2"/>
      <c r="AN590" s="2"/>
      <c r="AO590" s="2"/>
      <c r="AP590" s="2"/>
      <c r="AQ590" s="2"/>
      <c r="AR590" s="2"/>
      <c r="AS590" s="2"/>
      <c r="AT590" s="201"/>
      <c r="AU590" s="2"/>
      <c r="AV590" s="2"/>
      <c r="AW590" s="2"/>
      <c r="AX590" s="2"/>
      <c r="AY590" s="2"/>
      <c r="AZ590" s="2"/>
      <c r="BA590" s="2"/>
      <c r="BB590" s="2"/>
      <c r="BC590" s="2"/>
      <c r="BD590" s="2"/>
      <c r="BE590" s="2"/>
      <c r="BF590" s="2"/>
      <c r="BG590" s="2"/>
      <c r="BH590" s="2"/>
      <c r="BI590" s="2"/>
      <c r="BJ590" s="2"/>
      <c r="BK590" s="2"/>
      <c r="BL590" s="2"/>
      <c r="BM590" s="2"/>
      <c r="BN590" s="2"/>
    </row>
    <row r="591" spans="4:66" customFormat="1" x14ac:dyDescent="0.3">
      <c r="D591" s="201"/>
      <c r="E591" s="201"/>
      <c r="F591" s="2"/>
      <c r="G591" s="201"/>
      <c r="H591" s="2"/>
      <c r="I591" s="201"/>
      <c r="J591" s="2"/>
      <c r="K591" s="201"/>
      <c r="L591" s="201"/>
      <c r="M591" s="2"/>
      <c r="N591" s="201"/>
      <c r="O591" s="2"/>
      <c r="P591" s="201"/>
      <c r="Q591" s="2"/>
      <c r="R591" s="2"/>
      <c r="S591" s="201"/>
      <c r="T591" s="2"/>
      <c r="U591" s="201"/>
      <c r="V591" s="233"/>
      <c r="W591" s="201"/>
      <c r="X591" s="2"/>
      <c r="Y591" s="201"/>
      <c r="AL591" s="2"/>
      <c r="AM591" s="2"/>
      <c r="AN591" s="2"/>
      <c r="AO591" s="2"/>
      <c r="AP591" s="2"/>
      <c r="AQ591" s="2"/>
      <c r="AR591" s="2"/>
      <c r="AS591" s="2"/>
      <c r="AT591" s="201"/>
      <c r="AU591" s="2"/>
      <c r="AV591" s="2"/>
      <c r="AW591" s="2"/>
      <c r="AX591" s="2"/>
      <c r="AY591" s="2"/>
      <c r="AZ591" s="2"/>
      <c r="BA591" s="2"/>
      <c r="BB591" s="2"/>
      <c r="BC591" s="2"/>
      <c r="BD591" s="2"/>
      <c r="BE591" s="2"/>
      <c r="BF591" s="2"/>
      <c r="BG591" s="2"/>
      <c r="BH591" s="2"/>
      <c r="BI591" s="2"/>
      <c r="BJ591" s="2"/>
      <c r="BK591" s="2"/>
      <c r="BL591" s="2"/>
      <c r="BM591" s="2"/>
      <c r="BN591" s="2"/>
    </row>
    <row r="592" spans="4:66" customFormat="1" x14ac:dyDescent="0.3">
      <c r="D592" s="201"/>
      <c r="E592" s="201"/>
      <c r="F592" s="2"/>
      <c r="G592" s="201"/>
      <c r="H592" s="2"/>
      <c r="I592" s="201"/>
      <c r="J592" s="2"/>
      <c r="K592" s="201"/>
      <c r="L592" s="201"/>
      <c r="M592" s="2"/>
      <c r="N592" s="201"/>
      <c r="O592" s="2"/>
      <c r="P592" s="201"/>
      <c r="Q592" s="2"/>
      <c r="R592" s="2"/>
      <c r="S592" s="201"/>
      <c r="T592" s="2"/>
      <c r="U592" s="201"/>
      <c r="V592" s="233"/>
      <c r="W592" s="201"/>
      <c r="X592" s="2"/>
      <c r="Y592" s="201"/>
      <c r="AL592" s="2"/>
      <c r="AM592" s="2"/>
      <c r="AN592" s="2"/>
      <c r="AO592" s="2"/>
      <c r="AP592" s="2"/>
      <c r="AQ592" s="2"/>
      <c r="AR592" s="2"/>
      <c r="AS592" s="2"/>
      <c r="AT592" s="201"/>
      <c r="AU592" s="2"/>
      <c r="AV592" s="2"/>
      <c r="AW592" s="2"/>
      <c r="AX592" s="2"/>
      <c r="AY592" s="2"/>
      <c r="AZ592" s="2"/>
      <c r="BA592" s="2"/>
      <c r="BB592" s="2"/>
      <c r="BC592" s="2"/>
      <c r="BD592" s="2"/>
      <c r="BE592" s="2"/>
      <c r="BF592" s="2"/>
      <c r="BG592" s="2"/>
      <c r="BH592" s="2"/>
      <c r="BI592" s="2"/>
      <c r="BJ592" s="2"/>
      <c r="BK592" s="2"/>
      <c r="BL592" s="2"/>
      <c r="BM592" s="2"/>
      <c r="BN592" s="2"/>
    </row>
    <row r="593" spans="4:66" customFormat="1" x14ac:dyDescent="0.3">
      <c r="D593" s="201"/>
      <c r="E593" s="201"/>
      <c r="F593" s="2"/>
      <c r="G593" s="201"/>
      <c r="H593" s="2"/>
      <c r="I593" s="201"/>
      <c r="J593" s="2"/>
      <c r="K593" s="201"/>
      <c r="L593" s="201"/>
      <c r="M593" s="2"/>
      <c r="N593" s="201"/>
      <c r="O593" s="2"/>
      <c r="P593" s="201"/>
      <c r="Q593" s="2"/>
      <c r="R593" s="2"/>
      <c r="S593" s="201"/>
      <c r="T593" s="2"/>
      <c r="U593" s="201"/>
      <c r="V593" s="233"/>
      <c r="W593" s="201"/>
      <c r="X593" s="2"/>
      <c r="Y593" s="201"/>
      <c r="AL593" s="2"/>
      <c r="AM593" s="2"/>
      <c r="AN593" s="2"/>
      <c r="AO593" s="2"/>
      <c r="AP593" s="2"/>
      <c r="AQ593" s="2"/>
      <c r="AR593" s="2"/>
      <c r="AS593" s="2"/>
      <c r="AT593" s="201"/>
      <c r="AU593" s="2"/>
      <c r="AV593" s="2"/>
      <c r="AW593" s="2"/>
      <c r="AX593" s="2"/>
      <c r="AY593" s="2"/>
      <c r="AZ593" s="2"/>
      <c r="BA593" s="2"/>
      <c r="BB593" s="2"/>
      <c r="BC593" s="2"/>
      <c r="BD593" s="2"/>
      <c r="BE593" s="2"/>
      <c r="BF593" s="2"/>
      <c r="BG593" s="2"/>
      <c r="BH593" s="2"/>
      <c r="BI593" s="2"/>
      <c r="BJ593" s="2"/>
      <c r="BK593" s="2"/>
      <c r="BL593" s="2"/>
      <c r="BM593" s="2"/>
      <c r="BN593" s="2"/>
    </row>
    <row r="594" spans="4:66" customFormat="1" x14ac:dyDescent="0.3">
      <c r="D594" s="201"/>
      <c r="E594" s="201"/>
      <c r="F594" s="2"/>
      <c r="G594" s="201"/>
      <c r="H594" s="2"/>
      <c r="I594" s="201"/>
      <c r="J594" s="2"/>
      <c r="K594" s="201"/>
      <c r="L594" s="201"/>
      <c r="M594" s="2"/>
      <c r="N594" s="201"/>
      <c r="O594" s="2"/>
      <c r="P594" s="201"/>
      <c r="Q594" s="2"/>
      <c r="R594" s="2"/>
      <c r="S594" s="201"/>
      <c r="T594" s="2"/>
      <c r="U594" s="201"/>
      <c r="V594" s="233"/>
      <c r="W594" s="201"/>
      <c r="X594" s="2"/>
      <c r="Y594" s="201"/>
      <c r="AL594" s="2"/>
      <c r="AM594" s="2"/>
      <c r="AN594" s="2"/>
      <c r="AO594" s="2"/>
      <c r="AP594" s="2"/>
      <c r="AQ594" s="2"/>
      <c r="AR594" s="2"/>
      <c r="AS594" s="2"/>
      <c r="AT594" s="201"/>
      <c r="AU594" s="2"/>
      <c r="AV594" s="2"/>
      <c r="AW594" s="2"/>
      <c r="AX594" s="2"/>
      <c r="AY594" s="2"/>
      <c r="AZ594" s="2"/>
      <c r="BA594" s="2"/>
      <c r="BB594" s="2"/>
      <c r="BC594" s="2"/>
      <c r="BD594" s="2"/>
      <c r="BE594" s="2"/>
      <c r="BF594" s="2"/>
      <c r="BG594" s="2"/>
      <c r="BH594" s="2"/>
      <c r="BI594" s="2"/>
      <c r="BJ594" s="2"/>
      <c r="BK594" s="2"/>
      <c r="BL594" s="2"/>
      <c r="BM594" s="2"/>
      <c r="BN594" s="2"/>
    </row>
    <row r="595" spans="4:66" customFormat="1" x14ac:dyDescent="0.3">
      <c r="D595" s="201"/>
      <c r="E595" s="201"/>
      <c r="F595" s="2"/>
      <c r="G595" s="201"/>
      <c r="H595" s="2"/>
      <c r="I595" s="201"/>
      <c r="J595" s="2"/>
      <c r="K595" s="201"/>
      <c r="L595" s="201"/>
      <c r="M595" s="2"/>
      <c r="N595" s="201"/>
      <c r="O595" s="2"/>
      <c r="P595" s="201"/>
      <c r="Q595" s="2"/>
      <c r="R595" s="2"/>
      <c r="S595" s="201"/>
      <c r="T595" s="2"/>
      <c r="U595" s="201"/>
      <c r="V595" s="233"/>
      <c r="W595" s="201"/>
      <c r="X595" s="2"/>
      <c r="Y595" s="201"/>
      <c r="AL595" s="2"/>
      <c r="AM595" s="2"/>
      <c r="AN595" s="2"/>
      <c r="AO595" s="2"/>
      <c r="AP595" s="2"/>
      <c r="AQ595" s="2"/>
      <c r="AR595" s="2"/>
      <c r="AS595" s="2"/>
      <c r="AT595" s="201"/>
      <c r="AU595" s="2"/>
      <c r="AV595" s="2"/>
      <c r="AW595" s="2"/>
      <c r="AX595" s="2"/>
      <c r="AY595" s="2"/>
      <c r="AZ595" s="2"/>
      <c r="BA595" s="2"/>
      <c r="BB595" s="2"/>
      <c r="BC595" s="2"/>
      <c r="BD595" s="2"/>
      <c r="BE595" s="2"/>
      <c r="BF595" s="2"/>
      <c r="BG595" s="2"/>
      <c r="BH595" s="2"/>
      <c r="BI595" s="2"/>
      <c r="BJ595" s="2"/>
      <c r="BK595" s="2"/>
      <c r="BL595" s="2"/>
      <c r="BM595" s="2"/>
      <c r="BN595" s="2"/>
    </row>
  </sheetData>
  <mergeCells count="5">
    <mergeCell ref="B4:C4"/>
    <mergeCell ref="C18:C19"/>
    <mergeCell ref="D18:E18"/>
    <mergeCell ref="K18:L18"/>
    <mergeCell ref="R18:S18"/>
  </mergeCells>
  <hyperlinks>
    <hyperlink ref="H1" location="Contents!A1" display="Back to Contents" xr:uid="{F232546A-7285-411F-B08E-40FA7EA3EA80}"/>
  </hyperlinks>
  <pageMargins left="0.7" right="0.7" top="0.75" bottom="0.75" header="0.3" footer="0.3"/>
  <pageSetup paperSize="9" orientation="portrait" horizontalDpi="4294967294" verticalDpi="0"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1D57C61F-36B7-428D-9133-FB700B4E9620}">
          <x14:formula1>
            <xm:f>Headers!$A$11:$A$39</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sheetPr>
  <dimension ref="A1:N257"/>
  <sheetViews>
    <sheetView topLeftCell="A130" workbookViewId="0">
      <selection activeCell="C222" sqref="C222:N242"/>
    </sheetView>
  </sheetViews>
  <sheetFormatPr defaultRowHeight="14.4" x14ac:dyDescent="0.3"/>
  <cols>
    <col min="1" max="1" width="28.44140625" customWidth="1"/>
    <col min="2" max="2" width="35.6640625" customWidth="1"/>
    <col min="3" max="3" width="27.554687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VLOOKUP('Care Processes Recorded'!B4,CP_Headers[],2,FALSE)</f>
        <v>{CP88-AD} All Diabetes: =&gt;12 Yrs &amp; Care Proc recorded: 8 of 8 (15m)</v>
      </c>
      <c r="C3" t="str">
        <f>VLOOKUP('Care Processes Recorded'!B4,CP_Headers[],3,FALSE)</f>
        <v>{DR-00} Total Diabetes Register</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{DR-00} Total Diabetes Register</v>
      </c>
      <c r="D8" s="82" t="str">
        <f t="shared" ref="D8:N8" si="0">$C$3</f>
        <v>{DR-00} Total Diabetes Register</v>
      </c>
      <c r="E8" s="82" t="str">
        <f t="shared" si="0"/>
        <v>{DR-00} Total Diabetes Register</v>
      </c>
      <c r="F8" s="82" t="str">
        <f t="shared" si="0"/>
        <v>{DR-00} Total Diabetes Register</v>
      </c>
      <c r="G8" s="82" t="str">
        <f t="shared" si="0"/>
        <v>{DR-00} Total Diabetes Register</v>
      </c>
      <c r="H8" s="82" t="str">
        <f t="shared" si="0"/>
        <v>{DR-00} Total Diabetes Register</v>
      </c>
      <c r="I8" s="82" t="str">
        <f t="shared" si="0"/>
        <v>{DR-00} Total Diabetes Register</v>
      </c>
      <c r="J8" s="82" t="str">
        <f t="shared" si="0"/>
        <v>{DR-00} Total Diabetes Register</v>
      </c>
      <c r="K8" s="82" t="str">
        <f t="shared" si="0"/>
        <v>{DR-00} Total Diabetes Register</v>
      </c>
      <c r="L8" s="82" t="str">
        <f t="shared" si="0"/>
        <v>{DR-00} Total Diabetes Register</v>
      </c>
      <c r="M8" s="82" t="str">
        <f t="shared" si="0"/>
        <v>{DR-00} Total Diabetes Register</v>
      </c>
      <c r="N8" s="82" t="str">
        <f t="shared" si="0"/>
        <v>{DR-00} Total Diabetes Register</v>
      </c>
    </row>
    <row r="9" spans="1:14" x14ac:dyDescent="0.3">
      <c r="A9" s="93"/>
      <c r="B9" s="87" t="s">
        <v>315</v>
      </c>
      <c r="C9" s="82" t="str">
        <f t="shared" ref="C9:N9" si="1">$B$3</f>
        <v>{CP88-AD} All Diabetes: =&gt;12 Yrs &amp; Care Proc recorded: 8 of 8 (15m)</v>
      </c>
      <c r="D9" s="82" t="str">
        <f t="shared" si="1"/>
        <v>{CP88-AD} All Diabetes: =&gt;12 Yrs &amp; Care Proc recorded: 8 of 8 (15m)</v>
      </c>
      <c r="E9" s="82" t="str">
        <f t="shared" si="1"/>
        <v>{CP88-AD} All Diabetes: =&gt;12 Yrs &amp; Care Proc recorded: 8 of 8 (15m)</v>
      </c>
      <c r="F9" s="82" t="str">
        <f t="shared" si="1"/>
        <v>{CP88-AD} All Diabetes: =&gt;12 Yrs &amp; Care Proc recorded: 8 of 8 (15m)</v>
      </c>
      <c r="G9" s="82" t="str">
        <f t="shared" si="1"/>
        <v>{CP88-AD} All Diabetes: =&gt;12 Yrs &amp; Care Proc recorded: 8 of 8 (15m)</v>
      </c>
      <c r="H9" s="82" t="str">
        <f t="shared" si="1"/>
        <v>{CP88-AD} All Diabetes: =&gt;12 Yrs &amp; Care Proc recorded: 8 of 8 (15m)</v>
      </c>
      <c r="I9" s="82" t="str">
        <f t="shared" si="1"/>
        <v>{CP88-AD} All Diabetes: =&gt;12 Yrs &amp; Care Proc recorded: 8 of 8 (15m)</v>
      </c>
      <c r="J9" s="82" t="str">
        <f t="shared" si="1"/>
        <v>{CP88-AD} All Diabetes: =&gt;12 Yrs &amp; Care Proc recorded: 8 of 8 (15m)</v>
      </c>
      <c r="K9" s="82" t="str">
        <f t="shared" si="1"/>
        <v>{CP88-AD} All Diabetes: =&gt;12 Yrs &amp; Care Proc recorded: 8 of 8 (15m)</v>
      </c>
      <c r="L9" s="82" t="str">
        <f t="shared" si="1"/>
        <v>{CP88-AD} All Diabetes: =&gt;12 Yrs &amp; Care Proc recorded: 8 of 8 (15m)</v>
      </c>
      <c r="M9" s="82" t="str">
        <f t="shared" si="1"/>
        <v>{CP88-AD} All Diabetes: =&gt;12 Yrs &amp; Care Proc recorded: 8 of 8 (15m)</v>
      </c>
      <c r="N9" s="82" t="str">
        <f t="shared" si="1"/>
        <v>{CP88-AD} All Diabetes: =&gt;12 Yrs &amp; Care Proc recorded: 8 of 8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2123</v>
      </c>
      <c r="D11" s="85">
        <f>SUMIFS(INDEX(Diabetes_Full[#All],,MATCH(D$8,Diabetes_Full[#Headers],0)),Data!$B$1:$B$519,$A11,Data!$GT$1:$GT$519,D$10)</f>
        <v>2139</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1113</v>
      </c>
      <c r="D12" s="85">
        <f>SUMIFS(INDEX(Diabetes_Full[#All],,MATCH(D$9,Diabetes_Full[#Headers],0)),Data!$B$1:$B$519,$A12,Data!$GT$1:$GT$519,D$10)</f>
        <v>1141</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0.52425812529439475</v>
      </c>
      <c r="D13" s="96">
        <f t="shared" ref="D13:N13" si="2">IF(D11,D12/D11,NA())</f>
        <v>0.53342683496961196</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2718</v>
      </c>
      <c r="D14" s="85">
        <f>SUMIFS(INDEX(Diabetes_Full[#All],,MATCH(D$8,Diabetes_Full[#Headers],0)),Data!$B$1:$B$519,$A14,Data!$GT$1:$GT$519,D$10)</f>
        <v>2732</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1770</v>
      </c>
      <c r="D15" s="85">
        <f>SUMIFS(INDEX(Diabetes_Full[#All],,MATCH(D$9,Diabetes_Full[#Headers],0)),Data!$B$1:$B$519,$A15,Data!$GT$1:$GT$519,D$10)</f>
        <v>1760</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0.65121412803532008</v>
      </c>
      <c r="D16" s="96">
        <f t="shared" ref="D16" si="4">IF(D14,D15/D14,NA())</f>
        <v>0.64421669106881407</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2144</v>
      </c>
      <c r="D17" s="85">
        <f>SUMIFS(INDEX(Diabetes_Full[#All],,MATCH(D$8,Diabetes_Full[#Headers],0)),Data!$B$1:$B$519,$A17,Data!$GT$1:$GT$519,D$10)</f>
        <v>2152</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1340</v>
      </c>
      <c r="D18" s="85">
        <f>SUMIFS(INDEX(Diabetes_Full[#All],,MATCH(D$9,Diabetes_Full[#Headers],0)),Data!$B$1:$B$519,$A18,Data!$GT$1:$GT$519,D$10)</f>
        <v>1357</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0.625</v>
      </c>
      <c r="D19" s="96">
        <f t="shared" ref="D19" si="16">IF(D17,D18/D17,NA())</f>
        <v>0.63057620817843862</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2742</v>
      </c>
      <c r="D20" s="85">
        <f>SUMIFS(INDEX(Diabetes_Full[#All],,MATCH(D$8,Diabetes_Full[#Headers],0)),Data!$B$1:$B$519,$A20,Data!$GT$1:$GT$519,D$10)</f>
        <v>2757</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1755</v>
      </c>
      <c r="D21" s="85">
        <f>SUMIFS(INDEX(Diabetes_Full[#All],,MATCH(D$9,Diabetes_Full[#Headers],0)),Data!$B$1:$B$519,$A21,Data!$GT$1:$GT$519,D$10)</f>
        <v>1816</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0.64004376367614879</v>
      </c>
      <c r="D22" s="96">
        <f t="shared" ref="D22" si="28">IF(D20,D21/D20,NA())</f>
        <v>0.65868697859992742</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3142</v>
      </c>
      <c r="D23" s="85">
        <f>SUMIFS(INDEX(Diabetes_Full[#All],,MATCH(D$8,Diabetes_Full[#Headers],0)),Data!$B$1:$B$519,$A23,Data!$GT$1:$GT$519,D$10)</f>
        <v>3183</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1150</v>
      </c>
      <c r="D24" s="85">
        <f>SUMIFS(INDEX(Diabetes_Full[#All],,MATCH(D$9,Diabetes_Full[#Headers],0)),Data!$B$1:$B$519,$A24,Data!$GT$1:$GT$519,D$10)</f>
        <v>1233</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0.36600891152132398</v>
      </c>
      <c r="D25" s="96">
        <f t="shared" ref="D25" si="40">IF(D23,D24/D23,NA())</f>
        <v>0.38737040527803956</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2526</v>
      </c>
      <c r="D26" s="85">
        <f>SUMIFS(INDEX(Diabetes_Full[#All],,MATCH(D$8,Diabetes_Full[#Headers],0)),Data!$B$1:$B$519,$A26,Data!$GT$1:$GT$519,D$10)</f>
        <v>2552</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1187</v>
      </c>
      <c r="D27" s="85">
        <f>SUMIFS(INDEX(Diabetes_Full[#All],,MATCH(D$9,Diabetes_Full[#Headers],0)),Data!$B$1:$B$519,$A27,Data!$GT$1:$GT$519,D$10)</f>
        <v>1245</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0.46991290577988915</v>
      </c>
      <c r="D28" s="96">
        <f t="shared" ref="D28" si="52">IF(D26,D27/D26,NA())</f>
        <v>0.48785266457680249</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1485</v>
      </c>
      <c r="D29" s="85">
        <f>SUMIFS(INDEX(Diabetes_Full[#All],,MATCH(D$8,Diabetes_Full[#Headers],0)),Data!$B$1:$B$519,$A29,Data!$GT$1:$GT$519,D$10)</f>
        <v>1497</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606</v>
      </c>
      <c r="D30" s="85">
        <f>SUMIFS(INDEX(Diabetes_Full[#All],,MATCH(D$9,Diabetes_Full[#Headers],0)),Data!$B$1:$B$519,$A30,Data!$GT$1:$GT$519,D$10)</f>
        <v>647</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0.4080808080808081</v>
      </c>
      <c r="D31" s="96">
        <f t="shared" ref="D31" si="64">IF(D29,D30/D29,NA())</f>
        <v>0.43219772879091517</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2341</v>
      </c>
      <c r="D32" s="85">
        <f>SUMIFS(INDEX(Diabetes_Full[#All],,MATCH(D$8,Diabetes_Full[#Headers],0)),Data!$B$1:$B$519,$A32,Data!$GT$1:$GT$519,D$10)</f>
        <v>2344</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1401</v>
      </c>
      <c r="D33" s="85">
        <f>SUMIFS(INDEX(Diabetes_Full[#All],,MATCH(D$9,Diabetes_Full[#Headers],0)),Data!$B$1:$B$519,$A33,Data!$GT$1:$GT$519,D$10)</f>
        <v>1432</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0.59846219564288761</v>
      </c>
      <c r="D34" s="96">
        <f t="shared" ref="D34" si="76">IF(D32,D33/D32,NA())</f>
        <v>0.61092150170648463</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1502</v>
      </c>
      <c r="D35" s="85">
        <f>SUMIFS(INDEX(Diabetes_Full[#All],,MATCH(D$8,Diabetes_Full[#Headers],0)),Data!$B$1:$B$519,$A35,Data!$GT$1:$GT$519,D$10)</f>
        <v>1509</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883</v>
      </c>
      <c r="D36" s="85">
        <f>SUMIFS(INDEX(Diabetes_Full[#All],,MATCH(D$9,Diabetes_Full[#Headers],0)),Data!$B$1:$B$519,$A36,Data!$GT$1:$GT$519,D$10)</f>
        <v>913</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0.58788282290279625</v>
      </c>
      <c r="D37" s="96">
        <f t="shared" ref="D37" si="88">IF(D35,D36/D35,NA())</f>
        <v>0.60503644797879386</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1746</v>
      </c>
      <c r="D38" s="85">
        <f>SUMIFS(INDEX(Diabetes_Full[#All],,MATCH(D$8,Diabetes_Full[#Headers],0)),Data!$B$1:$B$519,$A38,Data!$GT$1:$GT$519,D$10)</f>
        <v>1751</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1201</v>
      </c>
      <c r="D39" s="85">
        <f>SUMIFS(INDEX(Diabetes_Full[#All],,MATCH(D$9,Diabetes_Full[#Headers],0)),Data!$B$1:$B$519,$A39,Data!$GT$1:$GT$519,D$10)</f>
        <v>1236</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0.68785796105383734</v>
      </c>
      <c r="D40" s="96">
        <f t="shared" ref="D40" si="100">IF(D38,D39/D38,NA())</f>
        <v>0.70588235294117652</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2835</v>
      </c>
      <c r="D41" s="85">
        <f>SUMIFS(INDEX(Diabetes_Full[#All],,MATCH(D$8,Diabetes_Full[#Headers],0)),Data!$B$1:$B$519,$A41,Data!$GT$1:$GT$519,D$10)</f>
        <v>2833</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1324</v>
      </c>
      <c r="D42" s="85">
        <f>SUMIFS(INDEX(Diabetes_Full[#All],,MATCH(D$9,Diabetes_Full[#Headers],0)),Data!$B$1:$B$519,$A42,Data!$GT$1:$GT$519,D$10)</f>
        <v>1534</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0.4670194003527337</v>
      </c>
      <c r="D43" s="96">
        <f t="shared" ref="D43" si="112">IF(D41,D42/D41,NA())</f>
        <v>0.54147546770208255</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1838</v>
      </c>
      <c r="D44" s="85">
        <f>SUMIFS(INDEX(Diabetes_Full[#All],,MATCH(D$8,Diabetes_Full[#Headers],0)),Data!$B$1:$B$519,$A44,Data!$GT$1:$GT$519,D$10)</f>
        <v>1851</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1056</v>
      </c>
      <c r="D45" s="85">
        <f>SUMIFS(INDEX(Diabetes_Full[#All],,MATCH(D$9,Diabetes_Full[#Headers],0)),Data!$B$1:$B$519,$A45,Data!$GT$1:$GT$519,D$10)</f>
        <v>1086</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0.57453754080522312</v>
      </c>
      <c r="D46" s="96">
        <f t="shared" ref="D46" si="124">IF(D44,D45/D44,NA())</f>
        <v>0.58670988654781198</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2408</v>
      </c>
      <c r="D47" s="85">
        <f>SUMIFS(INDEX(Diabetes_Full[#All],,MATCH(D$8,Diabetes_Full[#Headers],0)),Data!$B$1:$B$519,$A47,Data!$GT$1:$GT$519,D$10)</f>
        <v>2415</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1247</v>
      </c>
      <c r="D48" s="85">
        <f>SUMIFS(INDEX(Diabetes_Full[#All],,MATCH(D$9,Diabetes_Full[#Headers],0)),Data!$B$1:$B$519,$A48,Data!$GT$1:$GT$519,D$10)</f>
        <v>1298</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0.5178571428571429</v>
      </c>
      <c r="D49" s="96">
        <f t="shared" ref="D49" si="136">IF(D47,D48/D47,NA())</f>
        <v>0.5374741200828157</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2152</v>
      </c>
      <c r="D50" s="85">
        <f>SUMIFS(INDEX(Diabetes_Full[#All],,MATCH(D$8,Diabetes_Full[#Headers],0)),Data!$B$1:$B$519,$A50,Data!$GT$1:$GT$519,D$10)</f>
        <v>2175</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932</v>
      </c>
      <c r="D51" s="85">
        <f>SUMIFS(INDEX(Diabetes_Full[#All],,MATCH(D$9,Diabetes_Full[#Headers],0)),Data!$B$1:$B$519,$A51,Data!$GT$1:$GT$519,D$10)</f>
        <v>978</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0.43308550185873607</v>
      </c>
      <c r="D52" s="96">
        <f t="shared" ref="D52" si="148">IF(D50,D51/D50,NA())</f>
        <v>0.4496551724137931</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2929</v>
      </c>
      <c r="D53" s="85">
        <f>SUMIFS(INDEX(Diabetes_Full[#All],,MATCH(D$8,Diabetes_Full[#Headers],0)),Data!$B$1:$B$519,$A53,Data!$GT$1:$GT$519,D$10)</f>
        <v>2932</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1432</v>
      </c>
      <c r="D54" s="85">
        <f>SUMIFS(INDEX(Diabetes_Full[#All],,MATCH(D$9,Diabetes_Full[#Headers],0)),Data!$B$1:$B$519,$A54,Data!$GT$1:$GT$519,D$10)</f>
        <v>1459</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0.48890406282007509</v>
      </c>
      <c r="D55" s="96">
        <f t="shared" ref="D55" si="160">IF(D53,D54/D53,NA())</f>
        <v>0.497612551159618</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2706</v>
      </c>
      <c r="D56" s="85">
        <f>SUMIFS(INDEX(Diabetes_Full[#All],,MATCH(D$8,Diabetes_Full[#Headers],0)),Data!$B$1:$B$519,$A56,Data!$GT$1:$GT$519,D$10)</f>
        <v>2713</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1098</v>
      </c>
      <c r="D57" s="85">
        <f>SUMIFS(INDEX(Diabetes_Full[#All],,MATCH(D$9,Diabetes_Full[#Headers],0)),Data!$B$1:$B$519,$A57,Data!$GT$1:$GT$519,D$10)</f>
        <v>1102</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0.40576496674057649</v>
      </c>
      <c r="D58" s="96">
        <f t="shared" ref="D58" si="172">IF(D56,D57/D56,NA())</f>
        <v>0.40619240692959824</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5327</v>
      </c>
      <c r="D59" s="85">
        <f>SUMIFS(INDEX(Diabetes_Full[#All],,MATCH(D$8,Diabetes_Full[#Headers],0)),Data!$B$1:$B$519,$A59,Data!$GT$1:$GT$519,D$10)</f>
        <v>5343</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2385</v>
      </c>
      <c r="D60" s="85">
        <f>SUMIFS(INDEX(Diabetes_Full[#All],,MATCH(D$9,Diabetes_Full[#Headers],0)),Data!$B$1:$B$519,$A60,Data!$GT$1:$GT$519,D$10)</f>
        <v>2468</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0.44771916651023091</v>
      </c>
      <c r="D61" s="96">
        <f t="shared" ref="D61" si="184">IF(D59,D60/D59,NA())</f>
        <v>0.4619127830806663</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6696</v>
      </c>
      <c r="D62" s="85">
        <f>SUMIFS(INDEX(Diabetes_Full[#All],,MATCH(D$8,Diabetes_Full[#Headers],0)),Data!$B$1:$B$519,$A62,Data!$GT$1:$GT$519,D$10)</f>
        <v>6722</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3434</v>
      </c>
      <c r="D63" s="85">
        <f>SUMIFS(INDEX(Diabetes_Full[#All],,MATCH(D$9,Diabetes_Full[#Headers],0)),Data!$B$1:$B$519,$A63,Data!$GT$1:$GT$519,D$10)</f>
        <v>3510</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0.51284348864994023</v>
      </c>
      <c r="D64" s="96">
        <f t="shared" ref="D64" si="196">IF(D62,D63/D62,NA())</f>
        <v>0.52216602201725681</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3026</v>
      </c>
      <c r="D65" s="85">
        <f>SUMIFS(INDEX(Diabetes_Full[#All],,MATCH(D$8,Diabetes_Full[#Headers],0)),Data!$B$1:$B$519,$A65,Data!$GT$1:$GT$519,D$10)</f>
        <v>3046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1703</v>
      </c>
      <c r="D66" s="85">
        <f>SUMIFS(INDEX(Diabetes_Full[#All],,MATCH(D$9,Diabetes_Full[#Headers],0)),Data!$B$1:$B$519,$A66,Data!$GT$1:$GT$519,D$10)</f>
        <v>1719</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0.5627891606080635</v>
      </c>
      <c r="D67" s="96">
        <f t="shared" ref="D67" si="208">IF(D65,D66/D65,NA())</f>
        <v>0.56434668417596845</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2144</v>
      </c>
      <c r="D68" s="85">
        <f>SUMIFS(INDEX(Diabetes_Full[#All],,MATCH(D$8,Diabetes_Full[#Headers],0)),Data!$B$1:$B$519,$A68,Data!$GT$1:$GT$519,D$10)</f>
        <v>2157</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1201</v>
      </c>
      <c r="D69" s="85">
        <f>SUMIFS(INDEX(Diabetes_Full[#All],,MATCH(D$9,Diabetes_Full[#Headers],0)),Data!$B$1:$B$519,$A69,Data!$GT$1:$GT$519,D$10)</f>
        <v>1202</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0.56016791044776115</v>
      </c>
      <c r="D70" s="96">
        <f t="shared" ref="D70" si="220">IF(D68,D69/D68,NA())</f>
        <v>0.55725544738062127</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5746</v>
      </c>
      <c r="D71" s="85">
        <f>SUMIFS(INDEX(Diabetes_Full[#All],,MATCH(D$8,Diabetes_Full[#Headers],0)),Data!$B$1:$B$519,$A71,Data!$GT$1:$GT$519,D$10)</f>
        <v>5758</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3476</v>
      </c>
      <c r="D72" s="85">
        <f>SUMIFS(INDEX(Diabetes_Full[#All],,MATCH(D$9,Diabetes_Full[#Headers],0)),Data!$B$1:$B$519,$A72,Data!$GT$1:$GT$519,D$10)</f>
        <v>3699</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0.60494256874347374</v>
      </c>
      <c r="D73" s="96">
        <f t="shared" ref="D73" si="232">IF(D71,D72/D71,NA())</f>
        <v>0.64241055922195212</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3212</v>
      </c>
      <c r="D74" s="85">
        <f>SUMIFS(INDEX(Diabetes_Full[#All],,MATCH(D$8,Diabetes_Full[#Headers],0)),Data!$B$1:$B$519,$A74,Data!$GT$1:$GT$519,D$10)</f>
        <v>3245</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2152</v>
      </c>
      <c r="D75" s="85">
        <f>SUMIFS(INDEX(Diabetes_Full[#All],,MATCH(D$9,Diabetes_Full[#Headers],0)),Data!$B$1:$B$519,$A75,Data!$GT$1:$GT$519,D$10)</f>
        <v>2211</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0.66998754669987548</v>
      </c>
      <c r="D76" s="96">
        <f t="shared" ref="D76" si="244">IF(D74,D75/D74,NA())</f>
        <v>0.68135593220338986</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3455</v>
      </c>
      <c r="D77" s="85">
        <f>SUMIFS(INDEX(Diabetes_Full[#All],,MATCH(D$8,Diabetes_Full[#Headers],0)),Data!$B$1:$B$519,$A77,Data!$GT$1:$GT$519,D$10)</f>
        <v>3489</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2170</v>
      </c>
      <c r="D78" s="85">
        <f>SUMIFS(INDEX(Diabetes_Full[#All],,MATCH(D$9,Diabetes_Full[#Headers],0)),Data!$B$1:$B$519,$A78,Data!$GT$1:$GT$519,D$10)</f>
        <v>2181</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0.62807525325615055</v>
      </c>
      <c r="D79" s="96">
        <f t="shared" ref="D79" si="256">IF(D77,D78/D77,NA())</f>
        <v>0.62510748065348243</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4515</v>
      </c>
      <c r="D80" s="85">
        <f>SUMIFS(INDEX(Diabetes_Full[#All],,MATCH(D$8,Diabetes_Full[#Headers],0)),Data!$B$1:$B$519,$A80,Data!$GT$1:$GT$519,D$10)</f>
        <v>4531</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3582</v>
      </c>
      <c r="D81" s="85">
        <f>SUMIFS(INDEX(Diabetes_Full[#All],,MATCH(D$9,Diabetes_Full[#Headers],0)),Data!$B$1:$B$519,$A81,Data!$GT$1:$GT$519,D$10)</f>
        <v>3579</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0.79335548172757475</v>
      </c>
      <c r="D82" s="96">
        <f t="shared" ref="D82" si="268">IF(D80,D81/D80,NA())</f>
        <v>0.78989185610240564</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2425</v>
      </c>
      <c r="D83" s="85">
        <f>SUMIFS(INDEX(Diabetes_Full[#All],,MATCH(D$8,Diabetes_Full[#Headers],0)),Data!$B$1:$B$519,$A83,Data!$GT$1:$GT$519,D$10)</f>
        <v>2452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1508</v>
      </c>
      <c r="D84" s="85">
        <f>SUMIFS(INDEX(Diabetes_Full[#All],,MATCH(D$9,Diabetes_Full[#Headers],0)),Data!$B$1:$B$519,$A84,Data!$GT$1:$GT$519,D$10)</f>
        <v>1547</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0.62185567010309273</v>
      </c>
      <c r="D85" s="96">
        <f t="shared" ref="D85" si="280">IF(D83,D84/D83,NA())</f>
        <v>0.63091353996737354</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4430</v>
      </c>
      <c r="D86" s="85">
        <f>SUMIFS(INDEX(Diabetes_Full[#All],,MATCH(D$8,Diabetes_Full[#Headers],0)),Data!$B$1:$B$519,$A86,Data!$GT$1:$GT$519,D$10)</f>
        <v>3924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2198</v>
      </c>
      <c r="D87" s="85">
        <f>SUMIFS(INDEX(Diabetes_Full[#All],,MATCH(D$9,Diabetes_Full[#Headers],0)),Data!$B$1:$B$519,$A87,Data!$GT$1:$GT$519,D$10)</f>
        <v>2098</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0.49616252821670431</v>
      </c>
      <c r="D88" s="96">
        <f t="shared" ref="D88" si="292">IF(D86,D87/D86,NA())</f>
        <v>0.53465851172273193</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3186</v>
      </c>
      <c r="D89" s="85">
        <f>SUMIFS(INDEX(Diabetes_Full[#All],,MATCH(D$8,Diabetes_Full[#Headers],0)),Data!$B$1:$B$519,$A89,Data!$GT$1:$GT$519,D$10)</f>
        <v>3202</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2148</v>
      </c>
      <c r="D90" s="85">
        <f>SUMIFS(INDEX(Diabetes_Full[#All],,MATCH(D$9,Diabetes_Full[#Headers],0)),Data!$B$1:$B$519,$A90,Data!$GT$1:$GT$519,D$10)</f>
        <v>2201</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0.67419962335216577</v>
      </c>
      <c r="D91" s="96">
        <f t="shared" ref="D91" si="304">IF(D89,D90/D89,NA())</f>
        <v>0.68738288569643968</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4093</v>
      </c>
      <c r="D92" s="85">
        <f>SUMIFS(INDEX(Diabetes_Full[#All],,MATCH(D$8,Diabetes_Full[#Headers],0)),Data!$B$1:$B$519,$A92,Data!$GT$1:$GT$519,D$10)</f>
        <v>4110</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2339</v>
      </c>
      <c r="D93" s="85">
        <f>SUMIFS(INDEX(Diabetes_Full[#All],,MATCH(D$9,Diabetes_Full[#Headers],0)),Data!$B$1:$B$519,$A93,Data!$GT$1:$GT$519,D$10)</f>
        <v>2428</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0.57146347422428534</v>
      </c>
      <c r="D94" s="96">
        <f t="shared" ref="D94" si="316">IF(D92,D93/D92,NA())</f>
        <v>0.59075425790754255</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3434</v>
      </c>
      <c r="D95" s="85">
        <f>SUMIFS(INDEX(Diabetes_Full[#All],,MATCH(D$8,Diabetes_Full[#Headers],0)),Data!$B$1:$B$519,$A95,Data!$GT$1:$GT$519,D$10)</f>
        <v>3450</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1664</v>
      </c>
      <c r="D96" s="85">
        <f>SUMIFS(INDEX(Diabetes_Full[#All],,MATCH(D$9,Diabetes_Full[#Headers],0)),Data!$B$1:$B$519,$A96,Data!$GT$1:$GT$519,D$10)</f>
        <v>1686</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0.48456610366919045</v>
      </c>
      <c r="D97" s="96">
        <f t="shared" ref="D97" si="328">IF(D95,D96/D95,NA())</f>
        <v>0.48869565217391303</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4168</v>
      </c>
      <c r="D98" s="85">
        <f>SUMIFS(INDEX(Diabetes_Full[#All],,MATCH(D$8,Diabetes_Full[#Headers],0)),Data!$B$1:$B$519,$A98,Data!$GT$1:$GT$519,D$10)</f>
        <v>4184</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1711</v>
      </c>
      <c r="D99" s="85">
        <f>SUMIFS(INDEX(Diabetes_Full[#All],,MATCH(D$9,Diabetes_Full[#Headers],0)),Data!$B$1:$B$519,$A99,Data!$GT$1:$GT$519,D$10)</f>
        <v>1774</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0.41050863723608444</v>
      </c>
      <c r="D100" s="96">
        <f t="shared" ref="D100" si="340">IF(D98,D99/D98,NA())</f>
        <v>0.42399617590822181</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3885</v>
      </c>
      <c r="D101" s="85">
        <f>SUMIFS(INDEX(Diabetes_Full[#All],,MATCH(D$8,Diabetes_Full[#Headers],0)),Data!$B$1:$B$519,$A101,Data!$GT$1:$GT$519,D$10)</f>
        <v>3910</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2086</v>
      </c>
      <c r="D102" s="85">
        <f>SUMIFS(INDEX(Diabetes_Full[#All],,MATCH(D$9,Diabetes_Full[#Headers],0)),Data!$B$1:$B$519,$A102,Data!$GT$1:$GT$519,D$10)</f>
        <v>2160</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0.53693693693693689</v>
      </c>
      <c r="D103" s="96">
        <f t="shared" ref="D103" si="352">IF(D101,D102/D101,NA())</f>
        <v>0.55242966751918154</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3846</v>
      </c>
      <c r="D104" s="85">
        <f>SUMIFS(INDEX(Diabetes_Full[#All],,MATCH(D$8,Diabetes_Full[#Headers],0)),Data!$B$1:$B$519,$A104,Data!$GT$1:$GT$519,D$10)</f>
        <v>3881</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2502</v>
      </c>
      <c r="D105" s="85">
        <f>SUMIFS(INDEX(Diabetes_Full[#All],,MATCH(D$9,Diabetes_Full[#Headers],0)),Data!$B$1:$B$519,$A105,Data!$GT$1:$GT$519,D$10)</f>
        <v>2556</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0.65054602184087362</v>
      </c>
      <c r="D106" s="96">
        <f t="shared" ref="D106" si="364">IF(D104,D105/D104,NA())</f>
        <v>0.65859314609636688</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2704</v>
      </c>
      <c r="D107" s="85">
        <f>SUMIFS(INDEX(Diabetes_Full[#All],,MATCH(D$8,Diabetes_Full[#Headers],0)),Data!$B$1:$B$519,$A107,Data!$GT$1:$GT$519,D$10)</f>
        <v>2721</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1211</v>
      </c>
      <c r="D108" s="85">
        <f>SUMIFS(INDEX(Diabetes_Full[#All],,MATCH(D$9,Diabetes_Full[#Headers],0)),Data!$B$1:$B$519,$A108,Data!$GT$1:$GT$519,D$10)</f>
        <v>1335</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0.44785502958579881</v>
      </c>
      <c r="D109" s="96">
        <f t="shared" ref="D109" si="376">IF(D107,D108/D107,NA())</f>
        <v>0.49062844542447631</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2265</v>
      </c>
      <c r="D110" s="85">
        <f>SUMIFS(INDEX(Diabetes_Full[#All],,MATCH(D$8,Diabetes_Full[#Headers],0)),Data!$B$1:$B$519,$A110,Data!$GT$1:$GT$519,D$10)</f>
        <v>2295</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1104</v>
      </c>
      <c r="D111" s="85">
        <f>SUMIFS(INDEX(Diabetes_Full[#All],,MATCH(D$9,Diabetes_Full[#Headers],0)),Data!$B$1:$B$519,$A111,Data!$GT$1:$GT$519,D$10)</f>
        <v>1211</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0.48741721854304637</v>
      </c>
      <c r="D112" s="96">
        <f t="shared" ref="D112" si="388">IF(D110,D111/D110,NA())</f>
        <v>0.52766884531590419</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2633</v>
      </c>
      <c r="D113" s="85">
        <f>SUMIFS(INDEX(Diabetes_Full[#All],,MATCH(D$8,Diabetes_Full[#Headers],0)),Data!$B$1:$B$519,$A113,Data!$GT$1:$GT$519,D$10)</f>
        <v>2648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1341</v>
      </c>
      <c r="D114" s="85">
        <f>SUMIFS(INDEX(Diabetes_Full[#All],,MATCH(D$9,Diabetes_Full[#Headers],0)),Data!$B$1:$B$519,$A114,Data!$GT$1:$GT$519,D$10)</f>
        <v>1361</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0.50930497531333085</v>
      </c>
      <c r="D115" s="96">
        <f t="shared" ref="D115" si="400">IF(D113,D114/D113,NA())</f>
        <v>0.51397280966767367</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5135</v>
      </c>
      <c r="D116" s="85">
        <f>SUMIFS(INDEX(Diabetes_Full[#All],,MATCH(D$8,Diabetes_Full[#Headers],0)),Data!$B$1:$B$519,$A116,Data!$GT$1:$GT$519,D$10)</f>
        <v>5152</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3705</v>
      </c>
      <c r="D117" s="85">
        <f>SUMIFS(INDEX(Diabetes_Full[#All],,MATCH(D$9,Diabetes_Full[#Headers],0)),Data!$B$1:$B$519,$A117,Data!$GT$1:$GT$519,D$10)</f>
        <v>3797</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0.72151898734177211</v>
      </c>
      <c r="D118" s="96">
        <f t="shared" ref="D118" si="412">IF(D116,D117/D116,NA())</f>
        <v>0.73699534161490687</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313</v>
      </c>
      <c r="B119" s="88" t="s">
        <v>316</v>
      </c>
      <c r="C119" s="85">
        <f>SUMIFS(INDEX(Diabetes_Full[#All],,MATCH(C$8,Diabetes_Full[#Headers],0)),Data!$B$1:$B$519,$A119,Data!$GT$1:$GT$519,C$10)</f>
        <v>0</v>
      </c>
      <c r="D119" s="85">
        <f>SUMIFS(INDEX(Diabetes_Full[#All],,MATCH(D$8,Diabetes_Full[#Headers],0)),Data!$B$1:$B$519,$A119,Data!$GT$1:$GT$519,D$10)</f>
        <v>0</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313</v>
      </c>
      <c r="B120" s="88" t="s">
        <v>315</v>
      </c>
      <c r="C120" s="85">
        <f>SUMIFS(INDEX(Diabetes_Full[#All],,MATCH(C$9,Diabetes_Full[#Headers],0)),Data!$B$1:$B$519,$A120,Data!$GT$1:$GT$519,C$10)</f>
        <v>0</v>
      </c>
      <c r="D120" s="85">
        <f>SUMIFS(INDEX(Diabetes_Full[#All],,MATCH(D$9,Diabetes_Full[#Headers],0)),Data!$B$1:$B$519,$A120,Data!$GT$1:$GT$519,D$10)</f>
        <v>0</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313</v>
      </c>
      <c r="B121" s="88" t="s">
        <v>384</v>
      </c>
      <c r="C121" s="96" t="e">
        <f t="shared" ref="C121" si="423">IF(C119,C120/C119,NA())</f>
        <v>#N/A</v>
      </c>
      <c r="D121" s="96" t="e">
        <f t="shared" ref="D121" si="424">IF(D119,D120/D119,NA())</f>
        <v>#N/A</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3603</v>
      </c>
      <c r="D122" s="85">
        <f>SUMIFS(INDEX(Diabetes_Full[#All],,MATCH(D$8,Diabetes_Full[#Headers],0)),Data!$B$1:$B$519,$A122,Data!$GT$1:$GT$519,D$10)</f>
        <v>3623</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2064</v>
      </c>
      <c r="D123" s="85">
        <f>SUMIFS(INDEX(Diabetes_Full[#All],,MATCH(D$9,Diabetes_Full[#Headers],0)),Data!$B$1:$B$519,$A123,Data!$GT$1:$GT$519,D$10)</f>
        <v>2145</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0.57285595337218986</v>
      </c>
      <c r="D124" s="96">
        <f t="shared" ref="D124" si="436">IF(D122,D123/D122,NA())</f>
        <v>0.59205078664090538</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3228</v>
      </c>
      <c r="D125" s="85">
        <f>SUMIFS(INDEX(Diabetes_Full[#All],,MATCH(D$8,Diabetes_Full[#Headers],0)),Data!$B$1:$B$519,$A125,Data!$GT$1:$GT$519,D$10)</f>
        <v>3241</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1891</v>
      </c>
      <c r="D126" s="85">
        <f>SUMIFS(INDEX(Diabetes_Full[#All],,MATCH(D$9,Diabetes_Full[#Headers],0)),Data!$B$1:$B$519,$A126,Data!$GT$1:$GT$519,D$10)</f>
        <v>1922</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0.58581164807930608</v>
      </c>
      <c r="D127" s="96">
        <f t="shared" ref="D127" si="448">IF(D125,D126/D125,NA())</f>
        <v>0.59302684356680035</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2234</v>
      </c>
      <c r="D128" s="85">
        <f>SUMIFS(INDEX(Diabetes_Full[#All],,MATCH(D$8,Diabetes_Full[#Headers],0)),Data!$B$1:$B$519,$A128,Data!$GT$1:$GT$519,D$10)</f>
        <v>2259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1121</v>
      </c>
      <c r="D129" s="85">
        <f>SUMIFS(INDEX(Diabetes_Full[#All],,MATCH(D$9,Diabetes_Full[#Headers],0)),Data!$B$1:$B$519,$A129,Data!$GT$1:$GT$519,D$10)</f>
        <v>1176</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0.5017905102954342</v>
      </c>
      <c r="D130" s="96">
        <f t="shared" ref="D130" si="460">IF(D128,D129/D128,NA())</f>
        <v>0.52058432934926957</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1895</v>
      </c>
      <c r="D131" s="85">
        <f>SUMIFS(INDEX(Diabetes_Full[#All],,MATCH(D$8,Diabetes_Full[#Headers],0)),Data!$B$1:$B$519,$A131,Data!$GT$1:$GT$519,D$10)</f>
        <v>1907</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478</v>
      </c>
      <c r="D132" s="85">
        <f>SUMIFS(INDEX(Diabetes_Full[#All],,MATCH(D$9,Diabetes_Full[#Headers],0)),Data!$B$1:$B$519,$A132,Data!$GT$1:$GT$519,D$10)</f>
        <v>467</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0.25224274406332453</v>
      </c>
      <c r="D133" s="96">
        <f t="shared" ref="D133" si="472">IF(D131,D132/D131,NA())</f>
        <v>0.24488725747246984</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2073</v>
      </c>
      <c r="D134" s="85">
        <f>SUMIFS(INDEX(Diabetes_Full[#All],,MATCH(D$8,Diabetes_Full[#Headers],0)),Data!$B$1:$B$519,$A134,Data!$GT$1:$GT$519,D$10)</f>
        <v>2089</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880</v>
      </c>
      <c r="D135" s="85">
        <f>SUMIFS(INDEX(Diabetes_Full[#All],,MATCH(D$9,Diabetes_Full[#Headers],0)),Data!$B$1:$B$519,$A135,Data!$GT$1:$GT$519,D$10)</f>
        <v>905</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0.42450554751567776</v>
      </c>
      <c r="D136" s="96">
        <f t="shared" ref="D136" si="484">IF(D134,D135/D134,NA())</f>
        <v>0.43322163714696027</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1561</v>
      </c>
      <c r="D137" s="85">
        <f>SUMIFS(INDEX(Diabetes_Full[#All],,MATCH(D$8,Diabetes_Full[#Headers],0)),Data!$B$1:$B$519,$A137,Data!$GT$1:$GT$519,D$10)</f>
        <v>1564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623</v>
      </c>
      <c r="D138" s="85">
        <f>SUMIFS(INDEX(Diabetes_Full[#All],,MATCH(D$9,Diabetes_Full[#Headers],0)),Data!$B$1:$B$519,$A138,Data!$GT$1:$GT$519,D$10)</f>
        <v>600</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0.3991031390134529</v>
      </c>
      <c r="D139" s="96">
        <f t="shared" ref="D139" si="496">IF(D137,D138/D137,NA())</f>
        <v>0.38363171355498721</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2706</v>
      </c>
      <c r="D140" s="85">
        <f>SUMIFS(INDEX(Diabetes_Full[#All],,MATCH(D$8,Diabetes_Full[#Headers],0)),Data!$B$1:$B$519,$A140,Data!$GT$1:$GT$519,D$10)</f>
        <v>2719</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1077</v>
      </c>
      <c r="D141" s="85">
        <f>SUMIFS(INDEX(Diabetes_Full[#All],,MATCH(D$9,Diabetes_Full[#Headers],0)),Data!$B$1:$B$519,$A141,Data!$GT$1:$GT$519,D$10)</f>
        <v>1134</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0.39800443458980045</v>
      </c>
      <c r="D142" s="96">
        <f t="shared" ref="D142" si="508">IF(D140,D141/D140,NA())</f>
        <v>0.4170650974623023</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2268</v>
      </c>
      <c r="D143" s="85">
        <f>SUMIFS(INDEX(Diabetes_Full[#All],,MATCH(D$8,Diabetes_Full[#Headers],0)),Data!$B$1:$B$519,$A143,Data!$GT$1:$GT$519,D$10)</f>
        <v>2281</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994</v>
      </c>
      <c r="D144" s="85">
        <f>SUMIFS(INDEX(Diabetes_Full[#All],,MATCH(D$9,Diabetes_Full[#Headers],0)),Data!$B$1:$B$519,$A144,Data!$GT$1:$GT$519,D$10)</f>
        <v>1015</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0.43827160493827161</v>
      </c>
      <c r="D145" s="96">
        <f t="shared" ref="D145" si="520">IF(D143,D144/D143,NA())</f>
        <v>0.4449802718106094</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2325</v>
      </c>
      <c r="D146" s="85">
        <f>SUMIFS(INDEX(Diabetes_Full[#All],,MATCH(D$8,Diabetes_Full[#Headers],0)),Data!$B$1:$B$519,$A146,Data!$GT$1:$GT$519,D$10)</f>
        <v>2347</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549</v>
      </c>
      <c r="D147" s="85">
        <f>SUMIFS(INDEX(Diabetes_Full[#All],,MATCH(D$9,Diabetes_Full[#Headers],0)),Data!$B$1:$B$519,$A147,Data!$GT$1:$GT$519,D$10)</f>
        <v>583</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0.2361290322580645</v>
      </c>
      <c r="D148" s="96">
        <f t="shared" ref="D148" si="532">IF(D146,D147/D146,NA())</f>
        <v>0.24840221559437581</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2494</v>
      </c>
      <c r="D149" s="85">
        <f>SUMIFS(INDEX(Diabetes_Full[#All],,MATCH(D$8,Diabetes_Full[#Headers],0)),Data!$B$1:$B$519,$A149,Data!$GT$1:$GT$519,D$10)</f>
        <v>2500</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1100</v>
      </c>
      <c r="D150" s="85">
        <f>SUMIFS(INDEX(Diabetes_Full[#All],,MATCH(D$9,Diabetes_Full[#Headers],0)),Data!$B$1:$B$519,$A150,Data!$GT$1:$GT$519,D$10)</f>
        <v>1176</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0.44105854049719329</v>
      </c>
      <c r="D151" s="96">
        <f t="shared" ref="D151" si="544">IF(D149,D150/D149,NA())</f>
        <v>0.47039999999999998</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0.52425812529439475</v>
      </c>
      <c r="D160" s="99">
        <f t="shared" si="555"/>
        <v>0.53342683496961196</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0.65121412803532008</v>
      </c>
      <c r="D161" s="99">
        <f t="shared" si="555"/>
        <v>0.64421669106881407</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0.625</v>
      </c>
      <c r="D162" s="99">
        <f t="shared" si="555"/>
        <v>0.63057620817843862</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0.64004376367614879</v>
      </c>
      <c r="D163" s="99">
        <f t="shared" si="555"/>
        <v>0.65868697859992742</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0.36600891152132398</v>
      </c>
      <c r="D164" s="99">
        <f t="shared" si="555"/>
        <v>0.38737040527803956</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0.46991290577988915</v>
      </c>
      <c r="D165" s="99">
        <f t="shared" si="555"/>
        <v>0.48785266457680249</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hidden="1" x14ac:dyDescent="0.3">
      <c r="A166" s="109" t="s">
        <v>138</v>
      </c>
      <c r="B166" s="102" t="s">
        <v>205</v>
      </c>
      <c r="C166" s="99">
        <f t="shared" si="555"/>
        <v>0.4080808080808081</v>
      </c>
      <c r="D166" s="99">
        <f t="shared" si="555"/>
        <v>0.43219772879091517</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hidden="1" x14ac:dyDescent="0.3">
      <c r="A167" s="111" t="s">
        <v>138</v>
      </c>
      <c r="B167" s="112" t="s">
        <v>151</v>
      </c>
      <c r="C167" s="99">
        <f t="shared" si="555"/>
        <v>0.59846219564288761</v>
      </c>
      <c r="D167" s="99">
        <f t="shared" si="555"/>
        <v>0.61092150170648463</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hidden="1" x14ac:dyDescent="0.3">
      <c r="A168" s="111" t="s">
        <v>138</v>
      </c>
      <c r="B168" s="112" t="s">
        <v>222</v>
      </c>
      <c r="C168" s="99">
        <f t="shared" si="555"/>
        <v>0.58788282290279625</v>
      </c>
      <c r="D168" s="99">
        <f t="shared" si="555"/>
        <v>0.60503644797879386</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hidden="1" x14ac:dyDescent="0.3">
      <c r="A169" s="111" t="s">
        <v>138</v>
      </c>
      <c r="B169" s="112" t="s">
        <v>139</v>
      </c>
      <c r="C169" s="99">
        <f t="shared" si="555"/>
        <v>0.68785796105383734</v>
      </c>
      <c r="D169" s="99">
        <f t="shared" si="555"/>
        <v>0.70588235294117652</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hidden="1" x14ac:dyDescent="0.3">
      <c r="A170" s="111" t="s">
        <v>138</v>
      </c>
      <c r="B170" s="112" t="s">
        <v>168</v>
      </c>
      <c r="C170" s="99">
        <f t="shared" ref="C170:N179" si="556">SUMIFS(INDEX($A$10:$N$151,,MATCH(C$159,$A$10:$N$10,0)),$A$10:$A$151,$B170,$B$10:$B$151,$B$157)</f>
        <v>0.4670194003527337</v>
      </c>
      <c r="D170" s="99">
        <f t="shared" si="556"/>
        <v>0.54147546770208255</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hidden="1" x14ac:dyDescent="0.3">
      <c r="A171" s="111" t="s">
        <v>138</v>
      </c>
      <c r="B171" s="112" t="s">
        <v>212</v>
      </c>
      <c r="C171" s="99">
        <f t="shared" si="556"/>
        <v>0.57453754080522312</v>
      </c>
      <c r="D171" s="99">
        <f t="shared" si="556"/>
        <v>0.58670988654781198</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hidden="1" x14ac:dyDescent="0.3">
      <c r="A172" s="111" t="s">
        <v>138</v>
      </c>
      <c r="B172" s="112" t="s">
        <v>180</v>
      </c>
      <c r="C172" s="99">
        <f t="shared" si="556"/>
        <v>0.5178571428571429</v>
      </c>
      <c r="D172" s="99">
        <f t="shared" si="556"/>
        <v>0.5374741200828157</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hidden="1" x14ac:dyDescent="0.3">
      <c r="A173" s="111" t="s">
        <v>138</v>
      </c>
      <c r="B173" s="112" t="s">
        <v>194</v>
      </c>
      <c r="C173" s="99">
        <f t="shared" si="556"/>
        <v>0.43308550185873607</v>
      </c>
      <c r="D173" s="99">
        <f t="shared" si="556"/>
        <v>0.4496551724137931</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hidden="1" x14ac:dyDescent="0.3">
      <c r="A174" s="111" t="s">
        <v>232</v>
      </c>
      <c r="B174" s="112" t="s">
        <v>233</v>
      </c>
      <c r="C174" s="99">
        <f t="shared" si="556"/>
        <v>0.48890406282007509</v>
      </c>
      <c r="D174" s="99">
        <f t="shared" si="556"/>
        <v>0.497612551159618</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hidden="1" x14ac:dyDescent="0.3">
      <c r="A175" s="111" t="s">
        <v>232</v>
      </c>
      <c r="B175" s="112" t="s">
        <v>236</v>
      </c>
      <c r="C175" s="99">
        <f t="shared" si="556"/>
        <v>0.40576496674057649</v>
      </c>
      <c r="D175" s="99">
        <f t="shared" si="556"/>
        <v>0.40619240692959824</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hidden="1" x14ac:dyDescent="0.3">
      <c r="A176" s="111" t="s">
        <v>232</v>
      </c>
      <c r="B176" s="112" t="s">
        <v>237</v>
      </c>
      <c r="C176" s="99">
        <f t="shared" si="556"/>
        <v>0.44771916651023091</v>
      </c>
      <c r="D176" s="99">
        <f t="shared" si="556"/>
        <v>0.4619127830806663</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hidden="1" x14ac:dyDescent="0.3">
      <c r="A177" s="111" t="s">
        <v>232</v>
      </c>
      <c r="B177" s="112" t="s">
        <v>239</v>
      </c>
      <c r="C177" s="99">
        <f t="shared" si="556"/>
        <v>0.51284348864994023</v>
      </c>
      <c r="D177" s="99">
        <f t="shared" si="556"/>
        <v>0.52216602201725681</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hidden="1" x14ac:dyDescent="0.3">
      <c r="A178" s="111" t="s">
        <v>133</v>
      </c>
      <c r="B178" s="112" t="s">
        <v>225</v>
      </c>
      <c r="C178" s="99">
        <f t="shared" si="556"/>
        <v>0.5627891606080635</v>
      </c>
      <c r="D178" s="99">
        <f t="shared" si="556"/>
        <v>0.56434668417596845</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hidden="1" x14ac:dyDescent="0.3">
      <c r="A179" s="111" t="s">
        <v>133</v>
      </c>
      <c r="B179" s="112" t="s">
        <v>134</v>
      </c>
      <c r="C179" s="99">
        <f t="shared" si="556"/>
        <v>0.56016791044776115</v>
      </c>
      <c r="D179" s="99">
        <f t="shared" si="556"/>
        <v>0.55725544738062127</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hidden="1" x14ac:dyDescent="0.3">
      <c r="A180" s="111" t="s">
        <v>133</v>
      </c>
      <c r="B180" s="112" t="s">
        <v>137</v>
      </c>
      <c r="C180" s="99">
        <f t="shared" ref="C180:N189" si="557">SUMIFS(INDEX($A$10:$N$151,,MATCH(C$159,$A$10:$N$10,0)),$A$10:$A$151,$B180,$B$10:$B$151,$B$157)</f>
        <v>0.60494256874347374</v>
      </c>
      <c r="D180" s="99">
        <f t="shared" si="557"/>
        <v>0.64241055922195212</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hidden="1" x14ac:dyDescent="0.3">
      <c r="A181" s="111" t="s">
        <v>133</v>
      </c>
      <c r="B181" s="112" t="s">
        <v>164</v>
      </c>
      <c r="C181" s="99">
        <f t="shared" si="557"/>
        <v>0.66998754669987548</v>
      </c>
      <c r="D181" s="99">
        <f t="shared" si="557"/>
        <v>0.68135593220338986</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hidden="1" x14ac:dyDescent="0.3">
      <c r="A182" s="111" t="s">
        <v>133</v>
      </c>
      <c r="B182" s="112" t="s">
        <v>167</v>
      </c>
      <c r="C182" s="99">
        <f t="shared" si="557"/>
        <v>0.62807525325615055</v>
      </c>
      <c r="D182" s="99">
        <f t="shared" si="557"/>
        <v>0.62510748065348243</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hidden="1" x14ac:dyDescent="0.3">
      <c r="A183" s="111" t="s">
        <v>133</v>
      </c>
      <c r="B183" s="112" t="s">
        <v>241</v>
      </c>
      <c r="C183" s="99">
        <f t="shared" si="557"/>
        <v>0.79335548172757475</v>
      </c>
      <c r="D183" s="99">
        <f t="shared" si="557"/>
        <v>0.78989185610240564</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hidden="1" x14ac:dyDescent="0.3">
      <c r="A184" s="111" t="s">
        <v>133</v>
      </c>
      <c r="B184" s="102" t="s">
        <v>221</v>
      </c>
      <c r="C184" s="99">
        <f t="shared" si="557"/>
        <v>0.62185567010309273</v>
      </c>
      <c r="D184" s="99">
        <f t="shared" si="557"/>
        <v>0.63091353996737354</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hidden="1" x14ac:dyDescent="0.3">
      <c r="A185" s="111" t="s">
        <v>133</v>
      </c>
      <c r="B185" s="112" t="s">
        <v>175</v>
      </c>
      <c r="C185" s="99">
        <f t="shared" si="557"/>
        <v>0.49616252821670431</v>
      </c>
      <c r="D185" s="99">
        <f t="shared" si="557"/>
        <v>0.53465851172273193</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hidden="1" x14ac:dyDescent="0.3">
      <c r="A186" s="111" t="s">
        <v>133</v>
      </c>
      <c r="B186" s="112" t="s">
        <v>244</v>
      </c>
      <c r="C186" s="99">
        <f t="shared" si="557"/>
        <v>0.67419962335216577</v>
      </c>
      <c r="D186" s="99">
        <f t="shared" si="557"/>
        <v>0.68738288569643968</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hidden="1" x14ac:dyDescent="0.3">
      <c r="A187" s="111" t="s">
        <v>126</v>
      </c>
      <c r="B187" s="112" t="s">
        <v>246</v>
      </c>
      <c r="C187" s="99">
        <f t="shared" si="557"/>
        <v>0.57146347422428534</v>
      </c>
      <c r="D187" s="99">
        <f t="shared" si="557"/>
        <v>0.59075425790754255</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hidden="1" x14ac:dyDescent="0.3">
      <c r="A188" s="111" t="s">
        <v>126</v>
      </c>
      <c r="B188" s="112" t="s">
        <v>245</v>
      </c>
      <c r="C188" s="99">
        <f t="shared" si="557"/>
        <v>0.48456610366919045</v>
      </c>
      <c r="D188" s="99">
        <f t="shared" si="557"/>
        <v>0.48869565217391303</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hidden="1" x14ac:dyDescent="0.3">
      <c r="A189" s="111" t="s">
        <v>126</v>
      </c>
      <c r="B189" s="112" t="s">
        <v>185</v>
      </c>
      <c r="C189" s="99">
        <f t="shared" si="557"/>
        <v>0.41050863723608444</v>
      </c>
      <c r="D189" s="99">
        <f t="shared" si="557"/>
        <v>0.42399617590822181</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hidden="1" x14ac:dyDescent="0.3">
      <c r="A190" s="111" t="s">
        <v>126</v>
      </c>
      <c r="B190" s="112" t="s">
        <v>248</v>
      </c>
      <c r="C190" s="99">
        <f t="shared" ref="C190:N199" si="558">SUMIFS(INDEX($A$10:$N$151,,MATCH(C$159,$A$10:$N$10,0)),$A$10:$A$151,$B190,$B$10:$B$151,$B$157)</f>
        <v>0.53693693693693689</v>
      </c>
      <c r="D190" s="99">
        <f t="shared" si="558"/>
        <v>0.55242966751918154</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hidden="1" x14ac:dyDescent="0.3">
      <c r="A191" s="111" t="s">
        <v>126</v>
      </c>
      <c r="B191" s="112" t="s">
        <v>127</v>
      </c>
      <c r="C191" s="99">
        <f t="shared" si="558"/>
        <v>0.65054602184087362</v>
      </c>
      <c r="D191" s="99">
        <f t="shared" si="558"/>
        <v>0.65859314609636688</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hidden="1" x14ac:dyDescent="0.3">
      <c r="A192" s="111" t="s">
        <v>126</v>
      </c>
      <c r="B192" s="112" t="s">
        <v>135</v>
      </c>
      <c r="C192" s="99">
        <f t="shared" si="558"/>
        <v>0.44785502958579881</v>
      </c>
      <c r="D192" s="99">
        <f t="shared" si="558"/>
        <v>0.49062844542447631</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hidden="1" x14ac:dyDescent="0.3">
      <c r="A193" s="111" t="s">
        <v>130</v>
      </c>
      <c r="B193" s="112" t="s">
        <v>249</v>
      </c>
      <c r="C193" s="99">
        <f t="shared" si="558"/>
        <v>0.50930497531333085</v>
      </c>
      <c r="D193" s="99">
        <f t="shared" si="558"/>
        <v>0.51397280966767367</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hidden="1" x14ac:dyDescent="0.3">
      <c r="A194" s="111" t="s">
        <v>130</v>
      </c>
      <c r="B194" s="112" t="s">
        <v>131</v>
      </c>
      <c r="C194" s="99">
        <f t="shared" si="558"/>
        <v>0.72151898734177211</v>
      </c>
      <c r="D194" s="99">
        <f t="shared" si="558"/>
        <v>0.73699534161490687</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hidden="1" x14ac:dyDescent="0.3">
      <c r="A195" s="111" t="s">
        <v>130</v>
      </c>
      <c r="B195" s="112" t="s">
        <v>313</v>
      </c>
      <c r="C195" s="99" t="e">
        <f t="shared" si="558"/>
        <v>#N/A</v>
      </c>
      <c r="D195" s="99" t="e">
        <f t="shared" si="558"/>
        <v>#N/A</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hidden="1" x14ac:dyDescent="0.3">
      <c r="A196" s="111" t="s">
        <v>130</v>
      </c>
      <c r="B196" s="112" t="s">
        <v>238</v>
      </c>
      <c r="C196" s="99">
        <f t="shared" si="558"/>
        <v>0.57285595337218986</v>
      </c>
      <c r="D196" s="99">
        <f t="shared" si="558"/>
        <v>0.59205078664090538</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hidden="1" x14ac:dyDescent="0.3">
      <c r="A197" s="111" t="s">
        <v>130</v>
      </c>
      <c r="B197" s="112" t="s">
        <v>144</v>
      </c>
      <c r="C197" s="99">
        <f t="shared" si="558"/>
        <v>0.58581164807930608</v>
      </c>
      <c r="D197" s="99">
        <f t="shared" si="558"/>
        <v>0.59302684356680035</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hidden="1" x14ac:dyDescent="0.3">
      <c r="A198" s="111" t="s">
        <v>130</v>
      </c>
      <c r="B198" s="112" t="s">
        <v>250</v>
      </c>
      <c r="C198" s="99">
        <f t="shared" si="558"/>
        <v>0.5017905102954342</v>
      </c>
      <c r="D198" s="99">
        <f t="shared" si="558"/>
        <v>0.52058432934926957</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hidden="1" x14ac:dyDescent="0.3">
      <c r="A199" s="111" t="s">
        <v>147</v>
      </c>
      <c r="B199" s="112" t="s">
        <v>253</v>
      </c>
      <c r="C199" s="99">
        <f t="shared" si="558"/>
        <v>0.25224274406332453</v>
      </c>
      <c r="D199" s="99">
        <f t="shared" si="558"/>
        <v>0.24488725747246984</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hidden="1" x14ac:dyDescent="0.3">
      <c r="A200" s="111" t="s">
        <v>147</v>
      </c>
      <c r="B200" s="112" t="s">
        <v>247</v>
      </c>
      <c r="C200" s="99">
        <f t="shared" ref="C200:N205" si="559">SUMIFS(INDEX($A$10:$N$151,,MATCH(C$159,$A$10:$N$10,0)),$A$10:$A$151,$B200,$B$10:$B$151,$B$157)</f>
        <v>0.42450554751567776</v>
      </c>
      <c r="D200" s="99">
        <f t="shared" si="559"/>
        <v>0.43322163714696027</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hidden="1" x14ac:dyDescent="0.3">
      <c r="A201" s="111" t="s">
        <v>147</v>
      </c>
      <c r="B201" s="112" t="s">
        <v>148</v>
      </c>
      <c r="C201" s="99">
        <f t="shared" si="559"/>
        <v>0.3991031390134529</v>
      </c>
      <c r="D201" s="99">
        <f t="shared" si="559"/>
        <v>0.38363171355498721</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hidden="1" x14ac:dyDescent="0.3">
      <c r="A202" s="111" t="s">
        <v>147</v>
      </c>
      <c r="B202" s="112" t="s">
        <v>242</v>
      </c>
      <c r="C202" s="99">
        <f t="shared" si="559"/>
        <v>0.39800443458980045</v>
      </c>
      <c r="D202" s="99">
        <f t="shared" si="559"/>
        <v>0.4170650974623023</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hidden="1" x14ac:dyDescent="0.3">
      <c r="A203" s="111" t="s">
        <v>147</v>
      </c>
      <c r="B203" s="112" t="s">
        <v>252</v>
      </c>
      <c r="C203" s="99">
        <f t="shared" si="559"/>
        <v>0.43827160493827161</v>
      </c>
      <c r="D203" s="99">
        <f t="shared" si="559"/>
        <v>0.4449802718106094</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hidden="1" x14ac:dyDescent="0.3">
      <c r="A204" s="111" t="s">
        <v>147</v>
      </c>
      <c r="B204" s="112" t="s">
        <v>251</v>
      </c>
      <c r="C204" s="99">
        <f t="shared" si="559"/>
        <v>0.2361290322580645</v>
      </c>
      <c r="D204" s="99">
        <f t="shared" si="559"/>
        <v>0.24840221559437581</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hidden="1" x14ac:dyDescent="0.3">
      <c r="A205" s="111" t="s">
        <v>147</v>
      </c>
      <c r="B205" s="113" t="s">
        <v>243</v>
      </c>
      <c r="C205" s="99">
        <f t="shared" si="559"/>
        <v>0.44105854049719329</v>
      </c>
      <c r="D205" s="99">
        <f t="shared" si="559"/>
        <v>0.47039999999999998</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{DR-00} Total Diabetes Register</v>
      </c>
      <c r="D219" s="82" t="str">
        <f t="shared" ref="D219:N219" si="560">$C$3</f>
        <v>{DR-00} Total Diabetes Register</v>
      </c>
      <c r="E219" s="82" t="str">
        <f t="shared" si="560"/>
        <v>{DR-00} Total Diabetes Register</v>
      </c>
      <c r="F219" s="82" t="str">
        <f t="shared" si="560"/>
        <v>{DR-00} Total Diabetes Register</v>
      </c>
      <c r="G219" s="82" t="str">
        <f t="shared" si="560"/>
        <v>{DR-00} Total Diabetes Register</v>
      </c>
      <c r="H219" s="82" t="str">
        <f t="shared" si="560"/>
        <v>{DR-00} Total Diabetes Register</v>
      </c>
      <c r="I219" s="82" t="str">
        <f t="shared" si="560"/>
        <v>{DR-00} Total Diabetes Register</v>
      </c>
      <c r="J219" s="82" t="str">
        <f t="shared" si="560"/>
        <v>{DR-00} Total Diabetes Register</v>
      </c>
      <c r="K219" s="82" t="str">
        <f t="shared" si="560"/>
        <v>{DR-00} Total Diabetes Register</v>
      </c>
      <c r="L219" s="82" t="str">
        <f t="shared" si="560"/>
        <v>{DR-00} Total Diabetes Register</v>
      </c>
      <c r="M219" s="82" t="str">
        <f t="shared" si="560"/>
        <v>{DR-00} Total Diabetes Register</v>
      </c>
      <c r="N219" s="82" t="str">
        <f t="shared" si="560"/>
        <v>{DR-00} Total Diabetes Register</v>
      </c>
    </row>
    <row r="220" spans="1:14" x14ac:dyDescent="0.3">
      <c r="A220" s="93"/>
      <c r="B220" s="87" t="s">
        <v>315</v>
      </c>
      <c r="C220" s="82" t="str">
        <f t="shared" ref="C220:N220" si="561">$B$3</f>
        <v>{CP88-AD} All Diabetes: =&gt;12 Yrs &amp; Care Proc recorded: 8 of 8 (15m)</v>
      </c>
      <c r="D220" s="82" t="str">
        <f t="shared" si="561"/>
        <v>{CP88-AD} All Diabetes: =&gt;12 Yrs &amp; Care Proc recorded: 8 of 8 (15m)</v>
      </c>
      <c r="E220" s="82" t="str">
        <f t="shared" si="561"/>
        <v>{CP88-AD} All Diabetes: =&gt;12 Yrs &amp; Care Proc recorded: 8 of 8 (15m)</v>
      </c>
      <c r="F220" s="82" t="str">
        <f t="shared" si="561"/>
        <v>{CP88-AD} All Diabetes: =&gt;12 Yrs &amp; Care Proc recorded: 8 of 8 (15m)</v>
      </c>
      <c r="G220" s="82" t="str">
        <f t="shared" si="561"/>
        <v>{CP88-AD} All Diabetes: =&gt;12 Yrs &amp; Care Proc recorded: 8 of 8 (15m)</v>
      </c>
      <c r="H220" s="82" t="str">
        <f t="shared" si="561"/>
        <v>{CP88-AD} All Diabetes: =&gt;12 Yrs &amp; Care Proc recorded: 8 of 8 (15m)</v>
      </c>
      <c r="I220" s="82" t="str">
        <f t="shared" si="561"/>
        <v>{CP88-AD} All Diabetes: =&gt;12 Yrs &amp; Care Proc recorded: 8 of 8 (15m)</v>
      </c>
      <c r="J220" s="82" t="str">
        <f t="shared" si="561"/>
        <v>{CP88-AD} All Diabetes: =&gt;12 Yrs &amp; Care Proc recorded: 8 of 8 (15m)</v>
      </c>
      <c r="K220" s="82" t="str">
        <f t="shared" si="561"/>
        <v>{CP88-AD} All Diabetes: =&gt;12 Yrs &amp; Care Proc recorded: 8 of 8 (15m)</v>
      </c>
      <c r="L220" s="82" t="str">
        <f t="shared" si="561"/>
        <v>{CP88-AD} All Diabetes: =&gt;12 Yrs &amp; Care Proc recorded: 8 of 8 (15m)</v>
      </c>
      <c r="M220" s="82" t="str">
        <f t="shared" si="561"/>
        <v>{CP88-AD} All Diabetes: =&gt;12 Yrs &amp; Care Proc recorded: 8 of 8 (15m)</v>
      </c>
      <c r="N220" s="82" t="str">
        <f t="shared" si="561"/>
        <v>{CP88-AD} All Diabetes: =&gt;12 Yrs &amp; Care Proc recorded: 8 of 8 (15m)</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15395</v>
      </c>
      <c r="D222" s="85">
        <f>SUMIFS(INDEX(Diabetes_Full[#All],,MATCH(D$219,Diabetes_Full[#Headers],0)),Data!$A$1:$A$519,$A222,Data!$GT$1:$GT$519,D$221)</f>
        <v>15515</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8315</v>
      </c>
      <c r="D223" s="85">
        <f>SUMIFS(INDEX(Diabetes_Full[#All],,MATCH(D$220,Diabetes_Full[#Headers],0)),Data!$A$1:$A$519,$A223,Data!$GT$1:$GT$519,D$221)</f>
        <v>8552</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0.54011042546281263</v>
      </c>
      <c r="D224" s="96">
        <f t="shared" ref="D224:N224" si="562">IF(D222,D223/D222,NA())</f>
        <v>0.55120850789558495</v>
      </c>
      <c r="E224" s="96" t="e">
        <f t="shared" si="562"/>
        <v>#N/A</v>
      </c>
      <c r="F224" s="96" t="e">
        <f t="shared" si="562"/>
        <v>#N/A</v>
      </c>
      <c r="G224" s="96" t="e">
        <f t="shared" si="562"/>
        <v>#N/A</v>
      </c>
      <c r="H224" s="96" t="e">
        <f t="shared" si="562"/>
        <v>#N/A</v>
      </c>
      <c r="I224" s="96" t="e">
        <f t="shared" si="562"/>
        <v>#N/A</v>
      </c>
      <c r="J224" s="96" t="e">
        <f t="shared" si="562"/>
        <v>#N/A</v>
      </c>
      <c r="K224" s="96" t="e">
        <f t="shared" si="562"/>
        <v>#N/A</v>
      </c>
      <c r="L224" s="96" t="e">
        <f t="shared" si="562"/>
        <v>#N/A</v>
      </c>
      <c r="M224" s="96" t="e">
        <f t="shared" si="562"/>
        <v>#N/A</v>
      </c>
      <c r="N224" s="96" t="e">
        <f t="shared" si="562"/>
        <v>#N/A</v>
      </c>
    </row>
    <row r="225" spans="1:14" x14ac:dyDescent="0.3">
      <c r="A225" s="94" t="s">
        <v>138</v>
      </c>
      <c r="B225" s="88" t="s">
        <v>316</v>
      </c>
      <c r="C225" s="85">
        <f>SUMIFS(INDEX(Diabetes_Full[#All],,MATCH(C$219,Diabetes_Full[#Headers],0)),Data!$A$1:$A$519,$A225,Data!$GT$1:$GT$519,C$221)</f>
        <v>16307</v>
      </c>
      <c r="D225" s="85">
        <f>SUMIFS(INDEX(Diabetes_Full[#All],,MATCH(D$219,Diabetes_Full[#Headers],0)),Data!$A$1:$A$519,$A225,Data!$GT$1:$GT$519,D$221)</f>
        <v>16375</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8650</v>
      </c>
      <c r="D226" s="85">
        <f>SUMIFS(INDEX(Diabetes_Full[#All],,MATCH(D$220,Diabetes_Full[#Headers],0)),Data!$A$1:$A$519,$A226,Data!$GT$1:$GT$519,D$221)</f>
        <v>9124</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63">IF(C225,C226/C225,NA())</f>
        <v>0.53044704728030911</v>
      </c>
      <c r="D227" s="96">
        <f t="shared" ref="D227" si="564">IF(D225,D226/D225,NA())</f>
        <v>0.55719083969465644</v>
      </c>
      <c r="E227" s="96" t="e">
        <f t="shared" ref="E227" si="565">IF(E225,E226/E225,NA())</f>
        <v>#N/A</v>
      </c>
      <c r="F227" s="96" t="e">
        <f t="shared" ref="F227" si="566">IF(F225,F226/F225,NA())</f>
        <v>#N/A</v>
      </c>
      <c r="G227" s="96" t="e">
        <f t="shared" ref="G227" si="567">IF(G225,G226/G225,NA())</f>
        <v>#N/A</v>
      </c>
      <c r="H227" s="96" t="e">
        <f t="shared" ref="H227" si="568">IF(H225,H226/H225,NA())</f>
        <v>#N/A</v>
      </c>
      <c r="I227" s="96" t="e">
        <f t="shared" ref="I227" si="569">IF(I225,I226/I225,NA())</f>
        <v>#N/A</v>
      </c>
      <c r="J227" s="96" t="e">
        <f t="shared" ref="J227" si="570">IF(J225,J226/J225,NA())</f>
        <v>#N/A</v>
      </c>
      <c r="K227" s="96" t="e">
        <f t="shared" ref="K227" si="571">IF(K225,K226/K225,NA())</f>
        <v>#N/A</v>
      </c>
      <c r="L227" s="96" t="e">
        <f t="shared" ref="L227" si="572">IF(L225,L226/L225,NA())</f>
        <v>#N/A</v>
      </c>
      <c r="M227" s="96" t="e">
        <f t="shared" ref="M227" si="573">IF(M225,M226/M225,NA())</f>
        <v>#N/A</v>
      </c>
      <c r="N227" s="96" t="e">
        <f t="shared" ref="N227" si="574">IF(N225,N226/N225,NA())</f>
        <v>#N/A</v>
      </c>
    </row>
    <row r="228" spans="1:14" x14ac:dyDescent="0.3">
      <c r="A228" s="94" t="s">
        <v>232</v>
      </c>
      <c r="B228" s="88" t="s">
        <v>316</v>
      </c>
      <c r="C228" s="85">
        <f>SUMIFS(INDEX(Diabetes_Full[#All],,MATCH(C$219,Diabetes_Full[#Headers],0)),Data!$A$1:$A$519,$A228,Data!$GT$1:$GT$519,C$221)</f>
        <v>17658</v>
      </c>
      <c r="D228" s="85">
        <f>SUMIFS(INDEX(Diabetes_Full[#All],,MATCH(D$219,Diabetes_Full[#Headers],0)),Data!$A$1:$A$519,$A228,Data!$GT$1:$GT$519,D$221)</f>
        <v>17710</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8349</v>
      </c>
      <c r="D229" s="85">
        <f>SUMIFS(INDEX(Diabetes_Full[#All],,MATCH(D$220,Diabetes_Full[#Headers],0)),Data!$A$1:$A$519,$A229,Data!$GT$1:$GT$519,D$221)</f>
        <v>8539</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575">IF(C228,C229/C228,NA())</f>
        <v>0.4728168535507985</v>
      </c>
      <c r="D230" s="96">
        <f t="shared" ref="D230" si="576">IF(D228,D229/D228,NA())</f>
        <v>0.4821569734613213</v>
      </c>
      <c r="E230" s="96" t="e">
        <f t="shared" ref="E230" si="577">IF(E228,E229/E228,NA())</f>
        <v>#N/A</v>
      </c>
      <c r="F230" s="96" t="e">
        <f t="shared" ref="F230" si="578">IF(F228,F229/F228,NA())</f>
        <v>#N/A</v>
      </c>
      <c r="G230" s="96" t="e">
        <f t="shared" ref="G230" si="579">IF(G228,G229/G228,NA())</f>
        <v>#N/A</v>
      </c>
      <c r="H230" s="96" t="e">
        <f t="shared" ref="H230" si="580">IF(H228,H229/H228,NA())</f>
        <v>#N/A</v>
      </c>
      <c r="I230" s="96" t="e">
        <f t="shared" ref="I230" si="581">IF(I228,I229/I228,NA())</f>
        <v>#N/A</v>
      </c>
      <c r="J230" s="96" t="e">
        <f t="shared" ref="J230" si="582">IF(J228,J229/J228,NA())</f>
        <v>#N/A</v>
      </c>
      <c r="K230" s="96" t="e">
        <f t="shared" ref="K230" si="583">IF(K228,K229/K228,NA())</f>
        <v>#N/A</v>
      </c>
      <c r="L230" s="96" t="e">
        <f t="shared" ref="L230" si="584">IF(L228,L229/L228,NA())</f>
        <v>#N/A</v>
      </c>
      <c r="M230" s="96" t="e">
        <f t="shared" ref="M230" si="585">IF(M228,M229/M228,NA())</f>
        <v>#N/A</v>
      </c>
      <c r="N230" s="96" t="e">
        <f t="shared" ref="N230" si="586">IF(N228,N229/N228,NA())</f>
        <v>#N/A</v>
      </c>
    </row>
    <row r="231" spans="1:14" x14ac:dyDescent="0.3">
      <c r="A231" s="94" t="s">
        <v>133</v>
      </c>
      <c r="B231" s="88" t="s">
        <v>316</v>
      </c>
      <c r="C231" s="85">
        <f>SUMIFS(INDEX(Diabetes_Full[#All],,MATCH(C$219,Diabetes_Full[#Headers],0)),Data!$A$1:$A$519,$A231,Data!$GT$1:$GT$519,C$221)</f>
        <v>32139</v>
      </c>
      <c r="D231" s="85">
        <f>SUMIFS(INDEX(Diabetes_Full[#All],,MATCH(D$219,Diabetes_Full[#Headers],0)),Data!$A$1:$A$519,$A231,Data!$GT$1:$GT$519,D$221)</f>
        <v>31804</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20138</v>
      </c>
      <c r="D232" s="85">
        <f>SUMIFS(INDEX(Diabetes_Full[#All],,MATCH(D$220,Diabetes_Full[#Headers],0)),Data!$A$1:$A$519,$A232,Data!$GT$1:$GT$519,D$221)</f>
        <v>20437</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587">IF(C231,C232/C231,NA())</f>
        <v>0.62659074644512902</v>
      </c>
      <c r="D233" s="96">
        <f t="shared" ref="D233" si="588">IF(D231,D232/D231,NA())</f>
        <v>0.64259212677650612</v>
      </c>
      <c r="E233" s="96" t="e">
        <f t="shared" ref="E233" si="589">IF(E231,E232/E231,NA())</f>
        <v>#N/A</v>
      </c>
      <c r="F233" s="96" t="e">
        <f t="shared" ref="F233" si="590">IF(F231,F232/F231,NA())</f>
        <v>#N/A</v>
      </c>
      <c r="G233" s="96" t="e">
        <f t="shared" ref="G233" si="591">IF(G231,G232/G231,NA())</f>
        <v>#N/A</v>
      </c>
      <c r="H233" s="96" t="e">
        <f t="shared" ref="H233" si="592">IF(H231,H232/H231,NA())</f>
        <v>#N/A</v>
      </c>
      <c r="I233" s="96" t="e">
        <f t="shared" ref="I233" si="593">IF(I231,I232/I231,NA())</f>
        <v>#N/A</v>
      </c>
      <c r="J233" s="96" t="e">
        <f t="shared" ref="J233" si="594">IF(J231,J232/J231,NA())</f>
        <v>#N/A</v>
      </c>
      <c r="K233" s="96" t="e">
        <f t="shared" ref="K233" si="595">IF(K231,K232/K231,NA())</f>
        <v>#N/A</v>
      </c>
      <c r="L233" s="96" t="e">
        <f t="shared" ref="L233" si="596">IF(L231,L232/L231,NA())</f>
        <v>#N/A</v>
      </c>
      <c r="M233" s="96" t="e">
        <f t="shared" ref="M233" si="597">IF(M231,M232/M231,NA())</f>
        <v>#N/A</v>
      </c>
      <c r="N233" s="96" t="e">
        <f t="shared" ref="N233" si="598">IF(N231,N232/N231,NA())</f>
        <v>#N/A</v>
      </c>
    </row>
    <row r="234" spans="1:14" x14ac:dyDescent="0.3">
      <c r="A234" s="94" t="s">
        <v>126</v>
      </c>
      <c r="B234" s="88" t="s">
        <v>316</v>
      </c>
      <c r="C234" s="85">
        <f>SUMIFS(INDEX(Diabetes_Full[#All],,MATCH(C$219,Diabetes_Full[#Headers],0)),Data!$A$1:$A$519,$A234,Data!$GT$1:$GT$519,C$221)</f>
        <v>22130</v>
      </c>
      <c r="D234" s="85">
        <f>SUMIFS(INDEX(Diabetes_Full[#All],,MATCH(D$219,Diabetes_Full[#Headers],0)),Data!$A$1:$A$519,$A234,Data!$GT$1:$GT$519,D$221)</f>
        <v>22256</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11513</v>
      </c>
      <c r="D235" s="85">
        <f>SUMIFS(INDEX(Diabetes_Full[#All],,MATCH(D$220,Diabetes_Full[#Headers],0)),Data!$A$1:$A$519,$A235,Data!$GT$1:$GT$519,D$221)</f>
        <v>11939</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599">IF(C234,C235/C234,NA())</f>
        <v>0.52024401265250786</v>
      </c>
      <c r="D236" s="96">
        <f t="shared" ref="D236" si="600">IF(D234,D235/D234,NA())</f>
        <v>0.53643961179007904</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row>
    <row r="237" spans="1:14" x14ac:dyDescent="0.3">
      <c r="A237" s="94" t="s">
        <v>130</v>
      </c>
      <c r="B237" s="88" t="s">
        <v>316</v>
      </c>
      <c r="C237" s="85">
        <f>SUMIFS(INDEX(Diabetes_Full[#All],,MATCH(C$219,Diabetes_Full[#Headers],0)),Data!$A$1:$A$519,$A237,Data!$GT$1:$GT$519,C$221)</f>
        <v>21104</v>
      </c>
      <c r="D237" s="85">
        <f>SUMIFS(INDEX(Diabetes_Full[#All],,MATCH(D$219,Diabetes_Full[#Headers],0)),Data!$A$1:$A$519,$A237,Data!$GT$1:$GT$519,D$221)</f>
        <v>21232</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12423</v>
      </c>
      <c r="D238" s="85">
        <f>SUMIFS(INDEX(Diabetes_Full[#All],,MATCH(D$220,Diabetes_Full[#Headers],0)),Data!$A$1:$A$519,$A238,Data!$GT$1:$GT$519,D$221)</f>
        <v>12867</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611">IF(C237,C238/C237,NA())</f>
        <v>0.58865617892342681</v>
      </c>
      <c r="D239" s="96">
        <f t="shared" ref="D239" si="612">IF(D237,D238/D237,NA())</f>
        <v>0.60601921627731725</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row>
    <row r="240" spans="1:14" x14ac:dyDescent="0.3">
      <c r="A240" s="94" t="s">
        <v>147</v>
      </c>
      <c r="B240" s="88" t="s">
        <v>316</v>
      </c>
      <c r="C240" s="85">
        <f>SUMIFS(INDEX(Diabetes_Full[#All],,MATCH(C$219,Diabetes_Full[#Headers],0)),Data!$A$1:$A$519,$A240,Data!$GT$1:$GT$519,C$221)</f>
        <v>15322</v>
      </c>
      <c r="D240" s="85">
        <f>SUMIFS(INDEX(Diabetes_Full[#All],,MATCH(D$219,Diabetes_Full[#Headers],0)),Data!$A$1:$A$519,$A240,Data!$GT$1:$GT$519,D$221)</f>
        <v>15407</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5701</v>
      </c>
      <c r="D241" s="85">
        <f>SUMIFS(INDEX(Diabetes_Full[#All],,MATCH(D$220,Diabetes_Full[#Headers],0)),Data!$A$1:$A$519,$A241,Data!$GT$1:$GT$519,D$221)</f>
        <v>5880</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623">IF(C240,C241/C240,NA())</f>
        <v>0.37207936300744027</v>
      </c>
      <c r="D242" s="96">
        <f t="shared" ref="D242" si="624">IF(D240,D241/D240,NA())</f>
        <v>0.38164470695138575</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635">SUMIFS(INDEX($A$221:$N$242,,MATCH(B$249,$A$221:$N$221,0)),$A$221:$A$242,$A250,$B$221:$B$242,$B$247)</f>
        <v>0.54011042546281263</v>
      </c>
      <c r="C250" s="99">
        <f t="shared" si="635"/>
        <v>0.55120850789558495</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4" x14ac:dyDescent="0.3">
      <c r="A251" s="94" t="s">
        <v>138</v>
      </c>
      <c r="B251" s="99">
        <f t="shared" si="635"/>
        <v>0.53044704728030911</v>
      </c>
      <c r="C251" s="99">
        <f t="shared" si="635"/>
        <v>0.55719083969465644</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4" x14ac:dyDescent="0.3">
      <c r="A252" s="94" t="s">
        <v>232</v>
      </c>
      <c r="B252" s="99">
        <f t="shared" si="635"/>
        <v>0.4728168535507985</v>
      </c>
      <c r="C252" s="99">
        <f t="shared" si="635"/>
        <v>0.4821569734613213</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4" x14ac:dyDescent="0.3">
      <c r="A253" s="94" t="s">
        <v>133</v>
      </c>
      <c r="B253" s="99">
        <f t="shared" si="635"/>
        <v>0.62659074644512902</v>
      </c>
      <c r="C253" s="99">
        <f t="shared" si="635"/>
        <v>0.64259212677650612</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4" x14ac:dyDescent="0.3">
      <c r="A254" s="94" t="s">
        <v>126</v>
      </c>
      <c r="B254" s="99">
        <f t="shared" si="635"/>
        <v>0.52024401265250786</v>
      </c>
      <c r="C254" s="99">
        <f t="shared" si="635"/>
        <v>0.53643961179007904</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4" x14ac:dyDescent="0.3">
      <c r="A255" s="94" t="s">
        <v>130</v>
      </c>
      <c r="B255" s="99">
        <f t="shared" si="635"/>
        <v>0.58865617892342681</v>
      </c>
      <c r="C255" s="99">
        <f t="shared" si="635"/>
        <v>0.60601921627731725</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4" x14ac:dyDescent="0.3">
      <c r="A256" s="102" t="s">
        <v>147</v>
      </c>
      <c r="B256" s="99">
        <f t="shared" si="635"/>
        <v>0.37207936300744027</v>
      </c>
      <c r="C256" s="99">
        <f t="shared" si="635"/>
        <v>0.38164470695138575</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0.52156351818891777</v>
      </c>
      <c r="C257" s="126">
        <f t="shared" ref="C257:M257" si="636">SUM(C250:C256)/7</f>
        <v>0.53675028326383589</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ageMargins left="0.7" right="0.7" top="0.75" bottom="0.75" header="0.3" footer="0.3"/>
  <pageSetup paperSize="9" orientation="portrait" r:id="rId1"/>
  <tableParts count="3">
    <tablePart r:id="rId2"/>
    <tablePart r:id="rId3"/>
    <tablePart r:id="rId4"/>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dimension ref="A1:CC340"/>
  <sheetViews>
    <sheetView showGridLines="0" showRowColHeaders="0" zoomScale="70" zoomScaleNormal="70" workbookViewId="0">
      <pane xSplit="1" ySplit="20" topLeftCell="B21" activePane="bottomRight" state="frozen"/>
      <selection activeCell="GP1" sqref="GP1:GS1"/>
      <selection pane="topRight" activeCell="GP1" sqref="GP1:GS1"/>
      <selection pane="bottomLeft" activeCell="GP1" sqref="GP1:GS1"/>
      <selection pane="bottomRight" activeCell="GP1" sqref="GP1:GS1"/>
    </sheetView>
  </sheetViews>
  <sheetFormatPr defaultColWidth="9.109375" defaultRowHeight="14.4" x14ac:dyDescent="0.3"/>
  <cols>
    <col min="1" max="1" width="7.109375" customWidth="1"/>
    <col min="2" max="2" width="28.5546875" customWidth="1"/>
    <col min="3" max="3" width="42.88671875" customWidth="1"/>
    <col min="4" max="4" width="14.44140625" customWidth="1"/>
    <col min="5" max="5" width="14.44140625" style="55" customWidth="1"/>
    <col min="6" max="6" width="14.44140625" customWidth="1"/>
    <col min="7" max="7" width="14.44140625" style="97" customWidth="1"/>
    <col min="8" max="8" width="14.44140625" customWidth="1"/>
    <col min="9" max="9" width="14.44140625" style="55" customWidth="1"/>
    <col min="10" max="10" width="14.44140625" customWidth="1"/>
    <col min="11" max="11" width="14.44140625" style="55" customWidth="1"/>
    <col min="12" max="12" width="14.44140625" customWidth="1"/>
    <col min="13" max="13" width="14.44140625" style="55" customWidth="1"/>
    <col min="14" max="14" width="14.44140625" customWidth="1"/>
    <col min="15" max="15" width="14.44140625" style="55" customWidth="1"/>
    <col min="16" max="16" width="14.44140625" customWidth="1"/>
    <col min="17" max="17" width="14.44140625" style="55" customWidth="1"/>
    <col min="18" max="18" width="14.44140625" customWidth="1"/>
    <col min="19" max="19" width="14.44140625" style="55" customWidth="1"/>
    <col min="20" max="20" width="14.44140625" customWidth="1"/>
    <col min="21" max="21" width="14.44140625" style="55" customWidth="1"/>
    <col min="22" max="22" width="14.44140625" customWidth="1"/>
    <col min="23" max="23" width="14.44140625" style="55" customWidth="1"/>
    <col min="24" max="24" width="14.44140625" customWidth="1"/>
    <col min="25" max="25" width="14.44140625" style="55" customWidth="1"/>
    <col min="26" max="26" width="14.44140625" customWidth="1"/>
    <col min="27" max="27" width="14.44140625" style="55" customWidth="1"/>
    <col min="28" max="28" width="14.44140625" customWidth="1"/>
    <col min="29" max="29" width="14.44140625" style="55" customWidth="1"/>
    <col min="30" max="30" width="14.44140625" customWidth="1"/>
    <col min="31" max="31" width="14.44140625" style="55" customWidth="1"/>
    <col min="32" max="32" width="14.44140625" customWidth="1"/>
    <col min="33" max="33" width="14.44140625" style="55" customWidth="1"/>
    <col min="34" max="34" width="14.44140625" customWidth="1"/>
    <col min="35" max="35" width="14.44140625" style="55" customWidth="1"/>
    <col min="36" max="36" width="14.44140625" customWidth="1"/>
    <col min="37" max="37" width="14.44140625" style="55" customWidth="1"/>
    <col min="38" max="38" width="14.44140625" customWidth="1"/>
    <col min="39" max="39" width="14.44140625" style="55" customWidth="1"/>
    <col min="40" max="40" width="14.44140625" customWidth="1"/>
    <col min="41" max="41" width="14.44140625" style="55" customWidth="1"/>
    <col min="42" max="42" width="14.44140625" customWidth="1"/>
    <col min="43" max="43" width="14.44140625" style="55" customWidth="1"/>
    <col min="44" max="44" width="14.44140625" customWidth="1"/>
    <col min="45" max="45" width="14.44140625" style="55" customWidth="1"/>
    <col min="46" max="46" width="14.44140625" customWidth="1"/>
    <col min="47" max="47" width="14.44140625" style="55" customWidth="1"/>
    <col min="48" max="48" width="14.44140625" customWidth="1"/>
    <col min="49" max="49" width="14.44140625" style="55" customWidth="1"/>
    <col min="50" max="50" width="14.44140625" customWidth="1"/>
    <col min="51" max="51" width="14.44140625" style="55" customWidth="1"/>
    <col min="52" max="52" width="14.44140625" customWidth="1"/>
    <col min="53" max="53" width="14.44140625" style="55" customWidth="1"/>
    <col min="54" max="54" width="14.33203125" customWidth="1"/>
    <col min="55" max="55" width="14.33203125" style="55" customWidth="1"/>
    <col min="56" max="56" width="14.33203125" style="22" customWidth="1"/>
    <col min="57" max="57" width="14.33203125" style="55" customWidth="1"/>
    <col min="58" max="58" width="14.33203125" customWidth="1"/>
    <col min="59" max="59" width="14.33203125" style="55" customWidth="1"/>
    <col min="60" max="60" width="14.33203125" customWidth="1"/>
    <col min="61" max="61" width="14.33203125" style="55" customWidth="1"/>
    <col min="62" max="62" width="14.33203125" customWidth="1"/>
    <col min="63" max="63" width="14.33203125" style="55" customWidth="1"/>
    <col min="64" max="64" width="14.33203125" customWidth="1"/>
    <col min="65" max="65" width="14.33203125" style="55" customWidth="1"/>
    <col min="66" max="66" width="14.33203125" customWidth="1"/>
    <col min="67" max="67" width="14.33203125" style="55" customWidth="1"/>
    <col min="68" max="68" width="14.33203125" customWidth="1"/>
    <col min="69" max="69" width="14.33203125" style="55" customWidth="1"/>
    <col min="70" max="78" width="14.33203125" customWidth="1"/>
    <col min="79" max="174" width="4" customWidth="1"/>
    <col min="175" max="178" width="5" customWidth="1"/>
    <col min="179" max="179" width="11.33203125" customWidth="1"/>
  </cols>
  <sheetData>
    <row r="1" spans="1:81" s="4" customFormat="1" ht="37.5" customHeight="1" x14ac:dyDescent="0.5">
      <c r="A1" s="358" t="s">
        <v>1071</v>
      </c>
      <c r="B1" s="358"/>
      <c r="C1" s="358"/>
      <c r="D1" s="308"/>
      <c r="E1" s="128"/>
      <c r="F1" s="128"/>
      <c r="G1" s="129"/>
      <c r="H1" s="128"/>
      <c r="I1" s="129"/>
      <c r="J1" s="128"/>
      <c r="K1" s="129"/>
      <c r="L1" s="128"/>
      <c r="M1" s="129"/>
      <c r="N1" s="129"/>
      <c r="O1" s="129"/>
      <c r="P1" s="308"/>
      <c r="Q1" s="317"/>
      <c r="R1" s="308"/>
      <c r="S1" s="54"/>
      <c r="U1" s="54"/>
      <c r="W1" s="54"/>
      <c r="Y1" s="54"/>
      <c r="AA1" s="54"/>
      <c r="AC1" s="54"/>
      <c r="AE1" s="54"/>
      <c r="AG1" s="54"/>
      <c r="AI1" s="54"/>
      <c r="AK1" s="54"/>
      <c r="AM1" s="54"/>
      <c r="AO1" s="54"/>
      <c r="AQ1" s="54"/>
      <c r="AS1" s="54"/>
      <c r="AU1" s="54"/>
      <c r="AW1" s="54"/>
      <c r="AY1" s="54"/>
      <c r="BA1" s="54"/>
      <c r="BC1" s="54"/>
      <c r="BD1" s="54"/>
      <c r="BE1" s="54"/>
      <c r="BG1" s="54"/>
      <c r="BI1" s="54"/>
      <c r="BK1" s="54"/>
      <c r="BM1" s="54"/>
      <c r="BO1" s="54"/>
      <c r="BQ1" s="54"/>
    </row>
    <row r="4" spans="1:81" ht="60" customHeight="1" x14ac:dyDescent="0.3">
      <c r="A4" s="122"/>
      <c r="B4" s="385" t="s">
        <v>1104</v>
      </c>
      <c r="C4" s="386"/>
      <c r="AC4" s="143"/>
    </row>
    <row r="5" spans="1:81" ht="15" customHeight="1" x14ac:dyDescent="0.3">
      <c r="AC5" s="143"/>
      <c r="BT5" s="36" t="str">
        <f>RIGHT(BT6,21)</f>
        <v/>
      </c>
      <c r="BU5" s="36" t="str">
        <f>LEFT(BU6,1)</f>
        <v/>
      </c>
      <c r="BV5" s="36" t="str">
        <f>RIGHT(BV6,27)</f>
        <v/>
      </c>
      <c r="BW5" s="36" t="str">
        <f>LEFT(BW6,1)</f>
        <v/>
      </c>
      <c r="BX5" s="36" t="str">
        <f>RIGHT(BX6,20)</f>
        <v/>
      </c>
      <c r="BY5" s="36" t="str">
        <f>LEFT(BY6,1)</f>
        <v/>
      </c>
      <c r="BZ5" s="36" t="str">
        <f>RIGHT(BZ6,50)</f>
        <v/>
      </c>
      <c r="CA5" s="36" t="str">
        <f>LEFT(CA6,1)</f>
        <v/>
      </c>
      <c r="CB5" s="36"/>
      <c r="CC5" s="36"/>
    </row>
    <row r="6" spans="1:81" s="36" customFormat="1" x14ac:dyDescent="0.3">
      <c r="AC6" s="135"/>
      <c r="BD6" s="79"/>
    </row>
    <row r="7" spans="1:81" x14ac:dyDescent="0.3">
      <c r="AC7" s="143"/>
    </row>
    <row r="8" spans="1:81" x14ac:dyDescent="0.3">
      <c r="AC8" s="143"/>
    </row>
    <row r="9" spans="1:81" x14ac:dyDescent="0.3">
      <c r="AC9" s="143"/>
    </row>
    <row r="15" spans="1:81" x14ac:dyDescent="0.3">
      <c r="E15"/>
      <c r="G15"/>
      <c r="I15"/>
      <c r="K15"/>
      <c r="M15"/>
      <c r="O15"/>
      <c r="Q15"/>
      <c r="S15"/>
      <c r="U15"/>
      <c r="W15"/>
      <c r="Y15"/>
      <c r="AA15"/>
      <c r="AC15"/>
      <c r="AE15"/>
      <c r="AG15"/>
      <c r="AI15"/>
      <c r="AK15"/>
      <c r="AM15"/>
      <c r="AO15"/>
      <c r="AQ15"/>
      <c r="AS15"/>
      <c r="AU15"/>
      <c r="AW15"/>
      <c r="AY15"/>
      <c r="BA15"/>
      <c r="BC15"/>
      <c r="BE15"/>
      <c r="BG15"/>
      <c r="BI15"/>
      <c r="BK15"/>
      <c r="BM15"/>
      <c r="BO15"/>
      <c r="BQ15"/>
    </row>
    <row r="16" spans="1:81" x14ac:dyDescent="0.3">
      <c r="E16"/>
      <c r="G16"/>
      <c r="I16"/>
      <c r="K16"/>
      <c r="M16"/>
      <c r="O16"/>
      <c r="Q16"/>
      <c r="S16"/>
      <c r="U16"/>
      <c r="W16"/>
      <c r="Y16"/>
      <c r="AA16"/>
      <c r="AC16"/>
      <c r="AE16"/>
      <c r="AG16"/>
      <c r="AI16"/>
      <c r="AK16"/>
      <c r="AM16"/>
      <c r="AO16"/>
      <c r="AQ16"/>
      <c r="AS16"/>
      <c r="AU16"/>
      <c r="AW16"/>
      <c r="AY16"/>
      <c r="BA16"/>
      <c r="BC16"/>
      <c r="BE16"/>
      <c r="BG16"/>
      <c r="BI16"/>
      <c r="BK16"/>
      <c r="BM16"/>
      <c r="BO16"/>
      <c r="BQ16"/>
    </row>
    <row r="17" spans="3:81" x14ac:dyDescent="0.3">
      <c r="E17"/>
      <c r="G17"/>
      <c r="I17"/>
      <c r="K17"/>
      <c r="M17"/>
      <c r="O17"/>
      <c r="Q17"/>
      <c r="S17"/>
      <c r="U17"/>
      <c r="W17"/>
      <c r="Y17"/>
      <c r="AA17"/>
      <c r="AC17"/>
      <c r="AE17" s="139"/>
      <c r="AF17" s="139"/>
      <c r="AG17" s="139"/>
      <c r="AH17" s="139"/>
      <c r="AI17" s="139"/>
      <c r="AJ17" s="139"/>
      <c r="AK17" s="139"/>
      <c r="AL17" s="139"/>
      <c r="AM17" s="139"/>
      <c r="AN17" s="139"/>
      <c r="AO17" s="139"/>
      <c r="AP17" s="139"/>
      <c r="AQ17" s="139"/>
      <c r="AR17" s="139"/>
      <c r="AS17" s="139"/>
      <c r="AT17" s="139"/>
      <c r="AU17" s="139"/>
      <c r="AV17" s="139"/>
      <c r="AW17" s="139"/>
      <c r="AX17" s="139"/>
      <c r="AY17" s="139"/>
      <c r="AZ17" s="139"/>
      <c r="BA17"/>
      <c r="BC17"/>
      <c r="BE17"/>
      <c r="BG17"/>
      <c r="BI17"/>
      <c r="BK17"/>
      <c r="BM17"/>
      <c r="BO17"/>
      <c r="BQ17"/>
    </row>
    <row r="18" spans="3:81" ht="15" customHeight="1" x14ac:dyDescent="0.3">
      <c r="C18" s="387" t="s">
        <v>0</v>
      </c>
      <c r="D18" s="377" t="str">
        <f>RIGHT(D20,23)</f>
        <v>Total Diabetes Register</v>
      </c>
      <c r="E18" s="377" t="str">
        <f>RIGHT(E20,42)</f>
        <v>&lt;12 Yrs &amp; Care Proc recorded: 1 of 1 (15m)</v>
      </c>
      <c r="F18" s="383" t="str">
        <f>"% "&amp;E18</f>
        <v>% &lt;12 Yrs &amp; Care Proc recorded: 1 of 1 (15m)</v>
      </c>
      <c r="G18" s="377" t="str">
        <f>RIGHT(G20,42)</f>
        <v>&gt;12 Yrs &amp; Care Proc recorded: 8 of 8 (15m)</v>
      </c>
      <c r="H18" s="383" t="str">
        <f>"% "&amp;G18</f>
        <v>% &gt;12 Yrs &amp; Care Proc recorded: 8 of 8 (15m)</v>
      </c>
      <c r="I18" s="377" t="str">
        <f>RIGHT(I20,39)</f>
        <v>=&gt;12 &amp; Care Proc recorded: 9 of 9 (15m)</v>
      </c>
      <c r="J18" s="383" t="str">
        <f>"% "&amp;I18</f>
        <v>% =&gt;12 &amp; Care Proc recorded: 9 of 9 (15m)</v>
      </c>
      <c r="K18" s="377" t="str">
        <f>RIGHT(K20,22)</f>
        <v>BP recorded (last 15m)</v>
      </c>
      <c r="L18" s="383" t="str">
        <f>"% "&amp;K18</f>
        <v>% BP recorded (last 15m)</v>
      </c>
      <c r="M18" s="384" t="str">
        <f>RIGHT(M20,31)</f>
        <v>Cholesterol recorded (last 15m)</v>
      </c>
      <c r="N18" s="383" t="str">
        <f>"% "&amp;M18</f>
        <v>% Cholesterol recorded (last 15m)</v>
      </c>
      <c r="O18" s="383" t="str">
        <f>RIGHT(O20,25)</f>
        <v>HbAc1 recorded (last 15m)</v>
      </c>
      <c r="P18" s="383" t="str">
        <f>"% "&amp;O18</f>
        <v>% HbAc1 recorded (last 15m)</v>
      </c>
      <c r="Q18" s="377" t="str">
        <f>RIGHT(Q20,23)</f>
        <v>BMI recorded (last 15m)</v>
      </c>
      <c r="R18" s="383" t="str">
        <f>"% "&amp;Q18</f>
        <v>% BMI recorded (last 15m)</v>
      </c>
      <c r="S18" s="377" t="str">
        <f>RIGHT(S20,27)</f>
        <v>Serum Creatinine (last 15m)</v>
      </c>
      <c r="T18" s="383" t="str">
        <f>"% "&amp;S18</f>
        <v>% Serum Creatinine (last 15m)</v>
      </c>
      <c r="U18" s="377" t="str">
        <f>RIGHT(U20,27)</f>
        <v>Microalbuminuria (last 15m)</v>
      </c>
      <c r="V18" s="383" t="str">
        <f>"% "&amp;U18</f>
        <v>% Microalbuminuria (last 15m)</v>
      </c>
      <c r="W18" s="377" t="str">
        <f>RIGHT(W20,20)</f>
        <v>Foot Risk (last 15m)</v>
      </c>
      <c r="X18" s="383" t="str">
        <f>"% "&amp;W18</f>
        <v>% Foot Risk (last 15m)</v>
      </c>
      <c r="Y18" s="377" t="str">
        <f>RIGHT(Y20,34)</f>
        <v>Screen/Retinal Screener (last 15m)</v>
      </c>
      <c r="Z18" s="383" t="str">
        <f>"% "&amp;Y18</f>
        <v>% Screen/Retinal Screener (last 15m)</v>
      </c>
      <c r="AA18" s="377" t="str">
        <f>RIGHT(AA20,29)</f>
        <v>Smoking Status recorded (15m)</v>
      </c>
      <c r="AB18" s="383" t="str">
        <f>"% "&amp;AA18</f>
        <v>% Smoking Status recorded (15m)</v>
      </c>
      <c r="AC18" s="378" t="str">
        <f>RIGHT(AC20,15)</f>
        <v>Type 1 Diabetes</v>
      </c>
      <c r="AD18" s="378" t="str">
        <f>RIGHT(AD20,42)</f>
        <v>&lt;12 Yrs &amp; Care Proc recorded: 1 of 1 (15m)</v>
      </c>
      <c r="AE18" s="381" t="str">
        <f>"% "&amp;AD18</f>
        <v>% &lt;12 Yrs &amp; Care Proc recorded: 1 of 1 (15m)</v>
      </c>
      <c r="AF18" s="382" t="str">
        <f>RIGHT(AF20,42)</f>
        <v>&gt;12 Yrs &amp; Care Proc recorded: 8 of 8 (15m)</v>
      </c>
      <c r="AG18" s="381" t="str">
        <f>"% "&amp;AF18</f>
        <v>% &gt;12 Yrs &amp; Care Proc recorded: 8 of 8 (15m)</v>
      </c>
      <c r="AH18" s="382" t="str">
        <f>RIGHT(AH20,39)</f>
        <v>=&gt;12 &amp; Care Proc recorded: 9 of 9 (15m)</v>
      </c>
      <c r="AI18" s="381" t="str">
        <f>"% "&amp;AH18</f>
        <v>% =&gt;12 &amp; Care Proc recorded: 9 of 9 (15m)</v>
      </c>
      <c r="AJ18" s="382" t="str">
        <f>RIGHT(AJ20,22)</f>
        <v>BP recorded (last 15m)</v>
      </c>
      <c r="AK18" s="381" t="str">
        <f>"% "&amp;AJ18</f>
        <v>% BP recorded (last 15m)</v>
      </c>
      <c r="AL18" s="382" t="str">
        <f>RIGHT(AL20,31)</f>
        <v>Cholesterol recorded (last 15m)</v>
      </c>
      <c r="AM18" s="381" t="str">
        <f>"% "&amp;AL18</f>
        <v>% Cholesterol recorded (last 15m)</v>
      </c>
      <c r="AN18" s="382" t="str">
        <f>RIGHT(AN20,25)</f>
        <v>HbAc1 recorded (last 15m)</v>
      </c>
      <c r="AO18" s="381" t="str">
        <f>"% "&amp;AN18</f>
        <v>% HbAc1 recorded (last 15m)</v>
      </c>
      <c r="AP18" s="382" t="str">
        <f>RIGHT(AP20,23)</f>
        <v>BMI recorded (last 15m)</v>
      </c>
      <c r="AQ18" s="381" t="str">
        <f>"% "&amp;AP18</f>
        <v>% BMI recorded (last 15m)</v>
      </c>
      <c r="AR18" s="382" t="str">
        <f>RIGHT(AR20,27)</f>
        <v>Serum Creatinine (last 15m)</v>
      </c>
      <c r="AS18" s="381" t="str">
        <f>"% "&amp;AR18</f>
        <v>% Serum Creatinine (last 15m)</v>
      </c>
      <c r="AT18" s="382" t="str">
        <f>RIGHT(AT20,27)</f>
        <v>Microalbuminuria (last 15m)</v>
      </c>
      <c r="AU18" s="381" t="str">
        <f>"% "&amp;AT18</f>
        <v>% Microalbuminuria (last 15m)</v>
      </c>
      <c r="AV18" s="382" t="str">
        <f>RIGHT(AV20,20)</f>
        <v>Foot Risk (last 15m)</v>
      </c>
      <c r="AW18" s="381" t="str">
        <f>"% "&amp;AV18</f>
        <v>% Foot Risk (last 15m)</v>
      </c>
      <c r="AX18" s="382" t="str">
        <f>RIGHT(AX20,42)</f>
        <v>Retinal Screen/Retinal Screener (last 15m)</v>
      </c>
      <c r="AY18" s="381" t="str">
        <f>"% "&amp;AX18</f>
        <v>% Retinal Screen/Retinal Screener (last 15m)</v>
      </c>
      <c r="AZ18" s="382" t="str">
        <f>RIGHT(AZ20,29)</f>
        <v>Smoking Status recorded (15m)</v>
      </c>
      <c r="BA18" s="381" t="str">
        <f>"% "&amp;AZ18</f>
        <v>% Smoking Status recorded (15m)</v>
      </c>
      <c r="BB18" s="380" t="s">
        <v>488</v>
      </c>
      <c r="BC18" s="375" t="str">
        <f>RIGHT(BC20,42)</f>
        <v>&lt;12 Yrs &amp; Care Proc recorded: 1 of 1 (15m)</v>
      </c>
      <c r="BD18" s="376" t="str">
        <f>"% "&amp;BC18</f>
        <v>% &lt;12 Yrs &amp; Care Proc recorded: 1 of 1 (15m)</v>
      </c>
      <c r="BE18" s="375" t="str">
        <f>RIGHT(BE20,42)</f>
        <v>&gt;12 Yrs &amp; Care Proc recorded: 8 of 8 (15m)</v>
      </c>
      <c r="BF18" s="376" t="str">
        <f>"% "&amp;BE18</f>
        <v>% &gt;12 Yrs &amp; Care Proc recorded: 8 of 8 (15m)</v>
      </c>
      <c r="BG18" s="375" t="str">
        <f>RIGHT(BG20,39)</f>
        <v>=&gt;12 &amp; Care Proc recorded: 9 of 9 (15m)</v>
      </c>
      <c r="BH18" s="376" t="str">
        <f>"% "&amp;BG18</f>
        <v>% =&gt;12 &amp; Care Proc recorded: 9 of 9 (15m)</v>
      </c>
      <c r="BI18" s="375" t="str">
        <f>RIGHT(BI20,22)</f>
        <v>BP recorded (last 15m)</v>
      </c>
      <c r="BJ18" s="379" t="str">
        <f>"% "&amp;BI18</f>
        <v>% BP recorded (last 15m)</v>
      </c>
      <c r="BK18" s="375" t="str">
        <f>RIGHT(BK20,31)</f>
        <v>Cholesterol recorded (last 15m)</v>
      </c>
      <c r="BL18" s="379" t="str">
        <f>"% "&amp;BK18</f>
        <v>% Cholesterol recorded (last 15m)</v>
      </c>
      <c r="BM18" s="375" t="str">
        <f>RIGHT(BM20,25)</f>
        <v>HbAc1 recorded (last 15m)</v>
      </c>
      <c r="BN18" s="379" t="str">
        <f>"% "&amp;BM18</f>
        <v>% HbAc1 recorded (last 15m)</v>
      </c>
      <c r="BO18" s="375" t="str">
        <f>RIGHT(BO20,23)</f>
        <v>BMI recorded (last 15m)</v>
      </c>
      <c r="BP18" s="379" t="str">
        <f>"% "&amp;BO18</f>
        <v>% BMI recorded (last 15m)</v>
      </c>
      <c r="BQ18" s="375" t="str">
        <f>RIGHT(BQ20,27)</f>
        <v>Serum Creatinine (last 15m)</v>
      </c>
      <c r="BR18" s="379" t="str">
        <f>"% "&amp;BQ18</f>
        <v>% Serum Creatinine (last 15m)</v>
      </c>
      <c r="BS18" s="375" t="str">
        <f>RIGHT(BS20,27)</f>
        <v>Microalbuminuria (last 15m)</v>
      </c>
      <c r="BT18" s="379" t="str">
        <f>"% "&amp;BS18</f>
        <v>% Microalbuminuria (last 15m)</v>
      </c>
      <c r="BU18" s="375" t="str">
        <f>RIGHT(BU20,20)</f>
        <v>Foot Risk (last 15m)</v>
      </c>
      <c r="BV18" s="379" t="str">
        <f>"% "&amp;BU18</f>
        <v>% Foot Risk (last 15m)</v>
      </c>
      <c r="BW18" s="375" t="str">
        <f>RIGHT(BW20,42)</f>
        <v>Retinal Screen/Retinal Screener (last 15m)</v>
      </c>
      <c r="BX18" s="376" t="str">
        <f>"% "&amp;BW18</f>
        <v>% Retinal Screen/Retinal Screener (last 15m)</v>
      </c>
      <c r="BY18" s="375" t="str">
        <f>RIGHT(BY20,29)</f>
        <v>Smoking Status recorded (15m)</v>
      </c>
      <c r="BZ18" s="379" t="str">
        <f>"% "&amp;BY18</f>
        <v>% Smoking Status recorded (15m)</v>
      </c>
      <c r="CA18" s="139"/>
      <c r="CB18" s="139"/>
      <c r="CC18" s="139"/>
    </row>
    <row r="19" spans="3:81" ht="60" customHeight="1" x14ac:dyDescent="0.3">
      <c r="C19" s="387"/>
      <c r="D19" s="377"/>
      <c r="E19" s="377"/>
      <c r="F19" s="383"/>
      <c r="G19" s="377"/>
      <c r="H19" s="383"/>
      <c r="I19" s="377"/>
      <c r="J19" s="383"/>
      <c r="K19" s="377"/>
      <c r="L19" s="383"/>
      <c r="M19" s="384"/>
      <c r="N19" s="383"/>
      <c r="O19" s="383"/>
      <c r="P19" s="383"/>
      <c r="Q19" s="377"/>
      <c r="R19" s="383"/>
      <c r="S19" s="377"/>
      <c r="T19" s="383"/>
      <c r="U19" s="377"/>
      <c r="V19" s="383"/>
      <c r="W19" s="377"/>
      <c r="X19" s="383"/>
      <c r="Y19" s="377"/>
      <c r="Z19" s="383"/>
      <c r="AA19" s="377"/>
      <c r="AB19" s="383"/>
      <c r="AC19" s="378"/>
      <c r="AD19" s="378"/>
      <c r="AE19" s="381"/>
      <c r="AF19" s="382"/>
      <c r="AG19" s="381"/>
      <c r="AH19" s="382"/>
      <c r="AI19" s="381"/>
      <c r="AJ19" s="382"/>
      <c r="AK19" s="381"/>
      <c r="AL19" s="382"/>
      <c r="AM19" s="381"/>
      <c r="AN19" s="382"/>
      <c r="AO19" s="381"/>
      <c r="AP19" s="382"/>
      <c r="AQ19" s="381"/>
      <c r="AR19" s="382"/>
      <c r="AS19" s="381"/>
      <c r="AT19" s="382"/>
      <c r="AU19" s="381"/>
      <c r="AV19" s="382"/>
      <c r="AW19" s="381"/>
      <c r="AX19" s="382"/>
      <c r="AY19" s="381"/>
      <c r="AZ19" s="382"/>
      <c r="BA19" s="381"/>
      <c r="BB19" s="380"/>
      <c r="BC19" s="375"/>
      <c r="BD19" s="376"/>
      <c r="BE19" s="375"/>
      <c r="BF19" s="376"/>
      <c r="BG19" s="375"/>
      <c r="BH19" s="376"/>
      <c r="BI19" s="375"/>
      <c r="BJ19" s="379"/>
      <c r="BK19" s="375"/>
      <c r="BL19" s="379"/>
      <c r="BM19" s="375"/>
      <c r="BN19" s="379"/>
      <c r="BO19" s="375"/>
      <c r="BP19" s="379"/>
      <c r="BQ19" s="375"/>
      <c r="BR19" s="379"/>
      <c r="BS19" s="375"/>
      <c r="BT19" s="379"/>
      <c r="BU19" s="375"/>
      <c r="BV19" s="379"/>
      <c r="BW19" s="375"/>
      <c r="BX19" s="376"/>
      <c r="BY19" s="375"/>
      <c r="BZ19" s="379"/>
    </row>
    <row r="20" spans="3:81" hidden="1" x14ac:dyDescent="0.3">
      <c r="C20" s="136" t="s">
        <v>0</v>
      </c>
      <c r="D20" s="20" t="s">
        <v>1436</v>
      </c>
      <c r="E20" s="20" t="s">
        <v>1110</v>
      </c>
      <c r="F20" s="150" t="s">
        <v>489</v>
      </c>
      <c r="G20" s="20" t="s">
        <v>1111</v>
      </c>
      <c r="H20" s="60" t="s">
        <v>490</v>
      </c>
      <c r="I20" s="20" t="s">
        <v>1116</v>
      </c>
      <c r="J20" s="60" t="s">
        <v>491</v>
      </c>
      <c r="K20" s="20" t="s">
        <v>492</v>
      </c>
      <c r="L20" s="60" t="s">
        <v>493</v>
      </c>
      <c r="M20" s="20" t="s">
        <v>494</v>
      </c>
      <c r="N20" s="60" t="s">
        <v>495</v>
      </c>
      <c r="O20" s="20" t="s">
        <v>496</v>
      </c>
      <c r="P20" s="60" t="s">
        <v>497</v>
      </c>
      <c r="Q20" s="20" t="s">
        <v>498</v>
      </c>
      <c r="R20" s="60" t="s">
        <v>499</v>
      </c>
      <c r="S20" s="20" t="s">
        <v>500</v>
      </c>
      <c r="T20" s="60" t="s">
        <v>501</v>
      </c>
      <c r="U20" s="20" t="s">
        <v>502</v>
      </c>
      <c r="V20" s="60" t="s">
        <v>503</v>
      </c>
      <c r="W20" s="20" t="s">
        <v>504</v>
      </c>
      <c r="X20" s="60" t="s">
        <v>505</v>
      </c>
      <c r="Y20" s="20" t="s">
        <v>508</v>
      </c>
      <c r="Z20" s="60" t="s">
        <v>509</v>
      </c>
      <c r="AA20" s="20" t="s">
        <v>506</v>
      </c>
      <c r="AB20" s="20" t="s">
        <v>507</v>
      </c>
      <c r="AC20" s="20" t="s">
        <v>1461</v>
      </c>
      <c r="AD20" s="20" t="s">
        <v>1112</v>
      </c>
      <c r="AE20" s="147" t="s">
        <v>510</v>
      </c>
      <c r="AF20" s="20" t="s">
        <v>1113</v>
      </c>
      <c r="AG20" s="56" t="s">
        <v>511</v>
      </c>
      <c r="AH20" s="20" t="s">
        <v>1117</v>
      </c>
      <c r="AI20" s="60" t="s">
        <v>512</v>
      </c>
      <c r="AJ20" s="20" t="s">
        <v>513</v>
      </c>
      <c r="AK20" s="60" t="s">
        <v>514</v>
      </c>
      <c r="AL20" s="20" t="s">
        <v>515</v>
      </c>
      <c r="AM20" s="60" t="s">
        <v>516</v>
      </c>
      <c r="AN20" s="20" t="s">
        <v>517</v>
      </c>
      <c r="AO20" s="60" t="s">
        <v>518</v>
      </c>
      <c r="AP20" s="20" t="s">
        <v>519</v>
      </c>
      <c r="AQ20" s="60" t="s">
        <v>520</v>
      </c>
      <c r="AR20" s="20" t="s">
        <v>521</v>
      </c>
      <c r="AS20" s="60" t="s">
        <v>522</v>
      </c>
      <c r="AT20" s="20" t="s">
        <v>523</v>
      </c>
      <c r="AU20" s="60" t="s">
        <v>524</v>
      </c>
      <c r="AV20" s="20" t="s">
        <v>525</v>
      </c>
      <c r="AW20" s="60" t="s">
        <v>526</v>
      </c>
      <c r="AX20" s="20" t="s">
        <v>529</v>
      </c>
      <c r="AY20" s="60" t="s">
        <v>530</v>
      </c>
      <c r="AZ20" s="20" t="s">
        <v>527</v>
      </c>
      <c r="BA20" s="60" t="s">
        <v>528</v>
      </c>
      <c r="BB20" s="20" t="s">
        <v>1460</v>
      </c>
      <c r="BC20" s="20" t="s">
        <v>1115</v>
      </c>
      <c r="BD20" s="60" t="s">
        <v>531</v>
      </c>
      <c r="BE20" s="20" t="s">
        <v>1114</v>
      </c>
      <c r="BF20" s="56" t="s">
        <v>532</v>
      </c>
      <c r="BG20" s="20" t="s">
        <v>1118</v>
      </c>
      <c r="BH20" s="60" t="s">
        <v>533</v>
      </c>
      <c r="BI20" s="20" t="s">
        <v>534</v>
      </c>
      <c r="BJ20" s="60" t="s">
        <v>535</v>
      </c>
      <c r="BK20" s="20" t="s">
        <v>536</v>
      </c>
      <c r="BL20" s="60" t="s">
        <v>537</v>
      </c>
      <c r="BM20" s="20" t="s">
        <v>538</v>
      </c>
      <c r="BN20" s="60" t="s">
        <v>539</v>
      </c>
      <c r="BO20" s="20" t="s">
        <v>540</v>
      </c>
      <c r="BP20" s="60" t="s">
        <v>541</v>
      </c>
      <c r="BQ20" s="20" t="s">
        <v>542</v>
      </c>
      <c r="BR20" s="60" t="s">
        <v>543</v>
      </c>
      <c r="BS20" s="20" t="s">
        <v>544</v>
      </c>
      <c r="BT20" s="60" t="s">
        <v>545</v>
      </c>
      <c r="BU20" s="20" t="s">
        <v>546</v>
      </c>
      <c r="BV20" s="60" t="s">
        <v>547</v>
      </c>
      <c r="BW20" s="20" t="s">
        <v>550</v>
      </c>
      <c r="BX20" s="60" t="s">
        <v>551</v>
      </c>
      <c r="BY20" s="20" t="s">
        <v>548</v>
      </c>
      <c r="BZ20" s="60" t="s">
        <v>549</v>
      </c>
    </row>
    <row r="21" spans="3:81" x14ac:dyDescent="0.3">
      <c r="C21" s="137" t="s">
        <v>116</v>
      </c>
      <c r="D21" s="138">
        <v>15515</v>
      </c>
      <c r="E21" s="138">
        <v>6</v>
      </c>
      <c r="F21" s="149">
        <v>3.867225265871737E-4</v>
      </c>
      <c r="G21" s="138">
        <v>8552</v>
      </c>
      <c r="H21" s="59">
        <v>0.55120850789558495</v>
      </c>
      <c r="I21" s="138">
        <v>5592</v>
      </c>
      <c r="J21" s="59">
        <v>0.3604253947792459</v>
      </c>
      <c r="K21" s="138">
        <v>13012</v>
      </c>
      <c r="L21" s="59">
        <v>0.83867225265871737</v>
      </c>
      <c r="M21" s="138">
        <v>12624</v>
      </c>
      <c r="N21" s="59">
        <v>0.81366419593941353</v>
      </c>
      <c r="O21" s="138">
        <v>13231</v>
      </c>
      <c r="P21" s="59">
        <v>0.85278762487914916</v>
      </c>
      <c r="Q21" s="138">
        <v>12392</v>
      </c>
      <c r="R21" s="59">
        <v>0.79871092491137607</v>
      </c>
      <c r="S21" s="138">
        <v>13261</v>
      </c>
      <c r="T21" s="59">
        <v>23.264912280701754</v>
      </c>
      <c r="U21" s="138">
        <v>9937</v>
      </c>
      <c r="V21" s="59">
        <v>0.6404769577827909</v>
      </c>
      <c r="W21" s="138">
        <v>11740</v>
      </c>
      <c r="X21" s="59">
        <v>0.75668707702223659</v>
      </c>
      <c r="Y21" s="138">
        <v>8946</v>
      </c>
      <c r="Z21" s="59">
        <v>0.57660328714147602</v>
      </c>
      <c r="AA21" s="138">
        <v>14664</v>
      </c>
      <c r="AB21" s="59">
        <v>0.94514985497905257</v>
      </c>
      <c r="AC21" s="138">
        <v>570</v>
      </c>
      <c r="AD21" s="138">
        <v>6</v>
      </c>
      <c r="AE21" s="59">
        <v>0.26315789473684209</v>
      </c>
      <c r="AF21" s="138">
        <v>150</v>
      </c>
      <c r="AG21" s="57">
        <v>0.26315789473684209</v>
      </c>
      <c r="AH21" s="138">
        <v>94</v>
      </c>
      <c r="AI21" s="59">
        <v>0.1649122807017544</v>
      </c>
      <c r="AJ21" s="138">
        <v>376</v>
      </c>
      <c r="AK21" s="59">
        <v>0.6596491228070176</v>
      </c>
      <c r="AL21" s="138">
        <v>299</v>
      </c>
      <c r="AM21" s="59">
        <v>0.5245614035087719</v>
      </c>
      <c r="AN21" s="138">
        <v>372</v>
      </c>
      <c r="AO21" s="59">
        <v>0.65263157894736845</v>
      </c>
      <c r="AP21" s="138">
        <v>342</v>
      </c>
      <c r="AQ21" s="59">
        <v>0.6</v>
      </c>
      <c r="AR21" s="138">
        <v>358</v>
      </c>
      <c r="AS21" s="59">
        <v>0.62807017543859645</v>
      </c>
      <c r="AT21" s="138">
        <v>214</v>
      </c>
      <c r="AU21" s="59">
        <v>0.37543859649122807</v>
      </c>
      <c r="AV21" s="138">
        <v>321</v>
      </c>
      <c r="AW21" s="59">
        <v>0.56315789473684208</v>
      </c>
      <c r="AX21" s="138">
        <v>299</v>
      </c>
      <c r="AY21" s="59">
        <v>0.5245614035087719</v>
      </c>
      <c r="AZ21" s="138">
        <v>479</v>
      </c>
      <c r="BA21" s="59">
        <v>0.8403508771929824</v>
      </c>
      <c r="BB21" s="138">
        <v>14637</v>
      </c>
      <c r="BC21" s="138">
        <v>0</v>
      </c>
      <c r="BD21" s="59">
        <v>0</v>
      </c>
      <c r="BE21" s="138">
        <v>8295</v>
      </c>
      <c r="BF21" s="57">
        <v>0.56671449067431856</v>
      </c>
      <c r="BG21" s="138">
        <v>5443</v>
      </c>
      <c r="BH21" s="59">
        <v>0.37186581949853115</v>
      </c>
      <c r="BI21" s="138">
        <v>12419</v>
      </c>
      <c r="BJ21" s="59">
        <v>0.84846621575459447</v>
      </c>
      <c r="BK21" s="138">
        <v>12115</v>
      </c>
      <c r="BL21" s="59">
        <v>0.82769693243150921</v>
      </c>
      <c r="BM21" s="138">
        <v>12633</v>
      </c>
      <c r="BN21" s="59">
        <v>0.86308669809387173</v>
      </c>
      <c r="BO21" s="138">
        <v>11845</v>
      </c>
      <c r="BP21" s="59">
        <v>0.80925052948008469</v>
      </c>
      <c r="BQ21" s="138">
        <v>12684</v>
      </c>
      <c r="BR21" s="59">
        <v>0.86657101865136299</v>
      </c>
      <c r="BS21" s="138">
        <v>9591</v>
      </c>
      <c r="BT21" s="59">
        <v>0.65525722484115601</v>
      </c>
      <c r="BU21" s="138">
        <v>11245</v>
      </c>
      <c r="BV21" s="59">
        <v>0.76825852292136365</v>
      </c>
      <c r="BW21" s="138">
        <v>8542</v>
      </c>
      <c r="BX21" s="59">
        <v>0.58358953337432529</v>
      </c>
      <c r="BY21" s="138">
        <v>13914</v>
      </c>
      <c r="BZ21" s="59">
        <v>0.95060463209674118</v>
      </c>
    </row>
    <row r="22" spans="3:81" x14ac:dyDescent="0.3">
      <c r="C22" s="137" t="s">
        <v>138</v>
      </c>
      <c r="D22" s="138">
        <v>16375</v>
      </c>
      <c r="E22" s="138">
        <v>14</v>
      </c>
      <c r="F22" s="149">
        <v>8.549618320610687E-4</v>
      </c>
      <c r="G22" s="138">
        <v>9124</v>
      </c>
      <c r="H22" s="59">
        <v>0.55719083969465644</v>
      </c>
      <c r="I22" s="138">
        <v>6512</v>
      </c>
      <c r="J22" s="59">
        <v>0.39767938931297708</v>
      </c>
      <c r="K22" s="138">
        <v>14979</v>
      </c>
      <c r="L22" s="59">
        <v>0.91474809160305348</v>
      </c>
      <c r="M22" s="138">
        <v>13891</v>
      </c>
      <c r="N22" s="59">
        <v>0.84830534351145037</v>
      </c>
      <c r="O22" s="138">
        <v>14874</v>
      </c>
      <c r="P22" s="59">
        <v>0.9083358778625954</v>
      </c>
      <c r="Q22" s="138">
        <v>13524</v>
      </c>
      <c r="R22" s="59">
        <v>0.82589312977099238</v>
      </c>
      <c r="S22" s="138">
        <v>14681</v>
      </c>
      <c r="T22" s="59">
        <v>14.3369140625</v>
      </c>
      <c r="U22" s="138">
        <v>10543</v>
      </c>
      <c r="V22" s="59">
        <v>0.64384732824427482</v>
      </c>
      <c r="W22" s="138">
        <v>13306</v>
      </c>
      <c r="X22" s="59">
        <v>0.81258015267175576</v>
      </c>
      <c r="Y22" s="138">
        <v>10371</v>
      </c>
      <c r="Z22" s="59">
        <v>0.6333435114503817</v>
      </c>
      <c r="AA22" s="138">
        <v>15557</v>
      </c>
      <c r="AB22" s="59">
        <v>0.95004580152671758</v>
      </c>
      <c r="AC22" s="138">
        <v>1024</v>
      </c>
      <c r="AD22" s="138">
        <v>14</v>
      </c>
      <c r="AE22" s="59">
        <v>0.2958984375</v>
      </c>
      <c r="AF22" s="138">
        <v>303</v>
      </c>
      <c r="AG22" s="57">
        <v>0.2958984375</v>
      </c>
      <c r="AH22" s="138">
        <v>193</v>
      </c>
      <c r="AI22" s="59">
        <v>0.1884765625</v>
      </c>
      <c r="AJ22" s="138">
        <v>777</v>
      </c>
      <c r="AK22" s="59">
        <v>0.7587890625</v>
      </c>
      <c r="AL22" s="138">
        <v>633</v>
      </c>
      <c r="AM22" s="59">
        <v>0.6181640625</v>
      </c>
      <c r="AN22" s="138">
        <v>744</v>
      </c>
      <c r="AO22" s="59">
        <v>0.7265625</v>
      </c>
      <c r="AP22" s="138">
        <v>653</v>
      </c>
      <c r="AQ22" s="59">
        <v>0.6376953125</v>
      </c>
      <c r="AR22" s="138">
        <v>677</v>
      </c>
      <c r="AS22" s="59">
        <v>0.6611328125</v>
      </c>
      <c r="AT22" s="138">
        <v>398</v>
      </c>
      <c r="AU22" s="59">
        <v>0.388671875</v>
      </c>
      <c r="AV22" s="138">
        <v>564</v>
      </c>
      <c r="AW22" s="59">
        <v>0.55078125</v>
      </c>
      <c r="AX22" s="138">
        <v>558</v>
      </c>
      <c r="AY22" s="59">
        <v>0.544921875</v>
      </c>
      <c r="AZ22" s="138">
        <v>885</v>
      </c>
      <c r="BA22" s="59">
        <v>0.8642578125</v>
      </c>
      <c r="BB22" s="138">
        <v>15263</v>
      </c>
      <c r="BC22" s="138">
        <v>0</v>
      </c>
      <c r="BD22" s="59">
        <v>0</v>
      </c>
      <c r="BE22" s="138">
        <v>8794</v>
      </c>
      <c r="BF22" s="57">
        <v>0.57616458101290702</v>
      </c>
      <c r="BG22" s="138">
        <v>6302</v>
      </c>
      <c r="BH22" s="59">
        <v>0.41289392648889472</v>
      </c>
      <c r="BI22" s="138">
        <v>14129</v>
      </c>
      <c r="BJ22" s="59">
        <v>0.92570267968289333</v>
      </c>
      <c r="BK22" s="138">
        <v>13197</v>
      </c>
      <c r="BL22" s="59">
        <v>0.86463997903426593</v>
      </c>
      <c r="BM22" s="138">
        <v>14058</v>
      </c>
      <c r="BN22" s="59">
        <v>0.92105090742318019</v>
      </c>
      <c r="BO22" s="138">
        <v>12802</v>
      </c>
      <c r="BP22" s="59">
        <v>0.8387604009696652</v>
      </c>
      <c r="BQ22" s="138">
        <v>13936</v>
      </c>
      <c r="BR22" s="59">
        <v>0.91305772128677198</v>
      </c>
      <c r="BS22" s="138">
        <v>10108</v>
      </c>
      <c r="BT22" s="59">
        <v>0.66225512677717358</v>
      </c>
      <c r="BU22" s="138">
        <v>12691</v>
      </c>
      <c r="BV22" s="59">
        <v>0.83148791194391669</v>
      </c>
      <c r="BW22" s="138">
        <v>9777</v>
      </c>
      <c r="BX22" s="59">
        <v>0.6405686955382297</v>
      </c>
      <c r="BY22" s="138">
        <v>14595</v>
      </c>
      <c r="BZ22" s="59">
        <v>0.95623403000720697</v>
      </c>
    </row>
    <row r="23" spans="3:81" x14ac:dyDescent="0.3">
      <c r="C23" s="137" t="s">
        <v>232</v>
      </c>
      <c r="D23" s="138">
        <v>17710</v>
      </c>
      <c r="E23" s="138">
        <v>3</v>
      </c>
      <c r="F23" s="149">
        <v>1.6939582156973461E-4</v>
      </c>
      <c r="G23" s="138">
        <v>8539</v>
      </c>
      <c r="H23" s="59">
        <v>0.4821569734613213</v>
      </c>
      <c r="I23" s="138">
        <v>5907</v>
      </c>
      <c r="J23" s="59">
        <v>0.33354037267080744</v>
      </c>
      <c r="K23" s="138">
        <v>15157</v>
      </c>
      <c r="L23" s="59">
        <v>0.85584415584415585</v>
      </c>
      <c r="M23" s="138">
        <v>14255</v>
      </c>
      <c r="N23" s="59">
        <v>0.8049124788255223</v>
      </c>
      <c r="O23" s="138">
        <v>15268</v>
      </c>
      <c r="P23" s="59">
        <v>0.86211180124223608</v>
      </c>
      <c r="Q23" s="138">
        <v>14078</v>
      </c>
      <c r="R23" s="59">
        <v>0.79491812535290796</v>
      </c>
      <c r="S23" s="138">
        <v>15341</v>
      </c>
      <c r="T23" s="59">
        <v>13.624333925399645</v>
      </c>
      <c r="U23" s="138">
        <v>10344</v>
      </c>
      <c r="V23" s="59">
        <v>0.58407679277244495</v>
      </c>
      <c r="W23" s="138">
        <v>12987</v>
      </c>
      <c r="X23" s="59">
        <v>0.73331451157538119</v>
      </c>
      <c r="Y23" s="138">
        <v>10727</v>
      </c>
      <c r="Z23" s="59">
        <v>0.60570299265951444</v>
      </c>
      <c r="AA23" s="138">
        <v>16368</v>
      </c>
      <c r="AB23" s="59">
        <v>0.924223602484472</v>
      </c>
      <c r="AC23" s="138">
        <v>1126</v>
      </c>
      <c r="AD23" s="138">
        <v>2</v>
      </c>
      <c r="AE23" s="59">
        <v>0.22646536412078153</v>
      </c>
      <c r="AF23" s="138">
        <v>255</v>
      </c>
      <c r="AG23" s="57">
        <v>0.22646536412078153</v>
      </c>
      <c r="AH23" s="138">
        <v>171</v>
      </c>
      <c r="AI23" s="59">
        <v>0.15186500888099466</v>
      </c>
      <c r="AJ23" s="138">
        <v>772</v>
      </c>
      <c r="AK23" s="59">
        <v>0.68561278863232678</v>
      </c>
      <c r="AL23" s="138">
        <v>657</v>
      </c>
      <c r="AM23" s="59">
        <v>0.58348134991119005</v>
      </c>
      <c r="AN23" s="138">
        <v>764</v>
      </c>
      <c r="AO23" s="59">
        <v>0.67850799289520425</v>
      </c>
      <c r="AP23" s="138">
        <v>676</v>
      </c>
      <c r="AQ23" s="59">
        <v>0.60035523978685612</v>
      </c>
      <c r="AR23" s="138">
        <v>747</v>
      </c>
      <c r="AS23" s="59">
        <v>0.66341030195381878</v>
      </c>
      <c r="AT23" s="138">
        <v>346</v>
      </c>
      <c r="AU23" s="59">
        <v>0.30728241563055064</v>
      </c>
      <c r="AV23" s="138">
        <v>625</v>
      </c>
      <c r="AW23" s="59">
        <v>0.55506216696269983</v>
      </c>
      <c r="AX23" s="138">
        <v>617</v>
      </c>
      <c r="AY23" s="59">
        <v>0.54795737122557731</v>
      </c>
      <c r="AZ23" s="138">
        <v>951</v>
      </c>
      <c r="BA23" s="59">
        <v>0.84458259325044405</v>
      </c>
      <c r="BB23" s="138">
        <v>16308</v>
      </c>
      <c r="BC23" s="138">
        <v>0</v>
      </c>
      <c r="BD23" s="59">
        <v>0</v>
      </c>
      <c r="BE23" s="138">
        <v>8222</v>
      </c>
      <c r="BF23" s="57">
        <v>0.50416973264655385</v>
      </c>
      <c r="BG23" s="138">
        <v>5699</v>
      </c>
      <c r="BH23" s="59">
        <v>0.34946038753985775</v>
      </c>
      <c r="BI23" s="138">
        <v>14186</v>
      </c>
      <c r="BJ23" s="59">
        <v>0.86987981358842281</v>
      </c>
      <c r="BK23" s="138">
        <v>13421</v>
      </c>
      <c r="BL23" s="59">
        <v>0.82297032131469217</v>
      </c>
      <c r="BM23" s="138">
        <v>14304</v>
      </c>
      <c r="BN23" s="59">
        <v>0.8771155261221486</v>
      </c>
      <c r="BO23" s="138">
        <v>13226</v>
      </c>
      <c r="BP23" s="59">
        <v>0.81101299975472163</v>
      </c>
      <c r="BQ23" s="138">
        <v>14387</v>
      </c>
      <c r="BR23" s="59">
        <v>0.88220505273485406</v>
      </c>
      <c r="BS23" s="138">
        <v>9911</v>
      </c>
      <c r="BT23" s="59">
        <v>0.60773853323522198</v>
      </c>
      <c r="BU23" s="138">
        <v>12229</v>
      </c>
      <c r="BV23" s="59">
        <v>0.74987736080451317</v>
      </c>
      <c r="BW23" s="138">
        <v>9988</v>
      </c>
      <c r="BX23" s="59">
        <v>0.61246014226146672</v>
      </c>
      <c r="BY23" s="138">
        <v>15183</v>
      </c>
      <c r="BZ23" s="59">
        <v>0.93101545253863138</v>
      </c>
    </row>
    <row r="24" spans="3:81" x14ac:dyDescent="0.3">
      <c r="C24" s="137" t="s">
        <v>133</v>
      </c>
      <c r="D24" s="138">
        <v>31804</v>
      </c>
      <c r="E24" s="138">
        <v>28</v>
      </c>
      <c r="F24" s="149">
        <v>8.8039240347126152E-4</v>
      </c>
      <c r="G24" s="138">
        <v>20437</v>
      </c>
      <c r="H24" s="59">
        <v>0.64259212677650612</v>
      </c>
      <c r="I24" s="138">
        <v>12979</v>
      </c>
      <c r="J24" s="59">
        <v>0.40809332159476797</v>
      </c>
      <c r="K24" s="138">
        <v>28854</v>
      </c>
      <c r="L24" s="59">
        <v>0.90724437177713491</v>
      </c>
      <c r="M24" s="138">
        <v>27644</v>
      </c>
      <c r="N24" s="59">
        <v>0.86919884291284111</v>
      </c>
      <c r="O24" s="138">
        <v>28745</v>
      </c>
      <c r="P24" s="59">
        <v>0.90381712992076468</v>
      </c>
      <c r="Q24" s="138">
        <v>28126</v>
      </c>
      <c r="R24" s="59">
        <v>0.88435416928688215</v>
      </c>
      <c r="S24" s="138">
        <v>28400</v>
      </c>
      <c r="T24" s="59">
        <v>28.230616302186878</v>
      </c>
      <c r="U24" s="138">
        <v>22524</v>
      </c>
      <c r="V24" s="59">
        <v>0.70821280342095339</v>
      </c>
      <c r="W24" s="138">
        <v>26334</v>
      </c>
      <c r="X24" s="59">
        <v>0.82800905546472137</v>
      </c>
      <c r="Y24" s="138">
        <v>17728</v>
      </c>
      <c r="Z24" s="59">
        <v>0.55741416174066161</v>
      </c>
      <c r="AA24" s="138">
        <v>30708</v>
      </c>
      <c r="AB24" s="59">
        <v>0.96553892592126778</v>
      </c>
      <c r="AC24" s="138">
        <v>1006</v>
      </c>
      <c r="AD24" s="138">
        <v>25</v>
      </c>
      <c r="AE24" s="59">
        <v>0.27534791252485091</v>
      </c>
      <c r="AF24" s="138">
        <v>277</v>
      </c>
      <c r="AG24" s="57">
        <v>0.27534791252485091</v>
      </c>
      <c r="AH24" s="138">
        <v>159</v>
      </c>
      <c r="AI24" s="59">
        <v>0.15805168986083498</v>
      </c>
      <c r="AJ24" s="138">
        <v>748</v>
      </c>
      <c r="AK24" s="59">
        <v>0.74353876739562619</v>
      </c>
      <c r="AL24" s="138">
        <v>522</v>
      </c>
      <c r="AM24" s="59">
        <v>0.5188866799204771</v>
      </c>
      <c r="AN24" s="138">
        <v>701</v>
      </c>
      <c r="AO24" s="59">
        <v>0.69681908548707749</v>
      </c>
      <c r="AP24" s="138">
        <v>692</v>
      </c>
      <c r="AQ24" s="59">
        <v>0.68787276341948311</v>
      </c>
      <c r="AR24" s="138">
        <v>597</v>
      </c>
      <c r="AS24" s="59">
        <v>0.59343936381709739</v>
      </c>
      <c r="AT24" s="138">
        <v>357</v>
      </c>
      <c r="AU24" s="59">
        <v>0.3548707753479125</v>
      </c>
      <c r="AV24" s="138">
        <v>529</v>
      </c>
      <c r="AW24" s="59">
        <v>0.52584493041749503</v>
      </c>
      <c r="AX24" s="138">
        <v>479</v>
      </c>
      <c r="AY24" s="59">
        <v>0.47614314115308148</v>
      </c>
      <c r="AZ24" s="138">
        <v>844</v>
      </c>
      <c r="BA24" s="59">
        <v>0.83896620278330025</v>
      </c>
      <c r="BB24" s="138">
        <v>30417</v>
      </c>
      <c r="BC24" s="138">
        <v>2</v>
      </c>
      <c r="BD24" s="59">
        <v>6.5752704079955285E-5</v>
      </c>
      <c r="BE24" s="138">
        <v>20064</v>
      </c>
      <c r="BF24" s="57">
        <v>0.65963112733011142</v>
      </c>
      <c r="BG24" s="138">
        <v>12759</v>
      </c>
      <c r="BH24" s="59">
        <v>0.41946937567807474</v>
      </c>
      <c r="BI24" s="138">
        <v>27878</v>
      </c>
      <c r="BJ24" s="59">
        <v>0.91652694217049679</v>
      </c>
      <c r="BK24" s="138">
        <v>26911</v>
      </c>
      <c r="BL24" s="59">
        <v>0.88473550974783843</v>
      </c>
      <c r="BM24" s="138">
        <v>27821</v>
      </c>
      <c r="BN24" s="59">
        <v>0.91465299010421808</v>
      </c>
      <c r="BO24" s="138">
        <v>27222</v>
      </c>
      <c r="BP24" s="59">
        <v>0.8949600552322714</v>
      </c>
      <c r="BQ24" s="138">
        <v>27582</v>
      </c>
      <c r="BR24" s="59">
        <v>0.90679554196666334</v>
      </c>
      <c r="BS24" s="138">
        <v>22047</v>
      </c>
      <c r="BT24" s="59">
        <v>0.72482493342538712</v>
      </c>
      <c r="BU24" s="138">
        <v>25650</v>
      </c>
      <c r="BV24" s="59">
        <v>0.84327842982542656</v>
      </c>
      <c r="BW24" s="138">
        <v>17125</v>
      </c>
      <c r="BX24" s="59">
        <v>0.56300752868461712</v>
      </c>
      <c r="BY24" s="138">
        <v>29580</v>
      </c>
      <c r="BZ24" s="59">
        <v>0.97248249334253867</v>
      </c>
    </row>
    <row r="25" spans="3:81" x14ac:dyDescent="0.3">
      <c r="C25" s="137" t="s">
        <v>126</v>
      </c>
      <c r="D25" s="138">
        <v>22256</v>
      </c>
      <c r="E25" s="138">
        <v>7</v>
      </c>
      <c r="F25" s="149">
        <v>3.1452192667145941E-4</v>
      </c>
      <c r="G25" s="138">
        <v>11939</v>
      </c>
      <c r="H25" s="59">
        <v>0.53643961179007904</v>
      </c>
      <c r="I25" s="138">
        <v>7374</v>
      </c>
      <c r="J25" s="59">
        <v>0.33132638389647734</v>
      </c>
      <c r="K25" s="138">
        <v>19049</v>
      </c>
      <c r="L25" s="59">
        <v>0.85590402588066139</v>
      </c>
      <c r="M25" s="138">
        <v>18809</v>
      </c>
      <c r="N25" s="59">
        <v>0.84512041696621132</v>
      </c>
      <c r="O25" s="138">
        <v>19681</v>
      </c>
      <c r="P25" s="59">
        <v>0.88430086268871311</v>
      </c>
      <c r="Q25" s="138">
        <v>17950</v>
      </c>
      <c r="R25" s="59">
        <v>0.80652408339324222</v>
      </c>
      <c r="S25" s="138">
        <v>19612</v>
      </c>
      <c r="T25" s="59">
        <v>23.045828437132784</v>
      </c>
      <c r="U25" s="138">
        <v>14036</v>
      </c>
      <c r="V25" s="59">
        <v>0.63066139468008631</v>
      </c>
      <c r="W25" s="138">
        <v>16645</v>
      </c>
      <c r="X25" s="59">
        <v>0.7478882099209202</v>
      </c>
      <c r="Y25" s="138">
        <v>11717</v>
      </c>
      <c r="Z25" s="59">
        <v>0.52646477354421284</v>
      </c>
      <c r="AA25" s="138">
        <v>21541</v>
      </c>
      <c r="AB25" s="59">
        <v>0.96787383177570097</v>
      </c>
      <c r="AC25" s="138">
        <v>851</v>
      </c>
      <c r="AD25" s="138">
        <v>7</v>
      </c>
      <c r="AE25" s="59">
        <v>0.23854289071680376</v>
      </c>
      <c r="AF25" s="138">
        <v>203</v>
      </c>
      <c r="AG25" s="57">
        <v>0.23854289071680376</v>
      </c>
      <c r="AH25" s="138">
        <v>109</v>
      </c>
      <c r="AI25" s="59">
        <v>0.12808460634547592</v>
      </c>
      <c r="AJ25" s="138">
        <v>524</v>
      </c>
      <c r="AK25" s="59">
        <v>0.61574618096357225</v>
      </c>
      <c r="AL25" s="138">
        <v>444</v>
      </c>
      <c r="AM25" s="59">
        <v>0.52173913043478259</v>
      </c>
      <c r="AN25" s="138">
        <v>510</v>
      </c>
      <c r="AO25" s="59">
        <v>0.59929494712103404</v>
      </c>
      <c r="AP25" s="138">
        <v>479</v>
      </c>
      <c r="AQ25" s="59">
        <v>0.56286721504112813</v>
      </c>
      <c r="AR25" s="138">
        <v>496</v>
      </c>
      <c r="AS25" s="59">
        <v>0.58284371327849593</v>
      </c>
      <c r="AT25" s="138">
        <v>286</v>
      </c>
      <c r="AU25" s="59">
        <v>0.33607520564042304</v>
      </c>
      <c r="AV25" s="138">
        <v>418</v>
      </c>
      <c r="AW25" s="59">
        <v>0.49118683901292598</v>
      </c>
      <c r="AX25" s="138">
        <v>341</v>
      </c>
      <c r="AY25" s="59">
        <v>0.40070505287896591</v>
      </c>
      <c r="AZ25" s="138">
        <v>700</v>
      </c>
      <c r="BA25" s="59">
        <v>0.82256169212690955</v>
      </c>
      <c r="BB25" s="138">
        <v>21089</v>
      </c>
      <c r="BC25" s="138">
        <v>0</v>
      </c>
      <c r="BD25" s="59">
        <v>0</v>
      </c>
      <c r="BE25" s="138">
        <v>11670</v>
      </c>
      <c r="BF25" s="57">
        <v>0.55336905495756084</v>
      </c>
      <c r="BG25" s="138">
        <v>7226</v>
      </c>
      <c r="BH25" s="59">
        <v>0.34264308407226518</v>
      </c>
      <c r="BI25" s="138">
        <v>18326</v>
      </c>
      <c r="BJ25" s="59">
        <v>0.86898383043292715</v>
      </c>
      <c r="BK25" s="138">
        <v>18176</v>
      </c>
      <c r="BL25" s="59">
        <v>0.86187111764426949</v>
      </c>
      <c r="BM25" s="138">
        <v>18965</v>
      </c>
      <c r="BN25" s="59">
        <v>0.89928398691260847</v>
      </c>
      <c r="BO25" s="138">
        <v>17298</v>
      </c>
      <c r="BP25" s="59">
        <v>0.82023803878799373</v>
      </c>
      <c r="BQ25" s="138">
        <v>18910</v>
      </c>
      <c r="BR25" s="59">
        <v>0.89667599222343397</v>
      </c>
      <c r="BS25" s="138">
        <v>13654</v>
      </c>
      <c r="BT25" s="59">
        <v>0.64744653610887193</v>
      </c>
      <c r="BU25" s="138">
        <v>16099</v>
      </c>
      <c r="BV25" s="59">
        <v>0.76338375456399066</v>
      </c>
      <c r="BW25" s="138">
        <v>11247</v>
      </c>
      <c r="BX25" s="59">
        <v>0.53331120489354644</v>
      </c>
      <c r="BY25" s="138">
        <v>20570</v>
      </c>
      <c r="BZ25" s="59">
        <v>0.97539001375124468</v>
      </c>
    </row>
    <row r="26" spans="3:81" x14ac:dyDescent="0.3">
      <c r="C26" s="137" t="s">
        <v>130</v>
      </c>
      <c r="D26" s="138">
        <v>21232</v>
      </c>
      <c r="E26" s="138">
        <v>5</v>
      </c>
      <c r="F26" s="149">
        <v>2.3549359457422758E-4</v>
      </c>
      <c r="G26" s="138">
        <v>12867</v>
      </c>
      <c r="H26" s="59">
        <v>0.60601921627731725</v>
      </c>
      <c r="I26" s="138">
        <v>9709</v>
      </c>
      <c r="J26" s="59">
        <v>0.45728146194423513</v>
      </c>
      <c r="K26" s="138">
        <v>18797</v>
      </c>
      <c r="L26" s="59">
        <v>0.88531461944235113</v>
      </c>
      <c r="M26" s="138">
        <v>18099</v>
      </c>
      <c r="N26" s="59">
        <v>0.85243971363978899</v>
      </c>
      <c r="O26" s="138">
        <v>19175</v>
      </c>
      <c r="P26" s="59">
        <v>0.90311793519216277</v>
      </c>
      <c r="Q26" s="138">
        <v>17562</v>
      </c>
      <c r="R26" s="59">
        <v>0.82714770158251694</v>
      </c>
      <c r="S26" s="138">
        <v>18922</v>
      </c>
      <c r="T26" s="59">
        <v>21.380790960451979</v>
      </c>
      <c r="U26" s="138">
        <v>15013</v>
      </c>
      <c r="V26" s="59">
        <v>0.70709306706857578</v>
      </c>
      <c r="W26" s="138">
        <v>16430</v>
      </c>
      <c r="X26" s="59">
        <v>0.7738319517709118</v>
      </c>
      <c r="Y26" s="138">
        <v>14363</v>
      </c>
      <c r="Z26" s="59">
        <v>0.67647889977392617</v>
      </c>
      <c r="AA26" s="138">
        <v>19937</v>
      </c>
      <c r="AB26" s="59">
        <v>0.93900715900527509</v>
      </c>
      <c r="AC26" s="138">
        <v>885</v>
      </c>
      <c r="AD26" s="138">
        <v>3</v>
      </c>
      <c r="AE26" s="59">
        <v>0.28361581920903955</v>
      </c>
      <c r="AF26" s="138">
        <v>251</v>
      </c>
      <c r="AG26" s="57">
        <v>0.28361581920903955</v>
      </c>
      <c r="AH26" s="138">
        <v>171</v>
      </c>
      <c r="AI26" s="59">
        <v>0.19322033898305085</v>
      </c>
      <c r="AJ26" s="138">
        <v>537</v>
      </c>
      <c r="AK26" s="59">
        <v>0.60677966101694913</v>
      </c>
      <c r="AL26" s="138">
        <v>502</v>
      </c>
      <c r="AM26" s="59">
        <v>0.56723163841807911</v>
      </c>
      <c r="AN26" s="138">
        <v>577</v>
      </c>
      <c r="AO26" s="59">
        <v>0.65197740112994351</v>
      </c>
      <c r="AP26" s="138">
        <v>478</v>
      </c>
      <c r="AQ26" s="59">
        <v>0.54011299435028248</v>
      </c>
      <c r="AR26" s="138">
        <v>542</v>
      </c>
      <c r="AS26" s="59">
        <v>0.61242937853107349</v>
      </c>
      <c r="AT26" s="138">
        <v>353</v>
      </c>
      <c r="AU26" s="59">
        <v>0.39887005649717516</v>
      </c>
      <c r="AV26" s="138">
        <v>411</v>
      </c>
      <c r="AW26" s="59">
        <v>0.46440677966101696</v>
      </c>
      <c r="AX26" s="138">
        <v>485</v>
      </c>
      <c r="AY26" s="59">
        <v>0.54802259887005644</v>
      </c>
      <c r="AZ26" s="138">
        <v>708</v>
      </c>
      <c r="BA26" s="59">
        <v>0.8</v>
      </c>
      <c r="BB26" s="138">
        <v>20173</v>
      </c>
      <c r="BC26" s="138">
        <v>2</v>
      </c>
      <c r="BD26" s="59">
        <v>9.9142418083577057E-5</v>
      </c>
      <c r="BE26" s="138">
        <v>12565</v>
      </c>
      <c r="BF26" s="57">
        <v>0.62286224161007286</v>
      </c>
      <c r="BG26" s="138">
        <v>9503</v>
      </c>
      <c r="BH26" s="59">
        <v>0.47107519952411642</v>
      </c>
      <c r="BI26" s="138">
        <v>18148</v>
      </c>
      <c r="BJ26" s="59">
        <v>0.89961830169037826</v>
      </c>
      <c r="BK26" s="138">
        <v>17484</v>
      </c>
      <c r="BL26" s="59">
        <v>0.86670301888663059</v>
      </c>
      <c r="BM26" s="138">
        <v>18475</v>
      </c>
      <c r="BN26" s="59">
        <v>0.9158280870470431</v>
      </c>
      <c r="BO26" s="138">
        <v>16985</v>
      </c>
      <c r="BP26" s="59">
        <v>0.84196698557477812</v>
      </c>
      <c r="BQ26" s="138">
        <v>18255</v>
      </c>
      <c r="BR26" s="59">
        <v>0.90492242105784959</v>
      </c>
      <c r="BS26" s="138">
        <v>14590</v>
      </c>
      <c r="BT26" s="59">
        <v>0.7232439399196946</v>
      </c>
      <c r="BU26" s="138">
        <v>15945</v>
      </c>
      <c r="BV26" s="59">
        <v>0.79041292817131814</v>
      </c>
      <c r="BW26" s="138">
        <v>13808</v>
      </c>
      <c r="BX26" s="59">
        <v>0.68447925444901603</v>
      </c>
      <c r="BY26" s="138">
        <v>19093</v>
      </c>
      <c r="BZ26" s="59">
        <v>0.94646309423486841</v>
      </c>
    </row>
    <row r="27" spans="3:81" x14ac:dyDescent="0.3">
      <c r="C27" s="137" t="s">
        <v>147</v>
      </c>
      <c r="D27" s="138">
        <v>15407</v>
      </c>
      <c r="E27" s="138">
        <v>9</v>
      </c>
      <c r="F27" s="149">
        <v>5.8415006166028427E-4</v>
      </c>
      <c r="G27" s="138">
        <v>5880</v>
      </c>
      <c r="H27" s="59">
        <v>0.38164470695138575</v>
      </c>
      <c r="I27" s="138">
        <v>3193</v>
      </c>
      <c r="J27" s="59">
        <v>0.20724346076458752</v>
      </c>
      <c r="K27" s="138">
        <v>13277</v>
      </c>
      <c r="L27" s="59">
        <v>0.86175115207373276</v>
      </c>
      <c r="M27" s="138">
        <v>12408</v>
      </c>
      <c r="N27" s="59">
        <v>0.80534821834231196</v>
      </c>
      <c r="O27" s="138">
        <v>13275</v>
      </c>
      <c r="P27" s="59">
        <v>0.86162134094891929</v>
      </c>
      <c r="Q27" s="138">
        <v>11408</v>
      </c>
      <c r="R27" s="59">
        <v>0.74044265593561365</v>
      </c>
      <c r="S27" s="138">
        <v>13121</v>
      </c>
      <c r="T27" s="59">
        <v>15.96228710462287</v>
      </c>
      <c r="U27" s="138">
        <v>7932</v>
      </c>
      <c r="V27" s="59">
        <v>0.51483092100993055</v>
      </c>
      <c r="W27" s="138">
        <v>11434</v>
      </c>
      <c r="X27" s="59">
        <v>0.74213020055818779</v>
      </c>
      <c r="Y27" s="138">
        <v>7280</v>
      </c>
      <c r="Z27" s="59">
        <v>0.47251249432076331</v>
      </c>
      <c r="AA27" s="138">
        <v>14325</v>
      </c>
      <c r="AB27" s="59">
        <v>0.92977218147595253</v>
      </c>
      <c r="AC27" s="138">
        <v>822</v>
      </c>
      <c r="AD27" s="138">
        <v>9</v>
      </c>
      <c r="AE27" s="59">
        <v>0.21532846715328466</v>
      </c>
      <c r="AF27" s="138">
        <v>177</v>
      </c>
      <c r="AG27" s="57">
        <v>0.21532846715328466</v>
      </c>
      <c r="AH27" s="138">
        <v>85</v>
      </c>
      <c r="AI27" s="59">
        <v>0.10340632603406326</v>
      </c>
      <c r="AJ27" s="138">
        <v>561</v>
      </c>
      <c r="AK27" s="59">
        <v>0.68248175182481752</v>
      </c>
      <c r="AL27" s="138">
        <v>451</v>
      </c>
      <c r="AM27" s="59">
        <v>0.54866180048661806</v>
      </c>
      <c r="AN27" s="138">
        <v>538</v>
      </c>
      <c r="AO27" s="59">
        <v>0.65450121654501214</v>
      </c>
      <c r="AP27" s="138">
        <v>467</v>
      </c>
      <c r="AQ27" s="59">
        <v>0.56812652068126523</v>
      </c>
      <c r="AR27" s="138">
        <v>486</v>
      </c>
      <c r="AS27" s="59">
        <v>0.59124087591240881</v>
      </c>
      <c r="AT27" s="138">
        <v>266</v>
      </c>
      <c r="AU27" s="59">
        <v>0.32360097323600973</v>
      </c>
      <c r="AV27" s="138">
        <v>438</v>
      </c>
      <c r="AW27" s="59">
        <v>0.53284671532846717</v>
      </c>
      <c r="AX27" s="138">
        <v>343</v>
      </c>
      <c r="AY27" s="59">
        <v>0.41727493917274938</v>
      </c>
      <c r="AZ27" s="138">
        <v>669</v>
      </c>
      <c r="BA27" s="59">
        <v>0.81386861313868608</v>
      </c>
      <c r="BB27" s="138">
        <v>14394</v>
      </c>
      <c r="BC27" s="138">
        <v>0</v>
      </c>
      <c r="BD27" s="59">
        <v>0</v>
      </c>
      <c r="BE27" s="138">
        <v>5663</v>
      </c>
      <c r="BF27" s="57">
        <v>0.39342781714603309</v>
      </c>
      <c r="BG27" s="138">
        <v>3086</v>
      </c>
      <c r="BH27" s="59">
        <v>0.21439488675837154</v>
      </c>
      <c r="BI27" s="138">
        <v>12581</v>
      </c>
      <c r="BJ27" s="59">
        <v>0.87404474086424899</v>
      </c>
      <c r="BK27" s="138">
        <v>11829</v>
      </c>
      <c r="BL27" s="59">
        <v>0.82180075031263022</v>
      </c>
      <c r="BM27" s="138">
        <v>12599</v>
      </c>
      <c r="BN27" s="59">
        <v>0.87529526191468665</v>
      </c>
      <c r="BO27" s="138">
        <v>10820</v>
      </c>
      <c r="BP27" s="59">
        <v>0.75170209809642907</v>
      </c>
      <c r="BQ27" s="138">
        <v>12500</v>
      </c>
      <c r="BR27" s="59">
        <v>0.86841739613727942</v>
      </c>
      <c r="BS27" s="138">
        <v>7604</v>
      </c>
      <c r="BT27" s="59">
        <v>0.52827567041822987</v>
      </c>
      <c r="BU27" s="138">
        <v>10897</v>
      </c>
      <c r="BV27" s="59">
        <v>0.75705154925663476</v>
      </c>
      <c r="BW27" s="138">
        <v>6869</v>
      </c>
      <c r="BX27" s="59">
        <v>0.47721272752535776</v>
      </c>
      <c r="BY27" s="138">
        <v>13490</v>
      </c>
      <c r="BZ27" s="59">
        <v>0.93719605391135197</v>
      </c>
    </row>
    <row r="28" spans="3:81" x14ac:dyDescent="0.3">
      <c r="C28" s="137" t="s">
        <v>1027</v>
      </c>
      <c r="D28" s="138">
        <v>140299</v>
      </c>
      <c r="E28" s="138">
        <v>72</v>
      </c>
      <c r="F28" s="149">
        <v>5.1318968773833031E-4</v>
      </c>
      <c r="G28" s="138">
        <v>77338</v>
      </c>
      <c r="H28" s="59">
        <v>0.55123700097648598</v>
      </c>
      <c r="I28" s="138">
        <v>51266</v>
      </c>
      <c r="J28" s="59">
        <v>0.36540531293879502</v>
      </c>
      <c r="K28" s="138">
        <v>123125</v>
      </c>
      <c r="L28" s="59">
        <v>0.87759000420530442</v>
      </c>
      <c r="M28" s="138">
        <v>117730</v>
      </c>
      <c r="N28" s="59">
        <v>0.83913641579768927</v>
      </c>
      <c r="O28" s="138">
        <v>124249</v>
      </c>
      <c r="P28" s="59">
        <v>0.88560146544166385</v>
      </c>
      <c r="Q28" s="138">
        <v>115040</v>
      </c>
      <c r="R28" s="59">
        <v>0.819963078853021</v>
      </c>
      <c r="S28" s="138">
        <v>123338</v>
      </c>
      <c r="T28" s="59">
        <v>19.627307447485677</v>
      </c>
      <c r="U28" s="138">
        <v>90329</v>
      </c>
      <c r="V28" s="59">
        <v>0.64383210144049496</v>
      </c>
      <c r="W28" s="138">
        <v>108876</v>
      </c>
      <c r="X28" s="59">
        <v>0.7760283394749784</v>
      </c>
      <c r="Y28" s="138">
        <v>81132</v>
      </c>
      <c r="Z28" s="59">
        <v>0.57827924646647522</v>
      </c>
      <c r="AA28" s="138">
        <v>133100</v>
      </c>
      <c r="AB28" s="59">
        <v>0.94868815886071889</v>
      </c>
      <c r="AC28" s="138">
        <v>6284</v>
      </c>
      <c r="AD28" s="138">
        <v>66</v>
      </c>
      <c r="AE28" s="59">
        <v>0.25716104392106937</v>
      </c>
      <c r="AF28" s="138">
        <v>1616</v>
      </c>
      <c r="AG28" s="57">
        <v>0.25716104392106937</v>
      </c>
      <c r="AH28" s="138">
        <v>982</v>
      </c>
      <c r="AI28" s="59">
        <v>0.15626989178866962</v>
      </c>
      <c r="AJ28" s="138">
        <v>4295</v>
      </c>
      <c r="AK28" s="59">
        <v>0.68348185868873335</v>
      </c>
      <c r="AL28" s="138">
        <v>3508</v>
      </c>
      <c r="AM28" s="59">
        <v>0.55824315722469764</v>
      </c>
      <c r="AN28" s="138">
        <v>4206</v>
      </c>
      <c r="AO28" s="59">
        <v>0.6693189051559516</v>
      </c>
      <c r="AP28" s="138">
        <v>3787</v>
      </c>
      <c r="AQ28" s="59">
        <v>0.60264162953532785</v>
      </c>
      <c r="AR28" s="138">
        <v>3903</v>
      </c>
      <c r="AS28" s="59">
        <v>0.62110120942075109</v>
      </c>
      <c r="AT28" s="138">
        <v>2220</v>
      </c>
      <c r="AU28" s="59">
        <v>0.3532781667727562</v>
      </c>
      <c r="AV28" s="138">
        <v>3306</v>
      </c>
      <c r="AW28" s="59">
        <v>0.52609802673456396</v>
      </c>
      <c r="AX28" s="138">
        <v>3122</v>
      </c>
      <c r="AY28" s="59">
        <v>0.49681731381285804</v>
      </c>
      <c r="AZ28" s="138">
        <v>5236</v>
      </c>
      <c r="BA28" s="59">
        <v>0.8332272437937619</v>
      </c>
      <c r="BB28" s="138">
        <v>132281</v>
      </c>
      <c r="BC28" s="138">
        <v>4</v>
      </c>
      <c r="BD28" s="59">
        <v>3.0238658613103922E-5</v>
      </c>
      <c r="BE28" s="138">
        <v>75273</v>
      </c>
      <c r="BF28" s="57">
        <v>0.56903863744604288</v>
      </c>
      <c r="BG28" s="138">
        <v>50018</v>
      </c>
      <c r="BH28" s="59">
        <v>0.37811930662755799</v>
      </c>
      <c r="BI28" s="138">
        <v>117667</v>
      </c>
      <c r="BJ28" s="59">
        <v>0.88952306075702481</v>
      </c>
      <c r="BK28" s="138">
        <v>113133</v>
      </c>
      <c r="BL28" s="59">
        <v>0.85524754121907154</v>
      </c>
      <c r="BM28" s="138">
        <v>118855</v>
      </c>
      <c r="BN28" s="59">
        <v>0.89850394236511666</v>
      </c>
      <c r="BO28" s="138">
        <v>110198</v>
      </c>
      <c r="BP28" s="59">
        <v>0.83305992546170649</v>
      </c>
      <c r="BQ28" s="138">
        <v>118254</v>
      </c>
      <c r="BR28" s="59">
        <v>0.89396058390849786</v>
      </c>
      <c r="BS28" s="138">
        <v>87505</v>
      </c>
      <c r="BT28" s="59">
        <v>0.66150845548491466</v>
      </c>
      <c r="BU28" s="138">
        <v>104756</v>
      </c>
      <c r="BV28" s="59">
        <v>0.79192023041857862</v>
      </c>
      <c r="BW28" s="138">
        <v>77356</v>
      </c>
      <c r="BX28" s="59">
        <v>0.58478541891881675</v>
      </c>
      <c r="BY28" s="138">
        <v>126425</v>
      </c>
      <c r="BZ28" s="59">
        <v>0.95573060379041586</v>
      </c>
    </row>
    <row r="29" spans="3:81" x14ac:dyDescent="0.3">
      <c r="E29"/>
      <c r="G29"/>
      <c r="I29"/>
      <c r="K29"/>
      <c r="M29"/>
      <c r="O29"/>
      <c r="Q29"/>
      <c r="S29"/>
      <c r="U29"/>
      <c r="W29"/>
      <c r="Y29"/>
      <c r="AA29"/>
      <c r="AC29"/>
      <c r="AE29"/>
      <c r="AG29"/>
      <c r="AI29"/>
      <c r="AK29"/>
      <c r="AM29"/>
      <c r="AO29"/>
      <c r="AQ29"/>
      <c r="AS29"/>
      <c r="AU29"/>
      <c r="AW29"/>
      <c r="AY29"/>
      <c r="BA29"/>
      <c r="BC29"/>
      <c r="BD29"/>
      <c r="BE29"/>
      <c r="BG29"/>
      <c r="BI29"/>
      <c r="BK29"/>
      <c r="BM29"/>
      <c r="BO29"/>
      <c r="BQ29"/>
    </row>
    <row r="30" spans="3:81" x14ac:dyDescent="0.3">
      <c r="E30"/>
      <c r="G30"/>
      <c r="I30"/>
      <c r="K30"/>
      <c r="M30"/>
      <c r="O30"/>
      <c r="Q30"/>
      <c r="S30"/>
      <c r="U30"/>
      <c r="W30"/>
      <c r="Y30"/>
      <c r="AA30"/>
      <c r="AC30"/>
      <c r="AE30"/>
      <c r="AG30"/>
      <c r="AI30"/>
      <c r="AK30"/>
      <c r="AM30"/>
      <c r="AO30"/>
      <c r="AQ30"/>
      <c r="AS30"/>
      <c r="AU30"/>
      <c r="AW30"/>
      <c r="AY30"/>
      <c r="BA30"/>
      <c r="BC30"/>
      <c r="BD30"/>
      <c r="BE30"/>
      <c r="BG30"/>
      <c r="BI30"/>
      <c r="BK30"/>
      <c r="BM30"/>
      <c r="BO30"/>
      <c r="BQ30"/>
    </row>
    <row r="31" spans="3:81" x14ac:dyDescent="0.3">
      <c r="E31"/>
      <c r="G31"/>
      <c r="I31"/>
      <c r="K31"/>
      <c r="M31"/>
      <c r="O31"/>
      <c r="Q31"/>
      <c r="S31"/>
      <c r="U31"/>
      <c r="W31"/>
      <c r="Y31"/>
      <c r="AA31"/>
      <c r="AC31"/>
      <c r="AE31"/>
      <c r="AG31"/>
      <c r="AI31"/>
      <c r="AK31"/>
      <c r="AM31"/>
      <c r="AO31"/>
      <c r="AQ31"/>
      <c r="AS31"/>
      <c r="AU31"/>
      <c r="AW31"/>
      <c r="AY31"/>
      <c r="BA31"/>
      <c r="BC31"/>
      <c r="BD31"/>
      <c r="BE31"/>
      <c r="BG31"/>
      <c r="BI31"/>
      <c r="BK31"/>
      <c r="BM31"/>
      <c r="BO31"/>
      <c r="BQ31"/>
    </row>
    <row r="32" spans="3:81" x14ac:dyDescent="0.3">
      <c r="E32"/>
      <c r="G32"/>
      <c r="I32"/>
      <c r="K32"/>
      <c r="M32"/>
      <c r="O32"/>
      <c r="Q32"/>
      <c r="S32"/>
      <c r="U32"/>
      <c r="W32"/>
      <c r="Y32"/>
      <c r="AA32"/>
      <c r="AC32"/>
      <c r="AE32"/>
      <c r="AG32"/>
      <c r="AI32"/>
      <c r="AK32"/>
      <c r="AM32"/>
      <c r="AO32"/>
      <c r="AQ32"/>
      <c r="AS32"/>
      <c r="AU32"/>
      <c r="AW32"/>
      <c r="AY32"/>
      <c r="BA32"/>
      <c r="BC32"/>
      <c r="BD32"/>
      <c r="BE32"/>
      <c r="BG32"/>
      <c r="BI32"/>
      <c r="BK32"/>
      <c r="BM32"/>
      <c r="BO32"/>
      <c r="BQ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spans="56:56" customFormat="1" x14ac:dyDescent="0.3"/>
    <row r="50" spans="56:56" customFormat="1" x14ac:dyDescent="0.3"/>
    <row r="51" spans="56:56" customFormat="1" x14ac:dyDescent="0.3"/>
    <row r="52" spans="56:56" customFormat="1" x14ac:dyDescent="0.3"/>
    <row r="53" spans="56:56" customFormat="1" x14ac:dyDescent="0.3"/>
    <row r="54" spans="56:56" customFormat="1" x14ac:dyDescent="0.3"/>
    <row r="55" spans="56:56" customFormat="1" x14ac:dyDescent="0.3"/>
    <row r="56" spans="56:56" customFormat="1" x14ac:dyDescent="0.3"/>
    <row r="57" spans="56:56" customFormat="1" x14ac:dyDescent="0.3"/>
    <row r="58" spans="56:56" customFormat="1" x14ac:dyDescent="0.3"/>
    <row r="59" spans="56:56" customFormat="1" x14ac:dyDescent="0.3"/>
    <row r="60" spans="56:56" customFormat="1" x14ac:dyDescent="0.3"/>
    <row r="61" spans="56:56" customFormat="1" x14ac:dyDescent="0.3"/>
    <row r="62" spans="56:56" customFormat="1" x14ac:dyDescent="0.3">
      <c r="BD62" s="22"/>
    </row>
    <row r="63" spans="56:56" customFormat="1" x14ac:dyDescent="0.3">
      <c r="BD63" s="22"/>
    </row>
    <row r="64" spans="56:56" customFormat="1" x14ac:dyDescent="0.3">
      <c r="BD64" s="22"/>
    </row>
    <row r="65" spans="56:56" customFormat="1" x14ac:dyDescent="0.3">
      <c r="BD65" s="22"/>
    </row>
    <row r="66" spans="56:56" customFormat="1" x14ac:dyDescent="0.3">
      <c r="BD66" s="22"/>
    </row>
    <row r="67" spans="56:56" customFormat="1" x14ac:dyDescent="0.3">
      <c r="BD67" s="22"/>
    </row>
    <row r="68" spans="56:56" customFormat="1" x14ac:dyDescent="0.3">
      <c r="BD68" s="22"/>
    </row>
    <row r="69" spans="56:56" customFormat="1" x14ac:dyDescent="0.3">
      <c r="BD69" s="22"/>
    </row>
    <row r="70" spans="56:56" customFormat="1" x14ac:dyDescent="0.3">
      <c r="BD70" s="22"/>
    </row>
    <row r="71" spans="56:56" customFormat="1" x14ac:dyDescent="0.3">
      <c r="BD71" s="22"/>
    </row>
    <row r="72" spans="56:56" customFormat="1" x14ac:dyDescent="0.3">
      <c r="BD72" s="22"/>
    </row>
    <row r="73" spans="56:56" customFormat="1" x14ac:dyDescent="0.3">
      <c r="BD73" s="22"/>
    </row>
    <row r="74" spans="56:56" customFormat="1" x14ac:dyDescent="0.3">
      <c r="BD74" s="22"/>
    </row>
    <row r="75" spans="56:56" customFormat="1" x14ac:dyDescent="0.3">
      <c r="BD75" s="22"/>
    </row>
    <row r="76" spans="56:56" customFormat="1" x14ac:dyDescent="0.3">
      <c r="BD76" s="22"/>
    </row>
    <row r="77" spans="56:56" customFormat="1" x14ac:dyDescent="0.3">
      <c r="BD77" s="22"/>
    </row>
    <row r="78" spans="56:56" customFormat="1" x14ac:dyDescent="0.3">
      <c r="BD78" s="22"/>
    </row>
    <row r="79" spans="56:56" customFormat="1" x14ac:dyDescent="0.3">
      <c r="BD79" s="22"/>
    </row>
    <row r="80" spans="56:56" customFormat="1" x14ac:dyDescent="0.3">
      <c r="BD80" s="22"/>
    </row>
    <row r="81" spans="56:56" customFormat="1" x14ac:dyDescent="0.3">
      <c r="BD81" s="22"/>
    </row>
    <row r="82" spans="56:56" customFormat="1" x14ac:dyDescent="0.3">
      <c r="BD82" s="22"/>
    </row>
    <row r="83" spans="56:56" customFormat="1" x14ac:dyDescent="0.3">
      <c r="BD83" s="22"/>
    </row>
    <row r="84" spans="56:56" customFormat="1" x14ac:dyDescent="0.3">
      <c r="BD84" s="22"/>
    </row>
    <row r="85" spans="56:56" customFormat="1" x14ac:dyDescent="0.3">
      <c r="BD85" s="22"/>
    </row>
    <row r="86" spans="56:56" customFormat="1" x14ac:dyDescent="0.3">
      <c r="BD86" s="22"/>
    </row>
    <row r="87" spans="56:56" customFormat="1" x14ac:dyDescent="0.3">
      <c r="BD87" s="22"/>
    </row>
    <row r="88" spans="56:56" customFormat="1" x14ac:dyDescent="0.3">
      <c r="BD88" s="22"/>
    </row>
    <row r="89" spans="56:56" customFormat="1" x14ac:dyDescent="0.3">
      <c r="BD89" s="22"/>
    </row>
    <row r="90" spans="56:56" customFormat="1" x14ac:dyDescent="0.3">
      <c r="BD90" s="22"/>
    </row>
    <row r="91" spans="56:56" customFormat="1" x14ac:dyDescent="0.3">
      <c r="BD91" s="22"/>
    </row>
    <row r="92" spans="56:56" customFormat="1" x14ac:dyDescent="0.3">
      <c r="BD92" s="22"/>
    </row>
    <row r="93" spans="56:56" customFormat="1" x14ac:dyDescent="0.3">
      <c r="BD93" s="22"/>
    </row>
    <row r="94" spans="56:56" customFormat="1" x14ac:dyDescent="0.3">
      <c r="BD94" s="22"/>
    </row>
    <row r="95" spans="56:56" customFormat="1" x14ac:dyDescent="0.3">
      <c r="BD95" s="22"/>
    </row>
    <row r="96" spans="56:56" customFormat="1" x14ac:dyDescent="0.3">
      <c r="BD96" s="22"/>
    </row>
    <row r="97" spans="56:56" customFormat="1" x14ac:dyDescent="0.3">
      <c r="BD97" s="22"/>
    </row>
    <row r="98" spans="56:56" customFormat="1" x14ac:dyDescent="0.3">
      <c r="BD98" s="22"/>
    </row>
    <row r="99" spans="56:56" customFormat="1" x14ac:dyDescent="0.3">
      <c r="BD99" s="22"/>
    </row>
    <row r="100" spans="56:56" customFormat="1" x14ac:dyDescent="0.3">
      <c r="BD100" s="22"/>
    </row>
    <row r="101" spans="56:56" customFormat="1" x14ac:dyDescent="0.3">
      <c r="BD101" s="22"/>
    </row>
    <row r="102" spans="56:56" customFormat="1" x14ac:dyDescent="0.3">
      <c r="BD102" s="22"/>
    </row>
    <row r="103" spans="56:56" customFormat="1" x14ac:dyDescent="0.3">
      <c r="BD103" s="22"/>
    </row>
    <row r="104" spans="56:56" customFormat="1" x14ac:dyDescent="0.3">
      <c r="BD104" s="22"/>
    </row>
    <row r="105" spans="56:56" customFormat="1" x14ac:dyDescent="0.3">
      <c r="BD105" s="22"/>
    </row>
    <row r="106" spans="56:56" customFormat="1" x14ac:dyDescent="0.3">
      <c r="BD106" s="22"/>
    </row>
    <row r="107" spans="56:56" customFormat="1" x14ac:dyDescent="0.3">
      <c r="BD107" s="22"/>
    </row>
    <row r="108" spans="56:56" customFormat="1" x14ac:dyDescent="0.3">
      <c r="BD108" s="22"/>
    </row>
    <row r="109" spans="56:56" customFormat="1" x14ac:dyDescent="0.3">
      <c r="BD109" s="22"/>
    </row>
    <row r="110" spans="56:56" customFormat="1" x14ac:dyDescent="0.3">
      <c r="BD110" s="22"/>
    </row>
    <row r="111" spans="56:56" customFormat="1" x14ac:dyDescent="0.3">
      <c r="BD111" s="22"/>
    </row>
    <row r="112" spans="56:56" customFormat="1" x14ac:dyDescent="0.3">
      <c r="BD112" s="22"/>
    </row>
    <row r="113" spans="56:56" customFormat="1" x14ac:dyDescent="0.3">
      <c r="BD113" s="22"/>
    </row>
    <row r="114" spans="56:56" customFormat="1" x14ac:dyDescent="0.3">
      <c r="BD114" s="22"/>
    </row>
    <row r="115" spans="56:56" customFormat="1" x14ac:dyDescent="0.3">
      <c r="BD115" s="22"/>
    </row>
    <row r="116" spans="56:56" customFormat="1" x14ac:dyDescent="0.3">
      <c r="BD116" s="22"/>
    </row>
    <row r="117" spans="56:56" customFormat="1" x14ac:dyDescent="0.3">
      <c r="BD117" s="22"/>
    </row>
    <row r="118" spans="56:56" customFormat="1" x14ac:dyDescent="0.3">
      <c r="BD118" s="22"/>
    </row>
    <row r="119" spans="56:56" customFormat="1" x14ac:dyDescent="0.3">
      <c r="BD119" s="22"/>
    </row>
    <row r="120" spans="56:56" customFormat="1" x14ac:dyDescent="0.3">
      <c r="BD120" s="22"/>
    </row>
    <row r="121" spans="56:56" customFormat="1" x14ac:dyDescent="0.3">
      <c r="BD121" s="22"/>
    </row>
    <row r="122" spans="56:56" customFormat="1" x14ac:dyDescent="0.3">
      <c r="BD122" s="22"/>
    </row>
    <row r="123" spans="56:56" customFormat="1" x14ac:dyDescent="0.3">
      <c r="BD123" s="22"/>
    </row>
    <row r="124" spans="56:56" customFormat="1" x14ac:dyDescent="0.3">
      <c r="BD124" s="22"/>
    </row>
    <row r="125" spans="56:56" customFormat="1" x14ac:dyDescent="0.3">
      <c r="BD125" s="22"/>
    </row>
    <row r="126" spans="56:56" customFormat="1" x14ac:dyDescent="0.3">
      <c r="BD126" s="22"/>
    </row>
    <row r="127" spans="56:56" customFormat="1" x14ac:dyDescent="0.3">
      <c r="BD127" s="22"/>
    </row>
    <row r="128" spans="56:56" customFormat="1" x14ac:dyDescent="0.3">
      <c r="BD128" s="22"/>
    </row>
    <row r="129" spans="56:56" customFormat="1" x14ac:dyDescent="0.3">
      <c r="BD129" s="22"/>
    </row>
    <row r="130" spans="56:56" customFormat="1" x14ac:dyDescent="0.3">
      <c r="BD130" s="22"/>
    </row>
    <row r="131" spans="56:56" customFormat="1" x14ac:dyDescent="0.3">
      <c r="BD131" s="22"/>
    </row>
    <row r="132" spans="56:56" customFormat="1" x14ac:dyDescent="0.3">
      <c r="BD132" s="22"/>
    </row>
    <row r="133" spans="56:56" customFormat="1" x14ac:dyDescent="0.3">
      <c r="BD133" s="22"/>
    </row>
    <row r="134" spans="56:56" customFormat="1" x14ac:dyDescent="0.3">
      <c r="BD134" s="22"/>
    </row>
    <row r="135" spans="56:56" customFormat="1" x14ac:dyDescent="0.3">
      <c r="BD135" s="22"/>
    </row>
    <row r="136" spans="56:56" customFormat="1" x14ac:dyDescent="0.3">
      <c r="BD136" s="22"/>
    </row>
    <row r="137" spans="56:56" customFormat="1" x14ac:dyDescent="0.3">
      <c r="BD137" s="22"/>
    </row>
    <row r="138" spans="56:56" customFormat="1" x14ac:dyDescent="0.3">
      <c r="BD138" s="22"/>
    </row>
    <row r="139" spans="56:56" customFormat="1" x14ac:dyDescent="0.3">
      <c r="BD139" s="22"/>
    </row>
    <row r="140" spans="56:56" customFormat="1" x14ac:dyDescent="0.3">
      <c r="BD140" s="22"/>
    </row>
    <row r="141" spans="56:56" customFormat="1" x14ac:dyDescent="0.3">
      <c r="BD141" s="22"/>
    </row>
    <row r="142" spans="56:56" customFormat="1" x14ac:dyDescent="0.3">
      <c r="BD142" s="22"/>
    </row>
    <row r="143" spans="56:56" customFormat="1" x14ac:dyDescent="0.3">
      <c r="BD143" s="22"/>
    </row>
    <row r="144" spans="56:56" customFormat="1" x14ac:dyDescent="0.3">
      <c r="BD144" s="22"/>
    </row>
    <row r="145" spans="56:56" customFormat="1" x14ac:dyDescent="0.3">
      <c r="BD145" s="22"/>
    </row>
    <row r="146" spans="56:56" customFormat="1" x14ac:dyDescent="0.3">
      <c r="BD146" s="22"/>
    </row>
    <row r="147" spans="56:56" customFormat="1" x14ac:dyDescent="0.3">
      <c r="BD147" s="22"/>
    </row>
    <row r="148" spans="56:56" customFormat="1" x14ac:dyDescent="0.3">
      <c r="BD148" s="22"/>
    </row>
    <row r="149" spans="56:56" customFormat="1" x14ac:dyDescent="0.3">
      <c r="BD149" s="22"/>
    </row>
    <row r="150" spans="56:56" customFormat="1" x14ac:dyDescent="0.3">
      <c r="BD150" s="22"/>
    </row>
    <row r="151" spans="56:56" customFormat="1" x14ac:dyDescent="0.3">
      <c r="BD151" s="22"/>
    </row>
    <row r="152" spans="56:56" customFormat="1" x14ac:dyDescent="0.3">
      <c r="BD152" s="22"/>
    </row>
    <row r="153" spans="56:56" customFormat="1" x14ac:dyDescent="0.3">
      <c r="BD153" s="22"/>
    </row>
    <row r="154" spans="56:56" customFormat="1" x14ac:dyDescent="0.3">
      <c r="BD154" s="22"/>
    </row>
    <row r="155" spans="56:56" customFormat="1" x14ac:dyDescent="0.3">
      <c r="BD155" s="22"/>
    </row>
    <row r="156" spans="56:56" customFormat="1" x14ac:dyDescent="0.3">
      <c r="BD156" s="22"/>
    </row>
    <row r="157" spans="56:56" customFormat="1" x14ac:dyDescent="0.3">
      <c r="BD157" s="22"/>
    </row>
    <row r="158" spans="56:56" customFormat="1" x14ac:dyDescent="0.3">
      <c r="BD158" s="22"/>
    </row>
    <row r="159" spans="56:56" customFormat="1" x14ac:dyDescent="0.3">
      <c r="BD159" s="22"/>
    </row>
    <row r="160" spans="56:56" customFormat="1" x14ac:dyDescent="0.3">
      <c r="BD160" s="22"/>
    </row>
    <row r="161" spans="56:56" customFormat="1" x14ac:dyDescent="0.3">
      <c r="BD161" s="22"/>
    </row>
    <row r="162" spans="56:56" customFormat="1" x14ac:dyDescent="0.3">
      <c r="BD162" s="22"/>
    </row>
    <row r="163" spans="56:56" customFormat="1" x14ac:dyDescent="0.3">
      <c r="BD163" s="22"/>
    </row>
    <row r="164" spans="56:56" customFormat="1" x14ac:dyDescent="0.3">
      <c r="BD164" s="22"/>
    </row>
    <row r="165" spans="56:56" customFormat="1" x14ac:dyDescent="0.3">
      <c r="BD165" s="22"/>
    </row>
    <row r="166" spans="56:56" customFormat="1" x14ac:dyDescent="0.3">
      <c r="BD166" s="22"/>
    </row>
    <row r="167" spans="56:56" customFormat="1" x14ac:dyDescent="0.3">
      <c r="BD167" s="22"/>
    </row>
    <row r="168" spans="56:56" customFormat="1" x14ac:dyDescent="0.3">
      <c r="BD168" s="22"/>
    </row>
    <row r="169" spans="56:56" customFormat="1" x14ac:dyDescent="0.3">
      <c r="BD169" s="22"/>
    </row>
    <row r="170" spans="56:56" customFormat="1" x14ac:dyDescent="0.3">
      <c r="BD170" s="22"/>
    </row>
    <row r="171" spans="56:56" customFormat="1" x14ac:dyDescent="0.3">
      <c r="BD171" s="22"/>
    </row>
    <row r="172" spans="56:56" customFormat="1" x14ac:dyDescent="0.3">
      <c r="BD172" s="22"/>
    </row>
    <row r="173" spans="56:56" customFormat="1" x14ac:dyDescent="0.3">
      <c r="BD173" s="22"/>
    </row>
    <row r="174" spans="56:56" customFormat="1" x14ac:dyDescent="0.3">
      <c r="BD174" s="22"/>
    </row>
    <row r="175" spans="56:56" customFormat="1" x14ac:dyDescent="0.3">
      <c r="BD175" s="22"/>
    </row>
    <row r="176" spans="56:56" customFormat="1" x14ac:dyDescent="0.3">
      <c r="BD176" s="22"/>
    </row>
    <row r="177" spans="56:56" customFormat="1" x14ac:dyDescent="0.3">
      <c r="BD177" s="22"/>
    </row>
    <row r="178" spans="56:56" customFormat="1" x14ac:dyDescent="0.3">
      <c r="BD178" s="22"/>
    </row>
    <row r="179" spans="56:56" customFormat="1" x14ac:dyDescent="0.3">
      <c r="BD179" s="22"/>
    </row>
    <row r="180" spans="56:56" customFormat="1" x14ac:dyDescent="0.3">
      <c r="BD180" s="22"/>
    </row>
    <row r="181" spans="56:56" customFormat="1" x14ac:dyDescent="0.3">
      <c r="BD181" s="22"/>
    </row>
    <row r="182" spans="56:56" customFormat="1" x14ac:dyDescent="0.3">
      <c r="BD182" s="22"/>
    </row>
    <row r="183" spans="56:56" customFormat="1" x14ac:dyDescent="0.3">
      <c r="BD183" s="22"/>
    </row>
    <row r="184" spans="56:56" customFormat="1" x14ac:dyDescent="0.3">
      <c r="BD184" s="22"/>
    </row>
    <row r="185" spans="56:56" customFormat="1" x14ac:dyDescent="0.3">
      <c r="BD185" s="22"/>
    </row>
    <row r="186" spans="56:56" customFormat="1" x14ac:dyDescent="0.3">
      <c r="BD186" s="22"/>
    </row>
    <row r="187" spans="56:56" customFormat="1" x14ac:dyDescent="0.3">
      <c r="BD187" s="22"/>
    </row>
    <row r="188" spans="56:56" customFormat="1" x14ac:dyDescent="0.3">
      <c r="BD188" s="22"/>
    </row>
    <row r="189" spans="56:56" customFormat="1" x14ac:dyDescent="0.3">
      <c r="BD189" s="22"/>
    </row>
    <row r="190" spans="56:56" customFormat="1" x14ac:dyDescent="0.3">
      <c r="BD190" s="22"/>
    </row>
    <row r="191" spans="56:56" customFormat="1" x14ac:dyDescent="0.3">
      <c r="BD191" s="22"/>
    </row>
    <row r="192" spans="56:56" customFormat="1" x14ac:dyDescent="0.3">
      <c r="BD192" s="22"/>
    </row>
    <row r="193" spans="56:56" customFormat="1" x14ac:dyDescent="0.3">
      <c r="BD193" s="22"/>
    </row>
    <row r="194" spans="56:56" customFormat="1" x14ac:dyDescent="0.3">
      <c r="BD194" s="22"/>
    </row>
    <row r="195" spans="56:56" customFormat="1" x14ac:dyDescent="0.3">
      <c r="BD195" s="22"/>
    </row>
    <row r="196" spans="56:56" customFormat="1" x14ac:dyDescent="0.3">
      <c r="BD196" s="22"/>
    </row>
    <row r="197" spans="56:56" customFormat="1" x14ac:dyDescent="0.3">
      <c r="BD197" s="22"/>
    </row>
    <row r="198" spans="56:56" customFormat="1" x14ac:dyDescent="0.3">
      <c r="BD198" s="22"/>
    </row>
    <row r="199" spans="56:56" customFormat="1" x14ac:dyDescent="0.3">
      <c r="BD199" s="22"/>
    </row>
    <row r="200" spans="56:56" customFormat="1" x14ac:dyDescent="0.3">
      <c r="BD200" s="22"/>
    </row>
    <row r="201" spans="56:56" customFormat="1" x14ac:dyDescent="0.3">
      <c r="BD201" s="22"/>
    </row>
    <row r="202" spans="56:56" customFormat="1" x14ac:dyDescent="0.3">
      <c r="BD202" s="22"/>
    </row>
    <row r="203" spans="56:56" customFormat="1" x14ac:dyDescent="0.3">
      <c r="BD203" s="22"/>
    </row>
    <row r="204" spans="56:56" customFormat="1" x14ac:dyDescent="0.3">
      <c r="BD204" s="22"/>
    </row>
    <row r="205" spans="56:56" customFormat="1" x14ac:dyDescent="0.3">
      <c r="BD205" s="22"/>
    </row>
    <row r="206" spans="56:56" customFormat="1" x14ac:dyDescent="0.3">
      <c r="BD206" s="22"/>
    </row>
    <row r="207" spans="56:56" customFormat="1" x14ac:dyDescent="0.3">
      <c r="BD207" s="22"/>
    </row>
    <row r="208" spans="56:56" customFormat="1" x14ac:dyDescent="0.3">
      <c r="BD208" s="22"/>
    </row>
    <row r="209" spans="56:56" customFormat="1" x14ac:dyDescent="0.3">
      <c r="BD209" s="22"/>
    </row>
    <row r="210" spans="56:56" customFormat="1" x14ac:dyDescent="0.3">
      <c r="BD210" s="22"/>
    </row>
    <row r="211" spans="56:56" customFormat="1" x14ac:dyDescent="0.3">
      <c r="BD211" s="22"/>
    </row>
    <row r="212" spans="56:56" customFormat="1" x14ac:dyDescent="0.3">
      <c r="BD212" s="22"/>
    </row>
    <row r="213" spans="56:56" customFormat="1" x14ac:dyDescent="0.3">
      <c r="BD213" s="22"/>
    </row>
    <row r="214" spans="56:56" customFormat="1" x14ac:dyDescent="0.3">
      <c r="BD214" s="22"/>
    </row>
    <row r="215" spans="56:56" customFormat="1" x14ac:dyDescent="0.3">
      <c r="BD215" s="22"/>
    </row>
    <row r="216" spans="56:56" customFormat="1" x14ac:dyDescent="0.3">
      <c r="BD216" s="22"/>
    </row>
    <row r="217" spans="56:56" customFormat="1" x14ac:dyDescent="0.3">
      <c r="BD217" s="22"/>
    </row>
    <row r="218" spans="56:56" customFormat="1" x14ac:dyDescent="0.3">
      <c r="BD218" s="22"/>
    </row>
    <row r="219" spans="56:56" customFormat="1" x14ac:dyDescent="0.3">
      <c r="BD219" s="22"/>
    </row>
    <row r="220" spans="56:56" customFormat="1" x14ac:dyDescent="0.3">
      <c r="BD220" s="22"/>
    </row>
    <row r="221" spans="56:56" customFormat="1" x14ac:dyDescent="0.3">
      <c r="BD221" s="22"/>
    </row>
    <row r="222" spans="56:56" customFormat="1" x14ac:dyDescent="0.3">
      <c r="BD222" s="22"/>
    </row>
    <row r="223" spans="56:56" customFormat="1" x14ac:dyDescent="0.3">
      <c r="BD223" s="22"/>
    </row>
    <row r="224" spans="56:56" customFormat="1" x14ac:dyDescent="0.3">
      <c r="BD224" s="22"/>
    </row>
    <row r="225" spans="56:56" customFormat="1" x14ac:dyDescent="0.3">
      <c r="BD225" s="22"/>
    </row>
    <row r="226" spans="56:56" customFormat="1" x14ac:dyDescent="0.3">
      <c r="BD226" s="22"/>
    </row>
    <row r="227" spans="56:56" customFormat="1" x14ac:dyDescent="0.3">
      <c r="BD227" s="22"/>
    </row>
    <row r="228" spans="56:56" customFormat="1" x14ac:dyDescent="0.3">
      <c r="BD228" s="22"/>
    </row>
    <row r="229" spans="56:56" customFormat="1" x14ac:dyDescent="0.3">
      <c r="BD229" s="22"/>
    </row>
    <row r="230" spans="56:56" customFormat="1" x14ac:dyDescent="0.3">
      <c r="BD230" s="22"/>
    </row>
    <row r="231" spans="56:56" customFormat="1" x14ac:dyDescent="0.3">
      <c r="BD231" s="22"/>
    </row>
    <row r="232" spans="56:56" customFormat="1" x14ac:dyDescent="0.3">
      <c r="BD232" s="22"/>
    </row>
    <row r="233" spans="56:56" customFormat="1" x14ac:dyDescent="0.3">
      <c r="BD233" s="22"/>
    </row>
    <row r="234" spans="56:56" customFormat="1" x14ac:dyDescent="0.3">
      <c r="BD234" s="22"/>
    </row>
    <row r="235" spans="56:56" customFormat="1" x14ac:dyDescent="0.3">
      <c r="BD235" s="22"/>
    </row>
    <row r="236" spans="56:56" customFormat="1" x14ac:dyDescent="0.3">
      <c r="BD236" s="22"/>
    </row>
    <row r="237" spans="56:56" customFormat="1" x14ac:dyDescent="0.3">
      <c r="BD237" s="22"/>
    </row>
    <row r="238" spans="56:56" customFormat="1" x14ac:dyDescent="0.3">
      <c r="BD238" s="22"/>
    </row>
    <row r="239" spans="56:56" customFormat="1" x14ac:dyDescent="0.3">
      <c r="BD239" s="22"/>
    </row>
    <row r="240" spans="56:56" customFormat="1" x14ac:dyDescent="0.3">
      <c r="BD240" s="22"/>
    </row>
    <row r="241" spans="56:56" customFormat="1" x14ac:dyDescent="0.3">
      <c r="BD241" s="22"/>
    </row>
    <row r="242" spans="56:56" customFormat="1" x14ac:dyDescent="0.3">
      <c r="BD242" s="22"/>
    </row>
    <row r="243" spans="56:56" customFormat="1" x14ac:dyDescent="0.3">
      <c r="BD243" s="22"/>
    </row>
    <row r="244" spans="56:56" customFormat="1" x14ac:dyDescent="0.3">
      <c r="BD244" s="22"/>
    </row>
    <row r="245" spans="56:56" customFormat="1" x14ac:dyDescent="0.3">
      <c r="BD245" s="22"/>
    </row>
    <row r="246" spans="56:56" customFormat="1" x14ac:dyDescent="0.3">
      <c r="BD246" s="22"/>
    </row>
    <row r="247" spans="56:56" customFormat="1" x14ac:dyDescent="0.3">
      <c r="BD247" s="22"/>
    </row>
    <row r="248" spans="56:56" customFormat="1" x14ac:dyDescent="0.3">
      <c r="BD248" s="22"/>
    </row>
    <row r="249" spans="56:56" customFormat="1" x14ac:dyDescent="0.3">
      <c r="BD249" s="22"/>
    </row>
    <row r="250" spans="56:56" customFormat="1" x14ac:dyDescent="0.3">
      <c r="BD250" s="22"/>
    </row>
    <row r="251" spans="56:56" customFormat="1" x14ac:dyDescent="0.3">
      <c r="BD251" s="22"/>
    </row>
    <row r="252" spans="56:56" customFormat="1" x14ac:dyDescent="0.3">
      <c r="BD252" s="22"/>
    </row>
    <row r="253" spans="56:56" customFormat="1" x14ac:dyDescent="0.3">
      <c r="BD253" s="22"/>
    </row>
    <row r="254" spans="56:56" customFormat="1" x14ac:dyDescent="0.3">
      <c r="BD254" s="22"/>
    </row>
    <row r="255" spans="56:56" customFormat="1" x14ac:dyDescent="0.3">
      <c r="BD255" s="22"/>
    </row>
    <row r="256" spans="56:56" customFormat="1" x14ac:dyDescent="0.3">
      <c r="BD256" s="22"/>
    </row>
    <row r="257" spans="56:56" customFormat="1" x14ac:dyDescent="0.3">
      <c r="BD257" s="22"/>
    </row>
    <row r="258" spans="56:56" customFormat="1" x14ac:dyDescent="0.3">
      <c r="BD258" s="22"/>
    </row>
    <row r="259" spans="56:56" customFormat="1" x14ac:dyDescent="0.3">
      <c r="BD259" s="22"/>
    </row>
    <row r="260" spans="56:56" customFormat="1" x14ac:dyDescent="0.3">
      <c r="BD260" s="22"/>
    </row>
    <row r="261" spans="56:56" customFormat="1" x14ac:dyDescent="0.3">
      <c r="BD261" s="22"/>
    </row>
    <row r="262" spans="56:56" customFormat="1" x14ac:dyDescent="0.3">
      <c r="BD262" s="22"/>
    </row>
    <row r="263" spans="56:56" customFormat="1" x14ac:dyDescent="0.3">
      <c r="BD263" s="22"/>
    </row>
    <row r="264" spans="56:56" customFormat="1" x14ac:dyDescent="0.3">
      <c r="BD264" s="22"/>
    </row>
    <row r="265" spans="56:56" customFormat="1" x14ac:dyDescent="0.3">
      <c r="BD265" s="22"/>
    </row>
    <row r="266" spans="56:56" customFormat="1" x14ac:dyDescent="0.3">
      <c r="BD266" s="22"/>
    </row>
    <row r="267" spans="56:56" customFormat="1" x14ac:dyDescent="0.3">
      <c r="BD267" s="22"/>
    </row>
    <row r="268" spans="56:56" customFormat="1" x14ac:dyDescent="0.3">
      <c r="BD268" s="22"/>
    </row>
    <row r="269" spans="56:56" customFormat="1" x14ac:dyDescent="0.3">
      <c r="BD269" s="22"/>
    </row>
    <row r="270" spans="56:56" customFormat="1" x14ac:dyDescent="0.3">
      <c r="BD270" s="22"/>
    </row>
    <row r="271" spans="56:56" customFormat="1" x14ac:dyDescent="0.3">
      <c r="BD271" s="22"/>
    </row>
    <row r="272" spans="56:56" customFormat="1" x14ac:dyDescent="0.3">
      <c r="BD272" s="22"/>
    </row>
    <row r="273" spans="56:56" customFormat="1" x14ac:dyDescent="0.3">
      <c r="BD273" s="22"/>
    </row>
    <row r="274" spans="56:56" customFormat="1" x14ac:dyDescent="0.3">
      <c r="BD274" s="22"/>
    </row>
    <row r="275" spans="56:56" customFormat="1" x14ac:dyDescent="0.3">
      <c r="BD275" s="22"/>
    </row>
    <row r="276" spans="56:56" customFormat="1" x14ac:dyDescent="0.3">
      <c r="BD276" s="22"/>
    </row>
    <row r="277" spans="56:56" customFormat="1" x14ac:dyDescent="0.3">
      <c r="BD277" s="22"/>
    </row>
    <row r="278" spans="56:56" customFormat="1" x14ac:dyDescent="0.3">
      <c r="BD278" s="22"/>
    </row>
    <row r="279" spans="56:56" customFormat="1" x14ac:dyDescent="0.3">
      <c r="BD279" s="22"/>
    </row>
    <row r="280" spans="56:56" customFormat="1" x14ac:dyDescent="0.3">
      <c r="BD280" s="22"/>
    </row>
    <row r="281" spans="56:56" customFormat="1" x14ac:dyDescent="0.3">
      <c r="BD281" s="22"/>
    </row>
    <row r="282" spans="56:56" customFormat="1" x14ac:dyDescent="0.3">
      <c r="BD282" s="22"/>
    </row>
    <row r="283" spans="56:56" customFormat="1" x14ac:dyDescent="0.3">
      <c r="BD283" s="22"/>
    </row>
    <row r="284" spans="56:56" customFormat="1" x14ac:dyDescent="0.3">
      <c r="BD284" s="22"/>
    </row>
    <row r="285" spans="56:56" customFormat="1" x14ac:dyDescent="0.3">
      <c r="BD285" s="22"/>
    </row>
    <row r="286" spans="56:56" customFormat="1" x14ac:dyDescent="0.3">
      <c r="BD286" s="22"/>
    </row>
    <row r="287" spans="56:56" customFormat="1" x14ac:dyDescent="0.3">
      <c r="BD287" s="22"/>
    </row>
    <row r="288" spans="56:56" customFormat="1" x14ac:dyDescent="0.3">
      <c r="BD288" s="22"/>
    </row>
    <row r="289" spans="56:56" customFormat="1" x14ac:dyDescent="0.3">
      <c r="BD289" s="22"/>
    </row>
    <row r="290" spans="56:56" customFormat="1" x14ac:dyDescent="0.3">
      <c r="BD290" s="22"/>
    </row>
    <row r="291" spans="56:56" customFormat="1" x14ac:dyDescent="0.3">
      <c r="BD291" s="22"/>
    </row>
    <row r="292" spans="56:56" customFormat="1" x14ac:dyDescent="0.3">
      <c r="BD292" s="22"/>
    </row>
    <row r="293" spans="56:56" customFormat="1" x14ac:dyDescent="0.3">
      <c r="BD293" s="22"/>
    </row>
    <row r="294" spans="56:56" customFormat="1" x14ac:dyDescent="0.3">
      <c r="BD294" s="22"/>
    </row>
    <row r="295" spans="56:56" customFormat="1" x14ac:dyDescent="0.3">
      <c r="BD295" s="22"/>
    </row>
    <row r="296" spans="56:56" customFormat="1" x14ac:dyDescent="0.3">
      <c r="BD296" s="22"/>
    </row>
    <row r="297" spans="56:56" customFormat="1" x14ac:dyDescent="0.3">
      <c r="BD297" s="22"/>
    </row>
    <row r="298" spans="56:56" customFormat="1" x14ac:dyDescent="0.3">
      <c r="BD298" s="22"/>
    </row>
    <row r="299" spans="56:56" customFormat="1" x14ac:dyDescent="0.3">
      <c r="BD299" s="22"/>
    </row>
    <row r="300" spans="56:56" customFormat="1" x14ac:dyDescent="0.3">
      <c r="BD300" s="22"/>
    </row>
    <row r="301" spans="56:56" customFormat="1" x14ac:dyDescent="0.3">
      <c r="BD301" s="22"/>
    </row>
    <row r="302" spans="56:56" customFormat="1" x14ac:dyDescent="0.3">
      <c r="BD302" s="22"/>
    </row>
    <row r="303" spans="56:56" customFormat="1" x14ac:dyDescent="0.3">
      <c r="BD303" s="22"/>
    </row>
    <row r="304" spans="56:56" customFormat="1" x14ac:dyDescent="0.3">
      <c r="BD304" s="22"/>
    </row>
    <row r="305" spans="56:56" customFormat="1" x14ac:dyDescent="0.3">
      <c r="BD305" s="22"/>
    </row>
    <row r="306" spans="56:56" customFormat="1" x14ac:dyDescent="0.3">
      <c r="BD306" s="22"/>
    </row>
    <row r="307" spans="56:56" customFormat="1" x14ac:dyDescent="0.3">
      <c r="BD307" s="22"/>
    </row>
    <row r="308" spans="56:56" customFormat="1" x14ac:dyDescent="0.3">
      <c r="BD308" s="22"/>
    </row>
    <row r="309" spans="56:56" customFormat="1" x14ac:dyDescent="0.3">
      <c r="BD309" s="22"/>
    </row>
    <row r="310" spans="56:56" customFormat="1" x14ac:dyDescent="0.3">
      <c r="BD310" s="22"/>
    </row>
    <row r="311" spans="56:56" customFormat="1" x14ac:dyDescent="0.3">
      <c r="BD311" s="22"/>
    </row>
    <row r="312" spans="56:56" customFormat="1" x14ac:dyDescent="0.3">
      <c r="BD312" s="22"/>
    </row>
    <row r="313" spans="56:56" customFormat="1" x14ac:dyDescent="0.3">
      <c r="BD313" s="22"/>
    </row>
    <row r="314" spans="56:56" customFormat="1" x14ac:dyDescent="0.3">
      <c r="BD314" s="22"/>
    </row>
    <row r="315" spans="56:56" customFormat="1" x14ac:dyDescent="0.3">
      <c r="BD315" s="22"/>
    </row>
    <row r="316" spans="56:56" customFormat="1" x14ac:dyDescent="0.3">
      <c r="BD316" s="22"/>
    </row>
    <row r="317" spans="56:56" customFormat="1" x14ac:dyDescent="0.3">
      <c r="BD317" s="22"/>
    </row>
    <row r="318" spans="56:56" customFormat="1" x14ac:dyDescent="0.3">
      <c r="BD318" s="22"/>
    </row>
    <row r="319" spans="56:56" customFormat="1" x14ac:dyDescent="0.3">
      <c r="BD319" s="22"/>
    </row>
    <row r="320" spans="56:56" customFormat="1" x14ac:dyDescent="0.3">
      <c r="BD320" s="22"/>
    </row>
    <row r="321" spans="56:56" customFormat="1" x14ac:dyDescent="0.3">
      <c r="BD321" s="22"/>
    </row>
    <row r="322" spans="56:56" customFormat="1" x14ac:dyDescent="0.3">
      <c r="BD322" s="22"/>
    </row>
    <row r="323" spans="56:56" customFormat="1" x14ac:dyDescent="0.3">
      <c r="BD323" s="22"/>
    </row>
    <row r="324" spans="56:56" customFormat="1" x14ac:dyDescent="0.3">
      <c r="BD324" s="22"/>
    </row>
    <row r="325" spans="56:56" customFormat="1" x14ac:dyDescent="0.3">
      <c r="BD325" s="22"/>
    </row>
    <row r="326" spans="56:56" customFormat="1" x14ac:dyDescent="0.3">
      <c r="BD326" s="22"/>
    </row>
    <row r="327" spans="56:56" customFormat="1" x14ac:dyDescent="0.3">
      <c r="BD327" s="22"/>
    </row>
    <row r="328" spans="56:56" customFormat="1" x14ac:dyDescent="0.3">
      <c r="BD328" s="22"/>
    </row>
    <row r="329" spans="56:56" customFormat="1" x14ac:dyDescent="0.3">
      <c r="BD329" s="22"/>
    </row>
    <row r="330" spans="56:56" customFormat="1" x14ac:dyDescent="0.3">
      <c r="BD330" s="22"/>
    </row>
    <row r="331" spans="56:56" customFormat="1" x14ac:dyDescent="0.3">
      <c r="BD331" s="22"/>
    </row>
    <row r="332" spans="56:56" customFormat="1" x14ac:dyDescent="0.3">
      <c r="BD332" s="22"/>
    </row>
    <row r="333" spans="56:56" customFormat="1" x14ac:dyDescent="0.3">
      <c r="BD333" s="22"/>
    </row>
    <row r="334" spans="56:56" customFormat="1" x14ac:dyDescent="0.3">
      <c r="BD334" s="22"/>
    </row>
    <row r="335" spans="56:56" customFormat="1" x14ac:dyDescent="0.3">
      <c r="BD335" s="22"/>
    </row>
    <row r="336" spans="56:56" customFormat="1" x14ac:dyDescent="0.3">
      <c r="BD336" s="22"/>
    </row>
    <row r="337" spans="5:69" x14ac:dyDescent="0.3">
      <c r="E337"/>
      <c r="G337"/>
      <c r="I337"/>
      <c r="K337"/>
      <c r="M337"/>
      <c r="O337"/>
      <c r="Q337"/>
      <c r="S337"/>
      <c r="U337"/>
      <c r="W337"/>
      <c r="Y337"/>
      <c r="AA337"/>
      <c r="AC337"/>
      <c r="AE337"/>
      <c r="AG337"/>
      <c r="AI337"/>
      <c r="AK337"/>
      <c r="AM337"/>
      <c r="AO337"/>
      <c r="AQ337"/>
      <c r="AS337"/>
      <c r="AU337"/>
      <c r="AW337"/>
      <c r="AY337"/>
      <c r="BA337"/>
      <c r="BC337"/>
      <c r="BE337"/>
      <c r="BG337"/>
      <c r="BI337"/>
      <c r="BK337"/>
      <c r="BM337"/>
      <c r="BO337"/>
      <c r="BQ337"/>
    </row>
    <row r="338" spans="5:69" x14ac:dyDescent="0.3">
      <c r="E338"/>
      <c r="G338"/>
      <c r="I338"/>
      <c r="K338"/>
      <c r="M338"/>
      <c r="O338"/>
      <c r="Q338"/>
      <c r="S338"/>
      <c r="U338"/>
      <c r="W338"/>
      <c r="Y338"/>
      <c r="AA338"/>
      <c r="AC338"/>
      <c r="AE338"/>
      <c r="AG338"/>
      <c r="AI338"/>
      <c r="AK338"/>
      <c r="AM338"/>
      <c r="AO338"/>
      <c r="AQ338"/>
      <c r="AS338"/>
      <c r="AU338"/>
      <c r="AW338"/>
      <c r="AY338"/>
      <c r="BA338"/>
      <c r="BC338"/>
      <c r="BE338"/>
      <c r="BG338"/>
      <c r="BI338"/>
      <c r="BK338"/>
      <c r="BM338"/>
      <c r="BO338"/>
      <c r="BQ338"/>
    </row>
    <row r="339" spans="5:69" x14ac:dyDescent="0.3">
      <c r="E339" s="22"/>
      <c r="G339" s="98"/>
      <c r="I339" s="22"/>
      <c r="K339" s="22"/>
      <c r="M339" s="22"/>
      <c r="O339" s="22"/>
      <c r="Q339" s="22"/>
      <c r="S339" s="22"/>
      <c r="U339" s="22"/>
      <c r="W339" s="22"/>
      <c r="Y339" s="22"/>
      <c r="AA339" s="22"/>
      <c r="AC339" s="22"/>
      <c r="AE339" s="22"/>
      <c r="AG339" s="22"/>
      <c r="AI339" s="22"/>
      <c r="AK339" s="22"/>
      <c r="AM339" s="22"/>
      <c r="AO339" s="22"/>
      <c r="AQ339" s="22"/>
      <c r="AS339" s="22"/>
      <c r="AU339" s="22"/>
      <c r="AW339" s="22"/>
      <c r="AY339" s="22"/>
      <c r="BA339" s="22"/>
      <c r="BC339" s="22"/>
      <c r="BE339" s="22"/>
      <c r="BG339" s="22"/>
      <c r="BI339" s="22"/>
      <c r="BK339" s="22"/>
      <c r="BM339" s="22"/>
      <c r="BO339" s="22"/>
      <c r="BQ339" s="22"/>
    </row>
    <row r="340" spans="5:69" x14ac:dyDescent="0.3">
      <c r="E340" s="22"/>
      <c r="G340" s="98"/>
      <c r="I340" s="22"/>
      <c r="K340" s="22"/>
      <c r="M340" s="22"/>
      <c r="O340" s="22"/>
      <c r="Q340" s="22"/>
      <c r="S340" s="22"/>
      <c r="U340" s="22"/>
      <c r="W340" s="22"/>
      <c r="Y340" s="22"/>
      <c r="AA340" s="22"/>
      <c r="AC340" s="22"/>
      <c r="AE340" s="22"/>
      <c r="AG340" s="22"/>
      <c r="AI340" s="22"/>
      <c r="AK340" s="22"/>
      <c r="AM340" s="22"/>
      <c r="AO340" s="22"/>
      <c r="AQ340" s="22"/>
      <c r="AS340" s="22"/>
      <c r="AU340" s="22"/>
      <c r="AW340" s="22"/>
      <c r="AY340" s="22"/>
      <c r="BA340" s="22"/>
      <c r="BC340" s="22"/>
      <c r="BE340" s="22"/>
      <c r="BG340" s="22"/>
      <c r="BI340" s="22"/>
      <c r="BK340" s="22"/>
      <c r="BM340" s="22"/>
      <c r="BO340" s="22"/>
      <c r="BQ340" s="22"/>
    </row>
  </sheetData>
  <mergeCells count="78">
    <mergeCell ref="B4:C4"/>
    <mergeCell ref="C18:C19"/>
    <mergeCell ref="A1:C1"/>
    <mergeCell ref="E18:E19"/>
    <mergeCell ref="F18:F19"/>
    <mergeCell ref="H18:H19"/>
    <mergeCell ref="J18:J19"/>
    <mergeCell ref="AD18:AD19"/>
    <mergeCell ref="G18:G19"/>
    <mergeCell ref="I18:I19"/>
    <mergeCell ref="L18:L19"/>
    <mergeCell ref="K18:K19"/>
    <mergeCell ref="M18:M19"/>
    <mergeCell ref="N18:N19"/>
    <mergeCell ref="O18:O19"/>
    <mergeCell ref="P18:P19"/>
    <mergeCell ref="Q18:Q19"/>
    <mergeCell ref="R18:R19"/>
    <mergeCell ref="S18:S19"/>
    <mergeCell ref="T18:T19"/>
    <mergeCell ref="U18:U19"/>
    <mergeCell ref="V18:V19"/>
    <mergeCell ref="W18:W19"/>
    <mergeCell ref="X18:X19"/>
    <mergeCell ref="Y18:Y19"/>
    <mergeCell ref="Z18:Z19"/>
    <mergeCell ref="AA18:AA19"/>
    <mergeCell ref="AB18:AB19"/>
    <mergeCell ref="AJ18:AJ19"/>
    <mergeCell ref="AK18:AK19"/>
    <mergeCell ref="AL18:AL19"/>
    <mergeCell ref="AE18:AE19"/>
    <mergeCell ref="AF18:AF19"/>
    <mergeCell ref="AG18:AG19"/>
    <mergeCell ref="AH18:AH19"/>
    <mergeCell ref="AI18:AI19"/>
    <mergeCell ref="AM18:AM19"/>
    <mergeCell ref="AN18:AN19"/>
    <mergeCell ref="AO18:AO19"/>
    <mergeCell ref="AP18:AP19"/>
    <mergeCell ref="AQ18:AQ19"/>
    <mergeCell ref="AR18:AR19"/>
    <mergeCell ref="AS18:AS19"/>
    <mergeCell ref="AT18:AT19"/>
    <mergeCell ref="AU18:AU19"/>
    <mergeCell ref="AV18:AV19"/>
    <mergeCell ref="AW18:AW19"/>
    <mergeCell ref="AX18:AX19"/>
    <mergeCell ref="AY18:AY19"/>
    <mergeCell ref="AZ18:AZ19"/>
    <mergeCell ref="BA18:BA19"/>
    <mergeCell ref="BB18:BB19"/>
    <mergeCell ref="BI18:BI19"/>
    <mergeCell ref="BJ18:BJ19"/>
    <mergeCell ref="BK18:BK19"/>
    <mergeCell ref="BL18:BL19"/>
    <mergeCell ref="BH18:BH19"/>
    <mergeCell ref="BC18:BC19"/>
    <mergeCell ref="BD18:BD19"/>
    <mergeCell ref="BE18:BE19"/>
    <mergeCell ref="BF18:BF19"/>
    <mergeCell ref="BG18:BG19"/>
    <mergeCell ref="BW18:BW19"/>
    <mergeCell ref="BX18:BX19"/>
    <mergeCell ref="D18:D19"/>
    <mergeCell ref="AC18:AC19"/>
    <mergeCell ref="BZ18:BZ19"/>
    <mergeCell ref="BY18:BY19"/>
    <mergeCell ref="BR18:BR19"/>
    <mergeCell ref="BS18:BS19"/>
    <mergeCell ref="BT18:BT19"/>
    <mergeCell ref="BU18:BU19"/>
    <mergeCell ref="BV18:BV19"/>
    <mergeCell ref="BM18:BM19"/>
    <mergeCell ref="BN18:BN19"/>
    <mergeCell ref="BO18:BO19"/>
    <mergeCell ref="BP18:BP19"/>
    <mergeCell ref="BQ18:BQ19"/>
  </mergeCells>
  <hyperlinks>
    <hyperlink ref="H1" location="Contents!A1" display="Back to Contents" xr:uid="{00000000-0004-0000-0C00-000000000000}"/>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C00-000000000000}">
          <x14:formula1>
            <xm:f>Headers!$A$63:$A$68</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C000"/>
  </sheetPr>
  <dimension ref="A1:P257"/>
  <sheetViews>
    <sheetView topLeftCell="A241" workbookViewId="0">
      <selection activeCell="O222" sqref="O222:P242"/>
    </sheetView>
  </sheetViews>
  <sheetFormatPr defaultRowHeight="14.4" x14ac:dyDescent="0.3"/>
  <cols>
    <col min="1" max="1" width="28.44140625" customWidth="1"/>
    <col min="2" max="2" width="24"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VLOOKUP('Foot Risk'!B4,Foot_Headers[],2,FALSE)</f>
        <v>{FR-03} All Diabetes - Moderate Foot Risk Recorded (15m)</v>
      </c>
      <c r="C3" t="str">
        <f>VLOOKUP('Foot Risk'!B4,Foot_Headers[],3,FALSE)</f>
        <v>{DR-00} Total Diabetes Register</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{DR-00} Total Diabetes Register</v>
      </c>
      <c r="D8" s="82" t="str">
        <f t="shared" ref="D8:N8" si="0">$C$3</f>
        <v>{DR-00} Total Diabetes Register</v>
      </c>
      <c r="E8" s="82" t="str">
        <f t="shared" si="0"/>
        <v>{DR-00} Total Diabetes Register</v>
      </c>
      <c r="F8" s="82" t="str">
        <f t="shared" si="0"/>
        <v>{DR-00} Total Diabetes Register</v>
      </c>
      <c r="G8" s="82" t="str">
        <f t="shared" si="0"/>
        <v>{DR-00} Total Diabetes Register</v>
      </c>
      <c r="H8" s="82" t="str">
        <f t="shared" si="0"/>
        <v>{DR-00} Total Diabetes Register</v>
      </c>
      <c r="I8" s="82" t="str">
        <f t="shared" si="0"/>
        <v>{DR-00} Total Diabetes Register</v>
      </c>
      <c r="J8" s="82" t="str">
        <f t="shared" si="0"/>
        <v>{DR-00} Total Diabetes Register</v>
      </c>
      <c r="K8" s="82" t="str">
        <f t="shared" si="0"/>
        <v>{DR-00} Total Diabetes Register</v>
      </c>
      <c r="L8" s="82" t="str">
        <f t="shared" si="0"/>
        <v>{DR-00} Total Diabetes Register</v>
      </c>
      <c r="M8" s="82" t="str">
        <f t="shared" si="0"/>
        <v>{DR-00} Total Diabetes Register</v>
      </c>
      <c r="N8" s="82" t="str">
        <f t="shared" si="0"/>
        <v>{DR-00} Total Diabetes Register</v>
      </c>
    </row>
    <row r="9" spans="1:14" x14ac:dyDescent="0.3">
      <c r="A9" s="93"/>
      <c r="B9" s="87" t="s">
        <v>315</v>
      </c>
      <c r="C9" s="82" t="str">
        <f t="shared" ref="C9:N9" si="1">$B$3</f>
        <v>{FR-03} All Diabetes - Moderate Foot Risk Recorded (15m)</v>
      </c>
      <c r="D9" s="82" t="str">
        <f t="shared" si="1"/>
        <v>{FR-03} All Diabetes - Moderate Foot Risk Recorded (15m)</v>
      </c>
      <c r="E9" s="82" t="str">
        <f t="shared" si="1"/>
        <v>{FR-03} All Diabetes - Moderate Foot Risk Recorded (15m)</v>
      </c>
      <c r="F9" s="82" t="str">
        <f t="shared" si="1"/>
        <v>{FR-03} All Diabetes - Moderate Foot Risk Recorded (15m)</v>
      </c>
      <c r="G9" s="82" t="str">
        <f t="shared" si="1"/>
        <v>{FR-03} All Diabetes - Moderate Foot Risk Recorded (15m)</v>
      </c>
      <c r="H9" s="82" t="str">
        <f t="shared" si="1"/>
        <v>{FR-03} All Diabetes - Moderate Foot Risk Recorded (15m)</v>
      </c>
      <c r="I9" s="82" t="str">
        <f t="shared" si="1"/>
        <v>{FR-03} All Diabetes - Moderate Foot Risk Recorded (15m)</v>
      </c>
      <c r="J9" s="82" t="str">
        <f t="shared" si="1"/>
        <v>{FR-03} All Diabetes - Moderate Foot Risk Recorded (15m)</v>
      </c>
      <c r="K9" s="82" t="str">
        <f t="shared" si="1"/>
        <v>{FR-03} All Diabetes - Moderate Foot Risk Recorded (15m)</v>
      </c>
      <c r="L9" s="82" t="str">
        <f t="shared" si="1"/>
        <v>{FR-03} All Diabetes - Moderate Foot Risk Recorded (15m)</v>
      </c>
      <c r="M9" s="82" t="str">
        <f t="shared" si="1"/>
        <v>{FR-03} All Diabetes - Moderate Foot Risk Recorded (15m)</v>
      </c>
      <c r="N9" s="82" t="str">
        <f t="shared" si="1"/>
        <v>{FR-03} All Diabetes - Moderate Foot Risk Recorded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2123</v>
      </c>
      <c r="D11" s="85">
        <f>SUMIFS(INDEX(Diabetes_Full[#All],,MATCH(D$8,Diabetes_Full[#Headers],0)),Data!$B$1:$B$519,$A11,Data!$GT$1:$GT$519,D$10)</f>
        <v>2139</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89</v>
      </c>
      <c r="D12" s="85">
        <f>SUMIFS(INDEX(Diabetes_Full[#All],,MATCH(D$9,Diabetes_Full[#Headers],0)),Data!$B$1:$B$519,$A12,Data!$GT$1:$GT$519,D$10)</f>
        <v>99</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4.1921808761187E-2</v>
      </c>
      <c r="D13" s="96">
        <f t="shared" ref="D13:N13" si="2">IF(D11,D12/D11,NA())</f>
        <v>4.6283309957924262E-2</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2718</v>
      </c>
      <c r="D14" s="85">
        <f>SUMIFS(INDEX(Diabetes_Full[#All],,MATCH(D$8,Diabetes_Full[#Headers],0)),Data!$B$1:$B$519,$A14,Data!$GT$1:$GT$519,D$10)</f>
        <v>2732</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101</v>
      </c>
      <c r="D15" s="85">
        <f>SUMIFS(INDEX(Diabetes_Full[#All],,MATCH(D$9,Diabetes_Full[#Headers],0)),Data!$B$1:$B$519,$A15,Data!$GT$1:$GT$519,D$10)</f>
        <v>99</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3.7159676232523912E-2</v>
      </c>
      <c r="D16" s="96">
        <f t="shared" ref="D16" si="4">IF(D14,D15/D14,NA())</f>
        <v>3.6237188872620792E-2</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2144</v>
      </c>
      <c r="D17" s="85">
        <f>SUMIFS(INDEX(Diabetes_Full[#All],,MATCH(D$8,Diabetes_Full[#Headers],0)),Data!$B$1:$B$519,$A17,Data!$GT$1:$GT$519,D$10)</f>
        <v>2152</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106</v>
      </c>
      <c r="D18" s="85">
        <f>SUMIFS(INDEX(Diabetes_Full[#All],,MATCH(D$9,Diabetes_Full[#Headers],0)),Data!$B$1:$B$519,$A18,Data!$GT$1:$GT$519,D$10)</f>
        <v>107</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4.9440298507462684E-2</v>
      </c>
      <c r="D19" s="96">
        <f t="shared" ref="D19" si="16">IF(D17,D18/D17,NA())</f>
        <v>4.9721189591078067E-2</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2742</v>
      </c>
      <c r="D20" s="85">
        <f>SUMIFS(INDEX(Diabetes_Full[#All],,MATCH(D$8,Diabetes_Full[#Headers],0)),Data!$B$1:$B$519,$A20,Data!$GT$1:$GT$519,D$10)</f>
        <v>2757</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62</v>
      </c>
      <c r="D21" s="85">
        <f>SUMIFS(INDEX(Diabetes_Full[#All],,MATCH(D$9,Diabetes_Full[#Headers],0)),Data!$B$1:$B$519,$A21,Data!$GT$1:$GT$519,D$10)</f>
        <v>65</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2.2611232676878191E-2</v>
      </c>
      <c r="D22" s="96">
        <f t="shared" ref="D22" si="28">IF(D20,D21/D20,NA())</f>
        <v>2.3576351106274936E-2</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3142</v>
      </c>
      <c r="D23" s="85">
        <f>SUMIFS(INDEX(Diabetes_Full[#All],,MATCH(D$8,Diabetes_Full[#Headers],0)),Data!$B$1:$B$519,$A23,Data!$GT$1:$GT$519,D$10)</f>
        <v>3183</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45</v>
      </c>
      <c r="D24" s="85">
        <f>SUMIFS(INDEX(Diabetes_Full[#All],,MATCH(D$9,Diabetes_Full[#Headers],0)),Data!$B$1:$B$519,$A24,Data!$GT$1:$GT$519,D$10)</f>
        <v>45</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1.4322087842138766E-2</v>
      </c>
      <c r="D25" s="96">
        <f t="shared" ref="D25" si="40">IF(D23,D24/D23,NA())</f>
        <v>1.413760603204524E-2</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2526</v>
      </c>
      <c r="D26" s="85">
        <f>SUMIFS(INDEX(Diabetes_Full[#All],,MATCH(D$8,Diabetes_Full[#Headers],0)),Data!$B$1:$B$519,$A26,Data!$GT$1:$GT$519,D$10)</f>
        <v>2552</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90</v>
      </c>
      <c r="D27" s="85">
        <f>SUMIFS(INDEX(Diabetes_Full[#All],,MATCH(D$9,Diabetes_Full[#Headers],0)),Data!$B$1:$B$519,$A27,Data!$GT$1:$GT$519,D$10)</f>
        <v>97</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3.5629453681710214E-2</v>
      </c>
      <c r="D28" s="96">
        <f t="shared" ref="D28" si="52">IF(D26,D27/D26,NA())</f>
        <v>3.8009404388714731E-2</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1485</v>
      </c>
      <c r="D29" s="85">
        <f>SUMIFS(INDEX(Diabetes_Full[#All],,MATCH(D$8,Diabetes_Full[#Headers],0)),Data!$B$1:$B$519,$A29,Data!$GT$1:$GT$519,D$10)</f>
        <v>1497</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48</v>
      </c>
      <c r="D30" s="85">
        <f>SUMIFS(INDEX(Diabetes_Full[#All],,MATCH(D$9,Diabetes_Full[#Headers],0)),Data!$B$1:$B$519,$A30,Data!$GT$1:$GT$519,D$10)</f>
        <v>54</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3.2323232323232323E-2</v>
      </c>
      <c r="D31" s="96">
        <f t="shared" ref="D31" si="64">IF(D29,D30/D29,NA())</f>
        <v>3.6072144288577156E-2</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2341</v>
      </c>
      <c r="D32" s="85">
        <f>SUMIFS(INDEX(Diabetes_Full[#All],,MATCH(D$8,Diabetes_Full[#Headers],0)),Data!$B$1:$B$519,$A32,Data!$GT$1:$GT$519,D$10)</f>
        <v>2344</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110</v>
      </c>
      <c r="D33" s="85">
        <f>SUMIFS(INDEX(Diabetes_Full[#All],,MATCH(D$9,Diabetes_Full[#Headers],0)),Data!$B$1:$B$519,$A33,Data!$GT$1:$GT$519,D$10)</f>
        <v>120</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4.698846646732166E-2</v>
      </c>
      <c r="D34" s="96">
        <f t="shared" ref="D34" si="76">IF(D32,D33/D32,NA())</f>
        <v>5.1194539249146756E-2</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1502</v>
      </c>
      <c r="D35" s="85">
        <f>SUMIFS(INDEX(Diabetes_Full[#All],,MATCH(D$8,Diabetes_Full[#Headers],0)),Data!$B$1:$B$519,$A35,Data!$GT$1:$GT$519,D$10)</f>
        <v>1509</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81</v>
      </c>
      <c r="D36" s="85">
        <f>SUMIFS(INDEX(Diabetes_Full[#All],,MATCH(D$9,Diabetes_Full[#Headers],0)),Data!$B$1:$B$519,$A36,Data!$GT$1:$GT$519,D$10)</f>
        <v>80</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5.3928095872170442E-2</v>
      </c>
      <c r="D37" s="96">
        <f t="shared" ref="D37" si="88">IF(D35,D36/D35,NA())</f>
        <v>5.3015241882041084E-2</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1746</v>
      </c>
      <c r="D38" s="85">
        <f>SUMIFS(INDEX(Diabetes_Full[#All],,MATCH(D$8,Diabetes_Full[#Headers],0)),Data!$B$1:$B$519,$A38,Data!$GT$1:$GT$519,D$10)</f>
        <v>1751</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88</v>
      </c>
      <c r="D39" s="85">
        <f>SUMIFS(INDEX(Diabetes_Full[#All],,MATCH(D$9,Diabetes_Full[#Headers],0)),Data!$B$1:$B$519,$A39,Data!$GT$1:$GT$519,D$10)</f>
        <v>91</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5.0400916380297825E-2</v>
      </c>
      <c r="D40" s="96">
        <f t="shared" ref="D40" si="100">IF(D38,D39/D38,NA())</f>
        <v>5.1970302684180465E-2</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2835</v>
      </c>
      <c r="D41" s="85">
        <f>SUMIFS(INDEX(Diabetes_Full[#All],,MATCH(D$8,Diabetes_Full[#Headers],0)),Data!$B$1:$B$519,$A41,Data!$GT$1:$GT$519,D$10)</f>
        <v>2833</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81</v>
      </c>
      <c r="D42" s="85">
        <f>SUMIFS(INDEX(Diabetes_Full[#All],,MATCH(D$9,Diabetes_Full[#Headers],0)),Data!$B$1:$B$519,$A42,Data!$GT$1:$GT$519,D$10)</f>
        <v>78</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2.8571428571428571E-2</v>
      </c>
      <c r="D43" s="96">
        <f t="shared" ref="D43" si="112">IF(D41,D42/D41,NA())</f>
        <v>2.7532650900105895E-2</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1838</v>
      </c>
      <c r="D44" s="85">
        <f>SUMIFS(INDEX(Diabetes_Full[#All],,MATCH(D$8,Diabetes_Full[#Headers],0)),Data!$B$1:$B$519,$A44,Data!$GT$1:$GT$519,D$10)</f>
        <v>1851</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144</v>
      </c>
      <c r="D45" s="85">
        <f>SUMIFS(INDEX(Diabetes_Full[#All],,MATCH(D$9,Diabetes_Full[#Headers],0)),Data!$B$1:$B$519,$A45,Data!$GT$1:$GT$519,D$10)</f>
        <v>155</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7.8346028291621322E-2</v>
      </c>
      <c r="D46" s="96">
        <f t="shared" ref="D46" si="124">IF(D44,D45/D44,NA())</f>
        <v>8.3738519719070773E-2</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2408</v>
      </c>
      <c r="D47" s="85">
        <f>SUMIFS(INDEX(Diabetes_Full[#All],,MATCH(D$8,Diabetes_Full[#Headers],0)),Data!$B$1:$B$519,$A47,Data!$GT$1:$GT$519,D$10)</f>
        <v>2415</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64</v>
      </c>
      <c r="D48" s="85">
        <f>SUMIFS(INDEX(Diabetes_Full[#All],,MATCH(D$9,Diabetes_Full[#Headers],0)),Data!$B$1:$B$519,$A48,Data!$GT$1:$GT$519,D$10)</f>
        <v>64</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2.6578073089700997E-2</v>
      </c>
      <c r="D49" s="96">
        <f t="shared" ref="D49" si="136">IF(D47,D48/D47,NA())</f>
        <v>2.650103519668737E-2</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2152</v>
      </c>
      <c r="D50" s="85">
        <f>SUMIFS(INDEX(Diabetes_Full[#All],,MATCH(D$8,Diabetes_Full[#Headers],0)),Data!$B$1:$B$519,$A50,Data!$GT$1:$GT$519,D$10)</f>
        <v>2175</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138</v>
      </c>
      <c r="D51" s="85">
        <f>SUMIFS(INDEX(Diabetes_Full[#All],,MATCH(D$9,Diabetes_Full[#Headers],0)),Data!$B$1:$B$519,$A51,Data!$GT$1:$GT$519,D$10)</f>
        <v>142</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6.4126394052044608E-2</v>
      </c>
      <c r="D52" s="96">
        <f t="shared" ref="D52" si="148">IF(D50,D51/D50,NA())</f>
        <v>6.5287356321839074E-2</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2929</v>
      </c>
      <c r="D53" s="85">
        <f>SUMIFS(INDEX(Diabetes_Full[#All],,MATCH(D$8,Diabetes_Full[#Headers],0)),Data!$B$1:$B$519,$A53,Data!$GT$1:$GT$519,D$10)</f>
        <v>2932</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94</v>
      </c>
      <c r="D54" s="85">
        <f>SUMIFS(INDEX(Diabetes_Full[#All],,MATCH(D$9,Diabetes_Full[#Headers],0)),Data!$B$1:$B$519,$A54,Data!$GT$1:$GT$519,D$10)</f>
        <v>96</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3.2092864458859678E-2</v>
      </c>
      <c r="D55" s="96">
        <f t="shared" ref="D55" si="160">IF(D53,D54/D53,NA())</f>
        <v>3.2742155525238743E-2</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2706</v>
      </c>
      <c r="D56" s="85">
        <f>SUMIFS(INDEX(Diabetes_Full[#All],,MATCH(D$8,Diabetes_Full[#Headers],0)),Data!$B$1:$B$519,$A56,Data!$GT$1:$GT$519,D$10)</f>
        <v>2713</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108</v>
      </c>
      <c r="D57" s="85">
        <f>SUMIFS(INDEX(Diabetes_Full[#All],,MATCH(D$9,Diabetes_Full[#Headers],0)),Data!$B$1:$B$519,$A57,Data!$GT$1:$GT$519,D$10)</f>
        <v>115</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3.9911308203991129E-2</v>
      </c>
      <c r="D58" s="96">
        <f t="shared" ref="D58" si="172">IF(D56,D57/D56,NA())</f>
        <v>4.2388499815702176E-2</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5327</v>
      </c>
      <c r="D59" s="85">
        <f>SUMIFS(INDEX(Diabetes_Full[#All],,MATCH(D$8,Diabetes_Full[#Headers],0)),Data!$B$1:$B$519,$A59,Data!$GT$1:$GT$519,D$10)</f>
        <v>5343</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184</v>
      </c>
      <c r="D60" s="85">
        <f>SUMIFS(INDEX(Diabetes_Full[#All],,MATCH(D$9,Diabetes_Full[#Headers],0)),Data!$B$1:$B$519,$A60,Data!$GT$1:$GT$519,D$10)</f>
        <v>178</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3.4541017458231647E-2</v>
      </c>
      <c r="D61" s="96">
        <f t="shared" ref="D61" si="184">IF(D59,D60/D59,NA())</f>
        <v>3.3314617256223096E-2</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6696</v>
      </c>
      <c r="D62" s="85">
        <f>SUMIFS(INDEX(Diabetes_Full[#All],,MATCH(D$8,Diabetes_Full[#Headers],0)),Data!$B$1:$B$519,$A62,Data!$GT$1:$GT$519,D$10)</f>
        <v>6722</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207</v>
      </c>
      <c r="D63" s="85">
        <f>SUMIFS(INDEX(Diabetes_Full[#All],,MATCH(D$9,Diabetes_Full[#Headers],0)),Data!$B$1:$B$519,$A63,Data!$GT$1:$GT$519,D$10)</f>
        <v>213</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3.0913978494623656E-2</v>
      </c>
      <c r="D64" s="96">
        <f t="shared" ref="D64" si="196">IF(D62,D63/D62,NA())</f>
        <v>3.1686997917286519E-2</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3026</v>
      </c>
      <c r="D65" s="85">
        <f>SUMIFS(INDEX(Diabetes_Full[#All],,MATCH(D$8,Diabetes_Full[#Headers],0)),Data!$B$1:$B$519,$A65,Data!$GT$1:$GT$519,D$10)</f>
        <v>3046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56</v>
      </c>
      <c r="D66" s="85">
        <f>SUMIFS(INDEX(Diabetes_Full[#All],,MATCH(D$9,Diabetes_Full[#Headers],0)),Data!$B$1:$B$519,$A66,Data!$GT$1:$GT$519,D$10)</f>
        <v>53</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1.8506278916060808E-2</v>
      </c>
      <c r="D67" s="96">
        <f t="shared" ref="D67" si="208">IF(D65,D66/D65,NA())</f>
        <v>1.7399868680236377E-2</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2144</v>
      </c>
      <c r="D68" s="85">
        <f>SUMIFS(INDEX(Diabetes_Full[#All],,MATCH(D$8,Diabetes_Full[#Headers],0)),Data!$B$1:$B$519,$A68,Data!$GT$1:$GT$519,D$10)</f>
        <v>2157</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71</v>
      </c>
      <c r="D69" s="85">
        <f>SUMIFS(INDEX(Diabetes_Full[#All],,MATCH(D$9,Diabetes_Full[#Headers],0)),Data!$B$1:$B$519,$A69,Data!$GT$1:$GT$519,D$10)</f>
        <v>72</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3.3115671641791043E-2</v>
      </c>
      <c r="D70" s="96">
        <f t="shared" ref="D70" si="220">IF(D68,D69/D68,NA())</f>
        <v>3.3379694019471488E-2</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5746</v>
      </c>
      <c r="D71" s="85">
        <f>SUMIFS(INDEX(Diabetes_Full[#All],,MATCH(D$8,Diabetes_Full[#Headers],0)),Data!$B$1:$B$519,$A71,Data!$GT$1:$GT$519,D$10)</f>
        <v>5758</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217</v>
      </c>
      <c r="D72" s="85">
        <f>SUMIFS(INDEX(Diabetes_Full[#All],,MATCH(D$9,Diabetes_Full[#Headers],0)),Data!$B$1:$B$519,$A72,Data!$GT$1:$GT$519,D$10)</f>
        <v>242</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3.7765402018795684E-2</v>
      </c>
      <c r="D73" s="96">
        <f t="shared" ref="D73" si="232">IF(D71,D72/D71,NA())</f>
        <v>4.2028482111844394E-2</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3212</v>
      </c>
      <c r="D74" s="85">
        <f>SUMIFS(INDEX(Diabetes_Full[#All],,MATCH(D$8,Diabetes_Full[#Headers],0)),Data!$B$1:$B$519,$A74,Data!$GT$1:$GT$519,D$10)</f>
        <v>3245</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89</v>
      </c>
      <c r="D75" s="85">
        <f>SUMIFS(INDEX(Diabetes_Full[#All],,MATCH(D$9,Diabetes_Full[#Headers],0)),Data!$B$1:$B$519,$A75,Data!$GT$1:$GT$519,D$10)</f>
        <v>81</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2.7708592777085927E-2</v>
      </c>
      <c r="D76" s="96">
        <f t="shared" ref="D76" si="244">IF(D74,D75/D74,NA())</f>
        <v>2.4961479198767334E-2</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3455</v>
      </c>
      <c r="D77" s="85">
        <f>SUMIFS(INDEX(Diabetes_Full[#All],,MATCH(D$8,Diabetes_Full[#Headers],0)),Data!$B$1:$B$519,$A77,Data!$GT$1:$GT$519,D$10)</f>
        <v>3489</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65</v>
      </c>
      <c r="D78" s="85">
        <f>SUMIFS(INDEX(Diabetes_Full[#All],,MATCH(D$9,Diabetes_Full[#Headers],0)),Data!$B$1:$B$519,$A78,Data!$GT$1:$GT$519,D$10)</f>
        <v>67</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1.8813314037626629E-2</v>
      </c>
      <c r="D79" s="96">
        <f t="shared" ref="D79" si="256">IF(D77,D78/D77,NA())</f>
        <v>1.9203210088850675E-2</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4515</v>
      </c>
      <c r="D80" s="85">
        <f>SUMIFS(INDEX(Diabetes_Full[#All],,MATCH(D$8,Diabetes_Full[#Headers],0)),Data!$B$1:$B$519,$A80,Data!$GT$1:$GT$519,D$10)</f>
        <v>4531</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51</v>
      </c>
      <c r="D81" s="85">
        <f>SUMIFS(INDEX(Diabetes_Full[#All],,MATCH(D$9,Diabetes_Full[#Headers],0)),Data!$B$1:$B$519,$A81,Data!$GT$1:$GT$519,D$10)</f>
        <v>54</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1.1295681063122924E-2</v>
      </c>
      <c r="D82" s="96">
        <f t="shared" ref="D82" si="268">IF(D80,D81/D80,NA())</f>
        <v>1.1917898918561024E-2</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2425</v>
      </c>
      <c r="D83" s="85">
        <f>SUMIFS(INDEX(Diabetes_Full[#All],,MATCH(D$8,Diabetes_Full[#Headers],0)),Data!$B$1:$B$519,$A83,Data!$GT$1:$GT$519,D$10)</f>
        <v>2452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39</v>
      </c>
      <c r="D84" s="85">
        <f>SUMIFS(INDEX(Diabetes_Full[#All],,MATCH(D$9,Diabetes_Full[#Headers],0)),Data!$B$1:$B$519,$A84,Data!$GT$1:$GT$519,D$10)</f>
        <v>39</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1.6082474226804123E-2</v>
      </c>
      <c r="D85" s="96">
        <f t="shared" ref="D85" si="280">IF(D83,D84/D83,NA())</f>
        <v>1.5905383360522024E-2</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4430</v>
      </c>
      <c r="D86" s="85">
        <f>SUMIFS(INDEX(Diabetes_Full[#All],,MATCH(D$8,Diabetes_Full[#Headers],0)),Data!$B$1:$B$519,$A86,Data!$GT$1:$GT$519,D$10)</f>
        <v>3924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107</v>
      </c>
      <c r="D87" s="85">
        <f>SUMIFS(INDEX(Diabetes_Full[#All],,MATCH(D$9,Diabetes_Full[#Headers],0)),Data!$B$1:$B$519,$A87,Data!$GT$1:$GT$519,D$10)</f>
        <v>88</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2.4153498871331829E-2</v>
      </c>
      <c r="D88" s="96">
        <f t="shared" ref="D88" si="292">IF(D86,D87/D86,NA())</f>
        <v>2.2426095820591234E-2</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3186</v>
      </c>
      <c r="D89" s="85">
        <f>SUMIFS(INDEX(Diabetes_Full[#All],,MATCH(D$8,Diabetes_Full[#Headers],0)),Data!$B$1:$B$519,$A89,Data!$GT$1:$GT$519,D$10)</f>
        <v>3202</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142</v>
      </c>
      <c r="D90" s="85">
        <f>SUMIFS(INDEX(Diabetes_Full[#All],,MATCH(D$9,Diabetes_Full[#Headers],0)),Data!$B$1:$B$519,$A90,Data!$GT$1:$GT$519,D$10)</f>
        <v>138</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4.4569993722536096E-2</v>
      </c>
      <c r="D91" s="96">
        <f t="shared" ref="D91" si="304">IF(D89,D90/D89,NA())</f>
        <v>4.3098063710181135E-2</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4093</v>
      </c>
      <c r="D92" s="85">
        <f>SUMIFS(INDEX(Diabetes_Full[#All],,MATCH(D$8,Diabetes_Full[#Headers],0)),Data!$B$1:$B$519,$A92,Data!$GT$1:$GT$519,D$10)</f>
        <v>4110</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49</v>
      </c>
      <c r="D93" s="85">
        <f>SUMIFS(INDEX(Diabetes_Full[#All],,MATCH(D$9,Diabetes_Full[#Headers],0)),Data!$B$1:$B$519,$A93,Data!$GT$1:$GT$519,D$10)</f>
        <v>53</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1.1971658929880283E-2</v>
      </c>
      <c r="D94" s="96">
        <f t="shared" ref="D94" si="316">IF(D92,D93/D92,NA())</f>
        <v>1.2895377128953771E-2</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3434</v>
      </c>
      <c r="D95" s="85">
        <f>SUMIFS(INDEX(Diabetes_Full[#All],,MATCH(D$8,Diabetes_Full[#Headers],0)),Data!$B$1:$B$519,$A95,Data!$GT$1:$GT$519,D$10)</f>
        <v>3450</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136</v>
      </c>
      <c r="D96" s="85">
        <f>SUMIFS(INDEX(Diabetes_Full[#All],,MATCH(D$9,Diabetes_Full[#Headers],0)),Data!$B$1:$B$519,$A96,Data!$GT$1:$GT$519,D$10)</f>
        <v>132</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3.9603960396039604E-2</v>
      </c>
      <c r="D97" s="96">
        <f t="shared" ref="D97" si="328">IF(D95,D96/D95,NA())</f>
        <v>3.826086956521739E-2</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4168</v>
      </c>
      <c r="D98" s="85">
        <f>SUMIFS(INDEX(Diabetes_Full[#All],,MATCH(D$8,Diabetes_Full[#Headers],0)),Data!$B$1:$B$519,$A98,Data!$GT$1:$GT$519,D$10)</f>
        <v>4184</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85</v>
      </c>
      <c r="D99" s="85">
        <f>SUMIFS(INDEX(Diabetes_Full[#All],,MATCH(D$9,Diabetes_Full[#Headers],0)),Data!$B$1:$B$519,$A99,Data!$GT$1:$GT$519,D$10)</f>
        <v>73</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2.0393474088291747E-2</v>
      </c>
      <c r="D100" s="96">
        <f t="shared" ref="D100" si="340">IF(D98,D99/D98,NA())</f>
        <v>1.7447418738049714E-2</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3885</v>
      </c>
      <c r="D101" s="85">
        <f>SUMIFS(INDEX(Diabetes_Full[#All],,MATCH(D$8,Diabetes_Full[#Headers],0)),Data!$B$1:$B$519,$A101,Data!$GT$1:$GT$519,D$10)</f>
        <v>3910</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92</v>
      </c>
      <c r="D102" s="85">
        <f>SUMIFS(INDEX(Diabetes_Full[#All],,MATCH(D$9,Diabetes_Full[#Headers],0)),Data!$B$1:$B$519,$A102,Data!$GT$1:$GT$519,D$10)</f>
        <v>88</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2.3680823680823682E-2</v>
      </c>
      <c r="D103" s="96">
        <f t="shared" ref="D103" si="352">IF(D101,D102/D101,NA())</f>
        <v>2.2506393861892585E-2</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3846</v>
      </c>
      <c r="D104" s="85">
        <f>SUMIFS(INDEX(Diabetes_Full[#All],,MATCH(D$8,Diabetes_Full[#Headers],0)),Data!$B$1:$B$519,$A104,Data!$GT$1:$GT$519,D$10)</f>
        <v>3881</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26</v>
      </c>
      <c r="D105" s="85">
        <f>SUMIFS(INDEX(Diabetes_Full[#All],,MATCH(D$9,Diabetes_Full[#Headers],0)),Data!$B$1:$B$519,$A105,Data!$GT$1:$GT$519,D$10)</f>
        <v>35</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6.7602704108164326E-3</v>
      </c>
      <c r="D106" s="96">
        <f t="shared" ref="D106" si="364">IF(D104,D105/D104,NA())</f>
        <v>9.0182942540582324E-3</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2704</v>
      </c>
      <c r="D107" s="85">
        <f>SUMIFS(INDEX(Diabetes_Full[#All],,MATCH(D$8,Diabetes_Full[#Headers],0)),Data!$B$1:$B$519,$A107,Data!$GT$1:$GT$519,D$10)</f>
        <v>2721</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42</v>
      </c>
      <c r="D108" s="85">
        <f>SUMIFS(INDEX(Diabetes_Full[#All],,MATCH(D$9,Diabetes_Full[#Headers],0)),Data!$B$1:$B$519,$A108,Data!$GT$1:$GT$519,D$10)</f>
        <v>40</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1.5532544378698224E-2</v>
      </c>
      <c r="D109" s="96">
        <f t="shared" ref="D109" si="376">IF(D107,D108/D107,NA())</f>
        <v>1.4700477765527379E-2</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2265</v>
      </c>
      <c r="D110" s="85">
        <f>SUMIFS(INDEX(Diabetes_Full[#All],,MATCH(D$8,Diabetes_Full[#Headers],0)),Data!$B$1:$B$519,$A110,Data!$GT$1:$GT$519,D$10)</f>
        <v>2295</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70</v>
      </c>
      <c r="D111" s="85">
        <f>SUMIFS(INDEX(Diabetes_Full[#All],,MATCH(D$9,Diabetes_Full[#Headers],0)),Data!$B$1:$B$519,$A111,Data!$GT$1:$GT$519,D$10)</f>
        <v>79</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3.0905077262693158E-2</v>
      </c>
      <c r="D112" s="96">
        <f t="shared" ref="D112" si="388">IF(D110,D111/D110,NA())</f>
        <v>3.4422657952069717E-2</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2633</v>
      </c>
      <c r="D113" s="85">
        <f>SUMIFS(INDEX(Diabetes_Full[#All],,MATCH(D$8,Diabetes_Full[#Headers],0)),Data!$B$1:$B$519,$A113,Data!$GT$1:$GT$519,D$10)</f>
        <v>2648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53</v>
      </c>
      <c r="D114" s="85">
        <f>SUMIFS(INDEX(Diabetes_Full[#All],,MATCH(D$9,Diabetes_Full[#Headers],0)),Data!$B$1:$B$519,$A114,Data!$GT$1:$GT$519,D$10)</f>
        <v>56</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2.0129130269654388E-2</v>
      </c>
      <c r="D115" s="96">
        <f t="shared" ref="D115" si="400">IF(D113,D114/D113,NA())</f>
        <v>2.1148036253776436E-2</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5135</v>
      </c>
      <c r="D116" s="85">
        <f>SUMIFS(INDEX(Diabetes_Full[#All],,MATCH(D$8,Diabetes_Full[#Headers],0)),Data!$B$1:$B$519,$A116,Data!$GT$1:$GT$519,D$10)</f>
        <v>5152</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211</v>
      </c>
      <c r="D117" s="85">
        <f>SUMIFS(INDEX(Diabetes_Full[#All],,MATCH(D$9,Diabetes_Full[#Headers],0)),Data!$B$1:$B$519,$A117,Data!$GT$1:$GT$519,D$10)</f>
        <v>198</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4.1090555014605651E-2</v>
      </c>
      <c r="D118" s="96">
        <f t="shared" ref="D118" si="412">IF(D116,D117/D116,NA())</f>
        <v>3.8431677018633544E-2</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1025</v>
      </c>
      <c r="B119" s="88" t="s">
        <v>316</v>
      </c>
      <c r="C119" s="85">
        <f>SUMIFS(INDEX(Diabetes_Full[#All],,MATCH(C$8,Diabetes_Full[#Headers],0)),Data!$B$1:$B$519,$A119,Data!$GT$1:$GT$519,C$10)</f>
        <v>2006</v>
      </c>
      <c r="D119" s="85">
        <f>SUMIFS(INDEX(Diabetes_Full[#All],,MATCH(D$8,Diabetes_Full[#Headers],0)),Data!$B$1:$B$519,$A119,Data!$GT$1:$GT$519,D$10)</f>
        <v>2014</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71</v>
      </c>
      <c r="D120" s="85">
        <f>SUMIFS(INDEX(Diabetes_Full[#All],,MATCH(D$9,Diabetes_Full[#Headers],0)),Data!$B$1:$B$519,$A120,Data!$GT$1:$GT$519,D$10)</f>
        <v>71</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 si="423">IF(C119,C120/C119,NA())</f>
        <v>3.5393818544366899E-2</v>
      </c>
      <c r="D121" s="96">
        <f t="shared" ref="D121" si="424">IF(D119,D120/D119,NA())</f>
        <v>3.5253227408142997E-2</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3603</v>
      </c>
      <c r="D122" s="85">
        <f>SUMIFS(INDEX(Diabetes_Full[#All],,MATCH(D$8,Diabetes_Full[#Headers],0)),Data!$B$1:$B$519,$A122,Data!$GT$1:$GT$519,D$10)</f>
        <v>3623</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86</v>
      </c>
      <c r="D123" s="85">
        <f>SUMIFS(INDEX(Diabetes_Full[#All],,MATCH(D$9,Diabetes_Full[#Headers],0)),Data!$B$1:$B$519,$A123,Data!$GT$1:$GT$519,D$10)</f>
        <v>95</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2.3868998057174576E-2</v>
      </c>
      <c r="D124" s="96">
        <f t="shared" ref="D124" si="436">IF(D122,D123/D122,NA())</f>
        <v>2.6221363510902568E-2</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3228</v>
      </c>
      <c r="D125" s="85">
        <f>SUMIFS(INDEX(Diabetes_Full[#All],,MATCH(D$8,Diabetes_Full[#Headers],0)),Data!$B$1:$B$519,$A125,Data!$GT$1:$GT$519,D$10)</f>
        <v>3241</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90</v>
      </c>
      <c r="D126" s="85">
        <f>SUMIFS(INDEX(Diabetes_Full[#All],,MATCH(D$9,Diabetes_Full[#Headers],0)),Data!$B$1:$B$519,$A126,Data!$GT$1:$GT$519,D$10)</f>
        <v>92</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2.7881040892193308E-2</v>
      </c>
      <c r="D127" s="96">
        <f t="shared" ref="D127" si="448">IF(D125,D126/D125,NA())</f>
        <v>2.8386300524529465E-2</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2234</v>
      </c>
      <c r="D128" s="85">
        <f>SUMIFS(INDEX(Diabetes_Full[#All],,MATCH(D$8,Diabetes_Full[#Headers],0)),Data!$B$1:$B$519,$A128,Data!$GT$1:$GT$519,D$10)</f>
        <v>2259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85</v>
      </c>
      <c r="D129" s="85">
        <f>SUMIFS(INDEX(Diabetes_Full[#All],,MATCH(D$9,Diabetes_Full[#Headers],0)),Data!$B$1:$B$519,$A129,Data!$GT$1:$GT$519,D$10)</f>
        <v>87</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3.8048343777976723E-2</v>
      </c>
      <c r="D130" s="96">
        <f t="shared" ref="D130" si="460">IF(D128,D129/D128,NA())</f>
        <v>3.851261620185923E-2</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1895</v>
      </c>
      <c r="D131" s="85">
        <f>SUMIFS(INDEX(Diabetes_Full[#All],,MATCH(D$8,Diabetes_Full[#Headers],0)),Data!$B$1:$B$519,$A131,Data!$GT$1:$GT$519,D$10)</f>
        <v>1907</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131</v>
      </c>
      <c r="D132" s="85">
        <f>SUMIFS(INDEX(Diabetes_Full[#All],,MATCH(D$9,Diabetes_Full[#Headers],0)),Data!$B$1:$B$519,$A132,Data!$GT$1:$GT$519,D$10)</f>
        <v>130</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6.9129287598944586E-2</v>
      </c>
      <c r="D133" s="96">
        <f t="shared" ref="D133" si="472">IF(D131,D132/D131,NA())</f>
        <v>6.81699003670687E-2</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2073</v>
      </c>
      <c r="D134" s="85">
        <f>SUMIFS(INDEX(Diabetes_Full[#All],,MATCH(D$8,Diabetes_Full[#Headers],0)),Data!$B$1:$B$519,$A134,Data!$GT$1:$GT$519,D$10)</f>
        <v>2089</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87</v>
      </c>
      <c r="D135" s="85">
        <f>SUMIFS(INDEX(Diabetes_Full[#All],,MATCH(D$9,Diabetes_Full[#Headers],0)),Data!$B$1:$B$519,$A135,Data!$GT$1:$GT$519,D$10)</f>
        <v>90</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4.1968162083936326E-2</v>
      </c>
      <c r="D136" s="96">
        <f t="shared" ref="D136" si="484">IF(D134,D135/D134,NA())</f>
        <v>4.3082814743896601E-2</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1561</v>
      </c>
      <c r="D137" s="85">
        <f>SUMIFS(INDEX(Diabetes_Full[#All],,MATCH(D$8,Diabetes_Full[#Headers],0)),Data!$B$1:$B$519,$A137,Data!$GT$1:$GT$519,D$10)</f>
        <v>1564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67</v>
      </c>
      <c r="D138" s="85">
        <f>SUMIFS(INDEX(Diabetes_Full[#All],,MATCH(D$9,Diabetes_Full[#Headers],0)),Data!$B$1:$B$519,$A138,Data!$GT$1:$GT$519,D$10)</f>
        <v>78</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4.2921204356181936E-2</v>
      </c>
      <c r="D139" s="96">
        <f t="shared" ref="D139" si="496">IF(D137,D138/D137,NA())</f>
        <v>4.9872122762148335E-2</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2706</v>
      </c>
      <c r="D140" s="85">
        <f>SUMIFS(INDEX(Diabetes_Full[#All],,MATCH(D$8,Diabetes_Full[#Headers],0)),Data!$B$1:$B$519,$A140,Data!$GT$1:$GT$519,D$10)</f>
        <v>2719</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109</v>
      </c>
      <c r="D141" s="85">
        <f>SUMIFS(INDEX(Diabetes_Full[#All],,MATCH(D$9,Diabetes_Full[#Headers],0)),Data!$B$1:$B$519,$A141,Data!$GT$1:$GT$519,D$10)</f>
        <v>132</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4.0280857354028088E-2</v>
      </c>
      <c r="D142" s="96">
        <f t="shared" ref="D142" si="508">IF(D140,D141/D140,NA())</f>
        <v>4.8547260022066933E-2</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2268</v>
      </c>
      <c r="D143" s="85">
        <f>SUMIFS(INDEX(Diabetes_Full[#All],,MATCH(D$8,Diabetes_Full[#Headers],0)),Data!$B$1:$B$519,$A143,Data!$GT$1:$GT$519,D$10)</f>
        <v>2281</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152</v>
      </c>
      <c r="D144" s="85">
        <f>SUMIFS(INDEX(Diabetes_Full[#All],,MATCH(D$9,Diabetes_Full[#Headers],0)),Data!$B$1:$B$519,$A144,Data!$GT$1:$GT$519,D$10)</f>
        <v>156</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6.7019400352733682E-2</v>
      </c>
      <c r="D145" s="96">
        <f t="shared" ref="D145" si="520">IF(D143,D144/D143,NA())</f>
        <v>6.8391056554142918E-2</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2325</v>
      </c>
      <c r="D146" s="85">
        <f>SUMIFS(INDEX(Diabetes_Full[#All],,MATCH(D$8,Diabetes_Full[#Headers],0)),Data!$B$1:$B$519,$A146,Data!$GT$1:$GT$519,D$10)</f>
        <v>2347</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76</v>
      </c>
      <c r="D147" s="85">
        <f>SUMIFS(INDEX(Diabetes_Full[#All],,MATCH(D$9,Diabetes_Full[#Headers],0)),Data!$B$1:$B$519,$A147,Data!$GT$1:$GT$519,D$10)</f>
        <v>78</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3.2688172043010756E-2</v>
      </c>
      <c r="D148" s="96">
        <f t="shared" ref="D148" si="532">IF(D146,D147/D146,NA())</f>
        <v>3.3233915636983385E-2</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2494</v>
      </c>
      <c r="D149" s="85">
        <f>SUMIFS(INDEX(Diabetes_Full[#All],,MATCH(D$8,Diabetes_Full[#Headers],0)),Data!$B$1:$B$519,$A149,Data!$GT$1:$GT$519,D$10)</f>
        <v>2500</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59</v>
      </c>
      <c r="D150" s="85">
        <f>SUMIFS(INDEX(Diabetes_Full[#All],,MATCH(D$9,Diabetes_Full[#Headers],0)),Data!$B$1:$B$519,$A150,Data!$GT$1:$GT$519,D$10)</f>
        <v>65</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2.3656776263031275E-2</v>
      </c>
      <c r="D151" s="96">
        <f t="shared" ref="D151" si="544">IF(D149,D150/D149,NA())</f>
        <v>2.5999999999999999E-2</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4.1921808761187E-2</v>
      </c>
      <c r="D160" s="99">
        <f t="shared" si="555"/>
        <v>4.6283309957924262E-2</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3.7159676232523912E-2</v>
      </c>
      <c r="D161" s="99">
        <f t="shared" si="555"/>
        <v>3.6237188872620792E-2</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4.9440298507462684E-2</v>
      </c>
      <c r="D162" s="99">
        <f t="shared" si="555"/>
        <v>4.9721189591078067E-2</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2.2611232676878191E-2</v>
      </c>
      <c r="D163" s="99">
        <f t="shared" si="555"/>
        <v>2.3576351106274936E-2</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1.4322087842138766E-2</v>
      </c>
      <c r="D164" s="99">
        <f t="shared" si="555"/>
        <v>1.413760603204524E-2</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3.5629453681710214E-2</v>
      </c>
      <c r="D165" s="99">
        <f t="shared" si="555"/>
        <v>3.8009404388714731E-2</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x14ac:dyDescent="0.3">
      <c r="A166" s="109" t="s">
        <v>138</v>
      </c>
      <c r="B166" s="102" t="s">
        <v>205</v>
      </c>
      <c r="C166" s="99">
        <f t="shared" si="555"/>
        <v>3.2323232323232323E-2</v>
      </c>
      <c r="D166" s="99">
        <f t="shared" si="555"/>
        <v>3.6072144288577156E-2</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x14ac:dyDescent="0.3">
      <c r="A167" s="111" t="s">
        <v>138</v>
      </c>
      <c r="B167" s="112" t="s">
        <v>151</v>
      </c>
      <c r="C167" s="99">
        <f t="shared" si="555"/>
        <v>4.698846646732166E-2</v>
      </c>
      <c r="D167" s="99">
        <f t="shared" si="555"/>
        <v>5.1194539249146756E-2</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x14ac:dyDescent="0.3">
      <c r="A168" s="111" t="s">
        <v>138</v>
      </c>
      <c r="B168" s="112" t="s">
        <v>222</v>
      </c>
      <c r="C168" s="99">
        <f t="shared" si="555"/>
        <v>5.3928095872170442E-2</v>
      </c>
      <c r="D168" s="99">
        <f t="shared" si="555"/>
        <v>5.3015241882041084E-2</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x14ac:dyDescent="0.3">
      <c r="A169" s="111" t="s">
        <v>138</v>
      </c>
      <c r="B169" s="112" t="s">
        <v>139</v>
      </c>
      <c r="C169" s="99">
        <f t="shared" si="555"/>
        <v>5.0400916380297825E-2</v>
      </c>
      <c r="D169" s="99">
        <f t="shared" si="555"/>
        <v>5.1970302684180465E-2</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x14ac:dyDescent="0.3">
      <c r="A170" s="111" t="s">
        <v>138</v>
      </c>
      <c r="B170" s="112" t="s">
        <v>168</v>
      </c>
      <c r="C170" s="99">
        <f t="shared" ref="C170:N179" si="556">SUMIFS(INDEX($A$10:$N$151,,MATCH(C$159,$A$10:$N$10,0)),$A$10:$A$151,$B170,$B$10:$B$151,$B$157)</f>
        <v>2.8571428571428571E-2</v>
      </c>
      <c r="D170" s="99">
        <f t="shared" si="556"/>
        <v>2.7532650900105895E-2</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x14ac:dyDescent="0.3">
      <c r="A171" s="111" t="s">
        <v>138</v>
      </c>
      <c r="B171" s="112" t="s">
        <v>212</v>
      </c>
      <c r="C171" s="99">
        <f t="shared" si="556"/>
        <v>7.8346028291621322E-2</v>
      </c>
      <c r="D171" s="99">
        <f t="shared" si="556"/>
        <v>8.3738519719070773E-2</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x14ac:dyDescent="0.3">
      <c r="A172" s="111" t="s">
        <v>138</v>
      </c>
      <c r="B172" s="112" t="s">
        <v>180</v>
      </c>
      <c r="C172" s="99">
        <f t="shared" si="556"/>
        <v>2.6578073089700997E-2</v>
      </c>
      <c r="D172" s="99">
        <f t="shared" si="556"/>
        <v>2.650103519668737E-2</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x14ac:dyDescent="0.3">
      <c r="A173" s="111" t="s">
        <v>138</v>
      </c>
      <c r="B173" s="112" t="s">
        <v>194</v>
      </c>
      <c r="C173" s="99">
        <f t="shared" si="556"/>
        <v>6.4126394052044608E-2</v>
      </c>
      <c r="D173" s="99">
        <f t="shared" si="556"/>
        <v>6.5287356321839074E-2</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x14ac:dyDescent="0.3">
      <c r="A174" s="111" t="s">
        <v>232</v>
      </c>
      <c r="B174" s="112" t="s">
        <v>233</v>
      </c>
      <c r="C174" s="99">
        <f t="shared" si="556"/>
        <v>3.2092864458859678E-2</v>
      </c>
      <c r="D174" s="99">
        <f t="shared" si="556"/>
        <v>3.2742155525238743E-2</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x14ac:dyDescent="0.3">
      <c r="A175" s="111" t="s">
        <v>232</v>
      </c>
      <c r="B175" s="112" t="s">
        <v>236</v>
      </c>
      <c r="C175" s="99">
        <f t="shared" si="556"/>
        <v>3.9911308203991129E-2</v>
      </c>
      <c r="D175" s="99">
        <f t="shared" si="556"/>
        <v>4.2388499815702176E-2</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x14ac:dyDescent="0.3">
      <c r="A176" s="111" t="s">
        <v>232</v>
      </c>
      <c r="B176" s="112" t="s">
        <v>237</v>
      </c>
      <c r="C176" s="99">
        <f t="shared" si="556"/>
        <v>3.4541017458231647E-2</v>
      </c>
      <c r="D176" s="99">
        <f t="shared" si="556"/>
        <v>3.3314617256223096E-2</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x14ac:dyDescent="0.3">
      <c r="A177" s="111" t="s">
        <v>232</v>
      </c>
      <c r="B177" s="112" t="s">
        <v>239</v>
      </c>
      <c r="C177" s="99">
        <f t="shared" si="556"/>
        <v>3.0913978494623656E-2</v>
      </c>
      <c r="D177" s="99">
        <f t="shared" si="556"/>
        <v>3.1686997917286519E-2</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x14ac:dyDescent="0.3">
      <c r="A178" s="111" t="s">
        <v>133</v>
      </c>
      <c r="B178" s="112" t="s">
        <v>225</v>
      </c>
      <c r="C178" s="99">
        <f t="shared" si="556"/>
        <v>1.8506278916060808E-2</v>
      </c>
      <c r="D178" s="99">
        <f t="shared" si="556"/>
        <v>1.7399868680236377E-2</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x14ac:dyDescent="0.3">
      <c r="A179" s="111" t="s">
        <v>133</v>
      </c>
      <c r="B179" s="112" t="s">
        <v>134</v>
      </c>
      <c r="C179" s="99">
        <f t="shared" si="556"/>
        <v>3.3115671641791043E-2</v>
      </c>
      <c r="D179" s="99">
        <f t="shared" si="556"/>
        <v>3.3379694019471488E-2</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x14ac:dyDescent="0.3">
      <c r="A180" s="111" t="s">
        <v>133</v>
      </c>
      <c r="B180" s="112" t="s">
        <v>137</v>
      </c>
      <c r="C180" s="99">
        <f t="shared" ref="C180:N189" si="557">SUMIFS(INDEX($A$10:$N$151,,MATCH(C$159,$A$10:$N$10,0)),$A$10:$A$151,$B180,$B$10:$B$151,$B$157)</f>
        <v>3.7765402018795684E-2</v>
      </c>
      <c r="D180" s="99">
        <f t="shared" si="557"/>
        <v>4.2028482111844394E-2</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x14ac:dyDescent="0.3">
      <c r="A181" s="111" t="s">
        <v>133</v>
      </c>
      <c r="B181" s="112" t="s">
        <v>164</v>
      </c>
      <c r="C181" s="99">
        <f t="shared" si="557"/>
        <v>2.7708592777085927E-2</v>
      </c>
      <c r="D181" s="99">
        <f t="shared" si="557"/>
        <v>2.4961479198767334E-2</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x14ac:dyDescent="0.3">
      <c r="A182" s="111" t="s">
        <v>133</v>
      </c>
      <c r="B182" s="112" t="s">
        <v>167</v>
      </c>
      <c r="C182" s="99">
        <f t="shared" si="557"/>
        <v>1.8813314037626629E-2</v>
      </c>
      <c r="D182" s="99">
        <f t="shared" si="557"/>
        <v>1.9203210088850675E-2</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x14ac:dyDescent="0.3">
      <c r="A183" s="111" t="s">
        <v>133</v>
      </c>
      <c r="B183" s="112" t="s">
        <v>241</v>
      </c>
      <c r="C183" s="99">
        <f t="shared" si="557"/>
        <v>1.1295681063122924E-2</v>
      </c>
      <c r="D183" s="99">
        <f t="shared" si="557"/>
        <v>1.1917898918561024E-2</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x14ac:dyDescent="0.3">
      <c r="A184" s="111" t="s">
        <v>133</v>
      </c>
      <c r="B184" s="102" t="s">
        <v>221</v>
      </c>
      <c r="C184" s="99">
        <f t="shared" si="557"/>
        <v>1.6082474226804123E-2</v>
      </c>
      <c r="D184" s="99">
        <f t="shared" si="557"/>
        <v>1.5905383360522024E-2</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x14ac:dyDescent="0.3">
      <c r="A185" s="111" t="s">
        <v>133</v>
      </c>
      <c r="B185" s="112" t="s">
        <v>175</v>
      </c>
      <c r="C185" s="99">
        <f t="shared" si="557"/>
        <v>2.4153498871331829E-2</v>
      </c>
      <c r="D185" s="99">
        <f t="shared" si="557"/>
        <v>2.2426095820591234E-2</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x14ac:dyDescent="0.3">
      <c r="A186" s="111" t="s">
        <v>133</v>
      </c>
      <c r="B186" s="112" t="s">
        <v>244</v>
      </c>
      <c r="C186" s="99">
        <f t="shared" si="557"/>
        <v>4.4569993722536096E-2</v>
      </c>
      <c r="D186" s="99">
        <f t="shared" si="557"/>
        <v>4.3098063710181135E-2</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x14ac:dyDescent="0.3">
      <c r="A187" s="111" t="s">
        <v>126</v>
      </c>
      <c r="B187" s="112" t="s">
        <v>246</v>
      </c>
      <c r="C187" s="99">
        <f t="shared" si="557"/>
        <v>1.1971658929880283E-2</v>
      </c>
      <c r="D187" s="99">
        <f t="shared" si="557"/>
        <v>1.2895377128953771E-2</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x14ac:dyDescent="0.3">
      <c r="A188" s="111" t="s">
        <v>126</v>
      </c>
      <c r="B188" s="112" t="s">
        <v>245</v>
      </c>
      <c r="C188" s="99">
        <f t="shared" si="557"/>
        <v>3.9603960396039604E-2</v>
      </c>
      <c r="D188" s="99">
        <f t="shared" si="557"/>
        <v>3.826086956521739E-2</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x14ac:dyDescent="0.3">
      <c r="A189" s="111" t="s">
        <v>126</v>
      </c>
      <c r="B189" s="112" t="s">
        <v>185</v>
      </c>
      <c r="C189" s="99">
        <f t="shared" si="557"/>
        <v>2.0393474088291747E-2</v>
      </c>
      <c r="D189" s="99">
        <f t="shared" si="557"/>
        <v>1.7447418738049714E-2</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x14ac:dyDescent="0.3">
      <c r="A190" s="111" t="s">
        <v>126</v>
      </c>
      <c r="B190" s="112" t="s">
        <v>248</v>
      </c>
      <c r="C190" s="99">
        <f t="shared" ref="C190:N199" si="558">SUMIFS(INDEX($A$10:$N$151,,MATCH(C$159,$A$10:$N$10,0)),$A$10:$A$151,$B190,$B$10:$B$151,$B$157)</f>
        <v>2.3680823680823682E-2</v>
      </c>
      <c r="D190" s="99">
        <f t="shared" si="558"/>
        <v>2.2506393861892585E-2</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x14ac:dyDescent="0.3">
      <c r="A191" s="111" t="s">
        <v>126</v>
      </c>
      <c r="B191" s="112" t="s">
        <v>127</v>
      </c>
      <c r="C191" s="99">
        <f t="shared" si="558"/>
        <v>6.7602704108164326E-3</v>
      </c>
      <c r="D191" s="99">
        <f t="shared" si="558"/>
        <v>9.0182942540582324E-3</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x14ac:dyDescent="0.3">
      <c r="A192" s="111" t="s">
        <v>126</v>
      </c>
      <c r="B192" s="112" t="s">
        <v>135</v>
      </c>
      <c r="C192" s="99">
        <f t="shared" si="558"/>
        <v>1.5532544378698224E-2</v>
      </c>
      <c r="D192" s="99">
        <f t="shared" si="558"/>
        <v>1.4700477765527379E-2</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x14ac:dyDescent="0.3">
      <c r="A193" s="111" t="s">
        <v>130</v>
      </c>
      <c r="B193" s="112" t="s">
        <v>249</v>
      </c>
      <c r="C193" s="99">
        <f t="shared" si="558"/>
        <v>2.0129130269654388E-2</v>
      </c>
      <c r="D193" s="99">
        <f t="shared" si="558"/>
        <v>2.1148036253776436E-2</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x14ac:dyDescent="0.3">
      <c r="A194" s="111" t="s">
        <v>130</v>
      </c>
      <c r="B194" s="112" t="s">
        <v>131</v>
      </c>
      <c r="C194" s="99">
        <f t="shared" si="558"/>
        <v>4.1090555014605651E-2</v>
      </c>
      <c r="D194" s="99">
        <f t="shared" si="558"/>
        <v>3.8431677018633544E-2</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x14ac:dyDescent="0.3">
      <c r="A195" s="111" t="s">
        <v>130</v>
      </c>
      <c r="B195" s="102" t="s">
        <v>1025</v>
      </c>
      <c r="C195" s="99">
        <f t="shared" si="558"/>
        <v>3.5393818544366899E-2</v>
      </c>
      <c r="D195" s="99">
        <f t="shared" si="558"/>
        <v>3.5253227408142997E-2</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x14ac:dyDescent="0.3">
      <c r="A196" s="111" t="s">
        <v>130</v>
      </c>
      <c r="B196" s="112" t="s">
        <v>238</v>
      </c>
      <c r="C196" s="99">
        <f t="shared" si="558"/>
        <v>2.3868998057174576E-2</v>
      </c>
      <c r="D196" s="99">
        <f t="shared" si="558"/>
        <v>2.6221363510902568E-2</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x14ac:dyDescent="0.3">
      <c r="A197" s="111" t="s">
        <v>130</v>
      </c>
      <c r="B197" s="112" t="s">
        <v>144</v>
      </c>
      <c r="C197" s="99">
        <f t="shared" si="558"/>
        <v>2.7881040892193308E-2</v>
      </c>
      <c r="D197" s="99">
        <f t="shared" si="558"/>
        <v>2.8386300524529465E-2</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x14ac:dyDescent="0.3">
      <c r="A198" s="111" t="s">
        <v>130</v>
      </c>
      <c r="B198" s="112" t="s">
        <v>250</v>
      </c>
      <c r="C198" s="99">
        <f t="shared" si="558"/>
        <v>3.8048343777976723E-2</v>
      </c>
      <c r="D198" s="99">
        <f t="shared" si="558"/>
        <v>3.851261620185923E-2</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x14ac:dyDescent="0.3">
      <c r="A199" s="111" t="s">
        <v>147</v>
      </c>
      <c r="B199" s="112" t="s">
        <v>253</v>
      </c>
      <c r="C199" s="99">
        <f t="shared" si="558"/>
        <v>6.9129287598944586E-2</v>
      </c>
      <c r="D199" s="99">
        <f t="shared" si="558"/>
        <v>6.81699003670687E-2</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x14ac:dyDescent="0.3">
      <c r="A200" s="111" t="s">
        <v>147</v>
      </c>
      <c r="B200" s="112" t="s">
        <v>247</v>
      </c>
      <c r="C200" s="99">
        <f t="shared" ref="C200:N205" si="559">SUMIFS(INDEX($A$10:$N$151,,MATCH(C$159,$A$10:$N$10,0)),$A$10:$A$151,$B200,$B$10:$B$151,$B$157)</f>
        <v>4.1968162083936326E-2</v>
      </c>
      <c r="D200" s="99">
        <f t="shared" si="559"/>
        <v>4.3082814743896601E-2</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x14ac:dyDescent="0.3">
      <c r="A201" s="111" t="s">
        <v>147</v>
      </c>
      <c r="B201" s="112" t="s">
        <v>148</v>
      </c>
      <c r="C201" s="99">
        <f t="shared" si="559"/>
        <v>4.2921204356181936E-2</v>
      </c>
      <c r="D201" s="99">
        <f t="shared" si="559"/>
        <v>4.9872122762148335E-2</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x14ac:dyDescent="0.3">
      <c r="A202" s="111" t="s">
        <v>147</v>
      </c>
      <c r="B202" s="112" t="s">
        <v>242</v>
      </c>
      <c r="C202" s="99">
        <f t="shared" si="559"/>
        <v>4.0280857354028088E-2</v>
      </c>
      <c r="D202" s="99">
        <f t="shared" si="559"/>
        <v>4.8547260022066933E-2</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x14ac:dyDescent="0.3">
      <c r="A203" s="111" t="s">
        <v>147</v>
      </c>
      <c r="B203" s="112" t="s">
        <v>252</v>
      </c>
      <c r="C203" s="99">
        <f t="shared" si="559"/>
        <v>6.7019400352733682E-2</v>
      </c>
      <c r="D203" s="99">
        <f t="shared" si="559"/>
        <v>6.8391056554142918E-2</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x14ac:dyDescent="0.3">
      <c r="A204" s="111" t="s">
        <v>147</v>
      </c>
      <c r="B204" s="112" t="s">
        <v>251</v>
      </c>
      <c r="C204" s="99">
        <f t="shared" si="559"/>
        <v>3.2688172043010756E-2</v>
      </c>
      <c r="D204" s="99">
        <f t="shared" si="559"/>
        <v>3.3233915636983385E-2</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x14ac:dyDescent="0.3">
      <c r="A205" s="111" t="s">
        <v>147</v>
      </c>
      <c r="B205" s="113" t="s">
        <v>243</v>
      </c>
      <c r="C205" s="99">
        <f t="shared" si="559"/>
        <v>2.3656776263031275E-2</v>
      </c>
      <c r="D205" s="99">
        <f t="shared" si="559"/>
        <v>2.5999999999999999E-2</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6" x14ac:dyDescent="0.3">
      <c r="E209"/>
      <c r="F209"/>
    </row>
    <row r="210" spans="1:16" x14ac:dyDescent="0.3">
      <c r="E210"/>
      <c r="F210"/>
    </row>
    <row r="211" spans="1:16" x14ac:dyDescent="0.3">
      <c r="E211"/>
      <c r="F211"/>
    </row>
    <row r="212" spans="1:16" x14ac:dyDescent="0.3">
      <c r="E212"/>
      <c r="F212"/>
    </row>
    <row r="215" spans="1:16" x14ac:dyDescent="0.3">
      <c r="A215" s="20" t="s">
        <v>485</v>
      </c>
    </row>
    <row r="217" spans="1:16"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6" x14ac:dyDescent="0.3">
      <c r="A218" s="92"/>
      <c r="B218" s="86"/>
      <c r="C218" s="80" t="s">
        <v>379</v>
      </c>
      <c r="D218" s="81"/>
      <c r="E218" s="81"/>
      <c r="F218" s="81"/>
      <c r="G218" s="81"/>
      <c r="H218" s="81"/>
      <c r="I218" s="81"/>
      <c r="J218" s="81"/>
      <c r="K218" s="81"/>
      <c r="L218" s="81"/>
      <c r="M218" s="81"/>
      <c r="N218" s="81"/>
    </row>
    <row r="219" spans="1:16" x14ac:dyDescent="0.3">
      <c r="A219" s="93"/>
      <c r="B219" s="87" t="s">
        <v>316</v>
      </c>
      <c r="C219" s="82" t="str">
        <f>$C$3</f>
        <v>{DR-00} Total Diabetes Register</v>
      </c>
      <c r="D219" s="82" t="str">
        <f t="shared" ref="D219:N219" si="560">$C$3</f>
        <v>{DR-00} Total Diabetes Register</v>
      </c>
      <c r="E219" s="82" t="str">
        <f t="shared" si="560"/>
        <v>{DR-00} Total Diabetes Register</v>
      </c>
      <c r="F219" s="82" t="str">
        <f t="shared" si="560"/>
        <v>{DR-00} Total Diabetes Register</v>
      </c>
      <c r="G219" s="82" t="str">
        <f t="shared" si="560"/>
        <v>{DR-00} Total Diabetes Register</v>
      </c>
      <c r="H219" s="82" t="str">
        <f t="shared" si="560"/>
        <v>{DR-00} Total Diabetes Register</v>
      </c>
      <c r="I219" s="82" t="str">
        <f t="shared" si="560"/>
        <v>{DR-00} Total Diabetes Register</v>
      </c>
      <c r="J219" s="82" t="str">
        <f t="shared" si="560"/>
        <v>{DR-00} Total Diabetes Register</v>
      </c>
      <c r="K219" s="82" t="str">
        <f t="shared" si="560"/>
        <v>{DR-00} Total Diabetes Register</v>
      </c>
      <c r="L219" s="82" t="str">
        <f t="shared" si="560"/>
        <v>{DR-00} Total Diabetes Register</v>
      </c>
      <c r="M219" s="82" t="str">
        <f t="shared" si="560"/>
        <v>{DR-00} Total Diabetes Register</v>
      </c>
      <c r="N219" s="82" t="str">
        <f t="shared" si="560"/>
        <v>{DR-00} Total Diabetes Register</v>
      </c>
    </row>
    <row r="220" spans="1:16" x14ac:dyDescent="0.3">
      <c r="A220" s="93"/>
      <c r="B220" s="87" t="s">
        <v>315</v>
      </c>
      <c r="C220" s="82" t="str">
        <f t="shared" ref="C220:N220" si="561">$B$3</f>
        <v>{FR-03} All Diabetes - Moderate Foot Risk Recorded (15m)</v>
      </c>
      <c r="D220" s="82" t="str">
        <f t="shared" si="561"/>
        <v>{FR-03} All Diabetes - Moderate Foot Risk Recorded (15m)</v>
      </c>
      <c r="E220" s="82" t="str">
        <f t="shared" si="561"/>
        <v>{FR-03} All Diabetes - Moderate Foot Risk Recorded (15m)</v>
      </c>
      <c r="F220" s="82" t="str">
        <f t="shared" si="561"/>
        <v>{FR-03} All Diabetes - Moderate Foot Risk Recorded (15m)</v>
      </c>
      <c r="G220" s="82" t="str">
        <f t="shared" si="561"/>
        <v>{FR-03} All Diabetes - Moderate Foot Risk Recorded (15m)</v>
      </c>
      <c r="H220" s="82" t="str">
        <f t="shared" si="561"/>
        <v>{FR-03} All Diabetes - Moderate Foot Risk Recorded (15m)</v>
      </c>
      <c r="I220" s="82" t="str">
        <f t="shared" si="561"/>
        <v>{FR-03} All Diabetes - Moderate Foot Risk Recorded (15m)</v>
      </c>
      <c r="J220" s="82" t="str">
        <f t="shared" si="561"/>
        <v>{FR-03} All Diabetes - Moderate Foot Risk Recorded (15m)</v>
      </c>
      <c r="K220" s="82" t="str">
        <f t="shared" si="561"/>
        <v>{FR-03} All Diabetes - Moderate Foot Risk Recorded (15m)</v>
      </c>
      <c r="L220" s="82" t="str">
        <f t="shared" si="561"/>
        <v>{FR-03} All Diabetes - Moderate Foot Risk Recorded (15m)</v>
      </c>
      <c r="M220" s="82" t="str">
        <f t="shared" si="561"/>
        <v>{FR-03} All Diabetes - Moderate Foot Risk Recorded (15m)</v>
      </c>
      <c r="N220" s="82" t="str">
        <f t="shared" si="561"/>
        <v>{FR-03} All Diabetes - Moderate Foot Risk Recorded (15m)</v>
      </c>
    </row>
    <row r="221" spans="1:16"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6" x14ac:dyDescent="0.3">
      <c r="A222" s="94" t="s">
        <v>116</v>
      </c>
      <c r="B222" s="88" t="s">
        <v>316</v>
      </c>
      <c r="C222" s="85">
        <f>SUMIFS(INDEX(Diabetes_Full[#All],,MATCH(C$219,Diabetes_Full[#Headers],0)),Data!$A$1:$A$519,$A222,Data!$GT$1:$GT$519,C$221)</f>
        <v>15395</v>
      </c>
      <c r="D222" s="85">
        <f>SUMIFS(INDEX(Diabetes_Full[#All],,MATCH(D$219,Diabetes_Full[#Headers],0)),Data!$A$1:$A$519,$A222,Data!$GT$1:$GT$519,D$221)</f>
        <v>15515</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c r="O222" s="350"/>
      <c r="P222" s="350"/>
    </row>
    <row r="223" spans="1:16" x14ac:dyDescent="0.3">
      <c r="A223" s="94" t="s">
        <v>116</v>
      </c>
      <c r="B223" s="88" t="s">
        <v>315</v>
      </c>
      <c r="C223" s="85">
        <f>SUMIFS(INDEX(Diabetes_Full[#All],,MATCH(C$220,Diabetes_Full[#Headers],0)),Data!$A$1:$A$519,$A223,Data!$GT$1:$GT$519,C$221)</f>
        <v>493</v>
      </c>
      <c r="D223" s="85">
        <f>SUMIFS(INDEX(Diabetes_Full[#All],,MATCH(D$220,Diabetes_Full[#Headers],0)),Data!$A$1:$A$519,$A223,Data!$GT$1:$GT$519,D$221)</f>
        <v>512</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c r="O223" s="350"/>
      <c r="P223" s="350"/>
    </row>
    <row r="224" spans="1:16" x14ac:dyDescent="0.3">
      <c r="A224" s="95" t="s">
        <v>116</v>
      </c>
      <c r="B224" s="89" t="s">
        <v>384</v>
      </c>
      <c r="C224" s="96">
        <f t="shared" ref="C224" si="562">IF(C222,C223/C222,NA())</f>
        <v>3.2023384215654434E-2</v>
      </c>
      <c r="D224" s="96">
        <f t="shared" ref="D224" si="563">IF(D222,D223/D222,NA())</f>
        <v>3.3000322268772156E-2</v>
      </c>
      <c r="E224" s="96" t="e">
        <f t="shared" ref="E224" si="564">IF(E222,E223/E222,NA())</f>
        <v>#N/A</v>
      </c>
      <c r="F224" s="96" t="e">
        <f t="shared" ref="F224" si="565">IF(F222,F223/F222,NA())</f>
        <v>#N/A</v>
      </c>
      <c r="G224" s="96" t="e">
        <f t="shared" ref="G224" si="566">IF(G222,G223/G222,NA())</f>
        <v>#N/A</v>
      </c>
      <c r="H224" s="96" t="e">
        <f t="shared" ref="H224" si="567">IF(H222,H223/H222,NA())</f>
        <v>#N/A</v>
      </c>
      <c r="I224" s="96" t="e">
        <f t="shared" ref="I224" si="568">IF(I222,I223/I222,NA())</f>
        <v>#N/A</v>
      </c>
      <c r="J224" s="96" t="e">
        <f t="shared" ref="J224" si="569">IF(J222,J223/J222,NA())</f>
        <v>#N/A</v>
      </c>
      <c r="K224" s="96" t="e">
        <f t="shared" ref="K224" si="570">IF(K222,K223/K222,NA())</f>
        <v>#N/A</v>
      </c>
      <c r="L224" s="96" t="e">
        <f t="shared" ref="L224" si="571">IF(L222,L223/L222,NA())</f>
        <v>#N/A</v>
      </c>
      <c r="M224" s="96" t="e">
        <f t="shared" ref="M224" si="572">IF(M222,M223/M222,NA())</f>
        <v>#N/A</v>
      </c>
      <c r="N224" s="96" t="e">
        <f t="shared" ref="N224" si="573">IF(N222,N223/N222,NA())</f>
        <v>#N/A</v>
      </c>
      <c r="O224" s="351"/>
      <c r="P224" s="351"/>
    </row>
    <row r="225" spans="1:16" x14ac:dyDescent="0.3">
      <c r="A225" s="94" t="s">
        <v>138</v>
      </c>
      <c r="B225" s="88" t="s">
        <v>316</v>
      </c>
      <c r="C225" s="85">
        <f>SUMIFS(INDEX(Diabetes_Full[#All],,MATCH(C$219,Diabetes_Full[#Headers],0)),Data!$A$1:$A$519,$A225,Data!$GT$1:$GT$519,C$221)</f>
        <v>16307</v>
      </c>
      <c r="D225" s="85">
        <f>SUMIFS(INDEX(Diabetes_Full[#All],,MATCH(D$219,Diabetes_Full[#Headers],0)),Data!$A$1:$A$519,$A225,Data!$GT$1:$GT$519,D$221)</f>
        <v>16375</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c r="O225" s="350"/>
      <c r="P225" s="350"/>
    </row>
    <row r="226" spans="1:16" x14ac:dyDescent="0.3">
      <c r="A226" s="94" t="s">
        <v>138</v>
      </c>
      <c r="B226" s="88" t="s">
        <v>315</v>
      </c>
      <c r="C226" s="85">
        <f>SUMIFS(INDEX(Diabetes_Full[#All],,MATCH(C$220,Diabetes_Full[#Headers],0)),Data!$A$1:$A$519,$A226,Data!$GT$1:$GT$519,C$221)</f>
        <v>754</v>
      </c>
      <c r="D226" s="85">
        <f>SUMIFS(INDEX(Diabetes_Full[#All],,MATCH(D$220,Diabetes_Full[#Headers],0)),Data!$A$1:$A$519,$A226,Data!$GT$1:$GT$519,D$221)</f>
        <v>784</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c r="O226" s="350"/>
      <c r="P226" s="350"/>
    </row>
    <row r="227" spans="1:16" x14ac:dyDescent="0.3">
      <c r="A227" s="95" t="s">
        <v>138</v>
      </c>
      <c r="B227" s="89" t="s">
        <v>384</v>
      </c>
      <c r="C227" s="96">
        <f t="shared" ref="C227" si="574">IF(C225,C226/C225,NA())</f>
        <v>4.6237811982584164E-2</v>
      </c>
      <c r="D227" s="96">
        <f t="shared" ref="D227" si="575">IF(D225,D226/D225,NA())</f>
        <v>4.7877862595419846E-2</v>
      </c>
      <c r="E227" s="96" t="e">
        <f t="shared" ref="E227" si="576">IF(E225,E226/E225,NA())</f>
        <v>#N/A</v>
      </c>
      <c r="F227" s="96" t="e">
        <f t="shared" ref="F227" si="577">IF(F225,F226/F225,NA())</f>
        <v>#N/A</v>
      </c>
      <c r="G227" s="96" t="e">
        <f t="shared" ref="G227" si="578">IF(G225,G226/G225,NA())</f>
        <v>#N/A</v>
      </c>
      <c r="H227" s="96" t="e">
        <f t="shared" ref="H227" si="579">IF(H225,H226/H225,NA())</f>
        <v>#N/A</v>
      </c>
      <c r="I227" s="96" t="e">
        <f t="shared" ref="I227" si="580">IF(I225,I226/I225,NA())</f>
        <v>#N/A</v>
      </c>
      <c r="J227" s="96" t="e">
        <f t="shared" ref="J227" si="581">IF(J225,J226/J225,NA())</f>
        <v>#N/A</v>
      </c>
      <c r="K227" s="96" t="e">
        <f t="shared" ref="K227" si="582">IF(K225,K226/K225,NA())</f>
        <v>#N/A</v>
      </c>
      <c r="L227" s="96" t="e">
        <f t="shared" ref="L227" si="583">IF(L225,L226/L225,NA())</f>
        <v>#N/A</v>
      </c>
      <c r="M227" s="96" t="e">
        <f t="shared" ref="M227" si="584">IF(M225,M226/M225,NA())</f>
        <v>#N/A</v>
      </c>
      <c r="N227" s="96" t="e">
        <f t="shared" ref="N227" si="585">IF(N225,N226/N225,NA())</f>
        <v>#N/A</v>
      </c>
      <c r="O227" s="351"/>
      <c r="P227" s="351"/>
    </row>
    <row r="228" spans="1:16" x14ac:dyDescent="0.3">
      <c r="A228" s="94" t="s">
        <v>232</v>
      </c>
      <c r="B228" s="88" t="s">
        <v>316</v>
      </c>
      <c r="C228" s="85">
        <f>SUMIFS(INDEX(Diabetes_Full[#All],,MATCH(C$219,Diabetes_Full[#Headers],0)),Data!$A$1:$A$519,$A228,Data!$GT$1:$GT$519,C$221)</f>
        <v>17658</v>
      </c>
      <c r="D228" s="85">
        <f>SUMIFS(INDEX(Diabetes_Full[#All],,MATCH(D$219,Diabetes_Full[#Headers],0)),Data!$A$1:$A$519,$A228,Data!$GT$1:$GT$519,D$221)</f>
        <v>17710</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c r="O228" s="350"/>
      <c r="P228" s="350"/>
    </row>
    <row r="229" spans="1:16" x14ac:dyDescent="0.3">
      <c r="A229" s="94" t="s">
        <v>232</v>
      </c>
      <c r="B229" s="88" t="s">
        <v>315</v>
      </c>
      <c r="C229" s="85">
        <f>SUMIFS(INDEX(Diabetes_Full[#All],,MATCH(C$220,Diabetes_Full[#Headers],0)),Data!$A$1:$A$519,$A229,Data!$GT$1:$GT$519,C$221)</f>
        <v>593</v>
      </c>
      <c r="D229" s="85">
        <f>SUMIFS(INDEX(Diabetes_Full[#All],,MATCH(D$220,Diabetes_Full[#Headers],0)),Data!$A$1:$A$519,$A229,Data!$GT$1:$GT$519,D$221)</f>
        <v>602</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c r="O229" s="350"/>
      <c r="P229" s="350"/>
    </row>
    <row r="230" spans="1:16" x14ac:dyDescent="0.3">
      <c r="A230" s="95" t="s">
        <v>232</v>
      </c>
      <c r="B230" s="89" t="s">
        <v>384</v>
      </c>
      <c r="C230" s="96">
        <f t="shared" ref="C230" si="586">IF(C228,C229/C228,NA())</f>
        <v>3.3582512175784347E-2</v>
      </c>
      <c r="D230" s="96">
        <f t="shared" ref="D230" si="587">IF(D228,D229/D228,NA())</f>
        <v>3.3992094861660077E-2</v>
      </c>
      <c r="E230" s="96" t="e">
        <f t="shared" ref="E230" si="588">IF(E228,E229/E228,NA())</f>
        <v>#N/A</v>
      </c>
      <c r="F230" s="96" t="e">
        <f t="shared" ref="F230" si="589">IF(F228,F229/F228,NA())</f>
        <v>#N/A</v>
      </c>
      <c r="G230" s="96" t="e">
        <f t="shared" ref="G230" si="590">IF(G228,G229/G228,NA())</f>
        <v>#N/A</v>
      </c>
      <c r="H230" s="96" t="e">
        <f t="shared" ref="H230" si="591">IF(H228,H229/H228,NA())</f>
        <v>#N/A</v>
      </c>
      <c r="I230" s="96" t="e">
        <f t="shared" ref="I230" si="592">IF(I228,I229/I228,NA())</f>
        <v>#N/A</v>
      </c>
      <c r="J230" s="96" t="e">
        <f t="shared" ref="J230" si="593">IF(J228,J229/J228,NA())</f>
        <v>#N/A</v>
      </c>
      <c r="K230" s="96" t="e">
        <f t="shared" ref="K230" si="594">IF(K228,K229/K228,NA())</f>
        <v>#N/A</v>
      </c>
      <c r="L230" s="96" t="e">
        <f t="shared" ref="L230" si="595">IF(L228,L229/L228,NA())</f>
        <v>#N/A</v>
      </c>
      <c r="M230" s="96" t="e">
        <f t="shared" ref="M230" si="596">IF(M228,M229/M228,NA())</f>
        <v>#N/A</v>
      </c>
      <c r="N230" s="96" t="e">
        <f t="shared" ref="N230" si="597">IF(N228,N229/N228,NA())</f>
        <v>#N/A</v>
      </c>
      <c r="O230" s="351"/>
      <c r="P230" s="351"/>
    </row>
    <row r="231" spans="1:16" x14ac:dyDescent="0.3">
      <c r="A231" s="94" t="s">
        <v>133</v>
      </c>
      <c r="B231" s="88" t="s">
        <v>316</v>
      </c>
      <c r="C231" s="85">
        <f>SUMIFS(INDEX(Diabetes_Full[#All],,MATCH(C$219,Diabetes_Full[#Headers],0)),Data!$A$1:$A$519,$A231,Data!$GT$1:$GT$519,C$221)</f>
        <v>32139</v>
      </c>
      <c r="D231" s="85">
        <f>SUMIFS(INDEX(Diabetes_Full[#All],,MATCH(D$219,Diabetes_Full[#Headers],0)),Data!$A$1:$A$519,$A231,Data!$GT$1:$GT$519,D$221)</f>
        <v>31804</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c r="O231" s="350"/>
      <c r="P231" s="350"/>
    </row>
    <row r="232" spans="1:16" x14ac:dyDescent="0.3">
      <c r="A232" s="94" t="s">
        <v>133</v>
      </c>
      <c r="B232" s="88" t="s">
        <v>315</v>
      </c>
      <c r="C232" s="85">
        <f>SUMIFS(INDEX(Diabetes_Full[#All],,MATCH(C$220,Diabetes_Full[#Headers],0)),Data!$A$1:$A$519,$A232,Data!$GT$1:$GT$519,C$221)</f>
        <v>837</v>
      </c>
      <c r="D232" s="85">
        <f>SUMIFS(INDEX(Diabetes_Full[#All],,MATCH(D$220,Diabetes_Full[#Headers],0)),Data!$A$1:$A$519,$A232,Data!$GT$1:$GT$519,D$221)</f>
        <v>834</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c r="O232" s="350"/>
      <c r="P232" s="350"/>
    </row>
    <row r="233" spans="1:16" x14ac:dyDescent="0.3">
      <c r="A233" s="95" t="s">
        <v>133</v>
      </c>
      <c r="B233" s="89" t="s">
        <v>384</v>
      </c>
      <c r="C233" s="96">
        <f>IF(C231,C232/C231,NA())</f>
        <v>2.6043125175021001E-2</v>
      </c>
      <c r="D233" s="96">
        <f t="shared" ref="D233:N233" si="598">IF(D231,D232/D231,NA())</f>
        <v>2.6223116589108288E-2</v>
      </c>
      <c r="E233" s="96" t="e">
        <f t="shared" si="598"/>
        <v>#N/A</v>
      </c>
      <c r="F233" s="96" t="e">
        <f t="shared" si="598"/>
        <v>#N/A</v>
      </c>
      <c r="G233" s="96" t="e">
        <f t="shared" si="598"/>
        <v>#N/A</v>
      </c>
      <c r="H233" s="96" t="e">
        <f t="shared" si="598"/>
        <v>#N/A</v>
      </c>
      <c r="I233" s="96" t="e">
        <f t="shared" si="598"/>
        <v>#N/A</v>
      </c>
      <c r="J233" s="96" t="e">
        <f t="shared" si="598"/>
        <v>#N/A</v>
      </c>
      <c r="K233" s="96" t="e">
        <f t="shared" si="598"/>
        <v>#N/A</v>
      </c>
      <c r="L233" s="96" t="e">
        <f t="shared" si="598"/>
        <v>#N/A</v>
      </c>
      <c r="M233" s="96" t="e">
        <f t="shared" si="598"/>
        <v>#N/A</v>
      </c>
      <c r="N233" s="96" t="e">
        <f t="shared" si="598"/>
        <v>#N/A</v>
      </c>
      <c r="O233" s="351"/>
      <c r="P233" s="351"/>
    </row>
    <row r="234" spans="1:16" x14ac:dyDescent="0.3">
      <c r="A234" s="94" t="s">
        <v>126</v>
      </c>
      <c r="B234" s="88" t="s">
        <v>316</v>
      </c>
      <c r="C234" s="85">
        <f>SUMIFS(INDEX(Diabetes_Full[#All],,MATCH(C$219,Diabetes_Full[#Headers],0)),Data!$A$1:$A$519,$A234,Data!$GT$1:$GT$519,C$221)</f>
        <v>22130</v>
      </c>
      <c r="D234" s="85">
        <f>SUMIFS(INDEX(Diabetes_Full[#All],,MATCH(D$219,Diabetes_Full[#Headers],0)),Data!$A$1:$A$519,$A234,Data!$GT$1:$GT$519,D$221)</f>
        <v>22256</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c r="O234" s="350"/>
      <c r="P234" s="350"/>
    </row>
    <row r="235" spans="1:16" x14ac:dyDescent="0.3">
      <c r="A235" s="94" t="s">
        <v>126</v>
      </c>
      <c r="B235" s="88" t="s">
        <v>315</v>
      </c>
      <c r="C235" s="85">
        <f>SUMIFS(INDEX(Diabetes_Full[#All],,MATCH(C$220,Diabetes_Full[#Headers],0)),Data!$A$1:$A$519,$A235,Data!$GT$1:$GT$519,C$221)</f>
        <v>430</v>
      </c>
      <c r="D235" s="85">
        <f>SUMIFS(INDEX(Diabetes_Full[#All],,MATCH(D$220,Diabetes_Full[#Headers],0)),Data!$A$1:$A$519,$A235,Data!$GT$1:$GT$519,D$221)</f>
        <v>421</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c r="O235" s="350"/>
      <c r="P235" s="350"/>
    </row>
    <row r="236" spans="1:16" x14ac:dyDescent="0.3">
      <c r="A236" s="95" t="s">
        <v>126</v>
      </c>
      <c r="B236" s="89" t="s">
        <v>384</v>
      </c>
      <c r="C236" s="96">
        <f t="shared" ref="C236" si="599">IF(C234,C235/C234,NA())</f>
        <v>1.9430637144148215E-2</v>
      </c>
      <c r="D236" s="96">
        <f t="shared" ref="D236" si="600">IF(D234,D235/D234,NA())</f>
        <v>1.8916247304097772E-2</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c r="O236" s="351"/>
      <c r="P236" s="351"/>
    </row>
    <row r="237" spans="1:16" x14ac:dyDescent="0.3">
      <c r="A237" s="94" t="s">
        <v>130</v>
      </c>
      <c r="B237" s="88" t="s">
        <v>316</v>
      </c>
      <c r="C237" s="85">
        <f>SUMIFS(INDEX(Diabetes_Full[#All],,MATCH(C$219,Diabetes_Full[#Headers],0)),Data!$A$1:$A$519,$A237,Data!$GT$1:$GT$519,C$221)</f>
        <v>21104</v>
      </c>
      <c r="D237" s="85">
        <f>SUMIFS(INDEX(Diabetes_Full[#All],,MATCH(D$219,Diabetes_Full[#Headers],0)),Data!$A$1:$A$519,$A237,Data!$GT$1:$GT$519,D$221)</f>
        <v>21232</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c r="O237" s="350"/>
      <c r="P237" s="350"/>
    </row>
    <row r="238" spans="1:16" x14ac:dyDescent="0.3">
      <c r="A238" s="94" t="s">
        <v>130</v>
      </c>
      <c r="B238" s="88" t="s">
        <v>315</v>
      </c>
      <c r="C238" s="85">
        <f>SUMIFS(INDEX(Diabetes_Full[#All],,MATCH(C$220,Diabetes_Full[#Headers],0)),Data!$A$1:$A$519,$A238,Data!$GT$1:$GT$519,C$221)</f>
        <v>666</v>
      </c>
      <c r="D238" s="85">
        <f>SUMIFS(INDEX(Diabetes_Full[#All],,MATCH(D$220,Diabetes_Full[#Headers],0)),Data!$A$1:$A$519,$A238,Data!$GT$1:$GT$519,D$221)</f>
        <v>678</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c r="O238" s="350"/>
      <c r="P238" s="350"/>
    </row>
    <row r="239" spans="1:16" x14ac:dyDescent="0.3">
      <c r="A239" s="95" t="s">
        <v>130</v>
      </c>
      <c r="B239" s="89" t="s">
        <v>384</v>
      </c>
      <c r="C239" s="96">
        <f t="shared" ref="C239" si="611">IF(C237,C238/C237,NA())</f>
        <v>3.1557998483699772E-2</v>
      </c>
      <c r="D239" s="96">
        <f t="shared" ref="D239" si="612">IF(D237,D238/D237,NA())</f>
        <v>3.193293142426526E-2</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c r="O239" s="351"/>
      <c r="P239" s="351"/>
    </row>
    <row r="240" spans="1:16" x14ac:dyDescent="0.3">
      <c r="A240" s="94" t="s">
        <v>147</v>
      </c>
      <c r="B240" s="88" t="s">
        <v>316</v>
      </c>
      <c r="C240" s="85">
        <f>SUMIFS(INDEX(Diabetes_Full[#All],,MATCH(C$219,Diabetes_Full[#Headers],0)),Data!$A$1:$A$519,$A240,Data!$GT$1:$GT$519,C$221)</f>
        <v>15322</v>
      </c>
      <c r="D240" s="85">
        <f>SUMIFS(INDEX(Diabetes_Full[#All],,MATCH(D$219,Diabetes_Full[#Headers],0)),Data!$A$1:$A$519,$A240,Data!$GT$1:$GT$519,D$221)</f>
        <v>15407</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c r="O240" s="350"/>
      <c r="P240" s="350"/>
    </row>
    <row r="241" spans="1:16" x14ac:dyDescent="0.3">
      <c r="A241" s="94" t="s">
        <v>147</v>
      </c>
      <c r="B241" s="88" t="s">
        <v>315</v>
      </c>
      <c r="C241" s="85">
        <f>SUMIFS(INDEX(Diabetes_Full[#All],,MATCH(C$220,Diabetes_Full[#Headers],0)),Data!$A$1:$A$519,$A241,Data!$GT$1:$GT$519,C$221)</f>
        <v>681</v>
      </c>
      <c r="D241" s="85">
        <f>SUMIFS(INDEX(Diabetes_Full[#All],,MATCH(D$220,Diabetes_Full[#Headers],0)),Data!$A$1:$A$519,$A241,Data!$GT$1:$GT$519,D$221)</f>
        <v>729</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c r="O241" s="350"/>
      <c r="P241" s="350"/>
    </row>
    <row r="242" spans="1:16" x14ac:dyDescent="0.3">
      <c r="A242" s="114" t="s">
        <v>147</v>
      </c>
      <c r="B242" s="115" t="s">
        <v>384</v>
      </c>
      <c r="C242" s="96">
        <f t="shared" ref="C242" si="623">IF(C240,C241/C240,NA())</f>
        <v>4.4445894791802637E-2</v>
      </c>
      <c r="D242" s="96">
        <f t="shared" ref="D242" si="624">IF(D240,D241/D240,NA())</f>
        <v>4.731615499448303E-2</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c r="O242" s="351"/>
      <c r="P242" s="351"/>
    </row>
    <row r="243" spans="1:16" x14ac:dyDescent="0.3">
      <c r="O243" s="139"/>
      <c r="P243" s="139"/>
    </row>
    <row r="247" spans="1:16" x14ac:dyDescent="0.3">
      <c r="A247" s="20" t="s">
        <v>402</v>
      </c>
      <c r="B247" s="20" t="s">
        <v>384</v>
      </c>
      <c r="C247" s="20"/>
      <c r="D247" s="20"/>
      <c r="E247" s="100"/>
      <c r="F247" s="101"/>
      <c r="G247" s="20"/>
      <c r="H247" s="20"/>
      <c r="I247" s="20"/>
      <c r="J247" s="20"/>
      <c r="K247" s="20"/>
      <c r="L247" s="20"/>
      <c r="M247" s="20"/>
    </row>
    <row r="249" spans="1:16"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6" x14ac:dyDescent="0.3">
      <c r="A250" s="94" t="s">
        <v>116</v>
      </c>
      <c r="B250" s="99">
        <f t="shared" ref="B250:M256" si="635">SUMIFS(INDEX($A$221:$N$242,,MATCH(B$249,$A$221:$N$221,0)),$A$221:$A$242,$A250,$B$221:$B$242,$B$247)</f>
        <v>3.2023384215654434E-2</v>
      </c>
      <c r="C250" s="99">
        <f t="shared" si="635"/>
        <v>3.3000322268772156E-2</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6" x14ac:dyDescent="0.3">
      <c r="A251" s="94" t="s">
        <v>138</v>
      </c>
      <c r="B251" s="99">
        <f t="shared" si="635"/>
        <v>4.6237811982584164E-2</v>
      </c>
      <c r="C251" s="99">
        <f t="shared" si="635"/>
        <v>4.7877862595419846E-2</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6" x14ac:dyDescent="0.3">
      <c r="A252" s="94" t="s">
        <v>232</v>
      </c>
      <c r="B252" s="99">
        <f t="shared" si="635"/>
        <v>3.3582512175784347E-2</v>
      </c>
      <c r="C252" s="99">
        <f t="shared" si="635"/>
        <v>3.3992094861660077E-2</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6" x14ac:dyDescent="0.3">
      <c r="A253" s="94" t="s">
        <v>133</v>
      </c>
      <c r="B253" s="99">
        <f t="shared" si="635"/>
        <v>2.6043125175021001E-2</v>
      </c>
      <c r="C253" s="99">
        <f t="shared" si="635"/>
        <v>2.6223116589108288E-2</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6" x14ac:dyDescent="0.3">
      <c r="A254" s="94" t="s">
        <v>126</v>
      </c>
      <c r="B254" s="99">
        <f t="shared" si="635"/>
        <v>1.9430637144148215E-2</v>
      </c>
      <c r="C254" s="99">
        <f t="shared" si="635"/>
        <v>1.8916247304097772E-2</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6" x14ac:dyDescent="0.3">
      <c r="A255" s="94" t="s">
        <v>130</v>
      </c>
      <c r="B255" s="99">
        <f t="shared" si="635"/>
        <v>3.1557998483699772E-2</v>
      </c>
      <c r="C255" s="99">
        <f t="shared" si="635"/>
        <v>3.193293142426526E-2</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6" x14ac:dyDescent="0.3">
      <c r="A256" s="102" t="s">
        <v>147</v>
      </c>
      <c r="B256" s="99">
        <f t="shared" si="635"/>
        <v>4.4445894791802637E-2</v>
      </c>
      <c r="C256" s="99">
        <f t="shared" si="635"/>
        <v>4.731615499448303E-2</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3.3331623424099226E-2</v>
      </c>
      <c r="C257" s="126">
        <f t="shared" ref="C257:M257" si="636">SUM(C250:C256)/7</f>
        <v>3.4179818576829488E-2</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honeticPr fontId="4" type="noConversion"/>
  <pageMargins left="0.7" right="0.7" top="0.75" bottom="0.75" header="0.3" footer="0.3"/>
  <pageSetup paperSize="9" orientation="portrait" r:id="rId1"/>
  <tableParts count="3">
    <tablePart r:id="rId2"/>
    <tablePart r:id="rId3"/>
    <tablePart r:id="rId4"/>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Q334"/>
  <sheetViews>
    <sheetView showGridLines="0" showRowColHeaders="0" zoomScale="90" zoomScaleNormal="90" workbookViewId="0">
      <pane xSplit="1" ySplit="20" topLeftCell="B330" activePane="bottomRight" state="frozen"/>
      <selection activeCell="GP1" sqref="GP1:GS1"/>
      <selection pane="topRight" activeCell="GP1" sqref="GP1:GS1"/>
      <selection pane="bottomLeft" activeCell="GP1" sqref="GP1:GS1"/>
      <selection pane="bottomRight" activeCell="GP1" sqref="GP1:GS1"/>
    </sheetView>
  </sheetViews>
  <sheetFormatPr defaultColWidth="9.109375" defaultRowHeight="14.4" x14ac:dyDescent="0.3"/>
  <cols>
    <col min="1" max="1" width="7.109375" customWidth="1"/>
    <col min="2" max="2" width="28.5546875" customWidth="1"/>
    <col min="3" max="3" width="42.88671875" customWidth="1"/>
    <col min="4" max="4" width="14.33203125" customWidth="1"/>
    <col min="5" max="5" width="14.33203125" style="22" customWidth="1"/>
    <col min="6" max="6" width="14.33203125" style="10" customWidth="1"/>
    <col min="7" max="7" width="14.33203125" style="22" customWidth="1"/>
    <col min="8" max="8" width="14.33203125" style="10" customWidth="1"/>
    <col min="9" max="9" width="14.33203125" style="22" customWidth="1"/>
    <col min="10" max="10" width="14.33203125" style="10" customWidth="1"/>
    <col min="11" max="11" width="14.33203125" customWidth="1"/>
    <col min="12" max="12" width="14.33203125" style="10" customWidth="1"/>
    <col min="13" max="13" width="14.33203125" customWidth="1"/>
    <col min="14" max="14" width="14.33203125" style="22" customWidth="1"/>
    <col min="15" max="15" width="14.33203125" style="10" customWidth="1"/>
    <col min="16" max="16" width="14.33203125" style="22" customWidth="1"/>
    <col min="17" max="17" width="14.33203125" style="10" customWidth="1"/>
    <col min="18" max="18" width="14.33203125" customWidth="1"/>
    <col min="19" max="19" width="14.33203125" style="10" customWidth="1"/>
    <col min="20" max="20" width="14.33203125" customWidth="1"/>
    <col min="21" max="21" width="14.33203125" style="10" customWidth="1"/>
    <col min="22" max="22" width="14.33203125" customWidth="1"/>
    <col min="23" max="23" width="14.33203125" style="22" customWidth="1"/>
    <col min="24" max="24" width="14.33203125" style="10" customWidth="1"/>
    <col min="25" max="25" width="14.109375" customWidth="1"/>
    <col min="26" max="26" width="14.109375" style="10" customWidth="1"/>
    <col min="27" max="27" width="14.109375" customWidth="1"/>
    <col min="28" max="28" width="14.109375" style="10" customWidth="1"/>
    <col min="29" max="29" width="14.109375" customWidth="1"/>
    <col min="30" max="30" width="14.109375" style="10" customWidth="1"/>
  </cols>
  <sheetData>
    <row r="1" spans="1:69" s="4" customFormat="1" ht="37.5" customHeight="1" x14ac:dyDescent="0.5">
      <c r="A1" s="358" t="s">
        <v>1072</v>
      </c>
      <c r="B1" s="358"/>
      <c r="C1" s="358"/>
      <c r="D1" s="308"/>
      <c r="E1" s="128"/>
      <c r="F1" s="256"/>
      <c r="G1" s="129"/>
      <c r="H1" s="256"/>
      <c r="I1" s="129"/>
      <c r="J1" s="256"/>
      <c r="K1" s="129"/>
      <c r="L1" s="256"/>
      <c r="M1" s="129"/>
      <c r="N1" s="129"/>
      <c r="O1" s="256"/>
      <c r="P1" s="308"/>
      <c r="Q1" s="318"/>
      <c r="R1" s="308"/>
      <c r="S1" s="8"/>
      <c r="U1" s="8"/>
      <c r="W1" s="54"/>
      <c r="X1" s="8"/>
      <c r="Y1" s="54"/>
      <c r="Z1" s="8"/>
      <c r="AA1" s="54"/>
      <c r="AB1" s="8"/>
      <c r="AC1" s="54"/>
      <c r="AD1" s="8"/>
      <c r="AE1" s="54"/>
      <c r="AG1" s="54"/>
      <c r="AI1" s="54"/>
      <c r="AK1" s="54"/>
      <c r="AM1" s="54"/>
      <c r="AO1" s="54"/>
      <c r="AQ1" s="54"/>
      <c r="AS1" s="54"/>
      <c r="AU1" s="54"/>
      <c r="AW1" s="54"/>
      <c r="AY1" s="54"/>
      <c r="BA1" s="54"/>
      <c r="BC1" s="54"/>
      <c r="BE1" s="54"/>
      <c r="BG1" s="54"/>
      <c r="BI1" s="54"/>
      <c r="BK1" s="54"/>
      <c r="BM1" s="54"/>
      <c r="BO1" s="54"/>
      <c r="BQ1" s="54"/>
    </row>
    <row r="4" spans="1:69" ht="60" customHeight="1" x14ac:dyDescent="0.3">
      <c r="B4" s="388" t="s">
        <v>355</v>
      </c>
      <c r="C4" s="388"/>
      <c r="W4"/>
    </row>
    <row r="5" spans="1:69" x14ac:dyDescent="0.3">
      <c r="W5"/>
    </row>
    <row r="6" spans="1:69" x14ac:dyDescent="0.3">
      <c r="W6"/>
    </row>
    <row r="7" spans="1:69" x14ac:dyDescent="0.3">
      <c r="W7"/>
    </row>
    <row r="8" spans="1:69" x14ac:dyDescent="0.3">
      <c r="W8"/>
    </row>
    <row r="9" spans="1:69" x14ac:dyDescent="0.3">
      <c r="W9"/>
    </row>
    <row r="10" spans="1:69" x14ac:dyDescent="0.3">
      <c r="W10"/>
    </row>
    <row r="11" spans="1:69" x14ac:dyDescent="0.3">
      <c r="W11"/>
    </row>
    <row r="12" spans="1:69" x14ac:dyDescent="0.3">
      <c r="W12"/>
    </row>
    <row r="13" spans="1:69" x14ac:dyDescent="0.3">
      <c r="W13"/>
    </row>
    <row r="14" spans="1:69" x14ac:dyDescent="0.3">
      <c r="W14"/>
    </row>
    <row r="15" spans="1:69" x14ac:dyDescent="0.3">
      <c r="E15"/>
      <c r="G15"/>
      <c r="I15"/>
      <c r="N15"/>
      <c r="P15"/>
      <c r="W15"/>
    </row>
    <row r="16" spans="1:69" x14ac:dyDescent="0.3">
      <c r="E16"/>
      <c r="G16"/>
      <c r="I16"/>
      <c r="N16"/>
      <c r="P16"/>
      <c r="W16"/>
    </row>
    <row r="17" spans="3:30" x14ac:dyDescent="0.3">
      <c r="E17"/>
      <c r="G17"/>
      <c r="I17"/>
      <c r="N17"/>
      <c r="P17"/>
      <c r="W17"/>
    </row>
    <row r="18" spans="3:30" ht="15" customHeight="1" x14ac:dyDescent="0.3">
      <c r="C18" s="389" t="s">
        <v>0</v>
      </c>
      <c r="D18" s="260" t="s">
        <v>433</v>
      </c>
      <c r="E18" s="260"/>
      <c r="F18" s="261"/>
      <c r="G18" s="260"/>
      <c r="H18" s="261"/>
      <c r="I18" s="260"/>
      <c r="J18" s="261"/>
      <c r="K18" s="260"/>
      <c r="L18" s="261"/>
      <c r="M18" s="262" t="s">
        <v>434</v>
      </c>
      <c r="N18" s="262"/>
      <c r="O18" s="263"/>
      <c r="P18" s="262"/>
      <c r="Q18" s="263"/>
      <c r="R18" s="262"/>
      <c r="S18" s="263"/>
      <c r="T18" s="262"/>
      <c r="U18" s="263"/>
      <c r="V18" s="264" t="s">
        <v>435</v>
      </c>
      <c r="W18" s="265"/>
      <c r="X18" s="266"/>
      <c r="Y18" s="267"/>
      <c r="Z18" s="268"/>
      <c r="AA18" s="267"/>
      <c r="AB18" s="268"/>
      <c r="AC18" s="267"/>
      <c r="AD18" s="268"/>
    </row>
    <row r="19" spans="3:30" ht="60" customHeight="1" x14ac:dyDescent="0.3">
      <c r="C19" s="389"/>
      <c r="D19" s="269" t="str">
        <f>RIGHT(D20,23)</f>
        <v>Total Diabetes Register</v>
      </c>
      <c r="E19" s="269" t="str">
        <f>RIGHT(E20,24)</f>
        <v>Foot Risk Recorded (15m)</v>
      </c>
      <c r="F19" s="257" t="str">
        <f>"% "&amp;E19</f>
        <v>% Foot Risk Recorded (15m)</v>
      </c>
      <c r="G19" s="269" t="str">
        <f>RIGHT(G20,29)</f>
        <v>High Foot Risk Recorded (15m)</v>
      </c>
      <c r="H19" s="257" t="str">
        <f>"% "&amp;G19</f>
        <v>% High Foot Risk Recorded (15m)</v>
      </c>
      <c r="I19" s="269" t="str">
        <f>RIGHT(I20,33)</f>
        <v>Moderate Foot Risk Recorded (15m)</v>
      </c>
      <c r="J19" s="257" t="str">
        <f>"% "&amp;I19</f>
        <v>% Moderate Foot Risk Recorded (15m)</v>
      </c>
      <c r="K19" s="269" t="str">
        <f>RIGHT(K20,28)</f>
        <v>Low Foot Risk Recorded (15m)</v>
      </c>
      <c r="L19" s="257" t="str">
        <f>"% "&amp;K19</f>
        <v>% Low Foot Risk Recorded (15m)</v>
      </c>
      <c r="M19" s="148" t="str">
        <f>RIGHT(M20,15)</f>
        <v>Type 1 Diabetes</v>
      </c>
      <c r="N19" s="270" t="str">
        <f>RIGHT(N20,24)</f>
        <v>Foot Risk Recorded (15m)</v>
      </c>
      <c r="O19" s="258" t="str">
        <f>"% "&amp;N19</f>
        <v>% Foot Risk Recorded (15m)</v>
      </c>
      <c r="P19" s="270" t="str">
        <f>RIGHT(P20,29)</f>
        <v>High Foot Risk Recorded (15m)</v>
      </c>
      <c r="Q19" s="258" t="str">
        <f>"% "&amp;P19</f>
        <v>% High Foot Risk Recorded (15m)</v>
      </c>
      <c r="R19" s="270" t="str">
        <f>RIGHT(R20,33)</f>
        <v>Moderate Foot Risk Recorded (15m)</v>
      </c>
      <c r="S19" s="258" t="str">
        <f>"% "&amp;R19</f>
        <v>% Moderate Foot Risk Recorded (15m)</v>
      </c>
      <c r="T19" s="270" t="str">
        <f>RIGHT(T20,28)</f>
        <v>Low Foot Risk Recorded (15m)</v>
      </c>
      <c r="U19" s="258" t="str">
        <f>"% "&amp;T19</f>
        <v>% Low Foot Risk Recorded (15m)</v>
      </c>
      <c r="V19" s="255" t="str">
        <f>RIGHT(V20,15)</f>
        <v>Type 2 Diabetes</v>
      </c>
      <c r="W19" s="271" t="str">
        <f>RIGHT(W20,24)</f>
        <v>Foot Risk Recorded (15m)</v>
      </c>
      <c r="X19" s="259" t="str">
        <f>"% "&amp;W19</f>
        <v>% Foot Risk Recorded (15m)</v>
      </c>
      <c r="Y19" s="271" t="str">
        <f>RIGHT(Y20,29)</f>
        <v>High Foot Risk Recorded (15m)</v>
      </c>
      <c r="Z19" s="259" t="str">
        <f>"% "&amp;Y19</f>
        <v>% High Foot Risk Recorded (15m)</v>
      </c>
      <c r="AA19" s="271" t="str">
        <f>RIGHT(AA20,33)</f>
        <v>Moderate Foot Risk Recorded (15m)</v>
      </c>
      <c r="AB19" s="259" t="str">
        <f>"% "&amp;AA19</f>
        <v>% Moderate Foot Risk Recorded (15m)</v>
      </c>
      <c r="AC19" s="271" t="str">
        <f>RIGHT(AC20,28)</f>
        <v>Low Foot Risk Recorded (15m)</v>
      </c>
      <c r="AD19" s="259" t="str">
        <f>"% "&amp;AC19</f>
        <v>% Low Foot Risk Recorded (15m)</v>
      </c>
    </row>
    <row r="20" spans="3:30" ht="30.75" hidden="1" customHeight="1" x14ac:dyDescent="0.3">
      <c r="C20" s="272" t="s">
        <v>285</v>
      </c>
      <c r="D20" s="2" t="s">
        <v>1436</v>
      </c>
      <c r="E20" s="2" t="s">
        <v>1533</v>
      </c>
      <c r="F20" s="2" t="s">
        <v>1528</v>
      </c>
      <c r="G20" s="2" t="s">
        <v>1534</v>
      </c>
      <c r="H20" s="2" t="s">
        <v>1527</v>
      </c>
      <c r="I20" s="2" t="s">
        <v>1535</v>
      </c>
      <c r="J20" s="2" t="s">
        <v>1526</v>
      </c>
      <c r="K20" s="2" t="s">
        <v>1536</v>
      </c>
      <c r="L20" s="2" t="s">
        <v>1525</v>
      </c>
      <c r="M20" s="2" t="s">
        <v>1461</v>
      </c>
      <c r="N20" s="2" t="s">
        <v>1537</v>
      </c>
      <c r="O20" s="2" t="s">
        <v>1524</v>
      </c>
      <c r="P20" s="2" t="s">
        <v>1538</v>
      </c>
      <c r="Q20" s="2" t="s">
        <v>1529</v>
      </c>
      <c r="R20" s="2" t="s">
        <v>1539</v>
      </c>
      <c r="S20" s="2" t="s">
        <v>1530</v>
      </c>
      <c r="T20" s="2" t="s">
        <v>1540</v>
      </c>
      <c r="U20" s="2" t="s">
        <v>1531</v>
      </c>
      <c r="V20" s="2" t="s">
        <v>1460</v>
      </c>
      <c r="W20" s="2" t="s">
        <v>1541</v>
      </c>
      <c r="X20" s="2" t="s">
        <v>1532</v>
      </c>
      <c r="Y20" s="2" t="s">
        <v>1542</v>
      </c>
      <c r="Z20" s="2" t="s">
        <v>1547</v>
      </c>
      <c r="AA20" s="2" t="s">
        <v>1543</v>
      </c>
      <c r="AB20" s="2" t="s">
        <v>1545</v>
      </c>
      <c r="AC20" s="2" t="s">
        <v>1544</v>
      </c>
      <c r="AD20" s="2" t="s">
        <v>1546</v>
      </c>
    </row>
    <row r="21" spans="3:30" ht="15" customHeight="1" x14ac:dyDescent="0.3">
      <c r="C21" s="2" t="s">
        <v>116</v>
      </c>
      <c r="D21" s="201">
        <v>15515</v>
      </c>
      <c r="E21" s="201">
        <v>11740</v>
      </c>
      <c r="F21" s="324">
        <v>0.75668707702223659</v>
      </c>
      <c r="G21" s="201">
        <v>81</v>
      </c>
      <c r="H21" s="324">
        <v>6.8994889267461673E-3</v>
      </c>
      <c r="I21" s="201">
        <v>512</v>
      </c>
      <c r="J21" s="324">
        <v>4.361158432708688E-2</v>
      </c>
      <c r="K21" s="201">
        <v>11104</v>
      </c>
      <c r="L21" s="324">
        <v>0.94582623509369679</v>
      </c>
      <c r="M21" s="201">
        <v>570</v>
      </c>
      <c r="N21" s="201">
        <v>321</v>
      </c>
      <c r="O21" s="324">
        <v>0.56315789473684208</v>
      </c>
      <c r="P21" s="201">
        <v>7</v>
      </c>
      <c r="Q21" s="324">
        <v>2.1806853582554516E-2</v>
      </c>
      <c r="R21" s="201">
        <v>19</v>
      </c>
      <c r="S21" s="324">
        <v>5.9190031152647975E-2</v>
      </c>
      <c r="T21" s="201">
        <v>290</v>
      </c>
      <c r="U21" s="324">
        <v>0.90342679127725856</v>
      </c>
      <c r="V21" s="201">
        <v>14637</v>
      </c>
      <c r="W21" s="201">
        <v>11245</v>
      </c>
      <c r="X21" s="324">
        <v>0.76825852292136365</v>
      </c>
      <c r="Y21" s="201">
        <v>73</v>
      </c>
      <c r="Z21" s="324">
        <v>6.4917741218319253E-3</v>
      </c>
      <c r="AA21" s="201">
        <v>490</v>
      </c>
      <c r="AB21" s="324">
        <v>4.3574922187638948E-2</v>
      </c>
      <c r="AC21" s="201">
        <v>10645</v>
      </c>
      <c r="AD21" s="324">
        <v>0.94664295242329921</v>
      </c>
    </row>
    <row r="22" spans="3:30" x14ac:dyDescent="0.3">
      <c r="C22" s="185" t="s">
        <v>117</v>
      </c>
      <c r="D22" s="201">
        <v>2552</v>
      </c>
      <c r="E22" s="201">
        <v>1864</v>
      </c>
      <c r="F22" s="324">
        <v>0.73040752351097182</v>
      </c>
      <c r="G22" s="201">
        <v>23</v>
      </c>
      <c r="H22" s="324">
        <v>1.2339055793991416E-2</v>
      </c>
      <c r="I22" s="201">
        <v>97</v>
      </c>
      <c r="J22" s="324">
        <v>5.2038626609442057E-2</v>
      </c>
      <c r="K22" s="201">
        <v>1734</v>
      </c>
      <c r="L22" s="324">
        <v>0.93025751072961371</v>
      </c>
      <c r="M22" s="201">
        <v>98</v>
      </c>
      <c r="N22" s="201">
        <v>53</v>
      </c>
      <c r="O22" s="324">
        <v>0.54081632653061229</v>
      </c>
      <c r="P22" s="201">
        <v>2</v>
      </c>
      <c r="Q22" s="324">
        <v>3.7735849056603772E-2</v>
      </c>
      <c r="R22" s="201">
        <v>4</v>
      </c>
      <c r="S22" s="324">
        <v>7.5471698113207544E-2</v>
      </c>
      <c r="T22" s="201">
        <v>46</v>
      </c>
      <c r="U22" s="324">
        <v>0.86792452830188682</v>
      </c>
      <c r="V22" s="201">
        <v>2441</v>
      </c>
      <c r="W22" s="201">
        <v>1806</v>
      </c>
      <c r="X22" s="324">
        <v>0.73986071282261368</v>
      </c>
      <c r="Y22" s="201">
        <v>21</v>
      </c>
      <c r="Z22" s="324">
        <v>1.1627906976744186E-2</v>
      </c>
      <c r="AA22" s="201">
        <v>93</v>
      </c>
      <c r="AB22" s="324">
        <v>5.1495016611295678E-2</v>
      </c>
      <c r="AC22" s="201">
        <v>1683</v>
      </c>
      <c r="AD22" s="324">
        <v>0.93189368770764125</v>
      </c>
    </row>
    <row r="23" spans="3:30" x14ac:dyDescent="0.3">
      <c r="C23" s="186" t="s">
        <v>1178</v>
      </c>
      <c r="D23" s="201">
        <v>489</v>
      </c>
      <c r="E23" s="201">
        <v>365</v>
      </c>
      <c r="F23" s="324">
        <v>0.74642126789366048</v>
      </c>
      <c r="G23" s="201">
        <v>1</v>
      </c>
      <c r="H23" s="324">
        <v>2.7397260273972603E-3</v>
      </c>
      <c r="I23" s="201">
        <v>21</v>
      </c>
      <c r="J23" s="324">
        <v>5.7534246575342465E-2</v>
      </c>
      <c r="K23" s="201">
        <v>343</v>
      </c>
      <c r="L23" s="324">
        <v>0.9397260273972603</v>
      </c>
      <c r="M23" s="201">
        <v>18</v>
      </c>
      <c r="N23" s="201">
        <v>10</v>
      </c>
      <c r="O23" s="324">
        <v>0.55555555555555558</v>
      </c>
      <c r="P23" s="201">
        <v>0</v>
      </c>
      <c r="Q23" s="324">
        <v>0</v>
      </c>
      <c r="R23" s="201">
        <v>1</v>
      </c>
      <c r="S23" s="324">
        <v>0.1</v>
      </c>
      <c r="T23" s="201">
        <v>9</v>
      </c>
      <c r="U23" s="324">
        <v>0.9</v>
      </c>
      <c r="V23" s="201">
        <v>470</v>
      </c>
      <c r="W23" s="201">
        <v>354</v>
      </c>
      <c r="X23" s="324">
        <v>0.7531914893617021</v>
      </c>
      <c r="Y23" s="201">
        <v>1</v>
      </c>
      <c r="Z23" s="324">
        <v>2.8248587570621469E-3</v>
      </c>
      <c r="AA23" s="201">
        <v>20</v>
      </c>
      <c r="AB23" s="324">
        <v>5.6497175141242938E-2</v>
      </c>
      <c r="AC23" s="201">
        <v>333</v>
      </c>
      <c r="AD23" s="324">
        <v>0.94067796610169496</v>
      </c>
    </row>
    <row r="24" spans="3:30" x14ac:dyDescent="0.3">
      <c r="C24" s="186" t="s">
        <v>1179</v>
      </c>
      <c r="D24" s="201">
        <v>352</v>
      </c>
      <c r="E24" s="201">
        <v>201</v>
      </c>
      <c r="F24" s="324">
        <v>0.57102272727272729</v>
      </c>
      <c r="G24" s="201">
        <v>1</v>
      </c>
      <c r="H24" s="324">
        <v>4.9751243781094526E-3</v>
      </c>
      <c r="I24" s="201">
        <v>4</v>
      </c>
      <c r="J24" s="324">
        <v>1.9900497512437811E-2</v>
      </c>
      <c r="K24" s="201">
        <v>196</v>
      </c>
      <c r="L24" s="324">
        <v>0.97512437810945274</v>
      </c>
      <c r="M24" s="201">
        <v>8</v>
      </c>
      <c r="N24" s="201">
        <v>3</v>
      </c>
      <c r="O24" s="324">
        <v>0.375</v>
      </c>
      <c r="P24" s="201">
        <v>0</v>
      </c>
      <c r="Q24" s="324">
        <v>0</v>
      </c>
      <c r="R24" s="201">
        <v>0</v>
      </c>
      <c r="S24" s="324">
        <v>0</v>
      </c>
      <c r="T24" s="201">
        <v>3</v>
      </c>
      <c r="U24" s="324">
        <v>1</v>
      </c>
      <c r="V24" s="201">
        <v>340</v>
      </c>
      <c r="W24" s="201">
        <v>197</v>
      </c>
      <c r="X24" s="324">
        <v>0.5794117647058824</v>
      </c>
      <c r="Y24" s="201">
        <v>1</v>
      </c>
      <c r="Z24" s="324">
        <v>5.076142131979695E-3</v>
      </c>
      <c r="AA24" s="201">
        <v>4</v>
      </c>
      <c r="AB24" s="324">
        <v>2.030456852791878E-2</v>
      </c>
      <c r="AC24" s="201">
        <v>192</v>
      </c>
      <c r="AD24" s="324">
        <v>0.97461928934010156</v>
      </c>
    </row>
    <row r="25" spans="3:30" x14ac:dyDescent="0.3">
      <c r="C25" s="186" t="s">
        <v>1180</v>
      </c>
      <c r="D25" s="201">
        <v>1711</v>
      </c>
      <c r="E25" s="201">
        <v>1298</v>
      </c>
      <c r="F25" s="324">
        <v>0.75862068965517238</v>
      </c>
      <c r="G25" s="201">
        <v>21</v>
      </c>
      <c r="H25" s="324">
        <v>1.6178736517719568E-2</v>
      </c>
      <c r="I25" s="201">
        <v>72</v>
      </c>
      <c r="J25" s="324">
        <v>5.5469953775038522E-2</v>
      </c>
      <c r="K25" s="201">
        <v>1195</v>
      </c>
      <c r="L25" s="324">
        <v>0.9206471494607088</v>
      </c>
      <c r="M25" s="201">
        <v>72</v>
      </c>
      <c r="N25" s="201">
        <v>40</v>
      </c>
      <c r="O25" s="324">
        <v>0.55555555555555558</v>
      </c>
      <c r="P25" s="201">
        <v>2</v>
      </c>
      <c r="Q25" s="324">
        <v>0.05</v>
      </c>
      <c r="R25" s="201">
        <v>3</v>
      </c>
      <c r="S25" s="324">
        <v>7.4999999999999997E-2</v>
      </c>
      <c r="T25" s="201">
        <v>34</v>
      </c>
      <c r="U25" s="324">
        <v>0.85</v>
      </c>
      <c r="V25" s="201">
        <v>1631</v>
      </c>
      <c r="W25" s="201">
        <v>1255</v>
      </c>
      <c r="X25" s="324">
        <v>0.76946658491722875</v>
      </c>
      <c r="Y25" s="201">
        <v>19</v>
      </c>
      <c r="Z25" s="324">
        <v>1.5139442231075698E-2</v>
      </c>
      <c r="AA25" s="201">
        <v>69</v>
      </c>
      <c r="AB25" s="324">
        <v>5.4980079681274899E-2</v>
      </c>
      <c r="AC25" s="201">
        <v>1158</v>
      </c>
      <c r="AD25" s="324">
        <v>0.92270916334661357</v>
      </c>
    </row>
    <row r="26" spans="3:30" x14ac:dyDescent="0.3">
      <c r="C26" s="185" t="s">
        <v>119</v>
      </c>
      <c r="D26" s="201">
        <v>2139</v>
      </c>
      <c r="E26" s="201">
        <v>1645</v>
      </c>
      <c r="F26" s="324">
        <v>0.76905095839177184</v>
      </c>
      <c r="G26" s="201">
        <v>7</v>
      </c>
      <c r="H26" s="324">
        <v>4.2553191489361703E-3</v>
      </c>
      <c r="I26" s="201">
        <v>99</v>
      </c>
      <c r="J26" s="324">
        <v>6.0182370820668692E-2</v>
      </c>
      <c r="K26" s="201">
        <v>1531</v>
      </c>
      <c r="L26" s="324">
        <v>0.93069908814589664</v>
      </c>
      <c r="M26" s="201">
        <v>80</v>
      </c>
      <c r="N26" s="201">
        <v>55</v>
      </c>
      <c r="O26" s="324">
        <v>0.6875</v>
      </c>
      <c r="P26" s="201">
        <v>1</v>
      </c>
      <c r="Q26" s="324">
        <v>1.8181818181818181E-2</v>
      </c>
      <c r="R26" s="201">
        <v>4</v>
      </c>
      <c r="S26" s="324">
        <v>7.2727272727272724E-2</v>
      </c>
      <c r="T26" s="201">
        <v>48</v>
      </c>
      <c r="U26" s="324">
        <v>0.87272727272727268</v>
      </c>
      <c r="V26" s="201">
        <v>2002</v>
      </c>
      <c r="W26" s="201">
        <v>1559</v>
      </c>
      <c r="X26" s="324">
        <v>0.77872127872127872</v>
      </c>
      <c r="Y26" s="201">
        <v>6</v>
      </c>
      <c r="Z26" s="324">
        <v>3.8486209108402822E-3</v>
      </c>
      <c r="AA26" s="201">
        <v>95</v>
      </c>
      <c r="AB26" s="324">
        <v>6.0936497754971133E-2</v>
      </c>
      <c r="AC26" s="201">
        <v>1452</v>
      </c>
      <c r="AD26" s="324">
        <v>0.93136626042334825</v>
      </c>
    </row>
    <row r="27" spans="3:30" x14ac:dyDescent="0.3">
      <c r="C27" s="186" t="s">
        <v>1181</v>
      </c>
      <c r="D27" s="201">
        <v>367</v>
      </c>
      <c r="E27" s="201">
        <v>271</v>
      </c>
      <c r="F27" s="324">
        <v>0.73841961852861038</v>
      </c>
      <c r="G27" s="201">
        <v>1</v>
      </c>
      <c r="H27" s="324">
        <v>3.6900369003690036E-3</v>
      </c>
      <c r="I27" s="201">
        <v>18</v>
      </c>
      <c r="J27" s="324">
        <v>6.6420664206642069E-2</v>
      </c>
      <c r="K27" s="201">
        <v>250</v>
      </c>
      <c r="L27" s="324">
        <v>0.92250922509225097</v>
      </c>
      <c r="M27" s="201">
        <v>15</v>
      </c>
      <c r="N27" s="201">
        <v>9</v>
      </c>
      <c r="O27" s="324">
        <v>0.6</v>
      </c>
      <c r="P27" s="201">
        <v>0</v>
      </c>
      <c r="Q27" s="324">
        <v>0</v>
      </c>
      <c r="R27" s="201">
        <v>1</v>
      </c>
      <c r="S27" s="324">
        <v>0.1111111111111111</v>
      </c>
      <c r="T27" s="201">
        <v>7</v>
      </c>
      <c r="U27" s="324">
        <v>0.77777777777777779</v>
      </c>
      <c r="V27" s="201">
        <v>338</v>
      </c>
      <c r="W27" s="201">
        <v>253</v>
      </c>
      <c r="X27" s="324">
        <v>0.74852071005917165</v>
      </c>
      <c r="Y27" s="201">
        <v>1</v>
      </c>
      <c r="Z27" s="324">
        <v>3.952569169960474E-3</v>
      </c>
      <c r="AA27" s="201">
        <v>17</v>
      </c>
      <c r="AB27" s="324">
        <v>6.7193675889328064E-2</v>
      </c>
      <c r="AC27" s="201">
        <v>234</v>
      </c>
      <c r="AD27" s="324">
        <v>0.92490118577075098</v>
      </c>
    </row>
    <row r="28" spans="3:30" x14ac:dyDescent="0.3">
      <c r="C28" s="186" t="s">
        <v>1182</v>
      </c>
      <c r="D28" s="201">
        <v>383</v>
      </c>
      <c r="E28" s="201">
        <v>313</v>
      </c>
      <c r="F28" s="324">
        <v>0.81723237597911225</v>
      </c>
      <c r="G28" s="201">
        <v>0</v>
      </c>
      <c r="H28" s="324">
        <v>0</v>
      </c>
      <c r="I28" s="201">
        <v>7</v>
      </c>
      <c r="J28" s="324">
        <v>2.2364217252396165E-2</v>
      </c>
      <c r="K28" s="201">
        <v>304</v>
      </c>
      <c r="L28" s="324">
        <v>0.97124600638977632</v>
      </c>
      <c r="M28" s="201">
        <v>16</v>
      </c>
      <c r="N28" s="201">
        <v>13</v>
      </c>
      <c r="O28" s="324">
        <v>0.8125</v>
      </c>
      <c r="P28" s="201">
        <v>0</v>
      </c>
      <c r="Q28" s="324">
        <v>0</v>
      </c>
      <c r="R28" s="201">
        <v>0</v>
      </c>
      <c r="S28" s="324">
        <v>0</v>
      </c>
      <c r="T28" s="201">
        <v>12</v>
      </c>
      <c r="U28" s="324">
        <v>0.92307692307692313</v>
      </c>
      <c r="V28" s="201">
        <v>361</v>
      </c>
      <c r="W28" s="201">
        <v>295</v>
      </c>
      <c r="X28" s="324">
        <v>0.81717451523545703</v>
      </c>
      <c r="Y28" s="201">
        <v>0</v>
      </c>
      <c r="Z28" s="324">
        <v>0</v>
      </c>
      <c r="AA28" s="201">
        <v>7</v>
      </c>
      <c r="AB28" s="324">
        <v>2.3728813559322035E-2</v>
      </c>
      <c r="AC28" s="201">
        <v>287</v>
      </c>
      <c r="AD28" s="324">
        <v>0.97288135593220337</v>
      </c>
    </row>
    <row r="29" spans="3:30" x14ac:dyDescent="0.3">
      <c r="C29" s="186" t="s">
        <v>1183</v>
      </c>
      <c r="D29" s="201">
        <v>342</v>
      </c>
      <c r="E29" s="201">
        <v>263</v>
      </c>
      <c r="F29" s="324">
        <v>0.76900584795321636</v>
      </c>
      <c r="G29" s="201">
        <v>0</v>
      </c>
      <c r="H29" s="324">
        <v>0</v>
      </c>
      <c r="I29" s="201">
        <v>6</v>
      </c>
      <c r="J29" s="324">
        <v>2.2813688212927757E-2</v>
      </c>
      <c r="K29" s="201">
        <v>255</v>
      </c>
      <c r="L29" s="324">
        <v>0.96958174904942962</v>
      </c>
      <c r="M29" s="201">
        <v>11</v>
      </c>
      <c r="N29" s="201">
        <v>7</v>
      </c>
      <c r="O29" s="324">
        <v>0.63636363636363635</v>
      </c>
      <c r="P29" s="201">
        <v>0</v>
      </c>
      <c r="Q29" s="324">
        <v>0</v>
      </c>
      <c r="R29" s="201">
        <v>1</v>
      </c>
      <c r="S29" s="324">
        <v>0.14285714285714285</v>
      </c>
      <c r="T29" s="201">
        <v>6</v>
      </c>
      <c r="U29" s="324">
        <v>0.8571428571428571</v>
      </c>
      <c r="V29" s="201">
        <v>314</v>
      </c>
      <c r="W29" s="201">
        <v>245</v>
      </c>
      <c r="X29" s="324">
        <v>0.78025477707006374</v>
      </c>
      <c r="Y29" s="201">
        <v>0</v>
      </c>
      <c r="Z29" s="324">
        <v>0</v>
      </c>
      <c r="AA29" s="201">
        <v>5</v>
      </c>
      <c r="AB29" s="324">
        <v>2.0408163265306121E-2</v>
      </c>
      <c r="AC29" s="201">
        <v>238</v>
      </c>
      <c r="AD29" s="324">
        <v>0.97142857142857142</v>
      </c>
    </row>
    <row r="30" spans="3:30" x14ac:dyDescent="0.3">
      <c r="C30" s="186" t="s">
        <v>1184</v>
      </c>
      <c r="D30" s="201">
        <v>1047</v>
      </c>
      <c r="E30" s="201">
        <v>798</v>
      </c>
      <c r="F30" s="324">
        <v>0.76217765042979946</v>
      </c>
      <c r="G30" s="201">
        <v>6</v>
      </c>
      <c r="H30" s="324">
        <v>7.5187969924812026E-3</v>
      </c>
      <c r="I30" s="201">
        <v>68</v>
      </c>
      <c r="J30" s="324">
        <v>8.5213032581453629E-2</v>
      </c>
      <c r="K30" s="201">
        <v>722</v>
      </c>
      <c r="L30" s="324">
        <v>0.90476190476190477</v>
      </c>
      <c r="M30" s="201">
        <v>38</v>
      </c>
      <c r="N30" s="201">
        <v>26</v>
      </c>
      <c r="O30" s="324">
        <v>0.68421052631578949</v>
      </c>
      <c r="P30" s="201">
        <v>1</v>
      </c>
      <c r="Q30" s="324">
        <v>3.8461538461538464E-2</v>
      </c>
      <c r="R30" s="201">
        <v>2</v>
      </c>
      <c r="S30" s="324">
        <v>7.6923076923076927E-2</v>
      </c>
      <c r="T30" s="201">
        <v>23</v>
      </c>
      <c r="U30" s="324">
        <v>0.88461538461538458</v>
      </c>
      <c r="V30" s="201">
        <v>989</v>
      </c>
      <c r="W30" s="201">
        <v>766</v>
      </c>
      <c r="X30" s="324">
        <v>0.77451971688574317</v>
      </c>
      <c r="Y30" s="201">
        <v>5</v>
      </c>
      <c r="Z30" s="324">
        <v>6.5274151436031328E-3</v>
      </c>
      <c r="AA30" s="201">
        <v>66</v>
      </c>
      <c r="AB30" s="324">
        <v>8.6161879895561358E-2</v>
      </c>
      <c r="AC30" s="201">
        <v>693</v>
      </c>
      <c r="AD30" s="324">
        <v>0.90469973890339428</v>
      </c>
    </row>
    <row r="31" spans="3:30" x14ac:dyDescent="0.3">
      <c r="C31" s="185" t="s">
        <v>128</v>
      </c>
      <c r="D31" s="201">
        <v>2732</v>
      </c>
      <c r="E31" s="201">
        <v>2300</v>
      </c>
      <c r="F31" s="324">
        <v>0.84187408491947291</v>
      </c>
      <c r="G31" s="201">
        <v>21</v>
      </c>
      <c r="H31" s="324">
        <v>9.1304347826086964E-3</v>
      </c>
      <c r="I31" s="201">
        <v>99</v>
      </c>
      <c r="J31" s="324">
        <v>4.3043478260869565E-2</v>
      </c>
      <c r="K31" s="201">
        <v>2175</v>
      </c>
      <c r="L31" s="324">
        <v>0.94565217391304346</v>
      </c>
      <c r="M31" s="201">
        <v>110</v>
      </c>
      <c r="N31" s="201">
        <v>75</v>
      </c>
      <c r="O31" s="324">
        <v>0.68181818181818177</v>
      </c>
      <c r="P31" s="201">
        <v>2</v>
      </c>
      <c r="Q31" s="324">
        <v>2.6666666666666668E-2</v>
      </c>
      <c r="R31" s="201">
        <v>5</v>
      </c>
      <c r="S31" s="324">
        <v>6.6666666666666666E-2</v>
      </c>
      <c r="T31" s="201">
        <v>67</v>
      </c>
      <c r="U31" s="324">
        <v>0.89333333333333331</v>
      </c>
      <c r="V31" s="201">
        <v>2562</v>
      </c>
      <c r="W31" s="201">
        <v>2181</v>
      </c>
      <c r="X31" s="324">
        <v>0.85128805620608894</v>
      </c>
      <c r="Y31" s="201">
        <v>19</v>
      </c>
      <c r="Z31" s="324">
        <v>8.7116001834021094E-3</v>
      </c>
      <c r="AA31" s="201">
        <v>92</v>
      </c>
      <c r="AB31" s="324">
        <v>4.2182485098578637E-2</v>
      </c>
      <c r="AC31" s="201">
        <v>2066</v>
      </c>
      <c r="AD31" s="324">
        <v>0.94727189362677666</v>
      </c>
    </row>
    <row r="32" spans="3:30" x14ac:dyDescent="0.3">
      <c r="C32" s="186" t="s">
        <v>1185</v>
      </c>
      <c r="D32" s="201">
        <v>411</v>
      </c>
      <c r="E32" s="201">
        <v>349</v>
      </c>
      <c r="F32" s="324">
        <v>0.84914841849148415</v>
      </c>
      <c r="G32" s="201">
        <v>8</v>
      </c>
      <c r="H32" s="324">
        <v>2.2922636103151862E-2</v>
      </c>
      <c r="I32" s="201">
        <v>24</v>
      </c>
      <c r="J32" s="324">
        <v>6.8767908309455589E-2</v>
      </c>
      <c r="K32" s="201">
        <v>316</v>
      </c>
      <c r="L32" s="324">
        <v>0.90544412607449853</v>
      </c>
      <c r="M32" s="201">
        <v>10</v>
      </c>
      <c r="N32" s="201">
        <v>8</v>
      </c>
      <c r="O32" s="324">
        <v>0.8</v>
      </c>
      <c r="P32" s="201">
        <v>1</v>
      </c>
      <c r="Q32" s="324">
        <v>0.125</v>
      </c>
      <c r="R32" s="201">
        <v>0</v>
      </c>
      <c r="S32" s="324">
        <v>0</v>
      </c>
      <c r="T32" s="201">
        <v>7</v>
      </c>
      <c r="U32" s="324">
        <v>0.875</v>
      </c>
      <c r="V32" s="201">
        <v>398</v>
      </c>
      <c r="W32" s="201">
        <v>340</v>
      </c>
      <c r="X32" s="324">
        <v>0.85427135678391963</v>
      </c>
      <c r="Y32" s="201">
        <v>7</v>
      </c>
      <c r="Z32" s="324">
        <v>2.0588235294117647E-2</v>
      </c>
      <c r="AA32" s="201">
        <v>23</v>
      </c>
      <c r="AB32" s="324">
        <v>6.7647058823529407E-2</v>
      </c>
      <c r="AC32" s="201">
        <v>309</v>
      </c>
      <c r="AD32" s="324">
        <v>0.9088235294117647</v>
      </c>
    </row>
    <row r="33" spans="3:30" x14ac:dyDescent="0.3">
      <c r="C33" s="186" t="s">
        <v>1186</v>
      </c>
      <c r="D33" s="201">
        <v>396</v>
      </c>
      <c r="E33" s="201">
        <v>352</v>
      </c>
      <c r="F33" s="324">
        <v>0.88888888888888884</v>
      </c>
      <c r="G33" s="201">
        <v>6</v>
      </c>
      <c r="H33" s="324">
        <v>1.7045454545454544E-2</v>
      </c>
      <c r="I33" s="201">
        <v>26</v>
      </c>
      <c r="J33" s="324">
        <v>7.3863636363636367E-2</v>
      </c>
      <c r="K33" s="201">
        <v>318</v>
      </c>
      <c r="L33" s="324">
        <v>0.90340909090909094</v>
      </c>
      <c r="M33" s="201">
        <v>17</v>
      </c>
      <c r="N33" s="201">
        <v>9</v>
      </c>
      <c r="O33" s="324">
        <v>0.52941176470588236</v>
      </c>
      <c r="P33" s="201">
        <v>1</v>
      </c>
      <c r="Q33" s="324">
        <v>0.1111111111111111</v>
      </c>
      <c r="R33" s="201">
        <v>1</v>
      </c>
      <c r="S33" s="324">
        <v>0.1111111111111111</v>
      </c>
      <c r="T33" s="201">
        <v>6</v>
      </c>
      <c r="U33" s="324">
        <v>0.66666666666666663</v>
      </c>
      <c r="V33" s="201">
        <v>378</v>
      </c>
      <c r="W33" s="201">
        <v>343</v>
      </c>
      <c r="X33" s="324">
        <v>0.90740740740740744</v>
      </c>
      <c r="Y33" s="201">
        <v>5</v>
      </c>
      <c r="Z33" s="324">
        <v>1.4577259475218658E-2</v>
      </c>
      <c r="AA33" s="201">
        <v>25</v>
      </c>
      <c r="AB33" s="324">
        <v>7.2886297376093298E-2</v>
      </c>
      <c r="AC33" s="201">
        <v>312</v>
      </c>
      <c r="AD33" s="324">
        <v>0.90962099125364426</v>
      </c>
    </row>
    <row r="34" spans="3:30" x14ac:dyDescent="0.3">
      <c r="C34" s="186" t="s">
        <v>1187</v>
      </c>
      <c r="D34" s="201">
        <v>281</v>
      </c>
      <c r="E34" s="201">
        <v>141</v>
      </c>
      <c r="F34" s="324">
        <v>0.50177935943060503</v>
      </c>
      <c r="G34" s="201">
        <v>0</v>
      </c>
      <c r="H34" s="324">
        <v>0</v>
      </c>
      <c r="I34" s="201">
        <v>3</v>
      </c>
      <c r="J34" s="324">
        <v>2.1276595744680851E-2</v>
      </c>
      <c r="K34" s="201">
        <v>138</v>
      </c>
      <c r="L34" s="324">
        <v>0.97872340425531912</v>
      </c>
      <c r="M34" s="201">
        <v>11</v>
      </c>
      <c r="N34" s="201">
        <v>3</v>
      </c>
      <c r="O34" s="324">
        <v>0.27272727272727271</v>
      </c>
      <c r="P34" s="201">
        <v>0</v>
      </c>
      <c r="Q34" s="324">
        <v>0</v>
      </c>
      <c r="R34" s="201">
        <v>0</v>
      </c>
      <c r="S34" s="324">
        <v>0</v>
      </c>
      <c r="T34" s="201">
        <v>3</v>
      </c>
      <c r="U34" s="324">
        <v>1</v>
      </c>
      <c r="V34" s="201">
        <v>269</v>
      </c>
      <c r="W34" s="201">
        <v>138</v>
      </c>
      <c r="X34" s="324">
        <v>0.51301115241635686</v>
      </c>
      <c r="Y34" s="201">
        <v>0</v>
      </c>
      <c r="Z34" s="324">
        <v>0</v>
      </c>
      <c r="AA34" s="201">
        <v>3</v>
      </c>
      <c r="AB34" s="324">
        <v>2.1739130434782608E-2</v>
      </c>
      <c r="AC34" s="201">
        <v>135</v>
      </c>
      <c r="AD34" s="324">
        <v>0.97826086956521741</v>
      </c>
    </row>
    <row r="35" spans="3:30" x14ac:dyDescent="0.3">
      <c r="C35" s="186" t="s">
        <v>1188</v>
      </c>
      <c r="D35" s="201">
        <v>363</v>
      </c>
      <c r="E35" s="201">
        <v>340</v>
      </c>
      <c r="F35" s="324">
        <v>0.9366391184573003</v>
      </c>
      <c r="G35" s="201">
        <v>2</v>
      </c>
      <c r="H35" s="324">
        <v>5.8823529411764705E-3</v>
      </c>
      <c r="I35" s="201">
        <v>4</v>
      </c>
      <c r="J35" s="324">
        <v>1.1764705882352941E-2</v>
      </c>
      <c r="K35" s="201">
        <v>334</v>
      </c>
      <c r="L35" s="324">
        <v>0.98235294117647054</v>
      </c>
      <c r="M35" s="201">
        <v>11</v>
      </c>
      <c r="N35" s="201">
        <v>9</v>
      </c>
      <c r="O35" s="324">
        <v>0.81818181818181823</v>
      </c>
      <c r="P35" s="201">
        <v>0</v>
      </c>
      <c r="Q35" s="324">
        <v>0</v>
      </c>
      <c r="R35" s="201">
        <v>1</v>
      </c>
      <c r="S35" s="324">
        <v>0.1111111111111111</v>
      </c>
      <c r="T35" s="201">
        <v>8</v>
      </c>
      <c r="U35" s="324">
        <v>0.88888888888888884</v>
      </c>
      <c r="V35" s="201">
        <v>349</v>
      </c>
      <c r="W35" s="201">
        <v>328</v>
      </c>
      <c r="X35" s="324">
        <v>0.93982808022922637</v>
      </c>
      <c r="Y35" s="201">
        <v>2</v>
      </c>
      <c r="Z35" s="324">
        <v>6.0975609756097563E-3</v>
      </c>
      <c r="AA35" s="201">
        <v>3</v>
      </c>
      <c r="AB35" s="324">
        <v>9.1463414634146336E-3</v>
      </c>
      <c r="AC35" s="201">
        <v>323</v>
      </c>
      <c r="AD35" s="324">
        <v>0.9847560975609756</v>
      </c>
    </row>
    <row r="36" spans="3:30" x14ac:dyDescent="0.3">
      <c r="C36" s="186" t="s">
        <v>1189</v>
      </c>
      <c r="D36" s="201">
        <v>323</v>
      </c>
      <c r="E36" s="201">
        <v>270</v>
      </c>
      <c r="F36" s="324">
        <v>0.83591331269349844</v>
      </c>
      <c r="G36" s="201">
        <v>2</v>
      </c>
      <c r="H36" s="324">
        <v>7.4074074074074077E-3</v>
      </c>
      <c r="I36" s="201">
        <v>8</v>
      </c>
      <c r="J36" s="324">
        <v>2.9629629629629631E-2</v>
      </c>
      <c r="K36" s="201">
        <v>259</v>
      </c>
      <c r="L36" s="324">
        <v>0.95925925925925926</v>
      </c>
      <c r="M36" s="201">
        <v>21</v>
      </c>
      <c r="N36" s="201">
        <v>16</v>
      </c>
      <c r="O36" s="324">
        <v>0.76190476190476186</v>
      </c>
      <c r="P36" s="201">
        <v>0</v>
      </c>
      <c r="Q36" s="324">
        <v>0</v>
      </c>
      <c r="R36" s="201">
        <v>1</v>
      </c>
      <c r="S36" s="324">
        <v>6.25E-2</v>
      </c>
      <c r="T36" s="201">
        <v>15</v>
      </c>
      <c r="U36" s="324">
        <v>0.9375</v>
      </c>
      <c r="V36" s="201">
        <v>294</v>
      </c>
      <c r="W36" s="201">
        <v>248</v>
      </c>
      <c r="X36" s="324">
        <v>0.84353741496598644</v>
      </c>
      <c r="Y36" s="201">
        <v>2</v>
      </c>
      <c r="Z36" s="324">
        <v>8.0645161290322578E-3</v>
      </c>
      <c r="AA36" s="201">
        <v>7</v>
      </c>
      <c r="AB36" s="324">
        <v>2.8225806451612902E-2</v>
      </c>
      <c r="AC36" s="201">
        <v>238</v>
      </c>
      <c r="AD36" s="324">
        <v>0.95967741935483875</v>
      </c>
    </row>
    <row r="37" spans="3:30" x14ac:dyDescent="0.3">
      <c r="C37" s="186" t="s">
        <v>1190</v>
      </c>
      <c r="D37" s="201">
        <v>623</v>
      </c>
      <c r="E37" s="201">
        <v>559</v>
      </c>
      <c r="F37" s="324">
        <v>0.8972712680577849</v>
      </c>
      <c r="G37" s="201">
        <v>1</v>
      </c>
      <c r="H37" s="324">
        <v>1.7889087656529517E-3</v>
      </c>
      <c r="I37" s="201">
        <v>21</v>
      </c>
      <c r="J37" s="324">
        <v>3.7567084078711989E-2</v>
      </c>
      <c r="K37" s="201">
        <v>536</v>
      </c>
      <c r="L37" s="324">
        <v>0.95885509838998206</v>
      </c>
      <c r="M37" s="201">
        <v>33</v>
      </c>
      <c r="N37" s="201">
        <v>24</v>
      </c>
      <c r="O37" s="324">
        <v>0.72727272727272729</v>
      </c>
      <c r="P37" s="201">
        <v>0</v>
      </c>
      <c r="Q37" s="324">
        <v>0</v>
      </c>
      <c r="R37" s="201">
        <v>2</v>
      </c>
      <c r="S37" s="324">
        <v>8.3333333333333329E-2</v>
      </c>
      <c r="T37" s="201">
        <v>22</v>
      </c>
      <c r="U37" s="324">
        <v>0.91666666666666663</v>
      </c>
      <c r="V37" s="201">
        <v>571</v>
      </c>
      <c r="W37" s="201">
        <v>521</v>
      </c>
      <c r="X37" s="324">
        <v>0.91243432574430827</v>
      </c>
      <c r="Y37" s="201">
        <v>1</v>
      </c>
      <c r="Z37" s="324">
        <v>1.9193857965451055E-3</v>
      </c>
      <c r="AA37" s="201">
        <v>19</v>
      </c>
      <c r="AB37" s="324">
        <v>3.6468330134357005E-2</v>
      </c>
      <c r="AC37" s="201">
        <v>500</v>
      </c>
      <c r="AD37" s="324">
        <v>0.95969289827255277</v>
      </c>
    </row>
    <row r="38" spans="3:30" x14ac:dyDescent="0.3">
      <c r="C38" s="186" t="s">
        <v>1191</v>
      </c>
      <c r="D38" s="201">
        <v>335</v>
      </c>
      <c r="E38" s="201">
        <v>289</v>
      </c>
      <c r="F38" s="324">
        <v>0.86268656716417913</v>
      </c>
      <c r="G38" s="201">
        <v>2</v>
      </c>
      <c r="H38" s="324">
        <v>6.920415224913495E-3</v>
      </c>
      <c r="I38" s="201">
        <v>13</v>
      </c>
      <c r="J38" s="324">
        <v>4.4982698961937718E-2</v>
      </c>
      <c r="K38" s="201">
        <v>274</v>
      </c>
      <c r="L38" s="324">
        <v>0.94809688581314877</v>
      </c>
      <c r="M38" s="201">
        <v>7</v>
      </c>
      <c r="N38" s="201">
        <v>6</v>
      </c>
      <c r="O38" s="324">
        <v>0.8571428571428571</v>
      </c>
      <c r="P38" s="201">
        <v>0</v>
      </c>
      <c r="Q38" s="324">
        <v>0</v>
      </c>
      <c r="R38" s="201">
        <v>0</v>
      </c>
      <c r="S38" s="324">
        <v>0</v>
      </c>
      <c r="T38" s="201">
        <v>6</v>
      </c>
      <c r="U38" s="324">
        <v>1</v>
      </c>
      <c r="V38" s="201">
        <v>303</v>
      </c>
      <c r="W38" s="201">
        <v>263</v>
      </c>
      <c r="X38" s="324">
        <v>0.86798679867986794</v>
      </c>
      <c r="Y38" s="201">
        <v>2</v>
      </c>
      <c r="Z38" s="324">
        <v>7.6045627376425855E-3</v>
      </c>
      <c r="AA38" s="201">
        <v>12</v>
      </c>
      <c r="AB38" s="324">
        <v>4.5627376425855515E-2</v>
      </c>
      <c r="AC38" s="201">
        <v>249</v>
      </c>
      <c r="AD38" s="324">
        <v>0.94676806083650189</v>
      </c>
    </row>
    <row r="39" spans="3:30" x14ac:dyDescent="0.3">
      <c r="C39" s="185" t="s">
        <v>132</v>
      </c>
      <c r="D39" s="201">
        <v>3183</v>
      </c>
      <c r="E39" s="201">
        <v>2033</v>
      </c>
      <c r="F39" s="324">
        <v>0.63870562362551053</v>
      </c>
      <c r="G39" s="201">
        <v>12</v>
      </c>
      <c r="H39" s="324">
        <v>5.9026069847515983E-3</v>
      </c>
      <c r="I39" s="201">
        <v>45</v>
      </c>
      <c r="J39" s="324">
        <v>2.2134776192818496E-2</v>
      </c>
      <c r="K39" s="201">
        <v>1965</v>
      </c>
      <c r="L39" s="324">
        <v>0.96655189375307426</v>
      </c>
      <c r="M39" s="201">
        <v>119</v>
      </c>
      <c r="N39" s="201">
        <v>55</v>
      </c>
      <c r="O39" s="324">
        <v>0.46218487394957986</v>
      </c>
      <c r="P39" s="201">
        <v>0</v>
      </c>
      <c r="Q39" s="324">
        <v>0</v>
      </c>
      <c r="R39" s="201">
        <v>1</v>
      </c>
      <c r="S39" s="324">
        <v>1.8181818181818181E-2</v>
      </c>
      <c r="T39" s="201">
        <v>53</v>
      </c>
      <c r="U39" s="324">
        <v>0.96363636363636362</v>
      </c>
      <c r="V39" s="201">
        <v>2973</v>
      </c>
      <c r="W39" s="201">
        <v>1931</v>
      </c>
      <c r="X39" s="324">
        <v>0.6495122771611167</v>
      </c>
      <c r="Y39" s="201">
        <v>11</v>
      </c>
      <c r="Z39" s="324">
        <v>5.6965302951838426E-3</v>
      </c>
      <c r="AA39" s="201">
        <v>43</v>
      </c>
      <c r="AB39" s="324">
        <v>2.2268254790264112E-2</v>
      </c>
      <c r="AC39" s="201">
        <v>1868</v>
      </c>
      <c r="AD39" s="324">
        <v>0.96737441740031072</v>
      </c>
    </row>
    <row r="40" spans="3:30" x14ac:dyDescent="0.3">
      <c r="C40" s="186" t="s">
        <v>1193</v>
      </c>
      <c r="D40" s="201">
        <v>199</v>
      </c>
      <c r="E40" s="201">
        <v>78</v>
      </c>
      <c r="F40" s="324">
        <v>0.39195979899497485</v>
      </c>
      <c r="G40" s="201">
        <v>0</v>
      </c>
      <c r="H40" s="324">
        <v>0</v>
      </c>
      <c r="I40" s="201">
        <v>3</v>
      </c>
      <c r="J40" s="324">
        <v>3.8461538461538464E-2</v>
      </c>
      <c r="K40" s="201">
        <v>75</v>
      </c>
      <c r="L40" s="324">
        <v>0.96153846153846156</v>
      </c>
      <c r="M40" s="201">
        <v>5</v>
      </c>
      <c r="N40" s="201">
        <v>1</v>
      </c>
      <c r="O40" s="324">
        <v>0.2</v>
      </c>
      <c r="P40" s="201">
        <v>0</v>
      </c>
      <c r="Q40" s="324">
        <v>0</v>
      </c>
      <c r="R40" s="201">
        <v>1</v>
      </c>
      <c r="S40" s="324">
        <v>1</v>
      </c>
      <c r="T40" s="201">
        <v>0</v>
      </c>
      <c r="U40" s="324">
        <v>0</v>
      </c>
      <c r="V40" s="201">
        <v>176</v>
      </c>
      <c r="W40" s="201">
        <v>71</v>
      </c>
      <c r="X40" s="324">
        <v>0.40340909090909088</v>
      </c>
      <c r="Y40" s="201">
        <v>0</v>
      </c>
      <c r="Z40" s="324">
        <v>0</v>
      </c>
      <c r="AA40" s="201">
        <v>2</v>
      </c>
      <c r="AB40" s="324">
        <v>2.8169014084507043E-2</v>
      </c>
      <c r="AC40" s="201">
        <v>69</v>
      </c>
      <c r="AD40" s="324">
        <v>0.971830985915493</v>
      </c>
    </row>
    <row r="41" spans="3:30" x14ac:dyDescent="0.3">
      <c r="C41" s="186" t="s">
        <v>1192</v>
      </c>
      <c r="D41" s="201">
        <v>310</v>
      </c>
      <c r="E41" s="201">
        <v>192</v>
      </c>
      <c r="F41" s="324">
        <v>0.61935483870967745</v>
      </c>
      <c r="G41" s="201">
        <v>2</v>
      </c>
      <c r="H41" s="324">
        <v>1.0416666666666666E-2</v>
      </c>
      <c r="I41" s="201">
        <v>4</v>
      </c>
      <c r="J41" s="324">
        <v>2.0833333333333332E-2</v>
      </c>
      <c r="K41" s="201">
        <v>186</v>
      </c>
      <c r="L41" s="324">
        <v>0.96875</v>
      </c>
      <c r="M41" s="201">
        <v>10</v>
      </c>
      <c r="N41" s="201">
        <v>7</v>
      </c>
      <c r="O41" s="324">
        <v>0.7</v>
      </c>
      <c r="P41" s="201">
        <v>0</v>
      </c>
      <c r="Q41" s="324">
        <v>0</v>
      </c>
      <c r="R41" s="201">
        <v>0</v>
      </c>
      <c r="S41" s="324">
        <v>0</v>
      </c>
      <c r="T41" s="201">
        <v>7</v>
      </c>
      <c r="U41" s="324">
        <v>1</v>
      </c>
      <c r="V41" s="201">
        <v>299</v>
      </c>
      <c r="W41" s="201">
        <v>185</v>
      </c>
      <c r="X41" s="324">
        <v>0.61872909698996659</v>
      </c>
      <c r="Y41" s="201">
        <v>2</v>
      </c>
      <c r="Z41" s="324">
        <v>1.0810810810810811E-2</v>
      </c>
      <c r="AA41" s="201">
        <v>4</v>
      </c>
      <c r="AB41" s="324">
        <v>2.1621621621621623E-2</v>
      </c>
      <c r="AC41" s="201">
        <v>179</v>
      </c>
      <c r="AD41" s="324">
        <v>0.96756756756756757</v>
      </c>
    </row>
    <row r="42" spans="3:30" x14ac:dyDescent="0.3">
      <c r="C42" s="186" t="s">
        <v>1194</v>
      </c>
      <c r="D42" s="201">
        <v>440</v>
      </c>
      <c r="E42" s="201">
        <v>243</v>
      </c>
      <c r="F42" s="324">
        <v>0.55227272727272725</v>
      </c>
      <c r="G42" s="201">
        <v>2</v>
      </c>
      <c r="H42" s="324">
        <v>8.23045267489712E-3</v>
      </c>
      <c r="I42" s="201">
        <v>5</v>
      </c>
      <c r="J42" s="324">
        <v>2.0576131687242798E-2</v>
      </c>
      <c r="K42" s="201">
        <v>233</v>
      </c>
      <c r="L42" s="324">
        <v>0.95884773662551437</v>
      </c>
      <c r="M42" s="201">
        <v>15</v>
      </c>
      <c r="N42" s="201">
        <v>5</v>
      </c>
      <c r="O42" s="324">
        <v>0.33333333333333331</v>
      </c>
      <c r="P42" s="201">
        <v>0</v>
      </c>
      <c r="Q42" s="324">
        <v>0</v>
      </c>
      <c r="R42" s="201">
        <v>0</v>
      </c>
      <c r="S42" s="324">
        <v>0</v>
      </c>
      <c r="T42" s="201">
        <v>5</v>
      </c>
      <c r="U42" s="324">
        <v>1</v>
      </c>
      <c r="V42" s="201">
        <v>409</v>
      </c>
      <c r="W42" s="201">
        <v>232</v>
      </c>
      <c r="X42" s="324">
        <v>0.56723716381418088</v>
      </c>
      <c r="Y42" s="201">
        <v>2</v>
      </c>
      <c r="Z42" s="324">
        <v>8.6206896551724137E-3</v>
      </c>
      <c r="AA42" s="201">
        <v>5</v>
      </c>
      <c r="AB42" s="324">
        <v>2.1551724137931036E-2</v>
      </c>
      <c r="AC42" s="201">
        <v>223</v>
      </c>
      <c r="AD42" s="324">
        <v>0.96120689655172409</v>
      </c>
    </row>
    <row r="43" spans="3:30" x14ac:dyDescent="0.3">
      <c r="C43" s="186" t="s">
        <v>1195</v>
      </c>
      <c r="D43" s="201">
        <v>216</v>
      </c>
      <c r="E43" s="201">
        <v>106</v>
      </c>
      <c r="F43" s="324">
        <v>0.49074074074074076</v>
      </c>
      <c r="G43" s="201">
        <v>0</v>
      </c>
      <c r="H43" s="324">
        <v>0</v>
      </c>
      <c r="I43" s="201">
        <v>1</v>
      </c>
      <c r="J43" s="324">
        <v>9.433962264150943E-3</v>
      </c>
      <c r="K43" s="201">
        <v>102</v>
      </c>
      <c r="L43" s="324">
        <v>0.96226415094339623</v>
      </c>
      <c r="M43" s="201">
        <v>11</v>
      </c>
      <c r="N43" s="201">
        <v>3</v>
      </c>
      <c r="O43" s="324">
        <v>0.27272727272727271</v>
      </c>
      <c r="P43" s="201">
        <v>0</v>
      </c>
      <c r="Q43" s="324">
        <v>0</v>
      </c>
      <c r="R43" s="201">
        <v>0</v>
      </c>
      <c r="S43" s="324">
        <v>0</v>
      </c>
      <c r="T43" s="201">
        <v>2</v>
      </c>
      <c r="U43" s="324">
        <v>0.66666666666666663</v>
      </c>
      <c r="V43" s="201">
        <v>205</v>
      </c>
      <c r="W43" s="201">
        <v>103</v>
      </c>
      <c r="X43" s="324">
        <v>0.5024390243902439</v>
      </c>
      <c r="Y43" s="201">
        <v>0</v>
      </c>
      <c r="Z43" s="324">
        <v>0</v>
      </c>
      <c r="AA43" s="201">
        <v>1</v>
      </c>
      <c r="AB43" s="324">
        <v>9.7087378640776691E-3</v>
      </c>
      <c r="AC43" s="201">
        <v>100</v>
      </c>
      <c r="AD43" s="324">
        <v>0.970873786407767</v>
      </c>
    </row>
    <row r="44" spans="3:30" x14ac:dyDescent="0.3">
      <c r="C44" s="186" t="s">
        <v>1196</v>
      </c>
      <c r="D44" s="201">
        <v>338</v>
      </c>
      <c r="E44" s="201">
        <v>249</v>
      </c>
      <c r="F44" s="324">
        <v>0.73668639053254437</v>
      </c>
      <c r="G44" s="201">
        <v>1</v>
      </c>
      <c r="H44" s="324">
        <v>4.0160642570281121E-3</v>
      </c>
      <c r="I44" s="201">
        <v>5</v>
      </c>
      <c r="J44" s="324">
        <v>2.0080321285140562E-2</v>
      </c>
      <c r="K44" s="201">
        <v>241</v>
      </c>
      <c r="L44" s="324">
        <v>0.96787148594377514</v>
      </c>
      <c r="M44" s="201">
        <v>13</v>
      </c>
      <c r="N44" s="201">
        <v>9</v>
      </c>
      <c r="O44" s="324">
        <v>0.69230769230769229</v>
      </c>
      <c r="P44" s="201">
        <v>0</v>
      </c>
      <c r="Q44" s="324">
        <v>0</v>
      </c>
      <c r="R44" s="201">
        <v>0</v>
      </c>
      <c r="S44" s="324">
        <v>0</v>
      </c>
      <c r="T44" s="201">
        <v>9</v>
      </c>
      <c r="U44" s="324">
        <v>1</v>
      </c>
      <c r="V44" s="201">
        <v>312</v>
      </c>
      <c r="W44" s="201">
        <v>230</v>
      </c>
      <c r="X44" s="324">
        <v>0.73717948717948723</v>
      </c>
      <c r="Y44" s="201">
        <v>1</v>
      </c>
      <c r="Z44" s="324">
        <v>4.3478260869565218E-3</v>
      </c>
      <c r="AA44" s="201">
        <v>5</v>
      </c>
      <c r="AB44" s="324">
        <v>2.1739130434782608E-2</v>
      </c>
      <c r="AC44" s="201">
        <v>222</v>
      </c>
      <c r="AD44" s="324">
        <v>0.9652173913043478</v>
      </c>
    </row>
    <row r="45" spans="3:30" x14ac:dyDescent="0.3">
      <c r="C45" s="186" t="s">
        <v>1197</v>
      </c>
      <c r="D45" s="201">
        <v>643</v>
      </c>
      <c r="E45" s="201">
        <v>408</v>
      </c>
      <c r="F45" s="324">
        <v>0.63452566096423013</v>
      </c>
      <c r="G45" s="201">
        <v>4</v>
      </c>
      <c r="H45" s="324">
        <v>9.8039215686274508E-3</v>
      </c>
      <c r="I45" s="201">
        <v>14</v>
      </c>
      <c r="J45" s="324">
        <v>3.4313725490196081E-2</v>
      </c>
      <c r="K45" s="201">
        <v>387</v>
      </c>
      <c r="L45" s="324">
        <v>0.94852941176470584</v>
      </c>
      <c r="M45" s="201">
        <v>25</v>
      </c>
      <c r="N45" s="201">
        <v>9</v>
      </c>
      <c r="O45" s="324">
        <v>0.36</v>
      </c>
      <c r="P45" s="201">
        <v>0</v>
      </c>
      <c r="Q45" s="324">
        <v>0</v>
      </c>
      <c r="R45" s="201">
        <v>0</v>
      </c>
      <c r="S45" s="324">
        <v>0</v>
      </c>
      <c r="T45" s="201">
        <v>9</v>
      </c>
      <c r="U45" s="324">
        <v>1</v>
      </c>
      <c r="V45" s="201">
        <v>597</v>
      </c>
      <c r="W45" s="201">
        <v>390</v>
      </c>
      <c r="X45" s="324">
        <v>0.65326633165829151</v>
      </c>
      <c r="Y45" s="201">
        <v>4</v>
      </c>
      <c r="Z45" s="324">
        <v>1.0256410256410256E-2</v>
      </c>
      <c r="AA45" s="201">
        <v>13</v>
      </c>
      <c r="AB45" s="324">
        <v>3.3333333333333333E-2</v>
      </c>
      <c r="AC45" s="201">
        <v>370</v>
      </c>
      <c r="AD45" s="324">
        <v>0.94871794871794868</v>
      </c>
    </row>
    <row r="46" spans="3:30" x14ac:dyDescent="0.3">
      <c r="C46" s="186" t="s">
        <v>1198</v>
      </c>
      <c r="D46" s="201">
        <v>264</v>
      </c>
      <c r="E46" s="201">
        <v>243</v>
      </c>
      <c r="F46" s="324">
        <v>0.92045454545454541</v>
      </c>
      <c r="G46" s="201">
        <v>0</v>
      </c>
      <c r="H46" s="324">
        <v>0</v>
      </c>
      <c r="I46" s="201">
        <v>9</v>
      </c>
      <c r="J46" s="324">
        <v>3.7037037037037035E-2</v>
      </c>
      <c r="K46" s="201">
        <v>234</v>
      </c>
      <c r="L46" s="324">
        <v>0.96296296296296291</v>
      </c>
      <c r="M46" s="201">
        <v>11</v>
      </c>
      <c r="N46" s="201">
        <v>6</v>
      </c>
      <c r="O46" s="324">
        <v>0.54545454545454541</v>
      </c>
      <c r="P46" s="201">
        <v>0</v>
      </c>
      <c r="Q46" s="324">
        <v>0</v>
      </c>
      <c r="R46" s="201">
        <v>0</v>
      </c>
      <c r="S46" s="324">
        <v>0</v>
      </c>
      <c r="T46" s="201">
        <v>6</v>
      </c>
      <c r="U46" s="324">
        <v>1</v>
      </c>
      <c r="V46" s="201">
        <v>249</v>
      </c>
      <c r="W46" s="201">
        <v>234</v>
      </c>
      <c r="X46" s="324">
        <v>0.93975903614457834</v>
      </c>
      <c r="Y46" s="201">
        <v>0</v>
      </c>
      <c r="Z46" s="324">
        <v>0</v>
      </c>
      <c r="AA46" s="201">
        <v>9</v>
      </c>
      <c r="AB46" s="324">
        <v>3.8461538461538464E-2</v>
      </c>
      <c r="AC46" s="201">
        <v>225</v>
      </c>
      <c r="AD46" s="324">
        <v>0.96153846153846156</v>
      </c>
    </row>
    <row r="47" spans="3:30" x14ac:dyDescent="0.3">
      <c r="C47" s="186" t="s">
        <v>1199</v>
      </c>
      <c r="D47" s="201">
        <v>396</v>
      </c>
      <c r="E47" s="201">
        <v>252</v>
      </c>
      <c r="F47" s="324">
        <v>0.63636363636363635</v>
      </c>
      <c r="G47" s="201">
        <v>1</v>
      </c>
      <c r="H47" s="324">
        <v>3.968253968253968E-3</v>
      </c>
      <c r="I47" s="201">
        <v>2</v>
      </c>
      <c r="J47" s="324">
        <v>7.9365079365079361E-3</v>
      </c>
      <c r="K47" s="201">
        <v>249</v>
      </c>
      <c r="L47" s="324">
        <v>0.98809523809523814</v>
      </c>
      <c r="M47" s="201">
        <v>9</v>
      </c>
      <c r="N47" s="201">
        <v>4</v>
      </c>
      <c r="O47" s="324">
        <v>0.44444444444444442</v>
      </c>
      <c r="P47" s="201">
        <v>0</v>
      </c>
      <c r="Q47" s="324">
        <v>0</v>
      </c>
      <c r="R47" s="201">
        <v>0</v>
      </c>
      <c r="S47" s="324">
        <v>0</v>
      </c>
      <c r="T47" s="201">
        <v>4</v>
      </c>
      <c r="U47" s="324">
        <v>1</v>
      </c>
      <c r="V47" s="201">
        <v>385</v>
      </c>
      <c r="W47" s="201">
        <v>248</v>
      </c>
      <c r="X47" s="324">
        <v>0.64415584415584415</v>
      </c>
      <c r="Y47" s="201">
        <v>1</v>
      </c>
      <c r="Z47" s="324">
        <v>4.0322580645161289E-3</v>
      </c>
      <c r="AA47" s="201">
        <v>2</v>
      </c>
      <c r="AB47" s="324">
        <v>8.0645161290322578E-3</v>
      </c>
      <c r="AC47" s="201">
        <v>245</v>
      </c>
      <c r="AD47" s="324">
        <v>0.98790322580645162</v>
      </c>
    </row>
    <row r="48" spans="3:30" x14ac:dyDescent="0.3">
      <c r="C48" s="186" t="s">
        <v>1200</v>
      </c>
      <c r="D48" s="201">
        <v>377</v>
      </c>
      <c r="E48" s="201">
        <v>262</v>
      </c>
      <c r="F48" s="324">
        <v>0.69496021220159154</v>
      </c>
      <c r="G48" s="201">
        <v>2</v>
      </c>
      <c r="H48" s="324">
        <v>7.6335877862595417E-3</v>
      </c>
      <c r="I48" s="201">
        <v>2</v>
      </c>
      <c r="J48" s="324">
        <v>7.6335877862595417E-3</v>
      </c>
      <c r="K48" s="201">
        <v>258</v>
      </c>
      <c r="L48" s="324">
        <v>0.98473282442748089</v>
      </c>
      <c r="M48" s="201">
        <v>20</v>
      </c>
      <c r="N48" s="201">
        <v>11</v>
      </c>
      <c r="O48" s="324">
        <v>0.55000000000000004</v>
      </c>
      <c r="P48" s="201">
        <v>0</v>
      </c>
      <c r="Q48" s="324">
        <v>0</v>
      </c>
      <c r="R48" s="201">
        <v>0</v>
      </c>
      <c r="S48" s="324">
        <v>0</v>
      </c>
      <c r="T48" s="201">
        <v>11</v>
      </c>
      <c r="U48" s="324">
        <v>1</v>
      </c>
      <c r="V48" s="201">
        <v>341</v>
      </c>
      <c r="W48" s="201">
        <v>238</v>
      </c>
      <c r="X48" s="324">
        <v>0.69794721407624638</v>
      </c>
      <c r="Y48" s="201">
        <v>1</v>
      </c>
      <c r="Z48" s="324">
        <v>4.2016806722689074E-3</v>
      </c>
      <c r="AA48" s="201">
        <v>2</v>
      </c>
      <c r="AB48" s="324">
        <v>8.4033613445378148E-3</v>
      </c>
      <c r="AC48" s="201">
        <v>235</v>
      </c>
      <c r="AD48" s="324">
        <v>0.98739495798319332</v>
      </c>
    </row>
    <row r="49" spans="3:30" x14ac:dyDescent="0.3">
      <c r="C49" s="185" t="s">
        <v>129</v>
      </c>
      <c r="D49" s="201">
        <v>2152</v>
      </c>
      <c r="E49" s="201">
        <v>1678</v>
      </c>
      <c r="F49" s="324">
        <v>0.77973977695167285</v>
      </c>
      <c r="G49" s="201">
        <v>8</v>
      </c>
      <c r="H49" s="324">
        <v>4.7675804529201428E-3</v>
      </c>
      <c r="I49" s="201">
        <v>107</v>
      </c>
      <c r="J49" s="324">
        <v>6.3766388557806919E-2</v>
      </c>
      <c r="K49" s="201">
        <v>1559</v>
      </c>
      <c r="L49" s="324">
        <v>0.92908224076281287</v>
      </c>
      <c r="M49" s="201">
        <v>79</v>
      </c>
      <c r="N49" s="201">
        <v>42</v>
      </c>
      <c r="O49" s="324">
        <v>0.53164556962025311</v>
      </c>
      <c r="P49" s="201">
        <v>1</v>
      </c>
      <c r="Q49" s="324">
        <v>2.3809523809523808E-2</v>
      </c>
      <c r="R49" s="201">
        <v>5</v>
      </c>
      <c r="S49" s="324">
        <v>0.11904761904761904</v>
      </c>
      <c r="T49" s="201">
        <v>36</v>
      </c>
      <c r="U49" s="324">
        <v>0.8571428571428571</v>
      </c>
      <c r="V49" s="201">
        <v>2028</v>
      </c>
      <c r="W49" s="201">
        <v>1611</v>
      </c>
      <c r="X49" s="324">
        <v>0.79437869822485208</v>
      </c>
      <c r="Y49" s="201">
        <v>7</v>
      </c>
      <c r="Z49" s="324">
        <v>4.3451272501551829E-3</v>
      </c>
      <c r="AA49" s="201">
        <v>102</v>
      </c>
      <c r="AB49" s="324">
        <v>6.3314711359404099E-2</v>
      </c>
      <c r="AC49" s="201">
        <v>1498</v>
      </c>
      <c r="AD49" s="324">
        <v>0.92985723153320921</v>
      </c>
    </row>
    <row r="50" spans="3:30" x14ac:dyDescent="0.3">
      <c r="C50" s="186" t="s">
        <v>1201</v>
      </c>
      <c r="D50" s="201">
        <v>586</v>
      </c>
      <c r="E50" s="201">
        <v>532</v>
      </c>
      <c r="F50" s="324">
        <v>0.9078498293515358</v>
      </c>
      <c r="G50" s="201">
        <v>1</v>
      </c>
      <c r="H50" s="324">
        <v>1.8796992481203006E-3</v>
      </c>
      <c r="I50" s="201">
        <v>79</v>
      </c>
      <c r="J50" s="324">
        <v>0.14849624060150377</v>
      </c>
      <c r="K50" s="201">
        <v>451</v>
      </c>
      <c r="L50" s="324">
        <v>0.84774436090225569</v>
      </c>
      <c r="M50" s="201">
        <v>17</v>
      </c>
      <c r="N50" s="201">
        <v>12</v>
      </c>
      <c r="O50" s="324">
        <v>0.70588235294117652</v>
      </c>
      <c r="P50" s="201">
        <v>0</v>
      </c>
      <c r="Q50" s="324">
        <v>0</v>
      </c>
      <c r="R50" s="201">
        <v>3</v>
      </c>
      <c r="S50" s="324">
        <v>0.25</v>
      </c>
      <c r="T50" s="201">
        <v>9</v>
      </c>
      <c r="U50" s="324">
        <v>0.75</v>
      </c>
      <c r="V50" s="201">
        <v>563</v>
      </c>
      <c r="W50" s="201">
        <v>517</v>
      </c>
      <c r="X50" s="324">
        <v>0.91829484902309055</v>
      </c>
      <c r="Y50" s="201">
        <v>1</v>
      </c>
      <c r="Z50" s="324">
        <v>1.9342359767891683E-3</v>
      </c>
      <c r="AA50" s="201">
        <v>76</v>
      </c>
      <c r="AB50" s="324">
        <v>0.14700193423597679</v>
      </c>
      <c r="AC50" s="201">
        <v>439</v>
      </c>
      <c r="AD50" s="324">
        <v>0.84912959381044484</v>
      </c>
    </row>
    <row r="51" spans="3:30" x14ac:dyDescent="0.3">
      <c r="C51" s="186" t="s">
        <v>1202</v>
      </c>
      <c r="D51" s="201">
        <v>1162</v>
      </c>
      <c r="E51" s="201">
        <v>858</v>
      </c>
      <c r="F51" s="324">
        <v>0.73838209982788294</v>
      </c>
      <c r="G51" s="201">
        <v>5</v>
      </c>
      <c r="H51" s="324">
        <v>5.8275058275058279E-3</v>
      </c>
      <c r="I51" s="201">
        <v>26</v>
      </c>
      <c r="J51" s="324">
        <v>3.0303030303030304E-2</v>
      </c>
      <c r="K51" s="201">
        <v>825</v>
      </c>
      <c r="L51" s="324">
        <v>0.96153846153846156</v>
      </c>
      <c r="M51" s="201">
        <v>52</v>
      </c>
      <c r="N51" s="201">
        <v>24</v>
      </c>
      <c r="O51" s="324">
        <v>0.46153846153846156</v>
      </c>
      <c r="P51" s="201">
        <v>1</v>
      </c>
      <c r="Q51" s="324">
        <v>4.1666666666666664E-2</v>
      </c>
      <c r="R51" s="201">
        <v>2</v>
      </c>
      <c r="S51" s="324">
        <v>8.3333333333333329E-2</v>
      </c>
      <c r="T51" s="201">
        <v>21</v>
      </c>
      <c r="U51" s="324">
        <v>0.875</v>
      </c>
      <c r="V51" s="201">
        <v>1076</v>
      </c>
      <c r="W51" s="201">
        <v>815</v>
      </c>
      <c r="X51" s="324">
        <v>0.75743494423791824</v>
      </c>
      <c r="Y51" s="201">
        <v>4</v>
      </c>
      <c r="Z51" s="324">
        <v>4.9079754601226997E-3</v>
      </c>
      <c r="AA51" s="201">
        <v>24</v>
      </c>
      <c r="AB51" s="324">
        <v>2.9447852760736196E-2</v>
      </c>
      <c r="AC51" s="201">
        <v>785</v>
      </c>
      <c r="AD51" s="324">
        <v>0.96319018404907975</v>
      </c>
    </row>
    <row r="52" spans="3:30" x14ac:dyDescent="0.3">
      <c r="C52" s="186" t="s">
        <v>1203</v>
      </c>
      <c r="D52" s="201">
        <v>117</v>
      </c>
      <c r="E52" s="201">
        <v>38</v>
      </c>
      <c r="F52" s="324">
        <v>0.3247863247863248</v>
      </c>
      <c r="G52" s="201">
        <v>2</v>
      </c>
      <c r="H52" s="324">
        <v>5.2631578947368418E-2</v>
      </c>
      <c r="I52" s="201">
        <v>1</v>
      </c>
      <c r="J52" s="324">
        <v>2.6315789473684209E-2</v>
      </c>
      <c r="K52" s="201">
        <v>35</v>
      </c>
      <c r="L52" s="324">
        <v>0.92105263157894735</v>
      </c>
      <c r="M52" s="201">
        <v>4</v>
      </c>
      <c r="N52" s="201">
        <v>2</v>
      </c>
      <c r="O52" s="324">
        <v>0.5</v>
      </c>
      <c r="P52" s="201">
        <v>0</v>
      </c>
      <c r="Q52" s="324">
        <v>0</v>
      </c>
      <c r="R52" s="201">
        <v>0</v>
      </c>
      <c r="S52" s="324">
        <v>0</v>
      </c>
      <c r="T52" s="201">
        <v>2</v>
      </c>
      <c r="U52" s="324">
        <v>1</v>
      </c>
      <c r="V52" s="201">
        <v>113</v>
      </c>
      <c r="W52" s="201">
        <v>36</v>
      </c>
      <c r="X52" s="324">
        <v>0.31858407079646017</v>
      </c>
      <c r="Y52" s="201">
        <v>2</v>
      </c>
      <c r="Z52" s="324">
        <v>5.5555555555555552E-2</v>
      </c>
      <c r="AA52" s="201">
        <v>1</v>
      </c>
      <c r="AB52" s="324">
        <v>2.7777777777777776E-2</v>
      </c>
      <c r="AC52" s="201">
        <v>33</v>
      </c>
      <c r="AD52" s="324">
        <v>0.91666666666666663</v>
      </c>
    </row>
    <row r="53" spans="3:30" x14ac:dyDescent="0.3">
      <c r="C53" s="186" t="s">
        <v>1204</v>
      </c>
      <c r="D53" s="201">
        <v>287</v>
      </c>
      <c r="E53" s="201">
        <v>250</v>
      </c>
      <c r="F53" s="324">
        <v>0.87108013937282225</v>
      </c>
      <c r="G53" s="201">
        <v>0</v>
      </c>
      <c r="H53" s="324">
        <v>0</v>
      </c>
      <c r="I53" s="201">
        <v>1</v>
      </c>
      <c r="J53" s="324">
        <v>4.0000000000000001E-3</v>
      </c>
      <c r="K53" s="201">
        <v>248</v>
      </c>
      <c r="L53" s="324">
        <v>0.99199999999999999</v>
      </c>
      <c r="M53" s="201">
        <v>6</v>
      </c>
      <c r="N53" s="201">
        <v>4</v>
      </c>
      <c r="O53" s="324">
        <v>0.66666666666666663</v>
      </c>
      <c r="P53" s="201">
        <v>0</v>
      </c>
      <c r="Q53" s="324">
        <v>0</v>
      </c>
      <c r="R53" s="201">
        <v>0</v>
      </c>
      <c r="S53" s="324">
        <v>0</v>
      </c>
      <c r="T53" s="201">
        <v>4</v>
      </c>
      <c r="U53" s="324">
        <v>1</v>
      </c>
      <c r="V53" s="201">
        <v>276</v>
      </c>
      <c r="W53" s="201">
        <v>243</v>
      </c>
      <c r="X53" s="324">
        <v>0.88043478260869568</v>
      </c>
      <c r="Y53" s="201">
        <v>0</v>
      </c>
      <c r="Z53" s="324">
        <v>0</v>
      </c>
      <c r="AA53" s="201">
        <v>1</v>
      </c>
      <c r="AB53" s="324">
        <v>4.11522633744856E-3</v>
      </c>
      <c r="AC53" s="201">
        <v>241</v>
      </c>
      <c r="AD53" s="324">
        <v>0.99176954732510292</v>
      </c>
    </row>
    <row r="54" spans="3:30" x14ac:dyDescent="0.3">
      <c r="C54" s="185" t="s">
        <v>136</v>
      </c>
      <c r="D54" s="201">
        <v>2757</v>
      </c>
      <c r="E54" s="201">
        <v>2220</v>
      </c>
      <c r="F54" s="324">
        <v>0.8052230685527747</v>
      </c>
      <c r="G54" s="201">
        <v>10</v>
      </c>
      <c r="H54" s="324">
        <v>4.5045045045045045E-3</v>
      </c>
      <c r="I54" s="201">
        <v>65</v>
      </c>
      <c r="J54" s="324">
        <v>2.9279279279279279E-2</v>
      </c>
      <c r="K54" s="201">
        <v>2140</v>
      </c>
      <c r="L54" s="324">
        <v>0.963963963963964</v>
      </c>
      <c r="M54" s="201">
        <v>84</v>
      </c>
      <c r="N54" s="201">
        <v>41</v>
      </c>
      <c r="O54" s="324">
        <v>0.48809523809523808</v>
      </c>
      <c r="P54" s="201">
        <v>1</v>
      </c>
      <c r="Q54" s="324">
        <v>2.4390243902439025E-2</v>
      </c>
      <c r="R54" s="201">
        <v>0</v>
      </c>
      <c r="S54" s="324">
        <v>0</v>
      </c>
      <c r="T54" s="201">
        <v>40</v>
      </c>
      <c r="U54" s="324">
        <v>0.97560975609756095</v>
      </c>
      <c r="V54" s="201">
        <v>2631</v>
      </c>
      <c r="W54" s="201">
        <v>2157</v>
      </c>
      <c r="X54" s="324">
        <v>0.81984036488027368</v>
      </c>
      <c r="Y54" s="201">
        <v>9</v>
      </c>
      <c r="Z54" s="324">
        <v>4.172461752433936E-3</v>
      </c>
      <c r="AA54" s="201">
        <v>65</v>
      </c>
      <c r="AB54" s="324">
        <v>3.013444598980065E-2</v>
      </c>
      <c r="AC54" s="201">
        <v>2078</v>
      </c>
      <c r="AD54" s="324">
        <v>0.96337505795085765</v>
      </c>
    </row>
    <row r="55" spans="3:30" x14ac:dyDescent="0.3">
      <c r="C55" s="186" t="s">
        <v>1205</v>
      </c>
      <c r="D55" s="201">
        <v>941</v>
      </c>
      <c r="E55" s="201">
        <v>808</v>
      </c>
      <c r="F55" s="324">
        <v>0.85866099893730075</v>
      </c>
      <c r="G55" s="201">
        <v>5</v>
      </c>
      <c r="H55" s="324">
        <v>6.1881188118811884E-3</v>
      </c>
      <c r="I55" s="201">
        <v>30</v>
      </c>
      <c r="J55" s="324">
        <v>3.7128712871287127E-2</v>
      </c>
      <c r="K55" s="201">
        <v>769</v>
      </c>
      <c r="L55" s="324">
        <v>0.95173267326732669</v>
      </c>
      <c r="M55" s="201">
        <v>32</v>
      </c>
      <c r="N55" s="201">
        <v>19</v>
      </c>
      <c r="O55" s="324">
        <v>0.59375</v>
      </c>
      <c r="P55" s="201">
        <v>0</v>
      </c>
      <c r="Q55" s="324">
        <v>0</v>
      </c>
      <c r="R55" s="201">
        <v>0</v>
      </c>
      <c r="S55" s="324">
        <v>0</v>
      </c>
      <c r="T55" s="201">
        <v>19</v>
      </c>
      <c r="U55" s="324">
        <v>1</v>
      </c>
      <c r="V55" s="201">
        <v>900</v>
      </c>
      <c r="W55" s="201">
        <v>784</v>
      </c>
      <c r="X55" s="324">
        <v>0.87111111111111106</v>
      </c>
      <c r="Y55" s="201">
        <v>5</v>
      </c>
      <c r="Z55" s="324">
        <v>6.3775510204081634E-3</v>
      </c>
      <c r="AA55" s="201">
        <v>30</v>
      </c>
      <c r="AB55" s="324">
        <v>3.826530612244898E-2</v>
      </c>
      <c r="AC55" s="201">
        <v>745</v>
      </c>
      <c r="AD55" s="324">
        <v>0.95025510204081631</v>
      </c>
    </row>
    <row r="56" spans="3:30" x14ac:dyDescent="0.3">
      <c r="C56" s="186" t="s">
        <v>1206</v>
      </c>
      <c r="D56" s="201">
        <v>447</v>
      </c>
      <c r="E56" s="201">
        <v>203</v>
      </c>
      <c r="F56" s="324">
        <v>0.45413870246085009</v>
      </c>
      <c r="G56" s="201">
        <v>1</v>
      </c>
      <c r="H56" s="324">
        <v>4.9261083743842365E-3</v>
      </c>
      <c r="I56" s="201">
        <v>6</v>
      </c>
      <c r="J56" s="324">
        <v>2.9556650246305417E-2</v>
      </c>
      <c r="K56" s="201">
        <v>195</v>
      </c>
      <c r="L56" s="324">
        <v>0.96059113300492616</v>
      </c>
      <c r="M56" s="201">
        <v>10</v>
      </c>
      <c r="N56" s="201">
        <v>1</v>
      </c>
      <c r="O56" s="324">
        <v>0.1</v>
      </c>
      <c r="P56" s="201">
        <v>0</v>
      </c>
      <c r="Q56" s="324">
        <v>0</v>
      </c>
      <c r="R56" s="201">
        <v>0</v>
      </c>
      <c r="S56" s="324">
        <v>0</v>
      </c>
      <c r="T56" s="201">
        <v>1</v>
      </c>
      <c r="U56" s="324">
        <v>1</v>
      </c>
      <c r="V56" s="201">
        <v>430</v>
      </c>
      <c r="W56" s="201">
        <v>202</v>
      </c>
      <c r="X56" s="324">
        <v>0.4697674418604651</v>
      </c>
      <c r="Y56" s="201">
        <v>1</v>
      </c>
      <c r="Z56" s="324">
        <v>4.9504950495049506E-3</v>
      </c>
      <c r="AA56" s="201">
        <v>6</v>
      </c>
      <c r="AB56" s="324">
        <v>2.9702970297029702E-2</v>
      </c>
      <c r="AC56" s="201">
        <v>194</v>
      </c>
      <c r="AD56" s="324">
        <v>0.96039603960396036</v>
      </c>
    </row>
    <row r="57" spans="3:30" x14ac:dyDescent="0.3">
      <c r="C57" s="186" t="s">
        <v>1207</v>
      </c>
      <c r="D57" s="201">
        <v>177</v>
      </c>
      <c r="E57" s="201">
        <v>156</v>
      </c>
      <c r="F57" s="324">
        <v>0.88135593220338981</v>
      </c>
      <c r="G57" s="201">
        <v>0</v>
      </c>
      <c r="H57" s="324">
        <v>0</v>
      </c>
      <c r="I57" s="201">
        <v>9</v>
      </c>
      <c r="J57" s="324">
        <v>5.7692307692307696E-2</v>
      </c>
      <c r="K57" s="201">
        <v>147</v>
      </c>
      <c r="L57" s="324">
        <v>0.94230769230769229</v>
      </c>
      <c r="M57" s="201">
        <v>4</v>
      </c>
      <c r="N57" s="201">
        <v>3</v>
      </c>
      <c r="O57" s="324">
        <v>0.75</v>
      </c>
      <c r="P57" s="201">
        <v>0</v>
      </c>
      <c r="Q57" s="324">
        <v>0</v>
      </c>
      <c r="R57" s="201">
        <v>0</v>
      </c>
      <c r="S57" s="324">
        <v>0</v>
      </c>
      <c r="T57" s="201">
        <v>3</v>
      </c>
      <c r="U57" s="324">
        <v>1</v>
      </c>
      <c r="V57" s="201">
        <v>161</v>
      </c>
      <c r="W57" s="201">
        <v>143</v>
      </c>
      <c r="X57" s="324">
        <v>0.88819875776397517</v>
      </c>
      <c r="Y57" s="201">
        <v>0</v>
      </c>
      <c r="Z57" s="324">
        <v>0</v>
      </c>
      <c r="AA57" s="201">
        <v>9</v>
      </c>
      <c r="AB57" s="324">
        <v>6.2937062937062943E-2</v>
      </c>
      <c r="AC57" s="201">
        <v>134</v>
      </c>
      <c r="AD57" s="324">
        <v>0.93706293706293708</v>
      </c>
    </row>
    <row r="58" spans="3:30" x14ac:dyDescent="0.3">
      <c r="C58" s="186" t="s">
        <v>1208</v>
      </c>
      <c r="D58" s="201">
        <v>638</v>
      </c>
      <c r="E58" s="201">
        <v>560</v>
      </c>
      <c r="F58" s="324">
        <v>0.87774294670846398</v>
      </c>
      <c r="G58" s="201">
        <v>1</v>
      </c>
      <c r="H58" s="324">
        <v>1.7857142857142857E-3</v>
      </c>
      <c r="I58" s="201">
        <v>13</v>
      </c>
      <c r="J58" s="324">
        <v>2.3214285714285715E-2</v>
      </c>
      <c r="K58" s="201">
        <v>546</v>
      </c>
      <c r="L58" s="324">
        <v>0.97499999999999998</v>
      </c>
      <c r="M58" s="201">
        <v>27</v>
      </c>
      <c r="N58" s="201">
        <v>10</v>
      </c>
      <c r="O58" s="324">
        <v>0.37037037037037035</v>
      </c>
      <c r="P58" s="201">
        <v>0</v>
      </c>
      <c r="Q58" s="324">
        <v>0</v>
      </c>
      <c r="R58" s="201">
        <v>0</v>
      </c>
      <c r="S58" s="324">
        <v>0</v>
      </c>
      <c r="T58" s="201">
        <v>10</v>
      </c>
      <c r="U58" s="324">
        <v>1</v>
      </c>
      <c r="V58" s="201">
        <v>602</v>
      </c>
      <c r="W58" s="201">
        <v>546</v>
      </c>
      <c r="X58" s="324">
        <v>0.90697674418604646</v>
      </c>
      <c r="Y58" s="201">
        <v>1</v>
      </c>
      <c r="Z58" s="324">
        <v>1.8315018315018315E-3</v>
      </c>
      <c r="AA58" s="201">
        <v>13</v>
      </c>
      <c r="AB58" s="324">
        <v>2.3809523809523808E-2</v>
      </c>
      <c r="AC58" s="201">
        <v>532</v>
      </c>
      <c r="AD58" s="324">
        <v>0.97435897435897434</v>
      </c>
    </row>
    <row r="59" spans="3:30" x14ac:dyDescent="0.3">
      <c r="C59" s="186" t="s">
        <v>1209</v>
      </c>
      <c r="D59" s="201">
        <v>554</v>
      </c>
      <c r="E59" s="201">
        <v>493</v>
      </c>
      <c r="F59" s="324">
        <v>0.88989169675090252</v>
      </c>
      <c r="G59" s="201">
        <v>3</v>
      </c>
      <c r="H59" s="324">
        <v>6.0851926977687626E-3</v>
      </c>
      <c r="I59" s="201">
        <v>7</v>
      </c>
      <c r="J59" s="324">
        <v>1.4198782961460446E-2</v>
      </c>
      <c r="K59" s="201">
        <v>483</v>
      </c>
      <c r="L59" s="324">
        <v>0.97971602434077076</v>
      </c>
      <c r="M59" s="201">
        <v>11</v>
      </c>
      <c r="N59" s="201">
        <v>8</v>
      </c>
      <c r="O59" s="324">
        <v>0.72727272727272729</v>
      </c>
      <c r="P59" s="201">
        <v>1</v>
      </c>
      <c r="Q59" s="324">
        <v>0.125</v>
      </c>
      <c r="R59" s="201">
        <v>0</v>
      </c>
      <c r="S59" s="324">
        <v>0</v>
      </c>
      <c r="T59" s="201">
        <v>7</v>
      </c>
      <c r="U59" s="324">
        <v>0.875</v>
      </c>
      <c r="V59" s="201">
        <v>538</v>
      </c>
      <c r="W59" s="201">
        <v>482</v>
      </c>
      <c r="X59" s="324">
        <v>0.89591078066914498</v>
      </c>
      <c r="Y59" s="201">
        <v>2</v>
      </c>
      <c r="Z59" s="324">
        <v>4.1493775933609959E-3</v>
      </c>
      <c r="AA59" s="201">
        <v>7</v>
      </c>
      <c r="AB59" s="324">
        <v>1.4522821576763486E-2</v>
      </c>
      <c r="AC59" s="201">
        <v>473</v>
      </c>
      <c r="AD59" s="324">
        <v>0.98132780082987547</v>
      </c>
    </row>
    <row r="60" spans="3:30" x14ac:dyDescent="0.3">
      <c r="C60" s="2" t="s">
        <v>138</v>
      </c>
      <c r="D60" s="201">
        <v>16375</v>
      </c>
      <c r="E60" s="201">
        <v>13306</v>
      </c>
      <c r="F60" s="324">
        <v>0.81258015267175576</v>
      </c>
      <c r="G60" s="201">
        <v>174</v>
      </c>
      <c r="H60" s="324">
        <v>1.3076807455283331E-2</v>
      </c>
      <c r="I60" s="201">
        <v>784</v>
      </c>
      <c r="J60" s="324">
        <v>5.8920787614609949E-2</v>
      </c>
      <c r="K60" s="201">
        <v>12319</v>
      </c>
      <c r="L60" s="324">
        <v>0.9258229370208928</v>
      </c>
      <c r="M60" s="201">
        <v>1024</v>
      </c>
      <c r="N60" s="201">
        <v>564</v>
      </c>
      <c r="O60" s="324">
        <v>0.55078125</v>
      </c>
      <c r="P60" s="201">
        <v>6</v>
      </c>
      <c r="Q60" s="324">
        <v>1.0638297872340425E-2</v>
      </c>
      <c r="R60" s="201">
        <v>16</v>
      </c>
      <c r="S60" s="324">
        <v>2.8368794326241134E-2</v>
      </c>
      <c r="T60" s="201">
        <v>536</v>
      </c>
      <c r="U60" s="324">
        <v>0.95035460992907805</v>
      </c>
      <c r="V60" s="201">
        <v>15263</v>
      </c>
      <c r="W60" s="201">
        <v>12691</v>
      </c>
      <c r="X60" s="324">
        <v>0.83148791194391669</v>
      </c>
      <c r="Y60" s="201">
        <v>167</v>
      </c>
      <c r="Z60" s="324">
        <v>1.3158931526278466E-2</v>
      </c>
      <c r="AA60" s="201">
        <v>764</v>
      </c>
      <c r="AB60" s="324">
        <v>6.0200141832794894E-2</v>
      </c>
      <c r="AC60" s="201">
        <v>11737</v>
      </c>
      <c r="AD60" s="324">
        <v>0.92482861870616972</v>
      </c>
    </row>
    <row r="61" spans="3:30" x14ac:dyDescent="0.3">
      <c r="C61" s="185" t="s">
        <v>205</v>
      </c>
      <c r="D61" s="201">
        <v>1497</v>
      </c>
      <c r="E61" s="201">
        <v>1245</v>
      </c>
      <c r="F61" s="324">
        <v>0.83166332665330667</v>
      </c>
      <c r="G61" s="201">
        <v>17</v>
      </c>
      <c r="H61" s="324">
        <v>1.3654618473895583E-2</v>
      </c>
      <c r="I61" s="201">
        <v>54</v>
      </c>
      <c r="J61" s="324">
        <v>4.3373493975903614E-2</v>
      </c>
      <c r="K61" s="201">
        <v>1171</v>
      </c>
      <c r="L61" s="324">
        <v>0.94056224899598395</v>
      </c>
      <c r="M61" s="201">
        <v>100</v>
      </c>
      <c r="N61" s="201">
        <v>63</v>
      </c>
      <c r="O61" s="324">
        <v>0.63</v>
      </c>
      <c r="P61" s="201">
        <v>0</v>
      </c>
      <c r="Q61" s="324">
        <v>0</v>
      </c>
      <c r="R61" s="201">
        <v>3</v>
      </c>
      <c r="S61" s="324">
        <v>4.7619047619047616E-2</v>
      </c>
      <c r="T61" s="201">
        <v>58</v>
      </c>
      <c r="U61" s="324">
        <v>0.92063492063492058</v>
      </c>
      <c r="V61" s="201">
        <v>1379</v>
      </c>
      <c r="W61" s="201">
        <v>1174</v>
      </c>
      <c r="X61" s="324">
        <v>0.85134155184916604</v>
      </c>
      <c r="Y61" s="201">
        <v>17</v>
      </c>
      <c r="Z61" s="324">
        <v>1.4480408858603067E-2</v>
      </c>
      <c r="AA61" s="201">
        <v>51</v>
      </c>
      <c r="AB61" s="324">
        <v>4.3441226575809198E-2</v>
      </c>
      <c r="AC61" s="201">
        <v>1105</v>
      </c>
      <c r="AD61" s="324">
        <v>0.94122657580919933</v>
      </c>
    </row>
    <row r="62" spans="3:30" x14ac:dyDescent="0.3">
      <c r="C62" s="186" t="s">
        <v>1237</v>
      </c>
      <c r="D62" s="201">
        <v>203</v>
      </c>
      <c r="E62" s="201">
        <v>139</v>
      </c>
      <c r="F62" s="324">
        <v>0.68472906403940892</v>
      </c>
      <c r="G62" s="201">
        <v>0</v>
      </c>
      <c r="H62" s="324">
        <v>0</v>
      </c>
      <c r="I62" s="201">
        <v>1</v>
      </c>
      <c r="J62" s="324">
        <v>7.1942446043165471E-3</v>
      </c>
      <c r="K62" s="201">
        <v>137</v>
      </c>
      <c r="L62" s="324">
        <v>0.98561151079136688</v>
      </c>
      <c r="M62" s="201">
        <v>18</v>
      </c>
      <c r="N62" s="201">
        <v>8</v>
      </c>
      <c r="O62" s="324">
        <v>0.44444444444444442</v>
      </c>
      <c r="P62" s="201">
        <v>0</v>
      </c>
      <c r="Q62" s="324">
        <v>0</v>
      </c>
      <c r="R62" s="201">
        <v>0</v>
      </c>
      <c r="S62" s="324">
        <v>0</v>
      </c>
      <c r="T62" s="201">
        <v>7</v>
      </c>
      <c r="U62" s="324">
        <v>0.875</v>
      </c>
      <c r="V62" s="201">
        <v>183</v>
      </c>
      <c r="W62" s="201">
        <v>131</v>
      </c>
      <c r="X62" s="324">
        <v>0.71584699453551914</v>
      </c>
      <c r="Y62" s="201">
        <v>0</v>
      </c>
      <c r="Z62" s="324">
        <v>0</v>
      </c>
      <c r="AA62" s="201">
        <v>1</v>
      </c>
      <c r="AB62" s="324">
        <v>7.6335877862595417E-3</v>
      </c>
      <c r="AC62" s="201">
        <v>130</v>
      </c>
      <c r="AD62" s="324">
        <v>0.99236641221374045</v>
      </c>
    </row>
    <row r="63" spans="3:30" x14ac:dyDescent="0.3">
      <c r="C63" s="186" t="s">
        <v>1238</v>
      </c>
      <c r="D63" s="201">
        <v>713</v>
      </c>
      <c r="E63" s="201">
        <v>644</v>
      </c>
      <c r="F63" s="324">
        <v>0.90322580645161288</v>
      </c>
      <c r="G63" s="201">
        <v>12</v>
      </c>
      <c r="H63" s="324">
        <v>1.8633540372670808E-2</v>
      </c>
      <c r="I63" s="201">
        <v>37</v>
      </c>
      <c r="J63" s="324">
        <v>5.745341614906832E-2</v>
      </c>
      <c r="K63" s="201">
        <v>594</v>
      </c>
      <c r="L63" s="324">
        <v>0.92236024844720499</v>
      </c>
      <c r="M63" s="201">
        <v>35</v>
      </c>
      <c r="N63" s="201">
        <v>26</v>
      </c>
      <c r="O63" s="324">
        <v>0.74285714285714288</v>
      </c>
      <c r="P63" s="201">
        <v>0</v>
      </c>
      <c r="Q63" s="324">
        <v>0</v>
      </c>
      <c r="R63" s="201">
        <v>3</v>
      </c>
      <c r="S63" s="324">
        <v>0.11538461538461539</v>
      </c>
      <c r="T63" s="201">
        <v>23</v>
      </c>
      <c r="U63" s="324">
        <v>0.88461538461538458</v>
      </c>
      <c r="V63" s="201">
        <v>668</v>
      </c>
      <c r="W63" s="201">
        <v>614</v>
      </c>
      <c r="X63" s="324">
        <v>0.91916167664670656</v>
      </c>
      <c r="Y63" s="201">
        <v>12</v>
      </c>
      <c r="Z63" s="324">
        <v>1.9543973941368076E-2</v>
      </c>
      <c r="AA63" s="201">
        <v>34</v>
      </c>
      <c r="AB63" s="324">
        <v>5.5374592833876218E-2</v>
      </c>
      <c r="AC63" s="201">
        <v>567</v>
      </c>
      <c r="AD63" s="324">
        <v>0.92345276872964166</v>
      </c>
    </row>
    <row r="64" spans="3:30" x14ac:dyDescent="0.3">
      <c r="C64" s="186" t="s">
        <v>1239</v>
      </c>
      <c r="D64" s="201">
        <v>581</v>
      </c>
      <c r="E64" s="201">
        <v>462</v>
      </c>
      <c r="F64" s="324">
        <v>0.79518072289156627</v>
      </c>
      <c r="G64" s="201">
        <v>5</v>
      </c>
      <c r="H64" s="324">
        <v>1.0822510822510822E-2</v>
      </c>
      <c r="I64" s="201">
        <v>16</v>
      </c>
      <c r="J64" s="324">
        <v>3.4632034632034632E-2</v>
      </c>
      <c r="K64" s="201">
        <v>440</v>
      </c>
      <c r="L64" s="324">
        <v>0.95238095238095233</v>
      </c>
      <c r="M64" s="201">
        <v>47</v>
      </c>
      <c r="N64" s="201">
        <v>29</v>
      </c>
      <c r="O64" s="324">
        <v>0.61702127659574468</v>
      </c>
      <c r="P64" s="201">
        <v>0</v>
      </c>
      <c r="Q64" s="324">
        <v>0</v>
      </c>
      <c r="R64" s="201">
        <v>0</v>
      </c>
      <c r="S64" s="324">
        <v>0</v>
      </c>
      <c r="T64" s="201">
        <v>28</v>
      </c>
      <c r="U64" s="324">
        <v>0.96551724137931039</v>
      </c>
      <c r="V64" s="201">
        <v>528</v>
      </c>
      <c r="W64" s="201">
        <v>429</v>
      </c>
      <c r="X64" s="324">
        <v>0.8125</v>
      </c>
      <c r="Y64" s="201">
        <v>5</v>
      </c>
      <c r="Z64" s="324">
        <v>1.1655011655011656E-2</v>
      </c>
      <c r="AA64" s="201">
        <v>16</v>
      </c>
      <c r="AB64" s="324">
        <v>3.7296037296037296E-2</v>
      </c>
      <c r="AC64" s="201">
        <v>408</v>
      </c>
      <c r="AD64" s="324">
        <v>0.95104895104895104</v>
      </c>
    </row>
    <row r="65" spans="3:30" x14ac:dyDescent="0.3">
      <c r="C65" s="185" t="s">
        <v>151</v>
      </c>
      <c r="D65" s="201">
        <v>2344</v>
      </c>
      <c r="E65" s="201">
        <v>1964</v>
      </c>
      <c r="F65" s="324">
        <v>0.83788395904436863</v>
      </c>
      <c r="G65" s="201">
        <v>24</v>
      </c>
      <c r="H65" s="324">
        <v>1.2219959266802444E-2</v>
      </c>
      <c r="I65" s="201">
        <v>120</v>
      </c>
      <c r="J65" s="324">
        <v>6.1099796334012219E-2</v>
      </c>
      <c r="K65" s="201">
        <v>1818</v>
      </c>
      <c r="L65" s="324">
        <v>0.92566191446028512</v>
      </c>
      <c r="M65" s="201">
        <v>123</v>
      </c>
      <c r="N65" s="201">
        <v>75</v>
      </c>
      <c r="O65" s="324">
        <v>0.6097560975609756</v>
      </c>
      <c r="P65" s="201">
        <v>1</v>
      </c>
      <c r="Q65" s="324">
        <v>1.3333333333333334E-2</v>
      </c>
      <c r="R65" s="201">
        <v>3</v>
      </c>
      <c r="S65" s="324">
        <v>0.04</v>
      </c>
      <c r="T65" s="201">
        <v>70</v>
      </c>
      <c r="U65" s="324">
        <v>0.93333333333333335</v>
      </c>
      <c r="V65" s="201">
        <v>2218</v>
      </c>
      <c r="W65" s="201">
        <v>1888</v>
      </c>
      <c r="X65" s="324">
        <v>0.85121731289449953</v>
      </c>
      <c r="Y65" s="201">
        <v>23</v>
      </c>
      <c r="Z65" s="324">
        <v>1.2182203389830509E-2</v>
      </c>
      <c r="AA65" s="201">
        <v>117</v>
      </c>
      <c r="AB65" s="324">
        <v>6.1970338983050849E-2</v>
      </c>
      <c r="AC65" s="201">
        <v>1747</v>
      </c>
      <c r="AD65" s="324">
        <v>0.92531779661016944</v>
      </c>
    </row>
    <row r="66" spans="3:30" x14ac:dyDescent="0.3">
      <c r="C66" s="186" t="s">
        <v>1214</v>
      </c>
      <c r="D66" s="201">
        <v>303</v>
      </c>
      <c r="E66" s="201">
        <v>267</v>
      </c>
      <c r="F66" s="324">
        <v>0.88118811881188119</v>
      </c>
      <c r="G66" s="201">
        <v>1</v>
      </c>
      <c r="H66" s="324">
        <v>3.7453183520599251E-3</v>
      </c>
      <c r="I66" s="201">
        <v>14</v>
      </c>
      <c r="J66" s="324">
        <v>5.2434456928838954E-2</v>
      </c>
      <c r="K66" s="201">
        <v>252</v>
      </c>
      <c r="L66" s="324">
        <v>0.9438202247191011</v>
      </c>
      <c r="M66" s="201">
        <v>16</v>
      </c>
      <c r="N66" s="201">
        <v>7</v>
      </c>
      <c r="O66" s="324">
        <v>0.4375</v>
      </c>
      <c r="P66" s="201">
        <v>0</v>
      </c>
      <c r="Q66" s="324">
        <v>0</v>
      </c>
      <c r="R66" s="201">
        <v>0</v>
      </c>
      <c r="S66" s="324">
        <v>0</v>
      </c>
      <c r="T66" s="201">
        <v>7</v>
      </c>
      <c r="U66" s="324">
        <v>1</v>
      </c>
      <c r="V66" s="201">
        <v>287</v>
      </c>
      <c r="W66" s="201">
        <v>260</v>
      </c>
      <c r="X66" s="324">
        <v>0.90592334494773519</v>
      </c>
      <c r="Y66" s="201">
        <v>1</v>
      </c>
      <c r="Z66" s="324">
        <v>3.8461538461538464E-3</v>
      </c>
      <c r="AA66" s="201">
        <v>14</v>
      </c>
      <c r="AB66" s="324">
        <v>5.3846153846153849E-2</v>
      </c>
      <c r="AC66" s="201">
        <v>245</v>
      </c>
      <c r="AD66" s="324">
        <v>0.94230769230769229</v>
      </c>
    </row>
    <row r="67" spans="3:30" x14ac:dyDescent="0.3">
      <c r="C67" s="186" t="s">
        <v>1215</v>
      </c>
      <c r="D67" s="201">
        <v>159</v>
      </c>
      <c r="E67" s="201">
        <v>119</v>
      </c>
      <c r="F67" s="324">
        <v>0.74842767295597479</v>
      </c>
      <c r="G67" s="201">
        <v>0</v>
      </c>
      <c r="H67" s="324">
        <v>0</v>
      </c>
      <c r="I67" s="201">
        <v>10</v>
      </c>
      <c r="J67" s="324">
        <v>8.4033613445378158E-2</v>
      </c>
      <c r="K67" s="201">
        <v>109</v>
      </c>
      <c r="L67" s="324">
        <v>0.91596638655462181</v>
      </c>
      <c r="M67" s="201">
        <v>9</v>
      </c>
      <c r="N67" s="201">
        <v>3</v>
      </c>
      <c r="O67" s="324">
        <v>0.33333333333333331</v>
      </c>
      <c r="P67" s="201">
        <v>0</v>
      </c>
      <c r="Q67" s="324">
        <v>0</v>
      </c>
      <c r="R67" s="201">
        <v>0</v>
      </c>
      <c r="S67" s="324">
        <v>0</v>
      </c>
      <c r="T67" s="201">
        <v>3</v>
      </c>
      <c r="U67" s="324">
        <v>1</v>
      </c>
      <c r="V67" s="201">
        <v>149</v>
      </c>
      <c r="W67" s="201">
        <v>115</v>
      </c>
      <c r="X67" s="324">
        <v>0.77181208053691275</v>
      </c>
      <c r="Y67" s="201">
        <v>0</v>
      </c>
      <c r="Z67" s="324">
        <v>0</v>
      </c>
      <c r="AA67" s="201">
        <v>10</v>
      </c>
      <c r="AB67" s="324">
        <v>8.6956521739130432E-2</v>
      </c>
      <c r="AC67" s="201">
        <v>105</v>
      </c>
      <c r="AD67" s="324">
        <v>0.91304347826086951</v>
      </c>
    </row>
    <row r="68" spans="3:30" x14ac:dyDescent="0.3">
      <c r="C68" s="186" t="s">
        <v>1216</v>
      </c>
      <c r="D68" s="201">
        <v>411</v>
      </c>
      <c r="E68" s="201">
        <v>329</v>
      </c>
      <c r="F68" s="324">
        <v>0.8004866180048662</v>
      </c>
      <c r="G68" s="201">
        <v>1</v>
      </c>
      <c r="H68" s="324">
        <v>3.0395136778115501E-3</v>
      </c>
      <c r="I68" s="201">
        <v>5</v>
      </c>
      <c r="J68" s="324">
        <v>1.5197568389057751E-2</v>
      </c>
      <c r="K68" s="201">
        <v>321</v>
      </c>
      <c r="L68" s="324">
        <v>0.9756838905775076</v>
      </c>
      <c r="M68" s="201">
        <v>21</v>
      </c>
      <c r="N68" s="201">
        <v>13</v>
      </c>
      <c r="O68" s="324">
        <v>0.61904761904761907</v>
      </c>
      <c r="P68" s="201">
        <v>0</v>
      </c>
      <c r="Q68" s="324">
        <v>0</v>
      </c>
      <c r="R68" s="201">
        <v>0</v>
      </c>
      <c r="S68" s="324">
        <v>0</v>
      </c>
      <c r="T68" s="201">
        <v>12</v>
      </c>
      <c r="U68" s="324">
        <v>0.92307692307692313</v>
      </c>
      <c r="V68" s="201">
        <v>390</v>
      </c>
      <c r="W68" s="201">
        <v>316</v>
      </c>
      <c r="X68" s="324">
        <v>0.81025641025641026</v>
      </c>
      <c r="Y68" s="201">
        <v>1</v>
      </c>
      <c r="Z68" s="324">
        <v>3.1645569620253164E-3</v>
      </c>
      <c r="AA68" s="201">
        <v>5</v>
      </c>
      <c r="AB68" s="324">
        <v>1.5822784810126583E-2</v>
      </c>
      <c r="AC68" s="201">
        <v>309</v>
      </c>
      <c r="AD68" s="324">
        <v>0.97784810126582278</v>
      </c>
    </row>
    <row r="69" spans="3:30" x14ac:dyDescent="0.3">
      <c r="C69" s="186" t="s">
        <v>1217</v>
      </c>
      <c r="D69" s="201">
        <v>163</v>
      </c>
      <c r="E69" s="201">
        <v>159</v>
      </c>
      <c r="F69" s="324">
        <v>0.97546012269938653</v>
      </c>
      <c r="G69" s="201">
        <v>9</v>
      </c>
      <c r="H69" s="324">
        <v>5.6603773584905662E-2</v>
      </c>
      <c r="I69" s="201">
        <v>38</v>
      </c>
      <c r="J69" s="324">
        <v>0.2389937106918239</v>
      </c>
      <c r="K69" s="201">
        <v>112</v>
      </c>
      <c r="L69" s="324">
        <v>0.70440251572327039</v>
      </c>
      <c r="M69" s="201">
        <v>5</v>
      </c>
      <c r="N69" s="201">
        <v>3</v>
      </c>
      <c r="O69" s="324">
        <v>0.6</v>
      </c>
      <c r="P69" s="201">
        <v>0</v>
      </c>
      <c r="Q69" s="324">
        <v>0</v>
      </c>
      <c r="R69" s="201">
        <v>2</v>
      </c>
      <c r="S69" s="324">
        <v>0.66666666666666663</v>
      </c>
      <c r="T69" s="201">
        <v>1</v>
      </c>
      <c r="U69" s="324">
        <v>0.33333333333333331</v>
      </c>
      <c r="V69" s="201">
        <v>158</v>
      </c>
      <c r="W69" s="201">
        <v>156</v>
      </c>
      <c r="X69" s="324">
        <v>0.98734177215189878</v>
      </c>
      <c r="Y69" s="201">
        <v>9</v>
      </c>
      <c r="Z69" s="324">
        <v>5.7692307692307696E-2</v>
      </c>
      <c r="AA69" s="201">
        <v>36</v>
      </c>
      <c r="AB69" s="324">
        <v>0.23076923076923078</v>
      </c>
      <c r="AC69" s="201">
        <v>111</v>
      </c>
      <c r="AD69" s="324">
        <v>0.71153846153846156</v>
      </c>
    </row>
    <row r="70" spans="3:30" x14ac:dyDescent="0.3">
      <c r="C70" s="186" t="s">
        <v>1218</v>
      </c>
      <c r="D70" s="201">
        <v>374</v>
      </c>
      <c r="E70" s="201">
        <v>276</v>
      </c>
      <c r="F70" s="324">
        <v>0.73796791443850263</v>
      </c>
      <c r="G70" s="201">
        <v>0</v>
      </c>
      <c r="H70" s="324">
        <v>0</v>
      </c>
      <c r="I70" s="201">
        <v>0</v>
      </c>
      <c r="J70" s="324">
        <v>0</v>
      </c>
      <c r="K70" s="201">
        <v>276</v>
      </c>
      <c r="L70" s="324">
        <v>1</v>
      </c>
      <c r="M70" s="201">
        <v>15</v>
      </c>
      <c r="N70" s="201">
        <v>9</v>
      </c>
      <c r="O70" s="324">
        <v>0.6</v>
      </c>
      <c r="P70" s="201">
        <v>0</v>
      </c>
      <c r="Q70" s="324">
        <v>0</v>
      </c>
      <c r="R70" s="201">
        <v>0</v>
      </c>
      <c r="S70" s="324">
        <v>0</v>
      </c>
      <c r="T70" s="201">
        <v>9</v>
      </c>
      <c r="U70" s="324">
        <v>1</v>
      </c>
      <c r="V70" s="201">
        <v>359</v>
      </c>
      <c r="W70" s="201">
        <v>267</v>
      </c>
      <c r="X70" s="324">
        <v>0.74373259052924789</v>
      </c>
      <c r="Y70" s="201">
        <v>0</v>
      </c>
      <c r="Z70" s="324">
        <v>0</v>
      </c>
      <c r="AA70" s="201">
        <v>0</v>
      </c>
      <c r="AB70" s="324">
        <v>0</v>
      </c>
      <c r="AC70" s="201">
        <v>267</v>
      </c>
      <c r="AD70" s="324">
        <v>1</v>
      </c>
    </row>
    <row r="71" spans="3:30" x14ac:dyDescent="0.3">
      <c r="C71" s="186" t="s">
        <v>1219</v>
      </c>
      <c r="D71" s="201">
        <v>676</v>
      </c>
      <c r="E71" s="201">
        <v>591</v>
      </c>
      <c r="F71" s="324">
        <v>0.87426035502958577</v>
      </c>
      <c r="G71" s="201">
        <v>13</v>
      </c>
      <c r="H71" s="324">
        <v>2.1996615905245348E-2</v>
      </c>
      <c r="I71" s="201">
        <v>46</v>
      </c>
      <c r="J71" s="324">
        <v>7.7834179357021999E-2</v>
      </c>
      <c r="K71" s="201">
        <v>532</v>
      </c>
      <c r="L71" s="324">
        <v>0.90016920473773265</v>
      </c>
      <c r="M71" s="201">
        <v>41</v>
      </c>
      <c r="N71" s="201">
        <v>30</v>
      </c>
      <c r="O71" s="324">
        <v>0.73170731707317072</v>
      </c>
      <c r="P71" s="201">
        <v>1</v>
      </c>
      <c r="Q71" s="324">
        <v>3.3333333333333333E-2</v>
      </c>
      <c r="R71" s="201">
        <v>1</v>
      </c>
      <c r="S71" s="324">
        <v>3.3333333333333333E-2</v>
      </c>
      <c r="T71" s="201">
        <v>28</v>
      </c>
      <c r="U71" s="324">
        <v>0.93333333333333335</v>
      </c>
      <c r="V71" s="201">
        <v>633</v>
      </c>
      <c r="W71" s="201">
        <v>561</v>
      </c>
      <c r="X71" s="324">
        <v>0.88625592417061616</v>
      </c>
      <c r="Y71" s="201">
        <v>12</v>
      </c>
      <c r="Z71" s="324">
        <v>2.1390374331550801E-2</v>
      </c>
      <c r="AA71" s="201">
        <v>45</v>
      </c>
      <c r="AB71" s="324">
        <v>8.0213903743315509E-2</v>
      </c>
      <c r="AC71" s="201">
        <v>504</v>
      </c>
      <c r="AD71" s="324">
        <v>0.89839572192513373</v>
      </c>
    </row>
    <row r="72" spans="3:30" x14ac:dyDescent="0.3">
      <c r="C72" s="186" t="s">
        <v>1220</v>
      </c>
      <c r="D72" s="201">
        <v>258</v>
      </c>
      <c r="E72" s="201">
        <v>223</v>
      </c>
      <c r="F72" s="324">
        <v>0.86434108527131781</v>
      </c>
      <c r="G72" s="201">
        <v>0</v>
      </c>
      <c r="H72" s="324">
        <v>0</v>
      </c>
      <c r="I72" s="201">
        <v>7</v>
      </c>
      <c r="J72" s="324">
        <v>3.1390134529147982E-2</v>
      </c>
      <c r="K72" s="201">
        <v>216</v>
      </c>
      <c r="L72" s="324">
        <v>0.96860986547085204</v>
      </c>
      <c r="M72" s="201">
        <v>16</v>
      </c>
      <c r="N72" s="201">
        <v>10</v>
      </c>
      <c r="O72" s="324">
        <v>0.625</v>
      </c>
      <c r="P72" s="201">
        <v>0</v>
      </c>
      <c r="Q72" s="324">
        <v>0</v>
      </c>
      <c r="R72" s="201">
        <v>0</v>
      </c>
      <c r="S72" s="324">
        <v>0</v>
      </c>
      <c r="T72" s="201">
        <v>10</v>
      </c>
      <c r="U72" s="324">
        <v>1</v>
      </c>
      <c r="V72" s="201">
        <v>242</v>
      </c>
      <c r="W72" s="201">
        <v>213</v>
      </c>
      <c r="X72" s="324">
        <v>0.8801652892561983</v>
      </c>
      <c r="Y72" s="201">
        <v>0</v>
      </c>
      <c r="Z72" s="324">
        <v>0</v>
      </c>
      <c r="AA72" s="201">
        <v>7</v>
      </c>
      <c r="AB72" s="324">
        <v>3.2863849765258218E-2</v>
      </c>
      <c r="AC72" s="201">
        <v>206</v>
      </c>
      <c r="AD72" s="324">
        <v>0.96713615023474175</v>
      </c>
    </row>
    <row r="73" spans="3:30" x14ac:dyDescent="0.3">
      <c r="C73" s="185" t="s">
        <v>222</v>
      </c>
      <c r="D73" s="201">
        <v>1509</v>
      </c>
      <c r="E73" s="201">
        <v>1262</v>
      </c>
      <c r="F73" s="324">
        <v>0.83631544068919816</v>
      </c>
      <c r="G73" s="201">
        <v>19</v>
      </c>
      <c r="H73" s="324">
        <v>1.5055467511885896E-2</v>
      </c>
      <c r="I73" s="201">
        <v>80</v>
      </c>
      <c r="J73" s="324">
        <v>6.3391442155309036E-2</v>
      </c>
      <c r="K73" s="201">
        <v>1159</v>
      </c>
      <c r="L73" s="324">
        <v>0.91838351822503961</v>
      </c>
      <c r="M73" s="201">
        <v>108</v>
      </c>
      <c r="N73" s="201">
        <v>57</v>
      </c>
      <c r="O73" s="324">
        <v>0.52777777777777779</v>
      </c>
      <c r="P73" s="201">
        <v>0</v>
      </c>
      <c r="Q73" s="324">
        <v>0</v>
      </c>
      <c r="R73" s="201">
        <v>2</v>
      </c>
      <c r="S73" s="324">
        <v>3.5087719298245612E-2</v>
      </c>
      <c r="T73" s="201">
        <v>55</v>
      </c>
      <c r="U73" s="324">
        <v>0.96491228070175439</v>
      </c>
      <c r="V73" s="201">
        <v>1392</v>
      </c>
      <c r="W73" s="201">
        <v>1198</v>
      </c>
      <c r="X73" s="324">
        <v>0.86063218390804597</v>
      </c>
      <c r="Y73" s="201">
        <v>19</v>
      </c>
      <c r="Z73" s="324">
        <v>1.5859766277128547E-2</v>
      </c>
      <c r="AA73" s="201">
        <v>77</v>
      </c>
      <c r="AB73" s="324">
        <v>6.42737896494157E-2</v>
      </c>
      <c r="AC73" s="201">
        <v>1098</v>
      </c>
      <c r="AD73" s="324">
        <v>0.91652754590984975</v>
      </c>
    </row>
    <row r="74" spans="3:30" x14ac:dyDescent="0.3">
      <c r="C74" s="186" t="s">
        <v>1245</v>
      </c>
      <c r="D74" s="201">
        <v>206</v>
      </c>
      <c r="E74" s="201">
        <v>179</v>
      </c>
      <c r="F74" s="324">
        <v>0.8689320388349514</v>
      </c>
      <c r="G74" s="201">
        <v>3</v>
      </c>
      <c r="H74" s="324">
        <v>1.6759776536312849E-2</v>
      </c>
      <c r="I74" s="201">
        <v>10</v>
      </c>
      <c r="J74" s="324">
        <v>5.5865921787709494E-2</v>
      </c>
      <c r="K74" s="201">
        <v>165</v>
      </c>
      <c r="L74" s="324">
        <v>0.92178770949720668</v>
      </c>
      <c r="M74" s="201">
        <v>18</v>
      </c>
      <c r="N74" s="201">
        <v>12</v>
      </c>
      <c r="O74" s="324">
        <v>0.66666666666666663</v>
      </c>
      <c r="P74" s="201">
        <v>0</v>
      </c>
      <c r="Q74" s="324">
        <v>0</v>
      </c>
      <c r="R74" s="201">
        <v>1</v>
      </c>
      <c r="S74" s="324">
        <v>8.3333333333333329E-2</v>
      </c>
      <c r="T74" s="201">
        <v>11</v>
      </c>
      <c r="U74" s="324">
        <v>0.91666666666666663</v>
      </c>
      <c r="V74" s="201">
        <v>186</v>
      </c>
      <c r="W74" s="201">
        <v>166</v>
      </c>
      <c r="X74" s="324">
        <v>0.89247311827956988</v>
      </c>
      <c r="Y74" s="201">
        <v>3</v>
      </c>
      <c r="Z74" s="324">
        <v>1.8072289156626505E-2</v>
      </c>
      <c r="AA74" s="201">
        <v>9</v>
      </c>
      <c r="AB74" s="324">
        <v>5.4216867469879519E-2</v>
      </c>
      <c r="AC74" s="201">
        <v>153</v>
      </c>
      <c r="AD74" s="324">
        <v>0.92168674698795183</v>
      </c>
    </row>
    <row r="75" spans="3:30" x14ac:dyDescent="0.3">
      <c r="C75" s="186" t="s">
        <v>1246</v>
      </c>
      <c r="D75" s="201">
        <v>392</v>
      </c>
      <c r="E75" s="201">
        <v>341</v>
      </c>
      <c r="F75" s="324">
        <v>0.86989795918367352</v>
      </c>
      <c r="G75" s="201">
        <v>2</v>
      </c>
      <c r="H75" s="324">
        <v>5.8651026392961877E-3</v>
      </c>
      <c r="I75" s="201">
        <v>9</v>
      </c>
      <c r="J75" s="324">
        <v>2.6392961876832845E-2</v>
      </c>
      <c r="K75" s="201">
        <v>330</v>
      </c>
      <c r="L75" s="324">
        <v>0.967741935483871</v>
      </c>
      <c r="M75" s="201">
        <v>32</v>
      </c>
      <c r="N75" s="201">
        <v>19</v>
      </c>
      <c r="O75" s="324">
        <v>0.59375</v>
      </c>
      <c r="P75" s="201">
        <v>0</v>
      </c>
      <c r="Q75" s="324">
        <v>0</v>
      </c>
      <c r="R75" s="201">
        <v>0</v>
      </c>
      <c r="S75" s="324">
        <v>0</v>
      </c>
      <c r="T75" s="201">
        <v>19</v>
      </c>
      <c r="U75" s="324">
        <v>1</v>
      </c>
      <c r="V75" s="201">
        <v>358</v>
      </c>
      <c r="W75" s="201">
        <v>321</v>
      </c>
      <c r="X75" s="324">
        <v>0.8966480446927374</v>
      </c>
      <c r="Y75" s="201">
        <v>2</v>
      </c>
      <c r="Z75" s="324">
        <v>6.2305295950155761E-3</v>
      </c>
      <c r="AA75" s="201">
        <v>9</v>
      </c>
      <c r="AB75" s="324">
        <v>2.8037383177570093E-2</v>
      </c>
      <c r="AC75" s="201">
        <v>310</v>
      </c>
      <c r="AD75" s="324">
        <v>0.96573208722741433</v>
      </c>
    </row>
    <row r="76" spans="3:30" x14ac:dyDescent="0.3">
      <c r="C76" s="186" t="s">
        <v>1247</v>
      </c>
      <c r="D76" s="201">
        <v>309</v>
      </c>
      <c r="E76" s="201">
        <v>208</v>
      </c>
      <c r="F76" s="324">
        <v>0.67313915857605178</v>
      </c>
      <c r="G76" s="201">
        <v>5</v>
      </c>
      <c r="H76" s="324">
        <v>2.403846153846154E-2</v>
      </c>
      <c r="I76" s="201">
        <v>44</v>
      </c>
      <c r="J76" s="324">
        <v>0.21153846153846154</v>
      </c>
      <c r="K76" s="201">
        <v>159</v>
      </c>
      <c r="L76" s="324">
        <v>0.76442307692307687</v>
      </c>
      <c r="M76" s="201">
        <v>31</v>
      </c>
      <c r="N76" s="201">
        <v>9</v>
      </c>
      <c r="O76" s="324">
        <v>0.29032258064516131</v>
      </c>
      <c r="P76" s="201">
        <v>0</v>
      </c>
      <c r="Q76" s="324">
        <v>0</v>
      </c>
      <c r="R76" s="201">
        <v>1</v>
      </c>
      <c r="S76" s="324">
        <v>0.1111111111111111</v>
      </c>
      <c r="T76" s="201">
        <v>8</v>
      </c>
      <c r="U76" s="324">
        <v>0.88888888888888884</v>
      </c>
      <c r="V76" s="201">
        <v>278</v>
      </c>
      <c r="W76" s="201">
        <v>199</v>
      </c>
      <c r="X76" s="324">
        <v>0.71582733812949639</v>
      </c>
      <c r="Y76" s="201">
        <v>5</v>
      </c>
      <c r="Z76" s="324">
        <v>2.5125628140703519E-2</v>
      </c>
      <c r="AA76" s="201">
        <v>43</v>
      </c>
      <c r="AB76" s="324">
        <v>0.21608040201005024</v>
      </c>
      <c r="AC76" s="201">
        <v>151</v>
      </c>
      <c r="AD76" s="324">
        <v>0.75879396984924619</v>
      </c>
    </row>
    <row r="77" spans="3:30" x14ac:dyDescent="0.3">
      <c r="C77" s="186" t="s">
        <v>1248</v>
      </c>
      <c r="D77" s="201">
        <v>602</v>
      </c>
      <c r="E77" s="201">
        <v>534</v>
      </c>
      <c r="F77" s="324">
        <v>0.8870431893687708</v>
      </c>
      <c r="G77" s="201">
        <v>9</v>
      </c>
      <c r="H77" s="324">
        <v>1.6853932584269662E-2</v>
      </c>
      <c r="I77" s="201">
        <v>17</v>
      </c>
      <c r="J77" s="324">
        <v>3.1835205992509365E-2</v>
      </c>
      <c r="K77" s="201">
        <v>505</v>
      </c>
      <c r="L77" s="324">
        <v>0.94569288389513106</v>
      </c>
      <c r="M77" s="201">
        <v>27</v>
      </c>
      <c r="N77" s="201">
        <v>17</v>
      </c>
      <c r="O77" s="324">
        <v>0.62962962962962965</v>
      </c>
      <c r="P77" s="201">
        <v>0</v>
      </c>
      <c r="Q77" s="324">
        <v>0</v>
      </c>
      <c r="R77" s="201">
        <v>0</v>
      </c>
      <c r="S77" s="324">
        <v>0</v>
      </c>
      <c r="T77" s="201">
        <v>17</v>
      </c>
      <c r="U77" s="324">
        <v>1</v>
      </c>
      <c r="V77" s="201">
        <v>570</v>
      </c>
      <c r="W77" s="201">
        <v>512</v>
      </c>
      <c r="X77" s="324">
        <v>0.89824561403508774</v>
      </c>
      <c r="Y77" s="201">
        <v>9</v>
      </c>
      <c r="Z77" s="324">
        <v>1.7578125E-2</v>
      </c>
      <c r="AA77" s="201">
        <v>16</v>
      </c>
      <c r="AB77" s="324">
        <v>3.125E-2</v>
      </c>
      <c r="AC77" s="201">
        <v>484</v>
      </c>
      <c r="AD77" s="324">
        <v>0.9453125</v>
      </c>
    </row>
    <row r="78" spans="3:30" x14ac:dyDescent="0.3">
      <c r="C78" s="185" t="s">
        <v>139</v>
      </c>
      <c r="D78" s="201">
        <v>1751</v>
      </c>
      <c r="E78" s="201">
        <v>1522</v>
      </c>
      <c r="F78" s="324">
        <v>0.86921758994860077</v>
      </c>
      <c r="G78" s="201">
        <v>19</v>
      </c>
      <c r="H78" s="324">
        <v>1.2483574244415242E-2</v>
      </c>
      <c r="I78" s="201">
        <v>91</v>
      </c>
      <c r="J78" s="324">
        <v>5.9789750328515114E-2</v>
      </c>
      <c r="K78" s="201">
        <v>1408</v>
      </c>
      <c r="L78" s="324">
        <v>0.92509855453350853</v>
      </c>
      <c r="M78" s="201">
        <v>115</v>
      </c>
      <c r="N78" s="201">
        <v>75</v>
      </c>
      <c r="O78" s="324">
        <v>0.65217391304347827</v>
      </c>
      <c r="P78" s="201">
        <v>1</v>
      </c>
      <c r="Q78" s="324">
        <v>1.3333333333333334E-2</v>
      </c>
      <c r="R78" s="201">
        <v>2</v>
      </c>
      <c r="S78" s="324">
        <v>2.6666666666666668E-2</v>
      </c>
      <c r="T78" s="201">
        <v>71</v>
      </c>
      <c r="U78" s="324">
        <v>0.94666666666666666</v>
      </c>
      <c r="V78" s="201">
        <v>1629</v>
      </c>
      <c r="W78" s="201">
        <v>1444</v>
      </c>
      <c r="X78" s="324">
        <v>0.8864333947206875</v>
      </c>
      <c r="Y78" s="201">
        <v>18</v>
      </c>
      <c r="Z78" s="324">
        <v>1.2465373961218837E-2</v>
      </c>
      <c r="AA78" s="201">
        <v>89</v>
      </c>
      <c r="AB78" s="324">
        <v>6.1634349030470915E-2</v>
      </c>
      <c r="AC78" s="201">
        <v>1334</v>
      </c>
      <c r="AD78" s="324">
        <v>0.92382271468144039</v>
      </c>
    </row>
    <row r="79" spans="3:30" x14ac:dyDescent="0.3">
      <c r="C79" s="186" t="s">
        <v>1210</v>
      </c>
      <c r="D79" s="201">
        <v>229</v>
      </c>
      <c r="E79" s="201">
        <v>215</v>
      </c>
      <c r="F79" s="324">
        <v>0.93886462882096067</v>
      </c>
      <c r="G79" s="201">
        <v>5</v>
      </c>
      <c r="H79" s="324">
        <v>2.3255813953488372E-2</v>
      </c>
      <c r="I79" s="201">
        <v>9</v>
      </c>
      <c r="J79" s="324">
        <v>4.1860465116279069E-2</v>
      </c>
      <c r="K79" s="201">
        <v>201</v>
      </c>
      <c r="L79" s="324">
        <v>0.93488372093023253</v>
      </c>
      <c r="M79" s="201">
        <v>16</v>
      </c>
      <c r="N79" s="201">
        <v>11</v>
      </c>
      <c r="O79" s="324">
        <v>0.6875</v>
      </c>
      <c r="P79" s="201">
        <v>1</v>
      </c>
      <c r="Q79" s="324">
        <v>9.0909090909090912E-2</v>
      </c>
      <c r="R79" s="201">
        <v>0</v>
      </c>
      <c r="S79" s="324">
        <v>0</v>
      </c>
      <c r="T79" s="201">
        <v>10</v>
      </c>
      <c r="U79" s="324">
        <v>0.90909090909090906</v>
      </c>
      <c r="V79" s="201">
        <v>213</v>
      </c>
      <c r="W79" s="201">
        <v>204</v>
      </c>
      <c r="X79" s="324">
        <v>0.95774647887323938</v>
      </c>
      <c r="Y79" s="201">
        <v>4</v>
      </c>
      <c r="Z79" s="324">
        <v>1.9607843137254902E-2</v>
      </c>
      <c r="AA79" s="201">
        <v>9</v>
      </c>
      <c r="AB79" s="324">
        <v>4.4117647058823532E-2</v>
      </c>
      <c r="AC79" s="201">
        <v>191</v>
      </c>
      <c r="AD79" s="324">
        <v>0.93627450980392157</v>
      </c>
    </row>
    <row r="80" spans="3:30" x14ac:dyDescent="0.3">
      <c r="C80" s="186" t="s">
        <v>1211</v>
      </c>
      <c r="D80" s="201">
        <v>640</v>
      </c>
      <c r="E80" s="201">
        <v>559</v>
      </c>
      <c r="F80" s="324">
        <v>0.87343749999999998</v>
      </c>
      <c r="G80" s="201">
        <v>7</v>
      </c>
      <c r="H80" s="324">
        <v>1.2522361359570662E-2</v>
      </c>
      <c r="I80" s="201">
        <v>43</v>
      </c>
      <c r="J80" s="324">
        <v>7.6923076923076927E-2</v>
      </c>
      <c r="K80" s="201">
        <v>508</v>
      </c>
      <c r="L80" s="324">
        <v>0.90876565295169942</v>
      </c>
      <c r="M80" s="201">
        <v>36</v>
      </c>
      <c r="N80" s="201">
        <v>24</v>
      </c>
      <c r="O80" s="324">
        <v>0.66666666666666663</v>
      </c>
      <c r="P80" s="201">
        <v>0</v>
      </c>
      <c r="Q80" s="324">
        <v>0</v>
      </c>
      <c r="R80" s="201">
        <v>2</v>
      </c>
      <c r="S80" s="324">
        <v>8.3333333333333329E-2</v>
      </c>
      <c r="T80" s="201">
        <v>22</v>
      </c>
      <c r="U80" s="324">
        <v>0.91666666666666663</v>
      </c>
      <c r="V80" s="201">
        <v>600</v>
      </c>
      <c r="W80" s="201">
        <v>535</v>
      </c>
      <c r="X80" s="324">
        <v>0.89166666666666672</v>
      </c>
      <c r="Y80" s="201">
        <v>7</v>
      </c>
      <c r="Z80" s="324">
        <v>1.3084112149532711E-2</v>
      </c>
      <c r="AA80" s="201">
        <v>41</v>
      </c>
      <c r="AB80" s="324">
        <v>7.6635514018691592E-2</v>
      </c>
      <c r="AC80" s="201">
        <v>486</v>
      </c>
      <c r="AD80" s="324">
        <v>0.90841121495327104</v>
      </c>
    </row>
    <row r="81" spans="3:30" x14ac:dyDescent="0.3">
      <c r="C81" s="186" t="s">
        <v>1212</v>
      </c>
      <c r="D81" s="201">
        <v>206</v>
      </c>
      <c r="E81" s="201">
        <v>178</v>
      </c>
      <c r="F81" s="324">
        <v>0.86407766990291257</v>
      </c>
      <c r="G81" s="201">
        <v>2</v>
      </c>
      <c r="H81" s="324">
        <v>1.1235955056179775E-2</v>
      </c>
      <c r="I81" s="201">
        <v>4</v>
      </c>
      <c r="J81" s="324">
        <v>2.247191011235955E-2</v>
      </c>
      <c r="K81" s="201">
        <v>171</v>
      </c>
      <c r="L81" s="324">
        <v>0.9606741573033708</v>
      </c>
      <c r="M81" s="201">
        <v>16</v>
      </c>
      <c r="N81" s="201">
        <v>11</v>
      </c>
      <c r="O81" s="324">
        <v>0.6875</v>
      </c>
      <c r="P81" s="201">
        <v>0</v>
      </c>
      <c r="Q81" s="324">
        <v>0</v>
      </c>
      <c r="R81" s="201">
        <v>0</v>
      </c>
      <c r="S81" s="324">
        <v>0</v>
      </c>
      <c r="T81" s="201">
        <v>11</v>
      </c>
      <c r="U81" s="324">
        <v>1</v>
      </c>
      <c r="V81" s="201">
        <v>190</v>
      </c>
      <c r="W81" s="201">
        <v>167</v>
      </c>
      <c r="X81" s="324">
        <v>0.87894736842105259</v>
      </c>
      <c r="Y81" s="201">
        <v>2</v>
      </c>
      <c r="Z81" s="324">
        <v>1.1976047904191617E-2</v>
      </c>
      <c r="AA81" s="201">
        <v>4</v>
      </c>
      <c r="AB81" s="324">
        <v>2.3952095808383235E-2</v>
      </c>
      <c r="AC81" s="201">
        <v>160</v>
      </c>
      <c r="AD81" s="324">
        <v>0.95808383233532934</v>
      </c>
    </row>
    <row r="82" spans="3:30" x14ac:dyDescent="0.3">
      <c r="C82" s="186" t="s">
        <v>1213</v>
      </c>
      <c r="D82" s="201">
        <v>676</v>
      </c>
      <c r="E82" s="201">
        <v>570</v>
      </c>
      <c r="F82" s="324">
        <v>0.84319526627218933</v>
      </c>
      <c r="G82" s="201">
        <v>5</v>
      </c>
      <c r="H82" s="324">
        <v>8.771929824561403E-3</v>
      </c>
      <c r="I82" s="201">
        <v>35</v>
      </c>
      <c r="J82" s="324">
        <v>6.1403508771929821E-2</v>
      </c>
      <c r="K82" s="201">
        <v>528</v>
      </c>
      <c r="L82" s="324">
        <v>0.9263157894736842</v>
      </c>
      <c r="M82" s="201">
        <v>47</v>
      </c>
      <c r="N82" s="201">
        <v>29</v>
      </c>
      <c r="O82" s="324">
        <v>0.61702127659574468</v>
      </c>
      <c r="P82" s="201">
        <v>0</v>
      </c>
      <c r="Q82" s="324">
        <v>0</v>
      </c>
      <c r="R82" s="201">
        <v>0</v>
      </c>
      <c r="S82" s="324">
        <v>0</v>
      </c>
      <c r="T82" s="201">
        <v>28</v>
      </c>
      <c r="U82" s="324">
        <v>0.96551724137931039</v>
      </c>
      <c r="V82" s="201">
        <v>626</v>
      </c>
      <c r="W82" s="201">
        <v>538</v>
      </c>
      <c r="X82" s="324">
        <v>0.85942492012779548</v>
      </c>
      <c r="Y82" s="201">
        <v>5</v>
      </c>
      <c r="Z82" s="324">
        <v>9.2936802973977699E-3</v>
      </c>
      <c r="AA82" s="201">
        <v>35</v>
      </c>
      <c r="AB82" s="324">
        <v>6.5055762081784388E-2</v>
      </c>
      <c r="AC82" s="201">
        <v>497</v>
      </c>
      <c r="AD82" s="324">
        <v>0.92379182156133832</v>
      </c>
    </row>
    <row r="83" spans="3:30" x14ac:dyDescent="0.3">
      <c r="C83" s="185" t="s">
        <v>168</v>
      </c>
      <c r="D83" s="201">
        <v>2833</v>
      </c>
      <c r="E83" s="201">
        <v>2380</v>
      </c>
      <c r="F83" s="324">
        <v>0.84009883515707728</v>
      </c>
      <c r="G83" s="201">
        <v>18</v>
      </c>
      <c r="H83" s="324">
        <v>7.5630252100840336E-3</v>
      </c>
      <c r="I83" s="201">
        <v>78</v>
      </c>
      <c r="J83" s="324">
        <v>3.2773109243697481E-2</v>
      </c>
      <c r="K83" s="201">
        <v>2278</v>
      </c>
      <c r="L83" s="324">
        <v>0.95714285714285718</v>
      </c>
      <c r="M83" s="201">
        <v>117</v>
      </c>
      <c r="N83" s="201">
        <v>71</v>
      </c>
      <c r="O83" s="324">
        <v>0.60683760683760679</v>
      </c>
      <c r="P83" s="201">
        <v>2</v>
      </c>
      <c r="Q83" s="324">
        <v>2.8169014084507043E-2</v>
      </c>
      <c r="R83" s="201">
        <v>0</v>
      </c>
      <c r="S83" s="324">
        <v>0</v>
      </c>
      <c r="T83" s="201">
        <v>68</v>
      </c>
      <c r="U83" s="324">
        <v>0.95774647887323938</v>
      </c>
      <c r="V83" s="201">
        <v>2709</v>
      </c>
      <c r="W83" s="201">
        <v>2306</v>
      </c>
      <c r="X83" s="324">
        <v>0.85123661867847911</v>
      </c>
      <c r="Y83" s="201">
        <v>16</v>
      </c>
      <c r="Z83" s="324">
        <v>6.938421509106678E-3</v>
      </c>
      <c r="AA83" s="201">
        <v>78</v>
      </c>
      <c r="AB83" s="324">
        <v>3.3824804856895055E-2</v>
      </c>
      <c r="AC83" s="201">
        <v>2207</v>
      </c>
      <c r="AD83" s="324">
        <v>0.95706851691240247</v>
      </c>
    </row>
    <row r="84" spans="3:30" x14ac:dyDescent="0.3">
      <c r="C84" s="186" t="s">
        <v>1221</v>
      </c>
      <c r="D84" s="201">
        <v>336</v>
      </c>
      <c r="E84" s="201">
        <v>249</v>
      </c>
      <c r="F84" s="324">
        <v>0.7410714285714286</v>
      </c>
      <c r="G84" s="201">
        <v>2</v>
      </c>
      <c r="H84" s="324">
        <v>8.0321285140562242E-3</v>
      </c>
      <c r="I84" s="201">
        <v>3</v>
      </c>
      <c r="J84" s="324">
        <v>1.2048192771084338E-2</v>
      </c>
      <c r="K84" s="201">
        <v>240</v>
      </c>
      <c r="L84" s="324">
        <v>0.96385542168674698</v>
      </c>
      <c r="M84" s="201">
        <v>13</v>
      </c>
      <c r="N84" s="201">
        <v>10</v>
      </c>
      <c r="O84" s="324">
        <v>0.76923076923076927</v>
      </c>
      <c r="P84" s="201">
        <v>0</v>
      </c>
      <c r="Q84" s="324">
        <v>0</v>
      </c>
      <c r="R84" s="201">
        <v>0</v>
      </c>
      <c r="S84" s="324">
        <v>0</v>
      </c>
      <c r="T84" s="201">
        <v>9</v>
      </c>
      <c r="U84" s="324">
        <v>0.9</v>
      </c>
      <c r="V84" s="201">
        <v>323</v>
      </c>
      <c r="W84" s="201">
        <v>239</v>
      </c>
      <c r="X84" s="324">
        <v>0.73993808049535603</v>
      </c>
      <c r="Y84" s="201">
        <v>2</v>
      </c>
      <c r="Z84" s="324">
        <v>8.368200836820083E-3</v>
      </c>
      <c r="AA84" s="201">
        <v>3</v>
      </c>
      <c r="AB84" s="324">
        <v>1.2552301255230125E-2</v>
      </c>
      <c r="AC84" s="201">
        <v>231</v>
      </c>
      <c r="AD84" s="324">
        <v>0.96652719665271969</v>
      </c>
    </row>
    <row r="85" spans="3:30" x14ac:dyDescent="0.3">
      <c r="C85" s="186" t="s">
        <v>1222</v>
      </c>
      <c r="D85" s="201">
        <v>489</v>
      </c>
      <c r="E85" s="201">
        <v>466</v>
      </c>
      <c r="F85" s="324">
        <v>0.95296523517382414</v>
      </c>
      <c r="G85" s="201">
        <v>1</v>
      </c>
      <c r="H85" s="324">
        <v>2.1459227467811159E-3</v>
      </c>
      <c r="I85" s="201">
        <v>10</v>
      </c>
      <c r="J85" s="324">
        <v>2.1459227467811159E-2</v>
      </c>
      <c r="K85" s="201">
        <v>455</v>
      </c>
      <c r="L85" s="324">
        <v>0.97639484978540769</v>
      </c>
      <c r="M85" s="201">
        <v>16</v>
      </c>
      <c r="N85" s="201">
        <v>16</v>
      </c>
      <c r="O85" s="324">
        <v>1</v>
      </c>
      <c r="P85" s="201">
        <v>0</v>
      </c>
      <c r="Q85" s="324">
        <v>0</v>
      </c>
      <c r="R85" s="201">
        <v>0</v>
      </c>
      <c r="S85" s="324">
        <v>0</v>
      </c>
      <c r="T85" s="201">
        <v>16</v>
      </c>
      <c r="U85" s="324">
        <v>1</v>
      </c>
      <c r="V85" s="201">
        <v>472</v>
      </c>
      <c r="W85" s="201">
        <v>450</v>
      </c>
      <c r="X85" s="324">
        <v>0.95338983050847459</v>
      </c>
      <c r="Y85" s="201">
        <v>1</v>
      </c>
      <c r="Z85" s="324">
        <v>2.2222222222222222E-3</v>
      </c>
      <c r="AA85" s="201">
        <v>10</v>
      </c>
      <c r="AB85" s="324">
        <v>2.2222222222222223E-2</v>
      </c>
      <c r="AC85" s="201">
        <v>439</v>
      </c>
      <c r="AD85" s="324">
        <v>0.97555555555555551</v>
      </c>
    </row>
    <row r="86" spans="3:30" x14ac:dyDescent="0.3">
      <c r="C86" s="186" t="s">
        <v>1223</v>
      </c>
      <c r="D86" s="201">
        <v>360</v>
      </c>
      <c r="E86" s="201">
        <v>305</v>
      </c>
      <c r="F86" s="324">
        <v>0.84722222222222221</v>
      </c>
      <c r="G86" s="201">
        <v>2</v>
      </c>
      <c r="H86" s="324">
        <v>6.5573770491803279E-3</v>
      </c>
      <c r="I86" s="201">
        <v>14</v>
      </c>
      <c r="J86" s="324">
        <v>4.5901639344262293E-2</v>
      </c>
      <c r="K86" s="201">
        <v>289</v>
      </c>
      <c r="L86" s="324">
        <v>0.94754098360655736</v>
      </c>
      <c r="M86" s="201">
        <v>9</v>
      </c>
      <c r="N86" s="201">
        <v>5</v>
      </c>
      <c r="O86" s="324">
        <v>0.55555555555555558</v>
      </c>
      <c r="P86" s="201">
        <v>0</v>
      </c>
      <c r="Q86" s="324">
        <v>0</v>
      </c>
      <c r="R86" s="201">
        <v>0</v>
      </c>
      <c r="S86" s="324">
        <v>0</v>
      </c>
      <c r="T86" s="201">
        <v>5</v>
      </c>
      <c r="U86" s="324">
        <v>1</v>
      </c>
      <c r="V86" s="201">
        <v>350</v>
      </c>
      <c r="W86" s="201">
        <v>300</v>
      </c>
      <c r="X86" s="324">
        <v>0.8571428571428571</v>
      </c>
      <c r="Y86" s="201">
        <v>2</v>
      </c>
      <c r="Z86" s="324">
        <v>6.6666666666666671E-3</v>
      </c>
      <c r="AA86" s="201">
        <v>14</v>
      </c>
      <c r="AB86" s="324">
        <v>4.6666666666666669E-2</v>
      </c>
      <c r="AC86" s="201">
        <v>284</v>
      </c>
      <c r="AD86" s="324">
        <v>0.94666666666666666</v>
      </c>
    </row>
    <row r="87" spans="3:30" x14ac:dyDescent="0.3">
      <c r="C87" s="186" t="s">
        <v>1224</v>
      </c>
      <c r="D87" s="201">
        <v>967</v>
      </c>
      <c r="E87" s="201">
        <v>722</v>
      </c>
      <c r="F87" s="324">
        <v>0.74663908996897621</v>
      </c>
      <c r="G87" s="201">
        <v>12</v>
      </c>
      <c r="H87" s="324">
        <v>1.662049861495845E-2</v>
      </c>
      <c r="I87" s="201">
        <v>39</v>
      </c>
      <c r="J87" s="324">
        <v>5.4016620498614956E-2</v>
      </c>
      <c r="K87" s="201">
        <v>670</v>
      </c>
      <c r="L87" s="324">
        <v>0.92797783933518008</v>
      </c>
      <c r="M87" s="201">
        <v>46</v>
      </c>
      <c r="N87" s="201">
        <v>15</v>
      </c>
      <c r="O87" s="324">
        <v>0.32608695652173914</v>
      </c>
      <c r="P87" s="201">
        <v>2</v>
      </c>
      <c r="Q87" s="324">
        <v>0.13333333333333333</v>
      </c>
      <c r="R87" s="201">
        <v>0</v>
      </c>
      <c r="S87" s="324">
        <v>0</v>
      </c>
      <c r="T87" s="201">
        <v>13</v>
      </c>
      <c r="U87" s="324">
        <v>0.8666666666666667</v>
      </c>
      <c r="V87" s="201">
        <v>916</v>
      </c>
      <c r="W87" s="201">
        <v>704</v>
      </c>
      <c r="X87" s="324">
        <v>0.76855895196506552</v>
      </c>
      <c r="Y87" s="201">
        <v>10</v>
      </c>
      <c r="Z87" s="324">
        <v>1.4204545454545454E-2</v>
      </c>
      <c r="AA87" s="201">
        <v>39</v>
      </c>
      <c r="AB87" s="324">
        <v>5.5397727272727272E-2</v>
      </c>
      <c r="AC87" s="201">
        <v>654</v>
      </c>
      <c r="AD87" s="324">
        <v>0.92897727272727271</v>
      </c>
    </row>
    <row r="88" spans="3:30" x14ac:dyDescent="0.3">
      <c r="C88" s="186" t="s">
        <v>1225</v>
      </c>
      <c r="D88" s="201">
        <v>681</v>
      </c>
      <c r="E88" s="201">
        <v>638</v>
      </c>
      <c r="F88" s="324">
        <v>0.93685756240822315</v>
      </c>
      <c r="G88" s="201">
        <v>1</v>
      </c>
      <c r="H88" s="324">
        <v>1.567398119122257E-3</v>
      </c>
      <c r="I88" s="201">
        <v>12</v>
      </c>
      <c r="J88" s="324">
        <v>1.8808777429467086E-2</v>
      </c>
      <c r="K88" s="201">
        <v>624</v>
      </c>
      <c r="L88" s="324">
        <v>0.9780564263322884</v>
      </c>
      <c r="M88" s="201">
        <v>33</v>
      </c>
      <c r="N88" s="201">
        <v>25</v>
      </c>
      <c r="O88" s="324">
        <v>0.75757575757575757</v>
      </c>
      <c r="P88" s="201">
        <v>0</v>
      </c>
      <c r="Q88" s="324">
        <v>0</v>
      </c>
      <c r="R88" s="201">
        <v>0</v>
      </c>
      <c r="S88" s="324">
        <v>0</v>
      </c>
      <c r="T88" s="201">
        <v>25</v>
      </c>
      <c r="U88" s="324">
        <v>1</v>
      </c>
      <c r="V88" s="201">
        <v>648</v>
      </c>
      <c r="W88" s="201">
        <v>613</v>
      </c>
      <c r="X88" s="324">
        <v>0.94598765432098764</v>
      </c>
      <c r="Y88" s="201">
        <v>1</v>
      </c>
      <c r="Z88" s="324">
        <v>1.6313213703099511E-3</v>
      </c>
      <c r="AA88" s="201">
        <v>12</v>
      </c>
      <c r="AB88" s="324">
        <v>1.9575856443719411E-2</v>
      </c>
      <c r="AC88" s="201">
        <v>599</v>
      </c>
      <c r="AD88" s="324">
        <v>0.97716150081566067</v>
      </c>
    </row>
    <row r="89" spans="3:30" x14ac:dyDescent="0.3">
      <c r="C89" s="185" t="s">
        <v>212</v>
      </c>
      <c r="D89" s="201">
        <v>1851</v>
      </c>
      <c r="E89" s="201">
        <v>1360</v>
      </c>
      <c r="F89" s="324">
        <v>0.73473797947055641</v>
      </c>
      <c r="G89" s="201">
        <v>45</v>
      </c>
      <c r="H89" s="324">
        <v>3.3088235294117647E-2</v>
      </c>
      <c r="I89" s="201">
        <v>155</v>
      </c>
      <c r="J89" s="324">
        <v>0.11397058823529412</v>
      </c>
      <c r="K89" s="201">
        <v>1157</v>
      </c>
      <c r="L89" s="324">
        <v>0.85073529411764703</v>
      </c>
      <c r="M89" s="201">
        <v>123</v>
      </c>
      <c r="N89" s="201">
        <v>49</v>
      </c>
      <c r="O89" s="324">
        <v>0.3983739837398374</v>
      </c>
      <c r="P89" s="201">
        <v>2</v>
      </c>
      <c r="Q89" s="324">
        <v>4.0816326530612242E-2</v>
      </c>
      <c r="R89" s="201">
        <v>2</v>
      </c>
      <c r="S89" s="324">
        <v>4.0816326530612242E-2</v>
      </c>
      <c r="T89" s="201">
        <v>44</v>
      </c>
      <c r="U89" s="324">
        <v>0.89795918367346939</v>
      </c>
      <c r="V89" s="201">
        <v>1709</v>
      </c>
      <c r="W89" s="201">
        <v>1300</v>
      </c>
      <c r="X89" s="324">
        <v>0.76067875950848451</v>
      </c>
      <c r="Y89" s="201">
        <v>42</v>
      </c>
      <c r="Z89" s="324">
        <v>3.2307692307692308E-2</v>
      </c>
      <c r="AA89" s="201">
        <v>151</v>
      </c>
      <c r="AB89" s="324">
        <v>0.11615384615384615</v>
      </c>
      <c r="AC89" s="201">
        <v>1105</v>
      </c>
      <c r="AD89" s="324">
        <v>0.85</v>
      </c>
    </row>
    <row r="90" spans="3:30" x14ac:dyDescent="0.3">
      <c r="C90" s="186" t="s">
        <v>1240</v>
      </c>
      <c r="D90" s="201">
        <v>359</v>
      </c>
      <c r="E90" s="201">
        <v>292</v>
      </c>
      <c r="F90" s="324">
        <v>0.8133704735376045</v>
      </c>
      <c r="G90" s="201">
        <v>7</v>
      </c>
      <c r="H90" s="324">
        <v>2.3972602739726026E-2</v>
      </c>
      <c r="I90" s="201">
        <v>22</v>
      </c>
      <c r="J90" s="324">
        <v>7.5342465753424653E-2</v>
      </c>
      <c r="K90" s="201">
        <v>262</v>
      </c>
      <c r="L90" s="324">
        <v>0.89726027397260277</v>
      </c>
      <c r="M90" s="201">
        <v>24</v>
      </c>
      <c r="N90" s="201">
        <v>13</v>
      </c>
      <c r="O90" s="324">
        <v>0.54166666666666663</v>
      </c>
      <c r="P90" s="201">
        <v>0</v>
      </c>
      <c r="Q90" s="324">
        <v>0</v>
      </c>
      <c r="R90" s="201">
        <v>1</v>
      </c>
      <c r="S90" s="324">
        <v>7.6923076923076927E-2</v>
      </c>
      <c r="T90" s="201">
        <v>12</v>
      </c>
      <c r="U90" s="324">
        <v>0.92307692307692313</v>
      </c>
      <c r="V90" s="201">
        <v>333</v>
      </c>
      <c r="W90" s="201">
        <v>277</v>
      </c>
      <c r="X90" s="324">
        <v>0.83183183183183185</v>
      </c>
      <c r="Y90" s="201">
        <v>7</v>
      </c>
      <c r="Z90" s="324">
        <v>2.5270758122743681E-2</v>
      </c>
      <c r="AA90" s="201">
        <v>21</v>
      </c>
      <c r="AB90" s="324">
        <v>7.5812274368231042E-2</v>
      </c>
      <c r="AC90" s="201">
        <v>248</v>
      </c>
      <c r="AD90" s="324">
        <v>0.89530685920577613</v>
      </c>
    </row>
    <row r="91" spans="3:30" x14ac:dyDescent="0.3">
      <c r="C91" s="186" t="s">
        <v>1242</v>
      </c>
      <c r="D91" s="201">
        <v>66</v>
      </c>
      <c r="E91" s="201">
        <v>46</v>
      </c>
      <c r="F91" s="324">
        <v>0.69696969696969702</v>
      </c>
      <c r="G91" s="201">
        <v>1</v>
      </c>
      <c r="H91" s="324">
        <v>2.1739130434782608E-2</v>
      </c>
      <c r="I91" s="201">
        <v>3</v>
      </c>
      <c r="J91" s="324">
        <v>6.5217391304347824E-2</v>
      </c>
      <c r="K91" s="201">
        <v>42</v>
      </c>
      <c r="L91" s="324">
        <v>0.91304347826086951</v>
      </c>
      <c r="M91" s="201">
        <v>5</v>
      </c>
      <c r="N91" s="201">
        <v>3</v>
      </c>
      <c r="O91" s="324">
        <v>0.6</v>
      </c>
      <c r="P91" s="201">
        <v>0</v>
      </c>
      <c r="Q91" s="324">
        <v>0</v>
      </c>
      <c r="R91" s="201">
        <v>0</v>
      </c>
      <c r="S91" s="324">
        <v>0</v>
      </c>
      <c r="T91" s="201">
        <v>3</v>
      </c>
      <c r="U91" s="324">
        <v>1</v>
      </c>
      <c r="V91" s="201">
        <v>58</v>
      </c>
      <c r="W91" s="201">
        <v>40</v>
      </c>
      <c r="X91" s="324">
        <v>0.68965517241379315</v>
      </c>
      <c r="Y91" s="201">
        <v>1</v>
      </c>
      <c r="Z91" s="324">
        <v>2.5000000000000001E-2</v>
      </c>
      <c r="AA91" s="201">
        <v>2</v>
      </c>
      <c r="AB91" s="324">
        <v>0.05</v>
      </c>
      <c r="AC91" s="201">
        <v>37</v>
      </c>
      <c r="AD91" s="324">
        <v>0.92500000000000004</v>
      </c>
    </row>
    <row r="92" spans="3:30" x14ac:dyDescent="0.3">
      <c r="C92" s="186" t="s">
        <v>1241</v>
      </c>
      <c r="D92" s="201">
        <v>713</v>
      </c>
      <c r="E92" s="201">
        <v>530</v>
      </c>
      <c r="F92" s="324">
        <v>0.7433380084151473</v>
      </c>
      <c r="G92" s="201">
        <v>30</v>
      </c>
      <c r="H92" s="324">
        <v>5.6603773584905662E-2</v>
      </c>
      <c r="I92" s="201">
        <v>103</v>
      </c>
      <c r="J92" s="324">
        <v>0.19433962264150945</v>
      </c>
      <c r="K92" s="201">
        <v>395</v>
      </c>
      <c r="L92" s="324">
        <v>0.74528301886792447</v>
      </c>
      <c r="M92" s="201">
        <v>42</v>
      </c>
      <c r="N92" s="201">
        <v>11</v>
      </c>
      <c r="O92" s="324">
        <v>0.26190476190476192</v>
      </c>
      <c r="P92" s="201">
        <v>0</v>
      </c>
      <c r="Q92" s="324">
        <v>0</v>
      </c>
      <c r="R92" s="201">
        <v>0</v>
      </c>
      <c r="S92" s="324">
        <v>0</v>
      </c>
      <c r="T92" s="201">
        <v>10</v>
      </c>
      <c r="U92" s="324">
        <v>0.90909090909090906</v>
      </c>
      <c r="V92" s="201">
        <v>662</v>
      </c>
      <c r="W92" s="201">
        <v>516</v>
      </c>
      <c r="X92" s="324">
        <v>0.77945619335347427</v>
      </c>
      <c r="Y92" s="201">
        <v>29</v>
      </c>
      <c r="Z92" s="324">
        <v>5.6201550387596902E-2</v>
      </c>
      <c r="AA92" s="201">
        <v>103</v>
      </c>
      <c r="AB92" s="324">
        <v>0.19961240310077519</v>
      </c>
      <c r="AC92" s="201">
        <v>383</v>
      </c>
      <c r="AD92" s="324">
        <v>0.74224806201550386</v>
      </c>
    </row>
    <row r="93" spans="3:30" x14ac:dyDescent="0.3">
      <c r="C93" s="186" t="s">
        <v>1243</v>
      </c>
      <c r="D93" s="201">
        <v>504</v>
      </c>
      <c r="E93" s="201">
        <v>321</v>
      </c>
      <c r="F93" s="324">
        <v>0.63690476190476186</v>
      </c>
      <c r="G93" s="201">
        <v>2</v>
      </c>
      <c r="H93" s="324">
        <v>6.2305295950155761E-3</v>
      </c>
      <c r="I93" s="201">
        <v>21</v>
      </c>
      <c r="J93" s="324">
        <v>6.5420560747663545E-2</v>
      </c>
      <c r="K93" s="201">
        <v>298</v>
      </c>
      <c r="L93" s="324">
        <v>0.92834890965732086</v>
      </c>
      <c r="M93" s="201">
        <v>27</v>
      </c>
      <c r="N93" s="201">
        <v>10</v>
      </c>
      <c r="O93" s="324">
        <v>0.37037037037037035</v>
      </c>
      <c r="P93" s="201">
        <v>0</v>
      </c>
      <c r="Q93" s="324">
        <v>0</v>
      </c>
      <c r="R93" s="201">
        <v>1</v>
      </c>
      <c r="S93" s="324">
        <v>0.1</v>
      </c>
      <c r="T93" s="201">
        <v>9</v>
      </c>
      <c r="U93" s="324">
        <v>0.9</v>
      </c>
      <c r="V93" s="201">
        <v>472</v>
      </c>
      <c r="W93" s="201">
        <v>308</v>
      </c>
      <c r="X93" s="324">
        <v>0.65254237288135597</v>
      </c>
      <c r="Y93" s="201">
        <v>2</v>
      </c>
      <c r="Z93" s="324">
        <v>6.4935064935064939E-3</v>
      </c>
      <c r="AA93" s="201">
        <v>19</v>
      </c>
      <c r="AB93" s="324">
        <v>6.1688311688311688E-2</v>
      </c>
      <c r="AC93" s="201">
        <v>287</v>
      </c>
      <c r="AD93" s="324">
        <v>0.93181818181818177</v>
      </c>
    </row>
    <row r="94" spans="3:30" x14ac:dyDescent="0.3">
      <c r="C94" s="186" t="s">
        <v>1244</v>
      </c>
      <c r="D94" s="201">
        <v>209</v>
      </c>
      <c r="E94" s="201">
        <v>171</v>
      </c>
      <c r="F94" s="324">
        <v>0.81818181818181823</v>
      </c>
      <c r="G94" s="201">
        <v>5</v>
      </c>
      <c r="H94" s="324">
        <v>2.9239766081871343E-2</v>
      </c>
      <c r="I94" s="201">
        <v>6</v>
      </c>
      <c r="J94" s="324">
        <v>3.5087719298245612E-2</v>
      </c>
      <c r="K94" s="201">
        <v>160</v>
      </c>
      <c r="L94" s="324">
        <v>0.93567251461988299</v>
      </c>
      <c r="M94" s="201">
        <v>25</v>
      </c>
      <c r="N94" s="201">
        <v>12</v>
      </c>
      <c r="O94" s="324">
        <v>0.48</v>
      </c>
      <c r="P94" s="201">
        <v>2</v>
      </c>
      <c r="Q94" s="324">
        <v>0.16666666666666666</v>
      </c>
      <c r="R94" s="201">
        <v>0</v>
      </c>
      <c r="S94" s="324">
        <v>0</v>
      </c>
      <c r="T94" s="201">
        <v>10</v>
      </c>
      <c r="U94" s="324">
        <v>0.83333333333333337</v>
      </c>
      <c r="V94" s="201">
        <v>184</v>
      </c>
      <c r="W94" s="201">
        <v>159</v>
      </c>
      <c r="X94" s="324">
        <v>0.86413043478260865</v>
      </c>
      <c r="Y94" s="201">
        <v>3</v>
      </c>
      <c r="Z94" s="324">
        <v>1.8867924528301886E-2</v>
      </c>
      <c r="AA94" s="201">
        <v>6</v>
      </c>
      <c r="AB94" s="324">
        <v>3.7735849056603772E-2</v>
      </c>
      <c r="AC94" s="201">
        <v>150</v>
      </c>
      <c r="AD94" s="324">
        <v>0.94339622641509435</v>
      </c>
    </row>
    <row r="95" spans="3:30" x14ac:dyDescent="0.3">
      <c r="C95" s="185" t="s">
        <v>180</v>
      </c>
      <c r="D95" s="201">
        <v>2415</v>
      </c>
      <c r="E95" s="201">
        <v>1848</v>
      </c>
      <c r="F95" s="324">
        <v>0.76521739130434785</v>
      </c>
      <c r="G95" s="201">
        <v>13</v>
      </c>
      <c r="H95" s="324">
        <v>7.034632034632035E-3</v>
      </c>
      <c r="I95" s="201">
        <v>64</v>
      </c>
      <c r="J95" s="324">
        <v>3.4632034632034632E-2</v>
      </c>
      <c r="K95" s="201">
        <v>1767</v>
      </c>
      <c r="L95" s="324">
        <v>0.95616883116883122</v>
      </c>
      <c r="M95" s="201">
        <v>175</v>
      </c>
      <c r="N95" s="201">
        <v>92</v>
      </c>
      <c r="O95" s="324">
        <v>0.52571428571428569</v>
      </c>
      <c r="P95" s="201">
        <v>0</v>
      </c>
      <c r="Q95" s="324">
        <v>0</v>
      </c>
      <c r="R95" s="201">
        <v>1</v>
      </c>
      <c r="S95" s="324">
        <v>1.0869565217391304E-2</v>
      </c>
      <c r="T95" s="201">
        <v>91</v>
      </c>
      <c r="U95" s="324">
        <v>0.98913043478260865</v>
      </c>
      <c r="V95" s="201">
        <v>2225</v>
      </c>
      <c r="W95" s="201">
        <v>1745</v>
      </c>
      <c r="X95" s="324">
        <v>0.78426966292134837</v>
      </c>
      <c r="Y95" s="201">
        <v>13</v>
      </c>
      <c r="Z95" s="324">
        <v>7.4498567335243553E-3</v>
      </c>
      <c r="AA95" s="201">
        <v>62</v>
      </c>
      <c r="AB95" s="324">
        <v>3.5530085959885389E-2</v>
      </c>
      <c r="AC95" s="201">
        <v>1666</v>
      </c>
      <c r="AD95" s="324">
        <v>0.95472779369627503</v>
      </c>
    </row>
    <row r="96" spans="3:30" x14ac:dyDescent="0.3">
      <c r="C96" s="186" t="s">
        <v>1226</v>
      </c>
      <c r="D96" s="201">
        <v>291</v>
      </c>
      <c r="E96" s="201">
        <v>230</v>
      </c>
      <c r="F96" s="324">
        <v>0.7903780068728522</v>
      </c>
      <c r="G96" s="201">
        <v>0</v>
      </c>
      <c r="H96" s="324">
        <v>0</v>
      </c>
      <c r="I96" s="201">
        <v>2</v>
      </c>
      <c r="J96" s="324">
        <v>8.6956521739130436E-3</v>
      </c>
      <c r="K96" s="201">
        <v>228</v>
      </c>
      <c r="L96" s="324">
        <v>0.99130434782608701</v>
      </c>
      <c r="M96" s="201">
        <v>14</v>
      </c>
      <c r="N96" s="201">
        <v>8</v>
      </c>
      <c r="O96" s="324">
        <v>0.5714285714285714</v>
      </c>
      <c r="P96" s="201">
        <v>0</v>
      </c>
      <c r="Q96" s="324">
        <v>0</v>
      </c>
      <c r="R96" s="201">
        <v>0</v>
      </c>
      <c r="S96" s="324">
        <v>0</v>
      </c>
      <c r="T96" s="201">
        <v>8</v>
      </c>
      <c r="U96" s="324">
        <v>1</v>
      </c>
      <c r="V96" s="201">
        <v>273</v>
      </c>
      <c r="W96" s="201">
        <v>218</v>
      </c>
      <c r="X96" s="324">
        <v>0.79853479853479858</v>
      </c>
      <c r="Y96" s="201">
        <v>0</v>
      </c>
      <c r="Z96" s="324">
        <v>0</v>
      </c>
      <c r="AA96" s="201">
        <v>2</v>
      </c>
      <c r="AB96" s="324">
        <v>9.1743119266055051E-3</v>
      </c>
      <c r="AC96" s="201">
        <v>216</v>
      </c>
      <c r="AD96" s="324">
        <v>0.99082568807339455</v>
      </c>
    </row>
    <row r="97" spans="3:30" x14ac:dyDescent="0.3">
      <c r="C97" s="186" t="s">
        <v>1227</v>
      </c>
      <c r="D97" s="201">
        <v>451</v>
      </c>
      <c r="E97" s="201">
        <v>365</v>
      </c>
      <c r="F97" s="324">
        <v>0.80931263858093128</v>
      </c>
      <c r="G97" s="201">
        <v>5</v>
      </c>
      <c r="H97" s="324">
        <v>1.3698630136986301E-2</v>
      </c>
      <c r="I97" s="201">
        <v>8</v>
      </c>
      <c r="J97" s="324">
        <v>2.1917808219178082E-2</v>
      </c>
      <c r="K97" s="201">
        <v>352</v>
      </c>
      <c r="L97" s="324">
        <v>0.96438356164383565</v>
      </c>
      <c r="M97" s="201">
        <v>25</v>
      </c>
      <c r="N97" s="201">
        <v>8</v>
      </c>
      <c r="O97" s="324">
        <v>0.32</v>
      </c>
      <c r="P97" s="201">
        <v>0</v>
      </c>
      <c r="Q97" s="324">
        <v>0</v>
      </c>
      <c r="R97" s="201">
        <v>0</v>
      </c>
      <c r="S97" s="324">
        <v>0</v>
      </c>
      <c r="T97" s="201">
        <v>8</v>
      </c>
      <c r="U97" s="324">
        <v>1</v>
      </c>
      <c r="V97" s="201">
        <v>425</v>
      </c>
      <c r="W97" s="201">
        <v>356</v>
      </c>
      <c r="X97" s="324">
        <v>0.83764705882352941</v>
      </c>
      <c r="Y97" s="201">
        <v>5</v>
      </c>
      <c r="Z97" s="324">
        <v>1.4044943820224719E-2</v>
      </c>
      <c r="AA97" s="201">
        <v>8</v>
      </c>
      <c r="AB97" s="324">
        <v>2.247191011235955E-2</v>
      </c>
      <c r="AC97" s="201">
        <v>343</v>
      </c>
      <c r="AD97" s="324">
        <v>0.9634831460674157</v>
      </c>
    </row>
    <row r="98" spans="3:30" x14ac:dyDescent="0.3">
      <c r="C98" s="186" t="s">
        <v>1228</v>
      </c>
      <c r="D98" s="201">
        <v>520</v>
      </c>
      <c r="E98" s="201">
        <v>380</v>
      </c>
      <c r="F98" s="324">
        <v>0.73076923076923073</v>
      </c>
      <c r="G98" s="201">
        <v>1</v>
      </c>
      <c r="H98" s="324">
        <v>2.631578947368421E-3</v>
      </c>
      <c r="I98" s="201">
        <v>18</v>
      </c>
      <c r="J98" s="324">
        <v>4.736842105263158E-2</v>
      </c>
      <c r="K98" s="201">
        <v>359</v>
      </c>
      <c r="L98" s="324">
        <v>0.94473684210526321</v>
      </c>
      <c r="M98" s="201">
        <v>28</v>
      </c>
      <c r="N98" s="201">
        <v>6</v>
      </c>
      <c r="O98" s="324">
        <v>0.21428571428571427</v>
      </c>
      <c r="P98" s="201">
        <v>0</v>
      </c>
      <c r="Q98" s="324">
        <v>0</v>
      </c>
      <c r="R98" s="201">
        <v>0</v>
      </c>
      <c r="S98" s="324">
        <v>0</v>
      </c>
      <c r="T98" s="201">
        <v>6</v>
      </c>
      <c r="U98" s="324">
        <v>1</v>
      </c>
      <c r="V98" s="201">
        <v>490</v>
      </c>
      <c r="W98" s="201">
        <v>373</v>
      </c>
      <c r="X98" s="324">
        <v>0.76122448979591839</v>
      </c>
      <c r="Y98" s="201">
        <v>1</v>
      </c>
      <c r="Z98" s="324">
        <v>2.6809651474530832E-3</v>
      </c>
      <c r="AA98" s="201">
        <v>18</v>
      </c>
      <c r="AB98" s="324">
        <v>4.8257372654155493E-2</v>
      </c>
      <c r="AC98" s="201">
        <v>352</v>
      </c>
      <c r="AD98" s="324">
        <v>0.94369973190348522</v>
      </c>
    </row>
    <row r="99" spans="3:30" x14ac:dyDescent="0.3">
      <c r="C99" s="186" t="s">
        <v>1229</v>
      </c>
      <c r="D99" s="201">
        <v>492</v>
      </c>
      <c r="E99" s="201">
        <v>325</v>
      </c>
      <c r="F99" s="324">
        <v>0.66056910569105687</v>
      </c>
      <c r="G99" s="201">
        <v>5</v>
      </c>
      <c r="H99" s="324">
        <v>1.5384615384615385E-2</v>
      </c>
      <c r="I99" s="201">
        <v>15</v>
      </c>
      <c r="J99" s="324">
        <v>4.6153846153846156E-2</v>
      </c>
      <c r="K99" s="201">
        <v>304</v>
      </c>
      <c r="L99" s="324">
        <v>0.93538461538461537</v>
      </c>
      <c r="M99" s="201">
        <v>37</v>
      </c>
      <c r="N99" s="201">
        <v>23</v>
      </c>
      <c r="O99" s="324">
        <v>0.6216216216216216</v>
      </c>
      <c r="P99" s="201">
        <v>0</v>
      </c>
      <c r="Q99" s="324">
        <v>0</v>
      </c>
      <c r="R99" s="201">
        <v>0</v>
      </c>
      <c r="S99" s="324">
        <v>0</v>
      </c>
      <c r="T99" s="201">
        <v>23</v>
      </c>
      <c r="U99" s="324">
        <v>1</v>
      </c>
      <c r="V99" s="201">
        <v>447</v>
      </c>
      <c r="W99" s="201">
        <v>297</v>
      </c>
      <c r="X99" s="324">
        <v>0.66442953020134232</v>
      </c>
      <c r="Y99" s="201">
        <v>5</v>
      </c>
      <c r="Z99" s="324">
        <v>1.6835016835016835E-2</v>
      </c>
      <c r="AA99" s="201">
        <v>14</v>
      </c>
      <c r="AB99" s="324">
        <v>4.7138047138047139E-2</v>
      </c>
      <c r="AC99" s="201">
        <v>277</v>
      </c>
      <c r="AD99" s="324">
        <v>0.93265993265993263</v>
      </c>
    </row>
    <row r="100" spans="3:30" x14ac:dyDescent="0.3">
      <c r="C100" s="186" t="s">
        <v>1230</v>
      </c>
      <c r="D100" s="201">
        <v>355</v>
      </c>
      <c r="E100" s="201">
        <v>299</v>
      </c>
      <c r="F100" s="324">
        <v>0.84225352112676055</v>
      </c>
      <c r="G100" s="201">
        <v>2</v>
      </c>
      <c r="H100" s="324">
        <v>6.688963210702341E-3</v>
      </c>
      <c r="I100" s="201">
        <v>12</v>
      </c>
      <c r="J100" s="324">
        <v>4.0133779264214048E-2</v>
      </c>
      <c r="K100" s="201">
        <v>285</v>
      </c>
      <c r="L100" s="324">
        <v>0.95317725752508364</v>
      </c>
      <c r="M100" s="201">
        <v>60</v>
      </c>
      <c r="N100" s="201">
        <v>43</v>
      </c>
      <c r="O100" s="324">
        <v>0.71666666666666667</v>
      </c>
      <c r="P100" s="201">
        <v>0</v>
      </c>
      <c r="Q100" s="324">
        <v>0</v>
      </c>
      <c r="R100" s="201">
        <v>1</v>
      </c>
      <c r="S100" s="324">
        <v>2.3255813953488372E-2</v>
      </c>
      <c r="T100" s="201">
        <v>42</v>
      </c>
      <c r="U100" s="324">
        <v>0.97674418604651159</v>
      </c>
      <c r="V100" s="201">
        <v>295</v>
      </c>
      <c r="W100" s="201">
        <v>256</v>
      </c>
      <c r="X100" s="324">
        <v>0.8677966101694915</v>
      </c>
      <c r="Y100" s="201">
        <v>2</v>
      </c>
      <c r="Z100" s="324">
        <v>7.8125E-3</v>
      </c>
      <c r="AA100" s="201">
        <v>11</v>
      </c>
      <c r="AB100" s="324">
        <v>4.296875E-2</v>
      </c>
      <c r="AC100" s="201">
        <v>243</v>
      </c>
      <c r="AD100" s="324">
        <v>0.94921875</v>
      </c>
    </row>
    <row r="101" spans="3:30" x14ac:dyDescent="0.3">
      <c r="C101" s="186" t="s">
        <v>1231</v>
      </c>
      <c r="D101" s="201">
        <v>306</v>
      </c>
      <c r="E101" s="201">
        <v>249</v>
      </c>
      <c r="F101" s="324">
        <v>0.81372549019607843</v>
      </c>
      <c r="G101" s="201">
        <v>0</v>
      </c>
      <c r="H101" s="324">
        <v>0</v>
      </c>
      <c r="I101" s="201">
        <v>9</v>
      </c>
      <c r="J101" s="324">
        <v>3.614457831325301E-2</v>
      </c>
      <c r="K101" s="201">
        <v>239</v>
      </c>
      <c r="L101" s="324">
        <v>0.95983935742971882</v>
      </c>
      <c r="M101" s="201">
        <v>11</v>
      </c>
      <c r="N101" s="201">
        <v>4</v>
      </c>
      <c r="O101" s="324">
        <v>0.36363636363636365</v>
      </c>
      <c r="P101" s="201">
        <v>0</v>
      </c>
      <c r="Q101" s="324">
        <v>0</v>
      </c>
      <c r="R101" s="201">
        <v>0</v>
      </c>
      <c r="S101" s="324">
        <v>0</v>
      </c>
      <c r="T101" s="201">
        <v>4</v>
      </c>
      <c r="U101" s="324">
        <v>1</v>
      </c>
      <c r="V101" s="201">
        <v>295</v>
      </c>
      <c r="W101" s="201">
        <v>245</v>
      </c>
      <c r="X101" s="324">
        <v>0.83050847457627119</v>
      </c>
      <c r="Y101" s="201">
        <v>0</v>
      </c>
      <c r="Z101" s="324">
        <v>0</v>
      </c>
      <c r="AA101" s="201">
        <v>9</v>
      </c>
      <c r="AB101" s="324">
        <v>3.6734693877551024E-2</v>
      </c>
      <c r="AC101" s="201">
        <v>235</v>
      </c>
      <c r="AD101" s="324">
        <v>0.95918367346938771</v>
      </c>
    </row>
    <row r="102" spans="3:30" x14ac:dyDescent="0.3">
      <c r="C102" s="185" t="s">
        <v>194</v>
      </c>
      <c r="D102" s="201">
        <v>2175</v>
      </c>
      <c r="E102" s="201">
        <v>1725</v>
      </c>
      <c r="F102" s="324">
        <v>0.7931034482758621</v>
      </c>
      <c r="G102" s="201">
        <v>19</v>
      </c>
      <c r="H102" s="324">
        <v>1.1014492753623189E-2</v>
      </c>
      <c r="I102" s="201">
        <v>142</v>
      </c>
      <c r="J102" s="324">
        <v>8.2318840579710145E-2</v>
      </c>
      <c r="K102" s="201">
        <v>1561</v>
      </c>
      <c r="L102" s="324">
        <v>0.90492753623188404</v>
      </c>
      <c r="M102" s="201">
        <v>163</v>
      </c>
      <c r="N102" s="201">
        <v>82</v>
      </c>
      <c r="O102" s="324">
        <v>0.50306748466257667</v>
      </c>
      <c r="P102" s="201">
        <v>0</v>
      </c>
      <c r="Q102" s="324">
        <v>0</v>
      </c>
      <c r="R102" s="201">
        <v>3</v>
      </c>
      <c r="S102" s="324">
        <v>3.6585365853658534E-2</v>
      </c>
      <c r="T102" s="201">
        <v>79</v>
      </c>
      <c r="U102" s="324">
        <v>0.96341463414634143</v>
      </c>
      <c r="V102" s="201">
        <v>2002</v>
      </c>
      <c r="W102" s="201">
        <v>1636</v>
      </c>
      <c r="X102" s="324">
        <v>0.81718281718281716</v>
      </c>
      <c r="Y102" s="201">
        <v>19</v>
      </c>
      <c r="Z102" s="324">
        <v>1.1613691931540342E-2</v>
      </c>
      <c r="AA102" s="201">
        <v>139</v>
      </c>
      <c r="AB102" s="324">
        <v>8.4963325183374086E-2</v>
      </c>
      <c r="AC102" s="201">
        <v>1475</v>
      </c>
      <c r="AD102" s="324">
        <v>0.90158924205378976</v>
      </c>
    </row>
    <row r="103" spans="3:30" x14ac:dyDescent="0.3">
      <c r="C103" s="186" t="s">
        <v>1232</v>
      </c>
      <c r="D103" s="201">
        <v>337</v>
      </c>
      <c r="E103" s="201">
        <v>274</v>
      </c>
      <c r="F103" s="324">
        <v>0.81305637982195844</v>
      </c>
      <c r="G103" s="201">
        <v>2</v>
      </c>
      <c r="H103" s="324">
        <v>7.2992700729927005E-3</v>
      </c>
      <c r="I103" s="201">
        <v>11</v>
      </c>
      <c r="J103" s="324">
        <v>4.0145985401459854E-2</v>
      </c>
      <c r="K103" s="201">
        <v>261</v>
      </c>
      <c r="L103" s="324">
        <v>0.95255474452554745</v>
      </c>
      <c r="M103" s="201">
        <v>31</v>
      </c>
      <c r="N103" s="201">
        <v>12</v>
      </c>
      <c r="O103" s="324">
        <v>0.38709677419354838</v>
      </c>
      <c r="P103" s="201">
        <v>0</v>
      </c>
      <c r="Q103" s="324">
        <v>0</v>
      </c>
      <c r="R103" s="201">
        <v>0</v>
      </c>
      <c r="S103" s="324">
        <v>0</v>
      </c>
      <c r="T103" s="201">
        <v>12</v>
      </c>
      <c r="U103" s="324">
        <v>1</v>
      </c>
      <c r="V103" s="201">
        <v>300</v>
      </c>
      <c r="W103" s="201">
        <v>258</v>
      </c>
      <c r="X103" s="324">
        <v>0.86</v>
      </c>
      <c r="Y103" s="201">
        <v>2</v>
      </c>
      <c r="Z103" s="324">
        <v>7.7519379844961239E-3</v>
      </c>
      <c r="AA103" s="201">
        <v>11</v>
      </c>
      <c r="AB103" s="324">
        <v>4.2635658914728682E-2</v>
      </c>
      <c r="AC103" s="201">
        <v>245</v>
      </c>
      <c r="AD103" s="324">
        <v>0.94961240310077522</v>
      </c>
    </row>
    <row r="104" spans="3:30" x14ac:dyDescent="0.3">
      <c r="C104" s="186" t="s">
        <v>1233</v>
      </c>
      <c r="D104" s="201">
        <v>371</v>
      </c>
      <c r="E104" s="201">
        <v>221</v>
      </c>
      <c r="F104" s="324">
        <v>0.59568733153638809</v>
      </c>
      <c r="G104" s="201">
        <v>2</v>
      </c>
      <c r="H104" s="324">
        <v>9.0497737556561094E-3</v>
      </c>
      <c r="I104" s="201">
        <v>13</v>
      </c>
      <c r="J104" s="324">
        <v>5.8823529411764705E-2</v>
      </c>
      <c r="K104" s="201">
        <v>206</v>
      </c>
      <c r="L104" s="324">
        <v>0.9321266968325792</v>
      </c>
      <c r="M104" s="201">
        <v>40</v>
      </c>
      <c r="N104" s="201">
        <v>16</v>
      </c>
      <c r="O104" s="324">
        <v>0.4</v>
      </c>
      <c r="P104" s="201">
        <v>0</v>
      </c>
      <c r="Q104" s="324">
        <v>0</v>
      </c>
      <c r="R104" s="201">
        <v>1</v>
      </c>
      <c r="S104" s="324">
        <v>6.25E-2</v>
      </c>
      <c r="T104" s="201">
        <v>15</v>
      </c>
      <c r="U104" s="324">
        <v>0.9375</v>
      </c>
      <c r="V104" s="201">
        <v>330</v>
      </c>
      <c r="W104" s="201">
        <v>204</v>
      </c>
      <c r="X104" s="324">
        <v>0.61818181818181817</v>
      </c>
      <c r="Y104" s="201">
        <v>2</v>
      </c>
      <c r="Z104" s="324">
        <v>9.8039215686274508E-3</v>
      </c>
      <c r="AA104" s="201">
        <v>12</v>
      </c>
      <c r="AB104" s="324">
        <v>5.8823529411764705E-2</v>
      </c>
      <c r="AC104" s="201">
        <v>190</v>
      </c>
      <c r="AD104" s="324">
        <v>0.93137254901960786</v>
      </c>
    </row>
    <row r="105" spans="3:30" x14ac:dyDescent="0.3">
      <c r="C105" s="186" t="s">
        <v>1234</v>
      </c>
      <c r="D105" s="201">
        <v>312</v>
      </c>
      <c r="E105" s="201">
        <v>276</v>
      </c>
      <c r="F105" s="324">
        <v>0.88461538461538458</v>
      </c>
      <c r="G105" s="201">
        <v>2</v>
      </c>
      <c r="H105" s="324">
        <v>7.246376811594203E-3</v>
      </c>
      <c r="I105" s="201">
        <v>19</v>
      </c>
      <c r="J105" s="324">
        <v>6.8840579710144928E-2</v>
      </c>
      <c r="K105" s="201">
        <v>255</v>
      </c>
      <c r="L105" s="324">
        <v>0.92391304347826086</v>
      </c>
      <c r="M105" s="201">
        <v>23</v>
      </c>
      <c r="N105" s="201">
        <v>16</v>
      </c>
      <c r="O105" s="324">
        <v>0.69565217391304346</v>
      </c>
      <c r="P105" s="201">
        <v>0</v>
      </c>
      <c r="Q105" s="324">
        <v>0</v>
      </c>
      <c r="R105" s="201">
        <v>0</v>
      </c>
      <c r="S105" s="324">
        <v>0</v>
      </c>
      <c r="T105" s="201">
        <v>16</v>
      </c>
      <c r="U105" s="324">
        <v>1</v>
      </c>
      <c r="V105" s="201">
        <v>289</v>
      </c>
      <c r="W105" s="201">
        <v>260</v>
      </c>
      <c r="X105" s="324">
        <v>0.89965397923875434</v>
      </c>
      <c r="Y105" s="201">
        <v>2</v>
      </c>
      <c r="Z105" s="324">
        <v>7.6923076923076927E-3</v>
      </c>
      <c r="AA105" s="201">
        <v>19</v>
      </c>
      <c r="AB105" s="324">
        <v>7.3076923076923081E-2</v>
      </c>
      <c r="AC105" s="201">
        <v>239</v>
      </c>
      <c r="AD105" s="324">
        <v>0.91923076923076918</v>
      </c>
    </row>
    <row r="106" spans="3:30" x14ac:dyDescent="0.3">
      <c r="C106" s="186" t="s">
        <v>1235</v>
      </c>
      <c r="D106" s="201">
        <v>888</v>
      </c>
      <c r="E106" s="201">
        <v>787</v>
      </c>
      <c r="F106" s="324">
        <v>0.88626126126126126</v>
      </c>
      <c r="G106" s="201">
        <v>10</v>
      </c>
      <c r="H106" s="324">
        <v>1.2706480304955527E-2</v>
      </c>
      <c r="I106" s="201">
        <v>72</v>
      </c>
      <c r="J106" s="324">
        <v>9.148665819567979E-2</v>
      </c>
      <c r="K106" s="201">
        <v>702</v>
      </c>
      <c r="L106" s="324">
        <v>0.89199491740787806</v>
      </c>
      <c r="M106" s="201">
        <v>38</v>
      </c>
      <c r="N106" s="201">
        <v>22</v>
      </c>
      <c r="O106" s="324">
        <v>0.57894736842105265</v>
      </c>
      <c r="P106" s="201">
        <v>0</v>
      </c>
      <c r="Q106" s="324">
        <v>0</v>
      </c>
      <c r="R106" s="201">
        <v>2</v>
      </c>
      <c r="S106" s="324">
        <v>9.0909090909090912E-2</v>
      </c>
      <c r="T106" s="201">
        <v>20</v>
      </c>
      <c r="U106" s="324">
        <v>0.90909090909090906</v>
      </c>
      <c r="V106" s="201">
        <v>848</v>
      </c>
      <c r="W106" s="201">
        <v>764</v>
      </c>
      <c r="X106" s="324">
        <v>0.90094339622641506</v>
      </c>
      <c r="Y106" s="201">
        <v>10</v>
      </c>
      <c r="Z106" s="324">
        <v>1.3089005235602094E-2</v>
      </c>
      <c r="AA106" s="201">
        <v>70</v>
      </c>
      <c r="AB106" s="324">
        <v>9.1623036649214659E-2</v>
      </c>
      <c r="AC106" s="201">
        <v>681</v>
      </c>
      <c r="AD106" s="324">
        <v>0.8913612565445026</v>
      </c>
    </row>
    <row r="107" spans="3:30" x14ac:dyDescent="0.3">
      <c r="C107" s="186" t="s">
        <v>1236</v>
      </c>
      <c r="D107" s="201">
        <v>267</v>
      </c>
      <c r="E107" s="201">
        <v>167</v>
      </c>
      <c r="F107" s="324">
        <v>0.62546816479400746</v>
      </c>
      <c r="G107" s="201">
        <v>3</v>
      </c>
      <c r="H107" s="324">
        <v>1.7964071856287425E-2</v>
      </c>
      <c r="I107" s="201">
        <v>27</v>
      </c>
      <c r="J107" s="324">
        <v>0.16167664670658682</v>
      </c>
      <c r="K107" s="201">
        <v>137</v>
      </c>
      <c r="L107" s="324">
        <v>0.82035928143712578</v>
      </c>
      <c r="M107" s="201">
        <v>31</v>
      </c>
      <c r="N107" s="201">
        <v>16</v>
      </c>
      <c r="O107" s="324">
        <v>0.5161290322580645</v>
      </c>
      <c r="P107" s="201">
        <v>0</v>
      </c>
      <c r="Q107" s="324">
        <v>0</v>
      </c>
      <c r="R107" s="201">
        <v>0</v>
      </c>
      <c r="S107" s="324">
        <v>0</v>
      </c>
      <c r="T107" s="201">
        <v>16</v>
      </c>
      <c r="U107" s="324">
        <v>1</v>
      </c>
      <c r="V107" s="201">
        <v>235</v>
      </c>
      <c r="W107" s="201">
        <v>150</v>
      </c>
      <c r="X107" s="324">
        <v>0.63829787234042556</v>
      </c>
      <c r="Y107" s="201">
        <v>3</v>
      </c>
      <c r="Z107" s="324">
        <v>0.02</v>
      </c>
      <c r="AA107" s="201">
        <v>27</v>
      </c>
      <c r="AB107" s="324">
        <v>0.18</v>
      </c>
      <c r="AC107" s="201">
        <v>120</v>
      </c>
      <c r="AD107" s="324">
        <v>0.8</v>
      </c>
    </row>
    <row r="108" spans="3:30" x14ac:dyDescent="0.3">
      <c r="C108" s="2" t="s">
        <v>232</v>
      </c>
      <c r="D108" s="201">
        <v>17710</v>
      </c>
      <c r="E108" s="201">
        <v>12987</v>
      </c>
      <c r="F108" s="324">
        <v>0.73331451157538119</v>
      </c>
      <c r="G108" s="201">
        <v>156</v>
      </c>
      <c r="H108" s="324">
        <v>1.2012012012012012E-2</v>
      </c>
      <c r="I108" s="201">
        <v>602</v>
      </c>
      <c r="J108" s="324">
        <v>4.6354046354046351E-2</v>
      </c>
      <c r="K108" s="201">
        <v>12193</v>
      </c>
      <c r="L108" s="324">
        <v>0.93886193886193892</v>
      </c>
      <c r="M108" s="201">
        <v>1126</v>
      </c>
      <c r="N108" s="201">
        <v>625</v>
      </c>
      <c r="O108" s="324">
        <v>0.55506216696269983</v>
      </c>
      <c r="P108" s="201">
        <v>8</v>
      </c>
      <c r="Q108" s="324">
        <v>1.2800000000000001E-2</v>
      </c>
      <c r="R108" s="201">
        <v>23</v>
      </c>
      <c r="S108" s="324">
        <v>3.6799999999999999E-2</v>
      </c>
      <c r="T108" s="201">
        <v>588</v>
      </c>
      <c r="U108" s="324">
        <v>0.94079999999999997</v>
      </c>
      <c r="V108" s="201">
        <v>16308</v>
      </c>
      <c r="W108" s="201">
        <v>12229</v>
      </c>
      <c r="X108" s="324">
        <v>0.74987736080451317</v>
      </c>
      <c r="Y108" s="201">
        <v>148</v>
      </c>
      <c r="Z108" s="324">
        <v>1.2102379589500369E-2</v>
      </c>
      <c r="AA108" s="201">
        <v>571</v>
      </c>
      <c r="AB108" s="324">
        <v>4.6692288821653445E-2</v>
      </c>
      <c r="AC108" s="201">
        <v>11480</v>
      </c>
      <c r="AD108" s="324">
        <v>0.93875214653692041</v>
      </c>
    </row>
    <row r="109" spans="3:30" x14ac:dyDescent="0.3">
      <c r="C109" s="185" t="s">
        <v>233</v>
      </c>
      <c r="D109" s="201">
        <v>2932</v>
      </c>
      <c r="E109" s="201">
        <v>2175</v>
      </c>
      <c r="F109" s="324">
        <v>0.74181446111869032</v>
      </c>
      <c r="G109" s="201">
        <v>23</v>
      </c>
      <c r="H109" s="324">
        <v>1.0574712643678161E-2</v>
      </c>
      <c r="I109" s="201">
        <v>96</v>
      </c>
      <c r="J109" s="324">
        <v>4.4137931034482755E-2</v>
      </c>
      <c r="K109" s="201">
        <v>2052</v>
      </c>
      <c r="L109" s="324">
        <v>0.94344827586206892</v>
      </c>
      <c r="M109" s="201">
        <v>145</v>
      </c>
      <c r="N109" s="201">
        <v>90</v>
      </c>
      <c r="O109" s="324">
        <v>0.62068965517241381</v>
      </c>
      <c r="P109" s="201">
        <v>0</v>
      </c>
      <c r="Q109" s="324">
        <v>0</v>
      </c>
      <c r="R109" s="201">
        <v>2</v>
      </c>
      <c r="S109" s="324">
        <v>2.2222222222222223E-2</v>
      </c>
      <c r="T109" s="201">
        <v>88</v>
      </c>
      <c r="U109" s="324">
        <v>0.97777777777777775</v>
      </c>
      <c r="V109" s="201">
        <v>2744</v>
      </c>
      <c r="W109" s="201">
        <v>2060</v>
      </c>
      <c r="X109" s="324">
        <v>0.75072886297376096</v>
      </c>
      <c r="Y109" s="201">
        <v>23</v>
      </c>
      <c r="Z109" s="324">
        <v>1.116504854368932E-2</v>
      </c>
      <c r="AA109" s="201">
        <v>93</v>
      </c>
      <c r="AB109" s="324">
        <v>4.5145631067961163E-2</v>
      </c>
      <c r="AC109" s="201">
        <v>1940</v>
      </c>
      <c r="AD109" s="324">
        <v>0.94174757281553401</v>
      </c>
    </row>
    <row r="110" spans="3:30" x14ac:dyDescent="0.3">
      <c r="C110" s="186" t="s">
        <v>1249</v>
      </c>
      <c r="D110" s="201">
        <v>230</v>
      </c>
      <c r="E110" s="201">
        <v>197</v>
      </c>
      <c r="F110" s="324">
        <v>0.85652173913043483</v>
      </c>
      <c r="G110" s="201">
        <v>1</v>
      </c>
      <c r="H110" s="324">
        <v>5.076142131979695E-3</v>
      </c>
      <c r="I110" s="201">
        <v>9</v>
      </c>
      <c r="J110" s="324">
        <v>4.5685279187817257E-2</v>
      </c>
      <c r="K110" s="201">
        <v>187</v>
      </c>
      <c r="L110" s="324">
        <v>0.949238578680203</v>
      </c>
      <c r="M110" s="201">
        <v>9</v>
      </c>
      <c r="N110" s="201">
        <v>5</v>
      </c>
      <c r="O110" s="324">
        <v>0.55555555555555558</v>
      </c>
      <c r="P110" s="201">
        <v>0</v>
      </c>
      <c r="Q110" s="324">
        <v>0</v>
      </c>
      <c r="R110" s="201">
        <v>0</v>
      </c>
      <c r="S110" s="324">
        <v>0</v>
      </c>
      <c r="T110" s="201">
        <v>5</v>
      </c>
      <c r="U110" s="324">
        <v>1</v>
      </c>
      <c r="V110" s="201">
        <v>220</v>
      </c>
      <c r="W110" s="201">
        <v>192</v>
      </c>
      <c r="X110" s="324">
        <v>0.87272727272727268</v>
      </c>
      <c r="Y110" s="201">
        <v>1</v>
      </c>
      <c r="Z110" s="324">
        <v>5.208333333333333E-3</v>
      </c>
      <c r="AA110" s="201">
        <v>9</v>
      </c>
      <c r="AB110" s="324">
        <v>4.6875E-2</v>
      </c>
      <c r="AC110" s="201">
        <v>182</v>
      </c>
      <c r="AD110" s="324">
        <v>0.94791666666666663</v>
      </c>
    </row>
    <row r="111" spans="3:30" x14ac:dyDescent="0.3">
      <c r="C111" s="186" t="s">
        <v>1250</v>
      </c>
      <c r="D111" s="201">
        <v>151</v>
      </c>
      <c r="E111" s="201">
        <v>55</v>
      </c>
      <c r="F111" s="324">
        <v>0.36423841059602646</v>
      </c>
      <c r="G111" s="201">
        <v>0</v>
      </c>
      <c r="H111" s="324">
        <v>0</v>
      </c>
      <c r="I111" s="201">
        <v>6</v>
      </c>
      <c r="J111" s="324">
        <v>0.10909090909090909</v>
      </c>
      <c r="K111" s="201">
        <v>49</v>
      </c>
      <c r="L111" s="324">
        <v>0.89090909090909087</v>
      </c>
      <c r="M111" s="201">
        <v>13</v>
      </c>
      <c r="N111" s="201">
        <v>3</v>
      </c>
      <c r="O111" s="324">
        <v>0.23076923076923078</v>
      </c>
      <c r="P111" s="201">
        <v>0</v>
      </c>
      <c r="Q111" s="324">
        <v>0</v>
      </c>
      <c r="R111" s="201">
        <v>0</v>
      </c>
      <c r="S111" s="324">
        <v>0</v>
      </c>
      <c r="T111" s="201">
        <v>3</v>
      </c>
      <c r="U111" s="324">
        <v>1</v>
      </c>
      <c r="V111" s="201">
        <v>135</v>
      </c>
      <c r="W111" s="201">
        <v>52</v>
      </c>
      <c r="X111" s="324">
        <v>0.38518518518518519</v>
      </c>
      <c r="Y111" s="201">
        <v>0</v>
      </c>
      <c r="Z111" s="324">
        <v>0</v>
      </c>
      <c r="AA111" s="201">
        <v>6</v>
      </c>
      <c r="AB111" s="324">
        <v>0.11538461538461539</v>
      </c>
      <c r="AC111" s="201">
        <v>46</v>
      </c>
      <c r="AD111" s="324">
        <v>0.88461538461538458</v>
      </c>
    </row>
    <row r="112" spans="3:30" x14ac:dyDescent="0.3">
      <c r="C112" s="186" t="s">
        <v>1251</v>
      </c>
      <c r="D112" s="201">
        <v>598</v>
      </c>
      <c r="E112" s="201">
        <v>469</v>
      </c>
      <c r="F112" s="324">
        <v>0.78428093645484953</v>
      </c>
      <c r="G112" s="201">
        <v>1</v>
      </c>
      <c r="H112" s="324">
        <v>2.1321961620469083E-3</v>
      </c>
      <c r="I112" s="201">
        <v>2</v>
      </c>
      <c r="J112" s="324">
        <v>4.2643923240938165E-3</v>
      </c>
      <c r="K112" s="201">
        <v>466</v>
      </c>
      <c r="L112" s="324">
        <v>0.99360341151385922</v>
      </c>
      <c r="M112" s="201">
        <v>21</v>
      </c>
      <c r="N112" s="201">
        <v>13</v>
      </c>
      <c r="O112" s="324">
        <v>0.61904761904761907</v>
      </c>
      <c r="P112" s="201">
        <v>0</v>
      </c>
      <c r="Q112" s="324">
        <v>0</v>
      </c>
      <c r="R112" s="201">
        <v>0</v>
      </c>
      <c r="S112" s="324">
        <v>0</v>
      </c>
      <c r="T112" s="201">
        <v>13</v>
      </c>
      <c r="U112" s="324">
        <v>1</v>
      </c>
      <c r="V112" s="201">
        <v>574</v>
      </c>
      <c r="W112" s="201">
        <v>455</v>
      </c>
      <c r="X112" s="324">
        <v>0.79268292682926833</v>
      </c>
      <c r="Y112" s="201">
        <v>1</v>
      </c>
      <c r="Z112" s="324">
        <v>2.1978021978021978E-3</v>
      </c>
      <c r="AA112" s="201">
        <v>2</v>
      </c>
      <c r="AB112" s="324">
        <v>4.3956043956043956E-3</v>
      </c>
      <c r="AC112" s="201">
        <v>452</v>
      </c>
      <c r="AD112" s="324">
        <v>0.99340659340659343</v>
      </c>
    </row>
    <row r="113" spans="3:30" x14ac:dyDescent="0.3">
      <c r="C113" s="186" t="s">
        <v>1252</v>
      </c>
      <c r="D113" s="201">
        <v>276</v>
      </c>
      <c r="E113" s="201">
        <v>248</v>
      </c>
      <c r="F113" s="324">
        <v>0.89855072463768115</v>
      </c>
      <c r="G113" s="201">
        <v>5</v>
      </c>
      <c r="H113" s="324">
        <v>2.0161290322580645E-2</v>
      </c>
      <c r="I113" s="201">
        <v>7</v>
      </c>
      <c r="J113" s="324">
        <v>2.8225806451612902E-2</v>
      </c>
      <c r="K113" s="201">
        <v>235</v>
      </c>
      <c r="L113" s="324">
        <v>0.94758064516129037</v>
      </c>
      <c r="M113" s="201">
        <v>13</v>
      </c>
      <c r="N113" s="201">
        <v>13</v>
      </c>
      <c r="O113" s="324">
        <v>1</v>
      </c>
      <c r="P113" s="201">
        <v>0</v>
      </c>
      <c r="Q113" s="324">
        <v>0</v>
      </c>
      <c r="R113" s="201">
        <v>0</v>
      </c>
      <c r="S113" s="324">
        <v>0</v>
      </c>
      <c r="T113" s="201">
        <v>13</v>
      </c>
      <c r="U113" s="324">
        <v>1</v>
      </c>
      <c r="V113" s="201">
        <v>261</v>
      </c>
      <c r="W113" s="201">
        <v>234</v>
      </c>
      <c r="X113" s="324">
        <v>0.89655172413793105</v>
      </c>
      <c r="Y113" s="201">
        <v>5</v>
      </c>
      <c r="Z113" s="324">
        <v>2.1367521367521368E-2</v>
      </c>
      <c r="AA113" s="201">
        <v>6</v>
      </c>
      <c r="AB113" s="324">
        <v>2.564102564102564E-2</v>
      </c>
      <c r="AC113" s="201">
        <v>222</v>
      </c>
      <c r="AD113" s="324">
        <v>0.94871794871794868</v>
      </c>
    </row>
    <row r="114" spans="3:30" x14ac:dyDescent="0.3">
      <c r="C114" s="186" t="s">
        <v>1253</v>
      </c>
      <c r="D114" s="201">
        <v>321</v>
      </c>
      <c r="E114" s="201">
        <v>246</v>
      </c>
      <c r="F114" s="324">
        <v>0.76635514018691586</v>
      </c>
      <c r="G114" s="201">
        <v>2</v>
      </c>
      <c r="H114" s="324">
        <v>8.130081300813009E-3</v>
      </c>
      <c r="I114" s="201">
        <v>5</v>
      </c>
      <c r="J114" s="324">
        <v>2.032520325203252E-2</v>
      </c>
      <c r="K114" s="201">
        <v>238</v>
      </c>
      <c r="L114" s="324">
        <v>0.96747967479674801</v>
      </c>
      <c r="M114" s="201">
        <v>10</v>
      </c>
      <c r="N114" s="201">
        <v>7</v>
      </c>
      <c r="O114" s="324">
        <v>0.7</v>
      </c>
      <c r="P114" s="201">
        <v>0</v>
      </c>
      <c r="Q114" s="324">
        <v>0</v>
      </c>
      <c r="R114" s="201">
        <v>0</v>
      </c>
      <c r="S114" s="324">
        <v>0</v>
      </c>
      <c r="T114" s="201">
        <v>7</v>
      </c>
      <c r="U114" s="324">
        <v>1</v>
      </c>
      <c r="V114" s="201">
        <v>307</v>
      </c>
      <c r="W114" s="201">
        <v>238</v>
      </c>
      <c r="X114" s="324">
        <v>0.77524429967426711</v>
      </c>
      <c r="Y114" s="201">
        <v>2</v>
      </c>
      <c r="Z114" s="324">
        <v>8.4033613445378148E-3</v>
      </c>
      <c r="AA114" s="201">
        <v>5</v>
      </c>
      <c r="AB114" s="324">
        <v>2.100840336134454E-2</v>
      </c>
      <c r="AC114" s="201">
        <v>230</v>
      </c>
      <c r="AD114" s="324">
        <v>0.96638655462184875</v>
      </c>
    </row>
    <row r="115" spans="3:30" x14ac:dyDescent="0.3">
      <c r="C115" s="186" t="s">
        <v>1254</v>
      </c>
      <c r="D115" s="201">
        <v>311</v>
      </c>
      <c r="E115" s="201">
        <v>261</v>
      </c>
      <c r="F115" s="324">
        <v>0.83922829581993574</v>
      </c>
      <c r="G115" s="201">
        <v>2</v>
      </c>
      <c r="H115" s="324">
        <v>7.6628352490421452E-3</v>
      </c>
      <c r="I115" s="201">
        <v>29</v>
      </c>
      <c r="J115" s="324">
        <v>0.1111111111111111</v>
      </c>
      <c r="K115" s="201">
        <v>228</v>
      </c>
      <c r="L115" s="324">
        <v>0.87356321839080464</v>
      </c>
      <c r="M115" s="201">
        <v>17</v>
      </c>
      <c r="N115" s="201">
        <v>13</v>
      </c>
      <c r="O115" s="324">
        <v>0.76470588235294112</v>
      </c>
      <c r="P115" s="201">
        <v>0</v>
      </c>
      <c r="Q115" s="324">
        <v>0</v>
      </c>
      <c r="R115" s="201">
        <v>1</v>
      </c>
      <c r="S115" s="324">
        <v>7.6923076923076927E-2</v>
      </c>
      <c r="T115" s="201">
        <v>12</v>
      </c>
      <c r="U115" s="324">
        <v>0.92307692307692313</v>
      </c>
      <c r="V115" s="201">
        <v>280</v>
      </c>
      <c r="W115" s="201">
        <v>236</v>
      </c>
      <c r="X115" s="324">
        <v>0.84285714285714286</v>
      </c>
      <c r="Y115" s="201">
        <v>2</v>
      </c>
      <c r="Z115" s="324">
        <v>8.4745762711864406E-3</v>
      </c>
      <c r="AA115" s="201">
        <v>28</v>
      </c>
      <c r="AB115" s="324">
        <v>0.11864406779661017</v>
      </c>
      <c r="AC115" s="201">
        <v>204</v>
      </c>
      <c r="AD115" s="324">
        <v>0.86440677966101698</v>
      </c>
    </row>
    <row r="116" spans="3:30" x14ac:dyDescent="0.3">
      <c r="C116" s="186" t="s">
        <v>1255</v>
      </c>
      <c r="D116" s="201">
        <v>694</v>
      </c>
      <c r="E116" s="201">
        <v>396</v>
      </c>
      <c r="F116" s="324">
        <v>0.57060518731988474</v>
      </c>
      <c r="G116" s="201">
        <v>6</v>
      </c>
      <c r="H116" s="324">
        <v>1.5151515151515152E-2</v>
      </c>
      <c r="I116" s="201">
        <v>22</v>
      </c>
      <c r="J116" s="324">
        <v>5.5555555555555552E-2</v>
      </c>
      <c r="K116" s="201">
        <v>368</v>
      </c>
      <c r="L116" s="324">
        <v>0.92929292929292928</v>
      </c>
      <c r="M116" s="201">
        <v>39</v>
      </c>
      <c r="N116" s="201">
        <v>18</v>
      </c>
      <c r="O116" s="324">
        <v>0.46153846153846156</v>
      </c>
      <c r="P116" s="201">
        <v>0</v>
      </c>
      <c r="Q116" s="324">
        <v>0</v>
      </c>
      <c r="R116" s="201">
        <v>0</v>
      </c>
      <c r="S116" s="324">
        <v>0</v>
      </c>
      <c r="T116" s="201">
        <v>18</v>
      </c>
      <c r="U116" s="324">
        <v>1</v>
      </c>
      <c r="V116" s="201">
        <v>649</v>
      </c>
      <c r="W116" s="201">
        <v>376</v>
      </c>
      <c r="X116" s="324">
        <v>0.5793528505392912</v>
      </c>
      <c r="Y116" s="201">
        <v>6</v>
      </c>
      <c r="Z116" s="324">
        <v>1.5957446808510637E-2</v>
      </c>
      <c r="AA116" s="201">
        <v>22</v>
      </c>
      <c r="AB116" s="324">
        <v>5.8510638297872342E-2</v>
      </c>
      <c r="AC116" s="201">
        <v>348</v>
      </c>
      <c r="AD116" s="324">
        <v>0.92553191489361697</v>
      </c>
    </row>
    <row r="117" spans="3:30" x14ac:dyDescent="0.3">
      <c r="C117" s="186" t="s">
        <v>1256</v>
      </c>
      <c r="D117" s="201">
        <v>351</v>
      </c>
      <c r="E117" s="201">
        <v>303</v>
      </c>
      <c r="F117" s="324">
        <v>0.86324786324786329</v>
      </c>
      <c r="G117" s="201">
        <v>6</v>
      </c>
      <c r="H117" s="324">
        <v>1.9801980198019802E-2</v>
      </c>
      <c r="I117" s="201">
        <v>16</v>
      </c>
      <c r="J117" s="324">
        <v>5.2805280528052806E-2</v>
      </c>
      <c r="K117" s="201">
        <v>281</v>
      </c>
      <c r="L117" s="324">
        <v>0.9273927392739274</v>
      </c>
      <c r="M117" s="201">
        <v>23</v>
      </c>
      <c r="N117" s="201">
        <v>18</v>
      </c>
      <c r="O117" s="324">
        <v>0.78260869565217395</v>
      </c>
      <c r="P117" s="201">
        <v>0</v>
      </c>
      <c r="Q117" s="324">
        <v>0</v>
      </c>
      <c r="R117" s="201">
        <v>1</v>
      </c>
      <c r="S117" s="324">
        <v>5.5555555555555552E-2</v>
      </c>
      <c r="T117" s="201">
        <v>17</v>
      </c>
      <c r="U117" s="324">
        <v>0.94444444444444442</v>
      </c>
      <c r="V117" s="201">
        <v>318</v>
      </c>
      <c r="W117" s="201">
        <v>277</v>
      </c>
      <c r="X117" s="324">
        <v>0.87106918238993714</v>
      </c>
      <c r="Y117" s="201">
        <v>6</v>
      </c>
      <c r="Z117" s="324">
        <v>2.1660649819494584E-2</v>
      </c>
      <c r="AA117" s="201">
        <v>15</v>
      </c>
      <c r="AB117" s="324">
        <v>5.4151624548736461E-2</v>
      </c>
      <c r="AC117" s="201">
        <v>256</v>
      </c>
      <c r="AD117" s="324">
        <v>0.92418772563176899</v>
      </c>
    </row>
    <row r="118" spans="3:30" x14ac:dyDescent="0.3">
      <c r="C118" s="185" t="s">
        <v>236</v>
      </c>
      <c r="D118" s="201">
        <v>2713</v>
      </c>
      <c r="E118" s="201">
        <v>1685</v>
      </c>
      <c r="F118" s="324">
        <v>0.62108367121267971</v>
      </c>
      <c r="G118" s="201">
        <v>27</v>
      </c>
      <c r="H118" s="324">
        <v>1.6023738872403562E-2</v>
      </c>
      <c r="I118" s="201">
        <v>115</v>
      </c>
      <c r="J118" s="324">
        <v>6.8249258160237386E-2</v>
      </c>
      <c r="K118" s="201">
        <v>1535</v>
      </c>
      <c r="L118" s="324">
        <v>0.91097922848664692</v>
      </c>
      <c r="M118" s="201">
        <v>196</v>
      </c>
      <c r="N118" s="201">
        <v>87</v>
      </c>
      <c r="O118" s="324">
        <v>0.44387755102040816</v>
      </c>
      <c r="P118" s="201">
        <v>2</v>
      </c>
      <c r="Q118" s="324">
        <v>2.2988505747126436E-2</v>
      </c>
      <c r="R118" s="201">
        <v>6</v>
      </c>
      <c r="S118" s="324">
        <v>6.8965517241379309E-2</v>
      </c>
      <c r="T118" s="201">
        <v>77</v>
      </c>
      <c r="U118" s="324">
        <v>0.88505747126436785</v>
      </c>
      <c r="V118" s="201">
        <v>2497</v>
      </c>
      <c r="W118" s="201">
        <v>1592</v>
      </c>
      <c r="X118" s="324">
        <v>0.63756507809371243</v>
      </c>
      <c r="Y118" s="201">
        <v>25</v>
      </c>
      <c r="Z118" s="324">
        <v>1.5703517587939697E-2</v>
      </c>
      <c r="AA118" s="201">
        <v>108</v>
      </c>
      <c r="AB118" s="324">
        <v>6.78391959798995E-2</v>
      </c>
      <c r="AC118" s="201">
        <v>1453</v>
      </c>
      <c r="AD118" s="324">
        <v>0.91268844221105527</v>
      </c>
    </row>
    <row r="119" spans="3:30" x14ac:dyDescent="0.3">
      <c r="C119" s="186" t="s">
        <v>1257</v>
      </c>
      <c r="D119" s="201">
        <v>1303</v>
      </c>
      <c r="E119" s="201">
        <v>847</v>
      </c>
      <c r="F119" s="324">
        <v>0.65003837298541822</v>
      </c>
      <c r="G119" s="201">
        <v>21</v>
      </c>
      <c r="H119" s="324">
        <v>2.4793388429752067E-2</v>
      </c>
      <c r="I119" s="201">
        <v>56</v>
      </c>
      <c r="J119" s="324">
        <v>6.6115702479338845E-2</v>
      </c>
      <c r="K119" s="201">
        <v>767</v>
      </c>
      <c r="L119" s="324">
        <v>0.9055489964580874</v>
      </c>
      <c r="M119" s="201">
        <v>88</v>
      </c>
      <c r="N119" s="201">
        <v>42</v>
      </c>
      <c r="O119" s="324">
        <v>0.47727272727272729</v>
      </c>
      <c r="P119" s="201">
        <v>2</v>
      </c>
      <c r="Q119" s="324">
        <v>4.7619047619047616E-2</v>
      </c>
      <c r="R119" s="201">
        <v>3</v>
      </c>
      <c r="S119" s="324">
        <v>7.1428571428571425E-2</v>
      </c>
      <c r="T119" s="201">
        <v>37</v>
      </c>
      <c r="U119" s="324">
        <v>0.88095238095238093</v>
      </c>
      <c r="V119" s="201">
        <v>1209</v>
      </c>
      <c r="W119" s="201">
        <v>803</v>
      </c>
      <c r="X119" s="324">
        <v>0.66418527708850295</v>
      </c>
      <c r="Y119" s="201">
        <v>19</v>
      </c>
      <c r="Z119" s="324">
        <v>2.3661270236612703E-2</v>
      </c>
      <c r="AA119" s="201">
        <v>53</v>
      </c>
      <c r="AB119" s="324">
        <v>6.6002490660024907E-2</v>
      </c>
      <c r="AC119" s="201">
        <v>728</v>
      </c>
      <c r="AD119" s="324">
        <v>0.90660024906600245</v>
      </c>
    </row>
    <row r="120" spans="3:30" x14ac:dyDescent="0.3">
      <c r="C120" s="186" t="s">
        <v>1258</v>
      </c>
      <c r="D120" s="201">
        <v>585</v>
      </c>
      <c r="E120" s="201">
        <v>436</v>
      </c>
      <c r="F120" s="324">
        <v>0.74529914529914532</v>
      </c>
      <c r="G120" s="201">
        <v>1</v>
      </c>
      <c r="H120" s="324">
        <v>2.2935779816513763E-3</v>
      </c>
      <c r="I120" s="201">
        <v>15</v>
      </c>
      <c r="J120" s="324">
        <v>3.4403669724770644E-2</v>
      </c>
      <c r="K120" s="201">
        <v>420</v>
      </c>
      <c r="L120" s="324">
        <v>0.96330275229357798</v>
      </c>
      <c r="M120" s="201">
        <v>36</v>
      </c>
      <c r="N120" s="201">
        <v>21</v>
      </c>
      <c r="O120" s="324">
        <v>0.58333333333333337</v>
      </c>
      <c r="P120" s="201">
        <v>0</v>
      </c>
      <c r="Q120" s="324">
        <v>0</v>
      </c>
      <c r="R120" s="201">
        <v>1</v>
      </c>
      <c r="S120" s="324">
        <v>4.7619047619047616E-2</v>
      </c>
      <c r="T120" s="201">
        <v>20</v>
      </c>
      <c r="U120" s="324">
        <v>0.95238095238095233</v>
      </c>
      <c r="V120" s="201">
        <v>546</v>
      </c>
      <c r="W120" s="201">
        <v>412</v>
      </c>
      <c r="X120" s="324">
        <v>0.75457875457875456</v>
      </c>
      <c r="Y120" s="201">
        <v>1</v>
      </c>
      <c r="Z120" s="324">
        <v>2.4271844660194173E-3</v>
      </c>
      <c r="AA120" s="201">
        <v>13</v>
      </c>
      <c r="AB120" s="324">
        <v>3.1553398058252427E-2</v>
      </c>
      <c r="AC120" s="201">
        <v>398</v>
      </c>
      <c r="AD120" s="324">
        <v>0.96601941747572817</v>
      </c>
    </row>
    <row r="121" spans="3:30" x14ac:dyDescent="0.3">
      <c r="C121" s="186" t="s">
        <v>1259</v>
      </c>
      <c r="D121" s="201">
        <v>825</v>
      </c>
      <c r="E121" s="201">
        <v>402</v>
      </c>
      <c r="F121" s="324">
        <v>0.48727272727272725</v>
      </c>
      <c r="G121" s="201">
        <v>5</v>
      </c>
      <c r="H121" s="324">
        <v>1.2437810945273632E-2</v>
      </c>
      <c r="I121" s="201">
        <v>44</v>
      </c>
      <c r="J121" s="324">
        <v>0.10945273631840796</v>
      </c>
      <c r="K121" s="201">
        <v>348</v>
      </c>
      <c r="L121" s="324">
        <v>0.86567164179104472</v>
      </c>
      <c r="M121" s="201">
        <v>72</v>
      </c>
      <c r="N121" s="201">
        <v>24</v>
      </c>
      <c r="O121" s="324">
        <v>0.33333333333333331</v>
      </c>
      <c r="P121" s="201">
        <v>0</v>
      </c>
      <c r="Q121" s="324">
        <v>0</v>
      </c>
      <c r="R121" s="201">
        <v>2</v>
      </c>
      <c r="S121" s="324">
        <v>8.3333333333333329E-2</v>
      </c>
      <c r="T121" s="201">
        <v>20</v>
      </c>
      <c r="U121" s="324">
        <v>0.83333333333333337</v>
      </c>
      <c r="V121" s="201">
        <v>742</v>
      </c>
      <c r="W121" s="201">
        <v>377</v>
      </c>
      <c r="X121" s="324">
        <v>0.50808625336927227</v>
      </c>
      <c r="Y121" s="201">
        <v>5</v>
      </c>
      <c r="Z121" s="324">
        <v>1.3262599469496022E-2</v>
      </c>
      <c r="AA121" s="201">
        <v>42</v>
      </c>
      <c r="AB121" s="324">
        <v>0.11140583554376658</v>
      </c>
      <c r="AC121" s="201">
        <v>327</v>
      </c>
      <c r="AD121" s="324">
        <v>0.86737400530503983</v>
      </c>
    </row>
    <row r="122" spans="3:30" x14ac:dyDescent="0.3">
      <c r="C122" s="185" t="s">
        <v>237</v>
      </c>
      <c r="D122" s="201">
        <v>5343</v>
      </c>
      <c r="E122" s="201">
        <v>3657</v>
      </c>
      <c r="F122" s="324">
        <v>0.68444693992139249</v>
      </c>
      <c r="G122" s="201">
        <v>52</v>
      </c>
      <c r="H122" s="324">
        <v>1.4219305441618812E-2</v>
      </c>
      <c r="I122" s="201">
        <v>178</v>
      </c>
      <c r="J122" s="324">
        <v>4.8673776319387477E-2</v>
      </c>
      <c r="K122" s="201">
        <v>3414</v>
      </c>
      <c r="L122" s="324">
        <v>0.93355209187858901</v>
      </c>
      <c r="M122" s="201">
        <v>366</v>
      </c>
      <c r="N122" s="201">
        <v>182</v>
      </c>
      <c r="O122" s="324">
        <v>0.49726775956284153</v>
      </c>
      <c r="P122" s="201">
        <v>3</v>
      </c>
      <c r="Q122" s="324">
        <v>1.6483516483516484E-2</v>
      </c>
      <c r="R122" s="201">
        <v>4</v>
      </c>
      <c r="S122" s="324">
        <v>2.197802197802198E-2</v>
      </c>
      <c r="T122" s="201">
        <v>171</v>
      </c>
      <c r="U122" s="324">
        <v>0.93956043956043955</v>
      </c>
      <c r="V122" s="201">
        <v>4843</v>
      </c>
      <c r="W122" s="201">
        <v>3418</v>
      </c>
      <c r="X122" s="324">
        <v>0.70576089200908532</v>
      </c>
      <c r="Y122" s="201">
        <v>49</v>
      </c>
      <c r="Z122" s="324">
        <v>1.4335868929198362E-2</v>
      </c>
      <c r="AA122" s="201">
        <v>170</v>
      </c>
      <c r="AB122" s="324">
        <v>4.9736688121708603E-2</v>
      </c>
      <c r="AC122" s="201">
        <v>3190</v>
      </c>
      <c r="AD122" s="324">
        <v>0.93329432416617908</v>
      </c>
    </row>
    <row r="123" spans="3:30" x14ac:dyDescent="0.3">
      <c r="C123" s="186" t="s">
        <v>1261</v>
      </c>
      <c r="D123" s="201">
        <v>215</v>
      </c>
      <c r="E123" s="201">
        <v>167</v>
      </c>
      <c r="F123" s="324">
        <v>0.77674418604651163</v>
      </c>
      <c r="G123" s="201">
        <v>2</v>
      </c>
      <c r="H123" s="324">
        <v>1.1976047904191617E-2</v>
      </c>
      <c r="I123" s="201">
        <v>0</v>
      </c>
      <c r="J123" s="324">
        <v>0</v>
      </c>
      <c r="K123" s="201">
        <v>165</v>
      </c>
      <c r="L123" s="324">
        <v>0.9880239520958084</v>
      </c>
      <c r="M123" s="201">
        <v>7</v>
      </c>
      <c r="N123" s="201">
        <v>6</v>
      </c>
      <c r="O123" s="324">
        <v>0.8571428571428571</v>
      </c>
      <c r="P123" s="201">
        <v>0</v>
      </c>
      <c r="Q123" s="324">
        <v>0</v>
      </c>
      <c r="R123" s="201">
        <v>0</v>
      </c>
      <c r="S123" s="324">
        <v>0</v>
      </c>
      <c r="T123" s="201">
        <v>6</v>
      </c>
      <c r="U123" s="324">
        <v>1</v>
      </c>
      <c r="V123" s="201">
        <v>204</v>
      </c>
      <c r="W123" s="201">
        <v>159</v>
      </c>
      <c r="X123" s="324">
        <v>0.77941176470588236</v>
      </c>
      <c r="Y123" s="201">
        <v>2</v>
      </c>
      <c r="Z123" s="324">
        <v>1.2578616352201259E-2</v>
      </c>
      <c r="AA123" s="201">
        <v>0</v>
      </c>
      <c r="AB123" s="324">
        <v>0</v>
      </c>
      <c r="AC123" s="201">
        <v>157</v>
      </c>
      <c r="AD123" s="324">
        <v>0.98742138364779874</v>
      </c>
    </row>
    <row r="124" spans="3:30" x14ac:dyDescent="0.3">
      <c r="C124" s="186" t="s">
        <v>1260</v>
      </c>
      <c r="D124" s="201">
        <v>458</v>
      </c>
      <c r="E124" s="201">
        <v>300</v>
      </c>
      <c r="F124" s="324">
        <v>0.65502183406113534</v>
      </c>
      <c r="G124" s="201">
        <v>8</v>
      </c>
      <c r="H124" s="324">
        <v>2.6666666666666668E-2</v>
      </c>
      <c r="I124" s="201">
        <v>6</v>
      </c>
      <c r="J124" s="324">
        <v>0.02</v>
      </c>
      <c r="K124" s="201">
        <v>282</v>
      </c>
      <c r="L124" s="324">
        <v>0.94</v>
      </c>
      <c r="M124" s="201">
        <v>32</v>
      </c>
      <c r="N124" s="201">
        <v>18</v>
      </c>
      <c r="O124" s="324">
        <v>0.5625</v>
      </c>
      <c r="P124" s="201">
        <v>1</v>
      </c>
      <c r="Q124" s="324">
        <v>5.5555555555555552E-2</v>
      </c>
      <c r="R124" s="201">
        <v>0</v>
      </c>
      <c r="S124" s="324">
        <v>0</v>
      </c>
      <c r="T124" s="201">
        <v>15</v>
      </c>
      <c r="U124" s="324">
        <v>0.83333333333333337</v>
      </c>
      <c r="V124" s="201">
        <v>421</v>
      </c>
      <c r="W124" s="201">
        <v>282</v>
      </c>
      <c r="X124" s="324">
        <v>0.66983372921615203</v>
      </c>
      <c r="Y124" s="201">
        <v>7</v>
      </c>
      <c r="Z124" s="324">
        <v>2.4822695035460994E-2</v>
      </c>
      <c r="AA124" s="201">
        <v>6</v>
      </c>
      <c r="AB124" s="324">
        <v>2.1276595744680851E-2</v>
      </c>
      <c r="AC124" s="201">
        <v>267</v>
      </c>
      <c r="AD124" s="324">
        <v>0.94680851063829785</v>
      </c>
    </row>
    <row r="125" spans="3:30" x14ac:dyDescent="0.3">
      <c r="C125" s="186" t="s">
        <v>1262</v>
      </c>
      <c r="D125" s="201">
        <v>465</v>
      </c>
      <c r="E125" s="201">
        <v>293</v>
      </c>
      <c r="F125" s="324">
        <v>0.63010752688172045</v>
      </c>
      <c r="G125" s="201">
        <v>0</v>
      </c>
      <c r="H125" s="324">
        <v>0</v>
      </c>
      <c r="I125" s="201">
        <v>3</v>
      </c>
      <c r="J125" s="324">
        <v>1.0238907849829351E-2</v>
      </c>
      <c r="K125" s="201">
        <v>290</v>
      </c>
      <c r="L125" s="324">
        <v>0.98976109215017061</v>
      </c>
      <c r="M125" s="201">
        <v>36</v>
      </c>
      <c r="N125" s="201">
        <v>12</v>
      </c>
      <c r="O125" s="324">
        <v>0.33333333333333331</v>
      </c>
      <c r="P125" s="201">
        <v>0</v>
      </c>
      <c r="Q125" s="324">
        <v>0</v>
      </c>
      <c r="R125" s="201">
        <v>0</v>
      </c>
      <c r="S125" s="324">
        <v>0</v>
      </c>
      <c r="T125" s="201">
        <v>12</v>
      </c>
      <c r="U125" s="324">
        <v>1</v>
      </c>
      <c r="V125" s="201">
        <v>426</v>
      </c>
      <c r="W125" s="201">
        <v>279</v>
      </c>
      <c r="X125" s="324">
        <v>0.65492957746478875</v>
      </c>
      <c r="Y125" s="201">
        <v>0</v>
      </c>
      <c r="Z125" s="324">
        <v>0</v>
      </c>
      <c r="AA125" s="201">
        <v>3</v>
      </c>
      <c r="AB125" s="324">
        <v>1.0752688172043012E-2</v>
      </c>
      <c r="AC125" s="201">
        <v>276</v>
      </c>
      <c r="AD125" s="324">
        <v>0.989247311827957</v>
      </c>
    </row>
    <row r="126" spans="3:30" x14ac:dyDescent="0.3">
      <c r="C126" s="186" t="s">
        <v>1263</v>
      </c>
      <c r="D126" s="201">
        <v>187</v>
      </c>
      <c r="E126" s="201">
        <v>159</v>
      </c>
      <c r="F126" s="324">
        <v>0.85026737967914434</v>
      </c>
      <c r="G126" s="201">
        <v>1</v>
      </c>
      <c r="H126" s="324">
        <v>6.2893081761006293E-3</v>
      </c>
      <c r="I126" s="201">
        <v>11</v>
      </c>
      <c r="J126" s="324">
        <v>6.9182389937106917E-2</v>
      </c>
      <c r="K126" s="201">
        <v>147</v>
      </c>
      <c r="L126" s="324">
        <v>0.92452830188679247</v>
      </c>
      <c r="M126" s="201">
        <v>14</v>
      </c>
      <c r="N126" s="201">
        <v>9</v>
      </c>
      <c r="O126" s="324">
        <v>0.6428571428571429</v>
      </c>
      <c r="P126" s="201">
        <v>0</v>
      </c>
      <c r="Q126" s="324">
        <v>0</v>
      </c>
      <c r="R126" s="201">
        <v>1</v>
      </c>
      <c r="S126" s="324">
        <v>0.1111111111111111</v>
      </c>
      <c r="T126" s="201">
        <v>8</v>
      </c>
      <c r="U126" s="324">
        <v>0.88888888888888884</v>
      </c>
      <c r="V126" s="201">
        <v>171</v>
      </c>
      <c r="W126" s="201">
        <v>149</v>
      </c>
      <c r="X126" s="324">
        <v>0.87134502923976609</v>
      </c>
      <c r="Y126" s="201">
        <v>1</v>
      </c>
      <c r="Z126" s="324">
        <v>6.7114093959731542E-3</v>
      </c>
      <c r="AA126" s="201">
        <v>10</v>
      </c>
      <c r="AB126" s="324">
        <v>6.7114093959731544E-2</v>
      </c>
      <c r="AC126" s="201">
        <v>138</v>
      </c>
      <c r="AD126" s="324">
        <v>0.9261744966442953</v>
      </c>
    </row>
    <row r="127" spans="3:30" x14ac:dyDescent="0.3">
      <c r="C127" s="186" t="s">
        <v>1264</v>
      </c>
      <c r="D127" s="201">
        <v>484</v>
      </c>
      <c r="E127" s="201">
        <v>414</v>
      </c>
      <c r="F127" s="324">
        <v>0.85537190082644632</v>
      </c>
      <c r="G127" s="201">
        <v>3</v>
      </c>
      <c r="H127" s="324">
        <v>7.246376811594203E-3</v>
      </c>
      <c r="I127" s="201">
        <v>5</v>
      </c>
      <c r="J127" s="324">
        <v>1.2077294685990338E-2</v>
      </c>
      <c r="K127" s="201">
        <v>403</v>
      </c>
      <c r="L127" s="324">
        <v>0.97342995169082125</v>
      </c>
      <c r="M127" s="201">
        <v>32</v>
      </c>
      <c r="N127" s="201">
        <v>21</v>
      </c>
      <c r="O127" s="324">
        <v>0.65625</v>
      </c>
      <c r="P127" s="201">
        <v>0</v>
      </c>
      <c r="Q127" s="324">
        <v>0</v>
      </c>
      <c r="R127" s="201">
        <v>0</v>
      </c>
      <c r="S127" s="324">
        <v>0</v>
      </c>
      <c r="T127" s="201">
        <v>20</v>
      </c>
      <c r="U127" s="324">
        <v>0.95238095238095233</v>
      </c>
      <c r="V127" s="201">
        <v>440</v>
      </c>
      <c r="W127" s="201">
        <v>385</v>
      </c>
      <c r="X127" s="324">
        <v>0.875</v>
      </c>
      <c r="Y127" s="201">
        <v>3</v>
      </c>
      <c r="Z127" s="324">
        <v>7.7922077922077922E-3</v>
      </c>
      <c r="AA127" s="201">
        <v>5</v>
      </c>
      <c r="AB127" s="324">
        <v>1.2987012987012988E-2</v>
      </c>
      <c r="AC127" s="201">
        <v>375</v>
      </c>
      <c r="AD127" s="324">
        <v>0.97402597402597402</v>
      </c>
    </row>
    <row r="128" spans="3:30" x14ac:dyDescent="0.3">
      <c r="C128" s="186" t="s">
        <v>1265</v>
      </c>
      <c r="D128" s="201">
        <v>262</v>
      </c>
      <c r="E128" s="201">
        <v>205</v>
      </c>
      <c r="F128" s="324">
        <v>0.78244274809160308</v>
      </c>
      <c r="G128" s="201">
        <v>3</v>
      </c>
      <c r="H128" s="324">
        <v>1.4634146341463415E-2</v>
      </c>
      <c r="I128" s="201">
        <v>5</v>
      </c>
      <c r="J128" s="324">
        <v>2.4390243902439025E-2</v>
      </c>
      <c r="K128" s="201">
        <v>197</v>
      </c>
      <c r="L128" s="324">
        <v>0.96097560975609753</v>
      </c>
      <c r="M128" s="201">
        <v>12</v>
      </c>
      <c r="N128" s="201">
        <v>7</v>
      </c>
      <c r="O128" s="324">
        <v>0.58333333333333337</v>
      </c>
      <c r="P128" s="201">
        <v>0</v>
      </c>
      <c r="Q128" s="324">
        <v>0</v>
      </c>
      <c r="R128" s="201">
        <v>0</v>
      </c>
      <c r="S128" s="324">
        <v>0</v>
      </c>
      <c r="T128" s="201">
        <v>7</v>
      </c>
      <c r="U128" s="324">
        <v>1</v>
      </c>
      <c r="V128" s="201">
        <v>243</v>
      </c>
      <c r="W128" s="201">
        <v>195</v>
      </c>
      <c r="X128" s="324">
        <v>0.80246913580246915</v>
      </c>
      <c r="Y128" s="201">
        <v>3</v>
      </c>
      <c r="Z128" s="324">
        <v>1.5384615384615385E-2</v>
      </c>
      <c r="AA128" s="201">
        <v>5</v>
      </c>
      <c r="AB128" s="324">
        <v>2.564102564102564E-2</v>
      </c>
      <c r="AC128" s="201">
        <v>187</v>
      </c>
      <c r="AD128" s="324">
        <v>0.95897435897435901</v>
      </c>
    </row>
    <row r="129" spans="3:30" x14ac:dyDescent="0.3">
      <c r="C129" s="186" t="s">
        <v>1266</v>
      </c>
      <c r="D129" s="201">
        <v>296</v>
      </c>
      <c r="E129" s="201">
        <v>215</v>
      </c>
      <c r="F129" s="324">
        <v>0.72635135135135132</v>
      </c>
      <c r="G129" s="201">
        <v>5</v>
      </c>
      <c r="H129" s="324">
        <v>2.3255813953488372E-2</v>
      </c>
      <c r="I129" s="201">
        <v>5</v>
      </c>
      <c r="J129" s="324">
        <v>2.3255813953488372E-2</v>
      </c>
      <c r="K129" s="201">
        <v>205</v>
      </c>
      <c r="L129" s="324">
        <v>0.95348837209302328</v>
      </c>
      <c r="M129" s="201">
        <v>31</v>
      </c>
      <c r="N129" s="201">
        <v>17</v>
      </c>
      <c r="O129" s="324">
        <v>0.54838709677419351</v>
      </c>
      <c r="P129" s="201">
        <v>1</v>
      </c>
      <c r="Q129" s="324">
        <v>5.8823529411764705E-2</v>
      </c>
      <c r="R129" s="201">
        <v>1</v>
      </c>
      <c r="S129" s="324">
        <v>5.8823529411764705E-2</v>
      </c>
      <c r="T129" s="201">
        <v>15</v>
      </c>
      <c r="U129" s="324">
        <v>0.88235294117647056</v>
      </c>
      <c r="V129" s="201">
        <v>264</v>
      </c>
      <c r="W129" s="201">
        <v>198</v>
      </c>
      <c r="X129" s="324">
        <v>0.75</v>
      </c>
      <c r="Y129" s="201">
        <v>4</v>
      </c>
      <c r="Z129" s="324">
        <v>2.0202020202020204E-2</v>
      </c>
      <c r="AA129" s="201">
        <v>4</v>
      </c>
      <c r="AB129" s="324">
        <v>2.0202020202020204E-2</v>
      </c>
      <c r="AC129" s="201">
        <v>190</v>
      </c>
      <c r="AD129" s="324">
        <v>0.95959595959595956</v>
      </c>
    </row>
    <row r="130" spans="3:30" x14ac:dyDescent="0.3">
      <c r="C130" s="186" t="s">
        <v>1267</v>
      </c>
      <c r="D130" s="201">
        <v>936</v>
      </c>
      <c r="E130" s="201">
        <v>686</v>
      </c>
      <c r="F130" s="324">
        <v>0.73290598290598286</v>
      </c>
      <c r="G130" s="201">
        <v>21</v>
      </c>
      <c r="H130" s="324">
        <v>3.0612244897959183E-2</v>
      </c>
      <c r="I130" s="201">
        <v>54</v>
      </c>
      <c r="J130" s="324">
        <v>7.8717201166180764E-2</v>
      </c>
      <c r="K130" s="201">
        <v>609</v>
      </c>
      <c r="L130" s="324">
        <v>0.88775510204081631</v>
      </c>
      <c r="M130" s="201">
        <v>54</v>
      </c>
      <c r="N130" s="201">
        <v>29</v>
      </c>
      <c r="O130" s="324">
        <v>0.53703703703703709</v>
      </c>
      <c r="P130" s="201">
        <v>1</v>
      </c>
      <c r="Q130" s="324">
        <v>3.4482758620689655E-2</v>
      </c>
      <c r="R130" s="201">
        <v>0</v>
      </c>
      <c r="S130" s="324">
        <v>0</v>
      </c>
      <c r="T130" s="201">
        <v>28</v>
      </c>
      <c r="U130" s="324">
        <v>0.96551724137931039</v>
      </c>
      <c r="V130" s="201">
        <v>840</v>
      </c>
      <c r="W130" s="201">
        <v>637</v>
      </c>
      <c r="X130" s="324">
        <v>0.7583333333333333</v>
      </c>
      <c r="Y130" s="201">
        <v>20</v>
      </c>
      <c r="Z130" s="324">
        <v>3.1397174254317109E-2</v>
      </c>
      <c r="AA130" s="201">
        <v>51</v>
      </c>
      <c r="AB130" s="324">
        <v>8.0062794348508631E-2</v>
      </c>
      <c r="AC130" s="201">
        <v>564</v>
      </c>
      <c r="AD130" s="324">
        <v>0.88540031397174257</v>
      </c>
    </row>
    <row r="131" spans="3:30" x14ac:dyDescent="0.3">
      <c r="C131" s="186" t="s">
        <v>1268</v>
      </c>
      <c r="D131" s="201">
        <v>180</v>
      </c>
      <c r="E131" s="201">
        <v>88</v>
      </c>
      <c r="F131" s="324">
        <v>0.48888888888888887</v>
      </c>
      <c r="G131" s="201">
        <v>0</v>
      </c>
      <c r="H131" s="324">
        <v>0</v>
      </c>
      <c r="I131" s="201">
        <v>34</v>
      </c>
      <c r="J131" s="324">
        <v>0.38636363636363635</v>
      </c>
      <c r="K131" s="201">
        <v>54</v>
      </c>
      <c r="L131" s="324">
        <v>0.61363636363636365</v>
      </c>
      <c r="M131" s="201">
        <v>17</v>
      </c>
      <c r="N131" s="201">
        <v>6</v>
      </c>
      <c r="O131" s="324">
        <v>0.35294117647058826</v>
      </c>
      <c r="P131" s="201">
        <v>0</v>
      </c>
      <c r="Q131" s="324">
        <v>0</v>
      </c>
      <c r="R131" s="201">
        <v>1</v>
      </c>
      <c r="S131" s="324">
        <v>0.16666666666666666</v>
      </c>
      <c r="T131" s="201">
        <v>5</v>
      </c>
      <c r="U131" s="324">
        <v>0.83333333333333337</v>
      </c>
      <c r="V131" s="201">
        <v>156</v>
      </c>
      <c r="W131" s="201">
        <v>81</v>
      </c>
      <c r="X131" s="324">
        <v>0.51923076923076927</v>
      </c>
      <c r="Y131" s="201">
        <v>0</v>
      </c>
      <c r="Z131" s="324">
        <v>0</v>
      </c>
      <c r="AA131" s="201">
        <v>32</v>
      </c>
      <c r="AB131" s="324">
        <v>0.39506172839506171</v>
      </c>
      <c r="AC131" s="201">
        <v>49</v>
      </c>
      <c r="AD131" s="324">
        <v>0.60493827160493829</v>
      </c>
    </row>
    <row r="132" spans="3:30" x14ac:dyDescent="0.3">
      <c r="C132" s="186" t="s">
        <v>1269</v>
      </c>
      <c r="D132" s="201">
        <v>493</v>
      </c>
      <c r="E132" s="201">
        <v>250</v>
      </c>
      <c r="F132" s="324">
        <v>0.50709939148073024</v>
      </c>
      <c r="G132" s="201">
        <v>3</v>
      </c>
      <c r="H132" s="324">
        <v>1.2E-2</v>
      </c>
      <c r="I132" s="201">
        <v>17</v>
      </c>
      <c r="J132" s="324">
        <v>6.8000000000000005E-2</v>
      </c>
      <c r="K132" s="201">
        <v>229</v>
      </c>
      <c r="L132" s="324">
        <v>0.91600000000000004</v>
      </c>
      <c r="M132" s="201">
        <v>30</v>
      </c>
      <c r="N132" s="201">
        <v>11</v>
      </c>
      <c r="O132" s="324">
        <v>0.36666666666666664</v>
      </c>
      <c r="P132" s="201">
        <v>0</v>
      </c>
      <c r="Q132" s="324">
        <v>0</v>
      </c>
      <c r="R132" s="201">
        <v>0</v>
      </c>
      <c r="S132" s="324">
        <v>0</v>
      </c>
      <c r="T132" s="201">
        <v>11</v>
      </c>
      <c r="U132" s="324">
        <v>1</v>
      </c>
      <c r="V132" s="201">
        <v>437</v>
      </c>
      <c r="W132" s="201">
        <v>234</v>
      </c>
      <c r="X132" s="324">
        <v>0.53546910755148747</v>
      </c>
      <c r="Y132" s="201">
        <v>3</v>
      </c>
      <c r="Z132" s="324">
        <v>1.282051282051282E-2</v>
      </c>
      <c r="AA132" s="201">
        <v>17</v>
      </c>
      <c r="AB132" s="324">
        <v>7.2649572649572655E-2</v>
      </c>
      <c r="AC132" s="201">
        <v>213</v>
      </c>
      <c r="AD132" s="324">
        <v>0.91025641025641024</v>
      </c>
    </row>
    <row r="133" spans="3:30" x14ac:dyDescent="0.3">
      <c r="C133" s="186" t="s">
        <v>1270</v>
      </c>
      <c r="D133" s="201">
        <v>218</v>
      </c>
      <c r="E133" s="201">
        <v>167</v>
      </c>
      <c r="F133" s="324">
        <v>0.76605504587155959</v>
      </c>
      <c r="G133" s="201">
        <v>2</v>
      </c>
      <c r="H133" s="324">
        <v>1.1976047904191617E-2</v>
      </c>
      <c r="I133" s="201">
        <v>10</v>
      </c>
      <c r="J133" s="324">
        <v>5.9880239520958084E-2</v>
      </c>
      <c r="K133" s="201">
        <v>153</v>
      </c>
      <c r="L133" s="324">
        <v>0.91616766467065869</v>
      </c>
      <c r="M133" s="201">
        <v>18</v>
      </c>
      <c r="N133" s="201">
        <v>11</v>
      </c>
      <c r="O133" s="324">
        <v>0.61111111111111116</v>
      </c>
      <c r="P133" s="201">
        <v>0</v>
      </c>
      <c r="Q133" s="324">
        <v>0</v>
      </c>
      <c r="R133" s="201">
        <v>0</v>
      </c>
      <c r="S133" s="324">
        <v>0</v>
      </c>
      <c r="T133" s="201">
        <v>11</v>
      </c>
      <c r="U133" s="324">
        <v>1</v>
      </c>
      <c r="V133" s="201">
        <v>196</v>
      </c>
      <c r="W133" s="201">
        <v>154</v>
      </c>
      <c r="X133" s="324">
        <v>0.7857142857142857</v>
      </c>
      <c r="Y133" s="201">
        <v>2</v>
      </c>
      <c r="Z133" s="324">
        <v>1.2987012987012988E-2</v>
      </c>
      <c r="AA133" s="201">
        <v>10</v>
      </c>
      <c r="AB133" s="324">
        <v>6.4935064935064929E-2</v>
      </c>
      <c r="AC133" s="201">
        <v>140</v>
      </c>
      <c r="AD133" s="324">
        <v>0.90909090909090906</v>
      </c>
    </row>
    <row r="134" spans="3:30" x14ac:dyDescent="0.3">
      <c r="C134" s="186" t="s">
        <v>1271</v>
      </c>
      <c r="D134" s="201">
        <v>670</v>
      </c>
      <c r="E134" s="201">
        <v>362</v>
      </c>
      <c r="F134" s="324">
        <v>0.54029850746268659</v>
      </c>
      <c r="G134" s="201">
        <v>4</v>
      </c>
      <c r="H134" s="324">
        <v>1.1049723756906077E-2</v>
      </c>
      <c r="I134" s="201">
        <v>14</v>
      </c>
      <c r="J134" s="324">
        <v>3.8674033149171269E-2</v>
      </c>
      <c r="K134" s="201">
        <v>344</v>
      </c>
      <c r="L134" s="324">
        <v>0.95027624309392267</v>
      </c>
      <c r="M134" s="201">
        <v>61</v>
      </c>
      <c r="N134" s="201">
        <v>24</v>
      </c>
      <c r="O134" s="324">
        <v>0.39344262295081966</v>
      </c>
      <c r="P134" s="201">
        <v>0</v>
      </c>
      <c r="Q134" s="324">
        <v>0</v>
      </c>
      <c r="R134" s="201">
        <v>0</v>
      </c>
      <c r="S134" s="324">
        <v>0</v>
      </c>
      <c r="T134" s="201">
        <v>24</v>
      </c>
      <c r="U134" s="324">
        <v>1</v>
      </c>
      <c r="V134" s="201">
        <v>602</v>
      </c>
      <c r="W134" s="201">
        <v>335</v>
      </c>
      <c r="X134" s="324">
        <v>0.55647840531561465</v>
      </c>
      <c r="Y134" s="201">
        <v>4</v>
      </c>
      <c r="Z134" s="324">
        <v>1.1940298507462687E-2</v>
      </c>
      <c r="AA134" s="201">
        <v>14</v>
      </c>
      <c r="AB134" s="324">
        <v>4.1791044776119404E-2</v>
      </c>
      <c r="AC134" s="201">
        <v>317</v>
      </c>
      <c r="AD134" s="324">
        <v>0.94626865671641791</v>
      </c>
    </row>
    <row r="135" spans="3:30" x14ac:dyDescent="0.3">
      <c r="C135" s="186" t="s">
        <v>1272</v>
      </c>
      <c r="D135" s="201">
        <v>249</v>
      </c>
      <c r="E135" s="201">
        <v>156</v>
      </c>
      <c r="F135" s="324">
        <v>0.62650602409638556</v>
      </c>
      <c r="G135" s="201">
        <v>0</v>
      </c>
      <c r="H135" s="324">
        <v>0</v>
      </c>
      <c r="I135" s="201">
        <v>7</v>
      </c>
      <c r="J135" s="324">
        <v>4.4871794871794872E-2</v>
      </c>
      <c r="K135" s="201">
        <v>149</v>
      </c>
      <c r="L135" s="324">
        <v>0.95512820512820518</v>
      </c>
      <c r="M135" s="201">
        <v>14</v>
      </c>
      <c r="N135" s="201">
        <v>7</v>
      </c>
      <c r="O135" s="324">
        <v>0.5</v>
      </c>
      <c r="P135" s="201">
        <v>0</v>
      </c>
      <c r="Q135" s="324">
        <v>0</v>
      </c>
      <c r="R135" s="201">
        <v>1</v>
      </c>
      <c r="S135" s="324">
        <v>0.14285714285714285</v>
      </c>
      <c r="T135" s="201">
        <v>6</v>
      </c>
      <c r="U135" s="324">
        <v>0.8571428571428571</v>
      </c>
      <c r="V135" s="201">
        <v>224</v>
      </c>
      <c r="W135" s="201">
        <v>141</v>
      </c>
      <c r="X135" s="324">
        <v>0.6294642857142857</v>
      </c>
      <c r="Y135" s="201">
        <v>0</v>
      </c>
      <c r="Z135" s="324">
        <v>0</v>
      </c>
      <c r="AA135" s="201">
        <v>6</v>
      </c>
      <c r="AB135" s="324">
        <v>4.2553191489361701E-2</v>
      </c>
      <c r="AC135" s="201">
        <v>135</v>
      </c>
      <c r="AD135" s="324">
        <v>0.95744680851063835</v>
      </c>
    </row>
    <row r="136" spans="3:30" x14ac:dyDescent="0.3">
      <c r="C136" s="186" t="s">
        <v>1647</v>
      </c>
      <c r="D136" s="201">
        <v>230</v>
      </c>
      <c r="E136" s="201">
        <v>195</v>
      </c>
      <c r="F136" s="324">
        <v>0.84782608695652173</v>
      </c>
      <c r="G136" s="201">
        <v>0</v>
      </c>
      <c r="H136" s="324">
        <v>0</v>
      </c>
      <c r="I136" s="201">
        <v>7</v>
      </c>
      <c r="J136" s="324">
        <v>3.5897435897435895E-2</v>
      </c>
      <c r="K136" s="201">
        <v>187</v>
      </c>
      <c r="L136" s="324">
        <v>0.95897435897435901</v>
      </c>
      <c r="M136" s="201">
        <v>8</v>
      </c>
      <c r="N136" s="201">
        <v>4</v>
      </c>
      <c r="O136" s="324">
        <v>0.5</v>
      </c>
      <c r="P136" s="201">
        <v>0</v>
      </c>
      <c r="Q136" s="324">
        <v>0</v>
      </c>
      <c r="R136" s="201">
        <v>0</v>
      </c>
      <c r="S136" s="324">
        <v>0</v>
      </c>
      <c r="T136" s="201">
        <v>3</v>
      </c>
      <c r="U136" s="324">
        <v>0.75</v>
      </c>
      <c r="V136" s="201">
        <v>219</v>
      </c>
      <c r="W136" s="201">
        <v>189</v>
      </c>
      <c r="X136" s="324">
        <v>0.86301369863013699</v>
      </c>
      <c r="Y136" s="201">
        <v>0</v>
      </c>
      <c r="Z136" s="324">
        <v>0</v>
      </c>
      <c r="AA136" s="201">
        <v>7</v>
      </c>
      <c r="AB136" s="324">
        <v>3.7037037037037035E-2</v>
      </c>
      <c r="AC136" s="201">
        <v>182</v>
      </c>
      <c r="AD136" s="324">
        <v>0.96296296296296291</v>
      </c>
    </row>
    <row r="137" spans="3:30" x14ac:dyDescent="0.3">
      <c r="C137" s="185" t="s">
        <v>239</v>
      </c>
      <c r="D137" s="201">
        <v>6722</v>
      </c>
      <c r="E137" s="201">
        <v>5470</v>
      </c>
      <c r="F137" s="324">
        <v>0.81374590895566801</v>
      </c>
      <c r="G137" s="201">
        <v>54</v>
      </c>
      <c r="H137" s="324">
        <v>9.872029250457038E-3</v>
      </c>
      <c r="I137" s="201">
        <v>213</v>
      </c>
      <c r="J137" s="324">
        <v>3.8939670932358318E-2</v>
      </c>
      <c r="K137" s="201">
        <v>5192</v>
      </c>
      <c r="L137" s="324">
        <v>0.94917733089579526</v>
      </c>
      <c r="M137" s="201">
        <v>419</v>
      </c>
      <c r="N137" s="201">
        <v>266</v>
      </c>
      <c r="O137" s="324">
        <v>0.6348448687350835</v>
      </c>
      <c r="P137" s="201">
        <v>3</v>
      </c>
      <c r="Q137" s="324">
        <v>1.1278195488721804E-2</v>
      </c>
      <c r="R137" s="201">
        <v>11</v>
      </c>
      <c r="S137" s="324">
        <v>4.1353383458646614E-2</v>
      </c>
      <c r="T137" s="201">
        <v>252</v>
      </c>
      <c r="U137" s="324">
        <v>0.94736842105263153</v>
      </c>
      <c r="V137" s="201">
        <v>6224</v>
      </c>
      <c r="W137" s="201">
        <v>5159</v>
      </c>
      <c r="X137" s="324">
        <v>0.8288881748071979</v>
      </c>
      <c r="Y137" s="201">
        <v>51</v>
      </c>
      <c r="Z137" s="324">
        <v>9.8856367513083937E-3</v>
      </c>
      <c r="AA137" s="201">
        <v>200</v>
      </c>
      <c r="AB137" s="324">
        <v>3.8767202946307422E-2</v>
      </c>
      <c r="AC137" s="201">
        <v>4897</v>
      </c>
      <c r="AD137" s="324">
        <v>0.94921496414033724</v>
      </c>
    </row>
    <row r="138" spans="3:30" x14ac:dyDescent="0.3">
      <c r="C138" s="186" t="s">
        <v>1273</v>
      </c>
      <c r="D138" s="201">
        <v>276</v>
      </c>
      <c r="E138" s="201">
        <v>189</v>
      </c>
      <c r="F138" s="324">
        <v>0.68478260869565222</v>
      </c>
      <c r="G138" s="201">
        <v>1</v>
      </c>
      <c r="H138" s="324">
        <v>5.2910052910052907E-3</v>
      </c>
      <c r="I138" s="201">
        <v>9</v>
      </c>
      <c r="J138" s="324">
        <v>4.7619047619047616E-2</v>
      </c>
      <c r="K138" s="201">
        <v>179</v>
      </c>
      <c r="L138" s="324">
        <v>0.94708994708994709</v>
      </c>
      <c r="M138" s="201">
        <v>17</v>
      </c>
      <c r="N138" s="201">
        <v>5</v>
      </c>
      <c r="O138" s="324">
        <v>0.29411764705882354</v>
      </c>
      <c r="P138" s="201">
        <v>0</v>
      </c>
      <c r="Q138" s="324">
        <v>0</v>
      </c>
      <c r="R138" s="201">
        <v>0</v>
      </c>
      <c r="S138" s="324">
        <v>0</v>
      </c>
      <c r="T138" s="201">
        <v>5</v>
      </c>
      <c r="U138" s="324">
        <v>1</v>
      </c>
      <c r="V138" s="201">
        <v>253</v>
      </c>
      <c r="W138" s="201">
        <v>182</v>
      </c>
      <c r="X138" s="324">
        <v>0.71936758893280628</v>
      </c>
      <c r="Y138" s="201">
        <v>1</v>
      </c>
      <c r="Z138" s="324">
        <v>5.4945054945054949E-3</v>
      </c>
      <c r="AA138" s="201">
        <v>9</v>
      </c>
      <c r="AB138" s="324">
        <v>4.9450549450549448E-2</v>
      </c>
      <c r="AC138" s="201">
        <v>172</v>
      </c>
      <c r="AD138" s="324">
        <v>0.94505494505494503</v>
      </c>
    </row>
    <row r="139" spans="3:30" x14ac:dyDescent="0.3">
      <c r="C139" s="186" t="s">
        <v>1274</v>
      </c>
      <c r="D139" s="201">
        <v>338</v>
      </c>
      <c r="E139" s="201">
        <v>264</v>
      </c>
      <c r="F139" s="324">
        <v>0.78106508875739644</v>
      </c>
      <c r="G139" s="201">
        <v>3</v>
      </c>
      <c r="H139" s="324">
        <v>1.1363636363636364E-2</v>
      </c>
      <c r="I139" s="201">
        <v>14</v>
      </c>
      <c r="J139" s="324">
        <v>5.3030303030303032E-2</v>
      </c>
      <c r="K139" s="201">
        <v>245</v>
      </c>
      <c r="L139" s="324">
        <v>0.92803030303030298</v>
      </c>
      <c r="M139" s="201">
        <v>15</v>
      </c>
      <c r="N139" s="201">
        <v>12</v>
      </c>
      <c r="O139" s="324">
        <v>0.8</v>
      </c>
      <c r="P139" s="201">
        <v>0</v>
      </c>
      <c r="Q139" s="324">
        <v>0</v>
      </c>
      <c r="R139" s="201">
        <v>0</v>
      </c>
      <c r="S139" s="324">
        <v>0</v>
      </c>
      <c r="T139" s="201">
        <v>12</v>
      </c>
      <c r="U139" s="324">
        <v>1</v>
      </c>
      <c r="V139" s="201">
        <v>322</v>
      </c>
      <c r="W139" s="201">
        <v>252</v>
      </c>
      <c r="X139" s="324">
        <v>0.78260869565217395</v>
      </c>
      <c r="Y139" s="201">
        <v>3</v>
      </c>
      <c r="Z139" s="324">
        <v>1.1904761904761904E-2</v>
      </c>
      <c r="AA139" s="201">
        <v>14</v>
      </c>
      <c r="AB139" s="324">
        <v>5.5555555555555552E-2</v>
      </c>
      <c r="AC139" s="201">
        <v>233</v>
      </c>
      <c r="AD139" s="324">
        <v>0.92460317460317465</v>
      </c>
    </row>
    <row r="140" spans="3:30" x14ac:dyDescent="0.3">
      <c r="C140" s="186" t="s">
        <v>1275</v>
      </c>
      <c r="D140" s="201">
        <v>700</v>
      </c>
      <c r="E140" s="201">
        <v>586</v>
      </c>
      <c r="F140" s="324">
        <v>0.83714285714285719</v>
      </c>
      <c r="G140" s="201">
        <v>3</v>
      </c>
      <c r="H140" s="324">
        <v>5.1194539249146756E-3</v>
      </c>
      <c r="I140" s="201">
        <v>10</v>
      </c>
      <c r="J140" s="324">
        <v>1.7064846416382253E-2</v>
      </c>
      <c r="K140" s="201">
        <v>573</v>
      </c>
      <c r="L140" s="324">
        <v>0.97781569965870307</v>
      </c>
      <c r="M140" s="201">
        <v>57</v>
      </c>
      <c r="N140" s="201">
        <v>39</v>
      </c>
      <c r="O140" s="324">
        <v>0.68421052631578949</v>
      </c>
      <c r="P140" s="201">
        <v>0</v>
      </c>
      <c r="Q140" s="324">
        <v>0</v>
      </c>
      <c r="R140" s="201">
        <v>0</v>
      </c>
      <c r="S140" s="324">
        <v>0</v>
      </c>
      <c r="T140" s="201">
        <v>39</v>
      </c>
      <c r="U140" s="324">
        <v>1</v>
      </c>
      <c r="V140" s="201">
        <v>638</v>
      </c>
      <c r="W140" s="201">
        <v>547</v>
      </c>
      <c r="X140" s="324">
        <v>0.85736677115987459</v>
      </c>
      <c r="Y140" s="201">
        <v>3</v>
      </c>
      <c r="Z140" s="324">
        <v>5.4844606946983544E-3</v>
      </c>
      <c r="AA140" s="201">
        <v>10</v>
      </c>
      <c r="AB140" s="324">
        <v>1.8281535648994516E-2</v>
      </c>
      <c r="AC140" s="201">
        <v>534</v>
      </c>
      <c r="AD140" s="324">
        <v>0.97623400365630708</v>
      </c>
    </row>
    <row r="141" spans="3:30" x14ac:dyDescent="0.3">
      <c r="C141" s="186" t="s">
        <v>1276</v>
      </c>
      <c r="D141" s="201">
        <v>335</v>
      </c>
      <c r="E141" s="201">
        <v>293</v>
      </c>
      <c r="F141" s="324">
        <v>0.87462686567164183</v>
      </c>
      <c r="G141" s="201">
        <v>2</v>
      </c>
      <c r="H141" s="324">
        <v>6.8259385665529011E-3</v>
      </c>
      <c r="I141" s="201">
        <v>12</v>
      </c>
      <c r="J141" s="324">
        <v>4.0955631399317405E-2</v>
      </c>
      <c r="K141" s="201">
        <v>279</v>
      </c>
      <c r="L141" s="324">
        <v>0.95221843003412965</v>
      </c>
      <c r="M141" s="201">
        <v>22</v>
      </c>
      <c r="N141" s="201">
        <v>17</v>
      </c>
      <c r="O141" s="324">
        <v>0.77272727272727271</v>
      </c>
      <c r="P141" s="201">
        <v>0</v>
      </c>
      <c r="Q141" s="324">
        <v>0</v>
      </c>
      <c r="R141" s="201">
        <v>1</v>
      </c>
      <c r="S141" s="324">
        <v>5.8823529411764705E-2</v>
      </c>
      <c r="T141" s="201">
        <v>16</v>
      </c>
      <c r="U141" s="324">
        <v>0.94117647058823528</v>
      </c>
      <c r="V141" s="201">
        <v>308</v>
      </c>
      <c r="W141" s="201">
        <v>273</v>
      </c>
      <c r="X141" s="324">
        <v>0.88636363636363635</v>
      </c>
      <c r="Y141" s="201">
        <v>2</v>
      </c>
      <c r="Z141" s="324">
        <v>7.326007326007326E-3</v>
      </c>
      <c r="AA141" s="201">
        <v>11</v>
      </c>
      <c r="AB141" s="324">
        <v>4.0293040293040296E-2</v>
      </c>
      <c r="AC141" s="201">
        <v>260</v>
      </c>
      <c r="AD141" s="324">
        <v>0.95238095238095233</v>
      </c>
    </row>
    <row r="142" spans="3:30" x14ac:dyDescent="0.3">
      <c r="C142" s="186" t="s">
        <v>1277</v>
      </c>
      <c r="D142" s="201">
        <v>231</v>
      </c>
      <c r="E142" s="201">
        <v>191</v>
      </c>
      <c r="F142" s="324">
        <v>0.82683982683982682</v>
      </c>
      <c r="G142" s="201">
        <v>8</v>
      </c>
      <c r="H142" s="324">
        <v>4.1884816753926704E-2</v>
      </c>
      <c r="I142" s="201">
        <v>11</v>
      </c>
      <c r="J142" s="324">
        <v>5.7591623036649213E-2</v>
      </c>
      <c r="K142" s="201">
        <v>171</v>
      </c>
      <c r="L142" s="324">
        <v>0.89528795811518325</v>
      </c>
      <c r="M142" s="201">
        <v>12</v>
      </c>
      <c r="N142" s="201">
        <v>8</v>
      </c>
      <c r="O142" s="324">
        <v>0.66666666666666663</v>
      </c>
      <c r="P142" s="201">
        <v>0</v>
      </c>
      <c r="Q142" s="324">
        <v>0</v>
      </c>
      <c r="R142" s="201">
        <v>1</v>
      </c>
      <c r="S142" s="324">
        <v>0.125</v>
      </c>
      <c r="T142" s="201">
        <v>7</v>
      </c>
      <c r="U142" s="324">
        <v>0.875</v>
      </c>
      <c r="V142" s="201">
        <v>217</v>
      </c>
      <c r="W142" s="201">
        <v>182</v>
      </c>
      <c r="X142" s="324">
        <v>0.83870967741935487</v>
      </c>
      <c r="Y142" s="201">
        <v>8</v>
      </c>
      <c r="Z142" s="324">
        <v>4.3956043956043959E-2</v>
      </c>
      <c r="AA142" s="201">
        <v>10</v>
      </c>
      <c r="AB142" s="324">
        <v>5.4945054945054944E-2</v>
      </c>
      <c r="AC142" s="201">
        <v>163</v>
      </c>
      <c r="AD142" s="324">
        <v>0.89560439560439564</v>
      </c>
    </row>
    <row r="143" spans="3:30" x14ac:dyDescent="0.3">
      <c r="C143" s="186" t="s">
        <v>1278</v>
      </c>
      <c r="D143" s="201">
        <v>457</v>
      </c>
      <c r="E143" s="201">
        <v>410</v>
      </c>
      <c r="F143" s="324">
        <v>0.89715536105032823</v>
      </c>
      <c r="G143" s="201">
        <v>2</v>
      </c>
      <c r="H143" s="324">
        <v>4.8780487804878049E-3</v>
      </c>
      <c r="I143" s="201">
        <v>18</v>
      </c>
      <c r="J143" s="324">
        <v>4.3902439024390241E-2</v>
      </c>
      <c r="K143" s="201">
        <v>389</v>
      </c>
      <c r="L143" s="324">
        <v>0.948780487804878</v>
      </c>
      <c r="M143" s="201">
        <v>31</v>
      </c>
      <c r="N143" s="201">
        <v>24</v>
      </c>
      <c r="O143" s="324">
        <v>0.77419354838709675</v>
      </c>
      <c r="P143" s="201">
        <v>0</v>
      </c>
      <c r="Q143" s="324">
        <v>0</v>
      </c>
      <c r="R143" s="201">
        <v>2</v>
      </c>
      <c r="S143" s="324">
        <v>8.3333333333333329E-2</v>
      </c>
      <c r="T143" s="201">
        <v>22</v>
      </c>
      <c r="U143" s="324">
        <v>0.91666666666666663</v>
      </c>
      <c r="V143" s="201">
        <v>421</v>
      </c>
      <c r="W143" s="201">
        <v>382</v>
      </c>
      <c r="X143" s="324">
        <v>0.90736342042755347</v>
      </c>
      <c r="Y143" s="201">
        <v>2</v>
      </c>
      <c r="Z143" s="324">
        <v>5.235602094240838E-3</v>
      </c>
      <c r="AA143" s="201">
        <v>15</v>
      </c>
      <c r="AB143" s="324">
        <v>3.9267015706806283E-2</v>
      </c>
      <c r="AC143" s="201">
        <v>364</v>
      </c>
      <c r="AD143" s="324">
        <v>0.95287958115183247</v>
      </c>
    </row>
    <row r="144" spans="3:30" x14ac:dyDescent="0.3">
      <c r="C144" s="186" t="s">
        <v>1279</v>
      </c>
      <c r="D144" s="201">
        <v>1053</v>
      </c>
      <c r="E144" s="201">
        <v>912</v>
      </c>
      <c r="F144" s="324">
        <v>0.86609686609686609</v>
      </c>
      <c r="G144" s="201">
        <v>9</v>
      </c>
      <c r="H144" s="324">
        <v>9.8684210526315784E-3</v>
      </c>
      <c r="I144" s="201">
        <v>56</v>
      </c>
      <c r="J144" s="324">
        <v>6.1403508771929821E-2</v>
      </c>
      <c r="K144" s="201">
        <v>846</v>
      </c>
      <c r="L144" s="324">
        <v>0.92763157894736847</v>
      </c>
      <c r="M144" s="201">
        <v>56</v>
      </c>
      <c r="N144" s="201">
        <v>39</v>
      </c>
      <c r="O144" s="324">
        <v>0.6964285714285714</v>
      </c>
      <c r="P144" s="201">
        <v>0</v>
      </c>
      <c r="Q144" s="324">
        <v>0</v>
      </c>
      <c r="R144" s="201">
        <v>1</v>
      </c>
      <c r="S144" s="324">
        <v>2.564102564102564E-2</v>
      </c>
      <c r="T144" s="201">
        <v>38</v>
      </c>
      <c r="U144" s="324">
        <v>0.97435897435897434</v>
      </c>
      <c r="V144" s="201">
        <v>990</v>
      </c>
      <c r="W144" s="201">
        <v>869</v>
      </c>
      <c r="X144" s="324">
        <v>0.87777777777777777</v>
      </c>
      <c r="Y144" s="201">
        <v>9</v>
      </c>
      <c r="Z144" s="324">
        <v>1.0356731875719217E-2</v>
      </c>
      <c r="AA144" s="201">
        <v>55</v>
      </c>
      <c r="AB144" s="324">
        <v>6.3291139240506333E-2</v>
      </c>
      <c r="AC144" s="201">
        <v>804</v>
      </c>
      <c r="AD144" s="324">
        <v>0.92520138089758341</v>
      </c>
    </row>
    <row r="145" spans="3:30" x14ac:dyDescent="0.3">
      <c r="C145" s="186" t="s">
        <v>1280</v>
      </c>
      <c r="D145" s="201">
        <v>351</v>
      </c>
      <c r="E145" s="201">
        <v>248</v>
      </c>
      <c r="F145" s="324">
        <v>0.70655270655270652</v>
      </c>
      <c r="G145" s="201">
        <v>0</v>
      </c>
      <c r="H145" s="324">
        <v>0</v>
      </c>
      <c r="I145" s="201">
        <v>5</v>
      </c>
      <c r="J145" s="324">
        <v>2.0161290322580645E-2</v>
      </c>
      <c r="K145" s="201">
        <v>243</v>
      </c>
      <c r="L145" s="324">
        <v>0.97983870967741937</v>
      </c>
      <c r="M145" s="201">
        <v>37</v>
      </c>
      <c r="N145" s="201">
        <v>23</v>
      </c>
      <c r="O145" s="324">
        <v>0.6216216216216216</v>
      </c>
      <c r="P145" s="201">
        <v>0</v>
      </c>
      <c r="Q145" s="324">
        <v>0</v>
      </c>
      <c r="R145" s="201">
        <v>1</v>
      </c>
      <c r="S145" s="324">
        <v>4.3478260869565216E-2</v>
      </c>
      <c r="T145" s="201">
        <v>22</v>
      </c>
      <c r="U145" s="324">
        <v>0.95652173913043481</v>
      </c>
      <c r="V145" s="201">
        <v>310</v>
      </c>
      <c r="W145" s="201">
        <v>224</v>
      </c>
      <c r="X145" s="324">
        <v>0.72258064516129028</v>
      </c>
      <c r="Y145" s="201">
        <v>0</v>
      </c>
      <c r="Z145" s="324">
        <v>0</v>
      </c>
      <c r="AA145" s="201">
        <v>4</v>
      </c>
      <c r="AB145" s="324">
        <v>1.7857142857142856E-2</v>
      </c>
      <c r="AC145" s="201">
        <v>220</v>
      </c>
      <c r="AD145" s="324">
        <v>0.9821428571428571</v>
      </c>
    </row>
    <row r="146" spans="3:30" x14ac:dyDescent="0.3">
      <c r="C146" s="186" t="s">
        <v>1281</v>
      </c>
      <c r="D146" s="201">
        <v>353</v>
      </c>
      <c r="E146" s="201">
        <v>281</v>
      </c>
      <c r="F146" s="324">
        <v>0.79603399433427757</v>
      </c>
      <c r="G146" s="201">
        <v>2</v>
      </c>
      <c r="H146" s="324">
        <v>7.1174377224199285E-3</v>
      </c>
      <c r="I146" s="201">
        <v>7</v>
      </c>
      <c r="J146" s="324">
        <v>2.491103202846975E-2</v>
      </c>
      <c r="K146" s="201">
        <v>271</v>
      </c>
      <c r="L146" s="324">
        <v>0.96441281138790036</v>
      </c>
      <c r="M146" s="201">
        <v>25</v>
      </c>
      <c r="N146" s="201">
        <v>15</v>
      </c>
      <c r="O146" s="324">
        <v>0.6</v>
      </c>
      <c r="P146" s="201">
        <v>1</v>
      </c>
      <c r="Q146" s="324">
        <v>6.6666666666666666E-2</v>
      </c>
      <c r="R146" s="201">
        <v>0</v>
      </c>
      <c r="S146" s="324">
        <v>0</v>
      </c>
      <c r="T146" s="201">
        <v>14</v>
      </c>
      <c r="U146" s="324">
        <v>0.93333333333333335</v>
      </c>
      <c r="V146" s="201">
        <v>320</v>
      </c>
      <c r="W146" s="201">
        <v>262</v>
      </c>
      <c r="X146" s="324">
        <v>0.81874999999999998</v>
      </c>
      <c r="Y146" s="201">
        <v>1</v>
      </c>
      <c r="Z146" s="324">
        <v>3.8167938931297708E-3</v>
      </c>
      <c r="AA146" s="201">
        <v>7</v>
      </c>
      <c r="AB146" s="324">
        <v>2.6717557251908396E-2</v>
      </c>
      <c r="AC146" s="201">
        <v>253</v>
      </c>
      <c r="AD146" s="324">
        <v>0.96564885496183206</v>
      </c>
    </row>
    <row r="147" spans="3:30" x14ac:dyDescent="0.3">
      <c r="C147" s="186" t="s">
        <v>1282</v>
      </c>
      <c r="D147" s="201">
        <v>342</v>
      </c>
      <c r="E147" s="201">
        <v>280</v>
      </c>
      <c r="F147" s="324">
        <v>0.81871345029239762</v>
      </c>
      <c r="G147" s="201">
        <v>5</v>
      </c>
      <c r="H147" s="324">
        <v>1.7857142857142856E-2</v>
      </c>
      <c r="I147" s="201">
        <v>11</v>
      </c>
      <c r="J147" s="324">
        <v>3.9285714285714285E-2</v>
      </c>
      <c r="K147" s="201">
        <v>263</v>
      </c>
      <c r="L147" s="324">
        <v>0.93928571428571428</v>
      </c>
      <c r="M147" s="201">
        <v>15</v>
      </c>
      <c r="N147" s="201">
        <v>11</v>
      </c>
      <c r="O147" s="324">
        <v>0.73333333333333328</v>
      </c>
      <c r="P147" s="201">
        <v>0</v>
      </c>
      <c r="Q147" s="324">
        <v>0</v>
      </c>
      <c r="R147" s="201">
        <v>1</v>
      </c>
      <c r="S147" s="324">
        <v>9.0909090909090912E-2</v>
      </c>
      <c r="T147" s="201">
        <v>10</v>
      </c>
      <c r="U147" s="324">
        <v>0.90909090909090906</v>
      </c>
      <c r="V147" s="201">
        <v>326</v>
      </c>
      <c r="W147" s="201">
        <v>269</v>
      </c>
      <c r="X147" s="324">
        <v>0.82515337423312884</v>
      </c>
      <c r="Y147" s="201">
        <v>5</v>
      </c>
      <c r="Z147" s="324">
        <v>1.858736059479554E-2</v>
      </c>
      <c r="AA147" s="201">
        <v>10</v>
      </c>
      <c r="AB147" s="324">
        <v>3.717472118959108E-2</v>
      </c>
      <c r="AC147" s="201">
        <v>253</v>
      </c>
      <c r="AD147" s="324">
        <v>0.94052044609665431</v>
      </c>
    </row>
    <row r="148" spans="3:30" x14ac:dyDescent="0.3">
      <c r="C148" s="186" t="s">
        <v>1283</v>
      </c>
      <c r="D148" s="201">
        <v>888</v>
      </c>
      <c r="E148" s="201">
        <v>757</v>
      </c>
      <c r="F148" s="324">
        <v>0.85247747747747749</v>
      </c>
      <c r="G148" s="201">
        <v>1</v>
      </c>
      <c r="H148" s="324">
        <v>1.321003963011889E-3</v>
      </c>
      <c r="I148" s="201">
        <v>13</v>
      </c>
      <c r="J148" s="324">
        <v>1.7173051519154558E-2</v>
      </c>
      <c r="K148" s="201">
        <v>742</v>
      </c>
      <c r="L148" s="324">
        <v>0.98018494055482164</v>
      </c>
      <c r="M148" s="201">
        <v>40</v>
      </c>
      <c r="N148" s="201">
        <v>22</v>
      </c>
      <c r="O148" s="324">
        <v>0.55000000000000004</v>
      </c>
      <c r="P148" s="201">
        <v>0</v>
      </c>
      <c r="Q148" s="324">
        <v>0</v>
      </c>
      <c r="R148" s="201">
        <v>1</v>
      </c>
      <c r="S148" s="324">
        <v>4.5454545454545456E-2</v>
      </c>
      <c r="T148" s="201">
        <v>21</v>
      </c>
      <c r="U148" s="324">
        <v>0.95454545454545459</v>
      </c>
      <c r="V148" s="201">
        <v>826</v>
      </c>
      <c r="W148" s="201">
        <v>716</v>
      </c>
      <c r="X148" s="324">
        <v>0.86682808716707027</v>
      </c>
      <c r="Y148" s="201">
        <v>1</v>
      </c>
      <c r="Z148" s="324">
        <v>1.3966480446927375E-3</v>
      </c>
      <c r="AA148" s="201">
        <v>12</v>
      </c>
      <c r="AB148" s="324">
        <v>1.6759776536312849E-2</v>
      </c>
      <c r="AC148" s="201">
        <v>702</v>
      </c>
      <c r="AD148" s="324">
        <v>0.98044692737430172</v>
      </c>
    </row>
    <row r="149" spans="3:30" x14ac:dyDescent="0.3">
      <c r="C149" s="186" t="s">
        <v>1284</v>
      </c>
      <c r="D149" s="201">
        <v>279</v>
      </c>
      <c r="E149" s="201">
        <v>254</v>
      </c>
      <c r="F149" s="324">
        <v>0.91039426523297495</v>
      </c>
      <c r="G149" s="201">
        <v>2</v>
      </c>
      <c r="H149" s="324">
        <v>7.874015748031496E-3</v>
      </c>
      <c r="I149" s="201">
        <v>15</v>
      </c>
      <c r="J149" s="324">
        <v>5.905511811023622E-2</v>
      </c>
      <c r="K149" s="201">
        <v>237</v>
      </c>
      <c r="L149" s="324">
        <v>0.93307086614173229</v>
      </c>
      <c r="M149" s="201">
        <v>9</v>
      </c>
      <c r="N149" s="201">
        <v>8</v>
      </c>
      <c r="O149" s="324">
        <v>0.88888888888888884</v>
      </c>
      <c r="P149" s="201">
        <v>0</v>
      </c>
      <c r="Q149" s="324">
        <v>0</v>
      </c>
      <c r="R149" s="201">
        <v>1</v>
      </c>
      <c r="S149" s="324">
        <v>0.125</v>
      </c>
      <c r="T149" s="201">
        <v>7</v>
      </c>
      <c r="U149" s="324">
        <v>0.875</v>
      </c>
      <c r="V149" s="201">
        <v>268</v>
      </c>
      <c r="W149" s="201">
        <v>244</v>
      </c>
      <c r="X149" s="324">
        <v>0.91044776119402981</v>
      </c>
      <c r="Y149" s="201">
        <v>2</v>
      </c>
      <c r="Z149" s="324">
        <v>8.1967213114754103E-3</v>
      </c>
      <c r="AA149" s="201">
        <v>13</v>
      </c>
      <c r="AB149" s="324">
        <v>5.3278688524590161E-2</v>
      </c>
      <c r="AC149" s="201">
        <v>229</v>
      </c>
      <c r="AD149" s="324">
        <v>0.93852459016393441</v>
      </c>
    </row>
    <row r="150" spans="3:30" x14ac:dyDescent="0.3">
      <c r="C150" s="186" t="s">
        <v>1285</v>
      </c>
      <c r="D150" s="201">
        <v>285</v>
      </c>
      <c r="E150" s="201">
        <v>272</v>
      </c>
      <c r="F150" s="324">
        <v>0.95438596491228067</v>
      </c>
      <c r="G150" s="201">
        <v>4</v>
      </c>
      <c r="H150" s="324">
        <v>1.4705882352941176E-2</v>
      </c>
      <c r="I150" s="201">
        <v>18</v>
      </c>
      <c r="J150" s="324">
        <v>6.6176470588235295E-2</v>
      </c>
      <c r="K150" s="201">
        <v>250</v>
      </c>
      <c r="L150" s="324">
        <v>0.91911764705882348</v>
      </c>
      <c r="M150" s="201">
        <v>16</v>
      </c>
      <c r="N150" s="201">
        <v>13</v>
      </c>
      <c r="O150" s="324">
        <v>0.8125</v>
      </c>
      <c r="P150" s="201">
        <v>0</v>
      </c>
      <c r="Q150" s="324">
        <v>0</v>
      </c>
      <c r="R150" s="201">
        <v>1</v>
      </c>
      <c r="S150" s="324">
        <v>7.6923076923076927E-2</v>
      </c>
      <c r="T150" s="201">
        <v>12</v>
      </c>
      <c r="U150" s="324">
        <v>0.92307692307692313</v>
      </c>
      <c r="V150" s="201">
        <v>267</v>
      </c>
      <c r="W150" s="201">
        <v>258</v>
      </c>
      <c r="X150" s="324">
        <v>0.9662921348314607</v>
      </c>
      <c r="Y150" s="201">
        <v>4</v>
      </c>
      <c r="Z150" s="324">
        <v>1.5503875968992248E-2</v>
      </c>
      <c r="AA150" s="201">
        <v>17</v>
      </c>
      <c r="AB150" s="324">
        <v>6.589147286821706E-2</v>
      </c>
      <c r="AC150" s="201">
        <v>237</v>
      </c>
      <c r="AD150" s="324">
        <v>0.91860465116279066</v>
      </c>
    </row>
    <row r="151" spans="3:30" x14ac:dyDescent="0.3">
      <c r="C151" s="186" t="s">
        <v>1286</v>
      </c>
      <c r="D151" s="201">
        <v>196</v>
      </c>
      <c r="E151" s="201">
        <v>112</v>
      </c>
      <c r="F151" s="324">
        <v>0.5714285714285714</v>
      </c>
      <c r="G151" s="201">
        <v>2</v>
      </c>
      <c r="H151" s="324">
        <v>1.7857142857142856E-2</v>
      </c>
      <c r="I151" s="201">
        <v>3</v>
      </c>
      <c r="J151" s="324">
        <v>2.6785714285714284E-2</v>
      </c>
      <c r="K151" s="201">
        <v>106</v>
      </c>
      <c r="L151" s="324">
        <v>0.9464285714285714</v>
      </c>
      <c r="M151" s="201">
        <v>18</v>
      </c>
      <c r="N151" s="201">
        <v>6</v>
      </c>
      <c r="O151" s="324">
        <v>0.33333333333333331</v>
      </c>
      <c r="P151" s="201">
        <v>1</v>
      </c>
      <c r="Q151" s="324">
        <v>0.16666666666666666</v>
      </c>
      <c r="R151" s="201">
        <v>1</v>
      </c>
      <c r="S151" s="324">
        <v>0.16666666666666666</v>
      </c>
      <c r="T151" s="201">
        <v>4</v>
      </c>
      <c r="U151" s="324">
        <v>0.66666666666666663</v>
      </c>
      <c r="V151" s="201">
        <v>177</v>
      </c>
      <c r="W151" s="201">
        <v>105</v>
      </c>
      <c r="X151" s="324">
        <v>0.59322033898305082</v>
      </c>
      <c r="Y151" s="201">
        <v>1</v>
      </c>
      <c r="Z151" s="324">
        <v>9.5238095238095247E-3</v>
      </c>
      <c r="AA151" s="201">
        <v>2</v>
      </c>
      <c r="AB151" s="324">
        <v>1.9047619047619049E-2</v>
      </c>
      <c r="AC151" s="201">
        <v>101</v>
      </c>
      <c r="AD151" s="324">
        <v>0.96190476190476193</v>
      </c>
    </row>
    <row r="152" spans="3:30" x14ac:dyDescent="0.3">
      <c r="C152" s="186" t="s">
        <v>1287</v>
      </c>
      <c r="D152" s="201">
        <v>638</v>
      </c>
      <c r="E152" s="201">
        <v>421</v>
      </c>
      <c r="F152" s="324">
        <v>0.65987460815047017</v>
      </c>
      <c r="G152" s="201">
        <v>10</v>
      </c>
      <c r="H152" s="324">
        <v>2.3752969121140142E-2</v>
      </c>
      <c r="I152" s="201">
        <v>11</v>
      </c>
      <c r="J152" s="324">
        <v>2.6128266033254157E-2</v>
      </c>
      <c r="K152" s="201">
        <v>398</v>
      </c>
      <c r="L152" s="324">
        <v>0.94536817102137771</v>
      </c>
      <c r="M152" s="201">
        <v>49</v>
      </c>
      <c r="N152" s="201">
        <v>24</v>
      </c>
      <c r="O152" s="324">
        <v>0.48979591836734693</v>
      </c>
      <c r="P152" s="201">
        <v>1</v>
      </c>
      <c r="Q152" s="324">
        <v>4.1666666666666664E-2</v>
      </c>
      <c r="R152" s="201">
        <v>0</v>
      </c>
      <c r="S152" s="324">
        <v>0</v>
      </c>
      <c r="T152" s="201">
        <v>23</v>
      </c>
      <c r="U152" s="324">
        <v>0.95833333333333337</v>
      </c>
      <c r="V152" s="201">
        <v>581</v>
      </c>
      <c r="W152" s="201">
        <v>394</v>
      </c>
      <c r="X152" s="324">
        <v>0.67814113597246128</v>
      </c>
      <c r="Y152" s="201">
        <v>9</v>
      </c>
      <c r="Z152" s="324">
        <v>2.2842639593908629E-2</v>
      </c>
      <c r="AA152" s="201">
        <v>11</v>
      </c>
      <c r="AB152" s="324">
        <v>2.7918781725888325E-2</v>
      </c>
      <c r="AC152" s="201">
        <v>372</v>
      </c>
      <c r="AD152" s="324">
        <v>0.9441624365482234</v>
      </c>
    </row>
    <row r="153" spans="3:30" x14ac:dyDescent="0.3">
      <c r="C153" s="2" t="s">
        <v>133</v>
      </c>
      <c r="D153" s="201">
        <v>31804</v>
      </c>
      <c r="E153" s="201">
        <v>26334</v>
      </c>
      <c r="F153" s="324">
        <v>0.82800905546472137</v>
      </c>
      <c r="G153" s="201">
        <v>190</v>
      </c>
      <c r="H153" s="324">
        <v>7.215007215007215E-3</v>
      </c>
      <c r="I153" s="201">
        <v>834</v>
      </c>
      <c r="J153" s="324">
        <v>3.1670084301663251E-2</v>
      </c>
      <c r="K153" s="201">
        <v>25258</v>
      </c>
      <c r="L153" s="324">
        <v>0.95914027492974863</v>
      </c>
      <c r="M153" s="201">
        <v>1006</v>
      </c>
      <c r="N153" s="201">
        <v>529</v>
      </c>
      <c r="O153" s="324">
        <v>0.52584493041749503</v>
      </c>
      <c r="P153" s="201">
        <v>2</v>
      </c>
      <c r="Q153" s="324">
        <v>3.780718336483932E-3</v>
      </c>
      <c r="R153" s="201">
        <v>15</v>
      </c>
      <c r="S153" s="324">
        <v>2.835538752362949E-2</v>
      </c>
      <c r="T153" s="201">
        <v>507</v>
      </c>
      <c r="U153" s="324">
        <v>0.9584120982986768</v>
      </c>
      <c r="V153" s="201">
        <v>30417</v>
      </c>
      <c r="W153" s="201">
        <v>25650</v>
      </c>
      <c r="X153" s="324">
        <v>0.84327842982542656</v>
      </c>
      <c r="Y153" s="201">
        <v>184</v>
      </c>
      <c r="Z153" s="324">
        <v>7.1734892787524368E-3</v>
      </c>
      <c r="AA153" s="201">
        <v>811</v>
      </c>
      <c r="AB153" s="324">
        <v>3.1617933723196878E-2</v>
      </c>
      <c r="AC153" s="201">
        <v>24609</v>
      </c>
      <c r="AD153" s="324">
        <v>0.95941520467836261</v>
      </c>
    </row>
    <row r="154" spans="3:30" x14ac:dyDescent="0.3">
      <c r="C154" s="185" t="s">
        <v>137</v>
      </c>
      <c r="D154" s="201">
        <v>5758</v>
      </c>
      <c r="E154" s="201">
        <v>4654</v>
      </c>
      <c r="F154" s="324">
        <v>0.80826675929142067</v>
      </c>
      <c r="G154" s="201">
        <v>37</v>
      </c>
      <c r="H154" s="324">
        <v>7.9501504082509673E-3</v>
      </c>
      <c r="I154" s="201">
        <v>242</v>
      </c>
      <c r="J154" s="324">
        <v>5.1998281048560378E-2</v>
      </c>
      <c r="K154" s="201">
        <v>4366</v>
      </c>
      <c r="L154" s="324">
        <v>0.93811774817361404</v>
      </c>
      <c r="M154" s="201">
        <v>136</v>
      </c>
      <c r="N154" s="201">
        <v>64</v>
      </c>
      <c r="O154" s="324">
        <v>0.47058823529411764</v>
      </c>
      <c r="P154" s="201">
        <v>1</v>
      </c>
      <c r="Q154" s="324">
        <v>1.5625E-2</v>
      </c>
      <c r="R154" s="201">
        <v>2</v>
      </c>
      <c r="S154" s="324">
        <v>3.125E-2</v>
      </c>
      <c r="T154" s="201">
        <v>61</v>
      </c>
      <c r="U154" s="324">
        <v>0.953125</v>
      </c>
      <c r="V154" s="201">
        <v>5557</v>
      </c>
      <c r="W154" s="201">
        <v>4568</v>
      </c>
      <c r="X154" s="324">
        <v>0.82202627316897603</v>
      </c>
      <c r="Y154" s="201">
        <v>35</v>
      </c>
      <c r="Z154" s="324">
        <v>7.6619964973730298E-3</v>
      </c>
      <c r="AA154" s="201">
        <v>239</v>
      </c>
      <c r="AB154" s="324">
        <v>5.2320490367775835E-2</v>
      </c>
      <c r="AC154" s="201">
        <v>4285</v>
      </c>
      <c r="AD154" s="324">
        <v>0.9380472854640981</v>
      </c>
    </row>
    <row r="155" spans="3:30" x14ac:dyDescent="0.3">
      <c r="C155" s="186" t="s">
        <v>1288</v>
      </c>
      <c r="D155" s="201">
        <v>983</v>
      </c>
      <c r="E155" s="201">
        <v>733</v>
      </c>
      <c r="F155" s="324">
        <v>0.74567650050864698</v>
      </c>
      <c r="G155" s="201">
        <v>5</v>
      </c>
      <c r="H155" s="324">
        <v>6.8212824010914054E-3</v>
      </c>
      <c r="I155" s="201">
        <v>13</v>
      </c>
      <c r="J155" s="324">
        <v>1.7735334242837655E-2</v>
      </c>
      <c r="K155" s="201">
        <v>715</v>
      </c>
      <c r="L155" s="324">
        <v>0.97544338335607095</v>
      </c>
      <c r="M155" s="201">
        <v>22</v>
      </c>
      <c r="N155" s="201">
        <v>8</v>
      </c>
      <c r="O155" s="324">
        <v>0.36363636363636365</v>
      </c>
      <c r="P155" s="201">
        <v>0</v>
      </c>
      <c r="Q155" s="324">
        <v>0</v>
      </c>
      <c r="R155" s="201">
        <v>1</v>
      </c>
      <c r="S155" s="324">
        <v>0.125</v>
      </c>
      <c r="T155" s="201">
        <v>7</v>
      </c>
      <c r="U155" s="324">
        <v>0.875</v>
      </c>
      <c r="V155" s="201">
        <v>952</v>
      </c>
      <c r="W155" s="201">
        <v>723</v>
      </c>
      <c r="X155" s="324">
        <v>0.75945378151260501</v>
      </c>
      <c r="Y155" s="201">
        <v>5</v>
      </c>
      <c r="Z155" s="324">
        <v>6.9156293222683261E-3</v>
      </c>
      <c r="AA155" s="201">
        <v>12</v>
      </c>
      <c r="AB155" s="324">
        <v>1.6597510373443983E-2</v>
      </c>
      <c r="AC155" s="201">
        <v>706</v>
      </c>
      <c r="AD155" s="324">
        <v>0.97648686030428766</v>
      </c>
    </row>
    <row r="156" spans="3:30" x14ac:dyDescent="0.3">
      <c r="C156" s="186" t="s">
        <v>1289</v>
      </c>
      <c r="D156" s="201">
        <v>683</v>
      </c>
      <c r="E156" s="201">
        <v>477</v>
      </c>
      <c r="F156" s="324">
        <v>0.69838945827232801</v>
      </c>
      <c r="G156" s="201">
        <v>5</v>
      </c>
      <c r="H156" s="324">
        <v>1.0482180293501049E-2</v>
      </c>
      <c r="I156" s="201">
        <v>72</v>
      </c>
      <c r="J156" s="324">
        <v>0.15094339622641509</v>
      </c>
      <c r="K156" s="201">
        <v>400</v>
      </c>
      <c r="L156" s="324">
        <v>0.83857442348008382</v>
      </c>
      <c r="M156" s="201">
        <v>18</v>
      </c>
      <c r="N156" s="201">
        <v>6</v>
      </c>
      <c r="O156" s="324">
        <v>0.33333333333333331</v>
      </c>
      <c r="P156" s="201">
        <v>0</v>
      </c>
      <c r="Q156" s="324">
        <v>0</v>
      </c>
      <c r="R156" s="201">
        <v>0</v>
      </c>
      <c r="S156" s="324">
        <v>0</v>
      </c>
      <c r="T156" s="201">
        <v>6</v>
      </c>
      <c r="U156" s="324">
        <v>1</v>
      </c>
      <c r="V156" s="201">
        <v>647</v>
      </c>
      <c r="W156" s="201">
        <v>464</v>
      </c>
      <c r="X156" s="324">
        <v>0.71715610510046368</v>
      </c>
      <c r="Y156" s="201">
        <v>5</v>
      </c>
      <c r="Z156" s="324">
        <v>1.0775862068965518E-2</v>
      </c>
      <c r="AA156" s="201">
        <v>72</v>
      </c>
      <c r="AB156" s="324">
        <v>0.15517241379310345</v>
      </c>
      <c r="AC156" s="201">
        <v>387</v>
      </c>
      <c r="AD156" s="324">
        <v>0.83405172413793105</v>
      </c>
    </row>
    <row r="157" spans="3:30" x14ac:dyDescent="0.3">
      <c r="C157" s="186" t="s">
        <v>1290</v>
      </c>
      <c r="D157" s="201">
        <v>1156</v>
      </c>
      <c r="E157" s="201">
        <v>880</v>
      </c>
      <c r="F157" s="324">
        <v>0.76124567474048443</v>
      </c>
      <c r="G157" s="201">
        <v>12</v>
      </c>
      <c r="H157" s="324">
        <v>1.3636363636363636E-2</v>
      </c>
      <c r="I157" s="201">
        <v>60</v>
      </c>
      <c r="J157" s="324">
        <v>6.8181818181818177E-2</v>
      </c>
      <c r="K157" s="201">
        <v>806</v>
      </c>
      <c r="L157" s="324">
        <v>0.91590909090909089</v>
      </c>
      <c r="M157" s="201">
        <v>40</v>
      </c>
      <c r="N157" s="201">
        <v>20</v>
      </c>
      <c r="O157" s="324">
        <v>0.5</v>
      </c>
      <c r="P157" s="201">
        <v>0</v>
      </c>
      <c r="Q157" s="324">
        <v>0</v>
      </c>
      <c r="R157" s="201">
        <v>1</v>
      </c>
      <c r="S157" s="324">
        <v>0.05</v>
      </c>
      <c r="T157" s="201">
        <v>19</v>
      </c>
      <c r="U157" s="324">
        <v>0.95</v>
      </c>
      <c r="V157" s="201">
        <v>1094</v>
      </c>
      <c r="W157" s="201">
        <v>855</v>
      </c>
      <c r="X157" s="324">
        <v>0.78153564899451555</v>
      </c>
      <c r="Y157" s="201">
        <v>11</v>
      </c>
      <c r="Z157" s="324">
        <v>1.2865497076023392E-2</v>
      </c>
      <c r="AA157" s="201">
        <v>58</v>
      </c>
      <c r="AB157" s="324">
        <v>6.7836257309941514E-2</v>
      </c>
      <c r="AC157" s="201">
        <v>784</v>
      </c>
      <c r="AD157" s="324">
        <v>0.91695906432748542</v>
      </c>
    </row>
    <row r="158" spans="3:30" x14ac:dyDescent="0.3">
      <c r="C158" s="186" t="s">
        <v>1291</v>
      </c>
      <c r="D158" s="201">
        <v>962</v>
      </c>
      <c r="E158" s="201">
        <v>833</v>
      </c>
      <c r="F158" s="324">
        <v>0.86590436590436592</v>
      </c>
      <c r="G158" s="201">
        <v>2</v>
      </c>
      <c r="H158" s="324">
        <v>2.4009603841536613E-3</v>
      </c>
      <c r="I158" s="201">
        <v>16</v>
      </c>
      <c r="J158" s="324">
        <v>1.920768307322929E-2</v>
      </c>
      <c r="K158" s="201">
        <v>814</v>
      </c>
      <c r="L158" s="324">
        <v>0.97719087635054025</v>
      </c>
      <c r="M158" s="201">
        <v>22</v>
      </c>
      <c r="N158" s="201">
        <v>14</v>
      </c>
      <c r="O158" s="324">
        <v>0.63636363636363635</v>
      </c>
      <c r="P158" s="201">
        <v>0</v>
      </c>
      <c r="Q158" s="324">
        <v>0</v>
      </c>
      <c r="R158" s="201">
        <v>0</v>
      </c>
      <c r="S158" s="324">
        <v>0</v>
      </c>
      <c r="T158" s="201">
        <v>14</v>
      </c>
      <c r="U158" s="324">
        <v>1</v>
      </c>
      <c r="V158" s="201">
        <v>932</v>
      </c>
      <c r="W158" s="201">
        <v>814</v>
      </c>
      <c r="X158" s="324">
        <v>0.87339055793991416</v>
      </c>
      <c r="Y158" s="201">
        <v>2</v>
      </c>
      <c r="Z158" s="324">
        <v>2.4570024570024569E-3</v>
      </c>
      <c r="AA158" s="201">
        <v>16</v>
      </c>
      <c r="AB158" s="324">
        <v>1.9656019656019656E-2</v>
      </c>
      <c r="AC158" s="201">
        <v>795</v>
      </c>
      <c r="AD158" s="324">
        <v>0.9766584766584766</v>
      </c>
    </row>
    <row r="159" spans="3:30" x14ac:dyDescent="0.3">
      <c r="C159" s="186" t="s">
        <v>1292</v>
      </c>
      <c r="D159" s="201">
        <v>865</v>
      </c>
      <c r="E159" s="201">
        <v>736</v>
      </c>
      <c r="F159" s="324">
        <v>0.85086705202312141</v>
      </c>
      <c r="G159" s="201">
        <v>2</v>
      </c>
      <c r="H159" s="324">
        <v>2.717391304347826E-3</v>
      </c>
      <c r="I159" s="201">
        <v>30</v>
      </c>
      <c r="J159" s="324">
        <v>4.0760869565217392E-2</v>
      </c>
      <c r="K159" s="201">
        <v>702</v>
      </c>
      <c r="L159" s="324">
        <v>0.95380434782608692</v>
      </c>
      <c r="M159" s="201">
        <v>18</v>
      </c>
      <c r="N159" s="201">
        <v>4</v>
      </c>
      <c r="O159" s="324">
        <v>0.22222222222222221</v>
      </c>
      <c r="P159" s="201">
        <v>1</v>
      </c>
      <c r="Q159" s="324">
        <v>0.25</v>
      </c>
      <c r="R159" s="201">
        <v>0</v>
      </c>
      <c r="S159" s="324">
        <v>0</v>
      </c>
      <c r="T159" s="201">
        <v>3</v>
      </c>
      <c r="U159" s="324">
        <v>0.75</v>
      </c>
      <c r="V159" s="201">
        <v>842</v>
      </c>
      <c r="W159" s="201">
        <v>730</v>
      </c>
      <c r="X159" s="324">
        <v>0.8669833729216152</v>
      </c>
      <c r="Y159" s="201">
        <v>1</v>
      </c>
      <c r="Z159" s="324">
        <v>1.3698630136986301E-3</v>
      </c>
      <c r="AA159" s="201">
        <v>30</v>
      </c>
      <c r="AB159" s="324">
        <v>4.1095890410958902E-2</v>
      </c>
      <c r="AC159" s="201">
        <v>697</v>
      </c>
      <c r="AD159" s="324">
        <v>0.95479452054794522</v>
      </c>
    </row>
    <row r="160" spans="3:30" x14ac:dyDescent="0.3">
      <c r="C160" s="186" t="s">
        <v>1293</v>
      </c>
      <c r="D160" s="201">
        <v>807</v>
      </c>
      <c r="E160" s="201">
        <v>755</v>
      </c>
      <c r="F160" s="324">
        <v>0.93556381660470878</v>
      </c>
      <c r="G160" s="201">
        <v>10</v>
      </c>
      <c r="H160" s="324">
        <v>1.3245033112582781E-2</v>
      </c>
      <c r="I160" s="201">
        <v>49</v>
      </c>
      <c r="J160" s="324">
        <v>6.4900662251655625E-2</v>
      </c>
      <c r="K160" s="201">
        <v>693</v>
      </c>
      <c r="L160" s="324">
        <v>0.9178807947019868</v>
      </c>
      <c r="M160" s="201">
        <v>6</v>
      </c>
      <c r="N160" s="201">
        <v>4</v>
      </c>
      <c r="O160" s="324">
        <v>0.66666666666666663</v>
      </c>
      <c r="P160" s="201">
        <v>0</v>
      </c>
      <c r="Q160" s="324">
        <v>0</v>
      </c>
      <c r="R160" s="201">
        <v>0</v>
      </c>
      <c r="S160" s="324">
        <v>0</v>
      </c>
      <c r="T160" s="201">
        <v>4</v>
      </c>
      <c r="U160" s="324">
        <v>1</v>
      </c>
      <c r="V160" s="201">
        <v>801</v>
      </c>
      <c r="W160" s="201">
        <v>751</v>
      </c>
      <c r="X160" s="324">
        <v>0.93757802746566787</v>
      </c>
      <c r="Y160" s="201">
        <v>10</v>
      </c>
      <c r="Z160" s="324">
        <v>1.3315579227696404E-2</v>
      </c>
      <c r="AA160" s="201">
        <v>49</v>
      </c>
      <c r="AB160" s="324">
        <v>6.5246338215712379E-2</v>
      </c>
      <c r="AC160" s="201">
        <v>689</v>
      </c>
      <c r="AD160" s="324">
        <v>0.91744340878828234</v>
      </c>
    </row>
    <row r="161" spans="3:30" x14ac:dyDescent="0.3">
      <c r="C161" s="186" t="s">
        <v>1294</v>
      </c>
      <c r="D161" s="201">
        <v>302</v>
      </c>
      <c r="E161" s="201">
        <v>240</v>
      </c>
      <c r="F161" s="324">
        <v>0.79470198675496684</v>
      </c>
      <c r="G161" s="201">
        <v>1</v>
      </c>
      <c r="H161" s="324">
        <v>4.1666666666666666E-3</v>
      </c>
      <c r="I161" s="201">
        <v>2</v>
      </c>
      <c r="J161" s="324">
        <v>8.3333333333333332E-3</v>
      </c>
      <c r="K161" s="201">
        <v>236</v>
      </c>
      <c r="L161" s="324">
        <v>0.98333333333333328</v>
      </c>
      <c r="M161" s="201">
        <v>10</v>
      </c>
      <c r="N161" s="201">
        <v>8</v>
      </c>
      <c r="O161" s="324">
        <v>0.8</v>
      </c>
      <c r="P161" s="201">
        <v>0</v>
      </c>
      <c r="Q161" s="324">
        <v>0</v>
      </c>
      <c r="R161" s="201">
        <v>0</v>
      </c>
      <c r="S161" s="324">
        <v>0</v>
      </c>
      <c r="T161" s="201">
        <v>8</v>
      </c>
      <c r="U161" s="324">
        <v>1</v>
      </c>
      <c r="V161" s="201">
        <v>289</v>
      </c>
      <c r="W161" s="201">
        <v>231</v>
      </c>
      <c r="X161" s="324">
        <v>0.79930795847750868</v>
      </c>
      <c r="Y161" s="201">
        <v>1</v>
      </c>
      <c r="Z161" s="324">
        <v>4.329004329004329E-3</v>
      </c>
      <c r="AA161" s="201">
        <v>2</v>
      </c>
      <c r="AB161" s="324">
        <v>8.658008658008658E-3</v>
      </c>
      <c r="AC161" s="201">
        <v>227</v>
      </c>
      <c r="AD161" s="324">
        <v>0.98268398268398272</v>
      </c>
    </row>
    <row r="162" spans="3:30" x14ac:dyDescent="0.3">
      <c r="C162" s="185" t="s">
        <v>134</v>
      </c>
      <c r="D162" s="201">
        <v>2157</v>
      </c>
      <c r="E162" s="201">
        <v>1463</v>
      </c>
      <c r="F162" s="324">
        <v>0.67825683820120541</v>
      </c>
      <c r="G162" s="201">
        <v>7</v>
      </c>
      <c r="H162" s="324">
        <v>4.7846889952153108E-3</v>
      </c>
      <c r="I162" s="201">
        <v>72</v>
      </c>
      <c r="J162" s="324">
        <v>4.9213943950786057E-2</v>
      </c>
      <c r="K162" s="201">
        <v>1380</v>
      </c>
      <c r="L162" s="324">
        <v>0.9432672590567327</v>
      </c>
      <c r="M162" s="201">
        <v>142</v>
      </c>
      <c r="N162" s="201">
        <v>54</v>
      </c>
      <c r="O162" s="324">
        <v>0.38028169014084506</v>
      </c>
      <c r="P162" s="201">
        <v>0</v>
      </c>
      <c r="Q162" s="324">
        <v>0</v>
      </c>
      <c r="R162" s="201">
        <v>3</v>
      </c>
      <c r="S162" s="324">
        <v>5.5555555555555552E-2</v>
      </c>
      <c r="T162" s="201">
        <v>51</v>
      </c>
      <c r="U162" s="324">
        <v>0.94444444444444442</v>
      </c>
      <c r="V162" s="201">
        <v>1961</v>
      </c>
      <c r="W162" s="201">
        <v>1386</v>
      </c>
      <c r="X162" s="324">
        <v>0.70678225395206529</v>
      </c>
      <c r="Y162" s="201">
        <v>6</v>
      </c>
      <c r="Z162" s="324">
        <v>4.329004329004329E-3</v>
      </c>
      <c r="AA162" s="201">
        <v>67</v>
      </c>
      <c r="AB162" s="324">
        <v>4.8340548340548344E-2</v>
      </c>
      <c r="AC162" s="201">
        <v>1310</v>
      </c>
      <c r="AD162" s="324">
        <v>0.94516594516594521</v>
      </c>
    </row>
    <row r="163" spans="3:30" x14ac:dyDescent="0.3">
      <c r="C163" s="186" t="s">
        <v>1295</v>
      </c>
      <c r="D163" s="201">
        <v>574</v>
      </c>
      <c r="E163" s="201">
        <v>433</v>
      </c>
      <c r="F163" s="324">
        <v>0.75435540069686413</v>
      </c>
      <c r="G163" s="201">
        <v>3</v>
      </c>
      <c r="H163" s="324">
        <v>6.9284064665127024E-3</v>
      </c>
      <c r="I163" s="201">
        <v>13</v>
      </c>
      <c r="J163" s="324">
        <v>3.0023094688221709E-2</v>
      </c>
      <c r="K163" s="201">
        <v>417</v>
      </c>
      <c r="L163" s="324">
        <v>0.96304849884526555</v>
      </c>
      <c r="M163" s="201">
        <v>56</v>
      </c>
      <c r="N163" s="201">
        <v>18</v>
      </c>
      <c r="O163" s="324">
        <v>0.32142857142857145</v>
      </c>
      <c r="P163" s="201">
        <v>0</v>
      </c>
      <c r="Q163" s="324">
        <v>0</v>
      </c>
      <c r="R163" s="201">
        <v>0</v>
      </c>
      <c r="S163" s="324">
        <v>0</v>
      </c>
      <c r="T163" s="201">
        <v>18</v>
      </c>
      <c r="U163" s="324">
        <v>1</v>
      </c>
      <c r="V163" s="201">
        <v>491</v>
      </c>
      <c r="W163" s="201">
        <v>400</v>
      </c>
      <c r="X163" s="324">
        <v>0.81466395112016299</v>
      </c>
      <c r="Y163" s="201">
        <v>2</v>
      </c>
      <c r="Z163" s="324">
        <v>5.0000000000000001E-3</v>
      </c>
      <c r="AA163" s="201">
        <v>12</v>
      </c>
      <c r="AB163" s="324">
        <v>0.03</v>
      </c>
      <c r="AC163" s="201">
        <v>386</v>
      </c>
      <c r="AD163" s="324">
        <v>0.96499999999999997</v>
      </c>
    </row>
    <row r="164" spans="3:30" x14ac:dyDescent="0.3">
      <c r="C164" s="186" t="s">
        <v>1296</v>
      </c>
      <c r="D164" s="201">
        <v>600</v>
      </c>
      <c r="E164" s="201">
        <v>351</v>
      </c>
      <c r="F164" s="324">
        <v>0.58499999999999996</v>
      </c>
      <c r="G164" s="201">
        <v>3</v>
      </c>
      <c r="H164" s="324">
        <v>8.5470085470085479E-3</v>
      </c>
      <c r="I164" s="201">
        <v>18</v>
      </c>
      <c r="J164" s="324">
        <v>5.128205128205128E-2</v>
      </c>
      <c r="K164" s="201">
        <v>329</v>
      </c>
      <c r="L164" s="324">
        <v>0.93732193732193736</v>
      </c>
      <c r="M164" s="201">
        <v>30</v>
      </c>
      <c r="N164" s="201">
        <v>12</v>
      </c>
      <c r="O164" s="324">
        <v>0.4</v>
      </c>
      <c r="P164" s="201">
        <v>0</v>
      </c>
      <c r="Q164" s="324">
        <v>0</v>
      </c>
      <c r="R164" s="201">
        <v>0</v>
      </c>
      <c r="S164" s="324">
        <v>0</v>
      </c>
      <c r="T164" s="201">
        <v>12</v>
      </c>
      <c r="U164" s="324">
        <v>1</v>
      </c>
      <c r="V164" s="201">
        <v>559</v>
      </c>
      <c r="W164" s="201">
        <v>339</v>
      </c>
      <c r="X164" s="324">
        <v>0.6064400715563506</v>
      </c>
      <c r="Y164" s="201">
        <v>3</v>
      </c>
      <c r="Z164" s="324">
        <v>8.8495575221238937E-3</v>
      </c>
      <c r="AA164" s="201">
        <v>18</v>
      </c>
      <c r="AB164" s="324">
        <v>5.3097345132743362E-2</v>
      </c>
      <c r="AC164" s="201">
        <v>317</v>
      </c>
      <c r="AD164" s="324">
        <v>0.93510324483775809</v>
      </c>
    </row>
    <row r="165" spans="3:30" x14ac:dyDescent="0.3">
      <c r="C165" s="186" t="s">
        <v>1297</v>
      </c>
      <c r="D165" s="201">
        <v>983</v>
      </c>
      <c r="E165" s="201">
        <v>679</v>
      </c>
      <c r="F165" s="324">
        <v>0.69074262461851477</v>
      </c>
      <c r="G165" s="201">
        <v>1</v>
      </c>
      <c r="H165" s="324">
        <v>1.4727540500736377E-3</v>
      </c>
      <c r="I165" s="201">
        <v>41</v>
      </c>
      <c r="J165" s="324">
        <v>6.0382916053019146E-2</v>
      </c>
      <c r="K165" s="201">
        <v>634</v>
      </c>
      <c r="L165" s="324">
        <v>0.93372606774668632</v>
      </c>
      <c r="M165" s="201">
        <v>56</v>
      </c>
      <c r="N165" s="201">
        <v>24</v>
      </c>
      <c r="O165" s="324">
        <v>0.42857142857142855</v>
      </c>
      <c r="P165" s="201">
        <v>0</v>
      </c>
      <c r="Q165" s="324">
        <v>0</v>
      </c>
      <c r="R165" s="201">
        <v>3</v>
      </c>
      <c r="S165" s="324">
        <v>0.125</v>
      </c>
      <c r="T165" s="201">
        <v>21</v>
      </c>
      <c r="U165" s="324">
        <v>0.875</v>
      </c>
      <c r="V165" s="201">
        <v>911</v>
      </c>
      <c r="W165" s="201">
        <v>647</v>
      </c>
      <c r="X165" s="324">
        <v>0.71020856201975846</v>
      </c>
      <c r="Y165" s="201">
        <v>1</v>
      </c>
      <c r="Z165" s="324">
        <v>1.5455950540958269E-3</v>
      </c>
      <c r="AA165" s="201">
        <v>37</v>
      </c>
      <c r="AB165" s="324">
        <v>5.7187017001545597E-2</v>
      </c>
      <c r="AC165" s="201">
        <v>607</v>
      </c>
      <c r="AD165" s="324">
        <v>0.9381761978361669</v>
      </c>
    </row>
    <row r="166" spans="3:30" x14ac:dyDescent="0.3">
      <c r="C166" s="185" t="s">
        <v>164</v>
      </c>
      <c r="D166" s="201">
        <v>3245</v>
      </c>
      <c r="E166" s="201">
        <v>2687</v>
      </c>
      <c r="F166" s="324">
        <v>0.8280431432973806</v>
      </c>
      <c r="G166" s="201">
        <v>49</v>
      </c>
      <c r="H166" s="324">
        <v>1.8235950874581318E-2</v>
      </c>
      <c r="I166" s="201">
        <v>81</v>
      </c>
      <c r="J166" s="324">
        <v>3.0145143282471157E-2</v>
      </c>
      <c r="K166" s="201">
        <v>2553</v>
      </c>
      <c r="L166" s="324">
        <v>0.95013025679196128</v>
      </c>
      <c r="M166" s="201">
        <v>119</v>
      </c>
      <c r="N166" s="201">
        <v>65</v>
      </c>
      <c r="O166" s="324">
        <v>0.54621848739495793</v>
      </c>
      <c r="P166" s="201">
        <v>0</v>
      </c>
      <c r="Q166" s="324">
        <v>0</v>
      </c>
      <c r="R166" s="201">
        <v>1</v>
      </c>
      <c r="S166" s="324">
        <v>1.5384615384615385E-2</v>
      </c>
      <c r="T166" s="201">
        <v>62</v>
      </c>
      <c r="U166" s="324">
        <v>0.9538461538461539</v>
      </c>
      <c r="V166" s="201">
        <v>3063</v>
      </c>
      <c r="W166" s="201">
        <v>2604</v>
      </c>
      <c r="X166" s="324">
        <v>0.85014691478942217</v>
      </c>
      <c r="Y166" s="201">
        <v>48</v>
      </c>
      <c r="Z166" s="324">
        <v>1.8433179723502304E-2</v>
      </c>
      <c r="AA166" s="201">
        <v>80</v>
      </c>
      <c r="AB166" s="324">
        <v>3.0721966205837174E-2</v>
      </c>
      <c r="AC166" s="201">
        <v>2474</v>
      </c>
      <c r="AD166" s="324">
        <v>0.95007680491551461</v>
      </c>
    </row>
    <row r="167" spans="3:30" x14ac:dyDescent="0.3">
      <c r="C167" s="186" t="s">
        <v>1298</v>
      </c>
      <c r="D167" s="201">
        <v>453</v>
      </c>
      <c r="E167" s="201">
        <v>327</v>
      </c>
      <c r="F167" s="324">
        <v>0.72185430463576161</v>
      </c>
      <c r="G167" s="201">
        <v>5</v>
      </c>
      <c r="H167" s="324">
        <v>1.5290519877675841E-2</v>
      </c>
      <c r="I167" s="201">
        <v>12</v>
      </c>
      <c r="J167" s="324">
        <v>3.669724770642202E-2</v>
      </c>
      <c r="K167" s="201">
        <v>308</v>
      </c>
      <c r="L167" s="324">
        <v>0.94189602446483178</v>
      </c>
      <c r="M167" s="201">
        <v>20</v>
      </c>
      <c r="N167" s="201">
        <v>11</v>
      </c>
      <c r="O167" s="324">
        <v>0.55000000000000004</v>
      </c>
      <c r="P167" s="201">
        <v>0</v>
      </c>
      <c r="Q167" s="324">
        <v>0</v>
      </c>
      <c r="R167" s="201">
        <v>0</v>
      </c>
      <c r="S167" s="324">
        <v>0</v>
      </c>
      <c r="T167" s="201">
        <v>9</v>
      </c>
      <c r="U167" s="324">
        <v>0.81818181818181823</v>
      </c>
      <c r="V167" s="201">
        <v>429</v>
      </c>
      <c r="W167" s="201">
        <v>316</v>
      </c>
      <c r="X167" s="324">
        <v>0.73659673659673663</v>
      </c>
      <c r="Y167" s="201">
        <v>5</v>
      </c>
      <c r="Z167" s="324">
        <v>1.5822784810126583E-2</v>
      </c>
      <c r="AA167" s="201">
        <v>12</v>
      </c>
      <c r="AB167" s="324">
        <v>3.7974683544303799E-2</v>
      </c>
      <c r="AC167" s="201">
        <v>299</v>
      </c>
      <c r="AD167" s="324">
        <v>0.94620253164556967</v>
      </c>
    </row>
    <row r="168" spans="3:30" x14ac:dyDescent="0.3">
      <c r="C168" s="186" t="s">
        <v>1299</v>
      </c>
      <c r="D168" s="201">
        <v>953</v>
      </c>
      <c r="E168" s="201">
        <v>829</v>
      </c>
      <c r="F168" s="324">
        <v>0.86988457502623295</v>
      </c>
      <c r="G168" s="201">
        <v>40</v>
      </c>
      <c r="H168" s="324">
        <v>4.8250904704463207E-2</v>
      </c>
      <c r="I168" s="201">
        <v>47</v>
      </c>
      <c r="J168" s="324">
        <v>5.6694813027744269E-2</v>
      </c>
      <c r="K168" s="201">
        <v>741</v>
      </c>
      <c r="L168" s="324">
        <v>0.89384800965018096</v>
      </c>
      <c r="M168" s="201">
        <v>34</v>
      </c>
      <c r="N168" s="201">
        <v>21</v>
      </c>
      <c r="O168" s="324">
        <v>0.61764705882352944</v>
      </c>
      <c r="P168" s="201">
        <v>0</v>
      </c>
      <c r="Q168" s="324">
        <v>0</v>
      </c>
      <c r="R168" s="201">
        <v>0</v>
      </c>
      <c r="S168" s="324">
        <v>0</v>
      </c>
      <c r="T168" s="201">
        <v>21</v>
      </c>
      <c r="U168" s="324">
        <v>1</v>
      </c>
      <c r="V168" s="201">
        <v>883</v>
      </c>
      <c r="W168" s="201">
        <v>799</v>
      </c>
      <c r="X168" s="324">
        <v>0.9048697621744054</v>
      </c>
      <c r="Y168" s="201">
        <v>39</v>
      </c>
      <c r="Z168" s="324">
        <v>4.8811013767209012E-2</v>
      </c>
      <c r="AA168" s="201">
        <v>47</v>
      </c>
      <c r="AB168" s="324">
        <v>5.8823529411764705E-2</v>
      </c>
      <c r="AC168" s="201">
        <v>712</v>
      </c>
      <c r="AD168" s="324">
        <v>0.89111389236545679</v>
      </c>
    </row>
    <row r="169" spans="3:30" x14ac:dyDescent="0.3">
      <c r="C169" s="186" t="s">
        <v>1300</v>
      </c>
      <c r="D169" s="201">
        <v>1057</v>
      </c>
      <c r="E169" s="201">
        <v>868</v>
      </c>
      <c r="F169" s="324">
        <v>0.82119205298013243</v>
      </c>
      <c r="G169" s="201">
        <v>3</v>
      </c>
      <c r="H169" s="324">
        <v>3.4562211981566822E-3</v>
      </c>
      <c r="I169" s="201">
        <v>6</v>
      </c>
      <c r="J169" s="324">
        <v>6.9124423963133645E-3</v>
      </c>
      <c r="K169" s="201">
        <v>858</v>
      </c>
      <c r="L169" s="324">
        <v>0.98847926267281105</v>
      </c>
      <c r="M169" s="201">
        <v>44</v>
      </c>
      <c r="N169" s="201">
        <v>25</v>
      </c>
      <c r="O169" s="324">
        <v>0.56818181818181823</v>
      </c>
      <c r="P169" s="201">
        <v>0</v>
      </c>
      <c r="Q169" s="324">
        <v>0</v>
      </c>
      <c r="R169" s="201">
        <v>0</v>
      </c>
      <c r="S169" s="324">
        <v>0</v>
      </c>
      <c r="T169" s="201">
        <v>25</v>
      </c>
      <c r="U169" s="324">
        <v>1</v>
      </c>
      <c r="V169" s="201">
        <v>1001</v>
      </c>
      <c r="W169" s="201">
        <v>842</v>
      </c>
      <c r="X169" s="324">
        <v>0.84115884115884121</v>
      </c>
      <c r="Y169" s="201">
        <v>3</v>
      </c>
      <c r="Z169" s="324">
        <v>3.5629453681710215E-3</v>
      </c>
      <c r="AA169" s="201">
        <v>6</v>
      </c>
      <c r="AB169" s="324">
        <v>7.1258907363420431E-3</v>
      </c>
      <c r="AC169" s="201">
        <v>832</v>
      </c>
      <c r="AD169" s="324">
        <v>0.98812351543942989</v>
      </c>
    </row>
    <row r="170" spans="3:30" x14ac:dyDescent="0.3">
      <c r="C170" s="186" t="s">
        <v>1301</v>
      </c>
      <c r="D170" s="201">
        <v>782</v>
      </c>
      <c r="E170" s="201">
        <v>663</v>
      </c>
      <c r="F170" s="324">
        <v>0.84782608695652173</v>
      </c>
      <c r="G170" s="201">
        <v>1</v>
      </c>
      <c r="H170" s="324">
        <v>1.5082956259426848E-3</v>
      </c>
      <c r="I170" s="201">
        <v>16</v>
      </c>
      <c r="J170" s="324">
        <v>2.4132730015082957E-2</v>
      </c>
      <c r="K170" s="201">
        <v>646</v>
      </c>
      <c r="L170" s="324">
        <v>0.97435897435897434</v>
      </c>
      <c r="M170" s="201">
        <v>21</v>
      </c>
      <c r="N170" s="201">
        <v>8</v>
      </c>
      <c r="O170" s="324">
        <v>0.38095238095238093</v>
      </c>
      <c r="P170" s="201">
        <v>0</v>
      </c>
      <c r="Q170" s="324">
        <v>0</v>
      </c>
      <c r="R170" s="201">
        <v>1</v>
      </c>
      <c r="S170" s="324">
        <v>0.125</v>
      </c>
      <c r="T170" s="201">
        <v>7</v>
      </c>
      <c r="U170" s="324">
        <v>0.875</v>
      </c>
      <c r="V170" s="201">
        <v>750</v>
      </c>
      <c r="W170" s="201">
        <v>647</v>
      </c>
      <c r="X170" s="324">
        <v>0.86266666666666669</v>
      </c>
      <c r="Y170" s="201">
        <v>1</v>
      </c>
      <c r="Z170" s="324">
        <v>1.5455950540958269E-3</v>
      </c>
      <c r="AA170" s="201">
        <v>15</v>
      </c>
      <c r="AB170" s="324">
        <v>2.3183925811437404E-2</v>
      </c>
      <c r="AC170" s="201">
        <v>631</v>
      </c>
      <c r="AD170" s="324">
        <v>0.97527047913446674</v>
      </c>
    </row>
    <row r="171" spans="3:30" x14ac:dyDescent="0.3">
      <c r="C171" s="185" t="s">
        <v>167</v>
      </c>
      <c r="D171" s="201">
        <v>3489</v>
      </c>
      <c r="E171" s="201">
        <v>3002</v>
      </c>
      <c r="F171" s="324">
        <v>0.86041845801089134</v>
      </c>
      <c r="G171" s="201">
        <v>7</v>
      </c>
      <c r="H171" s="324">
        <v>2.3317788141239172E-3</v>
      </c>
      <c r="I171" s="201">
        <v>67</v>
      </c>
      <c r="J171" s="324">
        <v>2.2318454363757494E-2</v>
      </c>
      <c r="K171" s="201">
        <v>2928</v>
      </c>
      <c r="L171" s="324">
        <v>0.9753497668221186</v>
      </c>
      <c r="M171" s="201">
        <v>55</v>
      </c>
      <c r="N171" s="201">
        <v>33</v>
      </c>
      <c r="O171" s="324">
        <v>0.6</v>
      </c>
      <c r="P171" s="201">
        <v>0</v>
      </c>
      <c r="Q171" s="324">
        <v>0</v>
      </c>
      <c r="R171" s="201">
        <v>1</v>
      </c>
      <c r="S171" s="324">
        <v>3.0303030303030304E-2</v>
      </c>
      <c r="T171" s="201">
        <v>32</v>
      </c>
      <c r="U171" s="324">
        <v>0.96969696969696972</v>
      </c>
      <c r="V171" s="201">
        <v>3397</v>
      </c>
      <c r="W171" s="201">
        <v>2945</v>
      </c>
      <c r="X171" s="324">
        <v>0.86694141889902854</v>
      </c>
      <c r="Y171" s="201">
        <v>7</v>
      </c>
      <c r="Z171" s="324">
        <v>2.3769100169779285E-3</v>
      </c>
      <c r="AA171" s="201">
        <v>65</v>
      </c>
      <c r="AB171" s="324">
        <v>2.2071307300509338E-2</v>
      </c>
      <c r="AC171" s="201">
        <v>2873</v>
      </c>
      <c r="AD171" s="324">
        <v>0.97555178268251275</v>
      </c>
    </row>
    <row r="172" spans="3:30" x14ac:dyDescent="0.3">
      <c r="C172" s="186" t="s">
        <v>1302</v>
      </c>
      <c r="D172" s="201">
        <v>382</v>
      </c>
      <c r="E172" s="201">
        <v>357</v>
      </c>
      <c r="F172" s="324">
        <v>0.93455497382198949</v>
      </c>
      <c r="G172" s="201">
        <v>0</v>
      </c>
      <c r="H172" s="324">
        <v>0</v>
      </c>
      <c r="I172" s="201">
        <v>6</v>
      </c>
      <c r="J172" s="324">
        <v>1.680672268907563E-2</v>
      </c>
      <c r="K172" s="201">
        <v>351</v>
      </c>
      <c r="L172" s="324">
        <v>0.98319327731092432</v>
      </c>
      <c r="M172" s="201">
        <v>9</v>
      </c>
      <c r="N172" s="201">
        <v>5</v>
      </c>
      <c r="O172" s="324">
        <v>0.55555555555555558</v>
      </c>
      <c r="P172" s="201">
        <v>0</v>
      </c>
      <c r="Q172" s="324">
        <v>0</v>
      </c>
      <c r="R172" s="201">
        <v>0</v>
      </c>
      <c r="S172" s="324">
        <v>0</v>
      </c>
      <c r="T172" s="201">
        <v>5</v>
      </c>
      <c r="U172" s="324">
        <v>1</v>
      </c>
      <c r="V172" s="201">
        <v>370</v>
      </c>
      <c r="W172" s="201">
        <v>349</v>
      </c>
      <c r="X172" s="324">
        <v>0.94324324324324327</v>
      </c>
      <c r="Y172" s="201">
        <v>0</v>
      </c>
      <c r="Z172" s="324">
        <v>0</v>
      </c>
      <c r="AA172" s="201">
        <v>6</v>
      </c>
      <c r="AB172" s="324">
        <v>1.7191977077363897E-2</v>
      </c>
      <c r="AC172" s="201">
        <v>343</v>
      </c>
      <c r="AD172" s="324">
        <v>0.98280802292263614</v>
      </c>
    </row>
    <row r="173" spans="3:30" x14ac:dyDescent="0.3">
      <c r="C173" s="186" t="s">
        <v>1303</v>
      </c>
      <c r="D173" s="201">
        <v>177</v>
      </c>
      <c r="E173" s="201">
        <v>175</v>
      </c>
      <c r="F173" s="324">
        <v>0.98870056497175141</v>
      </c>
      <c r="G173" s="201">
        <v>0</v>
      </c>
      <c r="H173" s="324">
        <v>0</v>
      </c>
      <c r="I173" s="201">
        <v>2</v>
      </c>
      <c r="J173" s="324">
        <v>1.1428571428571429E-2</v>
      </c>
      <c r="K173" s="201">
        <v>173</v>
      </c>
      <c r="L173" s="324">
        <v>0.98857142857142855</v>
      </c>
      <c r="M173" s="201">
        <v>6</v>
      </c>
      <c r="N173" s="201">
        <v>6</v>
      </c>
      <c r="O173" s="324">
        <v>1</v>
      </c>
      <c r="P173" s="201">
        <v>0</v>
      </c>
      <c r="Q173" s="324">
        <v>0</v>
      </c>
      <c r="R173" s="201">
        <v>0</v>
      </c>
      <c r="S173" s="324">
        <v>0</v>
      </c>
      <c r="T173" s="201">
        <v>6</v>
      </c>
      <c r="U173" s="324">
        <v>1</v>
      </c>
      <c r="V173" s="201">
        <v>170</v>
      </c>
      <c r="W173" s="201">
        <v>169</v>
      </c>
      <c r="X173" s="324">
        <v>0.99411764705882355</v>
      </c>
      <c r="Y173" s="201">
        <v>0</v>
      </c>
      <c r="Z173" s="324">
        <v>0</v>
      </c>
      <c r="AA173" s="201">
        <v>2</v>
      </c>
      <c r="AB173" s="324">
        <v>1.1834319526627219E-2</v>
      </c>
      <c r="AC173" s="201">
        <v>167</v>
      </c>
      <c r="AD173" s="324">
        <v>0.98816568047337283</v>
      </c>
    </row>
    <row r="174" spans="3:30" x14ac:dyDescent="0.3">
      <c r="C174" s="186" t="s">
        <v>1304</v>
      </c>
      <c r="D174" s="201">
        <v>547</v>
      </c>
      <c r="E174" s="201">
        <v>505</v>
      </c>
      <c r="F174" s="324">
        <v>0.92321755027422303</v>
      </c>
      <c r="G174" s="201">
        <v>3</v>
      </c>
      <c r="H174" s="324">
        <v>5.9405940594059407E-3</v>
      </c>
      <c r="I174" s="201">
        <v>22</v>
      </c>
      <c r="J174" s="324">
        <v>4.3564356435643561E-2</v>
      </c>
      <c r="K174" s="201">
        <v>480</v>
      </c>
      <c r="L174" s="324">
        <v>0.95049504950495045</v>
      </c>
      <c r="M174" s="201">
        <v>10</v>
      </c>
      <c r="N174" s="201">
        <v>7</v>
      </c>
      <c r="O174" s="324">
        <v>0.7</v>
      </c>
      <c r="P174" s="201">
        <v>0</v>
      </c>
      <c r="Q174" s="324">
        <v>0</v>
      </c>
      <c r="R174" s="201">
        <v>0</v>
      </c>
      <c r="S174" s="324">
        <v>0</v>
      </c>
      <c r="T174" s="201">
        <v>7</v>
      </c>
      <c r="U174" s="324">
        <v>1</v>
      </c>
      <c r="V174" s="201">
        <v>528</v>
      </c>
      <c r="W174" s="201">
        <v>490</v>
      </c>
      <c r="X174" s="324">
        <v>0.92803030303030298</v>
      </c>
      <c r="Y174" s="201">
        <v>3</v>
      </c>
      <c r="Z174" s="324">
        <v>6.1224489795918364E-3</v>
      </c>
      <c r="AA174" s="201">
        <v>22</v>
      </c>
      <c r="AB174" s="324">
        <v>4.4897959183673466E-2</v>
      </c>
      <c r="AC174" s="201">
        <v>465</v>
      </c>
      <c r="AD174" s="324">
        <v>0.94897959183673475</v>
      </c>
    </row>
    <row r="175" spans="3:30" x14ac:dyDescent="0.3">
      <c r="C175" s="186" t="s">
        <v>1305</v>
      </c>
      <c r="D175" s="201">
        <v>1231</v>
      </c>
      <c r="E175" s="201">
        <v>943</v>
      </c>
      <c r="F175" s="324">
        <v>0.76604386677497971</v>
      </c>
      <c r="G175" s="201">
        <v>3</v>
      </c>
      <c r="H175" s="324">
        <v>3.1813361611876989E-3</v>
      </c>
      <c r="I175" s="201">
        <v>12</v>
      </c>
      <c r="J175" s="324">
        <v>1.2725344644750796E-2</v>
      </c>
      <c r="K175" s="201">
        <v>928</v>
      </c>
      <c r="L175" s="324">
        <v>0.98409331919406151</v>
      </c>
      <c r="M175" s="201">
        <v>19</v>
      </c>
      <c r="N175" s="201">
        <v>9</v>
      </c>
      <c r="O175" s="324">
        <v>0.47368421052631576</v>
      </c>
      <c r="P175" s="201">
        <v>0</v>
      </c>
      <c r="Q175" s="324">
        <v>0</v>
      </c>
      <c r="R175" s="201">
        <v>1</v>
      </c>
      <c r="S175" s="324">
        <v>0.1111111111111111</v>
      </c>
      <c r="T175" s="201">
        <v>8</v>
      </c>
      <c r="U175" s="324">
        <v>0.88888888888888884</v>
      </c>
      <c r="V175" s="201">
        <v>1205</v>
      </c>
      <c r="W175" s="201">
        <v>932</v>
      </c>
      <c r="X175" s="324">
        <v>0.77344398340248965</v>
      </c>
      <c r="Y175" s="201">
        <v>3</v>
      </c>
      <c r="Z175" s="324">
        <v>3.2188841201716738E-3</v>
      </c>
      <c r="AA175" s="201">
        <v>11</v>
      </c>
      <c r="AB175" s="324">
        <v>1.1802575107296138E-2</v>
      </c>
      <c r="AC175" s="201">
        <v>918</v>
      </c>
      <c r="AD175" s="324">
        <v>0.98497854077253222</v>
      </c>
    </row>
    <row r="176" spans="3:30" x14ac:dyDescent="0.3">
      <c r="C176" s="186" t="s">
        <v>1306</v>
      </c>
      <c r="D176" s="201">
        <v>550</v>
      </c>
      <c r="E176" s="201">
        <v>506</v>
      </c>
      <c r="F176" s="324">
        <v>0.92</v>
      </c>
      <c r="G176" s="201">
        <v>0</v>
      </c>
      <c r="H176" s="324">
        <v>0</v>
      </c>
      <c r="I176" s="201">
        <v>1</v>
      </c>
      <c r="J176" s="324">
        <v>1.976284584980237E-3</v>
      </c>
      <c r="K176" s="201">
        <v>505</v>
      </c>
      <c r="L176" s="324">
        <v>0.99802371541501977</v>
      </c>
      <c r="M176" s="201">
        <v>5</v>
      </c>
      <c r="N176" s="201">
        <v>4</v>
      </c>
      <c r="O176" s="324">
        <v>0.8</v>
      </c>
      <c r="P176" s="201">
        <v>0</v>
      </c>
      <c r="Q176" s="324">
        <v>0</v>
      </c>
      <c r="R176" s="201">
        <v>0</v>
      </c>
      <c r="S176" s="324">
        <v>0</v>
      </c>
      <c r="T176" s="201">
        <v>4</v>
      </c>
      <c r="U176" s="324">
        <v>1</v>
      </c>
      <c r="V176" s="201">
        <v>533</v>
      </c>
      <c r="W176" s="201">
        <v>493</v>
      </c>
      <c r="X176" s="324">
        <v>0.924953095684803</v>
      </c>
      <c r="Y176" s="201">
        <v>0</v>
      </c>
      <c r="Z176" s="324">
        <v>0</v>
      </c>
      <c r="AA176" s="201">
        <v>1</v>
      </c>
      <c r="AB176" s="324">
        <v>2.0283975659229209E-3</v>
      </c>
      <c r="AC176" s="201">
        <v>492</v>
      </c>
      <c r="AD176" s="324">
        <v>0.99797160243407712</v>
      </c>
    </row>
    <row r="177" spans="3:30" x14ac:dyDescent="0.3">
      <c r="C177" s="186" t="s">
        <v>1307</v>
      </c>
      <c r="D177" s="201">
        <v>602</v>
      </c>
      <c r="E177" s="201">
        <v>516</v>
      </c>
      <c r="F177" s="324">
        <v>0.8571428571428571</v>
      </c>
      <c r="G177" s="201">
        <v>1</v>
      </c>
      <c r="H177" s="324">
        <v>1.937984496124031E-3</v>
      </c>
      <c r="I177" s="201">
        <v>24</v>
      </c>
      <c r="J177" s="324">
        <v>4.6511627906976744E-2</v>
      </c>
      <c r="K177" s="201">
        <v>491</v>
      </c>
      <c r="L177" s="324">
        <v>0.95155038759689925</v>
      </c>
      <c r="M177" s="201">
        <v>6</v>
      </c>
      <c r="N177" s="201">
        <v>2</v>
      </c>
      <c r="O177" s="324">
        <v>0.33333333333333331</v>
      </c>
      <c r="P177" s="201">
        <v>0</v>
      </c>
      <c r="Q177" s="324">
        <v>0</v>
      </c>
      <c r="R177" s="201">
        <v>0</v>
      </c>
      <c r="S177" s="324">
        <v>0</v>
      </c>
      <c r="T177" s="201">
        <v>2</v>
      </c>
      <c r="U177" s="324">
        <v>1</v>
      </c>
      <c r="V177" s="201">
        <v>591</v>
      </c>
      <c r="W177" s="201">
        <v>512</v>
      </c>
      <c r="X177" s="324">
        <v>0.86632825719120132</v>
      </c>
      <c r="Y177" s="201">
        <v>1</v>
      </c>
      <c r="Z177" s="324">
        <v>1.953125E-3</v>
      </c>
      <c r="AA177" s="201">
        <v>23</v>
      </c>
      <c r="AB177" s="324">
        <v>4.4921875E-2</v>
      </c>
      <c r="AC177" s="201">
        <v>488</v>
      </c>
      <c r="AD177" s="324">
        <v>0.953125</v>
      </c>
    </row>
    <row r="178" spans="3:30" x14ac:dyDescent="0.3">
      <c r="C178" s="185" t="s">
        <v>241</v>
      </c>
      <c r="D178" s="201">
        <v>4531</v>
      </c>
      <c r="E178" s="201">
        <v>4125</v>
      </c>
      <c r="F178" s="324">
        <v>0.91039505627896711</v>
      </c>
      <c r="G178" s="201">
        <v>28</v>
      </c>
      <c r="H178" s="324">
        <v>6.787878787878788E-3</v>
      </c>
      <c r="I178" s="201">
        <v>54</v>
      </c>
      <c r="J178" s="324">
        <v>1.3090909090909091E-2</v>
      </c>
      <c r="K178" s="201">
        <v>4039</v>
      </c>
      <c r="L178" s="324">
        <v>0.97915151515151511</v>
      </c>
      <c r="M178" s="201">
        <v>100</v>
      </c>
      <c r="N178" s="201">
        <v>53</v>
      </c>
      <c r="O178" s="324">
        <v>0.53</v>
      </c>
      <c r="P178" s="201">
        <v>0</v>
      </c>
      <c r="Q178" s="324">
        <v>0</v>
      </c>
      <c r="R178" s="201">
        <v>1</v>
      </c>
      <c r="S178" s="324">
        <v>1.8867924528301886E-2</v>
      </c>
      <c r="T178" s="201">
        <v>52</v>
      </c>
      <c r="U178" s="324">
        <v>0.98113207547169812</v>
      </c>
      <c r="V178" s="201">
        <v>4403</v>
      </c>
      <c r="W178" s="201">
        <v>4061</v>
      </c>
      <c r="X178" s="324">
        <v>0.92232568703156936</v>
      </c>
      <c r="Y178" s="201">
        <v>27</v>
      </c>
      <c r="Z178" s="324">
        <v>6.648608717064762E-3</v>
      </c>
      <c r="AA178" s="201">
        <v>53</v>
      </c>
      <c r="AB178" s="324">
        <v>1.3050972666830829E-2</v>
      </c>
      <c r="AC178" s="201">
        <v>3977</v>
      </c>
      <c r="AD178" s="324">
        <v>0.97931543954690958</v>
      </c>
    </row>
    <row r="179" spans="3:30" x14ac:dyDescent="0.3">
      <c r="C179" s="186" t="s">
        <v>1309</v>
      </c>
      <c r="D179" s="201">
        <v>263</v>
      </c>
      <c r="E179" s="201">
        <v>248</v>
      </c>
      <c r="F179" s="324">
        <v>0.94296577946768056</v>
      </c>
      <c r="G179" s="201">
        <v>17</v>
      </c>
      <c r="H179" s="324">
        <v>6.8548387096774188E-2</v>
      </c>
      <c r="I179" s="201">
        <v>3</v>
      </c>
      <c r="J179" s="324">
        <v>1.2096774193548387E-2</v>
      </c>
      <c r="K179" s="201">
        <v>227</v>
      </c>
      <c r="L179" s="324">
        <v>0.91532258064516125</v>
      </c>
      <c r="M179" s="201">
        <v>4</v>
      </c>
      <c r="N179" s="201">
        <v>2</v>
      </c>
      <c r="O179" s="324">
        <v>0.5</v>
      </c>
      <c r="P179" s="201">
        <v>0</v>
      </c>
      <c r="Q179" s="324">
        <v>0</v>
      </c>
      <c r="R179" s="201">
        <v>0</v>
      </c>
      <c r="S179" s="324">
        <v>0</v>
      </c>
      <c r="T179" s="201">
        <v>2</v>
      </c>
      <c r="U179" s="324">
        <v>1</v>
      </c>
      <c r="V179" s="201">
        <v>259</v>
      </c>
      <c r="W179" s="201">
        <v>246</v>
      </c>
      <c r="X179" s="324">
        <v>0.9498069498069498</v>
      </c>
      <c r="Y179" s="201">
        <v>17</v>
      </c>
      <c r="Z179" s="324">
        <v>6.910569105691057E-2</v>
      </c>
      <c r="AA179" s="201">
        <v>3</v>
      </c>
      <c r="AB179" s="324">
        <v>1.2195121951219513E-2</v>
      </c>
      <c r="AC179" s="201">
        <v>225</v>
      </c>
      <c r="AD179" s="324">
        <v>0.91463414634146345</v>
      </c>
    </row>
    <row r="180" spans="3:30" x14ac:dyDescent="0.3">
      <c r="C180" s="186" t="s">
        <v>1308</v>
      </c>
      <c r="D180" s="201">
        <v>603</v>
      </c>
      <c r="E180" s="201">
        <v>601</v>
      </c>
      <c r="F180" s="324">
        <v>0.99668325041459371</v>
      </c>
      <c r="G180" s="201">
        <v>0</v>
      </c>
      <c r="H180" s="324">
        <v>0</v>
      </c>
      <c r="I180" s="201">
        <v>0</v>
      </c>
      <c r="J180" s="324">
        <v>0</v>
      </c>
      <c r="K180" s="201">
        <v>601</v>
      </c>
      <c r="L180" s="324">
        <v>1</v>
      </c>
      <c r="M180" s="201">
        <v>9</v>
      </c>
      <c r="N180" s="201">
        <v>8</v>
      </c>
      <c r="O180" s="324">
        <v>0.88888888888888884</v>
      </c>
      <c r="P180" s="201">
        <v>0</v>
      </c>
      <c r="Q180" s="324">
        <v>0</v>
      </c>
      <c r="R180" s="201">
        <v>0</v>
      </c>
      <c r="S180" s="324">
        <v>0</v>
      </c>
      <c r="T180" s="201">
        <v>8</v>
      </c>
      <c r="U180" s="324">
        <v>1</v>
      </c>
      <c r="V180" s="201">
        <v>594</v>
      </c>
      <c r="W180" s="201">
        <v>593</v>
      </c>
      <c r="X180" s="324">
        <v>0.99831649831649827</v>
      </c>
      <c r="Y180" s="201">
        <v>0</v>
      </c>
      <c r="Z180" s="324">
        <v>0</v>
      </c>
      <c r="AA180" s="201">
        <v>0</v>
      </c>
      <c r="AB180" s="324">
        <v>0</v>
      </c>
      <c r="AC180" s="201">
        <v>593</v>
      </c>
      <c r="AD180" s="324">
        <v>1</v>
      </c>
    </row>
    <row r="181" spans="3:30" x14ac:dyDescent="0.3">
      <c r="C181" s="186" t="s">
        <v>1310</v>
      </c>
      <c r="D181" s="201">
        <v>709</v>
      </c>
      <c r="E181" s="201">
        <v>644</v>
      </c>
      <c r="F181" s="324">
        <v>0.90832157968970384</v>
      </c>
      <c r="G181" s="201">
        <v>1</v>
      </c>
      <c r="H181" s="324">
        <v>1.5527950310559005E-3</v>
      </c>
      <c r="I181" s="201">
        <v>6</v>
      </c>
      <c r="J181" s="324">
        <v>9.316770186335404E-3</v>
      </c>
      <c r="K181" s="201">
        <v>637</v>
      </c>
      <c r="L181" s="324">
        <v>0.98913043478260865</v>
      </c>
      <c r="M181" s="201">
        <v>20</v>
      </c>
      <c r="N181" s="201">
        <v>16</v>
      </c>
      <c r="O181" s="324">
        <v>0.8</v>
      </c>
      <c r="P181" s="201">
        <v>0</v>
      </c>
      <c r="Q181" s="324">
        <v>0</v>
      </c>
      <c r="R181" s="201">
        <v>0</v>
      </c>
      <c r="S181" s="324">
        <v>0</v>
      </c>
      <c r="T181" s="201">
        <v>16</v>
      </c>
      <c r="U181" s="324">
        <v>1</v>
      </c>
      <c r="V181" s="201">
        <v>689</v>
      </c>
      <c r="W181" s="201">
        <v>628</v>
      </c>
      <c r="X181" s="324">
        <v>0.91146589259796806</v>
      </c>
      <c r="Y181" s="201">
        <v>1</v>
      </c>
      <c r="Z181" s="324">
        <v>1.5923566878980893E-3</v>
      </c>
      <c r="AA181" s="201">
        <v>6</v>
      </c>
      <c r="AB181" s="324">
        <v>9.5541401273885346E-3</v>
      </c>
      <c r="AC181" s="201">
        <v>621</v>
      </c>
      <c r="AD181" s="324">
        <v>0.98885350318471332</v>
      </c>
    </row>
    <row r="182" spans="3:30" x14ac:dyDescent="0.3">
      <c r="C182" s="186" t="s">
        <v>1311</v>
      </c>
      <c r="D182" s="201">
        <v>1728</v>
      </c>
      <c r="E182" s="201">
        <v>1624</v>
      </c>
      <c r="F182" s="324">
        <v>0.93981481481481477</v>
      </c>
      <c r="G182" s="201">
        <v>4</v>
      </c>
      <c r="H182" s="324">
        <v>2.4630541871921183E-3</v>
      </c>
      <c r="I182" s="201">
        <v>17</v>
      </c>
      <c r="J182" s="324">
        <v>1.0467980295566502E-2</v>
      </c>
      <c r="K182" s="201">
        <v>1602</v>
      </c>
      <c r="L182" s="324">
        <v>0.98645320197044339</v>
      </c>
      <c r="M182" s="201">
        <v>39</v>
      </c>
      <c r="N182" s="201">
        <v>14</v>
      </c>
      <c r="O182" s="324">
        <v>0.35897435897435898</v>
      </c>
      <c r="P182" s="201">
        <v>0</v>
      </c>
      <c r="Q182" s="324">
        <v>0</v>
      </c>
      <c r="R182" s="201">
        <v>1</v>
      </c>
      <c r="S182" s="324">
        <v>7.1428571428571425E-2</v>
      </c>
      <c r="T182" s="201">
        <v>13</v>
      </c>
      <c r="U182" s="324">
        <v>0.9285714285714286</v>
      </c>
      <c r="V182" s="201">
        <v>1684</v>
      </c>
      <c r="W182" s="201">
        <v>1609</v>
      </c>
      <c r="X182" s="324">
        <v>0.95546318289786225</v>
      </c>
      <c r="Y182" s="201">
        <v>4</v>
      </c>
      <c r="Z182" s="324">
        <v>2.486016159105034E-3</v>
      </c>
      <c r="AA182" s="201">
        <v>16</v>
      </c>
      <c r="AB182" s="324">
        <v>9.9440646364201361E-3</v>
      </c>
      <c r="AC182" s="201">
        <v>1588</v>
      </c>
      <c r="AD182" s="324">
        <v>0.98694841516469856</v>
      </c>
    </row>
    <row r="183" spans="3:30" x14ac:dyDescent="0.3">
      <c r="C183" s="186" t="s">
        <v>1312</v>
      </c>
      <c r="D183" s="201">
        <v>132</v>
      </c>
      <c r="E183" s="201">
        <v>98</v>
      </c>
      <c r="F183" s="324">
        <v>0.74242424242424243</v>
      </c>
      <c r="G183" s="201">
        <v>0</v>
      </c>
      <c r="H183" s="324">
        <v>0</v>
      </c>
      <c r="I183" s="201">
        <v>0</v>
      </c>
      <c r="J183" s="324">
        <v>0</v>
      </c>
      <c r="K183" s="201">
        <v>98</v>
      </c>
      <c r="L183" s="324">
        <v>1</v>
      </c>
      <c r="M183" s="201">
        <v>4</v>
      </c>
      <c r="N183" s="201">
        <v>4</v>
      </c>
      <c r="O183" s="324">
        <v>1</v>
      </c>
      <c r="P183" s="201">
        <v>0</v>
      </c>
      <c r="Q183" s="324">
        <v>0</v>
      </c>
      <c r="R183" s="201">
        <v>0</v>
      </c>
      <c r="S183" s="324">
        <v>0</v>
      </c>
      <c r="T183" s="201">
        <v>4</v>
      </c>
      <c r="U183" s="324">
        <v>1</v>
      </c>
      <c r="V183" s="201">
        <v>127</v>
      </c>
      <c r="W183" s="201">
        <v>94</v>
      </c>
      <c r="X183" s="324">
        <v>0.74015748031496065</v>
      </c>
      <c r="Y183" s="201">
        <v>0</v>
      </c>
      <c r="Z183" s="324">
        <v>0</v>
      </c>
      <c r="AA183" s="201">
        <v>0</v>
      </c>
      <c r="AB183" s="324">
        <v>0</v>
      </c>
      <c r="AC183" s="201">
        <v>94</v>
      </c>
      <c r="AD183" s="324">
        <v>1</v>
      </c>
    </row>
    <row r="184" spans="3:30" x14ac:dyDescent="0.3">
      <c r="C184" s="186" t="s">
        <v>1313</v>
      </c>
      <c r="D184" s="201">
        <v>1096</v>
      </c>
      <c r="E184" s="201">
        <v>910</v>
      </c>
      <c r="F184" s="324">
        <v>0.83029197080291972</v>
      </c>
      <c r="G184" s="201">
        <v>6</v>
      </c>
      <c r="H184" s="324">
        <v>6.5934065934065934E-3</v>
      </c>
      <c r="I184" s="201">
        <v>28</v>
      </c>
      <c r="J184" s="324">
        <v>3.0769230769230771E-2</v>
      </c>
      <c r="K184" s="201">
        <v>874</v>
      </c>
      <c r="L184" s="324">
        <v>0.96043956043956047</v>
      </c>
      <c r="M184" s="201">
        <v>24</v>
      </c>
      <c r="N184" s="201">
        <v>9</v>
      </c>
      <c r="O184" s="324">
        <v>0.375</v>
      </c>
      <c r="P184" s="201">
        <v>0</v>
      </c>
      <c r="Q184" s="324">
        <v>0</v>
      </c>
      <c r="R184" s="201">
        <v>0</v>
      </c>
      <c r="S184" s="324">
        <v>0</v>
      </c>
      <c r="T184" s="201">
        <v>9</v>
      </c>
      <c r="U184" s="324">
        <v>1</v>
      </c>
      <c r="V184" s="201">
        <v>1050</v>
      </c>
      <c r="W184" s="201">
        <v>891</v>
      </c>
      <c r="X184" s="324">
        <v>0.84857142857142853</v>
      </c>
      <c r="Y184" s="201">
        <v>5</v>
      </c>
      <c r="Z184" s="324">
        <v>5.6116722783389446E-3</v>
      </c>
      <c r="AA184" s="201">
        <v>28</v>
      </c>
      <c r="AB184" s="324">
        <v>3.1425364758698095E-2</v>
      </c>
      <c r="AC184" s="201">
        <v>856</v>
      </c>
      <c r="AD184" s="324">
        <v>0.96071829405162734</v>
      </c>
    </row>
    <row r="185" spans="3:30" x14ac:dyDescent="0.3">
      <c r="C185" s="185" t="s">
        <v>221</v>
      </c>
      <c r="D185" s="201">
        <v>2452</v>
      </c>
      <c r="E185" s="201">
        <v>1972</v>
      </c>
      <c r="F185" s="324">
        <v>0.80424143556280592</v>
      </c>
      <c r="G185" s="201">
        <v>9</v>
      </c>
      <c r="H185" s="324">
        <v>4.5638945233265719E-3</v>
      </c>
      <c r="I185" s="201">
        <v>39</v>
      </c>
      <c r="J185" s="324">
        <v>1.9776876267748478E-2</v>
      </c>
      <c r="K185" s="201">
        <v>1921</v>
      </c>
      <c r="L185" s="324">
        <v>0.97413793103448276</v>
      </c>
      <c r="M185" s="201">
        <v>75</v>
      </c>
      <c r="N185" s="201">
        <v>38</v>
      </c>
      <c r="O185" s="324">
        <v>0.50666666666666671</v>
      </c>
      <c r="P185" s="201">
        <v>0</v>
      </c>
      <c r="Q185" s="324">
        <v>0</v>
      </c>
      <c r="R185" s="201">
        <v>0</v>
      </c>
      <c r="S185" s="324">
        <v>0</v>
      </c>
      <c r="T185" s="201">
        <v>38</v>
      </c>
      <c r="U185" s="324">
        <v>1</v>
      </c>
      <c r="V185" s="201">
        <v>2363</v>
      </c>
      <c r="W185" s="201">
        <v>1931</v>
      </c>
      <c r="X185" s="324">
        <v>0.81718154887854422</v>
      </c>
      <c r="Y185" s="201">
        <v>9</v>
      </c>
      <c r="Z185" s="324">
        <v>4.6607975142413261E-3</v>
      </c>
      <c r="AA185" s="201">
        <v>39</v>
      </c>
      <c r="AB185" s="324">
        <v>2.0196789228379079E-2</v>
      </c>
      <c r="AC185" s="201">
        <v>1880</v>
      </c>
      <c r="AD185" s="324">
        <v>0.97358881408596587</v>
      </c>
    </row>
    <row r="186" spans="3:30" x14ac:dyDescent="0.3">
      <c r="C186" s="186" t="s">
        <v>1314</v>
      </c>
      <c r="D186" s="201">
        <v>910</v>
      </c>
      <c r="E186" s="201">
        <v>659</v>
      </c>
      <c r="F186" s="324">
        <v>0.72417582417582416</v>
      </c>
      <c r="G186" s="201">
        <v>6</v>
      </c>
      <c r="H186" s="324">
        <v>9.104704097116844E-3</v>
      </c>
      <c r="I186" s="201">
        <v>30</v>
      </c>
      <c r="J186" s="324">
        <v>4.5523520485584217E-2</v>
      </c>
      <c r="K186" s="201">
        <v>621</v>
      </c>
      <c r="L186" s="324">
        <v>0.94233687405159328</v>
      </c>
      <c r="M186" s="201">
        <v>19</v>
      </c>
      <c r="N186" s="201">
        <v>6</v>
      </c>
      <c r="O186" s="324">
        <v>0.31578947368421051</v>
      </c>
      <c r="P186" s="201">
        <v>0</v>
      </c>
      <c r="Q186" s="324">
        <v>0</v>
      </c>
      <c r="R186" s="201">
        <v>0</v>
      </c>
      <c r="S186" s="324">
        <v>0</v>
      </c>
      <c r="T186" s="201">
        <v>6</v>
      </c>
      <c r="U186" s="324">
        <v>1</v>
      </c>
      <c r="V186" s="201">
        <v>888</v>
      </c>
      <c r="W186" s="201">
        <v>653</v>
      </c>
      <c r="X186" s="324">
        <v>0.73536036036036034</v>
      </c>
      <c r="Y186" s="201">
        <v>6</v>
      </c>
      <c r="Z186" s="324">
        <v>9.1883614088820835E-3</v>
      </c>
      <c r="AA186" s="201">
        <v>30</v>
      </c>
      <c r="AB186" s="324">
        <v>4.5941807044410414E-2</v>
      </c>
      <c r="AC186" s="201">
        <v>615</v>
      </c>
      <c r="AD186" s="324">
        <v>0.94180704441041352</v>
      </c>
    </row>
    <row r="187" spans="3:30" x14ac:dyDescent="0.3">
      <c r="C187" s="186" t="s">
        <v>1315</v>
      </c>
      <c r="D187" s="201">
        <v>540</v>
      </c>
      <c r="E187" s="201">
        <v>391</v>
      </c>
      <c r="F187" s="324">
        <v>0.72407407407407409</v>
      </c>
      <c r="G187" s="201">
        <v>2</v>
      </c>
      <c r="H187" s="324">
        <v>5.1150895140664966E-3</v>
      </c>
      <c r="I187" s="201">
        <v>8</v>
      </c>
      <c r="J187" s="324">
        <v>2.0460358056265986E-2</v>
      </c>
      <c r="K187" s="201">
        <v>380</v>
      </c>
      <c r="L187" s="324">
        <v>0.97186700767263423</v>
      </c>
      <c r="M187" s="201">
        <v>14</v>
      </c>
      <c r="N187" s="201">
        <v>6</v>
      </c>
      <c r="O187" s="324">
        <v>0.42857142857142855</v>
      </c>
      <c r="P187" s="201">
        <v>0</v>
      </c>
      <c r="Q187" s="324">
        <v>0</v>
      </c>
      <c r="R187" s="201">
        <v>0</v>
      </c>
      <c r="S187" s="324">
        <v>0</v>
      </c>
      <c r="T187" s="201">
        <v>6</v>
      </c>
      <c r="U187" s="324">
        <v>1</v>
      </c>
      <c r="V187" s="201">
        <v>521</v>
      </c>
      <c r="W187" s="201">
        <v>383</v>
      </c>
      <c r="X187" s="324">
        <v>0.73512476007677541</v>
      </c>
      <c r="Y187" s="201">
        <v>2</v>
      </c>
      <c r="Z187" s="324">
        <v>5.2219321148825066E-3</v>
      </c>
      <c r="AA187" s="201">
        <v>8</v>
      </c>
      <c r="AB187" s="324">
        <v>2.0887728459530026E-2</v>
      </c>
      <c r="AC187" s="201">
        <v>372</v>
      </c>
      <c r="AD187" s="324">
        <v>0.97127937336814618</v>
      </c>
    </row>
    <row r="188" spans="3:30" x14ac:dyDescent="0.3">
      <c r="C188" s="186" t="s">
        <v>1316</v>
      </c>
      <c r="D188" s="201">
        <v>1002</v>
      </c>
      <c r="E188" s="201">
        <v>922</v>
      </c>
      <c r="F188" s="324">
        <v>0.92015968063872255</v>
      </c>
      <c r="G188" s="201">
        <v>1</v>
      </c>
      <c r="H188" s="324">
        <v>1.0845986984815619E-3</v>
      </c>
      <c r="I188" s="201">
        <v>1</v>
      </c>
      <c r="J188" s="324">
        <v>1.0845986984815619E-3</v>
      </c>
      <c r="K188" s="201">
        <v>920</v>
      </c>
      <c r="L188" s="324">
        <v>0.99783080260303691</v>
      </c>
      <c r="M188" s="201">
        <v>42</v>
      </c>
      <c r="N188" s="201">
        <v>26</v>
      </c>
      <c r="O188" s="324">
        <v>0.61904761904761907</v>
      </c>
      <c r="P188" s="201">
        <v>0</v>
      </c>
      <c r="Q188" s="324">
        <v>0</v>
      </c>
      <c r="R188" s="201">
        <v>0</v>
      </c>
      <c r="S188" s="324">
        <v>0</v>
      </c>
      <c r="T188" s="201">
        <v>26</v>
      </c>
      <c r="U188" s="324">
        <v>1</v>
      </c>
      <c r="V188" s="201">
        <v>954</v>
      </c>
      <c r="W188" s="201">
        <v>895</v>
      </c>
      <c r="X188" s="324">
        <v>0.93815513626834379</v>
      </c>
      <c r="Y188" s="201">
        <v>1</v>
      </c>
      <c r="Z188" s="324">
        <v>1.1173184357541898E-3</v>
      </c>
      <c r="AA188" s="201">
        <v>1</v>
      </c>
      <c r="AB188" s="324">
        <v>1.1173184357541898E-3</v>
      </c>
      <c r="AC188" s="201">
        <v>893</v>
      </c>
      <c r="AD188" s="324">
        <v>0.99776536312849162</v>
      </c>
    </row>
    <row r="189" spans="3:30" x14ac:dyDescent="0.3">
      <c r="C189" s="185" t="s">
        <v>244</v>
      </c>
      <c r="D189" s="201">
        <v>3202</v>
      </c>
      <c r="E189" s="201">
        <v>2822</v>
      </c>
      <c r="F189" s="324">
        <v>0.8813241723922548</v>
      </c>
      <c r="G189" s="201">
        <v>17</v>
      </c>
      <c r="H189" s="324">
        <v>6.024096385542169E-3</v>
      </c>
      <c r="I189" s="201">
        <v>138</v>
      </c>
      <c r="J189" s="324">
        <v>4.8901488306165843E-2</v>
      </c>
      <c r="K189" s="201">
        <v>2661</v>
      </c>
      <c r="L189" s="324">
        <v>0.94294826364280648</v>
      </c>
      <c r="M189" s="201">
        <v>105</v>
      </c>
      <c r="N189" s="201">
        <v>61</v>
      </c>
      <c r="O189" s="324">
        <v>0.580952380952381</v>
      </c>
      <c r="P189" s="201">
        <v>0</v>
      </c>
      <c r="Q189" s="324">
        <v>0</v>
      </c>
      <c r="R189" s="201">
        <v>3</v>
      </c>
      <c r="S189" s="324">
        <v>4.9180327868852458E-2</v>
      </c>
      <c r="T189" s="201">
        <v>56</v>
      </c>
      <c r="U189" s="324">
        <v>0.91803278688524592</v>
      </c>
      <c r="V189" s="201">
        <v>3061</v>
      </c>
      <c r="W189" s="201">
        <v>2738</v>
      </c>
      <c r="X189" s="324">
        <v>0.8944789284547533</v>
      </c>
      <c r="Y189" s="201">
        <v>17</v>
      </c>
      <c r="Z189" s="324">
        <v>6.2089116143170201E-3</v>
      </c>
      <c r="AA189" s="201">
        <v>132</v>
      </c>
      <c r="AB189" s="324">
        <v>4.8210372534696858E-2</v>
      </c>
      <c r="AC189" s="201">
        <v>2585</v>
      </c>
      <c r="AD189" s="324">
        <v>0.94411979547114677</v>
      </c>
    </row>
    <row r="190" spans="3:30" x14ac:dyDescent="0.3">
      <c r="C190" s="186" t="s">
        <v>1317</v>
      </c>
      <c r="D190" s="201">
        <v>765</v>
      </c>
      <c r="E190" s="201">
        <v>677</v>
      </c>
      <c r="F190" s="324">
        <v>0.88496732026143787</v>
      </c>
      <c r="G190" s="201">
        <v>2</v>
      </c>
      <c r="H190" s="324">
        <v>2.9542097488921715E-3</v>
      </c>
      <c r="I190" s="201">
        <v>7</v>
      </c>
      <c r="J190" s="324">
        <v>1.03397341211226E-2</v>
      </c>
      <c r="K190" s="201">
        <v>665</v>
      </c>
      <c r="L190" s="324">
        <v>0.98227474150664695</v>
      </c>
      <c r="M190" s="201">
        <v>15</v>
      </c>
      <c r="N190" s="201">
        <v>8</v>
      </c>
      <c r="O190" s="324">
        <v>0.53333333333333333</v>
      </c>
      <c r="P190" s="201">
        <v>0</v>
      </c>
      <c r="Q190" s="324">
        <v>0</v>
      </c>
      <c r="R190" s="201">
        <v>0</v>
      </c>
      <c r="S190" s="324">
        <v>0</v>
      </c>
      <c r="T190" s="201">
        <v>7</v>
      </c>
      <c r="U190" s="324">
        <v>0.875</v>
      </c>
      <c r="V190" s="201">
        <v>750</v>
      </c>
      <c r="W190" s="201">
        <v>669</v>
      </c>
      <c r="X190" s="324">
        <v>0.89200000000000002</v>
      </c>
      <c r="Y190" s="201">
        <v>2</v>
      </c>
      <c r="Z190" s="324">
        <v>2.9895366218236174E-3</v>
      </c>
      <c r="AA190" s="201">
        <v>7</v>
      </c>
      <c r="AB190" s="324">
        <v>1.0463378176382661E-2</v>
      </c>
      <c r="AC190" s="201">
        <v>658</v>
      </c>
      <c r="AD190" s="324">
        <v>0.98355754857997013</v>
      </c>
    </row>
    <row r="191" spans="3:30" x14ac:dyDescent="0.3">
      <c r="C191" s="186" t="s">
        <v>1318</v>
      </c>
      <c r="D191" s="201">
        <v>551</v>
      </c>
      <c r="E191" s="201">
        <v>467</v>
      </c>
      <c r="F191" s="324">
        <v>0.84754990925589835</v>
      </c>
      <c r="G191" s="201">
        <v>5</v>
      </c>
      <c r="H191" s="324">
        <v>1.0706638115631691E-2</v>
      </c>
      <c r="I191" s="201">
        <v>80</v>
      </c>
      <c r="J191" s="324">
        <v>0.17130620985010706</v>
      </c>
      <c r="K191" s="201">
        <v>381</v>
      </c>
      <c r="L191" s="324">
        <v>0.81584582441113496</v>
      </c>
      <c r="M191" s="201">
        <v>23</v>
      </c>
      <c r="N191" s="201">
        <v>15</v>
      </c>
      <c r="O191" s="324">
        <v>0.65217391304347827</v>
      </c>
      <c r="P191" s="201">
        <v>0</v>
      </c>
      <c r="Q191" s="324">
        <v>0</v>
      </c>
      <c r="R191" s="201">
        <v>1</v>
      </c>
      <c r="S191" s="324">
        <v>6.6666666666666666E-2</v>
      </c>
      <c r="T191" s="201">
        <v>14</v>
      </c>
      <c r="U191" s="324">
        <v>0.93333333333333335</v>
      </c>
      <c r="V191" s="201">
        <v>517</v>
      </c>
      <c r="W191" s="201">
        <v>445</v>
      </c>
      <c r="X191" s="324">
        <v>0.86073500967117988</v>
      </c>
      <c r="Y191" s="201">
        <v>5</v>
      </c>
      <c r="Z191" s="324">
        <v>1.1235955056179775E-2</v>
      </c>
      <c r="AA191" s="201">
        <v>77</v>
      </c>
      <c r="AB191" s="324">
        <v>0.17303370786516853</v>
      </c>
      <c r="AC191" s="201">
        <v>362</v>
      </c>
      <c r="AD191" s="324">
        <v>0.81348314606741579</v>
      </c>
    </row>
    <row r="192" spans="3:30" x14ac:dyDescent="0.3">
      <c r="C192" s="186" t="s">
        <v>1319</v>
      </c>
      <c r="D192" s="201">
        <v>440</v>
      </c>
      <c r="E192" s="201">
        <v>370</v>
      </c>
      <c r="F192" s="324">
        <v>0.84090909090909094</v>
      </c>
      <c r="G192" s="201">
        <v>1</v>
      </c>
      <c r="H192" s="324">
        <v>2.7027027027027029E-3</v>
      </c>
      <c r="I192" s="201">
        <v>3</v>
      </c>
      <c r="J192" s="324">
        <v>8.1081081081081086E-3</v>
      </c>
      <c r="K192" s="201">
        <v>365</v>
      </c>
      <c r="L192" s="324">
        <v>0.98648648648648651</v>
      </c>
      <c r="M192" s="201">
        <v>23</v>
      </c>
      <c r="N192" s="201">
        <v>8</v>
      </c>
      <c r="O192" s="324">
        <v>0.34782608695652173</v>
      </c>
      <c r="P192" s="201">
        <v>0</v>
      </c>
      <c r="Q192" s="324">
        <v>0</v>
      </c>
      <c r="R192" s="201">
        <v>0</v>
      </c>
      <c r="S192" s="324">
        <v>0</v>
      </c>
      <c r="T192" s="201">
        <v>8</v>
      </c>
      <c r="U192" s="324">
        <v>1</v>
      </c>
      <c r="V192" s="201">
        <v>404</v>
      </c>
      <c r="W192" s="201">
        <v>354</v>
      </c>
      <c r="X192" s="324">
        <v>0.87623762376237624</v>
      </c>
      <c r="Y192" s="201">
        <v>1</v>
      </c>
      <c r="Z192" s="324">
        <v>2.8248587570621469E-3</v>
      </c>
      <c r="AA192" s="201">
        <v>3</v>
      </c>
      <c r="AB192" s="324">
        <v>8.4745762711864406E-3</v>
      </c>
      <c r="AC192" s="201">
        <v>349</v>
      </c>
      <c r="AD192" s="324">
        <v>0.98587570621468923</v>
      </c>
    </row>
    <row r="193" spans="3:30" x14ac:dyDescent="0.3">
      <c r="C193" s="186" t="s">
        <v>1320</v>
      </c>
      <c r="D193" s="201">
        <v>561</v>
      </c>
      <c r="E193" s="201">
        <v>473</v>
      </c>
      <c r="F193" s="324">
        <v>0.84313725490196079</v>
      </c>
      <c r="G193" s="201">
        <v>4</v>
      </c>
      <c r="H193" s="324">
        <v>8.4566596194503175E-3</v>
      </c>
      <c r="I193" s="201">
        <v>9</v>
      </c>
      <c r="J193" s="324">
        <v>1.9027484143763214E-2</v>
      </c>
      <c r="K193" s="201">
        <v>460</v>
      </c>
      <c r="L193" s="324">
        <v>0.97251585623678649</v>
      </c>
      <c r="M193" s="201">
        <v>23</v>
      </c>
      <c r="N193" s="201">
        <v>14</v>
      </c>
      <c r="O193" s="324">
        <v>0.60869565217391308</v>
      </c>
      <c r="P193" s="201">
        <v>0</v>
      </c>
      <c r="Q193" s="324">
        <v>0</v>
      </c>
      <c r="R193" s="201">
        <v>0</v>
      </c>
      <c r="S193" s="324">
        <v>0</v>
      </c>
      <c r="T193" s="201">
        <v>14</v>
      </c>
      <c r="U193" s="324">
        <v>1</v>
      </c>
      <c r="V193" s="201">
        <v>528</v>
      </c>
      <c r="W193" s="201">
        <v>453</v>
      </c>
      <c r="X193" s="324">
        <v>0.85795454545454541</v>
      </c>
      <c r="Y193" s="201">
        <v>4</v>
      </c>
      <c r="Z193" s="324">
        <v>8.8300220750551876E-3</v>
      </c>
      <c r="AA193" s="201">
        <v>9</v>
      </c>
      <c r="AB193" s="324">
        <v>1.9867549668874173E-2</v>
      </c>
      <c r="AC193" s="201">
        <v>440</v>
      </c>
      <c r="AD193" s="324">
        <v>0.9713024282560706</v>
      </c>
    </row>
    <row r="194" spans="3:30" x14ac:dyDescent="0.3">
      <c r="C194" s="186" t="s">
        <v>1321</v>
      </c>
      <c r="D194" s="201">
        <v>885</v>
      </c>
      <c r="E194" s="201">
        <v>835</v>
      </c>
      <c r="F194" s="324">
        <v>0.94350282485875703</v>
      </c>
      <c r="G194" s="201">
        <v>5</v>
      </c>
      <c r="H194" s="324">
        <v>5.9880239520958087E-3</v>
      </c>
      <c r="I194" s="201">
        <v>39</v>
      </c>
      <c r="J194" s="324">
        <v>4.6706586826347304E-2</v>
      </c>
      <c r="K194" s="201">
        <v>790</v>
      </c>
      <c r="L194" s="324">
        <v>0.94610778443113774</v>
      </c>
      <c r="M194" s="201">
        <v>21</v>
      </c>
      <c r="N194" s="201">
        <v>16</v>
      </c>
      <c r="O194" s="324">
        <v>0.76190476190476186</v>
      </c>
      <c r="P194" s="201">
        <v>0</v>
      </c>
      <c r="Q194" s="324">
        <v>0</v>
      </c>
      <c r="R194" s="201">
        <v>2</v>
      </c>
      <c r="S194" s="324">
        <v>0.125</v>
      </c>
      <c r="T194" s="201">
        <v>13</v>
      </c>
      <c r="U194" s="324">
        <v>0.8125</v>
      </c>
      <c r="V194" s="201">
        <v>862</v>
      </c>
      <c r="W194" s="201">
        <v>817</v>
      </c>
      <c r="X194" s="324">
        <v>0.94779582366589332</v>
      </c>
      <c r="Y194" s="201">
        <v>5</v>
      </c>
      <c r="Z194" s="324">
        <v>6.1199510403916772E-3</v>
      </c>
      <c r="AA194" s="201">
        <v>36</v>
      </c>
      <c r="AB194" s="324">
        <v>4.4063647490820076E-2</v>
      </c>
      <c r="AC194" s="201">
        <v>776</v>
      </c>
      <c r="AD194" s="324">
        <v>0.94981640146878821</v>
      </c>
    </row>
    <row r="195" spans="3:30" x14ac:dyDescent="0.3">
      <c r="C195" s="185" t="s">
        <v>225</v>
      </c>
      <c r="D195" s="201">
        <v>3046</v>
      </c>
      <c r="E195" s="201">
        <v>2549</v>
      </c>
      <c r="F195" s="324">
        <v>0.83683519369665138</v>
      </c>
      <c r="G195" s="201">
        <v>23</v>
      </c>
      <c r="H195" s="324">
        <v>9.0231463318948615E-3</v>
      </c>
      <c r="I195" s="201">
        <v>53</v>
      </c>
      <c r="J195" s="324">
        <v>2.0792467634366419E-2</v>
      </c>
      <c r="K195" s="201">
        <v>2468</v>
      </c>
      <c r="L195" s="324">
        <v>0.96822283248332675</v>
      </c>
      <c r="M195" s="201">
        <v>128</v>
      </c>
      <c r="N195" s="201">
        <v>83</v>
      </c>
      <c r="O195" s="324">
        <v>0.6484375</v>
      </c>
      <c r="P195" s="201">
        <v>0</v>
      </c>
      <c r="Q195" s="324">
        <v>0</v>
      </c>
      <c r="R195" s="201">
        <v>2</v>
      </c>
      <c r="S195" s="324">
        <v>2.4096385542168676E-2</v>
      </c>
      <c r="T195" s="201">
        <v>81</v>
      </c>
      <c r="U195" s="324">
        <v>0.97590361445783136</v>
      </c>
      <c r="V195" s="201">
        <v>2882</v>
      </c>
      <c r="W195" s="201">
        <v>2454</v>
      </c>
      <c r="X195" s="324">
        <v>0.85149201943095076</v>
      </c>
      <c r="Y195" s="201">
        <v>23</v>
      </c>
      <c r="Z195" s="324">
        <v>9.3724531377343111E-3</v>
      </c>
      <c r="AA195" s="201">
        <v>51</v>
      </c>
      <c r="AB195" s="324">
        <v>2.0782396088019559E-2</v>
      </c>
      <c r="AC195" s="201">
        <v>2375</v>
      </c>
      <c r="AD195" s="324">
        <v>0.96780766096169524</v>
      </c>
    </row>
    <row r="196" spans="3:30" x14ac:dyDescent="0.3">
      <c r="C196" s="186" t="s">
        <v>1322</v>
      </c>
      <c r="D196" s="201">
        <v>300</v>
      </c>
      <c r="E196" s="201">
        <v>237</v>
      </c>
      <c r="F196" s="324">
        <v>0.79</v>
      </c>
      <c r="G196" s="201">
        <v>3</v>
      </c>
      <c r="H196" s="324">
        <v>1.2658227848101266E-2</v>
      </c>
      <c r="I196" s="201">
        <v>2</v>
      </c>
      <c r="J196" s="324">
        <v>8.4388185654008432E-3</v>
      </c>
      <c r="K196" s="201">
        <v>231</v>
      </c>
      <c r="L196" s="324">
        <v>0.97468354430379744</v>
      </c>
      <c r="M196" s="201">
        <v>17</v>
      </c>
      <c r="N196" s="201">
        <v>8</v>
      </c>
      <c r="O196" s="324">
        <v>0.47058823529411764</v>
      </c>
      <c r="P196" s="201">
        <v>0</v>
      </c>
      <c r="Q196" s="324">
        <v>0</v>
      </c>
      <c r="R196" s="201">
        <v>0</v>
      </c>
      <c r="S196" s="324">
        <v>0</v>
      </c>
      <c r="T196" s="201">
        <v>8</v>
      </c>
      <c r="U196" s="324">
        <v>1</v>
      </c>
      <c r="V196" s="201">
        <v>278</v>
      </c>
      <c r="W196" s="201">
        <v>226</v>
      </c>
      <c r="X196" s="324">
        <v>0.81294964028776984</v>
      </c>
      <c r="Y196" s="201">
        <v>3</v>
      </c>
      <c r="Z196" s="324">
        <v>1.3274336283185841E-2</v>
      </c>
      <c r="AA196" s="201">
        <v>2</v>
      </c>
      <c r="AB196" s="324">
        <v>8.8495575221238937E-3</v>
      </c>
      <c r="AC196" s="201">
        <v>220</v>
      </c>
      <c r="AD196" s="324">
        <v>0.97345132743362828</v>
      </c>
    </row>
    <row r="197" spans="3:30" x14ac:dyDescent="0.3">
      <c r="C197" s="186" t="s">
        <v>1323</v>
      </c>
      <c r="D197" s="201">
        <v>647</v>
      </c>
      <c r="E197" s="201">
        <v>551</v>
      </c>
      <c r="F197" s="324">
        <v>0.85162287480680066</v>
      </c>
      <c r="G197" s="201">
        <v>5</v>
      </c>
      <c r="H197" s="324">
        <v>9.0744101633393835E-3</v>
      </c>
      <c r="I197" s="201">
        <v>17</v>
      </c>
      <c r="J197" s="324">
        <v>3.0852994555353903E-2</v>
      </c>
      <c r="K197" s="201">
        <v>527</v>
      </c>
      <c r="L197" s="324">
        <v>0.95644283121597096</v>
      </c>
      <c r="M197" s="201">
        <v>26</v>
      </c>
      <c r="N197" s="201">
        <v>19</v>
      </c>
      <c r="O197" s="324">
        <v>0.73076923076923073</v>
      </c>
      <c r="P197" s="201">
        <v>0</v>
      </c>
      <c r="Q197" s="324">
        <v>0</v>
      </c>
      <c r="R197" s="201">
        <v>1</v>
      </c>
      <c r="S197" s="324">
        <v>5.2631578947368418E-2</v>
      </c>
      <c r="T197" s="201">
        <v>18</v>
      </c>
      <c r="U197" s="324">
        <v>0.94736842105263153</v>
      </c>
      <c r="V197" s="201">
        <v>610</v>
      </c>
      <c r="W197" s="201">
        <v>529</v>
      </c>
      <c r="X197" s="324">
        <v>0.86721311475409835</v>
      </c>
      <c r="Y197" s="201">
        <v>5</v>
      </c>
      <c r="Z197" s="324">
        <v>9.4517958412098299E-3</v>
      </c>
      <c r="AA197" s="201">
        <v>16</v>
      </c>
      <c r="AB197" s="324">
        <v>3.0245746691871456E-2</v>
      </c>
      <c r="AC197" s="201">
        <v>506</v>
      </c>
      <c r="AD197" s="324">
        <v>0.95652173913043481</v>
      </c>
    </row>
    <row r="198" spans="3:30" x14ac:dyDescent="0.3">
      <c r="C198" s="186" t="s">
        <v>1324</v>
      </c>
      <c r="D198" s="201">
        <v>314</v>
      </c>
      <c r="E198" s="201">
        <v>217</v>
      </c>
      <c r="F198" s="324">
        <v>0.69108280254777066</v>
      </c>
      <c r="G198" s="201">
        <v>0</v>
      </c>
      <c r="H198" s="324">
        <v>0</v>
      </c>
      <c r="I198" s="201">
        <v>1</v>
      </c>
      <c r="J198" s="324">
        <v>4.608294930875576E-3</v>
      </c>
      <c r="K198" s="201">
        <v>216</v>
      </c>
      <c r="L198" s="324">
        <v>0.99539170506912444</v>
      </c>
      <c r="M198" s="201">
        <v>15</v>
      </c>
      <c r="N198" s="201">
        <v>6</v>
      </c>
      <c r="O198" s="324">
        <v>0.4</v>
      </c>
      <c r="P198" s="201">
        <v>0</v>
      </c>
      <c r="Q198" s="324">
        <v>0</v>
      </c>
      <c r="R198" s="201">
        <v>0</v>
      </c>
      <c r="S198" s="324">
        <v>0</v>
      </c>
      <c r="T198" s="201">
        <v>6</v>
      </c>
      <c r="U198" s="324">
        <v>1</v>
      </c>
      <c r="V198" s="201">
        <v>291</v>
      </c>
      <c r="W198" s="201">
        <v>211</v>
      </c>
      <c r="X198" s="324">
        <v>0.72508591065292094</v>
      </c>
      <c r="Y198" s="201">
        <v>0</v>
      </c>
      <c r="Z198" s="324">
        <v>0</v>
      </c>
      <c r="AA198" s="201">
        <v>1</v>
      </c>
      <c r="AB198" s="324">
        <v>4.7393364928909956E-3</v>
      </c>
      <c r="AC198" s="201">
        <v>210</v>
      </c>
      <c r="AD198" s="324">
        <v>0.99526066350710896</v>
      </c>
    </row>
    <row r="199" spans="3:30" x14ac:dyDescent="0.3">
      <c r="C199" s="186" t="s">
        <v>1325</v>
      </c>
      <c r="D199" s="201">
        <v>593</v>
      </c>
      <c r="E199" s="201">
        <v>517</v>
      </c>
      <c r="F199" s="324">
        <v>0.87183811129848232</v>
      </c>
      <c r="G199" s="201">
        <v>3</v>
      </c>
      <c r="H199" s="324">
        <v>5.8027079303675051E-3</v>
      </c>
      <c r="I199" s="201">
        <v>7</v>
      </c>
      <c r="J199" s="324">
        <v>1.3539651837524178E-2</v>
      </c>
      <c r="K199" s="201">
        <v>506</v>
      </c>
      <c r="L199" s="324">
        <v>0.97872340425531912</v>
      </c>
      <c r="M199" s="201">
        <v>15</v>
      </c>
      <c r="N199" s="201">
        <v>12</v>
      </c>
      <c r="O199" s="324">
        <v>0.8</v>
      </c>
      <c r="P199" s="201">
        <v>0</v>
      </c>
      <c r="Q199" s="324">
        <v>0</v>
      </c>
      <c r="R199" s="201">
        <v>0</v>
      </c>
      <c r="S199" s="324">
        <v>0</v>
      </c>
      <c r="T199" s="201">
        <v>12</v>
      </c>
      <c r="U199" s="324">
        <v>1</v>
      </c>
      <c r="V199" s="201">
        <v>574</v>
      </c>
      <c r="W199" s="201">
        <v>501</v>
      </c>
      <c r="X199" s="324">
        <v>0.87282229965156799</v>
      </c>
      <c r="Y199" s="201">
        <v>3</v>
      </c>
      <c r="Z199" s="324">
        <v>5.9880239520958087E-3</v>
      </c>
      <c r="AA199" s="201">
        <v>7</v>
      </c>
      <c r="AB199" s="324">
        <v>1.3972055888223553E-2</v>
      </c>
      <c r="AC199" s="201">
        <v>490</v>
      </c>
      <c r="AD199" s="324">
        <v>0.97804391217564868</v>
      </c>
    </row>
    <row r="200" spans="3:30" x14ac:dyDescent="0.3">
      <c r="C200" s="186" t="s">
        <v>1326</v>
      </c>
      <c r="D200" s="201">
        <v>1192</v>
      </c>
      <c r="E200" s="201">
        <v>1027</v>
      </c>
      <c r="F200" s="324">
        <v>0.86157718120805371</v>
      </c>
      <c r="G200" s="201">
        <v>12</v>
      </c>
      <c r="H200" s="324">
        <v>1.1684518013631937E-2</v>
      </c>
      <c r="I200" s="201">
        <v>26</v>
      </c>
      <c r="J200" s="324">
        <v>2.5316455696202531E-2</v>
      </c>
      <c r="K200" s="201">
        <v>988</v>
      </c>
      <c r="L200" s="324">
        <v>0.96202531645569622</v>
      </c>
      <c r="M200" s="201">
        <v>55</v>
      </c>
      <c r="N200" s="201">
        <v>38</v>
      </c>
      <c r="O200" s="324">
        <v>0.69090909090909092</v>
      </c>
      <c r="P200" s="201">
        <v>0</v>
      </c>
      <c r="Q200" s="324">
        <v>0</v>
      </c>
      <c r="R200" s="201">
        <v>1</v>
      </c>
      <c r="S200" s="324">
        <v>2.6315789473684209E-2</v>
      </c>
      <c r="T200" s="201">
        <v>37</v>
      </c>
      <c r="U200" s="324">
        <v>0.97368421052631582</v>
      </c>
      <c r="V200" s="201">
        <v>1129</v>
      </c>
      <c r="W200" s="201">
        <v>987</v>
      </c>
      <c r="X200" s="324">
        <v>0.87422497785651021</v>
      </c>
      <c r="Y200" s="201">
        <v>12</v>
      </c>
      <c r="Z200" s="324">
        <v>1.2158054711246201E-2</v>
      </c>
      <c r="AA200" s="201">
        <v>25</v>
      </c>
      <c r="AB200" s="324">
        <v>2.5329280648429583E-2</v>
      </c>
      <c r="AC200" s="201">
        <v>949</v>
      </c>
      <c r="AD200" s="324">
        <v>0.96149949341438701</v>
      </c>
    </row>
    <row r="201" spans="3:30" x14ac:dyDescent="0.3">
      <c r="C201" s="185" t="s">
        <v>175</v>
      </c>
      <c r="D201" s="201">
        <v>3924</v>
      </c>
      <c r="E201" s="201">
        <v>3060</v>
      </c>
      <c r="F201" s="324">
        <v>0.77981651376146788</v>
      </c>
      <c r="G201" s="201">
        <v>13</v>
      </c>
      <c r="H201" s="324">
        <v>4.2483660130718951E-3</v>
      </c>
      <c r="I201" s="201">
        <v>88</v>
      </c>
      <c r="J201" s="324">
        <v>2.8758169934640521E-2</v>
      </c>
      <c r="K201" s="201">
        <v>2942</v>
      </c>
      <c r="L201" s="324">
        <v>0.96143790849673205</v>
      </c>
      <c r="M201" s="201">
        <v>146</v>
      </c>
      <c r="N201" s="201">
        <v>78</v>
      </c>
      <c r="O201" s="324">
        <v>0.53424657534246578</v>
      </c>
      <c r="P201" s="201">
        <v>1</v>
      </c>
      <c r="Q201" s="324">
        <v>1.282051282051282E-2</v>
      </c>
      <c r="R201" s="201">
        <v>2</v>
      </c>
      <c r="S201" s="324">
        <v>2.564102564102564E-2</v>
      </c>
      <c r="T201" s="201">
        <v>74</v>
      </c>
      <c r="U201" s="324">
        <v>0.94871794871794868</v>
      </c>
      <c r="V201" s="201">
        <v>3730</v>
      </c>
      <c r="W201" s="201">
        <v>2963</v>
      </c>
      <c r="X201" s="324">
        <v>0.79436997319034852</v>
      </c>
      <c r="Y201" s="201">
        <v>12</v>
      </c>
      <c r="Z201" s="324">
        <v>4.049949375632805E-3</v>
      </c>
      <c r="AA201" s="201">
        <v>85</v>
      </c>
      <c r="AB201" s="324">
        <v>2.8687141410732364E-2</v>
      </c>
      <c r="AC201" s="201">
        <v>2850</v>
      </c>
      <c r="AD201" s="324">
        <v>0.96186297671279108</v>
      </c>
    </row>
    <row r="202" spans="3:30" x14ac:dyDescent="0.3">
      <c r="C202" s="186" t="s">
        <v>1327</v>
      </c>
      <c r="D202" s="201">
        <v>729</v>
      </c>
      <c r="E202" s="201">
        <v>679</v>
      </c>
      <c r="F202" s="324">
        <v>0.93141289437585739</v>
      </c>
      <c r="G202" s="201">
        <v>3</v>
      </c>
      <c r="H202" s="324">
        <v>4.418262150220913E-3</v>
      </c>
      <c r="I202" s="201">
        <v>10</v>
      </c>
      <c r="J202" s="324">
        <v>1.4727540500736377E-2</v>
      </c>
      <c r="K202" s="201">
        <v>664</v>
      </c>
      <c r="L202" s="324">
        <v>0.9779086892488954</v>
      </c>
      <c r="M202" s="201">
        <v>20</v>
      </c>
      <c r="N202" s="201">
        <v>13</v>
      </c>
      <c r="O202" s="324">
        <v>0.65</v>
      </c>
      <c r="P202" s="201">
        <v>1</v>
      </c>
      <c r="Q202" s="324">
        <v>7.6923076923076927E-2</v>
      </c>
      <c r="R202" s="201">
        <v>0</v>
      </c>
      <c r="S202" s="324">
        <v>0</v>
      </c>
      <c r="T202" s="201">
        <v>12</v>
      </c>
      <c r="U202" s="324">
        <v>0.92307692307692313</v>
      </c>
      <c r="V202" s="201">
        <v>702</v>
      </c>
      <c r="W202" s="201">
        <v>660</v>
      </c>
      <c r="X202" s="324">
        <v>0.94017094017094016</v>
      </c>
      <c r="Y202" s="201">
        <v>2</v>
      </c>
      <c r="Z202" s="324">
        <v>3.0303030303030303E-3</v>
      </c>
      <c r="AA202" s="201">
        <v>9</v>
      </c>
      <c r="AB202" s="324">
        <v>1.3636363636363636E-2</v>
      </c>
      <c r="AC202" s="201">
        <v>647</v>
      </c>
      <c r="AD202" s="324">
        <v>0.98030303030303034</v>
      </c>
    </row>
    <row r="203" spans="3:30" x14ac:dyDescent="0.3">
      <c r="C203" s="186" t="s">
        <v>1328</v>
      </c>
      <c r="D203" s="201">
        <v>1317</v>
      </c>
      <c r="E203" s="201">
        <v>997</v>
      </c>
      <c r="F203" s="324">
        <v>0.7570235383447228</v>
      </c>
      <c r="G203" s="201">
        <v>3</v>
      </c>
      <c r="H203" s="324">
        <v>3.009027081243731E-3</v>
      </c>
      <c r="I203" s="201">
        <v>20</v>
      </c>
      <c r="J203" s="324">
        <v>2.0060180541624874E-2</v>
      </c>
      <c r="K203" s="201">
        <v>970</v>
      </c>
      <c r="L203" s="324">
        <v>0.97291875626880642</v>
      </c>
      <c r="M203" s="201">
        <v>26</v>
      </c>
      <c r="N203" s="201">
        <v>8</v>
      </c>
      <c r="O203" s="324">
        <v>0.30769230769230771</v>
      </c>
      <c r="P203" s="201">
        <v>0</v>
      </c>
      <c r="Q203" s="324">
        <v>0</v>
      </c>
      <c r="R203" s="201">
        <v>0</v>
      </c>
      <c r="S203" s="324">
        <v>0</v>
      </c>
      <c r="T203" s="201">
        <v>8</v>
      </c>
      <c r="U203" s="324">
        <v>1</v>
      </c>
      <c r="V203" s="201">
        <v>1283</v>
      </c>
      <c r="W203" s="201">
        <v>989</v>
      </c>
      <c r="X203" s="324">
        <v>0.7708495713172252</v>
      </c>
      <c r="Y203" s="201">
        <v>3</v>
      </c>
      <c r="Z203" s="324">
        <v>3.0333670374115269E-3</v>
      </c>
      <c r="AA203" s="201">
        <v>20</v>
      </c>
      <c r="AB203" s="324">
        <v>2.0222446916076844E-2</v>
      </c>
      <c r="AC203" s="201">
        <v>962</v>
      </c>
      <c r="AD203" s="324">
        <v>0.97269969666329625</v>
      </c>
    </row>
    <row r="204" spans="3:30" x14ac:dyDescent="0.3">
      <c r="C204" s="186" t="s">
        <v>1329</v>
      </c>
      <c r="D204" s="201">
        <v>427</v>
      </c>
      <c r="E204" s="201">
        <v>368</v>
      </c>
      <c r="F204" s="324">
        <v>0.86182669789227162</v>
      </c>
      <c r="G204" s="201">
        <v>5</v>
      </c>
      <c r="H204" s="324">
        <v>1.358695652173913E-2</v>
      </c>
      <c r="I204" s="201">
        <v>10</v>
      </c>
      <c r="J204" s="324">
        <v>2.717391304347826E-2</v>
      </c>
      <c r="K204" s="201">
        <v>352</v>
      </c>
      <c r="L204" s="324">
        <v>0.95652173913043481</v>
      </c>
      <c r="M204" s="201">
        <v>47</v>
      </c>
      <c r="N204" s="201">
        <v>32</v>
      </c>
      <c r="O204" s="324">
        <v>0.68085106382978722</v>
      </c>
      <c r="P204" s="201">
        <v>0</v>
      </c>
      <c r="Q204" s="324">
        <v>0</v>
      </c>
      <c r="R204" s="201">
        <v>1</v>
      </c>
      <c r="S204" s="324">
        <v>3.125E-2</v>
      </c>
      <c r="T204" s="201">
        <v>31</v>
      </c>
      <c r="U204" s="324">
        <v>0.96875</v>
      </c>
      <c r="V204" s="201">
        <v>369</v>
      </c>
      <c r="W204" s="201">
        <v>330</v>
      </c>
      <c r="X204" s="324">
        <v>0.89430894308943087</v>
      </c>
      <c r="Y204" s="201">
        <v>5</v>
      </c>
      <c r="Z204" s="324">
        <v>1.5151515151515152E-2</v>
      </c>
      <c r="AA204" s="201">
        <v>9</v>
      </c>
      <c r="AB204" s="324">
        <v>2.7272727272727271E-2</v>
      </c>
      <c r="AC204" s="201">
        <v>315</v>
      </c>
      <c r="AD204" s="324">
        <v>0.95454545454545459</v>
      </c>
    </row>
    <row r="205" spans="3:30" x14ac:dyDescent="0.3">
      <c r="C205" s="186" t="s">
        <v>1330</v>
      </c>
      <c r="D205" s="201">
        <v>355</v>
      </c>
      <c r="E205" s="201">
        <v>306</v>
      </c>
      <c r="F205" s="324">
        <v>0.86197183098591545</v>
      </c>
      <c r="G205" s="201">
        <v>0</v>
      </c>
      <c r="H205" s="324">
        <v>0</v>
      </c>
      <c r="I205" s="201">
        <v>15</v>
      </c>
      <c r="J205" s="324">
        <v>4.9019607843137254E-2</v>
      </c>
      <c r="K205" s="201">
        <v>288</v>
      </c>
      <c r="L205" s="324">
        <v>0.94117647058823528</v>
      </c>
      <c r="M205" s="201">
        <v>14</v>
      </c>
      <c r="N205" s="201">
        <v>6</v>
      </c>
      <c r="O205" s="324">
        <v>0.42857142857142855</v>
      </c>
      <c r="P205" s="201">
        <v>0</v>
      </c>
      <c r="Q205" s="324">
        <v>0</v>
      </c>
      <c r="R205" s="201">
        <v>0</v>
      </c>
      <c r="S205" s="324">
        <v>0</v>
      </c>
      <c r="T205" s="201">
        <v>6</v>
      </c>
      <c r="U205" s="324">
        <v>1</v>
      </c>
      <c r="V205" s="201">
        <v>338</v>
      </c>
      <c r="W205" s="201">
        <v>299</v>
      </c>
      <c r="X205" s="324">
        <v>0.88461538461538458</v>
      </c>
      <c r="Y205" s="201">
        <v>0</v>
      </c>
      <c r="Z205" s="324">
        <v>0</v>
      </c>
      <c r="AA205" s="201">
        <v>15</v>
      </c>
      <c r="AB205" s="324">
        <v>5.016722408026756E-2</v>
      </c>
      <c r="AC205" s="201">
        <v>281</v>
      </c>
      <c r="AD205" s="324">
        <v>0.93979933110367897</v>
      </c>
    </row>
    <row r="206" spans="3:30" x14ac:dyDescent="0.3">
      <c r="C206" s="186" t="s">
        <v>1331</v>
      </c>
      <c r="D206" s="201">
        <v>546</v>
      </c>
      <c r="E206" s="201">
        <v>447</v>
      </c>
      <c r="F206" s="324">
        <v>0.81868131868131866</v>
      </c>
      <c r="G206" s="201">
        <v>0</v>
      </c>
      <c r="H206" s="324">
        <v>0</v>
      </c>
      <c r="I206" s="201">
        <v>21</v>
      </c>
      <c r="J206" s="324">
        <v>4.6979865771812082E-2</v>
      </c>
      <c r="K206" s="201">
        <v>425</v>
      </c>
      <c r="L206" s="324">
        <v>0.95078299776286357</v>
      </c>
      <c r="M206" s="201">
        <v>20</v>
      </c>
      <c r="N206" s="201">
        <v>16</v>
      </c>
      <c r="O206" s="324">
        <v>0.8</v>
      </c>
      <c r="P206" s="201">
        <v>0</v>
      </c>
      <c r="Q206" s="324">
        <v>0</v>
      </c>
      <c r="R206" s="201">
        <v>1</v>
      </c>
      <c r="S206" s="324">
        <v>6.25E-2</v>
      </c>
      <c r="T206" s="201">
        <v>15</v>
      </c>
      <c r="U206" s="324">
        <v>0.9375</v>
      </c>
      <c r="V206" s="201">
        <v>523</v>
      </c>
      <c r="W206" s="201">
        <v>431</v>
      </c>
      <c r="X206" s="324">
        <v>0.82409177820267687</v>
      </c>
      <c r="Y206" s="201">
        <v>0</v>
      </c>
      <c r="Z206" s="324">
        <v>0</v>
      </c>
      <c r="AA206" s="201">
        <v>20</v>
      </c>
      <c r="AB206" s="324">
        <v>4.6403712296983757E-2</v>
      </c>
      <c r="AC206" s="201">
        <v>410</v>
      </c>
      <c r="AD206" s="324">
        <v>0.95127610208816704</v>
      </c>
    </row>
    <row r="207" spans="3:30" x14ac:dyDescent="0.3">
      <c r="C207" s="186" t="s">
        <v>1332</v>
      </c>
      <c r="D207" s="201">
        <v>550</v>
      </c>
      <c r="E207" s="201">
        <v>263</v>
      </c>
      <c r="F207" s="324">
        <v>0.47818181818181821</v>
      </c>
      <c r="G207" s="201">
        <v>2</v>
      </c>
      <c r="H207" s="324">
        <v>7.6045627376425855E-3</v>
      </c>
      <c r="I207" s="201">
        <v>12</v>
      </c>
      <c r="J207" s="324">
        <v>4.5627376425855515E-2</v>
      </c>
      <c r="K207" s="201">
        <v>243</v>
      </c>
      <c r="L207" s="324">
        <v>0.92395437262357416</v>
      </c>
      <c r="M207" s="201">
        <v>19</v>
      </c>
      <c r="N207" s="201">
        <v>3</v>
      </c>
      <c r="O207" s="324">
        <v>0.15789473684210525</v>
      </c>
      <c r="P207" s="201">
        <v>0</v>
      </c>
      <c r="Q207" s="324">
        <v>0</v>
      </c>
      <c r="R207" s="201">
        <v>0</v>
      </c>
      <c r="S207" s="324">
        <v>0</v>
      </c>
      <c r="T207" s="201">
        <v>2</v>
      </c>
      <c r="U207" s="324">
        <v>0.66666666666666663</v>
      </c>
      <c r="V207" s="201">
        <v>515</v>
      </c>
      <c r="W207" s="201">
        <v>254</v>
      </c>
      <c r="X207" s="324">
        <v>0.49320388349514566</v>
      </c>
      <c r="Y207" s="201">
        <v>2</v>
      </c>
      <c r="Z207" s="324">
        <v>7.874015748031496E-3</v>
      </c>
      <c r="AA207" s="201">
        <v>12</v>
      </c>
      <c r="AB207" s="324">
        <v>4.7244094488188976E-2</v>
      </c>
      <c r="AC207" s="201">
        <v>235</v>
      </c>
      <c r="AD207" s="324">
        <v>0.92519685039370081</v>
      </c>
    </row>
    <row r="208" spans="3:30" x14ac:dyDescent="0.3">
      <c r="C208" s="2" t="s">
        <v>126</v>
      </c>
      <c r="D208" s="201">
        <v>22256</v>
      </c>
      <c r="E208" s="201">
        <v>16645</v>
      </c>
      <c r="F208" s="324">
        <v>0.7478882099209202</v>
      </c>
      <c r="G208" s="201">
        <v>128</v>
      </c>
      <c r="H208" s="324">
        <v>7.6899969960949237E-3</v>
      </c>
      <c r="I208" s="201">
        <v>421</v>
      </c>
      <c r="J208" s="324">
        <v>2.5292880744968459E-2</v>
      </c>
      <c r="K208" s="201">
        <v>16049</v>
      </c>
      <c r="L208" s="324">
        <v>0.96419345148693303</v>
      </c>
      <c r="M208" s="201">
        <v>851</v>
      </c>
      <c r="N208" s="201">
        <v>418</v>
      </c>
      <c r="O208" s="324">
        <v>0.49118683901292598</v>
      </c>
      <c r="P208" s="201">
        <v>7</v>
      </c>
      <c r="Q208" s="324">
        <v>1.6746411483253589E-2</v>
      </c>
      <c r="R208" s="201">
        <v>7</v>
      </c>
      <c r="S208" s="324">
        <v>1.6746411483253589E-2</v>
      </c>
      <c r="T208" s="201">
        <v>403</v>
      </c>
      <c r="U208" s="324">
        <v>0.96411483253588515</v>
      </c>
      <c r="V208" s="201">
        <v>21089</v>
      </c>
      <c r="W208" s="201">
        <v>16099</v>
      </c>
      <c r="X208" s="324">
        <v>0.76338375456399066</v>
      </c>
      <c r="Y208" s="201">
        <v>120</v>
      </c>
      <c r="Z208" s="324">
        <v>7.4538791229268901E-3</v>
      </c>
      <c r="AA208" s="201">
        <v>412</v>
      </c>
      <c r="AB208" s="324">
        <v>2.5591651655382321E-2</v>
      </c>
      <c r="AC208" s="201">
        <v>15521</v>
      </c>
      <c r="AD208" s="324">
        <v>0.96409714889123543</v>
      </c>
    </row>
    <row r="209" spans="3:30" x14ac:dyDescent="0.3">
      <c r="C209" s="185" t="s">
        <v>246</v>
      </c>
      <c r="D209" s="201">
        <v>4110</v>
      </c>
      <c r="E209" s="201">
        <v>3269</v>
      </c>
      <c r="F209" s="324">
        <v>0.79537712895377133</v>
      </c>
      <c r="G209" s="201">
        <v>14</v>
      </c>
      <c r="H209" s="324">
        <v>4.2826552462526769E-3</v>
      </c>
      <c r="I209" s="201">
        <v>53</v>
      </c>
      <c r="J209" s="324">
        <v>1.6212909146527989E-2</v>
      </c>
      <c r="K209" s="201">
        <v>3186</v>
      </c>
      <c r="L209" s="324">
        <v>0.97460997246864489</v>
      </c>
      <c r="M209" s="201">
        <v>114</v>
      </c>
      <c r="N209" s="201">
        <v>57</v>
      </c>
      <c r="O209" s="324">
        <v>0.5</v>
      </c>
      <c r="P209" s="201">
        <v>0</v>
      </c>
      <c r="Q209" s="324">
        <v>0</v>
      </c>
      <c r="R209" s="201">
        <v>1</v>
      </c>
      <c r="S209" s="324">
        <v>1.7543859649122806E-2</v>
      </c>
      <c r="T209" s="201">
        <v>56</v>
      </c>
      <c r="U209" s="324">
        <v>0.98245614035087714</v>
      </c>
      <c r="V209" s="201">
        <v>3960</v>
      </c>
      <c r="W209" s="201">
        <v>3197</v>
      </c>
      <c r="X209" s="324">
        <v>0.80732323232323233</v>
      </c>
      <c r="Y209" s="201">
        <v>14</v>
      </c>
      <c r="Z209" s="324">
        <v>4.3791054113231156E-3</v>
      </c>
      <c r="AA209" s="201">
        <v>50</v>
      </c>
      <c r="AB209" s="324">
        <v>1.5639662183296842E-2</v>
      </c>
      <c r="AC209" s="201">
        <v>3117</v>
      </c>
      <c r="AD209" s="324">
        <v>0.97497654050672511</v>
      </c>
    </row>
    <row r="210" spans="3:30" x14ac:dyDescent="0.3">
      <c r="C210" s="186" t="s">
        <v>1333</v>
      </c>
      <c r="D210" s="201">
        <v>539</v>
      </c>
      <c r="E210" s="201">
        <v>980</v>
      </c>
      <c r="F210" s="324">
        <v>1.8181818181818181</v>
      </c>
      <c r="G210" s="201">
        <v>0</v>
      </c>
      <c r="H210" s="324">
        <v>0</v>
      </c>
      <c r="I210" s="201">
        <v>4</v>
      </c>
      <c r="J210" s="324">
        <v>4.0816326530612249E-3</v>
      </c>
      <c r="K210" s="201">
        <v>974</v>
      </c>
      <c r="L210" s="324">
        <v>0.9938775510204082</v>
      </c>
      <c r="M210" s="201">
        <v>7</v>
      </c>
      <c r="N210" s="201">
        <v>8</v>
      </c>
      <c r="O210" s="324">
        <v>1.1428571428571428</v>
      </c>
      <c r="P210" s="201">
        <v>0</v>
      </c>
      <c r="Q210" s="324">
        <v>0</v>
      </c>
      <c r="R210" s="201">
        <v>0</v>
      </c>
      <c r="S210" s="324">
        <v>0</v>
      </c>
      <c r="T210" s="201">
        <v>8</v>
      </c>
      <c r="U210" s="324">
        <v>1</v>
      </c>
      <c r="V210" s="201">
        <v>527</v>
      </c>
      <c r="W210" s="201">
        <v>968</v>
      </c>
      <c r="X210" s="324">
        <v>1.8368121442125238</v>
      </c>
      <c r="Y210" s="201">
        <v>0</v>
      </c>
      <c r="Z210" s="324">
        <v>0</v>
      </c>
      <c r="AA210" s="201">
        <v>4</v>
      </c>
      <c r="AB210" s="324">
        <v>4.1322314049586778E-3</v>
      </c>
      <c r="AC210" s="201">
        <v>962</v>
      </c>
      <c r="AD210" s="324">
        <v>0.99380165289256195</v>
      </c>
    </row>
    <row r="211" spans="3:30" x14ac:dyDescent="0.3">
      <c r="C211" s="186" t="s">
        <v>1334</v>
      </c>
      <c r="D211" s="201">
        <v>566</v>
      </c>
      <c r="E211" s="201">
        <v>508</v>
      </c>
      <c r="F211" s="324">
        <v>0.8975265017667845</v>
      </c>
      <c r="G211" s="201">
        <v>0</v>
      </c>
      <c r="H211" s="324">
        <v>0</v>
      </c>
      <c r="I211" s="201">
        <v>3</v>
      </c>
      <c r="J211" s="324">
        <v>5.905511811023622E-3</v>
      </c>
      <c r="K211" s="201">
        <v>504</v>
      </c>
      <c r="L211" s="324">
        <v>0.99212598425196852</v>
      </c>
      <c r="M211" s="201">
        <v>10</v>
      </c>
      <c r="N211" s="201">
        <v>7</v>
      </c>
      <c r="O211" s="324">
        <v>0.7</v>
      </c>
      <c r="P211" s="201">
        <v>0</v>
      </c>
      <c r="Q211" s="324">
        <v>0</v>
      </c>
      <c r="R211" s="201">
        <v>0</v>
      </c>
      <c r="S211" s="324">
        <v>0</v>
      </c>
      <c r="T211" s="201">
        <v>7</v>
      </c>
      <c r="U211" s="324">
        <v>1</v>
      </c>
      <c r="V211" s="201">
        <v>552</v>
      </c>
      <c r="W211" s="201">
        <v>500</v>
      </c>
      <c r="X211" s="324">
        <v>0.90579710144927539</v>
      </c>
      <c r="Y211" s="201">
        <v>0</v>
      </c>
      <c r="Z211" s="324">
        <v>0</v>
      </c>
      <c r="AA211" s="201">
        <v>3</v>
      </c>
      <c r="AB211" s="324">
        <v>6.0000000000000001E-3</v>
      </c>
      <c r="AC211" s="201">
        <v>496</v>
      </c>
      <c r="AD211" s="324">
        <v>0.99199999999999999</v>
      </c>
    </row>
    <row r="212" spans="3:30" x14ac:dyDescent="0.3">
      <c r="C212" s="186" t="s">
        <v>1335</v>
      </c>
      <c r="D212" s="201">
        <v>676</v>
      </c>
      <c r="E212" s="201">
        <v>341</v>
      </c>
      <c r="F212" s="324">
        <v>0.50443786982248517</v>
      </c>
      <c r="G212" s="201">
        <v>0</v>
      </c>
      <c r="H212" s="324">
        <v>0</v>
      </c>
      <c r="I212" s="201">
        <v>2</v>
      </c>
      <c r="J212" s="324">
        <v>5.8651026392961877E-3</v>
      </c>
      <c r="K212" s="201">
        <v>335</v>
      </c>
      <c r="L212" s="324">
        <v>0.98240469208211145</v>
      </c>
      <c r="M212" s="201">
        <v>28</v>
      </c>
      <c r="N212" s="201">
        <v>12</v>
      </c>
      <c r="O212" s="324">
        <v>0.42857142857142855</v>
      </c>
      <c r="P212" s="201">
        <v>0</v>
      </c>
      <c r="Q212" s="324">
        <v>0</v>
      </c>
      <c r="R212" s="201">
        <v>0</v>
      </c>
      <c r="S212" s="324">
        <v>0</v>
      </c>
      <c r="T212" s="201">
        <v>12</v>
      </c>
      <c r="U212" s="324">
        <v>1</v>
      </c>
      <c r="V212" s="201">
        <v>639</v>
      </c>
      <c r="W212" s="201">
        <v>326</v>
      </c>
      <c r="X212" s="324">
        <v>0.51017214397496091</v>
      </c>
      <c r="Y212" s="201">
        <v>0</v>
      </c>
      <c r="Z212" s="324">
        <v>0</v>
      </c>
      <c r="AA212" s="201">
        <v>1</v>
      </c>
      <c r="AB212" s="324">
        <v>3.0674846625766872E-3</v>
      </c>
      <c r="AC212" s="201">
        <v>321</v>
      </c>
      <c r="AD212" s="324">
        <v>0.98466257668711654</v>
      </c>
    </row>
    <row r="213" spans="3:30" x14ac:dyDescent="0.3">
      <c r="C213" s="186" t="s">
        <v>1336</v>
      </c>
      <c r="D213" s="201">
        <v>804</v>
      </c>
      <c r="E213" s="201">
        <v>619</v>
      </c>
      <c r="F213" s="324">
        <v>0.76990049751243783</v>
      </c>
      <c r="G213" s="201">
        <v>0</v>
      </c>
      <c r="H213" s="324">
        <v>0</v>
      </c>
      <c r="I213" s="201">
        <v>1</v>
      </c>
      <c r="J213" s="324">
        <v>1.6155088852988692E-3</v>
      </c>
      <c r="K213" s="201">
        <v>616</v>
      </c>
      <c r="L213" s="324">
        <v>0.99515347334410342</v>
      </c>
      <c r="M213" s="201">
        <v>21</v>
      </c>
      <c r="N213" s="201">
        <v>13</v>
      </c>
      <c r="O213" s="324">
        <v>0.61904761904761907</v>
      </c>
      <c r="P213" s="201">
        <v>0</v>
      </c>
      <c r="Q213" s="324">
        <v>0</v>
      </c>
      <c r="R213" s="201">
        <v>0</v>
      </c>
      <c r="S213" s="324">
        <v>0</v>
      </c>
      <c r="T213" s="201">
        <v>13</v>
      </c>
      <c r="U213" s="324">
        <v>1</v>
      </c>
      <c r="V213" s="201">
        <v>778</v>
      </c>
      <c r="W213" s="201">
        <v>601</v>
      </c>
      <c r="X213" s="324">
        <v>0.77249357326478152</v>
      </c>
      <c r="Y213" s="201">
        <v>0</v>
      </c>
      <c r="Z213" s="324">
        <v>0</v>
      </c>
      <c r="AA213" s="201">
        <v>1</v>
      </c>
      <c r="AB213" s="324">
        <v>1.6638935108153079E-3</v>
      </c>
      <c r="AC213" s="201">
        <v>598</v>
      </c>
      <c r="AD213" s="324">
        <v>0.99500831946755408</v>
      </c>
    </row>
    <row r="214" spans="3:30" x14ac:dyDescent="0.3">
      <c r="C214" s="186" t="s">
        <v>1337</v>
      </c>
      <c r="D214" s="201">
        <v>685</v>
      </c>
      <c r="E214" s="201">
        <v>475</v>
      </c>
      <c r="F214" s="324">
        <v>0.69343065693430661</v>
      </c>
      <c r="G214" s="201">
        <v>12</v>
      </c>
      <c r="H214" s="324">
        <v>2.5263157894736842E-2</v>
      </c>
      <c r="I214" s="201">
        <v>31</v>
      </c>
      <c r="J214" s="324">
        <v>6.5263157894736842E-2</v>
      </c>
      <c r="K214" s="201">
        <v>429</v>
      </c>
      <c r="L214" s="324">
        <v>0.90315789473684216</v>
      </c>
      <c r="M214" s="201">
        <v>25</v>
      </c>
      <c r="N214" s="201">
        <v>12</v>
      </c>
      <c r="O214" s="324">
        <v>0.48</v>
      </c>
      <c r="P214" s="201">
        <v>0</v>
      </c>
      <c r="Q214" s="324">
        <v>0</v>
      </c>
      <c r="R214" s="201">
        <v>1</v>
      </c>
      <c r="S214" s="324">
        <v>8.3333333333333329E-2</v>
      </c>
      <c r="T214" s="201">
        <v>11</v>
      </c>
      <c r="U214" s="324">
        <v>0.91666666666666663</v>
      </c>
      <c r="V214" s="201">
        <v>659</v>
      </c>
      <c r="W214" s="201">
        <v>462</v>
      </c>
      <c r="X214" s="324">
        <v>0.70106221547799696</v>
      </c>
      <c r="Y214" s="201">
        <v>12</v>
      </c>
      <c r="Z214" s="324">
        <v>2.5974025974025976E-2</v>
      </c>
      <c r="AA214" s="201">
        <v>29</v>
      </c>
      <c r="AB214" s="324">
        <v>6.2770562770562768E-2</v>
      </c>
      <c r="AC214" s="201">
        <v>418</v>
      </c>
      <c r="AD214" s="324">
        <v>0.90476190476190477</v>
      </c>
    </row>
    <row r="215" spans="3:30" x14ac:dyDescent="0.3">
      <c r="C215" s="186" t="s">
        <v>1338</v>
      </c>
      <c r="D215" s="201">
        <v>341</v>
      </c>
      <c r="E215" s="201">
        <v>152</v>
      </c>
      <c r="F215" s="324">
        <v>0.44574780058651026</v>
      </c>
      <c r="G215" s="201">
        <v>0</v>
      </c>
      <c r="H215" s="324">
        <v>0</v>
      </c>
      <c r="I215" s="201">
        <v>2</v>
      </c>
      <c r="J215" s="324">
        <v>1.3157894736842105E-2</v>
      </c>
      <c r="K215" s="201">
        <v>148</v>
      </c>
      <c r="L215" s="324">
        <v>0.97368421052631582</v>
      </c>
      <c r="M215" s="201">
        <v>8</v>
      </c>
      <c r="N215" s="201">
        <v>0</v>
      </c>
      <c r="O215" s="324">
        <v>0</v>
      </c>
      <c r="P215" s="201">
        <v>0</v>
      </c>
      <c r="Q215" s="324" t="e">
        <v>#DIV/0!</v>
      </c>
      <c r="R215" s="201">
        <v>0</v>
      </c>
      <c r="S215" s="324" t="e">
        <v>#DIV/0!</v>
      </c>
      <c r="T215" s="201">
        <v>0</v>
      </c>
      <c r="U215" s="324" t="e">
        <v>#DIV/0!</v>
      </c>
      <c r="V215" s="201">
        <v>328</v>
      </c>
      <c r="W215" s="201">
        <v>152</v>
      </c>
      <c r="X215" s="324">
        <v>0.46341463414634149</v>
      </c>
      <c r="Y215" s="201">
        <v>0</v>
      </c>
      <c r="Z215" s="324">
        <v>0</v>
      </c>
      <c r="AA215" s="201">
        <v>2</v>
      </c>
      <c r="AB215" s="324">
        <v>1.3157894736842105E-2</v>
      </c>
      <c r="AC215" s="201">
        <v>148</v>
      </c>
      <c r="AD215" s="324">
        <v>0.97368421052631582</v>
      </c>
    </row>
    <row r="216" spans="3:30" x14ac:dyDescent="0.3">
      <c r="C216" s="186" t="s">
        <v>1339</v>
      </c>
      <c r="D216" s="201">
        <v>499</v>
      </c>
      <c r="E216" s="201">
        <v>194</v>
      </c>
      <c r="F216" s="324">
        <v>0.38877755511022044</v>
      </c>
      <c r="G216" s="201">
        <v>2</v>
      </c>
      <c r="H216" s="324">
        <v>1.0309278350515464E-2</v>
      </c>
      <c r="I216" s="201">
        <v>10</v>
      </c>
      <c r="J216" s="324">
        <v>5.1546391752577317E-2</v>
      </c>
      <c r="K216" s="201">
        <v>180</v>
      </c>
      <c r="L216" s="324">
        <v>0.92783505154639179</v>
      </c>
      <c r="M216" s="201">
        <v>15</v>
      </c>
      <c r="N216" s="201">
        <v>5</v>
      </c>
      <c r="O216" s="324">
        <v>0.33333333333333331</v>
      </c>
      <c r="P216" s="201">
        <v>0</v>
      </c>
      <c r="Q216" s="324">
        <v>0</v>
      </c>
      <c r="R216" s="201">
        <v>0</v>
      </c>
      <c r="S216" s="324">
        <v>0</v>
      </c>
      <c r="T216" s="201">
        <v>5</v>
      </c>
      <c r="U216" s="324">
        <v>1</v>
      </c>
      <c r="V216" s="201">
        <v>477</v>
      </c>
      <c r="W216" s="201">
        <v>188</v>
      </c>
      <c r="X216" s="324">
        <v>0.3941299790356394</v>
      </c>
      <c r="Y216" s="201">
        <v>2</v>
      </c>
      <c r="Z216" s="324">
        <v>1.0638297872340425E-2</v>
      </c>
      <c r="AA216" s="201">
        <v>10</v>
      </c>
      <c r="AB216" s="324">
        <v>5.3191489361702128E-2</v>
      </c>
      <c r="AC216" s="201">
        <v>174</v>
      </c>
      <c r="AD216" s="324">
        <v>0.92553191489361697</v>
      </c>
    </row>
    <row r="217" spans="3:30" x14ac:dyDescent="0.3">
      <c r="C217" s="185" t="s">
        <v>245</v>
      </c>
      <c r="D217" s="201">
        <v>3450</v>
      </c>
      <c r="E217" s="201">
        <v>2439</v>
      </c>
      <c r="F217" s="324">
        <v>0.70695652173913048</v>
      </c>
      <c r="G217" s="201">
        <v>25</v>
      </c>
      <c r="H217" s="324">
        <v>1.025010250102501E-2</v>
      </c>
      <c r="I217" s="201">
        <v>132</v>
      </c>
      <c r="J217" s="324">
        <v>5.4120541205412057E-2</v>
      </c>
      <c r="K217" s="201">
        <v>2274</v>
      </c>
      <c r="L217" s="324">
        <v>0.93234932349323496</v>
      </c>
      <c r="M217" s="201">
        <v>135</v>
      </c>
      <c r="N217" s="201">
        <v>58</v>
      </c>
      <c r="O217" s="324">
        <v>0.42962962962962964</v>
      </c>
      <c r="P217" s="201">
        <v>2</v>
      </c>
      <c r="Q217" s="324">
        <v>3.4482758620689655E-2</v>
      </c>
      <c r="R217" s="201">
        <v>2</v>
      </c>
      <c r="S217" s="324">
        <v>3.4482758620689655E-2</v>
      </c>
      <c r="T217" s="201">
        <v>53</v>
      </c>
      <c r="U217" s="324">
        <v>0.91379310344827591</v>
      </c>
      <c r="V217" s="201">
        <v>3208</v>
      </c>
      <c r="W217" s="201">
        <v>2360</v>
      </c>
      <c r="X217" s="324">
        <v>0.73566084788029928</v>
      </c>
      <c r="Y217" s="201">
        <v>23</v>
      </c>
      <c r="Z217" s="324">
        <v>9.7457627118644075E-3</v>
      </c>
      <c r="AA217" s="201">
        <v>130</v>
      </c>
      <c r="AB217" s="324">
        <v>5.5084745762711863E-2</v>
      </c>
      <c r="AC217" s="201">
        <v>2200</v>
      </c>
      <c r="AD217" s="324">
        <v>0.93220338983050843</v>
      </c>
    </row>
    <row r="218" spans="3:30" x14ac:dyDescent="0.3">
      <c r="C218" s="186" t="s">
        <v>1340</v>
      </c>
      <c r="D218" s="201">
        <v>721</v>
      </c>
      <c r="E218" s="201">
        <v>509</v>
      </c>
      <c r="F218" s="324">
        <v>0.70596393897364773</v>
      </c>
      <c r="G218" s="201">
        <v>5</v>
      </c>
      <c r="H218" s="324">
        <v>9.823182711198428E-3</v>
      </c>
      <c r="I218" s="201">
        <v>22</v>
      </c>
      <c r="J218" s="324">
        <v>4.3222003929273084E-2</v>
      </c>
      <c r="K218" s="201">
        <v>482</v>
      </c>
      <c r="L218" s="324">
        <v>0.94695481335952847</v>
      </c>
      <c r="M218" s="201">
        <v>17</v>
      </c>
      <c r="N218" s="201">
        <v>9</v>
      </c>
      <c r="O218" s="324">
        <v>0.52941176470588236</v>
      </c>
      <c r="P218" s="201">
        <v>0</v>
      </c>
      <c r="Q218" s="324">
        <v>0</v>
      </c>
      <c r="R218" s="201">
        <v>0</v>
      </c>
      <c r="S218" s="324">
        <v>0</v>
      </c>
      <c r="T218" s="201">
        <v>9</v>
      </c>
      <c r="U218" s="324">
        <v>1</v>
      </c>
      <c r="V218" s="201">
        <v>697</v>
      </c>
      <c r="W218" s="201">
        <v>498</v>
      </c>
      <c r="X218" s="324">
        <v>0.71449067431850788</v>
      </c>
      <c r="Y218" s="201">
        <v>5</v>
      </c>
      <c r="Z218" s="324">
        <v>1.0040160642570281E-2</v>
      </c>
      <c r="AA218" s="201">
        <v>22</v>
      </c>
      <c r="AB218" s="324">
        <v>4.4176706827309238E-2</v>
      </c>
      <c r="AC218" s="201">
        <v>471</v>
      </c>
      <c r="AD218" s="324">
        <v>0.94578313253012047</v>
      </c>
    </row>
    <row r="219" spans="3:30" x14ac:dyDescent="0.3">
      <c r="C219" s="186" t="s">
        <v>1341</v>
      </c>
      <c r="D219" s="201">
        <v>406</v>
      </c>
      <c r="E219" s="201">
        <v>330</v>
      </c>
      <c r="F219" s="324">
        <v>0.81280788177339902</v>
      </c>
      <c r="G219" s="201">
        <v>5</v>
      </c>
      <c r="H219" s="324">
        <v>1.5151515151515152E-2</v>
      </c>
      <c r="I219" s="201">
        <v>7</v>
      </c>
      <c r="J219" s="324">
        <v>2.1212121212121213E-2</v>
      </c>
      <c r="K219" s="201">
        <v>316</v>
      </c>
      <c r="L219" s="324">
        <v>0.95757575757575752</v>
      </c>
      <c r="M219" s="201">
        <v>22</v>
      </c>
      <c r="N219" s="201">
        <v>10</v>
      </c>
      <c r="O219" s="324">
        <v>0.45454545454545453</v>
      </c>
      <c r="P219" s="201">
        <v>0</v>
      </c>
      <c r="Q219" s="324">
        <v>0</v>
      </c>
      <c r="R219" s="201">
        <v>0</v>
      </c>
      <c r="S219" s="324">
        <v>0</v>
      </c>
      <c r="T219" s="201">
        <v>10</v>
      </c>
      <c r="U219" s="324">
        <v>1</v>
      </c>
      <c r="V219" s="201">
        <v>377</v>
      </c>
      <c r="W219" s="201">
        <v>317</v>
      </c>
      <c r="X219" s="324">
        <v>0.84084880636604775</v>
      </c>
      <c r="Y219" s="201">
        <v>5</v>
      </c>
      <c r="Z219" s="324">
        <v>1.5772870662460567E-2</v>
      </c>
      <c r="AA219" s="201">
        <v>7</v>
      </c>
      <c r="AB219" s="324">
        <v>2.2082018927444796E-2</v>
      </c>
      <c r="AC219" s="201">
        <v>303</v>
      </c>
      <c r="AD219" s="324">
        <v>0.95583596214511046</v>
      </c>
    </row>
    <row r="220" spans="3:30" x14ac:dyDescent="0.3">
      <c r="C220" s="186" t="s">
        <v>1342</v>
      </c>
      <c r="D220" s="201">
        <v>755</v>
      </c>
      <c r="E220" s="201">
        <v>592</v>
      </c>
      <c r="F220" s="324">
        <v>0.78410596026490065</v>
      </c>
      <c r="G220" s="201">
        <v>12</v>
      </c>
      <c r="H220" s="324">
        <v>2.0270270270270271E-2</v>
      </c>
      <c r="I220" s="201">
        <v>89</v>
      </c>
      <c r="J220" s="324">
        <v>0.15033783783783783</v>
      </c>
      <c r="K220" s="201">
        <v>486</v>
      </c>
      <c r="L220" s="324">
        <v>0.82094594594594594</v>
      </c>
      <c r="M220" s="201">
        <v>44</v>
      </c>
      <c r="N220" s="201">
        <v>23</v>
      </c>
      <c r="O220" s="324">
        <v>0.52272727272727271</v>
      </c>
      <c r="P220" s="201">
        <v>2</v>
      </c>
      <c r="Q220" s="324">
        <v>8.6956521739130432E-2</v>
      </c>
      <c r="R220" s="201">
        <v>2</v>
      </c>
      <c r="S220" s="324">
        <v>8.6956521739130432E-2</v>
      </c>
      <c r="T220" s="201">
        <v>18</v>
      </c>
      <c r="U220" s="324">
        <v>0.78260869565217395</v>
      </c>
      <c r="V220" s="201">
        <v>709</v>
      </c>
      <c r="W220" s="201">
        <v>569</v>
      </c>
      <c r="X220" s="324">
        <v>0.80253878702397741</v>
      </c>
      <c r="Y220" s="201">
        <v>10</v>
      </c>
      <c r="Z220" s="324">
        <v>1.7574692442882251E-2</v>
      </c>
      <c r="AA220" s="201">
        <v>87</v>
      </c>
      <c r="AB220" s="324">
        <v>0.15289982425307558</v>
      </c>
      <c r="AC220" s="201">
        <v>468</v>
      </c>
      <c r="AD220" s="324">
        <v>0.82249560632688923</v>
      </c>
    </row>
    <row r="221" spans="3:30" x14ac:dyDescent="0.3">
      <c r="C221" s="186" t="s">
        <v>1343</v>
      </c>
      <c r="D221" s="201">
        <v>283</v>
      </c>
      <c r="E221" s="201">
        <v>206</v>
      </c>
      <c r="F221" s="324">
        <v>0.72791519434628971</v>
      </c>
      <c r="G221" s="201">
        <v>0</v>
      </c>
      <c r="H221" s="324">
        <v>0</v>
      </c>
      <c r="I221" s="201">
        <v>7</v>
      </c>
      <c r="J221" s="324">
        <v>3.3980582524271843E-2</v>
      </c>
      <c r="K221" s="201">
        <v>199</v>
      </c>
      <c r="L221" s="324">
        <v>0.96601941747572817</v>
      </c>
      <c r="M221" s="201">
        <v>8</v>
      </c>
      <c r="N221" s="201">
        <v>4</v>
      </c>
      <c r="O221" s="324">
        <v>0.5</v>
      </c>
      <c r="P221" s="201">
        <v>0</v>
      </c>
      <c r="Q221" s="324">
        <v>0</v>
      </c>
      <c r="R221" s="201">
        <v>0</v>
      </c>
      <c r="S221" s="324">
        <v>0</v>
      </c>
      <c r="T221" s="201">
        <v>4</v>
      </c>
      <c r="U221" s="324">
        <v>1</v>
      </c>
      <c r="V221" s="201">
        <v>272</v>
      </c>
      <c r="W221" s="201">
        <v>200</v>
      </c>
      <c r="X221" s="324">
        <v>0.73529411764705888</v>
      </c>
      <c r="Y221" s="201">
        <v>0</v>
      </c>
      <c r="Z221" s="324">
        <v>0</v>
      </c>
      <c r="AA221" s="201">
        <v>7</v>
      </c>
      <c r="AB221" s="324">
        <v>3.5000000000000003E-2</v>
      </c>
      <c r="AC221" s="201">
        <v>193</v>
      </c>
      <c r="AD221" s="324">
        <v>0.96499999999999997</v>
      </c>
    </row>
    <row r="222" spans="3:30" x14ac:dyDescent="0.3">
      <c r="C222" s="186" t="s">
        <v>1344</v>
      </c>
      <c r="D222" s="201">
        <v>244</v>
      </c>
      <c r="E222" s="201">
        <v>190</v>
      </c>
      <c r="F222" s="324">
        <v>0.77868852459016391</v>
      </c>
      <c r="G222" s="201">
        <v>1</v>
      </c>
      <c r="H222" s="324">
        <v>5.263157894736842E-3</v>
      </c>
      <c r="I222" s="201">
        <v>5</v>
      </c>
      <c r="J222" s="324">
        <v>2.6315789473684209E-2</v>
      </c>
      <c r="K222" s="201">
        <v>183</v>
      </c>
      <c r="L222" s="324">
        <v>0.9631578947368421</v>
      </c>
      <c r="M222" s="201">
        <v>7</v>
      </c>
      <c r="N222" s="201">
        <v>2</v>
      </c>
      <c r="O222" s="324">
        <v>0.2857142857142857</v>
      </c>
      <c r="P222" s="201">
        <v>0</v>
      </c>
      <c r="Q222" s="324">
        <v>0</v>
      </c>
      <c r="R222" s="201">
        <v>0</v>
      </c>
      <c r="S222" s="324">
        <v>0</v>
      </c>
      <c r="T222" s="201">
        <v>2</v>
      </c>
      <c r="U222" s="324">
        <v>1</v>
      </c>
      <c r="V222" s="201">
        <v>234</v>
      </c>
      <c r="W222" s="201">
        <v>187</v>
      </c>
      <c r="X222" s="324">
        <v>0.79914529914529919</v>
      </c>
      <c r="Y222" s="201">
        <v>1</v>
      </c>
      <c r="Z222" s="324">
        <v>5.3475935828877002E-3</v>
      </c>
      <c r="AA222" s="201">
        <v>5</v>
      </c>
      <c r="AB222" s="324">
        <v>2.6737967914438502E-2</v>
      </c>
      <c r="AC222" s="201">
        <v>180</v>
      </c>
      <c r="AD222" s="324">
        <v>0.96256684491978606</v>
      </c>
    </row>
    <row r="223" spans="3:30" x14ac:dyDescent="0.3">
      <c r="C223" s="186" t="s">
        <v>1345</v>
      </c>
      <c r="D223" s="201">
        <v>595</v>
      </c>
      <c r="E223" s="201">
        <v>508</v>
      </c>
      <c r="F223" s="324">
        <v>0.85378151260504198</v>
      </c>
      <c r="G223" s="201">
        <v>1</v>
      </c>
      <c r="H223" s="324">
        <v>1.968503937007874E-3</v>
      </c>
      <c r="I223" s="201">
        <v>0</v>
      </c>
      <c r="J223" s="324">
        <v>0</v>
      </c>
      <c r="K223" s="201">
        <v>507</v>
      </c>
      <c r="L223" s="324">
        <v>0.99803149606299213</v>
      </c>
      <c r="M223" s="201">
        <v>12</v>
      </c>
      <c r="N223" s="201">
        <v>6</v>
      </c>
      <c r="O223" s="324">
        <v>0.5</v>
      </c>
      <c r="P223" s="201">
        <v>0</v>
      </c>
      <c r="Q223" s="324">
        <v>0</v>
      </c>
      <c r="R223" s="201">
        <v>0</v>
      </c>
      <c r="S223" s="324">
        <v>0</v>
      </c>
      <c r="T223" s="201">
        <v>6</v>
      </c>
      <c r="U223" s="324">
        <v>1</v>
      </c>
      <c r="V223" s="201">
        <v>572</v>
      </c>
      <c r="W223" s="201">
        <v>493</v>
      </c>
      <c r="X223" s="324">
        <v>0.86188811188811187</v>
      </c>
      <c r="Y223" s="201">
        <v>1</v>
      </c>
      <c r="Z223" s="324">
        <v>2.0283975659229209E-3</v>
      </c>
      <c r="AA223" s="201">
        <v>0</v>
      </c>
      <c r="AB223" s="324">
        <v>0</v>
      </c>
      <c r="AC223" s="201">
        <v>492</v>
      </c>
      <c r="AD223" s="324">
        <v>0.99797160243407712</v>
      </c>
    </row>
    <row r="224" spans="3:30" x14ac:dyDescent="0.3">
      <c r="C224" s="186" t="s">
        <v>1346</v>
      </c>
      <c r="D224" s="201">
        <v>446</v>
      </c>
      <c r="E224" s="201">
        <v>104</v>
      </c>
      <c r="F224" s="324">
        <v>0.23318385650224216</v>
      </c>
      <c r="G224" s="201">
        <v>1</v>
      </c>
      <c r="H224" s="324">
        <v>9.6153846153846159E-3</v>
      </c>
      <c r="I224" s="201">
        <v>2</v>
      </c>
      <c r="J224" s="324">
        <v>1.9230769230769232E-2</v>
      </c>
      <c r="K224" s="201">
        <v>101</v>
      </c>
      <c r="L224" s="324">
        <v>0.97115384615384615</v>
      </c>
      <c r="M224" s="201">
        <v>25</v>
      </c>
      <c r="N224" s="201">
        <v>4</v>
      </c>
      <c r="O224" s="324">
        <v>0.16</v>
      </c>
      <c r="P224" s="201">
        <v>0</v>
      </c>
      <c r="Q224" s="324">
        <v>0</v>
      </c>
      <c r="R224" s="201">
        <v>0</v>
      </c>
      <c r="S224" s="324">
        <v>0</v>
      </c>
      <c r="T224" s="201">
        <v>4</v>
      </c>
      <c r="U224" s="324">
        <v>1</v>
      </c>
      <c r="V224" s="201">
        <v>347</v>
      </c>
      <c r="W224" s="201">
        <v>96</v>
      </c>
      <c r="X224" s="324">
        <v>0.27665706051873201</v>
      </c>
      <c r="Y224" s="201">
        <v>1</v>
      </c>
      <c r="Z224" s="324">
        <v>1.0416666666666666E-2</v>
      </c>
      <c r="AA224" s="201">
        <v>2</v>
      </c>
      <c r="AB224" s="324">
        <v>2.0833333333333332E-2</v>
      </c>
      <c r="AC224" s="201">
        <v>93</v>
      </c>
      <c r="AD224" s="324">
        <v>0.96875</v>
      </c>
    </row>
    <row r="225" spans="3:30" x14ac:dyDescent="0.3">
      <c r="C225" s="185" t="s">
        <v>127</v>
      </c>
      <c r="D225" s="201">
        <v>3881</v>
      </c>
      <c r="E225" s="201">
        <v>3202</v>
      </c>
      <c r="F225" s="324">
        <v>0.82504509147127025</v>
      </c>
      <c r="G225" s="201">
        <v>14</v>
      </c>
      <c r="H225" s="324">
        <v>4.3722673329169267E-3</v>
      </c>
      <c r="I225" s="201">
        <v>35</v>
      </c>
      <c r="J225" s="324">
        <v>1.0930668332292318E-2</v>
      </c>
      <c r="K225" s="201">
        <v>3149</v>
      </c>
      <c r="L225" s="324">
        <v>0.98344784509681449</v>
      </c>
      <c r="M225" s="201">
        <v>106</v>
      </c>
      <c r="N225" s="201">
        <v>48</v>
      </c>
      <c r="O225" s="324">
        <v>0.45283018867924529</v>
      </c>
      <c r="P225" s="201">
        <v>0</v>
      </c>
      <c r="Q225" s="324">
        <v>0</v>
      </c>
      <c r="R225" s="201">
        <v>2</v>
      </c>
      <c r="S225" s="324">
        <v>4.1666666666666664E-2</v>
      </c>
      <c r="T225" s="201">
        <v>46</v>
      </c>
      <c r="U225" s="324">
        <v>0.95833333333333337</v>
      </c>
      <c r="V225" s="201">
        <v>3703</v>
      </c>
      <c r="W225" s="201">
        <v>3106</v>
      </c>
      <c r="X225" s="324">
        <v>0.83877936807993514</v>
      </c>
      <c r="Y225" s="201">
        <v>14</v>
      </c>
      <c r="Z225" s="324">
        <v>4.5074050225370251E-3</v>
      </c>
      <c r="AA225" s="201">
        <v>33</v>
      </c>
      <c r="AB225" s="324">
        <v>1.0624597553122988E-2</v>
      </c>
      <c r="AC225" s="201">
        <v>3055</v>
      </c>
      <c r="AD225" s="324">
        <v>0.98358016741790089</v>
      </c>
    </row>
    <row r="226" spans="3:30" x14ac:dyDescent="0.3">
      <c r="C226" s="186" t="s">
        <v>1347</v>
      </c>
      <c r="D226" s="201">
        <v>1295</v>
      </c>
      <c r="E226" s="201">
        <v>1042</v>
      </c>
      <c r="F226" s="324">
        <v>0.80463320463320465</v>
      </c>
      <c r="G226" s="201">
        <v>6</v>
      </c>
      <c r="H226" s="324">
        <v>5.7581573896353169E-3</v>
      </c>
      <c r="I226" s="201">
        <v>11</v>
      </c>
      <c r="J226" s="324">
        <v>1.055662188099808E-2</v>
      </c>
      <c r="K226" s="201">
        <v>1024</v>
      </c>
      <c r="L226" s="324">
        <v>0.98272552783109401</v>
      </c>
      <c r="M226" s="201">
        <v>34</v>
      </c>
      <c r="N226" s="201">
        <v>9</v>
      </c>
      <c r="O226" s="324">
        <v>0.26470588235294118</v>
      </c>
      <c r="P226" s="201">
        <v>0</v>
      </c>
      <c r="Q226" s="324">
        <v>0</v>
      </c>
      <c r="R226" s="201">
        <v>0</v>
      </c>
      <c r="S226" s="324">
        <v>0</v>
      </c>
      <c r="T226" s="201">
        <v>9</v>
      </c>
      <c r="U226" s="324">
        <v>1</v>
      </c>
      <c r="V226" s="201">
        <v>1211</v>
      </c>
      <c r="W226" s="201">
        <v>1003</v>
      </c>
      <c r="X226" s="324">
        <v>0.82824112303881092</v>
      </c>
      <c r="Y226" s="201">
        <v>6</v>
      </c>
      <c r="Z226" s="324">
        <v>5.9820538384845467E-3</v>
      </c>
      <c r="AA226" s="201">
        <v>11</v>
      </c>
      <c r="AB226" s="324">
        <v>1.0967098703888335E-2</v>
      </c>
      <c r="AC226" s="201">
        <v>985</v>
      </c>
      <c r="AD226" s="324">
        <v>0.98205383848454642</v>
      </c>
    </row>
    <row r="227" spans="3:30" x14ac:dyDescent="0.3">
      <c r="C227" s="186" t="s">
        <v>1348</v>
      </c>
      <c r="D227" s="201">
        <v>1090</v>
      </c>
      <c r="E227" s="201">
        <v>908</v>
      </c>
      <c r="F227" s="324">
        <v>0.83302752293577986</v>
      </c>
      <c r="G227" s="201">
        <v>4</v>
      </c>
      <c r="H227" s="324">
        <v>4.4052863436123352E-3</v>
      </c>
      <c r="I227" s="201">
        <v>5</v>
      </c>
      <c r="J227" s="324">
        <v>5.5066079295154188E-3</v>
      </c>
      <c r="K227" s="201">
        <v>898</v>
      </c>
      <c r="L227" s="324">
        <v>0.98898678414096919</v>
      </c>
      <c r="M227" s="201">
        <v>21</v>
      </c>
      <c r="N227" s="201">
        <v>7</v>
      </c>
      <c r="O227" s="324">
        <v>0.33333333333333331</v>
      </c>
      <c r="P227" s="201">
        <v>0</v>
      </c>
      <c r="Q227" s="324">
        <v>0</v>
      </c>
      <c r="R227" s="201">
        <v>0</v>
      </c>
      <c r="S227" s="324">
        <v>0</v>
      </c>
      <c r="T227" s="201">
        <v>7</v>
      </c>
      <c r="U227" s="324">
        <v>1</v>
      </c>
      <c r="V227" s="201">
        <v>1060</v>
      </c>
      <c r="W227" s="201">
        <v>894</v>
      </c>
      <c r="X227" s="324">
        <v>0.84339622641509437</v>
      </c>
      <c r="Y227" s="201">
        <v>4</v>
      </c>
      <c r="Z227" s="324">
        <v>4.4742729306487695E-3</v>
      </c>
      <c r="AA227" s="201">
        <v>5</v>
      </c>
      <c r="AB227" s="324">
        <v>5.5928411633109623E-3</v>
      </c>
      <c r="AC227" s="201">
        <v>884</v>
      </c>
      <c r="AD227" s="324">
        <v>0.98881431767337813</v>
      </c>
    </row>
    <row r="228" spans="3:30" x14ac:dyDescent="0.3">
      <c r="C228" s="186" t="s">
        <v>1349</v>
      </c>
      <c r="D228" s="201">
        <v>1496</v>
      </c>
      <c r="E228" s="201">
        <v>1252</v>
      </c>
      <c r="F228" s="324">
        <v>0.83689839572192515</v>
      </c>
      <c r="G228" s="201">
        <v>4</v>
      </c>
      <c r="H228" s="324">
        <v>3.1948881789137379E-3</v>
      </c>
      <c r="I228" s="201">
        <v>19</v>
      </c>
      <c r="J228" s="324">
        <v>1.5175718849840255E-2</v>
      </c>
      <c r="K228" s="201">
        <v>1227</v>
      </c>
      <c r="L228" s="324">
        <v>0.98003194888178913</v>
      </c>
      <c r="M228" s="201">
        <v>51</v>
      </c>
      <c r="N228" s="201">
        <v>32</v>
      </c>
      <c r="O228" s="324">
        <v>0.62745098039215685</v>
      </c>
      <c r="P228" s="201">
        <v>0</v>
      </c>
      <c r="Q228" s="324">
        <v>0</v>
      </c>
      <c r="R228" s="201">
        <v>2</v>
      </c>
      <c r="S228" s="324">
        <v>6.25E-2</v>
      </c>
      <c r="T228" s="201">
        <v>30</v>
      </c>
      <c r="U228" s="324">
        <v>0.9375</v>
      </c>
      <c r="V228" s="201">
        <v>1432</v>
      </c>
      <c r="W228" s="201">
        <v>1209</v>
      </c>
      <c r="X228" s="324">
        <v>0.84427374301675973</v>
      </c>
      <c r="Y228" s="201">
        <v>4</v>
      </c>
      <c r="Z228" s="324">
        <v>3.3085194375516956E-3</v>
      </c>
      <c r="AA228" s="201">
        <v>17</v>
      </c>
      <c r="AB228" s="324">
        <v>1.4061207609594707E-2</v>
      </c>
      <c r="AC228" s="201">
        <v>1186</v>
      </c>
      <c r="AD228" s="324">
        <v>0.98097601323407779</v>
      </c>
    </row>
    <row r="229" spans="3:30" x14ac:dyDescent="0.3">
      <c r="C229" s="185" t="s">
        <v>135</v>
      </c>
      <c r="D229" s="201">
        <v>2721</v>
      </c>
      <c r="E229" s="201">
        <v>1822</v>
      </c>
      <c r="F229" s="324">
        <v>0.66960676221977211</v>
      </c>
      <c r="G229" s="201">
        <v>10</v>
      </c>
      <c r="H229" s="324">
        <v>5.4884742041712408E-3</v>
      </c>
      <c r="I229" s="201">
        <v>40</v>
      </c>
      <c r="J229" s="324">
        <v>2.1953896816684963E-2</v>
      </c>
      <c r="K229" s="201">
        <v>1768</v>
      </c>
      <c r="L229" s="324">
        <v>0.97036223929747534</v>
      </c>
      <c r="M229" s="201">
        <v>75</v>
      </c>
      <c r="N229" s="201">
        <v>33</v>
      </c>
      <c r="O229" s="324">
        <v>0.44</v>
      </c>
      <c r="P229" s="201">
        <v>0</v>
      </c>
      <c r="Q229" s="324">
        <v>0</v>
      </c>
      <c r="R229" s="201">
        <v>0</v>
      </c>
      <c r="S229" s="324">
        <v>0</v>
      </c>
      <c r="T229" s="201">
        <v>33</v>
      </c>
      <c r="U229" s="324">
        <v>1</v>
      </c>
      <c r="V229" s="201">
        <v>2630</v>
      </c>
      <c r="W229" s="201">
        <v>1783</v>
      </c>
      <c r="X229" s="324">
        <v>0.67794676806083654</v>
      </c>
      <c r="Y229" s="201">
        <v>9</v>
      </c>
      <c r="Z229" s="324">
        <v>5.0476724621424567E-3</v>
      </c>
      <c r="AA229" s="201">
        <v>40</v>
      </c>
      <c r="AB229" s="324">
        <v>2.2434099831744252E-2</v>
      </c>
      <c r="AC229" s="201">
        <v>1730</v>
      </c>
      <c r="AD229" s="324">
        <v>0.97027481772293889</v>
      </c>
    </row>
    <row r="230" spans="3:30" x14ac:dyDescent="0.3">
      <c r="C230" s="186" t="s">
        <v>1350</v>
      </c>
      <c r="D230" s="201">
        <v>1088</v>
      </c>
      <c r="E230" s="201">
        <v>652</v>
      </c>
      <c r="F230" s="324">
        <v>0.59926470588235292</v>
      </c>
      <c r="G230" s="201">
        <v>4</v>
      </c>
      <c r="H230" s="324">
        <v>6.1349693251533744E-3</v>
      </c>
      <c r="I230" s="201">
        <v>17</v>
      </c>
      <c r="J230" s="324">
        <v>2.6073619631901839E-2</v>
      </c>
      <c r="K230" s="201">
        <v>628</v>
      </c>
      <c r="L230" s="324">
        <v>0.96319018404907975</v>
      </c>
      <c r="M230" s="201">
        <v>36</v>
      </c>
      <c r="N230" s="201">
        <v>11</v>
      </c>
      <c r="O230" s="324">
        <v>0.30555555555555558</v>
      </c>
      <c r="P230" s="201">
        <v>0</v>
      </c>
      <c r="Q230" s="324">
        <v>0</v>
      </c>
      <c r="R230" s="201">
        <v>0</v>
      </c>
      <c r="S230" s="324">
        <v>0</v>
      </c>
      <c r="T230" s="201">
        <v>11</v>
      </c>
      <c r="U230" s="324">
        <v>1</v>
      </c>
      <c r="V230" s="201">
        <v>1049</v>
      </c>
      <c r="W230" s="201">
        <v>641</v>
      </c>
      <c r="X230" s="324">
        <v>0.61105815061963775</v>
      </c>
      <c r="Y230" s="201">
        <v>4</v>
      </c>
      <c r="Z230" s="324">
        <v>6.2402496099843996E-3</v>
      </c>
      <c r="AA230" s="201">
        <v>17</v>
      </c>
      <c r="AB230" s="324">
        <v>2.6521060842433698E-2</v>
      </c>
      <c r="AC230" s="201">
        <v>617</v>
      </c>
      <c r="AD230" s="324">
        <v>0.96255850234009366</v>
      </c>
    </row>
    <row r="231" spans="3:30" x14ac:dyDescent="0.3">
      <c r="C231" s="186" t="s">
        <v>1351</v>
      </c>
      <c r="D231" s="201">
        <v>240</v>
      </c>
      <c r="E231" s="201">
        <v>106</v>
      </c>
      <c r="F231" s="324">
        <v>0.44166666666666665</v>
      </c>
      <c r="G231" s="201">
        <v>0</v>
      </c>
      <c r="H231" s="324">
        <v>0</v>
      </c>
      <c r="I231" s="201">
        <v>4</v>
      </c>
      <c r="J231" s="324">
        <v>3.7735849056603772E-2</v>
      </c>
      <c r="K231" s="201">
        <v>101</v>
      </c>
      <c r="L231" s="324">
        <v>0.95283018867924529</v>
      </c>
      <c r="M231" s="201">
        <v>6</v>
      </c>
      <c r="N231" s="201">
        <v>2</v>
      </c>
      <c r="O231" s="324">
        <v>0.33333333333333331</v>
      </c>
      <c r="P231" s="201">
        <v>0</v>
      </c>
      <c r="Q231" s="324">
        <v>0</v>
      </c>
      <c r="R231" s="201">
        <v>0</v>
      </c>
      <c r="S231" s="324">
        <v>0</v>
      </c>
      <c r="T231" s="201">
        <v>2</v>
      </c>
      <c r="U231" s="324">
        <v>1</v>
      </c>
      <c r="V231" s="201">
        <v>232</v>
      </c>
      <c r="W231" s="201">
        <v>104</v>
      </c>
      <c r="X231" s="324">
        <v>0.44827586206896552</v>
      </c>
      <c r="Y231" s="201">
        <v>0</v>
      </c>
      <c r="Z231" s="324">
        <v>0</v>
      </c>
      <c r="AA231" s="201">
        <v>4</v>
      </c>
      <c r="AB231" s="324">
        <v>3.8461538461538464E-2</v>
      </c>
      <c r="AC231" s="201">
        <v>99</v>
      </c>
      <c r="AD231" s="324">
        <v>0.95192307692307687</v>
      </c>
    </row>
    <row r="232" spans="3:30" x14ac:dyDescent="0.3">
      <c r="C232" s="186" t="s">
        <v>1352</v>
      </c>
      <c r="D232" s="201">
        <v>1393</v>
      </c>
      <c r="E232" s="201">
        <v>1064</v>
      </c>
      <c r="F232" s="324">
        <v>0.76381909547738691</v>
      </c>
      <c r="G232" s="201">
        <v>6</v>
      </c>
      <c r="H232" s="324">
        <v>5.6390977443609019E-3</v>
      </c>
      <c r="I232" s="201">
        <v>19</v>
      </c>
      <c r="J232" s="324">
        <v>1.7857142857142856E-2</v>
      </c>
      <c r="K232" s="201">
        <v>1039</v>
      </c>
      <c r="L232" s="324">
        <v>0.97650375939849621</v>
      </c>
      <c r="M232" s="201">
        <v>33</v>
      </c>
      <c r="N232" s="201">
        <v>20</v>
      </c>
      <c r="O232" s="324">
        <v>0.60606060606060608</v>
      </c>
      <c r="P232" s="201">
        <v>0</v>
      </c>
      <c r="Q232" s="324">
        <v>0</v>
      </c>
      <c r="R232" s="201">
        <v>0</v>
      </c>
      <c r="S232" s="324">
        <v>0</v>
      </c>
      <c r="T232" s="201">
        <v>20</v>
      </c>
      <c r="U232" s="324">
        <v>1</v>
      </c>
      <c r="V232" s="201">
        <v>1349</v>
      </c>
      <c r="W232" s="201">
        <v>1038</v>
      </c>
      <c r="X232" s="324">
        <v>0.7694588584136397</v>
      </c>
      <c r="Y232" s="201">
        <v>5</v>
      </c>
      <c r="Z232" s="324">
        <v>4.8169556840077067E-3</v>
      </c>
      <c r="AA232" s="201">
        <v>19</v>
      </c>
      <c r="AB232" s="324">
        <v>1.8304431599229287E-2</v>
      </c>
      <c r="AC232" s="201">
        <v>1014</v>
      </c>
      <c r="AD232" s="324">
        <v>0.97687861271676302</v>
      </c>
    </row>
    <row r="233" spans="3:30" x14ac:dyDescent="0.3">
      <c r="C233" s="185" t="s">
        <v>185</v>
      </c>
      <c r="D233" s="201">
        <v>4184</v>
      </c>
      <c r="E233" s="201">
        <v>2926</v>
      </c>
      <c r="F233" s="324">
        <v>0.69933078393881454</v>
      </c>
      <c r="G233" s="201">
        <v>24</v>
      </c>
      <c r="H233" s="324">
        <v>8.2023239917976762E-3</v>
      </c>
      <c r="I233" s="201">
        <v>73</v>
      </c>
      <c r="J233" s="324">
        <v>2.4948735475051265E-2</v>
      </c>
      <c r="K233" s="201">
        <v>2820</v>
      </c>
      <c r="L233" s="324">
        <v>0.96377306903622695</v>
      </c>
      <c r="M233" s="201">
        <v>164</v>
      </c>
      <c r="N233" s="201">
        <v>75</v>
      </c>
      <c r="O233" s="324">
        <v>0.45731707317073172</v>
      </c>
      <c r="P233" s="201">
        <v>3</v>
      </c>
      <c r="Q233" s="324">
        <v>0.04</v>
      </c>
      <c r="R233" s="201">
        <v>1</v>
      </c>
      <c r="S233" s="324">
        <v>1.3333333333333334E-2</v>
      </c>
      <c r="T233" s="201">
        <v>71</v>
      </c>
      <c r="U233" s="324">
        <v>0.94666666666666666</v>
      </c>
      <c r="V233" s="201">
        <v>3972</v>
      </c>
      <c r="W233" s="201">
        <v>2828</v>
      </c>
      <c r="X233" s="324">
        <v>0.71198388721047334</v>
      </c>
      <c r="Y233" s="201">
        <v>21</v>
      </c>
      <c r="Z233" s="324">
        <v>7.4257425742574254E-3</v>
      </c>
      <c r="AA233" s="201">
        <v>72</v>
      </c>
      <c r="AB233" s="324">
        <v>2.5459688826025461E-2</v>
      </c>
      <c r="AC233" s="201">
        <v>2726</v>
      </c>
      <c r="AD233" s="324">
        <v>0.96393210749646396</v>
      </c>
    </row>
    <row r="234" spans="3:30" x14ac:dyDescent="0.3">
      <c r="C234" s="186" t="s">
        <v>1353</v>
      </c>
      <c r="D234" s="201">
        <v>452</v>
      </c>
      <c r="E234" s="201">
        <v>354</v>
      </c>
      <c r="F234" s="324">
        <v>0.7831858407079646</v>
      </c>
      <c r="G234" s="201">
        <v>0</v>
      </c>
      <c r="H234" s="324">
        <v>0</v>
      </c>
      <c r="I234" s="201">
        <v>4</v>
      </c>
      <c r="J234" s="324">
        <v>1.1299435028248588E-2</v>
      </c>
      <c r="K234" s="201">
        <v>347</v>
      </c>
      <c r="L234" s="324">
        <v>0.98022598870056499</v>
      </c>
      <c r="M234" s="201">
        <v>13</v>
      </c>
      <c r="N234" s="201">
        <v>3</v>
      </c>
      <c r="O234" s="324">
        <v>0.23076923076923078</v>
      </c>
      <c r="P234" s="201">
        <v>0</v>
      </c>
      <c r="Q234" s="324">
        <v>0</v>
      </c>
      <c r="R234" s="201">
        <v>0</v>
      </c>
      <c r="S234" s="324">
        <v>0</v>
      </c>
      <c r="T234" s="201">
        <v>3</v>
      </c>
      <c r="U234" s="324">
        <v>1</v>
      </c>
      <c r="V234" s="201">
        <v>432</v>
      </c>
      <c r="W234" s="201">
        <v>347</v>
      </c>
      <c r="X234" s="324">
        <v>0.8032407407407407</v>
      </c>
      <c r="Y234" s="201">
        <v>0</v>
      </c>
      <c r="Z234" s="324">
        <v>0</v>
      </c>
      <c r="AA234" s="201">
        <v>4</v>
      </c>
      <c r="AB234" s="324">
        <v>1.1527377521613832E-2</v>
      </c>
      <c r="AC234" s="201">
        <v>340</v>
      </c>
      <c r="AD234" s="324">
        <v>0.97982708933717577</v>
      </c>
    </row>
    <row r="235" spans="3:30" x14ac:dyDescent="0.3">
      <c r="C235" s="186" t="s">
        <v>1354</v>
      </c>
      <c r="D235" s="201">
        <v>836</v>
      </c>
      <c r="E235" s="201">
        <v>511</v>
      </c>
      <c r="F235" s="324">
        <v>0.61124401913875603</v>
      </c>
      <c r="G235" s="201">
        <v>10</v>
      </c>
      <c r="H235" s="324">
        <v>1.9569471624266144E-2</v>
      </c>
      <c r="I235" s="201">
        <v>11</v>
      </c>
      <c r="J235" s="324">
        <v>2.1526418786692758E-2</v>
      </c>
      <c r="K235" s="201">
        <v>488</v>
      </c>
      <c r="L235" s="324">
        <v>0.95499021526418781</v>
      </c>
      <c r="M235" s="201">
        <v>31</v>
      </c>
      <c r="N235" s="201">
        <v>7</v>
      </c>
      <c r="O235" s="324">
        <v>0.22580645161290322</v>
      </c>
      <c r="P235" s="201">
        <v>0</v>
      </c>
      <c r="Q235" s="324">
        <v>0</v>
      </c>
      <c r="R235" s="201">
        <v>0</v>
      </c>
      <c r="S235" s="324">
        <v>0</v>
      </c>
      <c r="T235" s="201">
        <v>7</v>
      </c>
      <c r="U235" s="324">
        <v>1</v>
      </c>
      <c r="V235" s="201">
        <v>798</v>
      </c>
      <c r="W235" s="201">
        <v>500</v>
      </c>
      <c r="X235" s="324">
        <v>0.62656641604010022</v>
      </c>
      <c r="Y235" s="201">
        <v>10</v>
      </c>
      <c r="Z235" s="324">
        <v>0.02</v>
      </c>
      <c r="AA235" s="201">
        <v>11</v>
      </c>
      <c r="AB235" s="324">
        <v>2.1999999999999999E-2</v>
      </c>
      <c r="AC235" s="201">
        <v>477</v>
      </c>
      <c r="AD235" s="324">
        <v>0.95399999999999996</v>
      </c>
    </row>
    <row r="236" spans="3:30" x14ac:dyDescent="0.3">
      <c r="C236" s="186" t="s">
        <v>1355</v>
      </c>
      <c r="D236" s="201">
        <v>677</v>
      </c>
      <c r="E236" s="201">
        <v>611</v>
      </c>
      <c r="F236" s="324">
        <v>0.9025110782865583</v>
      </c>
      <c r="G236" s="201">
        <v>6</v>
      </c>
      <c r="H236" s="324">
        <v>9.8199672667757774E-3</v>
      </c>
      <c r="I236" s="201">
        <v>21</v>
      </c>
      <c r="J236" s="324">
        <v>3.4369885433715219E-2</v>
      </c>
      <c r="K236" s="201">
        <v>584</v>
      </c>
      <c r="L236" s="324">
        <v>0.95581014729950897</v>
      </c>
      <c r="M236" s="201">
        <v>20</v>
      </c>
      <c r="N236" s="201">
        <v>15</v>
      </c>
      <c r="O236" s="324">
        <v>0.75</v>
      </c>
      <c r="P236" s="201">
        <v>2</v>
      </c>
      <c r="Q236" s="324">
        <v>0.13333333333333333</v>
      </c>
      <c r="R236" s="201">
        <v>0</v>
      </c>
      <c r="S236" s="324">
        <v>0</v>
      </c>
      <c r="T236" s="201">
        <v>13</v>
      </c>
      <c r="U236" s="324">
        <v>0.8666666666666667</v>
      </c>
      <c r="V236" s="201">
        <v>656</v>
      </c>
      <c r="W236" s="201">
        <v>595</v>
      </c>
      <c r="X236" s="324">
        <v>0.90701219512195119</v>
      </c>
      <c r="Y236" s="201">
        <v>4</v>
      </c>
      <c r="Z236" s="324">
        <v>6.7226890756302525E-3</v>
      </c>
      <c r="AA236" s="201">
        <v>21</v>
      </c>
      <c r="AB236" s="324">
        <v>3.5294117647058823E-2</v>
      </c>
      <c r="AC236" s="201">
        <v>570</v>
      </c>
      <c r="AD236" s="324">
        <v>0.95798319327731096</v>
      </c>
    </row>
    <row r="237" spans="3:30" x14ac:dyDescent="0.3">
      <c r="C237" s="186" t="s">
        <v>1356</v>
      </c>
      <c r="D237" s="201">
        <v>655</v>
      </c>
      <c r="E237" s="201">
        <v>502</v>
      </c>
      <c r="F237" s="324">
        <v>0.76641221374045798</v>
      </c>
      <c r="G237" s="201">
        <v>1</v>
      </c>
      <c r="H237" s="324">
        <v>1.9920318725099601E-3</v>
      </c>
      <c r="I237" s="201">
        <v>11</v>
      </c>
      <c r="J237" s="324">
        <v>2.1912350597609563E-2</v>
      </c>
      <c r="K237" s="201">
        <v>490</v>
      </c>
      <c r="L237" s="324">
        <v>0.9760956175298805</v>
      </c>
      <c r="M237" s="201">
        <v>32</v>
      </c>
      <c r="N237" s="201">
        <v>16</v>
      </c>
      <c r="O237" s="324">
        <v>0.5</v>
      </c>
      <c r="P237" s="201">
        <v>0</v>
      </c>
      <c r="Q237" s="324">
        <v>0</v>
      </c>
      <c r="R237" s="201">
        <v>0</v>
      </c>
      <c r="S237" s="324">
        <v>0</v>
      </c>
      <c r="T237" s="201">
        <v>16</v>
      </c>
      <c r="U237" s="324">
        <v>1</v>
      </c>
      <c r="V237" s="201">
        <v>612</v>
      </c>
      <c r="W237" s="201">
        <v>482</v>
      </c>
      <c r="X237" s="324">
        <v>0.78758169934640521</v>
      </c>
      <c r="Y237" s="201">
        <v>1</v>
      </c>
      <c r="Z237" s="324">
        <v>2.0746887966804979E-3</v>
      </c>
      <c r="AA237" s="201">
        <v>11</v>
      </c>
      <c r="AB237" s="324">
        <v>2.2821576763485476E-2</v>
      </c>
      <c r="AC237" s="201">
        <v>470</v>
      </c>
      <c r="AD237" s="324">
        <v>0.975103734439834</v>
      </c>
    </row>
    <row r="238" spans="3:30" x14ac:dyDescent="0.3">
      <c r="C238" s="186" t="s">
        <v>1357</v>
      </c>
      <c r="D238" s="201">
        <v>444</v>
      </c>
      <c r="E238" s="201">
        <v>377</v>
      </c>
      <c r="F238" s="324">
        <v>0.84909909909909909</v>
      </c>
      <c r="G238" s="201">
        <v>2</v>
      </c>
      <c r="H238" s="324">
        <v>5.3050397877984082E-3</v>
      </c>
      <c r="I238" s="201">
        <v>19</v>
      </c>
      <c r="J238" s="324">
        <v>5.0397877984084884E-2</v>
      </c>
      <c r="K238" s="201">
        <v>355</v>
      </c>
      <c r="L238" s="324">
        <v>0.94164456233421756</v>
      </c>
      <c r="M238" s="201">
        <v>10</v>
      </c>
      <c r="N238" s="201">
        <v>9</v>
      </c>
      <c r="O238" s="324">
        <v>0.9</v>
      </c>
      <c r="P238" s="201">
        <v>0</v>
      </c>
      <c r="Q238" s="324">
        <v>0</v>
      </c>
      <c r="R238" s="201">
        <v>0</v>
      </c>
      <c r="S238" s="324">
        <v>0</v>
      </c>
      <c r="T238" s="201">
        <v>9</v>
      </c>
      <c r="U238" s="324">
        <v>1</v>
      </c>
      <c r="V238" s="201">
        <v>423</v>
      </c>
      <c r="W238" s="201">
        <v>364</v>
      </c>
      <c r="X238" s="324">
        <v>0.86052009456264777</v>
      </c>
      <c r="Y238" s="201">
        <v>2</v>
      </c>
      <c r="Z238" s="324">
        <v>5.4945054945054949E-3</v>
      </c>
      <c r="AA238" s="201">
        <v>19</v>
      </c>
      <c r="AB238" s="324">
        <v>5.21978021978022E-2</v>
      </c>
      <c r="AC238" s="201">
        <v>342</v>
      </c>
      <c r="AD238" s="324">
        <v>0.93956043956043955</v>
      </c>
    </row>
    <row r="239" spans="3:30" x14ac:dyDescent="0.3">
      <c r="C239" s="186" t="s">
        <v>1358</v>
      </c>
      <c r="D239" s="201">
        <v>443</v>
      </c>
      <c r="E239" s="201">
        <v>296</v>
      </c>
      <c r="F239" s="324">
        <v>0.6681715575620768</v>
      </c>
      <c r="G239" s="201">
        <v>1</v>
      </c>
      <c r="H239" s="324">
        <v>3.3783783783783786E-3</v>
      </c>
      <c r="I239" s="201">
        <v>4</v>
      </c>
      <c r="J239" s="324">
        <v>1.3513513513513514E-2</v>
      </c>
      <c r="K239" s="201">
        <v>289</v>
      </c>
      <c r="L239" s="324">
        <v>0.97635135135135132</v>
      </c>
      <c r="M239" s="201">
        <v>21</v>
      </c>
      <c r="N239" s="201">
        <v>12</v>
      </c>
      <c r="O239" s="324">
        <v>0.5714285714285714</v>
      </c>
      <c r="P239" s="201">
        <v>0</v>
      </c>
      <c r="Q239" s="324">
        <v>0</v>
      </c>
      <c r="R239" s="201">
        <v>0</v>
      </c>
      <c r="S239" s="324">
        <v>0</v>
      </c>
      <c r="T239" s="201">
        <v>12</v>
      </c>
      <c r="U239" s="324">
        <v>1</v>
      </c>
      <c r="V239" s="201">
        <v>419</v>
      </c>
      <c r="W239" s="201">
        <v>282</v>
      </c>
      <c r="X239" s="324">
        <v>0.67303102625298328</v>
      </c>
      <c r="Y239" s="201">
        <v>1</v>
      </c>
      <c r="Z239" s="324">
        <v>3.5460992907801418E-3</v>
      </c>
      <c r="AA239" s="201">
        <v>4</v>
      </c>
      <c r="AB239" s="324">
        <v>1.4184397163120567E-2</v>
      </c>
      <c r="AC239" s="201">
        <v>275</v>
      </c>
      <c r="AD239" s="324">
        <v>0.97517730496453903</v>
      </c>
    </row>
    <row r="240" spans="3:30" x14ac:dyDescent="0.3">
      <c r="C240" s="186" t="s">
        <v>1359</v>
      </c>
      <c r="D240" s="201">
        <v>677</v>
      </c>
      <c r="E240" s="201">
        <v>275</v>
      </c>
      <c r="F240" s="324">
        <v>0.40620384047267355</v>
      </c>
      <c r="G240" s="201">
        <v>4</v>
      </c>
      <c r="H240" s="324">
        <v>1.4545454545454545E-2</v>
      </c>
      <c r="I240" s="201">
        <v>3</v>
      </c>
      <c r="J240" s="324">
        <v>1.090909090909091E-2</v>
      </c>
      <c r="K240" s="201">
        <v>267</v>
      </c>
      <c r="L240" s="324">
        <v>0.97090909090909094</v>
      </c>
      <c r="M240" s="201">
        <v>37</v>
      </c>
      <c r="N240" s="201">
        <v>13</v>
      </c>
      <c r="O240" s="324">
        <v>0.35135135135135137</v>
      </c>
      <c r="P240" s="201">
        <v>1</v>
      </c>
      <c r="Q240" s="324">
        <v>7.6923076923076927E-2</v>
      </c>
      <c r="R240" s="201">
        <v>1</v>
      </c>
      <c r="S240" s="324">
        <v>7.6923076923076927E-2</v>
      </c>
      <c r="T240" s="201">
        <v>11</v>
      </c>
      <c r="U240" s="324">
        <v>0.84615384615384615</v>
      </c>
      <c r="V240" s="201">
        <v>632</v>
      </c>
      <c r="W240" s="201">
        <v>258</v>
      </c>
      <c r="X240" s="324">
        <v>0.40822784810126583</v>
      </c>
      <c r="Y240" s="201">
        <v>3</v>
      </c>
      <c r="Z240" s="324">
        <v>1.1627906976744186E-2</v>
      </c>
      <c r="AA240" s="201">
        <v>2</v>
      </c>
      <c r="AB240" s="324">
        <v>7.7519379844961239E-3</v>
      </c>
      <c r="AC240" s="201">
        <v>252</v>
      </c>
      <c r="AD240" s="324">
        <v>0.97674418604651159</v>
      </c>
    </row>
    <row r="241" spans="3:30" x14ac:dyDescent="0.3">
      <c r="C241" s="185" t="s">
        <v>248</v>
      </c>
      <c r="D241" s="201">
        <v>3910</v>
      </c>
      <c r="E241" s="201">
        <v>2987</v>
      </c>
      <c r="F241" s="324">
        <v>0.76393861892583115</v>
      </c>
      <c r="G241" s="201">
        <v>41</v>
      </c>
      <c r="H241" s="324">
        <v>1.3726146635420154E-2</v>
      </c>
      <c r="I241" s="201">
        <v>88</v>
      </c>
      <c r="J241" s="324">
        <v>2.9460997656511549E-2</v>
      </c>
      <c r="K241" s="201">
        <v>2852</v>
      </c>
      <c r="L241" s="324">
        <v>0.95480415132239704</v>
      </c>
      <c r="M241" s="201">
        <v>257</v>
      </c>
      <c r="N241" s="201">
        <v>147</v>
      </c>
      <c r="O241" s="324">
        <v>0.57198443579766534</v>
      </c>
      <c r="P241" s="201">
        <v>2</v>
      </c>
      <c r="Q241" s="324">
        <v>1.3605442176870748E-2</v>
      </c>
      <c r="R241" s="201">
        <v>1</v>
      </c>
      <c r="S241" s="324">
        <v>6.8027210884353739E-3</v>
      </c>
      <c r="T241" s="201">
        <v>144</v>
      </c>
      <c r="U241" s="324">
        <v>0.97959183673469385</v>
      </c>
      <c r="V241" s="201">
        <v>3616</v>
      </c>
      <c r="W241" s="201">
        <v>2825</v>
      </c>
      <c r="X241" s="324">
        <v>0.78125</v>
      </c>
      <c r="Y241" s="201">
        <v>39</v>
      </c>
      <c r="Z241" s="324">
        <v>1.3805309734513275E-2</v>
      </c>
      <c r="AA241" s="201">
        <v>87</v>
      </c>
      <c r="AB241" s="324">
        <v>3.0796460176991152E-2</v>
      </c>
      <c r="AC241" s="201">
        <v>2693</v>
      </c>
      <c r="AD241" s="324">
        <v>0.95327433628318581</v>
      </c>
    </row>
    <row r="242" spans="3:30" x14ac:dyDescent="0.3">
      <c r="C242" s="186" t="s">
        <v>1361</v>
      </c>
      <c r="D242" s="201">
        <v>238</v>
      </c>
      <c r="E242" s="201">
        <v>212</v>
      </c>
      <c r="F242" s="324">
        <v>0.89075630252100846</v>
      </c>
      <c r="G242" s="201">
        <v>4</v>
      </c>
      <c r="H242" s="324">
        <v>1.8867924528301886E-2</v>
      </c>
      <c r="I242" s="201">
        <v>6</v>
      </c>
      <c r="J242" s="324">
        <v>2.8301886792452831E-2</v>
      </c>
      <c r="K242" s="201">
        <v>202</v>
      </c>
      <c r="L242" s="324">
        <v>0.95283018867924529</v>
      </c>
      <c r="M242" s="201">
        <v>8</v>
      </c>
      <c r="N242" s="201">
        <v>4</v>
      </c>
      <c r="O242" s="324">
        <v>0.5</v>
      </c>
      <c r="P242" s="201">
        <v>0</v>
      </c>
      <c r="Q242" s="324">
        <v>0</v>
      </c>
      <c r="R242" s="201">
        <v>0</v>
      </c>
      <c r="S242" s="324">
        <v>0</v>
      </c>
      <c r="T242" s="201">
        <v>4</v>
      </c>
      <c r="U242" s="324">
        <v>1</v>
      </c>
      <c r="V242" s="201">
        <v>230</v>
      </c>
      <c r="W242" s="201">
        <v>208</v>
      </c>
      <c r="X242" s="324">
        <v>0.90434782608695652</v>
      </c>
      <c r="Y242" s="201">
        <v>4</v>
      </c>
      <c r="Z242" s="324">
        <v>1.9230769230769232E-2</v>
      </c>
      <c r="AA242" s="201">
        <v>6</v>
      </c>
      <c r="AB242" s="324">
        <v>2.8846153846153848E-2</v>
      </c>
      <c r="AC242" s="201">
        <v>198</v>
      </c>
      <c r="AD242" s="324">
        <v>0.95192307692307687</v>
      </c>
    </row>
    <row r="243" spans="3:30" x14ac:dyDescent="0.3">
      <c r="C243" s="186" t="s">
        <v>1360</v>
      </c>
      <c r="D243" s="201">
        <v>888</v>
      </c>
      <c r="E243" s="201">
        <v>722</v>
      </c>
      <c r="F243" s="324">
        <v>0.81306306306306309</v>
      </c>
      <c r="G243" s="201">
        <v>5</v>
      </c>
      <c r="H243" s="324">
        <v>6.9252077562326868E-3</v>
      </c>
      <c r="I243" s="201">
        <v>17</v>
      </c>
      <c r="J243" s="324">
        <v>2.3545706371191136E-2</v>
      </c>
      <c r="K243" s="201">
        <v>699</v>
      </c>
      <c r="L243" s="324">
        <v>0.96814404432132961</v>
      </c>
      <c r="M243" s="201">
        <v>32</v>
      </c>
      <c r="N243" s="201">
        <v>17</v>
      </c>
      <c r="O243" s="324">
        <v>0.53125</v>
      </c>
      <c r="P243" s="201">
        <v>0</v>
      </c>
      <c r="Q243" s="324">
        <v>0</v>
      </c>
      <c r="R243" s="201">
        <v>0</v>
      </c>
      <c r="S243" s="324">
        <v>0</v>
      </c>
      <c r="T243" s="201">
        <v>17</v>
      </c>
      <c r="U243" s="324">
        <v>1</v>
      </c>
      <c r="V243" s="201">
        <v>845</v>
      </c>
      <c r="W243" s="201">
        <v>699</v>
      </c>
      <c r="X243" s="324">
        <v>0.82721893491124265</v>
      </c>
      <c r="Y243" s="201">
        <v>5</v>
      </c>
      <c r="Z243" s="324">
        <v>7.1530758226037196E-3</v>
      </c>
      <c r="AA243" s="201">
        <v>17</v>
      </c>
      <c r="AB243" s="324">
        <v>2.4320457796852647E-2</v>
      </c>
      <c r="AC243" s="201">
        <v>676</v>
      </c>
      <c r="AD243" s="324">
        <v>0.96709585121602293</v>
      </c>
    </row>
    <row r="244" spans="3:30" x14ac:dyDescent="0.3">
      <c r="C244" s="186" t="s">
        <v>1362</v>
      </c>
      <c r="D244" s="201">
        <v>231</v>
      </c>
      <c r="E244" s="201">
        <v>179</v>
      </c>
      <c r="F244" s="324">
        <v>0.77489177489177485</v>
      </c>
      <c r="G244" s="201">
        <v>3</v>
      </c>
      <c r="H244" s="324">
        <v>1.6759776536312849E-2</v>
      </c>
      <c r="I244" s="201">
        <v>1</v>
      </c>
      <c r="J244" s="324">
        <v>5.5865921787709499E-3</v>
      </c>
      <c r="K244" s="201">
        <v>174</v>
      </c>
      <c r="L244" s="324">
        <v>0.97206703910614523</v>
      </c>
      <c r="M244" s="201">
        <v>22</v>
      </c>
      <c r="N244" s="201">
        <v>16</v>
      </c>
      <c r="O244" s="324">
        <v>0.72727272727272729</v>
      </c>
      <c r="P244" s="201">
        <v>0</v>
      </c>
      <c r="Q244" s="324">
        <v>0</v>
      </c>
      <c r="R244" s="201">
        <v>0</v>
      </c>
      <c r="S244" s="324">
        <v>0</v>
      </c>
      <c r="T244" s="201">
        <v>16</v>
      </c>
      <c r="U244" s="324">
        <v>1</v>
      </c>
      <c r="V244" s="201">
        <v>207</v>
      </c>
      <c r="W244" s="201">
        <v>162</v>
      </c>
      <c r="X244" s="324">
        <v>0.78260869565217395</v>
      </c>
      <c r="Y244" s="201">
        <v>3</v>
      </c>
      <c r="Z244" s="324">
        <v>1.8518518518518517E-2</v>
      </c>
      <c r="AA244" s="201">
        <v>1</v>
      </c>
      <c r="AB244" s="324">
        <v>6.1728395061728392E-3</v>
      </c>
      <c r="AC244" s="201">
        <v>157</v>
      </c>
      <c r="AD244" s="324">
        <v>0.96913580246913578</v>
      </c>
    </row>
    <row r="245" spans="3:30" x14ac:dyDescent="0.3">
      <c r="C245" s="186" t="s">
        <v>1363</v>
      </c>
      <c r="D245" s="201">
        <v>255</v>
      </c>
      <c r="E245" s="201">
        <v>230</v>
      </c>
      <c r="F245" s="324">
        <v>0.90196078431372551</v>
      </c>
      <c r="G245" s="201">
        <v>2</v>
      </c>
      <c r="H245" s="324">
        <v>8.6956521739130436E-3</v>
      </c>
      <c r="I245" s="201">
        <v>3</v>
      </c>
      <c r="J245" s="324">
        <v>1.3043478260869565E-2</v>
      </c>
      <c r="K245" s="201">
        <v>225</v>
      </c>
      <c r="L245" s="324">
        <v>0.97826086956521741</v>
      </c>
      <c r="M245" s="201">
        <v>17</v>
      </c>
      <c r="N245" s="201">
        <v>11</v>
      </c>
      <c r="O245" s="324">
        <v>0.6470588235294118</v>
      </c>
      <c r="P245" s="201">
        <v>0</v>
      </c>
      <c r="Q245" s="324">
        <v>0</v>
      </c>
      <c r="R245" s="201">
        <v>0</v>
      </c>
      <c r="S245" s="324">
        <v>0</v>
      </c>
      <c r="T245" s="201">
        <v>11</v>
      </c>
      <c r="U245" s="324">
        <v>1</v>
      </c>
      <c r="V245" s="201">
        <v>238</v>
      </c>
      <c r="W245" s="201">
        <v>219</v>
      </c>
      <c r="X245" s="324">
        <v>0.92016806722689071</v>
      </c>
      <c r="Y245" s="201">
        <v>2</v>
      </c>
      <c r="Z245" s="324">
        <v>9.1324200913242004E-3</v>
      </c>
      <c r="AA245" s="201">
        <v>3</v>
      </c>
      <c r="AB245" s="324">
        <v>1.3698630136986301E-2</v>
      </c>
      <c r="AC245" s="201">
        <v>214</v>
      </c>
      <c r="AD245" s="324">
        <v>0.97716894977168944</v>
      </c>
    </row>
    <row r="246" spans="3:30" x14ac:dyDescent="0.3">
      <c r="C246" s="186" t="s">
        <v>1364</v>
      </c>
      <c r="D246" s="201">
        <v>313</v>
      </c>
      <c r="E246" s="201">
        <v>258</v>
      </c>
      <c r="F246" s="324">
        <v>0.82428115015974446</v>
      </c>
      <c r="G246" s="201">
        <v>0</v>
      </c>
      <c r="H246" s="324">
        <v>0</v>
      </c>
      <c r="I246" s="201">
        <v>8</v>
      </c>
      <c r="J246" s="324">
        <v>3.1007751937984496E-2</v>
      </c>
      <c r="K246" s="201">
        <v>250</v>
      </c>
      <c r="L246" s="324">
        <v>0.96899224806201545</v>
      </c>
      <c r="M246" s="201">
        <v>20</v>
      </c>
      <c r="N246" s="201">
        <v>12</v>
      </c>
      <c r="O246" s="324">
        <v>0.6</v>
      </c>
      <c r="P246" s="201">
        <v>0</v>
      </c>
      <c r="Q246" s="324">
        <v>0</v>
      </c>
      <c r="R246" s="201">
        <v>0</v>
      </c>
      <c r="S246" s="324">
        <v>0</v>
      </c>
      <c r="T246" s="201">
        <v>12</v>
      </c>
      <c r="U246" s="324">
        <v>1</v>
      </c>
      <c r="V246" s="201">
        <v>290</v>
      </c>
      <c r="W246" s="201">
        <v>243</v>
      </c>
      <c r="X246" s="324">
        <v>0.83793103448275863</v>
      </c>
      <c r="Y246" s="201">
        <v>0</v>
      </c>
      <c r="Z246" s="324">
        <v>0</v>
      </c>
      <c r="AA246" s="201">
        <v>8</v>
      </c>
      <c r="AB246" s="324">
        <v>3.292181069958848E-2</v>
      </c>
      <c r="AC246" s="201">
        <v>235</v>
      </c>
      <c r="AD246" s="324">
        <v>0.96707818930041156</v>
      </c>
    </row>
    <row r="247" spans="3:30" x14ac:dyDescent="0.3">
      <c r="C247" s="186" t="s">
        <v>1365</v>
      </c>
      <c r="D247" s="201">
        <v>481</v>
      </c>
      <c r="E247" s="201">
        <v>393</v>
      </c>
      <c r="F247" s="324">
        <v>0.81704781704781704</v>
      </c>
      <c r="G247" s="201">
        <v>7</v>
      </c>
      <c r="H247" s="324">
        <v>1.7811704834605598E-2</v>
      </c>
      <c r="I247" s="201">
        <v>11</v>
      </c>
      <c r="J247" s="324">
        <v>2.7989821882951654E-2</v>
      </c>
      <c r="K247" s="201">
        <v>373</v>
      </c>
      <c r="L247" s="324">
        <v>0.94910941475826971</v>
      </c>
      <c r="M247" s="201">
        <v>32</v>
      </c>
      <c r="N247" s="201">
        <v>23</v>
      </c>
      <c r="O247" s="324">
        <v>0.71875</v>
      </c>
      <c r="P247" s="201">
        <v>1</v>
      </c>
      <c r="Q247" s="324">
        <v>4.3478260869565216E-2</v>
      </c>
      <c r="R247" s="201">
        <v>0</v>
      </c>
      <c r="S247" s="324">
        <v>0</v>
      </c>
      <c r="T247" s="201">
        <v>22</v>
      </c>
      <c r="U247" s="324">
        <v>0.95652173913043481</v>
      </c>
      <c r="V247" s="201">
        <v>446</v>
      </c>
      <c r="W247" s="201">
        <v>369</v>
      </c>
      <c r="X247" s="324">
        <v>0.82735426008968604</v>
      </c>
      <c r="Y247" s="201">
        <v>6</v>
      </c>
      <c r="Z247" s="324">
        <v>1.6260162601626018E-2</v>
      </c>
      <c r="AA247" s="201">
        <v>11</v>
      </c>
      <c r="AB247" s="324">
        <v>2.9810298102981029E-2</v>
      </c>
      <c r="AC247" s="201">
        <v>350</v>
      </c>
      <c r="AD247" s="324">
        <v>0.948509485094851</v>
      </c>
    </row>
    <row r="248" spans="3:30" x14ac:dyDescent="0.3">
      <c r="C248" s="186" t="s">
        <v>1366</v>
      </c>
      <c r="D248" s="201">
        <v>296</v>
      </c>
      <c r="E248" s="201">
        <v>221</v>
      </c>
      <c r="F248" s="324">
        <v>0.7466216216216216</v>
      </c>
      <c r="G248" s="201">
        <v>4</v>
      </c>
      <c r="H248" s="324">
        <v>1.8099547511312219E-2</v>
      </c>
      <c r="I248" s="201">
        <v>4</v>
      </c>
      <c r="J248" s="324">
        <v>1.8099547511312219E-2</v>
      </c>
      <c r="K248" s="201">
        <v>212</v>
      </c>
      <c r="L248" s="324">
        <v>0.95927601809954754</v>
      </c>
      <c r="M248" s="201">
        <v>31</v>
      </c>
      <c r="N248" s="201">
        <v>24</v>
      </c>
      <c r="O248" s="324">
        <v>0.77419354838709675</v>
      </c>
      <c r="P248" s="201">
        <v>1</v>
      </c>
      <c r="Q248" s="324">
        <v>4.1666666666666664E-2</v>
      </c>
      <c r="R248" s="201">
        <v>0</v>
      </c>
      <c r="S248" s="324">
        <v>0</v>
      </c>
      <c r="T248" s="201">
        <v>23</v>
      </c>
      <c r="U248" s="324">
        <v>0.95833333333333337</v>
      </c>
      <c r="V248" s="201">
        <v>263</v>
      </c>
      <c r="W248" s="201">
        <v>197</v>
      </c>
      <c r="X248" s="324">
        <v>0.74904942965779464</v>
      </c>
      <c r="Y248" s="201">
        <v>3</v>
      </c>
      <c r="Z248" s="324">
        <v>1.5228426395939087E-2</v>
      </c>
      <c r="AA248" s="201">
        <v>4</v>
      </c>
      <c r="AB248" s="324">
        <v>2.030456852791878E-2</v>
      </c>
      <c r="AC248" s="201">
        <v>189</v>
      </c>
      <c r="AD248" s="324">
        <v>0.95939086294416243</v>
      </c>
    </row>
    <row r="249" spans="3:30" x14ac:dyDescent="0.3">
      <c r="C249" s="186" t="s">
        <v>1367</v>
      </c>
      <c r="D249" s="201">
        <v>356</v>
      </c>
      <c r="E249" s="201">
        <v>273</v>
      </c>
      <c r="F249" s="324">
        <v>0.7668539325842697</v>
      </c>
      <c r="G249" s="201">
        <v>6</v>
      </c>
      <c r="H249" s="324">
        <v>2.197802197802198E-2</v>
      </c>
      <c r="I249" s="201">
        <v>8</v>
      </c>
      <c r="J249" s="324">
        <v>2.9304029304029304E-2</v>
      </c>
      <c r="K249" s="201">
        <v>259</v>
      </c>
      <c r="L249" s="324">
        <v>0.94871794871794868</v>
      </c>
      <c r="M249" s="201">
        <v>26</v>
      </c>
      <c r="N249" s="201">
        <v>14</v>
      </c>
      <c r="O249" s="324">
        <v>0.53846153846153844</v>
      </c>
      <c r="P249" s="201">
        <v>0</v>
      </c>
      <c r="Q249" s="324">
        <v>0</v>
      </c>
      <c r="R249" s="201">
        <v>1</v>
      </c>
      <c r="S249" s="324">
        <v>7.1428571428571425E-2</v>
      </c>
      <c r="T249" s="201">
        <v>13</v>
      </c>
      <c r="U249" s="324">
        <v>0.9285714285714286</v>
      </c>
      <c r="V249" s="201">
        <v>322</v>
      </c>
      <c r="W249" s="201">
        <v>258</v>
      </c>
      <c r="X249" s="324">
        <v>0.80124223602484468</v>
      </c>
      <c r="Y249" s="201">
        <v>6</v>
      </c>
      <c r="Z249" s="324">
        <v>2.3255813953488372E-2</v>
      </c>
      <c r="AA249" s="201">
        <v>7</v>
      </c>
      <c r="AB249" s="324">
        <v>2.7131782945736434E-2</v>
      </c>
      <c r="AC249" s="201">
        <v>245</v>
      </c>
      <c r="AD249" s="324">
        <v>0.94961240310077522</v>
      </c>
    </row>
    <row r="250" spans="3:30" x14ac:dyDescent="0.3">
      <c r="C250" s="186" t="s">
        <v>1368</v>
      </c>
      <c r="D250" s="201">
        <v>416</v>
      </c>
      <c r="E250" s="201">
        <v>320</v>
      </c>
      <c r="F250" s="324">
        <v>0.76923076923076927</v>
      </c>
      <c r="G250" s="201">
        <v>7</v>
      </c>
      <c r="H250" s="324">
        <v>2.1874999999999999E-2</v>
      </c>
      <c r="I250" s="201">
        <v>28</v>
      </c>
      <c r="J250" s="324">
        <v>8.7499999999999994E-2</v>
      </c>
      <c r="K250" s="201">
        <v>284</v>
      </c>
      <c r="L250" s="324">
        <v>0.88749999999999996</v>
      </c>
      <c r="M250" s="201">
        <v>32</v>
      </c>
      <c r="N250" s="201">
        <v>17</v>
      </c>
      <c r="O250" s="324">
        <v>0.53125</v>
      </c>
      <c r="P250" s="201">
        <v>0</v>
      </c>
      <c r="Q250" s="324">
        <v>0</v>
      </c>
      <c r="R250" s="201">
        <v>0</v>
      </c>
      <c r="S250" s="324">
        <v>0</v>
      </c>
      <c r="T250" s="201">
        <v>17</v>
      </c>
      <c r="U250" s="324">
        <v>1</v>
      </c>
      <c r="V250" s="201">
        <v>381</v>
      </c>
      <c r="W250" s="201">
        <v>301</v>
      </c>
      <c r="X250" s="324">
        <v>0.79002624671916011</v>
      </c>
      <c r="Y250" s="201">
        <v>7</v>
      </c>
      <c r="Z250" s="324">
        <v>2.3255813953488372E-2</v>
      </c>
      <c r="AA250" s="201">
        <v>28</v>
      </c>
      <c r="AB250" s="324">
        <v>9.3023255813953487E-2</v>
      </c>
      <c r="AC250" s="201">
        <v>265</v>
      </c>
      <c r="AD250" s="324">
        <v>0.88039867109634551</v>
      </c>
    </row>
    <row r="251" spans="3:30" x14ac:dyDescent="0.3">
      <c r="C251" s="186" t="s">
        <v>1369</v>
      </c>
      <c r="D251" s="201">
        <v>436</v>
      </c>
      <c r="E251" s="201">
        <v>179</v>
      </c>
      <c r="F251" s="324">
        <v>0.41055045871559631</v>
      </c>
      <c r="G251" s="201">
        <v>3</v>
      </c>
      <c r="H251" s="324">
        <v>1.6759776536312849E-2</v>
      </c>
      <c r="I251" s="201">
        <v>2</v>
      </c>
      <c r="J251" s="324">
        <v>1.11731843575419E-2</v>
      </c>
      <c r="K251" s="201">
        <v>174</v>
      </c>
      <c r="L251" s="324">
        <v>0.97206703910614523</v>
      </c>
      <c r="M251" s="201">
        <v>37</v>
      </c>
      <c r="N251" s="201">
        <v>9</v>
      </c>
      <c r="O251" s="324">
        <v>0.24324324324324326</v>
      </c>
      <c r="P251" s="201">
        <v>0</v>
      </c>
      <c r="Q251" s="324">
        <v>0</v>
      </c>
      <c r="R251" s="201">
        <v>0</v>
      </c>
      <c r="S251" s="324">
        <v>0</v>
      </c>
      <c r="T251" s="201">
        <v>9</v>
      </c>
      <c r="U251" s="324">
        <v>1</v>
      </c>
      <c r="V251" s="201">
        <v>394</v>
      </c>
      <c r="W251" s="201">
        <v>169</v>
      </c>
      <c r="X251" s="324">
        <v>0.42893401015228427</v>
      </c>
      <c r="Y251" s="201">
        <v>3</v>
      </c>
      <c r="Z251" s="324">
        <v>1.7751479289940829E-2</v>
      </c>
      <c r="AA251" s="201">
        <v>2</v>
      </c>
      <c r="AB251" s="324">
        <v>1.1834319526627219E-2</v>
      </c>
      <c r="AC251" s="201">
        <v>164</v>
      </c>
      <c r="AD251" s="324">
        <v>0.97041420118343191</v>
      </c>
    </row>
    <row r="252" spans="3:30" x14ac:dyDescent="0.3">
      <c r="C252" s="2" t="s">
        <v>130</v>
      </c>
      <c r="D252" s="201">
        <v>21232</v>
      </c>
      <c r="E252" s="201">
        <v>16430</v>
      </c>
      <c r="F252" s="324">
        <v>0.7738319517709118</v>
      </c>
      <c r="G252" s="201">
        <v>114</v>
      </c>
      <c r="H252" s="324">
        <v>6.9385270846013388E-3</v>
      </c>
      <c r="I252" s="201">
        <v>678</v>
      </c>
      <c r="J252" s="324">
        <v>4.1265976871576383E-2</v>
      </c>
      <c r="K252" s="201">
        <v>15603</v>
      </c>
      <c r="L252" s="324">
        <v>0.94966524650030437</v>
      </c>
      <c r="M252" s="201">
        <v>885</v>
      </c>
      <c r="N252" s="201">
        <v>411</v>
      </c>
      <c r="O252" s="324">
        <v>0.46440677966101696</v>
      </c>
      <c r="P252" s="201">
        <v>1</v>
      </c>
      <c r="Q252" s="324">
        <v>2.4330900243309003E-3</v>
      </c>
      <c r="R252" s="201">
        <v>14</v>
      </c>
      <c r="S252" s="324">
        <v>3.4063260340632603E-2</v>
      </c>
      <c r="T252" s="201">
        <v>395</v>
      </c>
      <c r="U252" s="324">
        <v>0.96107055961070564</v>
      </c>
      <c r="V252" s="201">
        <v>20173</v>
      </c>
      <c r="W252" s="201">
        <v>15945</v>
      </c>
      <c r="X252" s="324">
        <v>0.79041292817131814</v>
      </c>
      <c r="Y252" s="201">
        <v>113</v>
      </c>
      <c r="Z252" s="324">
        <v>7.0868610849796178E-3</v>
      </c>
      <c r="AA252" s="201">
        <v>662</v>
      </c>
      <c r="AB252" s="324">
        <v>4.1517717152712449E-2</v>
      </c>
      <c r="AC252" s="201">
        <v>15136</v>
      </c>
      <c r="AD252" s="324">
        <v>0.9492630918783318</v>
      </c>
    </row>
    <row r="253" spans="3:30" x14ac:dyDescent="0.3">
      <c r="C253" s="185" t="s">
        <v>1025</v>
      </c>
      <c r="D253" s="201">
        <v>2014</v>
      </c>
      <c r="E253" s="201">
        <v>1606</v>
      </c>
      <c r="F253" s="324">
        <v>0.79741807348560079</v>
      </c>
      <c r="G253" s="201">
        <v>18</v>
      </c>
      <c r="H253" s="324">
        <v>1.1207970112079701E-2</v>
      </c>
      <c r="I253" s="201">
        <v>71</v>
      </c>
      <c r="J253" s="324">
        <v>4.4209215442092158E-2</v>
      </c>
      <c r="K253" s="201">
        <v>1515</v>
      </c>
      <c r="L253" s="324">
        <v>0.94333748443337484</v>
      </c>
      <c r="M253" s="201">
        <v>98</v>
      </c>
      <c r="N253" s="201">
        <v>50</v>
      </c>
      <c r="O253" s="324">
        <v>0.51020408163265307</v>
      </c>
      <c r="P253" s="201">
        <v>0</v>
      </c>
      <c r="Q253" s="324">
        <v>0</v>
      </c>
      <c r="R253" s="201">
        <v>2</v>
      </c>
      <c r="S253" s="324">
        <v>0.04</v>
      </c>
      <c r="T253" s="201">
        <v>48</v>
      </c>
      <c r="U253" s="324">
        <v>0.96</v>
      </c>
      <c r="V253" s="201">
        <v>1881</v>
      </c>
      <c r="W253" s="201">
        <v>1533</v>
      </c>
      <c r="X253" s="324">
        <v>0.81499202551834127</v>
      </c>
      <c r="Y253" s="201">
        <v>18</v>
      </c>
      <c r="Z253" s="324">
        <v>1.1741682974559686E-2</v>
      </c>
      <c r="AA253" s="201">
        <v>68</v>
      </c>
      <c r="AB253" s="324">
        <v>4.4357469015003259E-2</v>
      </c>
      <c r="AC253" s="201">
        <v>1445</v>
      </c>
      <c r="AD253" s="324">
        <v>0.94259621656881931</v>
      </c>
    </row>
    <row r="254" spans="3:30" x14ac:dyDescent="0.3">
      <c r="C254" s="186" t="s">
        <v>1370</v>
      </c>
      <c r="D254" s="201">
        <v>197</v>
      </c>
      <c r="E254" s="201">
        <v>170</v>
      </c>
      <c r="F254" s="324">
        <v>0.86294416243654826</v>
      </c>
      <c r="G254" s="201">
        <v>1</v>
      </c>
      <c r="H254" s="324">
        <v>5.8823529411764705E-3</v>
      </c>
      <c r="I254" s="201">
        <v>2</v>
      </c>
      <c r="J254" s="324">
        <v>1.1764705882352941E-2</v>
      </c>
      <c r="K254" s="201">
        <v>167</v>
      </c>
      <c r="L254" s="324">
        <v>0.98235294117647054</v>
      </c>
      <c r="M254" s="201">
        <v>12</v>
      </c>
      <c r="N254" s="201">
        <v>9</v>
      </c>
      <c r="O254" s="324">
        <v>0.75</v>
      </c>
      <c r="P254" s="201">
        <v>0</v>
      </c>
      <c r="Q254" s="324">
        <v>0</v>
      </c>
      <c r="R254" s="201">
        <v>0</v>
      </c>
      <c r="S254" s="324">
        <v>0</v>
      </c>
      <c r="T254" s="201">
        <v>9</v>
      </c>
      <c r="U254" s="324">
        <v>1</v>
      </c>
      <c r="V254" s="201">
        <v>184</v>
      </c>
      <c r="W254" s="201">
        <v>160</v>
      </c>
      <c r="X254" s="324">
        <v>0.86956521739130432</v>
      </c>
      <c r="Y254" s="201">
        <v>1</v>
      </c>
      <c r="Z254" s="324">
        <v>6.2500000000000003E-3</v>
      </c>
      <c r="AA254" s="201">
        <v>2</v>
      </c>
      <c r="AB254" s="324">
        <v>1.2500000000000001E-2</v>
      </c>
      <c r="AC254" s="201">
        <v>157</v>
      </c>
      <c r="AD254" s="324">
        <v>0.98124999999999996</v>
      </c>
    </row>
    <row r="255" spans="3:30" x14ac:dyDescent="0.3">
      <c r="C255" s="186" t="s">
        <v>1371</v>
      </c>
      <c r="D255" s="201">
        <v>474</v>
      </c>
      <c r="E255" s="201">
        <v>335</v>
      </c>
      <c r="F255" s="324">
        <v>0.7067510548523207</v>
      </c>
      <c r="G255" s="201">
        <v>2</v>
      </c>
      <c r="H255" s="324">
        <v>5.9701492537313433E-3</v>
      </c>
      <c r="I255" s="201">
        <v>12</v>
      </c>
      <c r="J255" s="324">
        <v>3.5820895522388062E-2</v>
      </c>
      <c r="K255" s="201">
        <v>321</v>
      </c>
      <c r="L255" s="324">
        <v>0.95820895522388061</v>
      </c>
      <c r="M255" s="201">
        <v>15</v>
      </c>
      <c r="N255" s="201">
        <v>1</v>
      </c>
      <c r="O255" s="324">
        <v>6.6666666666666666E-2</v>
      </c>
      <c r="P255" s="201">
        <v>0</v>
      </c>
      <c r="Q255" s="324">
        <v>0</v>
      </c>
      <c r="R255" s="201">
        <v>0</v>
      </c>
      <c r="S255" s="324">
        <v>0</v>
      </c>
      <c r="T255" s="201">
        <v>1</v>
      </c>
      <c r="U255" s="324">
        <v>1</v>
      </c>
      <c r="V255" s="201">
        <v>442</v>
      </c>
      <c r="W255" s="201">
        <v>322</v>
      </c>
      <c r="X255" s="324">
        <v>0.72850678733031671</v>
      </c>
      <c r="Y255" s="201">
        <v>2</v>
      </c>
      <c r="Z255" s="324">
        <v>6.2111801242236021E-3</v>
      </c>
      <c r="AA255" s="201">
        <v>12</v>
      </c>
      <c r="AB255" s="324">
        <v>3.7267080745341616E-2</v>
      </c>
      <c r="AC255" s="201">
        <v>308</v>
      </c>
      <c r="AD255" s="324">
        <v>0.95652173913043481</v>
      </c>
    </row>
    <row r="256" spans="3:30" x14ac:dyDescent="0.3">
      <c r="C256" s="186" t="s">
        <v>1372</v>
      </c>
      <c r="D256" s="201">
        <v>200</v>
      </c>
      <c r="E256" s="201">
        <v>143</v>
      </c>
      <c r="F256" s="324">
        <v>0.71499999999999997</v>
      </c>
      <c r="G256" s="201">
        <v>1</v>
      </c>
      <c r="H256" s="324">
        <v>6.993006993006993E-3</v>
      </c>
      <c r="I256" s="201">
        <v>3</v>
      </c>
      <c r="J256" s="324">
        <v>2.097902097902098E-2</v>
      </c>
      <c r="K256" s="201">
        <v>139</v>
      </c>
      <c r="L256" s="324">
        <v>0.97202797202797198</v>
      </c>
      <c r="M256" s="201">
        <v>5</v>
      </c>
      <c r="N256" s="201">
        <v>0</v>
      </c>
      <c r="O256" s="324">
        <v>0</v>
      </c>
      <c r="P256" s="201">
        <v>0</v>
      </c>
      <c r="Q256" s="324" t="e">
        <v>#DIV/0!</v>
      </c>
      <c r="R256" s="201">
        <v>0</v>
      </c>
      <c r="S256" s="324" t="e">
        <v>#DIV/0!</v>
      </c>
      <c r="T256" s="201">
        <v>0</v>
      </c>
      <c r="U256" s="324" t="e">
        <v>#DIV/0!</v>
      </c>
      <c r="V256" s="201">
        <v>192</v>
      </c>
      <c r="W256" s="201">
        <v>142</v>
      </c>
      <c r="X256" s="324">
        <v>0.73958333333333337</v>
      </c>
      <c r="Y256" s="201">
        <v>1</v>
      </c>
      <c r="Z256" s="324">
        <v>7.0422535211267607E-3</v>
      </c>
      <c r="AA256" s="201">
        <v>3</v>
      </c>
      <c r="AB256" s="324">
        <v>2.1126760563380281E-2</v>
      </c>
      <c r="AC256" s="201">
        <v>138</v>
      </c>
      <c r="AD256" s="324">
        <v>0.971830985915493</v>
      </c>
    </row>
    <row r="257" spans="3:30" x14ac:dyDescent="0.3">
      <c r="C257" s="186" t="s">
        <v>1373</v>
      </c>
      <c r="D257" s="201">
        <v>879</v>
      </c>
      <c r="E257" s="201">
        <v>775</v>
      </c>
      <c r="F257" s="324">
        <v>0.8816837315130831</v>
      </c>
      <c r="G257" s="201">
        <v>5</v>
      </c>
      <c r="H257" s="324">
        <v>6.4516129032258064E-3</v>
      </c>
      <c r="I257" s="201">
        <v>16</v>
      </c>
      <c r="J257" s="324">
        <v>2.0645161290322581E-2</v>
      </c>
      <c r="K257" s="201">
        <v>752</v>
      </c>
      <c r="L257" s="324">
        <v>0.9703225806451613</v>
      </c>
      <c r="M257" s="201">
        <v>45</v>
      </c>
      <c r="N257" s="201">
        <v>31</v>
      </c>
      <c r="O257" s="324">
        <v>0.68888888888888888</v>
      </c>
      <c r="P257" s="201">
        <v>0</v>
      </c>
      <c r="Q257" s="324">
        <v>0</v>
      </c>
      <c r="R257" s="201">
        <v>1</v>
      </c>
      <c r="S257" s="324">
        <v>3.2258064516129031E-2</v>
      </c>
      <c r="T257" s="201">
        <v>30</v>
      </c>
      <c r="U257" s="324">
        <v>0.967741935483871</v>
      </c>
      <c r="V257" s="201">
        <v>822</v>
      </c>
      <c r="W257" s="201">
        <v>736</v>
      </c>
      <c r="X257" s="324">
        <v>0.89537712895377131</v>
      </c>
      <c r="Y257" s="201">
        <v>5</v>
      </c>
      <c r="Z257" s="324">
        <v>6.793478260869565E-3</v>
      </c>
      <c r="AA257" s="201">
        <v>14</v>
      </c>
      <c r="AB257" s="324">
        <v>1.9021739130434784E-2</v>
      </c>
      <c r="AC257" s="201">
        <v>715</v>
      </c>
      <c r="AD257" s="324">
        <v>0.97146739130434778</v>
      </c>
    </row>
    <row r="258" spans="3:30" x14ac:dyDescent="0.3">
      <c r="C258" s="186" t="s">
        <v>1374</v>
      </c>
      <c r="D258" s="201">
        <v>264</v>
      </c>
      <c r="E258" s="201">
        <v>183</v>
      </c>
      <c r="F258" s="324">
        <v>0.69318181818181823</v>
      </c>
      <c r="G258" s="201">
        <v>9</v>
      </c>
      <c r="H258" s="324">
        <v>4.9180327868852458E-2</v>
      </c>
      <c r="I258" s="201">
        <v>38</v>
      </c>
      <c r="J258" s="324">
        <v>0.20765027322404372</v>
      </c>
      <c r="K258" s="201">
        <v>136</v>
      </c>
      <c r="L258" s="324">
        <v>0.74316939890710387</v>
      </c>
      <c r="M258" s="201">
        <v>21</v>
      </c>
      <c r="N258" s="201">
        <v>9</v>
      </c>
      <c r="O258" s="324">
        <v>0.42857142857142855</v>
      </c>
      <c r="P258" s="201">
        <v>0</v>
      </c>
      <c r="Q258" s="324">
        <v>0</v>
      </c>
      <c r="R258" s="201">
        <v>1</v>
      </c>
      <c r="S258" s="324">
        <v>0.1111111111111111</v>
      </c>
      <c r="T258" s="201">
        <v>8</v>
      </c>
      <c r="U258" s="324">
        <v>0.88888888888888884</v>
      </c>
      <c r="V258" s="201">
        <v>241</v>
      </c>
      <c r="W258" s="201">
        <v>173</v>
      </c>
      <c r="X258" s="324">
        <v>0.71784232365145229</v>
      </c>
      <c r="Y258" s="201">
        <v>9</v>
      </c>
      <c r="Z258" s="324">
        <v>5.2023121387283239E-2</v>
      </c>
      <c r="AA258" s="201">
        <v>37</v>
      </c>
      <c r="AB258" s="324">
        <v>0.2138728323699422</v>
      </c>
      <c r="AC258" s="201">
        <v>127</v>
      </c>
      <c r="AD258" s="324">
        <v>0.73410404624277459</v>
      </c>
    </row>
    <row r="259" spans="3:30" x14ac:dyDescent="0.3">
      <c r="C259" s="185" t="s">
        <v>249</v>
      </c>
      <c r="D259" s="201">
        <v>2648</v>
      </c>
      <c r="E259" s="201">
        <v>1848</v>
      </c>
      <c r="F259" s="324">
        <v>0.69788519637462232</v>
      </c>
      <c r="G259" s="201">
        <v>10</v>
      </c>
      <c r="H259" s="324">
        <v>5.411255411255411E-3</v>
      </c>
      <c r="I259" s="201">
        <v>56</v>
      </c>
      <c r="J259" s="324">
        <v>3.0303030303030304E-2</v>
      </c>
      <c r="K259" s="201">
        <v>1780</v>
      </c>
      <c r="L259" s="324">
        <v>0.96320346320346317</v>
      </c>
      <c r="M259" s="201">
        <v>59</v>
      </c>
      <c r="N259" s="201">
        <v>26</v>
      </c>
      <c r="O259" s="324">
        <v>0.44067796610169491</v>
      </c>
      <c r="P259" s="201">
        <v>0</v>
      </c>
      <c r="Q259" s="324">
        <v>0</v>
      </c>
      <c r="R259" s="201">
        <v>0</v>
      </c>
      <c r="S259" s="324">
        <v>0</v>
      </c>
      <c r="T259" s="201">
        <v>26</v>
      </c>
      <c r="U259" s="324">
        <v>1</v>
      </c>
      <c r="V259" s="201">
        <v>2574</v>
      </c>
      <c r="W259" s="201">
        <v>1815</v>
      </c>
      <c r="X259" s="324">
        <v>0.70512820512820518</v>
      </c>
      <c r="Y259" s="201">
        <v>10</v>
      </c>
      <c r="Z259" s="324">
        <v>5.5096418732782371E-3</v>
      </c>
      <c r="AA259" s="201">
        <v>56</v>
      </c>
      <c r="AB259" s="324">
        <v>3.0853994490358128E-2</v>
      </c>
      <c r="AC259" s="201">
        <v>1747</v>
      </c>
      <c r="AD259" s="324">
        <v>0.96253443526170801</v>
      </c>
    </row>
    <row r="260" spans="3:30" x14ac:dyDescent="0.3">
      <c r="C260" s="186" t="s">
        <v>1375</v>
      </c>
      <c r="D260" s="201">
        <v>827</v>
      </c>
      <c r="E260" s="201">
        <v>623</v>
      </c>
      <c r="F260" s="324">
        <v>0.7533252720677146</v>
      </c>
      <c r="G260" s="201">
        <v>2</v>
      </c>
      <c r="H260" s="324">
        <v>3.2102728731942215E-3</v>
      </c>
      <c r="I260" s="201">
        <v>6</v>
      </c>
      <c r="J260" s="324">
        <v>9.630818619582664E-3</v>
      </c>
      <c r="K260" s="201">
        <v>615</v>
      </c>
      <c r="L260" s="324">
        <v>0.9871589085072231</v>
      </c>
      <c r="M260" s="201">
        <v>10</v>
      </c>
      <c r="N260" s="201">
        <v>2</v>
      </c>
      <c r="O260" s="324">
        <v>0.2</v>
      </c>
      <c r="P260" s="201">
        <v>0</v>
      </c>
      <c r="Q260" s="324">
        <v>0</v>
      </c>
      <c r="R260" s="201">
        <v>0</v>
      </c>
      <c r="S260" s="324">
        <v>0</v>
      </c>
      <c r="T260" s="201">
        <v>2</v>
      </c>
      <c r="U260" s="324">
        <v>1</v>
      </c>
      <c r="V260" s="201">
        <v>815</v>
      </c>
      <c r="W260" s="201">
        <v>620</v>
      </c>
      <c r="X260" s="324">
        <v>0.76073619631901845</v>
      </c>
      <c r="Y260" s="201">
        <v>2</v>
      </c>
      <c r="Z260" s="324">
        <v>3.2258064516129032E-3</v>
      </c>
      <c r="AA260" s="201">
        <v>6</v>
      </c>
      <c r="AB260" s="324">
        <v>9.6774193548387101E-3</v>
      </c>
      <c r="AC260" s="201">
        <v>612</v>
      </c>
      <c r="AD260" s="324">
        <v>0.98709677419354835</v>
      </c>
    </row>
    <row r="261" spans="3:30" x14ac:dyDescent="0.3">
      <c r="C261" s="186" t="s">
        <v>1376</v>
      </c>
      <c r="D261" s="201">
        <v>815</v>
      </c>
      <c r="E261" s="201">
        <v>621</v>
      </c>
      <c r="F261" s="324">
        <v>0.76196319018404912</v>
      </c>
      <c r="G261" s="201">
        <v>0</v>
      </c>
      <c r="H261" s="324">
        <v>0</v>
      </c>
      <c r="I261" s="201">
        <v>9</v>
      </c>
      <c r="J261" s="324">
        <v>1.4492753623188406E-2</v>
      </c>
      <c r="K261" s="201">
        <v>611</v>
      </c>
      <c r="L261" s="324">
        <v>0.98389694041867959</v>
      </c>
      <c r="M261" s="201">
        <v>26</v>
      </c>
      <c r="N261" s="201">
        <v>17</v>
      </c>
      <c r="O261" s="324">
        <v>0.65384615384615385</v>
      </c>
      <c r="P261" s="201">
        <v>0</v>
      </c>
      <c r="Q261" s="324">
        <v>0</v>
      </c>
      <c r="R261" s="201">
        <v>0</v>
      </c>
      <c r="S261" s="324">
        <v>0</v>
      </c>
      <c r="T261" s="201">
        <v>17</v>
      </c>
      <c r="U261" s="324">
        <v>1</v>
      </c>
      <c r="V261" s="201">
        <v>784</v>
      </c>
      <c r="W261" s="201">
        <v>601</v>
      </c>
      <c r="X261" s="324">
        <v>0.76658163265306123</v>
      </c>
      <c r="Y261" s="201">
        <v>0</v>
      </c>
      <c r="Z261" s="324">
        <v>0</v>
      </c>
      <c r="AA261" s="201">
        <v>9</v>
      </c>
      <c r="AB261" s="324">
        <v>1.4975041597337771E-2</v>
      </c>
      <c r="AC261" s="201">
        <v>591</v>
      </c>
      <c r="AD261" s="324">
        <v>0.98336106489184694</v>
      </c>
    </row>
    <row r="262" spans="3:30" x14ac:dyDescent="0.3">
      <c r="C262" s="186" t="s">
        <v>1378</v>
      </c>
      <c r="D262" s="201">
        <v>51</v>
      </c>
      <c r="E262" s="201">
        <v>41</v>
      </c>
      <c r="F262" s="324">
        <v>0.80392156862745101</v>
      </c>
      <c r="G262" s="201">
        <v>0</v>
      </c>
      <c r="H262" s="324">
        <v>0</v>
      </c>
      <c r="I262" s="201">
        <v>0</v>
      </c>
      <c r="J262" s="324">
        <v>0</v>
      </c>
      <c r="K262" s="201">
        <v>41</v>
      </c>
      <c r="L262" s="324">
        <v>1</v>
      </c>
      <c r="M262" s="201">
        <v>2</v>
      </c>
      <c r="N262" s="201">
        <v>2</v>
      </c>
      <c r="O262" s="324">
        <v>1</v>
      </c>
      <c r="P262" s="201">
        <v>0</v>
      </c>
      <c r="Q262" s="324">
        <v>0</v>
      </c>
      <c r="R262" s="201">
        <v>0</v>
      </c>
      <c r="S262" s="324">
        <v>0</v>
      </c>
      <c r="T262" s="201">
        <v>2</v>
      </c>
      <c r="U262" s="324">
        <v>1</v>
      </c>
      <c r="V262" s="201">
        <v>48</v>
      </c>
      <c r="W262" s="201">
        <v>39</v>
      </c>
      <c r="X262" s="324">
        <v>0.8125</v>
      </c>
      <c r="Y262" s="201">
        <v>0</v>
      </c>
      <c r="Z262" s="324">
        <v>0</v>
      </c>
      <c r="AA262" s="201">
        <v>0</v>
      </c>
      <c r="AB262" s="324">
        <v>0</v>
      </c>
      <c r="AC262" s="201">
        <v>39</v>
      </c>
      <c r="AD262" s="324">
        <v>1</v>
      </c>
    </row>
    <row r="263" spans="3:30" x14ac:dyDescent="0.3">
      <c r="C263" s="186" t="s">
        <v>1377</v>
      </c>
      <c r="D263" s="201">
        <v>955</v>
      </c>
      <c r="E263" s="201">
        <v>563</v>
      </c>
      <c r="F263" s="324">
        <v>0.58952879581151829</v>
      </c>
      <c r="G263" s="201">
        <v>8</v>
      </c>
      <c r="H263" s="324">
        <v>1.4209591474245116E-2</v>
      </c>
      <c r="I263" s="201">
        <v>41</v>
      </c>
      <c r="J263" s="324">
        <v>7.2824156305506219E-2</v>
      </c>
      <c r="K263" s="201">
        <v>513</v>
      </c>
      <c r="L263" s="324">
        <v>0.91119005328596803</v>
      </c>
      <c r="M263" s="201">
        <v>21</v>
      </c>
      <c r="N263" s="201">
        <v>5</v>
      </c>
      <c r="O263" s="324">
        <v>0.23809523809523808</v>
      </c>
      <c r="P263" s="201">
        <v>0</v>
      </c>
      <c r="Q263" s="324">
        <v>0</v>
      </c>
      <c r="R263" s="201">
        <v>0</v>
      </c>
      <c r="S263" s="324">
        <v>0</v>
      </c>
      <c r="T263" s="201">
        <v>5</v>
      </c>
      <c r="U263" s="324">
        <v>1</v>
      </c>
      <c r="V263" s="201">
        <v>927</v>
      </c>
      <c r="W263" s="201">
        <v>555</v>
      </c>
      <c r="X263" s="324">
        <v>0.59870550161812297</v>
      </c>
      <c r="Y263" s="201">
        <v>8</v>
      </c>
      <c r="Z263" s="324">
        <v>1.4414414414414415E-2</v>
      </c>
      <c r="AA263" s="201">
        <v>41</v>
      </c>
      <c r="AB263" s="324">
        <v>7.3873873873873869E-2</v>
      </c>
      <c r="AC263" s="201">
        <v>505</v>
      </c>
      <c r="AD263" s="324">
        <v>0.90990990990990994</v>
      </c>
    </row>
    <row r="264" spans="3:30" x14ac:dyDescent="0.3">
      <c r="C264" s="185" t="s">
        <v>250</v>
      </c>
      <c r="D264" s="201">
        <v>2259</v>
      </c>
      <c r="E264" s="201">
        <v>1706</v>
      </c>
      <c r="F264" s="324">
        <v>0.75520141655599826</v>
      </c>
      <c r="G264" s="201">
        <v>14</v>
      </c>
      <c r="H264" s="324">
        <v>8.2063305978898014E-3</v>
      </c>
      <c r="I264" s="201">
        <v>87</v>
      </c>
      <c r="J264" s="324">
        <v>5.0996483001172335E-2</v>
      </c>
      <c r="K264" s="201">
        <v>1598</v>
      </c>
      <c r="L264" s="324">
        <v>0.93669402110199296</v>
      </c>
      <c r="M264" s="201">
        <v>161</v>
      </c>
      <c r="N264" s="201">
        <v>74</v>
      </c>
      <c r="O264" s="324">
        <v>0.45962732919254656</v>
      </c>
      <c r="P264" s="201">
        <v>0</v>
      </c>
      <c r="Q264" s="324">
        <v>0</v>
      </c>
      <c r="R264" s="201">
        <v>1</v>
      </c>
      <c r="S264" s="324">
        <v>1.3513513513513514E-2</v>
      </c>
      <c r="T264" s="201">
        <v>73</v>
      </c>
      <c r="U264" s="324">
        <v>0.98648648648648651</v>
      </c>
      <c r="V264" s="201">
        <v>2065</v>
      </c>
      <c r="W264" s="201">
        <v>1620</v>
      </c>
      <c r="X264" s="324">
        <v>0.78450363196125905</v>
      </c>
      <c r="Y264" s="201">
        <v>14</v>
      </c>
      <c r="Z264" s="324">
        <v>8.6419753086419745E-3</v>
      </c>
      <c r="AA264" s="201">
        <v>86</v>
      </c>
      <c r="AB264" s="324">
        <v>5.3086419753086422E-2</v>
      </c>
      <c r="AC264" s="201">
        <v>1513</v>
      </c>
      <c r="AD264" s="324">
        <v>0.93395061728395057</v>
      </c>
    </row>
    <row r="265" spans="3:30" x14ac:dyDescent="0.3">
      <c r="C265" s="186" t="s">
        <v>1379</v>
      </c>
      <c r="D265" s="201">
        <v>956</v>
      </c>
      <c r="E265" s="201">
        <v>737</v>
      </c>
      <c r="F265" s="324">
        <v>0.77092050209205021</v>
      </c>
      <c r="G265" s="201">
        <v>1</v>
      </c>
      <c r="H265" s="324">
        <v>1.3568521031207597E-3</v>
      </c>
      <c r="I265" s="201">
        <v>14</v>
      </c>
      <c r="J265" s="324">
        <v>1.8995929443690638E-2</v>
      </c>
      <c r="K265" s="201">
        <v>721</v>
      </c>
      <c r="L265" s="324">
        <v>0.97829036635006783</v>
      </c>
      <c r="M265" s="201">
        <v>66</v>
      </c>
      <c r="N265" s="201">
        <v>28</v>
      </c>
      <c r="O265" s="324">
        <v>0.42424242424242425</v>
      </c>
      <c r="P265" s="201">
        <v>0</v>
      </c>
      <c r="Q265" s="324">
        <v>0</v>
      </c>
      <c r="R265" s="201">
        <v>1</v>
      </c>
      <c r="S265" s="324">
        <v>3.5714285714285712E-2</v>
      </c>
      <c r="T265" s="201">
        <v>27</v>
      </c>
      <c r="U265" s="324">
        <v>0.9642857142857143</v>
      </c>
      <c r="V265" s="201">
        <v>876</v>
      </c>
      <c r="W265" s="201">
        <v>701</v>
      </c>
      <c r="X265" s="324">
        <v>0.80022831050228316</v>
      </c>
      <c r="Y265" s="201">
        <v>1</v>
      </c>
      <c r="Z265" s="324">
        <v>1.4265335235378032E-3</v>
      </c>
      <c r="AA265" s="201">
        <v>13</v>
      </c>
      <c r="AB265" s="324">
        <v>1.8544935805991442E-2</v>
      </c>
      <c r="AC265" s="201">
        <v>686</v>
      </c>
      <c r="AD265" s="324">
        <v>0.97860199714693297</v>
      </c>
    </row>
    <row r="266" spans="3:30" x14ac:dyDescent="0.3">
      <c r="C266" s="186" t="s">
        <v>1380</v>
      </c>
      <c r="D266" s="201">
        <v>329</v>
      </c>
      <c r="E266" s="201">
        <v>251</v>
      </c>
      <c r="F266" s="324">
        <v>0.76291793313069911</v>
      </c>
      <c r="G266" s="201">
        <v>8</v>
      </c>
      <c r="H266" s="324">
        <v>3.1872509960159362E-2</v>
      </c>
      <c r="I266" s="201">
        <v>33</v>
      </c>
      <c r="J266" s="324">
        <v>0.13147410358565736</v>
      </c>
      <c r="K266" s="201">
        <v>210</v>
      </c>
      <c r="L266" s="324">
        <v>0.8366533864541833</v>
      </c>
      <c r="M266" s="201">
        <v>23</v>
      </c>
      <c r="N266" s="201">
        <v>5</v>
      </c>
      <c r="O266" s="324">
        <v>0.21739130434782608</v>
      </c>
      <c r="P266" s="201">
        <v>0</v>
      </c>
      <c r="Q266" s="324">
        <v>0</v>
      </c>
      <c r="R266" s="201">
        <v>0</v>
      </c>
      <c r="S266" s="324">
        <v>0</v>
      </c>
      <c r="T266" s="201">
        <v>5</v>
      </c>
      <c r="U266" s="324">
        <v>1</v>
      </c>
      <c r="V266" s="201">
        <v>303</v>
      </c>
      <c r="W266" s="201">
        <v>246</v>
      </c>
      <c r="X266" s="324">
        <v>0.81188118811881194</v>
      </c>
      <c r="Y266" s="201">
        <v>8</v>
      </c>
      <c r="Z266" s="324">
        <v>3.2520325203252036E-2</v>
      </c>
      <c r="AA266" s="201">
        <v>33</v>
      </c>
      <c r="AB266" s="324">
        <v>0.13414634146341464</v>
      </c>
      <c r="AC266" s="201">
        <v>205</v>
      </c>
      <c r="AD266" s="324">
        <v>0.83333333333333337</v>
      </c>
    </row>
    <row r="267" spans="3:30" x14ac:dyDescent="0.3">
      <c r="C267" s="186" t="s">
        <v>1381</v>
      </c>
      <c r="D267" s="201">
        <v>642</v>
      </c>
      <c r="E267" s="201">
        <v>435</v>
      </c>
      <c r="F267" s="324">
        <v>0.67757009345794394</v>
      </c>
      <c r="G267" s="201">
        <v>3</v>
      </c>
      <c r="H267" s="324">
        <v>6.8965517241379309E-3</v>
      </c>
      <c r="I267" s="201">
        <v>25</v>
      </c>
      <c r="J267" s="324">
        <v>5.7471264367816091E-2</v>
      </c>
      <c r="K267" s="201">
        <v>402</v>
      </c>
      <c r="L267" s="324">
        <v>0.92413793103448272</v>
      </c>
      <c r="M267" s="201">
        <v>50</v>
      </c>
      <c r="N267" s="201">
        <v>26</v>
      </c>
      <c r="O267" s="324">
        <v>0.52</v>
      </c>
      <c r="P267" s="201">
        <v>0</v>
      </c>
      <c r="Q267" s="324">
        <v>0</v>
      </c>
      <c r="R267" s="201">
        <v>0</v>
      </c>
      <c r="S267" s="324">
        <v>0</v>
      </c>
      <c r="T267" s="201">
        <v>26</v>
      </c>
      <c r="U267" s="324">
        <v>1</v>
      </c>
      <c r="V267" s="201">
        <v>582</v>
      </c>
      <c r="W267" s="201">
        <v>408</v>
      </c>
      <c r="X267" s="324">
        <v>0.7010309278350515</v>
      </c>
      <c r="Y267" s="201">
        <v>3</v>
      </c>
      <c r="Z267" s="324">
        <v>7.3529411764705881E-3</v>
      </c>
      <c r="AA267" s="201">
        <v>25</v>
      </c>
      <c r="AB267" s="324">
        <v>6.1274509803921566E-2</v>
      </c>
      <c r="AC267" s="201">
        <v>375</v>
      </c>
      <c r="AD267" s="324">
        <v>0.91911764705882348</v>
      </c>
    </row>
    <row r="268" spans="3:30" x14ac:dyDescent="0.3">
      <c r="C268" s="186" t="s">
        <v>1382</v>
      </c>
      <c r="D268" s="201">
        <v>332</v>
      </c>
      <c r="E268" s="201">
        <v>283</v>
      </c>
      <c r="F268" s="324">
        <v>0.85240963855421692</v>
      </c>
      <c r="G268" s="201">
        <v>2</v>
      </c>
      <c r="H268" s="324">
        <v>7.0671378091872791E-3</v>
      </c>
      <c r="I268" s="201">
        <v>15</v>
      </c>
      <c r="J268" s="324">
        <v>5.3003533568904596E-2</v>
      </c>
      <c r="K268" s="201">
        <v>265</v>
      </c>
      <c r="L268" s="324">
        <v>0.93639575971731448</v>
      </c>
      <c r="M268" s="201">
        <v>22</v>
      </c>
      <c r="N268" s="201">
        <v>15</v>
      </c>
      <c r="O268" s="324">
        <v>0.68181818181818177</v>
      </c>
      <c r="P268" s="201">
        <v>0</v>
      </c>
      <c r="Q268" s="324">
        <v>0</v>
      </c>
      <c r="R268" s="201">
        <v>0</v>
      </c>
      <c r="S268" s="324">
        <v>0</v>
      </c>
      <c r="T268" s="201">
        <v>15</v>
      </c>
      <c r="U268" s="324">
        <v>1</v>
      </c>
      <c r="V268" s="201">
        <v>304</v>
      </c>
      <c r="W268" s="201">
        <v>265</v>
      </c>
      <c r="X268" s="324">
        <v>0.87171052631578949</v>
      </c>
      <c r="Y268" s="201">
        <v>2</v>
      </c>
      <c r="Z268" s="324">
        <v>7.5471698113207548E-3</v>
      </c>
      <c r="AA268" s="201">
        <v>15</v>
      </c>
      <c r="AB268" s="324">
        <v>5.6603773584905662E-2</v>
      </c>
      <c r="AC268" s="201">
        <v>247</v>
      </c>
      <c r="AD268" s="324">
        <v>0.93207547169811322</v>
      </c>
    </row>
    <row r="269" spans="3:30" x14ac:dyDescent="0.3">
      <c r="C269" s="185" t="s">
        <v>238</v>
      </c>
      <c r="D269" s="201">
        <v>3623</v>
      </c>
      <c r="E269" s="201">
        <v>2790</v>
      </c>
      <c r="F269" s="324">
        <v>0.77008004416229647</v>
      </c>
      <c r="G269" s="201">
        <v>21</v>
      </c>
      <c r="H269" s="324">
        <v>7.526881720430108E-3</v>
      </c>
      <c r="I269" s="201">
        <v>95</v>
      </c>
      <c r="J269" s="324">
        <v>3.4050179211469536E-2</v>
      </c>
      <c r="K269" s="201">
        <v>2667</v>
      </c>
      <c r="L269" s="324">
        <v>0.95591397849462367</v>
      </c>
      <c r="M269" s="201">
        <v>159</v>
      </c>
      <c r="N269" s="201">
        <v>71</v>
      </c>
      <c r="O269" s="324">
        <v>0.44654088050314467</v>
      </c>
      <c r="P269" s="201">
        <v>0</v>
      </c>
      <c r="Q269" s="324">
        <v>0</v>
      </c>
      <c r="R269" s="201">
        <v>1</v>
      </c>
      <c r="S269" s="324">
        <v>1.4084507042253521E-2</v>
      </c>
      <c r="T269" s="201">
        <v>69</v>
      </c>
      <c r="U269" s="324">
        <v>0.971830985915493</v>
      </c>
      <c r="V269" s="201">
        <v>3433</v>
      </c>
      <c r="W269" s="201">
        <v>2706</v>
      </c>
      <c r="X269" s="324">
        <v>0.78823186717157001</v>
      </c>
      <c r="Y269" s="201">
        <v>21</v>
      </c>
      <c r="Z269" s="324">
        <v>7.7605321507760536E-3</v>
      </c>
      <c r="AA269" s="201">
        <v>93</v>
      </c>
      <c r="AB269" s="324">
        <v>3.4368070953436809E-2</v>
      </c>
      <c r="AC269" s="201">
        <v>2586</v>
      </c>
      <c r="AD269" s="324">
        <v>0.95565410199556544</v>
      </c>
    </row>
    <row r="270" spans="3:30" x14ac:dyDescent="0.3">
      <c r="C270" s="186" t="s">
        <v>1383</v>
      </c>
      <c r="D270" s="201">
        <v>342</v>
      </c>
      <c r="E270" s="201">
        <v>312</v>
      </c>
      <c r="F270" s="324">
        <v>0.91228070175438591</v>
      </c>
      <c r="G270" s="201">
        <v>4</v>
      </c>
      <c r="H270" s="324">
        <v>1.282051282051282E-2</v>
      </c>
      <c r="I270" s="201">
        <v>7</v>
      </c>
      <c r="J270" s="324">
        <v>2.2435897435897436E-2</v>
      </c>
      <c r="K270" s="201">
        <v>301</v>
      </c>
      <c r="L270" s="324">
        <v>0.96474358974358976</v>
      </c>
      <c r="M270" s="201">
        <v>23</v>
      </c>
      <c r="N270" s="201">
        <v>11</v>
      </c>
      <c r="O270" s="324">
        <v>0.47826086956521741</v>
      </c>
      <c r="P270" s="201">
        <v>0</v>
      </c>
      <c r="Q270" s="324">
        <v>0</v>
      </c>
      <c r="R270" s="201">
        <v>1</v>
      </c>
      <c r="S270" s="324">
        <v>9.0909090909090912E-2</v>
      </c>
      <c r="T270" s="201">
        <v>10</v>
      </c>
      <c r="U270" s="324">
        <v>0.90909090909090906</v>
      </c>
      <c r="V270" s="201">
        <v>319</v>
      </c>
      <c r="W270" s="201">
        <v>301</v>
      </c>
      <c r="X270" s="324">
        <v>0.94357366771159878</v>
      </c>
      <c r="Y270" s="201">
        <v>4</v>
      </c>
      <c r="Z270" s="324">
        <v>1.3289036544850499E-2</v>
      </c>
      <c r="AA270" s="201">
        <v>6</v>
      </c>
      <c r="AB270" s="324">
        <v>1.9933554817275746E-2</v>
      </c>
      <c r="AC270" s="201">
        <v>291</v>
      </c>
      <c r="AD270" s="324">
        <v>0.96677740863787376</v>
      </c>
    </row>
    <row r="271" spans="3:30" x14ac:dyDescent="0.3">
      <c r="C271" s="186" t="s">
        <v>1384</v>
      </c>
      <c r="D271" s="201">
        <v>728</v>
      </c>
      <c r="E271" s="201">
        <v>604</v>
      </c>
      <c r="F271" s="324">
        <v>0.82967032967032972</v>
      </c>
      <c r="G271" s="201">
        <v>2</v>
      </c>
      <c r="H271" s="324">
        <v>3.3112582781456954E-3</v>
      </c>
      <c r="I271" s="201">
        <v>31</v>
      </c>
      <c r="J271" s="324">
        <v>5.1324503311258277E-2</v>
      </c>
      <c r="K271" s="201">
        <v>570</v>
      </c>
      <c r="L271" s="324">
        <v>0.94370860927152322</v>
      </c>
      <c r="M271" s="201">
        <v>44</v>
      </c>
      <c r="N271" s="201">
        <v>30</v>
      </c>
      <c r="O271" s="324">
        <v>0.68181818181818177</v>
      </c>
      <c r="P271" s="201">
        <v>0</v>
      </c>
      <c r="Q271" s="324">
        <v>0</v>
      </c>
      <c r="R271" s="201">
        <v>0</v>
      </c>
      <c r="S271" s="324">
        <v>0</v>
      </c>
      <c r="T271" s="201">
        <v>30</v>
      </c>
      <c r="U271" s="324">
        <v>1</v>
      </c>
      <c r="V271" s="201">
        <v>674</v>
      </c>
      <c r="W271" s="201">
        <v>570</v>
      </c>
      <c r="X271" s="324">
        <v>0.8456973293768546</v>
      </c>
      <c r="Y271" s="201">
        <v>2</v>
      </c>
      <c r="Z271" s="324">
        <v>3.5087719298245615E-3</v>
      </c>
      <c r="AA271" s="201">
        <v>31</v>
      </c>
      <c r="AB271" s="324">
        <v>5.4385964912280704E-2</v>
      </c>
      <c r="AC271" s="201">
        <v>536</v>
      </c>
      <c r="AD271" s="324">
        <v>0.94035087719298249</v>
      </c>
    </row>
    <row r="272" spans="3:30" x14ac:dyDescent="0.3">
      <c r="C272" s="186" t="s">
        <v>1385</v>
      </c>
      <c r="D272" s="201">
        <v>1074</v>
      </c>
      <c r="E272" s="201">
        <v>799</v>
      </c>
      <c r="F272" s="324">
        <v>0.74394785847299816</v>
      </c>
      <c r="G272" s="201">
        <v>1</v>
      </c>
      <c r="H272" s="324">
        <v>1.2515644555694619E-3</v>
      </c>
      <c r="I272" s="201">
        <v>10</v>
      </c>
      <c r="J272" s="324">
        <v>1.2515644555694618E-2</v>
      </c>
      <c r="K272" s="201">
        <v>786</v>
      </c>
      <c r="L272" s="324">
        <v>0.98372966207759704</v>
      </c>
      <c r="M272" s="201">
        <v>36</v>
      </c>
      <c r="N272" s="201">
        <v>11</v>
      </c>
      <c r="O272" s="324">
        <v>0.30555555555555558</v>
      </c>
      <c r="P272" s="201">
        <v>0</v>
      </c>
      <c r="Q272" s="324">
        <v>0</v>
      </c>
      <c r="R272" s="201">
        <v>0</v>
      </c>
      <c r="S272" s="324">
        <v>0</v>
      </c>
      <c r="T272" s="201">
        <v>10</v>
      </c>
      <c r="U272" s="324">
        <v>0.90909090909090906</v>
      </c>
      <c r="V272" s="201">
        <v>1031</v>
      </c>
      <c r="W272" s="201">
        <v>785</v>
      </c>
      <c r="X272" s="324">
        <v>0.76139670223084388</v>
      </c>
      <c r="Y272" s="201">
        <v>1</v>
      </c>
      <c r="Z272" s="324">
        <v>1.2738853503184713E-3</v>
      </c>
      <c r="AA272" s="201">
        <v>10</v>
      </c>
      <c r="AB272" s="324">
        <v>1.2738853503184714E-2</v>
      </c>
      <c r="AC272" s="201">
        <v>773</v>
      </c>
      <c r="AD272" s="324">
        <v>0.98471337579617835</v>
      </c>
    </row>
    <row r="273" spans="3:30" x14ac:dyDescent="0.3">
      <c r="C273" s="186" t="s">
        <v>1386</v>
      </c>
      <c r="D273" s="201">
        <v>300</v>
      </c>
      <c r="E273" s="201">
        <v>241</v>
      </c>
      <c r="F273" s="324">
        <v>0.80333333333333334</v>
      </c>
      <c r="G273" s="201">
        <v>2</v>
      </c>
      <c r="H273" s="324">
        <v>8.2987551867219917E-3</v>
      </c>
      <c r="I273" s="201">
        <v>1</v>
      </c>
      <c r="J273" s="324">
        <v>4.1493775933609959E-3</v>
      </c>
      <c r="K273" s="201">
        <v>238</v>
      </c>
      <c r="L273" s="324">
        <v>0.98755186721991706</v>
      </c>
      <c r="M273" s="201">
        <v>12</v>
      </c>
      <c r="N273" s="201">
        <v>5</v>
      </c>
      <c r="O273" s="324">
        <v>0.41666666666666669</v>
      </c>
      <c r="P273" s="201">
        <v>0</v>
      </c>
      <c r="Q273" s="324">
        <v>0</v>
      </c>
      <c r="R273" s="201">
        <v>0</v>
      </c>
      <c r="S273" s="324">
        <v>0</v>
      </c>
      <c r="T273" s="201">
        <v>5</v>
      </c>
      <c r="U273" s="324">
        <v>1</v>
      </c>
      <c r="V273" s="201">
        <v>287</v>
      </c>
      <c r="W273" s="201">
        <v>235</v>
      </c>
      <c r="X273" s="324">
        <v>0.81881533101045301</v>
      </c>
      <c r="Y273" s="201">
        <v>2</v>
      </c>
      <c r="Z273" s="324">
        <v>8.5106382978723406E-3</v>
      </c>
      <c r="AA273" s="201">
        <v>1</v>
      </c>
      <c r="AB273" s="324">
        <v>4.2553191489361703E-3</v>
      </c>
      <c r="AC273" s="201">
        <v>232</v>
      </c>
      <c r="AD273" s="324">
        <v>0.98723404255319147</v>
      </c>
    </row>
    <row r="274" spans="3:30" x14ac:dyDescent="0.3">
      <c r="C274" s="186" t="s">
        <v>1387</v>
      </c>
      <c r="D274" s="201">
        <v>1179</v>
      </c>
      <c r="E274" s="201">
        <v>834</v>
      </c>
      <c r="F274" s="324">
        <v>0.70737913486005088</v>
      </c>
      <c r="G274" s="201">
        <v>12</v>
      </c>
      <c r="H274" s="324">
        <v>1.4388489208633094E-2</v>
      </c>
      <c r="I274" s="201">
        <v>46</v>
      </c>
      <c r="J274" s="324">
        <v>5.5155875299760189E-2</v>
      </c>
      <c r="K274" s="201">
        <v>772</v>
      </c>
      <c r="L274" s="324">
        <v>0.92565947242206237</v>
      </c>
      <c r="M274" s="201">
        <v>44</v>
      </c>
      <c r="N274" s="201">
        <v>14</v>
      </c>
      <c r="O274" s="324">
        <v>0.31818181818181818</v>
      </c>
      <c r="P274" s="201">
        <v>0</v>
      </c>
      <c r="Q274" s="324">
        <v>0</v>
      </c>
      <c r="R274" s="201">
        <v>0</v>
      </c>
      <c r="S274" s="324">
        <v>0</v>
      </c>
      <c r="T274" s="201">
        <v>14</v>
      </c>
      <c r="U274" s="324">
        <v>1</v>
      </c>
      <c r="V274" s="201">
        <v>1122</v>
      </c>
      <c r="W274" s="201">
        <v>815</v>
      </c>
      <c r="X274" s="324">
        <v>0.72638146167557938</v>
      </c>
      <c r="Y274" s="201">
        <v>12</v>
      </c>
      <c r="Z274" s="324">
        <v>1.4723926380368098E-2</v>
      </c>
      <c r="AA274" s="201">
        <v>45</v>
      </c>
      <c r="AB274" s="324">
        <v>5.5214723926380369E-2</v>
      </c>
      <c r="AC274" s="201">
        <v>754</v>
      </c>
      <c r="AD274" s="324">
        <v>0.92515337423312882</v>
      </c>
    </row>
    <row r="275" spans="3:30" x14ac:dyDescent="0.3">
      <c r="C275" s="185" t="s">
        <v>144</v>
      </c>
      <c r="D275" s="201">
        <v>3241</v>
      </c>
      <c r="E275" s="201">
        <v>2525</v>
      </c>
      <c r="F275" s="324">
        <v>0.77908053070040106</v>
      </c>
      <c r="G275" s="201">
        <v>23</v>
      </c>
      <c r="H275" s="324">
        <v>9.1089108910891083E-3</v>
      </c>
      <c r="I275" s="201">
        <v>92</v>
      </c>
      <c r="J275" s="324">
        <v>3.6435643564356433E-2</v>
      </c>
      <c r="K275" s="201">
        <v>2405</v>
      </c>
      <c r="L275" s="324">
        <v>0.95247524752475243</v>
      </c>
      <c r="M275" s="201">
        <v>138</v>
      </c>
      <c r="N275" s="201">
        <v>63</v>
      </c>
      <c r="O275" s="324">
        <v>0.45652173913043476</v>
      </c>
      <c r="P275" s="201">
        <v>1</v>
      </c>
      <c r="Q275" s="324">
        <v>1.5873015873015872E-2</v>
      </c>
      <c r="R275" s="201">
        <v>3</v>
      </c>
      <c r="S275" s="324">
        <v>4.7619047619047616E-2</v>
      </c>
      <c r="T275" s="201">
        <v>59</v>
      </c>
      <c r="U275" s="324">
        <v>0.93650793650793651</v>
      </c>
      <c r="V275" s="201">
        <v>3080</v>
      </c>
      <c r="W275" s="201">
        <v>2457</v>
      </c>
      <c r="X275" s="324">
        <v>0.79772727272727273</v>
      </c>
      <c r="Y275" s="201">
        <v>22</v>
      </c>
      <c r="Z275" s="324">
        <v>8.9540089540089546E-3</v>
      </c>
      <c r="AA275" s="201">
        <v>89</v>
      </c>
      <c r="AB275" s="324">
        <v>3.6223036223036222E-2</v>
      </c>
      <c r="AC275" s="201">
        <v>2341</v>
      </c>
      <c r="AD275" s="324">
        <v>0.95278795278795281</v>
      </c>
    </row>
    <row r="276" spans="3:30" x14ac:dyDescent="0.3">
      <c r="C276" s="186" t="s">
        <v>1388</v>
      </c>
      <c r="D276" s="201">
        <v>527</v>
      </c>
      <c r="E276" s="201">
        <v>478</v>
      </c>
      <c r="F276" s="324">
        <v>0.90702087286527511</v>
      </c>
      <c r="G276" s="201">
        <v>5</v>
      </c>
      <c r="H276" s="324">
        <v>1.0460251046025104E-2</v>
      </c>
      <c r="I276" s="201">
        <v>12</v>
      </c>
      <c r="J276" s="324">
        <v>2.5104602510460251E-2</v>
      </c>
      <c r="K276" s="201">
        <v>461</v>
      </c>
      <c r="L276" s="324">
        <v>0.96443514644351469</v>
      </c>
      <c r="M276" s="201">
        <v>33</v>
      </c>
      <c r="N276" s="201">
        <v>19</v>
      </c>
      <c r="O276" s="324">
        <v>0.5757575757575758</v>
      </c>
      <c r="P276" s="201">
        <v>0</v>
      </c>
      <c r="Q276" s="324">
        <v>0</v>
      </c>
      <c r="R276" s="201">
        <v>0</v>
      </c>
      <c r="S276" s="324">
        <v>0</v>
      </c>
      <c r="T276" s="201">
        <v>19</v>
      </c>
      <c r="U276" s="324">
        <v>1</v>
      </c>
      <c r="V276" s="201">
        <v>492</v>
      </c>
      <c r="W276" s="201">
        <v>458</v>
      </c>
      <c r="X276" s="324">
        <v>0.93089430894308944</v>
      </c>
      <c r="Y276" s="201">
        <v>5</v>
      </c>
      <c r="Z276" s="324">
        <v>1.0917030567685589E-2</v>
      </c>
      <c r="AA276" s="201">
        <v>12</v>
      </c>
      <c r="AB276" s="324">
        <v>2.6200873362445413E-2</v>
      </c>
      <c r="AC276" s="201">
        <v>441</v>
      </c>
      <c r="AD276" s="324">
        <v>0.96288209606986896</v>
      </c>
    </row>
    <row r="277" spans="3:30" x14ac:dyDescent="0.3">
      <c r="C277" s="186" t="s">
        <v>1389</v>
      </c>
      <c r="D277" s="201">
        <v>1063</v>
      </c>
      <c r="E277" s="201">
        <v>818</v>
      </c>
      <c r="F277" s="324">
        <v>0.76952022577610535</v>
      </c>
      <c r="G277" s="201">
        <v>10</v>
      </c>
      <c r="H277" s="324">
        <v>1.2224938875305624E-2</v>
      </c>
      <c r="I277" s="201">
        <v>46</v>
      </c>
      <c r="J277" s="324">
        <v>5.623471882640587E-2</v>
      </c>
      <c r="K277" s="201">
        <v>759</v>
      </c>
      <c r="L277" s="324">
        <v>0.92787286063569685</v>
      </c>
      <c r="M277" s="201">
        <v>38</v>
      </c>
      <c r="N277" s="201">
        <v>16</v>
      </c>
      <c r="O277" s="324">
        <v>0.42105263157894735</v>
      </c>
      <c r="P277" s="201">
        <v>1</v>
      </c>
      <c r="Q277" s="324">
        <v>6.25E-2</v>
      </c>
      <c r="R277" s="201">
        <v>3</v>
      </c>
      <c r="S277" s="324">
        <v>0.1875</v>
      </c>
      <c r="T277" s="201">
        <v>12</v>
      </c>
      <c r="U277" s="324">
        <v>0.75</v>
      </c>
      <c r="V277" s="201">
        <v>1019</v>
      </c>
      <c r="W277" s="201">
        <v>802</v>
      </c>
      <c r="X277" s="324">
        <v>0.78704612365063786</v>
      </c>
      <c r="Y277" s="201">
        <v>9</v>
      </c>
      <c r="Z277" s="324">
        <v>1.1221945137157107E-2</v>
      </c>
      <c r="AA277" s="201">
        <v>43</v>
      </c>
      <c r="AB277" s="324">
        <v>5.3615960099750622E-2</v>
      </c>
      <c r="AC277" s="201">
        <v>747</v>
      </c>
      <c r="AD277" s="324">
        <v>0.9314214463840399</v>
      </c>
    </row>
    <row r="278" spans="3:30" x14ac:dyDescent="0.3">
      <c r="C278" s="186" t="s">
        <v>1390</v>
      </c>
      <c r="D278" s="201">
        <v>896</v>
      </c>
      <c r="E278" s="201">
        <v>694</v>
      </c>
      <c r="F278" s="324">
        <v>0.7745535714285714</v>
      </c>
      <c r="G278" s="201">
        <v>1</v>
      </c>
      <c r="H278" s="324">
        <v>1.440922190201729E-3</v>
      </c>
      <c r="I278" s="201">
        <v>18</v>
      </c>
      <c r="J278" s="324">
        <v>2.5936599423631124E-2</v>
      </c>
      <c r="K278" s="201">
        <v>673</v>
      </c>
      <c r="L278" s="324">
        <v>0.96974063400576371</v>
      </c>
      <c r="M278" s="201">
        <v>25</v>
      </c>
      <c r="N278" s="201">
        <v>11</v>
      </c>
      <c r="O278" s="324">
        <v>0.44</v>
      </c>
      <c r="P278" s="201">
        <v>0</v>
      </c>
      <c r="Q278" s="324">
        <v>0</v>
      </c>
      <c r="R278" s="201">
        <v>0</v>
      </c>
      <c r="S278" s="324">
        <v>0</v>
      </c>
      <c r="T278" s="201">
        <v>11</v>
      </c>
      <c r="U278" s="324">
        <v>1</v>
      </c>
      <c r="V278" s="201">
        <v>862</v>
      </c>
      <c r="W278" s="201">
        <v>681</v>
      </c>
      <c r="X278" s="324">
        <v>0.79002320185614849</v>
      </c>
      <c r="Y278" s="201">
        <v>1</v>
      </c>
      <c r="Z278" s="324">
        <v>1.4684287812041115E-3</v>
      </c>
      <c r="AA278" s="201">
        <v>18</v>
      </c>
      <c r="AB278" s="324">
        <v>2.643171806167401E-2</v>
      </c>
      <c r="AC278" s="201">
        <v>660</v>
      </c>
      <c r="AD278" s="324">
        <v>0.96916299559471364</v>
      </c>
    </row>
    <row r="279" spans="3:30" x14ac:dyDescent="0.3">
      <c r="C279" s="186" t="s">
        <v>1391</v>
      </c>
      <c r="D279" s="201">
        <v>755</v>
      </c>
      <c r="E279" s="201">
        <v>535</v>
      </c>
      <c r="F279" s="324">
        <v>0.70860927152317876</v>
      </c>
      <c r="G279" s="201">
        <v>7</v>
      </c>
      <c r="H279" s="324">
        <v>1.3084112149532711E-2</v>
      </c>
      <c r="I279" s="201">
        <v>16</v>
      </c>
      <c r="J279" s="324">
        <v>2.9906542056074768E-2</v>
      </c>
      <c r="K279" s="201">
        <v>512</v>
      </c>
      <c r="L279" s="324">
        <v>0.95700934579439256</v>
      </c>
      <c r="M279" s="201">
        <v>42</v>
      </c>
      <c r="N279" s="201">
        <v>17</v>
      </c>
      <c r="O279" s="324">
        <v>0.40476190476190477</v>
      </c>
      <c r="P279" s="201">
        <v>0</v>
      </c>
      <c r="Q279" s="324">
        <v>0</v>
      </c>
      <c r="R279" s="201">
        <v>0</v>
      </c>
      <c r="S279" s="324">
        <v>0</v>
      </c>
      <c r="T279" s="201">
        <v>17</v>
      </c>
      <c r="U279" s="324">
        <v>1</v>
      </c>
      <c r="V279" s="201">
        <v>707</v>
      </c>
      <c r="W279" s="201">
        <v>516</v>
      </c>
      <c r="X279" s="324">
        <v>0.72984441301272984</v>
      </c>
      <c r="Y279" s="201">
        <v>7</v>
      </c>
      <c r="Z279" s="324">
        <v>1.3565891472868217E-2</v>
      </c>
      <c r="AA279" s="201">
        <v>16</v>
      </c>
      <c r="AB279" s="324">
        <v>3.1007751937984496E-2</v>
      </c>
      <c r="AC279" s="201">
        <v>493</v>
      </c>
      <c r="AD279" s="324">
        <v>0.95542635658914732</v>
      </c>
    </row>
    <row r="280" spans="3:30" x14ac:dyDescent="0.3">
      <c r="C280" s="185" t="s">
        <v>240</v>
      </c>
      <c r="D280" s="201">
        <v>2295</v>
      </c>
      <c r="E280" s="201">
        <v>1550</v>
      </c>
      <c r="F280" s="324">
        <v>0.6753812636165577</v>
      </c>
      <c r="G280" s="201">
        <v>8</v>
      </c>
      <c r="H280" s="324">
        <v>5.1612903225806452E-3</v>
      </c>
      <c r="I280" s="201">
        <v>79</v>
      </c>
      <c r="J280" s="324">
        <v>5.0967741935483868E-2</v>
      </c>
      <c r="K280" s="201">
        <v>1453</v>
      </c>
      <c r="L280" s="324">
        <v>0.93741935483870964</v>
      </c>
      <c r="M280" s="201">
        <v>116</v>
      </c>
      <c r="N280" s="201">
        <v>39</v>
      </c>
      <c r="O280" s="324">
        <v>0.33620689655172414</v>
      </c>
      <c r="P280" s="201">
        <v>0</v>
      </c>
      <c r="Q280" s="324">
        <v>0</v>
      </c>
      <c r="R280" s="201">
        <v>3</v>
      </c>
      <c r="S280" s="324">
        <v>7.6923076923076927E-2</v>
      </c>
      <c r="T280" s="201">
        <v>36</v>
      </c>
      <c r="U280" s="324">
        <v>0.92307692307692313</v>
      </c>
      <c r="V280" s="201">
        <v>2161</v>
      </c>
      <c r="W280" s="201">
        <v>1507</v>
      </c>
      <c r="X280" s="324">
        <v>0.69736233225358635</v>
      </c>
      <c r="Y280" s="201">
        <v>8</v>
      </c>
      <c r="Z280" s="324">
        <v>5.3085600530856005E-3</v>
      </c>
      <c r="AA280" s="201">
        <v>76</v>
      </c>
      <c r="AB280" s="324">
        <v>5.0431320504313204E-2</v>
      </c>
      <c r="AC280" s="201">
        <v>1413</v>
      </c>
      <c r="AD280" s="324">
        <v>0.93762441937624419</v>
      </c>
    </row>
    <row r="281" spans="3:30" x14ac:dyDescent="0.3">
      <c r="C281" s="186" t="s">
        <v>1392</v>
      </c>
      <c r="D281" s="201">
        <v>620</v>
      </c>
      <c r="E281" s="201">
        <v>338</v>
      </c>
      <c r="F281" s="324">
        <v>0.54516129032258065</v>
      </c>
      <c r="G281" s="201">
        <v>0</v>
      </c>
      <c r="H281" s="324">
        <v>0</v>
      </c>
      <c r="I281" s="201">
        <v>9</v>
      </c>
      <c r="J281" s="324">
        <v>2.6627218934911243E-2</v>
      </c>
      <c r="K281" s="201">
        <v>323</v>
      </c>
      <c r="L281" s="324">
        <v>0.95562130177514792</v>
      </c>
      <c r="M281" s="201">
        <v>20</v>
      </c>
      <c r="N281" s="201">
        <v>4</v>
      </c>
      <c r="O281" s="324">
        <v>0.2</v>
      </c>
      <c r="P281" s="201">
        <v>0</v>
      </c>
      <c r="Q281" s="324">
        <v>0</v>
      </c>
      <c r="R281" s="201">
        <v>1</v>
      </c>
      <c r="S281" s="324">
        <v>0.25</v>
      </c>
      <c r="T281" s="201">
        <v>3</v>
      </c>
      <c r="U281" s="324">
        <v>0.75</v>
      </c>
      <c r="V281" s="201">
        <v>595</v>
      </c>
      <c r="W281" s="201">
        <v>333</v>
      </c>
      <c r="X281" s="324">
        <v>0.5596638655462185</v>
      </c>
      <c r="Y281" s="201">
        <v>0</v>
      </c>
      <c r="Z281" s="324">
        <v>0</v>
      </c>
      <c r="AA281" s="201">
        <v>8</v>
      </c>
      <c r="AB281" s="324">
        <v>2.4024024024024024E-2</v>
      </c>
      <c r="AC281" s="201">
        <v>319</v>
      </c>
      <c r="AD281" s="324">
        <v>0.95795795795795791</v>
      </c>
    </row>
    <row r="282" spans="3:30" x14ac:dyDescent="0.3">
      <c r="C282" s="186" t="s">
        <v>1393</v>
      </c>
      <c r="D282" s="201">
        <v>529</v>
      </c>
      <c r="E282" s="201">
        <v>413</v>
      </c>
      <c r="F282" s="324">
        <v>0.78071833648393196</v>
      </c>
      <c r="G282" s="201">
        <v>3</v>
      </c>
      <c r="H282" s="324">
        <v>7.2639225181598066E-3</v>
      </c>
      <c r="I282" s="201">
        <v>14</v>
      </c>
      <c r="J282" s="324">
        <v>3.3898305084745763E-2</v>
      </c>
      <c r="K282" s="201">
        <v>394</v>
      </c>
      <c r="L282" s="324">
        <v>0.95399515738498786</v>
      </c>
      <c r="M282" s="201">
        <v>31</v>
      </c>
      <c r="N282" s="201">
        <v>14</v>
      </c>
      <c r="O282" s="324">
        <v>0.45161290322580644</v>
      </c>
      <c r="P282" s="201">
        <v>0</v>
      </c>
      <c r="Q282" s="324">
        <v>0</v>
      </c>
      <c r="R282" s="201">
        <v>1</v>
      </c>
      <c r="S282" s="324">
        <v>7.1428571428571425E-2</v>
      </c>
      <c r="T282" s="201">
        <v>13</v>
      </c>
      <c r="U282" s="324">
        <v>0.9285714285714286</v>
      </c>
      <c r="V282" s="201">
        <v>493</v>
      </c>
      <c r="W282" s="201">
        <v>397</v>
      </c>
      <c r="X282" s="324">
        <v>0.8052738336713996</v>
      </c>
      <c r="Y282" s="201">
        <v>3</v>
      </c>
      <c r="Z282" s="324">
        <v>7.556675062972292E-3</v>
      </c>
      <c r="AA282" s="201">
        <v>13</v>
      </c>
      <c r="AB282" s="324">
        <v>3.2745591939546598E-2</v>
      </c>
      <c r="AC282" s="201">
        <v>379</v>
      </c>
      <c r="AD282" s="324">
        <v>0.95465994962216627</v>
      </c>
    </row>
    <row r="283" spans="3:30" x14ac:dyDescent="0.3">
      <c r="C283" s="186" t="s">
        <v>1394</v>
      </c>
      <c r="D283" s="201">
        <v>426</v>
      </c>
      <c r="E283" s="201">
        <v>316</v>
      </c>
      <c r="F283" s="324">
        <v>0.74178403755868549</v>
      </c>
      <c r="G283" s="201">
        <v>2</v>
      </c>
      <c r="H283" s="324">
        <v>6.3291139240506328E-3</v>
      </c>
      <c r="I283" s="201">
        <v>3</v>
      </c>
      <c r="J283" s="324">
        <v>9.4936708860759497E-3</v>
      </c>
      <c r="K283" s="201">
        <v>310</v>
      </c>
      <c r="L283" s="324">
        <v>0.98101265822784811</v>
      </c>
      <c r="M283" s="201">
        <v>21</v>
      </c>
      <c r="N283" s="201">
        <v>9</v>
      </c>
      <c r="O283" s="324">
        <v>0.42857142857142855</v>
      </c>
      <c r="P283" s="201">
        <v>0</v>
      </c>
      <c r="Q283" s="324">
        <v>0</v>
      </c>
      <c r="R283" s="201">
        <v>0</v>
      </c>
      <c r="S283" s="324">
        <v>0</v>
      </c>
      <c r="T283" s="201">
        <v>9</v>
      </c>
      <c r="U283" s="324">
        <v>1</v>
      </c>
      <c r="V283" s="201">
        <v>403</v>
      </c>
      <c r="W283" s="201">
        <v>307</v>
      </c>
      <c r="X283" s="324">
        <v>0.76178660049627789</v>
      </c>
      <c r="Y283" s="201">
        <v>2</v>
      </c>
      <c r="Z283" s="324">
        <v>6.5146579804560263E-3</v>
      </c>
      <c r="AA283" s="201">
        <v>3</v>
      </c>
      <c r="AB283" s="324">
        <v>9.7719869706840382E-3</v>
      </c>
      <c r="AC283" s="201">
        <v>301</v>
      </c>
      <c r="AD283" s="324">
        <v>0.98045602605863191</v>
      </c>
    </row>
    <row r="284" spans="3:30" x14ac:dyDescent="0.3">
      <c r="C284" s="186" t="s">
        <v>1395</v>
      </c>
      <c r="D284" s="201">
        <v>720</v>
      </c>
      <c r="E284" s="201">
        <v>483</v>
      </c>
      <c r="F284" s="324">
        <v>0.67083333333333328</v>
      </c>
      <c r="G284" s="201">
        <v>3</v>
      </c>
      <c r="H284" s="324">
        <v>6.2111801242236021E-3</v>
      </c>
      <c r="I284" s="201">
        <v>53</v>
      </c>
      <c r="J284" s="324">
        <v>0.10973084886128365</v>
      </c>
      <c r="K284" s="201">
        <v>426</v>
      </c>
      <c r="L284" s="324">
        <v>0.88198757763975155</v>
      </c>
      <c r="M284" s="201">
        <v>44</v>
      </c>
      <c r="N284" s="201">
        <v>12</v>
      </c>
      <c r="O284" s="324">
        <v>0.27272727272727271</v>
      </c>
      <c r="P284" s="201">
        <v>0</v>
      </c>
      <c r="Q284" s="324">
        <v>0</v>
      </c>
      <c r="R284" s="201">
        <v>1</v>
      </c>
      <c r="S284" s="324">
        <v>8.3333333333333329E-2</v>
      </c>
      <c r="T284" s="201">
        <v>11</v>
      </c>
      <c r="U284" s="324">
        <v>0.91666666666666663</v>
      </c>
      <c r="V284" s="201">
        <v>670</v>
      </c>
      <c r="W284" s="201">
        <v>470</v>
      </c>
      <c r="X284" s="324">
        <v>0.70149253731343286</v>
      </c>
      <c r="Y284" s="201">
        <v>3</v>
      </c>
      <c r="Z284" s="324">
        <v>6.382978723404255E-3</v>
      </c>
      <c r="AA284" s="201">
        <v>52</v>
      </c>
      <c r="AB284" s="324">
        <v>0.11063829787234042</v>
      </c>
      <c r="AC284" s="201">
        <v>414</v>
      </c>
      <c r="AD284" s="324">
        <v>0.88085106382978728</v>
      </c>
    </row>
    <row r="285" spans="3:30" x14ac:dyDescent="0.3">
      <c r="C285" s="185" t="s">
        <v>131</v>
      </c>
      <c r="D285" s="201">
        <v>5152</v>
      </c>
      <c r="E285" s="201">
        <v>4405</v>
      </c>
      <c r="F285" s="324">
        <v>0.85500776397515532</v>
      </c>
      <c r="G285" s="201">
        <v>20</v>
      </c>
      <c r="H285" s="324">
        <v>4.5402951191827468E-3</v>
      </c>
      <c r="I285" s="201">
        <v>198</v>
      </c>
      <c r="J285" s="324">
        <v>4.4948921679909194E-2</v>
      </c>
      <c r="K285" s="201">
        <v>4185</v>
      </c>
      <c r="L285" s="324">
        <v>0.95005675368898979</v>
      </c>
      <c r="M285" s="201">
        <v>154</v>
      </c>
      <c r="N285" s="201">
        <v>88</v>
      </c>
      <c r="O285" s="324">
        <v>0.5714285714285714</v>
      </c>
      <c r="P285" s="201">
        <v>0</v>
      </c>
      <c r="Q285" s="324">
        <v>0</v>
      </c>
      <c r="R285" s="201">
        <v>4</v>
      </c>
      <c r="S285" s="324">
        <v>4.5454545454545456E-2</v>
      </c>
      <c r="T285" s="201">
        <v>84</v>
      </c>
      <c r="U285" s="324">
        <v>0.95454545454545459</v>
      </c>
      <c r="V285" s="201">
        <v>4979</v>
      </c>
      <c r="W285" s="201">
        <v>4307</v>
      </c>
      <c r="X285" s="324">
        <v>0.86503313918457525</v>
      </c>
      <c r="Y285" s="201">
        <v>20</v>
      </c>
      <c r="Z285" s="324">
        <v>4.6436034362665425E-3</v>
      </c>
      <c r="AA285" s="201">
        <v>194</v>
      </c>
      <c r="AB285" s="324">
        <v>4.5042953331785464E-2</v>
      </c>
      <c r="AC285" s="201">
        <v>4091</v>
      </c>
      <c r="AD285" s="324">
        <v>0.94984908288832137</v>
      </c>
    </row>
    <row r="286" spans="3:30" x14ac:dyDescent="0.3">
      <c r="C286" s="186" t="s">
        <v>1396</v>
      </c>
      <c r="D286" s="201">
        <v>1019</v>
      </c>
      <c r="E286" s="201">
        <v>825</v>
      </c>
      <c r="F286" s="324">
        <v>0.80961727183513243</v>
      </c>
      <c r="G286" s="201">
        <v>5</v>
      </c>
      <c r="H286" s="324">
        <v>6.0606060606060606E-3</v>
      </c>
      <c r="I286" s="201">
        <v>26</v>
      </c>
      <c r="J286" s="324">
        <v>3.1515151515151517E-2</v>
      </c>
      <c r="K286" s="201">
        <v>794</v>
      </c>
      <c r="L286" s="324">
        <v>0.9624242424242424</v>
      </c>
      <c r="M286" s="201">
        <v>16</v>
      </c>
      <c r="N286" s="201">
        <v>9</v>
      </c>
      <c r="O286" s="324">
        <v>0.5625</v>
      </c>
      <c r="P286" s="201">
        <v>0</v>
      </c>
      <c r="Q286" s="324">
        <v>0</v>
      </c>
      <c r="R286" s="201">
        <v>0</v>
      </c>
      <c r="S286" s="324">
        <v>0</v>
      </c>
      <c r="T286" s="201">
        <v>9</v>
      </c>
      <c r="U286" s="324">
        <v>1</v>
      </c>
      <c r="V286" s="201">
        <v>1000</v>
      </c>
      <c r="W286" s="201">
        <v>815</v>
      </c>
      <c r="X286" s="324">
        <v>0.81499999999999995</v>
      </c>
      <c r="Y286" s="201">
        <v>5</v>
      </c>
      <c r="Z286" s="324">
        <v>6.1349693251533744E-3</v>
      </c>
      <c r="AA286" s="201">
        <v>26</v>
      </c>
      <c r="AB286" s="324">
        <v>3.1901840490797549E-2</v>
      </c>
      <c r="AC286" s="201">
        <v>784</v>
      </c>
      <c r="AD286" s="324">
        <v>0.96196319018404908</v>
      </c>
    </row>
    <row r="287" spans="3:30" x14ac:dyDescent="0.3">
      <c r="C287" s="186" t="s">
        <v>1397</v>
      </c>
      <c r="D287" s="201">
        <v>1644</v>
      </c>
      <c r="E287" s="201">
        <v>1429</v>
      </c>
      <c r="F287" s="324">
        <v>0.86922141119221408</v>
      </c>
      <c r="G287" s="201">
        <v>8</v>
      </c>
      <c r="H287" s="324">
        <v>5.598320503848845E-3</v>
      </c>
      <c r="I287" s="201">
        <v>62</v>
      </c>
      <c r="J287" s="324">
        <v>4.3386983904828549E-2</v>
      </c>
      <c r="K287" s="201">
        <v>1359</v>
      </c>
      <c r="L287" s="324">
        <v>0.95101469559132257</v>
      </c>
      <c r="M287" s="201">
        <v>48</v>
      </c>
      <c r="N287" s="201">
        <v>19</v>
      </c>
      <c r="O287" s="324">
        <v>0.39583333333333331</v>
      </c>
      <c r="P287" s="201">
        <v>0</v>
      </c>
      <c r="Q287" s="324">
        <v>0</v>
      </c>
      <c r="R287" s="201">
        <v>0</v>
      </c>
      <c r="S287" s="324">
        <v>0</v>
      </c>
      <c r="T287" s="201">
        <v>19</v>
      </c>
      <c r="U287" s="324">
        <v>1</v>
      </c>
      <c r="V287" s="201">
        <v>1593</v>
      </c>
      <c r="W287" s="201">
        <v>1409</v>
      </c>
      <c r="X287" s="324">
        <v>0.88449466415568112</v>
      </c>
      <c r="Y287" s="201">
        <v>8</v>
      </c>
      <c r="Z287" s="324">
        <v>5.6777856635911996E-3</v>
      </c>
      <c r="AA287" s="201">
        <v>62</v>
      </c>
      <c r="AB287" s="324">
        <v>4.4002838892831797E-2</v>
      </c>
      <c r="AC287" s="201">
        <v>1339</v>
      </c>
      <c r="AD287" s="324">
        <v>0.95031937544357703</v>
      </c>
    </row>
    <row r="288" spans="3:30" x14ac:dyDescent="0.3">
      <c r="C288" s="186" t="s">
        <v>1398</v>
      </c>
      <c r="D288" s="201">
        <v>867</v>
      </c>
      <c r="E288" s="201">
        <v>810</v>
      </c>
      <c r="F288" s="324">
        <v>0.93425605536332179</v>
      </c>
      <c r="G288" s="201">
        <v>2</v>
      </c>
      <c r="H288" s="324">
        <v>2.4691358024691358E-3</v>
      </c>
      <c r="I288" s="201">
        <v>34</v>
      </c>
      <c r="J288" s="324">
        <v>4.1975308641975309E-2</v>
      </c>
      <c r="K288" s="201">
        <v>774</v>
      </c>
      <c r="L288" s="324">
        <v>0.9555555555555556</v>
      </c>
      <c r="M288" s="201">
        <v>27</v>
      </c>
      <c r="N288" s="201">
        <v>16</v>
      </c>
      <c r="O288" s="324">
        <v>0.59259259259259256</v>
      </c>
      <c r="P288" s="201">
        <v>0</v>
      </c>
      <c r="Q288" s="324">
        <v>0</v>
      </c>
      <c r="R288" s="201">
        <v>2</v>
      </c>
      <c r="S288" s="324">
        <v>0.125</v>
      </c>
      <c r="T288" s="201">
        <v>14</v>
      </c>
      <c r="U288" s="324">
        <v>0.875</v>
      </c>
      <c r="V288" s="201">
        <v>832</v>
      </c>
      <c r="W288" s="201">
        <v>789</v>
      </c>
      <c r="X288" s="324">
        <v>0.94831730769230771</v>
      </c>
      <c r="Y288" s="201">
        <v>2</v>
      </c>
      <c r="Z288" s="324">
        <v>2.5348542458808617E-3</v>
      </c>
      <c r="AA288" s="201">
        <v>32</v>
      </c>
      <c r="AB288" s="324">
        <v>4.0557667934093787E-2</v>
      </c>
      <c r="AC288" s="201">
        <v>755</v>
      </c>
      <c r="AD288" s="324">
        <v>0.95690747782002539</v>
      </c>
    </row>
    <row r="289" spans="3:30" x14ac:dyDescent="0.3">
      <c r="C289" s="186" t="s">
        <v>1399</v>
      </c>
      <c r="D289" s="201">
        <v>1105</v>
      </c>
      <c r="E289" s="201">
        <v>854</v>
      </c>
      <c r="F289" s="324">
        <v>0.7728506787330317</v>
      </c>
      <c r="G289" s="201">
        <v>1</v>
      </c>
      <c r="H289" s="324">
        <v>1.17096018735363E-3</v>
      </c>
      <c r="I289" s="201">
        <v>20</v>
      </c>
      <c r="J289" s="324">
        <v>2.3419203747072601E-2</v>
      </c>
      <c r="K289" s="201">
        <v>831</v>
      </c>
      <c r="L289" s="324">
        <v>0.97306791569086648</v>
      </c>
      <c r="M289" s="201">
        <v>33</v>
      </c>
      <c r="N289" s="201">
        <v>18</v>
      </c>
      <c r="O289" s="324">
        <v>0.54545454545454541</v>
      </c>
      <c r="P289" s="201">
        <v>0</v>
      </c>
      <c r="Q289" s="324">
        <v>0</v>
      </c>
      <c r="R289" s="201">
        <v>1</v>
      </c>
      <c r="S289" s="324">
        <v>5.5555555555555552E-2</v>
      </c>
      <c r="T289" s="201">
        <v>17</v>
      </c>
      <c r="U289" s="324">
        <v>0.94444444444444442</v>
      </c>
      <c r="V289" s="201">
        <v>1069</v>
      </c>
      <c r="W289" s="201">
        <v>835</v>
      </c>
      <c r="X289" s="324">
        <v>0.78110383536014971</v>
      </c>
      <c r="Y289" s="201">
        <v>1</v>
      </c>
      <c r="Z289" s="324">
        <v>1.1976047904191617E-3</v>
      </c>
      <c r="AA289" s="201">
        <v>19</v>
      </c>
      <c r="AB289" s="324">
        <v>2.2754491017964073E-2</v>
      </c>
      <c r="AC289" s="201">
        <v>813</v>
      </c>
      <c r="AD289" s="324">
        <v>0.97365269461077841</v>
      </c>
    </row>
    <row r="290" spans="3:30" x14ac:dyDescent="0.3">
      <c r="C290" s="186" t="s">
        <v>1400</v>
      </c>
      <c r="D290" s="201">
        <v>81</v>
      </c>
      <c r="E290" s="201">
        <v>74</v>
      </c>
      <c r="F290" s="324">
        <v>0.9135802469135802</v>
      </c>
      <c r="G290" s="201">
        <v>4</v>
      </c>
      <c r="H290" s="324">
        <v>5.4054054054054057E-2</v>
      </c>
      <c r="I290" s="201">
        <v>20</v>
      </c>
      <c r="J290" s="324">
        <v>0.27027027027027029</v>
      </c>
      <c r="K290" s="201">
        <v>50</v>
      </c>
      <c r="L290" s="324">
        <v>0.67567567567567566</v>
      </c>
      <c r="M290" s="201">
        <v>5</v>
      </c>
      <c r="N290" s="201">
        <v>5</v>
      </c>
      <c r="O290" s="324">
        <v>1</v>
      </c>
      <c r="P290" s="201">
        <v>0</v>
      </c>
      <c r="Q290" s="324">
        <v>0</v>
      </c>
      <c r="R290" s="201">
        <v>1</v>
      </c>
      <c r="S290" s="324">
        <v>0.2</v>
      </c>
      <c r="T290" s="201">
        <v>4</v>
      </c>
      <c r="U290" s="324">
        <v>0.8</v>
      </c>
      <c r="V290" s="201">
        <v>76</v>
      </c>
      <c r="W290" s="201">
        <v>69</v>
      </c>
      <c r="X290" s="324">
        <v>0.90789473684210531</v>
      </c>
      <c r="Y290" s="201">
        <v>4</v>
      </c>
      <c r="Z290" s="324">
        <v>5.7971014492753624E-2</v>
      </c>
      <c r="AA290" s="201">
        <v>19</v>
      </c>
      <c r="AB290" s="324">
        <v>0.27536231884057971</v>
      </c>
      <c r="AC290" s="201">
        <v>46</v>
      </c>
      <c r="AD290" s="324">
        <v>0.66666666666666663</v>
      </c>
    </row>
    <row r="291" spans="3:30" x14ac:dyDescent="0.3">
      <c r="C291" s="186" t="s">
        <v>1401</v>
      </c>
      <c r="D291" s="201">
        <v>436</v>
      </c>
      <c r="E291" s="201">
        <v>413</v>
      </c>
      <c r="F291" s="324">
        <v>0.94724770642201839</v>
      </c>
      <c r="G291" s="201">
        <v>0</v>
      </c>
      <c r="H291" s="324">
        <v>0</v>
      </c>
      <c r="I291" s="201">
        <v>36</v>
      </c>
      <c r="J291" s="324">
        <v>8.7167070217917669E-2</v>
      </c>
      <c r="K291" s="201">
        <v>377</v>
      </c>
      <c r="L291" s="324">
        <v>0.9128329297820823</v>
      </c>
      <c r="M291" s="201">
        <v>25</v>
      </c>
      <c r="N291" s="201">
        <v>21</v>
      </c>
      <c r="O291" s="324">
        <v>0.84</v>
      </c>
      <c r="P291" s="201">
        <v>0</v>
      </c>
      <c r="Q291" s="324">
        <v>0</v>
      </c>
      <c r="R291" s="201">
        <v>0</v>
      </c>
      <c r="S291" s="324">
        <v>0</v>
      </c>
      <c r="T291" s="201">
        <v>21</v>
      </c>
      <c r="U291" s="324">
        <v>1</v>
      </c>
      <c r="V291" s="201">
        <v>409</v>
      </c>
      <c r="W291" s="201">
        <v>390</v>
      </c>
      <c r="X291" s="324">
        <v>0.95354523227383858</v>
      </c>
      <c r="Y291" s="201">
        <v>0</v>
      </c>
      <c r="Z291" s="324">
        <v>0</v>
      </c>
      <c r="AA291" s="201">
        <v>36</v>
      </c>
      <c r="AB291" s="324">
        <v>9.2307692307692313E-2</v>
      </c>
      <c r="AC291" s="201">
        <v>354</v>
      </c>
      <c r="AD291" s="324">
        <v>0.90769230769230769</v>
      </c>
    </row>
    <row r="292" spans="3:30" x14ac:dyDescent="0.3">
      <c r="C292" s="2" t="s">
        <v>147</v>
      </c>
      <c r="D292" s="201">
        <v>15407</v>
      </c>
      <c r="E292" s="201">
        <v>11434</v>
      </c>
      <c r="F292" s="324">
        <v>0.74213020055818779</v>
      </c>
      <c r="G292" s="201">
        <v>133</v>
      </c>
      <c r="H292" s="324">
        <v>1.1631974811964317E-2</v>
      </c>
      <c r="I292" s="201">
        <v>729</v>
      </c>
      <c r="J292" s="324">
        <v>6.3757215322721703E-2</v>
      </c>
      <c r="K292" s="201">
        <v>10534</v>
      </c>
      <c r="L292" s="324">
        <v>0.92128738849046699</v>
      </c>
      <c r="M292" s="201">
        <v>822</v>
      </c>
      <c r="N292" s="201">
        <v>438</v>
      </c>
      <c r="O292" s="324">
        <v>0.53284671532846717</v>
      </c>
      <c r="P292" s="201">
        <v>11</v>
      </c>
      <c r="Q292" s="324">
        <v>2.5114155251141551E-2</v>
      </c>
      <c r="R292" s="201">
        <v>33</v>
      </c>
      <c r="S292" s="324">
        <v>7.5342465753424653E-2</v>
      </c>
      <c r="T292" s="201">
        <v>389</v>
      </c>
      <c r="U292" s="324">
        <v>0.88812785388127857</v>
      </c>
      <c r="V292" s="201">
        <v>14394</v>
      </c>
      <c r="W292" s="201">
        <v>10897</v>
      </c>
      <c r="X292" s="324">
        <v>0.75705154925663476</v>
      </c>
      <c r="Y292" s="201">
        <v>120</v>
      </c>
      <c r="Z292" s="324">
        <v>1.1012205194090116E-2</v>
      </c>
      <c r="AA292" s="201">
        <v>693</v>
      </c>
      <c r="AB292" s="324">
        <v>6.3595484995870422E-2</v>
      </c>
      <c r="AC292" s="201">
        <v>10051</v>
      </c>
      <c r="AD292" s="324">
        <v>0.92236395338166466</v>
      </c>
    </row>
    <row r="293" spans="3:30" x14ac:dyDescent="0.3">
      <c r="C293" s="185" t="s">
        <v>251</v>
      </c>
      <c r="D293" s="201">
        <v>2347</v>
      </c>
      <c r="E293" s="201">
        <v>1706</v>
      </c>
      <c r="F293" s="324">
        <v>0.72688538559863658</v>
      </c>
      <c r="G293" s="201">
        <v>18</v>
      </c>
      <c r="H293" s="324">
        <v>1.0550996483001172E-2</v>
      </c>
      <c r="I293" s="201">
        <v>78</v>
      </c>
      <c r="J293" s="324">
        <v>4.5720984759671748E-2</v>
      </c>
      <c r="K293" s="201">
        <v>1604</v>
      </c>
      <c r="L293" s="324">
        <v>0.94021101992966005</v>
      </c>
      <c r="M293" s="201">
        <v>124</v>
      </c>
      <c r="N293" s="201">
        <v>65</v>
      </c>
      <c r="O293" s="324">
        <v>0.52419354838709675</v>
      </c>
      <c r="P293" s="201">
        <v>3</v>
      </c>
      <c r="Q293" s="324">
        <v>4.6153846153846156E-2</v>
      </c>
      <c r="R293" s="201">
        <v>4</v>
      </c>
      <c r="S293" s="324">
        <v>6.1538461538461542E-2</v>
      </c>
      <c r="T293" s="201">
        <v>56</v>
      </c>
      <c r="U293" s="324">
        <v>0.86153846153846159</v>
      </c>
      <c r="V293" s="201">
        <v>2202</v>
      </c>
      <c r="W293" s="201">
        <v>1632</v>
      </c>
      <c r="X293" s="324">
        <v>0.74114441416893728</v>
      </c>
      <c r="Y293" s="201">
        <v>15</v>
      </c>
      <c r="Z293" s="324">
        <v>9.1911764705882356E-3</v>
      </c>
      <c r="AA293" s="201">
        <v>74</v>
      </c>
      <c r="AB293" s="324">
        <v>4.5343137254901959E-2</v>
      </c>
      <c r="AC293" s="201">
        <v>1539</v>
      </c>
      <c r="AD293" s="324">
        <v>0.94301470588235292</v>
      </c>
    </row>
    <row r="294" spans="3:30" x14ac:dyDescent="0.3">
      <c r="C294" s="186" t="s">
        <v>1403</v>
      </c>
      <c r="D294" s="201">
        <v>703</v>
      </c>
      <c r="E294" s="201">
        <v>522</v>
      </c>
      <c r="F294" s="324">
        <v>0.74253200568990041</v>
      </c>
      <c r="G294" s="201">
        <v>7</v>
      </c>
      <c r="H294" s="324">
        <v>1.3409961685823755E-2</v>
      </c>
      <c r="I294" s="201">
        <v>24</v>
      </c>
      <c r="J294" s="324">
        <v>4.5977011494252873E-2</v>
      </c>
      <c r="K294" s="201">
        <v>487</v>
      </c>
      <c r="L294" s="324">
        <v>0.93295019157088122</v>
      </c>
      <c r="M294" s="201">
        <v>40</v>
      </c>
      <c r="N294" s="201">
        <v>23</v>
      </c>
      <c r="O294" s="324">
        <v>0.57499999999999996</v>
      </c>
      <c r="P294" s="201">
        <v>1</v>
      </c>
      <c r="Q294" s="324">
        <v>4.3478260869565216E-2</v>
      </c>
      <c r="R294" s="201">
        <v>0</v>
      </c>
      <c r="S294" s="324">
        <v>0</v>
      </c>
      <c r="T294" s="201">
        <v>20</v>
      </c>
      <c r="U294" s="324">
        <v>0.86956521739130432</v>
      </c>
      <c r="V294" s="201">
        <v>660</v>
      </c>
      <c r="W294" s="201">
        <v>497</v>
      </c>
      <c r="X294" s="324">
        <v>0.75303030303030305</v>
      </c>
      <c r="Y294" s="201">
        <v>6</v>
      </c>
      <c r="Z294" s="324">
        <v>1.2072434607645875E-2</v>
      </c>
      <c r="AA294" s="201">
        <v>24</v>
      </c>
      <c r="AB294" s="324">
        <v>4.8289738430583498E-2</v>
      </c>
      <c r="AC294" s="201">
        <v>465</v>
      </c>
      <c r="AD294" s="324">
        <v>0.93561368209255535</v>
      </c>
    </row>
    <row r="295" spans="3:30" x14ac:dyDescent="0.3">
      <c r="C295" s="186" t="s">
        <v>1404</v>
      </c>
      <c r="D295" s="201">
        <v>215</v>
      </c>
      <c r="E295" s="201">
        <v>160</v>
      </c>
      <c r="F295" s="324">
        <v>0.7441860465116279</v>
      </c>
      <c r="G295" s="201">
        <v>4</v>
      </c>
      <c r="H295" s="324">
        <v>2.5000000000000001E-2</v>
      </c>
      <c r="I295" s="201">
        <v>22</v>
      </c>
      <c r="J295" s="324">
        <v>0.13750000000000001</v>
      </c>
      <c r="K295" s="201">
        <v>134</v>
      </c>
      <c r="L295" s="324">
        <v>0.83750000000000002</v>
      </c>
      <c r="M295" s="201">
        <v>14</v>
      </c>
      <c r="N295" s="201">
        <v>4</v>
      </c>
      <c r="O295" s="324">
        <v>0.2857142857142857</v>
      </c>
      <c r="P295" s="201">
        <v>1</v>
      </c>
      <c r="Q295" s="324">
        <v>0.25</v>
      </c>
      <c r="R295" s="201">
        <v>0</v>
      </c>
      <c r="S295" s="324">
        <v>0</v>
      </c>
      <c r="T295" s="201">
        <v>3</v>
      </c>
      <c r="U295" s="324">
        <v>0.75</v>
      </c>
      <c r="V295" s="201">
        <v>199</v>
      </c>
      <c r="W295" s="201">
        <v>155</v>
      </c>
      <c r="X295" s="324">
        <v>0.77889447236180909</v>
      </c>
      <c r="Y295" s="201">
        <v>3</v>
      </c>
      <c r="Z295" s="324">
        <v>1.935483870967742E-2</v>
      </c>
      <c r="AA295" s="201">
        <v>22</v>
      </c>
      <c r="AB295" s="324">
        <v>0.14193548387096774</v>
      </c>
      <c r="AC295" s="201">
        <v>130</v>
      </c>
      <c r="AD295" s="324">
        <v>0.83870967741935487</v>
      </c>
    </row>
    <row r="296" spans="3:30" x14ac:dyDescent="0.3">
      <c r="C296" s="186" t="s">
        <v>1405</v>
      </c>
      <c r="D296" s="201">
        <v>329</v>
      </c>
      <c r="E296" s="201">
        <v>216</v>
      </c>
      <c r="F296" s="324">
        <v>0.65653495440729481</v>
      </c>
      <c r="G296" s="201">
        <v>1</v>
      </c>
      <c r="H296" s="324">
        <v>4.6296296296296294E-3</v>
      </c>
      <c r="I296" s="201">
        <v>1</v>
      </c>
      <c r="J296" s="324">
        <v>4.6296296296296294E-3</v>
      </c>
      <c r="K296" s="201">
        <v>214</v>
      </c>
      <c r="L296" s="324">
        <v>0.9907407407407407</v>
      </c>
      <c r="M296" s="201">
        <v>10</v>
      </c>
      <c r="N296" s="201">
        <v>5</v>
      </c>
      <c r="O296" s="324">
        <v>0.5</v>
      </c>
      <c r="P296" s="201">
        <v>0</v>
      </c>
      <c r="Q296" s="324">
        <v>0</v>
      </c>
      <c r="R296" s="201">
        <v>1</v>
      </c>
      <c r="S296" s="324">
        <v>0.2</v>
      </c>
      <c r="T296" s="201">
        <v>4</v>
      </c>
      <c r="U296" s="324">
        <v>0.8</v>
      </c>
      <c r="V296" s="201">
        <v>317</v>
      </c>
      <c r="W296" s="201">
        <v>210</v>
      </c>
      <c r="X296" s="324">
        <v>0.66246056782334384</v>
      </c>
      <c r="Y296" s="201">
        <v>1</v>
      </c>
      <c r="Z296" s="324">
        <v>4.7619047619047623E-3</v>
      </c>
      <c r="AA296" s="201">
        <v>0</v>
      </c>
      <c r="AB296" s="324">
        <v>0</v>
      </c>
      <c r="AC296" s="201">
        <v>209</v>
      </c>
      <c r="AD296" s="324">
        <v>0.99523809523809526</v>
      </c>
    </row>
    <row r="297" spans="3:30" x14ac:dyDescent="0.3">
      <c r="C297" s="186" t="s">
        <v>1402</v>
      </c>
      <c r="D297" s="201">
        <v>570</v>
      </c>
      <c r="E297" s="201">
        <v>438</v>
      </c>
      <c r="F297" s="324">
        <v>0.76842105263157889</v>
      </c>
      <c r="G297" s="201">
        <v>2</v>
      </c>
      <c r="H297" s="324">
        <v>4.5662100456621002E-3</v>
      </c>
      <c r="I297" s="201">
        <v>5</v>
      </c>
      <c r="J297" s="324">
        <v>1.1415525114155251E-2</v>
      </c>
      <c r="K297" s="201">
        <v>430</v>
      </c>
      <c r="L297" s="324">
        <v>0.9817351598173516</v>
      </c>
      <c r="M297" s="201">
        <v>26</v>
      </c>
      <c r="N297" s="201">
        <v>17</v>
      </c>
      <c r="O297" s="324">
        <v>0.65384615384615385</v>
      </c>
      <c r="P297" s="201">
        <v>0</v>
      </c>
      <c r="Q297" s="324">
        <v>0</v>
      </c>
      <c r="R297" s="201">
        <v>0</v>
      </c>
      <c r="S297" s="324">
        <v>0</v>
      </c>
      <c r="T297" s="201">
        <v>17</v>
      </c>
      <c r="U297" s="324">
        <v>1</v>
      </c>
      <c r="V297" s="201">
        <v>534</v>
      </c>
      <c r="W297" s="201">
        <v>417</v>
      </c>
      <c r="X297" s="324">
        <v>0.7808988764044944</v>
      </c>
      <c r="Y297" s="201">
        <v>2</v>
      </c>
      <c r="Z297" s="324">
        <v>4.7961630695443642E-3</v>
      </c>
      <c r="AA297" s="201">
        <v>5</v>
      </c>
      <c r="AB297" s="324">
        <v>1.1990407673860911E-2</v>
      </c>
      <c r="AC297" s="201">
        <v>409</v>
      </c>
      <c r="AD297" s="324">
        <v>0.98081534772182255</v>
      </c>
    </row>
    <row r="298" spans="3:30" x14ac:dyDescent="0.3">
      <c r="C298" s="186" t="s">
        <v>1406</v>
      </c>
      <c r="D298" s="201">
        <v>530</v>
      </c>
      <c r="E298" s="201">
        <v>370</v>
      </c>
      <c r="F298" s="324">
        <v>0.69811320754716977</v>
      </c>
      <c r="G298" s="201">
        <v>4</v>
      </c>
      <c r="H298" s="324">
        <v>1.0810810810810811E-2</v>
      </c>
      <c r="I298" s="201">
        <v>26</v>
      </c>
      <c r="J298" s="324">
        <v>7.0270270270270274E-2</v>
      </c>
      <c r="K298" s="201">
        <v>339</v>
      </c>
      <c r="L298" s="324">
        <v>0.91621621621621618</v>
      </c>
      <c r="M298" s="201">
        <v>34</v>
      </c>
      <c r="N298" s="201">
        <v>16</v>
      </c>
      <c r="O298" s="324">
        <v>0.47058823529411764</v>
      </c>
      <c r="P298" s="201">
        <v>1</v>
      </c>
      <c r="Q298" s="324">
        <v>6.25E-2</v>
      </c>
      <c r="R298" s="201">
        <v>3</v>
      </c>
      <c r="S298" s="324">
        <v>0.1875</v>
      </c>
      <c r="T298" s="201">
        <v>12</v>
      </c>
      <c r="U298" s="324">
        <v>0.75</v>
      </c>
      <c r="V298" s="201">
        <v>492</v>
      </c>
      <c r="W298" s="201">
        <v>353</v>
      </c>
      <c r="X298" s="324">
        <v>0.71747967479674801</v>
      </c>
      <c r="Y298" s="201">
        <v>3</v>
      </c>
      <c r="Z298" s="324">
        <v>8.4985835694051E-3</v>
      </c>
      <c r="AA298" s="201">
        <v>23</v>
      </c>
      <c r="AB298" s="324">
        <v>6.5155807365439092E-2</v>
      </c>
      <c r="AC298" s="201">
        <v>326</v>
      </c>
      <c r="AD298" s="324">
        <v>0.92351274787535409</v>
      </c>
    </row>
    <row r="299" spans="3:30" x14ac:dyDescent="0.3">
      <c r="C299" s="185" t="s">
        <v>247</v>
      </c>
      <c r="D299" s="201">
        <v>2089</v>
      </c>
      <c r="E299" s="201">
        <v>1478</v>
      </c>
      <c r="F299" s="324">
        <v>0.70751555768310193</v>
      </c>
      <c r="G299" s="201">
        <v>14</v>
      </c>
      <c r="H299" s="324">
        <v>9.4722598105548041E-3</v>
      </c>
      <c r="I299" s="201">
        <v>90</v>
      </c>
      <c r="J299" s="324">
        <v>6.0893098782138028E-2</v>
      </c>
      <c r="K299" s="201">
        <v>1370</v>
      </c>
      <c r="L299" s="324">
        <v>0.92692828146143436</v>
      </c>
      <c r="M299" s="201">
        <v>124</v>
      </c>
      <c r="N299" s="201">
        <v>64</v>
      </c>
      <c r="O299" s="324">
        <v>0.5161290322580645</v>
      </c>
      <c r="P299" s="201">
        <v>1</v>
      </c>
      <c r="Q299" s="324">
        <v>1.5625E-2</v>
      </c>
      <c r="R299" s="201">
        <v>6</v>
      </c>
      <c r="S299" s="324">
        <v>9.375E-2</v>
      </c>
      <c r="T299" s="201">
        <v>57</v>
      </c>
      <c r="U299" s="324">
        <v>0.890625</v>
      </c>
      <c r="V299" s="201">
        <v>1935</v>
      </c>
      <c r="W299" s="201">
        <v>1403</v>
      </c>
      <c r="X299" s="324">
        <v>0.72506459948320412</v>
      </c>
      <c r="Y299" s="201">
        <v>12</v>
      </c>
      <c r="Z299" s="324">
        <v>8.5531004989308629E-3</v>
      </c>
      <c r="AA299" s="201">
        <v>84</v>
      </c>
      <c r="AB299" s="324">
        <v>5.987170349251604E-2</v>
      </c>
      <c r="AC299" s="201">
        <v>1303</v>
      </c>
      <c r="AD299" s="324">
        <v>0.92872416250890943</v>
      </c>
    </row>
    <row r="300" spans="3:30" x14ac:dyDescent="0.3">
      <c r="C300" s="186" t="s">
        <v>1407</v>
      </c>
      <c r="D300" s="201">
        <v>516</v>
      </c>
      <c r="E300" s="201">
        <v>395</v>
      </c>
      <c r="F300" s="324">
        <v>0.76550387596899228</v>
      </c>
      <c r="G300" s="201">
        <v>1</v>
      </c>
      <c r="H300" s="324">
        <v>2.5316455696202532E-3</v>
      </c>
      <c r="I300" s="201">
        <v>23</v>
      </c>
      <c r="J300" s="324">
        <v>5.8227848101265821E-2</v>
      </c>
      <c r="K300" s="201">
        <v>370</v>
      </c>
      <c r="L300" s="324">
        <v>0.93670886075949367</v>
      </c>
      <c r="M300" s="201">
        <v>29</v>
      </c>
      <c r="N300" s="201">
        <v>20</v>
      </c>
      <c r="O300" s="324">
        <v>0.68965517241379315</v>
      </c>
      <c r="P300" s="201">
        <v>0</v>
      </c>
      <c r="Q300" s="324">
        <v>0</v>
      </c>
      <c r="R300" s="201">
        <v>4</v>
      </c>
      <c r="S300" s="324">
        <v>0.2</v>
      </c>
      <c r="T300" s="201">
        <v>16</v>
      </c>
      <c r="U300" s="324">
        <v>0.8</v>
      </c>
      <c r="V300" s="201">
        <v>478</v>
      </c>
      <c r="W300" s="201">
        <v>370</v>
      </c>
      <c r="X300" s="324">
        <v>0.77405857740585771</v>
      </c>
      <c r="Y300" s="201">
        <v>0</v>
      </c>
      <c r="Z300" s="324">
        <v>0</v>
      </c>
      <c r="AA300" s="201">
        <v>19</v>
      </c>
      <c r="AB300" s="324">
        <v>5.1351351351351354E-2</v>
      </c>
      <c r="AC300" s="201">
        <v>350</v>
      </c>
      <c r="AD300" s="324">
        <v>0.94594594594594594</v>
      </c>
    </row>
    <row r="301" spans="3:30" x14ac:dyDescent="0.3">
      <c r="C301" s="186" t="s">
        <v>1408</v>
      </c>
      <c r="D301" s="201">
        <v>838</v>
      </c>
      <c r="E301" s="201">
        <v>567</v>
      </c>
      <c r="F301" s="324">
        <v>0.6766109785202864</v>
      </c>
      <c r="G301" s="201">
        <v>9</v>
      </c>
      <c r="H301" s="324">
        <v>1.5873015873015872E-2</v>
      </c>
      <c r="I301" s="201">
        <v>42</v>
      </c>
      <c r="J301" s="324">
        <v>7.407407407407407E-2</v>
      </c>
      <c r="K301" s="201">
        <v>514</v>
      </c>
      <c r="L301" s="324">
        <v>0.90652557319223981</v>
      </c>
      <c r="M301" s="201">
        <v>47</v>
      </c>
      <c r="N301" s="201">
        <v>26</v>
      </c>
      <c r="O301" s="324">
        <v>0.55319148936170215</v>
      </c>
      <c r="P301" s="201">
        <v>1</v>
      </c>
      <c r="Q301" s="324">
        <v>3.8461538461538464E-2</v>
      </c>
      <c r="R301" s="201">
        <v>2</v>
      </c>
      <c r="S301" s="324">
        <v>7.6923076923076927E-2</v>
      </c>
      <c r="T301" s="201">
        <v>23</v>
      </c>
      <c r="U301" s="324">
        <v>0.88461538461538458</v>
      </c>
      <c r="V301" s="201">
        <v>778</v>
      </c>
      <c r="W301" s="201">
        <v>538</v>
      </c>
      <c r="X301" s="324">
        <v>0.69151670951156807</v>
      </c>
      <c r="Y301" s="201">
        <v>8</v>
      </c>
      <c r="Z301" s="324">
        <v>1.4869888475836431E-2</v>
      </c>
      <c r="AA301" s="201">
        <v>40</v>
      </c>
      <c r="AB301" s="324">
        <v>7.434944237918216E-2</v>
      </c>
      <c r="AC301" s="201">
        <v>488</v>
      </c>
      <c r="AD301" s="324">
        <v>0.90706319702602234</v>
      </c>
    </row>
    <row r="302" spans="3:30" x14ac:dyDescent="0.3">
      <c r="C302" s="186" t="s">
        <v>1409</v>
      </c>
      <c r="D302" s="201">
        <v>387</v>
      </c>
      <c r="E302" s="201">
        <v>343</v>
      </c>
      <c r="F302" s="324">
        <v>0.8863049095607235</v>
      </c>
      <c r="G302" s="201">
        <v>3</v>
      </c>
      <c r="H302" s="324">
        <v>8.7463556851311956E-3</v>
      </c>
      <c r="I302" s="201">
        <v>14</v>
      </c>
      <c r="J302" s="324">
        <v>4.0816326530612242E-2</v>
      </c>
      <c r="K302" s="201">
        <v>325</v>
      </c>
      <c r="L302" s="324">
        <v>0.94752186588921283</v>
      </c>
      <c r="M302" s="201">
        <v>26</v>
      </c>
      <c r="N302" s="201">
        <v>13</v>
      </c>
      <c r="O302" s="324">
        <v>0.5</v>
      </c>
      <c r="P302" s="201">
        <v>0</v>
      </c>
      <c r="Q302" s="324">
        <v>0</v>
      </c>
      <c r="R302" s="201">
        <v>0</v>
      </c>
      <c r="S302" s="324">
        <v>0</v>
      </c>
      <c r="T302" s="201">
        <v>13</v>
      </c>
      <c r="U302" s="324">
        <v>1</v>
      </c>
      <c r="V302" s="201">
        <v>361</v>
      </c>
      <c r="W302" s="201">
        <v>330</v>
      </c>
      <c r="X302" s="324">
        <v>0.91412742382271472</v>
      </c>
      <c r="Y302" s="201">
        <v>3</v>
      </c>
      <c r="Z302" s="324">
        <v>9.0909090909090905E-3</v>
      </c>
      <c r="AA302" s="201">
        <v>14</v>
      </c>
      <c r="AB302" s="324">
        <v>4.2424242424242427E-2</v>
      </c>
      <c r="AC302" s="201">
        <v>312</v>
      </c>
      <c r="AD302" s="324">
        <v>0.94545454545454544</v>
      </c>
    </row>
    <row r="303" spans="3:30" x14ac:dyDescent="0.3">
      <c r="C303" s="186" t="s">
        <v>1410</v>
      </c>
      <c r="D303" s="201">
        <v>348</v>
      </c>
      <c r="E303" s="201">
        <v>173</v>
      </c>
      <c r="F303" s="324">
        <v>0.49712643678160917</v>
      </c>
      <c r="G303" s="201">
        <v>1</v>
      </c>
      <c r="H303" s="324">
        <v>5.7803468208092483E-3</v>
      </c>
      <c r="I303" s="201">
        <v>11</v>
      </c>
      <c r="J303" s="324">
        <v>6.358381502890173E-2</v>
      </c>
      <c r="K303" s="201">
        <v>161</v>
      </c>
      <c r="L303" s="324">
        <v>0.93063583815028905</v>
      </c>
      <c r="M303" s="201">
        <v>22</v>
      </c>
      <c r="N303" s="201">
        <v>5</v>
      </c>
      <c r="O303" s="324">
        <v>0.22727272727272727</v>
      </c>
      <c r="P303" s="201">
        <v>0</v>
      </c>
      <c r="Q303" s="324">
        <v>0</v>
      </c>
      <c r="R303" s="201">
        <v>0</v>
      </c>
      <c r="S303" s="324">
        <v>0</v>
      </c>
      <c r="T303" s="201">
        <v>5</v>
      </c>
      <c r="U303" s="324">
        <v>1</v>
      </c>
      <c r="V303" s="201">
        <v>318</v>
      </c>
      <c r="W303" s="201">
        <v>165</v>
      </c>
      <c r="X303" s="324">
        <v>0.51886792452830188</v>
      </c>
      <c r="Y303" s="201">
        <v>1</v>
      </c>
      <c r="Z303" s="324">
        <v>6.0606060606060606E-3</v>
      </c>
      <c r="AA303" s="201">
        <v>11</v>
      </c>
      <c r="AB303" s="324">
        <v>6.6666666666666666E-2</v>
      </c>
      <c r="AC303" s="201">
        <v>153</v>
      </c>
      <c r="AD303" s="324">
        <v>0.92727272727272725</v>
      </c>
    </row>
    <row r="304" spans="3:30" x14ac:dyDescent="0.3">
      <c r="C304" s="185" t="s">
        <v>253</v>
      </c>
      <c r="D304" s="201">
        <v>1907</v>
      </c>
      <c r="E304" s="201">
        <v>1211</v>
      </c>
      <c r="F304" s="324">
        <v>0.63502884111169378</v>
      </c>
      <c r="G304" s="201">
        <v>30</v>
      </c>
      <c r="H304" s="324">
        <v>2.4772914946325351E-2</v>
      </c>
      <c r="I304" s="201">
        <v>130</v>
      </c>
      <c r="J304" s="324">
        <v>0.10734929810074319</v>
      </c>
      <c r="K304" s="201">
        <v>1045</v>
      </c>
      <c r="L304" s="324">
        <v>0.8629232039636664</v>
      </c>
      <c r="M304" s="201">
        <v>122</v>
      </c>
      <c r="N304" s="201">
        <v>63</v>
      </c>
      <c r="O304" s="324">
        <v>0.51639344262295084</v>
      </c>
      <c r="P304" s="201">
        <v>3</v>
      </c>
      <c r="Q304" s="324">
        <v>4.7619047619047616E-2</v>
      </c>
      <c r="R304" s="201">
        <v>7</v>
      </c>
      <c r="S304" s="324">
        <v>0.1111111111111111</v>
      </c>
      <c r="T304" s="201">
        <v>52</v>
      </c>
      <c r="U304" s="324">
        <v>0.82539682539682535</v>
      </c>
      <c r="V304" s="201">
        <v>1751</v>
      </c>
      <c r="W304" s="201">
        <v>1134</v>
      </c>
      <c r="X304" s="324">
        <v>0.64762992575671041</v>
      </c>
      <c r="Y304" s="201">
        <v>26</v>
      </c>
      <c r="Z304" s="324">
        <v>2.292768959435626E-2</v>
      </c>
      <c r="AA304" s="201">
        <v>122</v>
      </c>
      <c r="AB304" s="324">
        <v>0.10758377425044091</v>
      </c>
      <c r="AC304" s="201">
        <v>981</v>
      </c>
      <c r="AD304" s="324">
        <v>0.86507936507936511</v>
      </c>
    </row>
    <row r="305" spans="3:30" x14ac:dyDescent="0.3">
      <c r="C305" s="186" t="s">
        <v>1412</v>
      </c>
      <c r="D305" s="201">
        <v>327</v>
      </c>
      <c r="E305" s="201">
        <v>165</v>
      </c>
      <c r="F305" s="324">
        <v>0.50458715596330272</v>
      </c>
      <c r="G305" s="201">
        <v>0</v>
      </c>
      <c r="H305" s="324">
        <v>0</v>
      </c>
      <c r="I305" s="201">
        <v>8</v>
      </c>
      <c r="J305" s="324">
        <v>4.8484848484848485E-2</v>
      </c>
      <c r="K305" s="201">
        <v>157</v>
      </c>
      <c r="L305" s="324">
        <v>0.95151515151515154</v>
      </c>
      <c r="M305" s="201">
        <v>13</v>
      </c>
      <c r="N305" s="201">
        <v>5</v>
      </c>
      <c r="O305" s="324">
        <v>0.38461538461538464</v>
      </c>
      <c r="P305" s="201">
        <v>0</v>
      </c>
      <c r="Q305" s="324">
        <v>0</v>
      </c>
      <c r="R305" s="201">
        <v>0</v>
      </c>
      <c r="S305" s="324">
        <v>0</v>
      </c>
      <c r="T305" s="201">
        <v>5</v>
      </c>
      <c r="U305" s="324">
        <v>1</v>
      </c>
      <c r="V305" s="201">
        <v>308</v>
      </c>
      <c r="W305" s="201">
        <v>159</v>
      </c>
      <c r="X305" s="324">
        <v>0.51623376623376627</v>
      </c>
      <c r="Y305" s="201">
        <v>0</v>
      </c>
      <c r="Z305" s="324">
        <v>0</v>
      </c>
      <c r="AA305" s="201">
        <v>8</v>
      </c>
      <c r="AB305" s="324">
        <v>5.0314465408805034E-2</v>
      </c>
      <c r="AC305" s="201">
        <v>151</v>
      </c>
      <c r="AD305" s="324">
        <v>0.94968553459119498</v>
      </c>
    </row>
    <row r="306" spans="3:30" x14ac:dyDescent="0.3">
      <c r="C306" s="186" t="s">
        <v>1413</v>
      </c>
      <c r="D306" s="201">
        <v>219</v>
      </c>
      <c r="E306" s="201">
        <v>192</v>
      </c>
      <c r="F306" s="324">
        <v>0.87671232876712324</v>
      </c>
      <c r="G306" s="201">
        <v>2</v>
      </c>
      <c r="H306" s="324">
        <v>1.0416666666666666E-2</v>
      </c>
      <c r="I306" s="201">
        <v>16</v>
      </c>
      <c r="J306" s="324">
        <v>8.3333333333333329E-2</v>
      </c>
      <c r="K306" s="201">
        <v>174</v>
      </c>
      <c r="L306" s="324">
        <v>0.90625</v>
      </c>
      <c r="M306" s="201">
        <v>12</v>
      </c>
      <c r="N306" s="201">
        <v>10</v>
      </c>
      <c r="O306" s="324">
        <v>0.83333333333333337</v>
      </c>
      <c r="P306" s="201">
        <v>0</v>
      </c>
      <c r="Q306" s="324">
        <v>0</v>
      </c>
      <c r="R306" s="201">
        <v>1</v>
      </c>
      <c r="S306" s="324">
        <v>0.1</v>
      </c>
      <c r="T306" s="201">
        <v>9</v>
      </c>
      <c r="U306" s="324">
        <v>0.9</v>
      </c>
      <c r="V306" s="201">
        <v>202</v>
      </c>
      <c r="W306" s="201">
        <v>179</v>
      </c>
      <c r="X306" s="324">
        <v>0.88613861386138615</v>
      </c>
      <c r="Y306" s="201">
        <v>2</v>
      </c>
      <c r="Z306" s="324">
        <v>1.11731843575419E-2</v>
      </c>
      <c r="AA306" s="201">
        <v>15</v>
      </c>
      <c r="AB306" s="324">
        <v>8.3798882681564241E-2</v>
      </c>
      <c r="AC306" s="201">
        <v>162</v>
      </c>
      <c r="AD306" s="324">
        <v>0.9050279329608939</v>
      </c>
    </row>
    <row r="307" spans="3:30" x14ac:dyDescent="0.3">
      <c r="C307" s="186" t="s">
        <v>1414</v>
      </c>
      <c r="D307" s="201">
        <v>439</v>
      </c>
      <c r="E307" s="201">
        <v>310</v>
      </c>
      <c r="F307" s="324">
        <v>0.70615034168564916</v>
      </c>
      <c r="G307" s="201">
        <v>5</v>
      </c>
      <c r="H307" s="324">
        <v>1.6129032258064516E-2</v>
      </c>
      <c r="I307" s="201">
        <v>21</v>
      </c>
      <c r="J307" s="324">
        <v>6.7741935483870974E-2</v>
      </c>
      <c r="K307" s="201">
        <v>283</v>
      </c>
      <c r="L307" s="324">
        <v>0.91290322580645167</v>
      </c>
      <c r="M307" s="201">
        <v>28</v>
      </c>
      <c r="N307" s="201">
        <v>15</v>
      </c>
      <c r="O307" s="324">
        <v>0.5357142857142857</v>
      </c>
      <c r="P307" s="201">
        <v>1</v>
      </c>
      <c r="Q307" s="324">
        <v>6.6666666666666666E-2</v>
      </c>
      <c r="R307" s="201">
        <v>1</v>
      </c>
      <c r="S307" s="324">
        <v>6.6666666666666666E-2</v>
      </c>
      <c r="T307" s="201">
        <v>13</v>
      </c>
      <c r="U307" s="324">
        <v>0.8666666666666667</v>
      </c>
      <c r="V307" s="201">
        <v>397</v>
      </c>
      <c r="W307" s="201">
        <v>288</v>
      </c>
      <c r="X307" s="324">
        <v>0.72544080604534</v>
      </c>
      <c r="Y307" s="201">
        <v>4</v>
      </c>
      <c r="Z307" s="324">
        <v>1.3888888888888888E-2</v>
      </c>
      <c r="AA307" s="201">
        <v>20</v>
      </c>
      <c r="AB307" s="324">
        <v>6.9444444444444448E-2</v>
      </c>
      <c r="AC307" s="201">
        <v>263</v>
      </c>
      <c r="AD307" s="324">
        <v>0.91319444444444442</v>
      </c>
    </row>
    <row r="308" spans="3:30" x14ac:dyDescent="0.3">
      <c r="C308" s="186" t="s">
        <v>1415</v>
      </c>
      <c r="D308" s="201">
        <v>422</v>
      </c>
      <c r="E308" s="201">
        <v>222</v>
      </c>
      <c r="F308" s="324">
        <v>0.52606635071090047</v>
      </c>
      <c r="G308" s="201">
        <v>2</v>
      </c>
      <c r="H308" s="324">
        <v>9.0090090090090089E-3</v>
      </c>
      <c r="I308" s="201">
        <v>27</v>
      </c>
      <c r="J308" s="324">
        <v>0.12162162162162163</v>
      </c>
      <c r="K308" s="201">
        <v>191</v>
      </c>
      <c r="L308" s="324">
        <v>0.86036036036036034</v>
      </c>
      <c r="M308" s="201">
        <v>26</v>
      </c>
      <c r="N308" s="201">
        <v>10</v>
      </c>
      <c r="O308" s="324">
        <v>0.38461538461538464</v>
      </c>
      <c r="P308" s="201">
        <v>1</v>
      </c>
      <c r="Q308" s="324">
        <v>0.1</v>
      </c>
      <c r="R308" s="201">
        <v>1</v>
      </c>
      <c r="S308" s="324">
        <v>0.1</v>
      </c>
      <c r="T308" s="201">
        <v>8</v>
      </c>
      <c r="U308" s="324">
        <v>0.8</v>
      </c>
      <c r="V308" s="201">
        <v>395</v>
      </c>
      <c r="W308" s="201">
        <v>211</v>
      </c>
      <c r="X308" s="324">
        <v>0.53417721518987338</v>
      </c>
      <c r="Y308" s="201">
        <v>1</v>
      </c>
      <c r="Z308" s="324">
        <v>4.7393364928909956E-3</v>
      </c>
      <c r="AA308" s="201">
        <v>26</v>
      </c>
      <c r="AB308" s="324">
        <v>0.12322274881516587</v>
      </c>
      <c r="AC308" s="201">
        <v>182</v>
      </c>
      <c r="AD308" s="324">
        <v>0.86255924170616116</v>
      </c>
    </row>
    <row r="309" spans="3:30" x14ac:dyDescent="0.3">
      <c r="C309" s="186" t="s">
        <v>1416</v>
      </c>
      <c r="D309" s="201">
        <v>129</v>
      </c>
      <c r="E309" s="201">
        <v>99</v>
      </c>
      <c r="F309" s="324">
        <v>0.76744186046511631</v>
      </c>
      <c r="G309" s="201">
        <v>2</v>
      </c>
      <c r="H309" s="324">
        <v>2.0202020202020204E-2</v>
      </c>
      <c r="I309" s="201">
        <v>6</v>
      </c>
      <c r="J309" s="324">
        <v>6.0606060606060608E-2</v>
      </c>
      <c r="K309" s="201">
        <v>91</v>
      </c>
      <c r="L309" s="324">
        <v>0.91919191919191923</v>
      </c>
      <c r="M309" s="201">
        <v>14</v>
      </c>
      <c r="N309" s="201">
        <v>8</v>
      </c>
      <c r="O309" s="324">
        <v>0.5714285714285714</v>
      </c>
      <c r="P309" s="201">
        <v>0</v>
      </c>
      <c r="Q309" s="324">
        <v>0</v>
      </c>
      <c r="R309" s="201">
        <v>0</v>
      </c>
      <c r="S309" s="324">
        <v>0</v>
      </c>
      <c r="T309" s="201">
        <v>8</v>
      </c>
      <c r="U309" s="324">
        <v>1</v>
      </c>
      <c r="V309" s="201">
        <v>113</v>
      </c>
      <c r="W309" s="201">
        <v>91</v>
      </c>
      <c r="X309" s="324">
        <v>0.80530973451327437</v>
      </c>
      <c r="Y309" s="201">
        <v>2</v>
      </c>
      <c r="Z309" s="324">
        <v>2.197802197802198E-2</v>
      </c>
      <c r="AA309" s="201">
        <v>6</v>
      </c>
      <c r="AB309" s="324">
        <v>6.5934065934065936E-2</v>
      </c>
      <c r="AC309" s="201">
        <v>83</v>
      </c>
      <c r="AD309" s="324">
        <v>0.91208791208791207</v>
      </c>
    </row>
    <row r="310" spans="3:30" x14ac:dyDescent="0.3">
      <c r="C310" s="186" t="s">
        <v>1411</v>
      </c>
      <c r="D310" s="201">
        <v>371</v>
      </c>
      <c r="E310" s="201">
        <v>223</v>
      </c>
      <c r="F310" s="324">
        <v>0.60107816711590301</v>
      </c>
      <c r="G310" s="201">
        <v>19</v>
      </c>
      <c r="H310" s="324">
        <v>8.520179372197309E-2</v>
      </c>
      <c r="I310" s="201">
        <v>52</v>
      </c>
      <c r="J310" s="324">
        <v>0.23318385650224216</v>
      </c>
      <c r="K310" s="201">
        <v>149</v>
      </c>
      <c r="L310" s="324">
        <v>0.66816143497757852</v>
      </c>
      <c r="M310" s="201">
        <v>29</v>
      </c>
      <c r="N310" s="201">
        <v>15</v>
      </c>
      <c r="O310" s="324">
        <v>0.51724137931034486</v>
      </c>
      <c r="P310" s="201">
        <v>1</v>
      </c>
      <c r="Q310" s="324">
        <v>6.6666666666666666E-2</v>
      </c>
      <c r="R310" s="201">
        <v>4</v>
      </c>
      <c r="S310" s="324">
        <v>0.26666666666666666</v>
      </c>
      <c r="T310" s="201">
        <v>9</v>
      </c>
      <c r="U310" s="324">
        <v>0.6</v>
      </c>
      <c r="V310" s="201">
        <v>336</v>
      </c>
      <c r="W310" s="201">
        <v>206</v>
      </c>
      <c r="X310" s="324">
        <v>0.61309523809523814</v>
      </c>
      <c r="Y310" s="201">
        <v>17</v>
      </c>
      <c r="Z310" s="324">
        <v>8.2524271844660199E-2</v>
      </c>
      <c r="AA310" s="201">
        <v>47</v>
      </c>
      <c r="AB310" s="324">
        <v>0.22815533980582525</v>
      </c>
      <c r="AC310" s="201">
        <v>140</v>
      </c>
      <c r="AD310" s="324">
        <v>0.67961165048543692</v>
      </c>
    </row>
    <row r="311" spans="3:30" x14ac:dyDescent="0.3">
      <c r="C311" s="185" t="s">
        <v>242</v>
      </c>
      <c r="D311" s="201">
        <v>2719</v>
      </c>
      <c r="E311" s="201">
        <v>1927</v>
      </c>
      <c r="F311" s="324">
        <v>0.70871643986759836</v>
      </c>
      <c r="G311" s="201">
        <v>20</v>
      </c>
      <c r="H311" s="324">
        <v>1.0378827192527244E-2</v>
      </c>
      <c r="I311" s="201">
        <v>132</v>
      </c>
      <c r="J311" s="324">
        <v>6.8500259470679808E-2</v>
      </c>
      <c r="K311" s="201">
        <v>1770</v>
      </c>
      <c r="L311" s="324">
        <v>0.91852620653866113</v>
      </c>
      <c r="M311" s="201">
        <v>164</v>
      </c>
      <c r="N311" s="201">
        <v>79</v>
      </c>
      <c r="O311" s="324">
        <v>0.48170731707317072</v>
      </c>
      <c r="P311" s="201">
        <v>1</v>
      </c>
      <c r="Q311" s="324">
        <v>1.2658227848101266E-2</v>
      </c>
      <c r="R311" s="201">
        <v>7</v>
      </c>
      <c r="S311" s="324">
        <v>8.8607594936708861E-2</v>
      </c>
      <c r="T311" s="201">
        <v>71</v>
      </c>
      <c r="U311" s="324">
        <v>0.89873417721518989</v>
      </c>
      <c r="V311" s="201">
        <v>2530</v>
      </c>
      <c r="W311" s="201">
        <v>1839</v>
      </c>
      <c r="X311" s="324">
        <v>0.72687747035573125</v>
      </c>
      <c r="Y311" s="201">
        <v>19</v>
      </c>
      <c r="Z311" s="324">
        <v>1.0331702011963024E-2</v>
      </c>
      <c r="AA311" s="201">
        <v>125</v>
      </c>
      <c r="AB311" s="324">
        <v>6.7971723762914632E-2</v>
      </c>
      <c r="AC311" s="201">
        <v>1690</v>
      </c>
      <c r="AD311" s="324">
        <v>0.91897770527460576</v>
      </c>
    </row>
    <row r="312" spans="3:30" x14ac:dyDescent="0.3">
      <c r="C312" s="186" t="s">
        <v>1417</v>
      </c>
      <c r="D312" s="201">
        <v>443</v>
      </c>
      <c r="E312" s="201">
        <v>381</v>
      </c>
      <c r="F312" s="324">
        <v>0.86004514672686228</v>
      </c>
      <c r="G312" s="201">
        <v>0</v>
      </c>
      <c r="H312" s="324">
        <v>0</v>
      </c>
      <c r="I312" s="201">
        <v>12</v>
      </c>
      <c r="J312" s="324">
        <v>3.1496062992125984E-2</v>
      </c>
      <c r="K312" s="201">
        <v>368</v>
      </c>
      <c r="L312" s="324">
        <v>0.9658792650918635</v>
      </c>
      <c r="M312" s="201">
        <v>34</v>
      </c>
      <c r="N312" s="201">
        <v>24</v>
      </c>
      <c r="O312" s="324">
        <v>0.70588235294117652</v>
      </c>
      <c r="P312" s="201">
        <v>0</v>
      </c>
      <c r="Q312" s="324">
        <v>0</v>
      </c>
      <c r="R312" s="201">
        <v>0</v>
      </c>
      <c r="S312" s="324">
        <v>0</v>
      </c>
      <c r="T312" s="201">
        <v>24</v>
      </c>
      <c r="U312" s="324">
        <v>1</v>
      </c>
      <c r="V312" s="201">
        <v>406</v>
      </c>
      <c r="W312" s="201">
        <v>354</v>
      </c>
      <c r="X312" s="324">
        <v>0.8719211822660099</v>
      </c>
      <c r="Y312" s="201">
        <v>0</v>
      </c>
      <c r="Z312" s="324">
        <v>0</v>
      </c>
      <c r="AA312" s="201">
        <v>12</v>
      </c>
      <c r="AB312" s="324">
        <v>3.3898305084745763E-2</v>
      </c>
      <c r="AC312" s="201">
        <v>341</v>
      </c>
      <c r="AD312" s="324">
        <v>0.96327683615819204</v>
      </c>
    </row>
    <row r="313" spans="3:30" x14ac:dyDescent="0.3">
      <c r="C313" s="186" t="s">
        <v>1418</v>
      </c>
      <c r="D313" s="201">
        <v>359</v>
      </c>
      <c r="E313" s="201">
        <v>296</v>
      </c>
      <c r="F313" s="324">
        <v>0.82451253481894149</v>
      </c>
      <c r="G313" s="201">
        <v>5</v>
      </c>
      <c r="H313" s="324">
        <v>1.6891891891891893E-2</v>
      </c>
      <c r="I313" s="201">
        <v>44</v>
      </c>
      <c r="J313" s="324">
        <v>0.14864864864864866</v>
      </c>
      <c r="K313" s="201">
        <v>246</v>
      </c>
      <c r="L313" s="324">
        <v>0.83108108108108103</v>
      </c>
      <c r="M313" s="201">
        <v>17</v>
      </c>
      <c r="N313" s="201">
        <v>10</v>
      </c>
      <c r="O313" s="324">
        <v>0.58823529411764708</v>
      </c>
      <c r="P313" s="201">
        <v>0</v>
      </c>
      <c r="Q313" s="324">
        <v>0</v>
      </c>
      <c r="R313" s="201">
        <v>1</v>
      </c>
      <c r="S313" s="324">
        <v>0.1</v>
      </c>
      <c r="T313" s="201">
        <v>9</v>
      </c>
      <c r="U313" s="324">
        <v>0.9</v>
      </c>
      <c r="V313" s="201">
        <v>340</v>
      </c>
      <c r="W313" s="201">
        <v>284</v>
      </c>
      <c r="X313" s="324">
        <v>0.83529411764705885</v>
      </c>
      <c r="Y313" s="201">
        <v>5</v>
      </c>
      <c r="Z313" s="324">
        <v>1.7605633802816902E-2</v>
      </c>
      <c r="AA313" s="201">
        <v>43</v>
      </c>
      <c r="AB313" s="324">
        <v>0.15140845070422534</v>
      </c>
      <c r="AC313" s="201">
        <v>235</v>
      </c>
      <c r="AD313" s="324">
        <v>0.82746478873239437</v>
      </c>
    </row>
    <row r="314" spans="3:30" x14ac:dyDescent="0.3">
      <c r="C314" s="186" t="s">
        <v>1419</v>
      </c>
      <c r="D314" s="201">
        <v>223</v>
      </c>
      <c r="E314" s="201">
        <v>107</v>
      </c>
      <c r="F314" s="324">
        <v>0.47982062780269058</v>
      </c>
      <c r="G314" s="201">
        <v>0</v>
      </c>
      <c r="H314" s="324">
        <v>0</v>
      </c>
      <c r="I314" s="201">
        <v>12</v>
      </c>
      <c r="J314" s="324">
        <v>0.11214953271028037</v>
      </c>
      <c r="K314" s="201">
        <v>95</v>
      </c>
      <c r="L314" s="324">
        <v>0.88785046728971961</v>
      </c>
      <c r="M314" s="201">
        <v>15</v>
      </c>
      <c r="N314" s="201">
        <v>5</v>
      </c>
      <c r="O314" s="324">
        <v>0.33333333333333331</v>
      </c>
      <c r="P314" s="201">
        <v>0</v>
      </c>
      <c r="Q314" s="324">
        <v>0</v>
      </c>
      <c r="R314" s="201">
        <v>1</v>
      </c>
      <c r="S314" s="324">
        <v>0.2</v>
      </c>
      <c r="T314" s="201">
        <v>4</v>
      </c>
      <c r="U314" s="324">
        <v>0.8</v>
      </c>
      <c r="V314" s="201">
        <v>206</v>
      </c>
      <c r="W314" s="201">
        <v>102</v>
      </c>
      <c r="X314" s="324">
        <v>0.49514563106796117</v>
      </c>
      <c r="Y314" s="201">
        <v>0</v>
      </c>
      <c r="Z314" s="324">
        <v>0</v>
      </c>
      <c r="AA314" s="201">
        <v>11</v>
      </c>
      <c r="AB314" s="324">
        <v>0.10784313725490197</v>
      </c>
      <c r="AC314" s="201">
        <v>91</v>
      </c>
      <c r="AD314" s="324">
        <v>0.89215686274509809</v>
      </c>
    </row>
    <row r="315" spans="3:30" x14ac:dyDescent="0.3">
      <c r="C315" s="186" t="s">
        <v>1420</v>
      </c>
      <c r="D315" s="201">
        <v>518</v>
      </c>
      <c r="E315" s="201">
        <v>347</v>
      </c>
      <c r="F315" s="324">
        <v>0.66988416988416988</v>
      </c>
      <c r="G315" s="201">
        <v>2</v>
      </c>
      <c r="H315" s="324">
        <v>5.763688760806916E-3</v>
      </c>
      <c r="I315" s="201">
        <v>23</v>
      </c>
      <c r="J315" s="324">
        <v>6.6282420749279536E-2</v>
      </c>
      <c r="K315" s="201">
        <v>321</v>
      </c>
      <c r="L315" s="324">
        <v>0.9250720461095101</v>
      </c>
      <c r="M315" s="201">
        <v>27</v>
      </c>
      <c r="N315" s="201">
        <v>9</v>
      </c>
      <c r="O315" s="324">
        <v>0.33333333333333331</v>
      </c>
      <c r="P315" s="201">
        <v>0</v>
      </c>
      <c r="Q315" s="324">
        <v>0</v>
      </c>
      <c r="R315" s="201">
        <v>2</v>
      </c>
      <c r="S315" s="324">
        <v>0.22222222222222221</v>
      </c>
      <c r="T315" s="201">
        <v>7</v>
      </c>
      <c r="U315" s="324">
        <v>0.77777777777777779</v>
      </c>
      <c r="V315" s="201">
        <v>489</v>
      </c>
      <c r="W315" s="201">
        <v>337</v>
      </c>
      <c r="X315" s="324">
        <v>0.68916155419222902</v>
      </c>
      <c r="Y315" s="201">
        <v>2</v>
      </c>
      <c r="Z315" s="324">
        <v>5.9347181008902079E-3</v>
      </c>
      <c r="AA315" s="201">
        <v>21</v>
      </c>
      <c r="AB315" s="324">
        <v>6.2314540059347182E-2</v>
      </c>
      <c r="AC315" s="201">
        <v>313</v>
      </c>
      <c r="AD315" s="324">
        <v>0.92878338278931749</v>
      </c>
    </row>
    <row r="316" spans="3:30" x14ac:dyDescent="0.3">
      <c r="C316" s="186" t="s">
        <v>1421</v>
      </c>
      <c r="D316" s="201">
        <v>803</v>
      </c>
      <c r="E316" s="201">
        <v>609</v>
      </c>
      <c r="F316" s="324">
        <v>0.75840597758405981</v>
      </c>
      <c r="G316" s="201">
        <v>11</v>
      </c>
      <c r="H316" s="324">
        <v>1.8062397372742199E-2</v>
      </c>
      <c r="I316" s="201">
        <v>27</v>
      </c>
      <c r="J316" s="324">
        <v>4.4334975369458129E-2</v>
      </c>
      <c r="K316" s="201">
        <v>569</v>
      </c>
      <c r="L316" s="324">
        <v>0.93431855500821015</v>
      </c>
      <c r="M316" s="201">
        <v>60</v>
      </c>
      <c r="N316" s="201">
        <v>28</v>
      </c>
      <c r="O316" s="324">
        <v>0.46666666666666667</v>
      </c>
      <c r="P316" s="201">
        <v>1</v>
      </c>
      <c r="Q316" s="324">
        <v>3.5714285714285712E-2</v>
      </c>
      <c r="R316" s="201">
        <v>3</v>
      </c>
      <c r="S316" s="324">
        <v>0.10714285714285714</v>
      </c>
      <c r="T316" s="201">
        <v>24</v>
      </c>
      <c r="U316" s="324">
        <v>0.8571428571428571</v>
      </c>
      <c r="V316" s="201">
        <v>735</v>
      </c>
      <c r="W316" s="201">
        <v>579</v>
      </c>
      <c r="X316" s="324">
        <v>0.78775510204081634</v>
      </c>
      <c r="Y316" s="201">
        <v>10</v>
      </c>
      <c r="Z316" s="324">
        <v>1.7271157167530225E-2</v>
      </c>
      <c r="AA316" s="201">
        <v>24</v>
      </c>
      <c r="AB316" s="324">
        <v>4.145077720207254E-2</v>
      </c>
      <c r="AC316" s="201">
        <v>543</v>
      </c>
      <c r="AD316" s="324">
        <v>0.93782383419689119</v>
      </c>
    </row>
    <row r="317" spans="3:30" x14ac:dyDescent="0.3">
      <c r="C317" s="186" t="s">
        <v>1422</v>
      </c>
      <c r="D317" s="201">
        <v>373</v>
      </c>
      <c r="E317" s="201">
        <v>187</v>
      </c>
      <c r="F317" s="324">
        <v>0.50134048257372654</v>
      </c>
      <c r="G317" s="201">
        <v>2</v>
      </c>
      <c r="H317" s="324">
        <v>1.06951871657754E-2</v>
      </c>
      <c r="I317" s="201">
        <v>14</v>
      </c>
      <c r="J317" s="324">
        <v>7.4866310160427801E-2</v>
      </c>
      <c r="K317" s="201">
        <v>171</v>
      </c>
      <c r="L317" s="324">
        <v>0.91443850267379678</v>
      </c>
      <c r="M317" s="201">
        <v>11</v>
      </c>
      <c r="N317" s="201">
        <v>3</v>
      </c>
      <c r="O317" s="324">
        <v>0.27272727272727271</v>
      </c>
      <c r="P317" s="201">
        <v>0</v>
      </c>
      <c r="Q317" s="324">
        <v>0</v>
      </c>
      <c r="R317" s="201">
        <v>0</v>
      </c>
      <c r="S317" s="324">
        <v>0</v>
      </c>
      <c r="T317" s="201">
        <v>3</v>
      </c>
      <c r="U317" s="324">
        <v>1</v>
      </c>
      <c r="V317" s="201">
        <v>354</v>
      </c>
      <c r="W317" s="201">
        <v>183</v>
      </c>
      <c r="X317" s="324">
        <v>0.51694915254237284</v>
      </c>
      <c r="Y317" s="201">
        <v>2</v>
      </c>
      <c r="Z317" s="324">
        <v>1.092896174863388E-2</v>
      </c>
      <c r="AA317" s="201">
        <v>14</v>
      </c>
      <c r="AB317" s="324">
        <v>7.650273224043716E-2</v>
      </c>
      <c r="AC317" s="201">
        <v>167</v>
      </c>
      <c r="AD317" s="324">
        <v>0.91256830601092898</v>
      </c>
    </row>
    <row r="318" spans="3:30" x14ac:dyDescent="0.3">
      <c r="C318" s="185" t="s">
        <v>148</v>
      </c>
      <c r="D318" s="201">
        <v>1564</v>
      </c>
      <c r="E318" s="201">
        <v>1352</v>
      </c>
      <c r="F318" s="324">
        <v>0.86445012787723785</v>
      </c>
      <c r="G318" s="201">
        <v>5</v>
      </c>
      <c r="H318" s="324">
        <v>3.6982248520710057E-3</v>
      </c>
      <c r="I318" s="201">
        <v>78</v>
      </c>
      <c r="J318" s="324">
        <v>5.7692307692307696E-2</v>
      </c>
      <c r="K318" s="201">
        <v>1261</v>
      </c>
      <c r="L318" s="324">
        <v>0.93269230769230771</v>
      </c>
      <c r="M318" s="201">
        <v>50</v>
      </c>
      <c r="N318" s="201">
        <v>36</v>
      </c>
      <c r="O318" s="324">
        <v>0.72</v>
      </c>
      <c r="P318" s="201">
        <v>0</v>
      </c>
      <c r="Q318" s="324">
        <v>0</v>
      </c>
      <c r="R318" s="201">
        <v>2</v>
      </c>
      <c r="S318" s="324">
        <v>5.5555555555555552E-2</v>
      </c>
      <c r="T318" s="201">
        <v>32</v>
      </c>
      <c r="U318" s="324">
        <v>0.88888888888888884</v>
      </c>
      <c r="V318" s="201">
        <v>1485</v>
      </c>
      <c r="W318" s="201">
        <v>1294</v>
      </c>
      <c r="X318" s="324">
        <v>0.87138047138047137</v>
      </c>
      <c r="Y318" s="201">
        <v>5</v>
      </c>
      <c r="Z318" s="324">
        <v>3.8639876352395673E-3</v>
      </c>
      <c r="AA318" s="201">
        <v>76</v>
      </c>
      <c r="AB318" s="324">
        <v>5.8732612055641419E-2</v>
      </c>
      <c r="AC318" s="201">
        <v>1207</v>
      </c>
      <c r="AD318" s="324">
        <v>0.93276661514683157</v>
      </c>
    </row>
    <row r="319" spans="3:30" x14ac:dyDescent="0.3">
      <c r="C319" s="186" t="s">
        <v>1423</v>
      </c>
      <c r="D319" s="201">
        <v>815</v>
      </c>
      <c r="E319" s="201">
        <v>733</v>
      </c>
      <c r="F319" s="324">
        <v>0.89938650306748469</v>
      </c>
      <c r="G319" s="201">
        <v>2</v>
      </c>
      <c r="H319" s="324">
        <v>2.7285129604365621E-3</v>
      </c>
      <c r="I319" s="201">
        <v>25</v>
      </c>
      <c r="J319" s="324">
        <v>3.4106412005457026E-2</v>
      </c>
      <c r="K319" s="201">
        <v>704</v>
      </c>
      <c r="L319" s="324">
        <v>0.9604365620736699</v>
      </c>
      <c r="M319" s="201">
        <v>26</v>
      </c>
      <c r="N319" s="201">
        <v>17</v>
      </c>
      <c r="O319" s="324">
        <v>0.65384615384615385</v>
      </c>
      <c r="P319" s="201">
        <v>0</v>
      </c>
      <c r="Q319" s="324">
        <v>0</v>
      </c>
      <c r="R319" s="201">
        <v>1</v>
      </c>
      <c r="S319" s="324">
        <v>5.8823529411764705E-2</v>
      </c>
      <c r="T319" s="201">
        <v>16</v>
      </c>
      <c r="U319" s="324">
        <v>0.94117647058823528</v>
      </c>
      <c r="V319" s="201">
        <v>778</v>
      </c>
      <c r="W319" s="201">
        <v>708</v>
      </c>
      <c r="X319" s="324">
        <v>0.91002570694087404</v>
      </c>
      <c r="Y319" s="201">
        <v>2</v>
      </c>
      <c r="Z319" s="324">
        <v>2.8248587570621469E-3</v>
      </c>
      <c r="AA319" s="201">
        <v>24</v>
      </c>
      <c r="AB319" s="324">
        <v>3.3898305084745763E-2</v>
      </c>
      <c r="AC319" s="201">
        <v>680</v>
      </c>
      <c r="AD319" s="324">
        <v>0.96045197740112997</v>
      </c>
    </row>
    <row r="320" spans="3:30" x14ac:dyDescent="0.3">
      <c r="C320" s="186" t="s">
        <v>1424</v>
      </c>
      <c r="D320" s="201">
        <v>749</v>
      </c>
      <c r="E320" s="201">
        <v>619</v>
      </c>
      <c r="F320" s="324">
        <v>0.82643524699599469</v>
      </c>
      <c r="G320" s="201">
        <v>3</v>
      </c>
      <c r="H320" s="324">
        <v>4.8465266558966073E-3</v>
      </c>
      <c r="I320" s="201">
        <v>53</v>
      </c>
      <c r="J320" s="324">
        <v>8.5621970920840063E-2</v>
      </c>
      <c r="K320" s="201">
        <v>557</v>
      </c>
      <c r="L320" s="324">
        <v>0.89983844911147015</v>
      </c>
      <c r="M320" s="201">
        <v>24</v>
      </c>
      <c r="N320" s="201">
        <v>19</v>
      </c>
      <c r="O320" s="324">
        <v>0.79166666666666663</v>
      </c>
      <c r="P320" s="201">
        <v>0</v>
      </c>
      <c r="Q320" s="324">
        <v>0</v>
      </c>
      <c r="R320" s="201">
        <v>1</v>
      </c>
      <c r="S320" s="324">
        <v>5.2631578947368418E-2</v>
      </c>
      <c r="T320" s="201">
        <v>16</v>
      </c>
      <c r="U320" s="324">
        <v>0.84210526315789469</v>
      </c>
      <c r="V320" s="201">
        <v>707</v>
      </c>
      <c r="W320" s="201">
        <v>586</v>
      </c>
      <c r="X320" s="324">
        <v>0.82885431400282883</v>
      </c>
      <c r="Y320" s="201">
        <v>3</v>
      </c>
      <c r="Z320" s="324">
        <v>5.1194539249146756E-3</v>
      </c>
      <c r="AA320" s="201">
        <v>52</v>
      </c>
      <c r="AB320" s="324">
        <v>8.8737201365187715E-2</v>
      </c>
      <c r="AC320" s="201">
        <v>527</v>
      </c>
      <c r="AD320" s="324">
        <v>0.89931740614334466</v>
      </c>
    </row>
    <row r="321" spans="3:30" x14ac:dyDescent="0.3">
      <c r="C321" s="185" t="s">
        <v>252</v>
      </c>
      <c r="D321" s="201">
        <v>2281</v>
      </c>
      <c r="E321" s="201">
        <v>1802</v>
      </c>
      <c r="F321" s="324">
        <v>0.79000438404208684</v>
      </c>
      <c r="G321" s="201">
        <v>30</v>
      </c>
      <c r="H321" s="324">
        <v>1.6648168701442843E-2</v>
      </c>
      <c r="I321" s="201">
        <v>156</v>
      </c>
      <c r="J321" s="324">
        <v>8.6570477247502775E-2</v>
      </c>
      <c r="K321" s="201">
        <v>1613</v>
      </c>
      <c r="L321" s="324">
        <v>0.89511653718091011</v>
      </c>
      <c r="M321" s="201">
        <v>98</v>
      </c>
      <c r="N321" s="201">
        <v>50</v>
      </c>
      <c r="O321" s="324">
        <v>0.51020408163265307</v>
      </c>
      <c r="P321" s="201">
        <v>1</v>
      </c>
      <c r="Q321" s="324">
        <v>0.02</v>
      </c>
      <c r="R321" s="201">
        <v>6</v>
      </c>
      <c r="S321" s="324">
        <v>0.12</v>
      </c>
      <c r="T321" s="201">
        <v>43</v>
      </c>
      <c r="U321" s="324">
        <v>0.86</v>
      </c>
      <c r="V321" s="201">
        <v>2155</v>
      </c>
      <c r="W321" s="201">
        <v>1732</v>
      </c>
      <c r="X321" s="324">
        <v>0.80371229698375868</v>
      </c>
      <c r="Y321" s="201">
        <v>29</v>
      </c>
      <c r="Z321" s="324">
        <v>1.674364896073903E-2</v>
      </c>
      <c r="AA321" s="201">
        <v>149</v>
      </c>
      <c r="AB321" s="324">
        <v>8.6027713625866045E-2</v>
      </c>
      <c r="AC321" s="201">
        <v>1551</v>
      </c>
      <c r="AD321" s="324">
        <v>0.89549653579676669</v>
      </c>
    </row>
    <row r="322" spans="3:30" x14ac:dyDescent="0.3">
      <c r="C322" s="186" t="s">
        <v>1425</v>
      </c>
      <c r="D322" s="201">
        <v>323</v>
      </c>
      <c r="E322" s="201">
        <v>246</v>
      </c>
      <c r="F322" s="324">
        <v>0.76160990712074306</v>
      </c>
      <c r="G322" s="201">
        <v>6</v>
      </c>
      <c r="H322" s="324">
        <v>2.4390243902439025E-2</v>
      </c>
      <c r="I322" s="201">
        <v>42</v>
      </c>
      <c r="J322" s="324">
        <v>0.17073170731707318</v>
      </c>
      <c r="K322" s="201">
        <v>198</v>
      </c>
      <c r="L322" s="324">
        <v>0.80487804878048785</v>
      </c>
      <c r="M322" s="201">
        <v>16</v>
      </c>
      <c r="N322" s="201">
        <v>12</v>
      </c>
      <c r="O322" s="324">
        <v>0.75</v>
      </c>
      <c r="P322" s="201">
        <v>1</v>
      </c>
      <c r="Q322" s="324">
        <v>8.3333333333333329E-2</v>
      </c>
      <c r="R322" s="201">
        <v>2</v>
      </c>
      <c r="S322" s="324">
        <v>0.16666666666666666</v>
      </c>
      <c r="T322" s="201">
        <v>9</v>
      </c>
      <c r="U322" s="324">
        <v>0.75</v>
      </c>
      <c r="V322" s="201">
        <v>305</v>
      </c>
      <c r="W322" s="201">
        <v>234</v>
      </c>
      <c r="X322" s="324">
        <v>0.76721311475409837</v>
      </c>
      <c r="Y322" s="201">
        <v>5</v>
      </c>
      <c r="Z322" s="324">
        <v>2.1367521367521368E-2</v>
      </c>
      <c r="AA322" s="201">
        <v>40</v>
      </c>
      <c r="AB322" s="324">
        <v>0.17094017094017094</v>
      </c>
      <c r="AC322" s="201">
        <v>189</v>
      </c>
      <c r="AD322" s="324">
        <v>0.80769230769230771</v>
      </c>
    </row>
    <row r="323" spans="3:30" x14ac:dyDescent="0.3">
      <c r="C323" s="186" t="s">
        <v>1426</v>
      </c>
      <c r="D323" s="201">
        <v>137</v>
      </c>
      <c r="E323" s="201">
        <v>123</v>
      </c>
      <c r="F323" s="324">
        <v>0.8978102189781022</v>
      </c>
      <c r="G323" s="201">
        <v>2</v>
      </c>
      <c r="H323" s="324">
        <v>1.6260162601626018E-2</v>
      </c>
      <c r="I323" s="201">
        <v>0</v>
      </c>
      <c r="J323" s="324">
        <v>0</v>
      </c>
      <c r="K323" s="201">
        <v>121</v>
      </c>
      <c r="L323" s="324">
        <v>0.98373983739837401</v>
      </c>
      <c r="M323" s="201">
        <v>4</v>
      </c>
      <c r="N323" s="201">
        <v>2</v>
      </c>
      <c r="O323" s="324">
        <v>0.5</v>
      </c>
      <c r="P323" s="201">
        <v>0</v>
      </c>
      <c r="Q323" s="324">
        <v>0</v>
      </c>
      <c r="R323" s="201">
        <v>0</v>
      </c>
      <c r="S323" s="324">
        <v>0</v>
      </c>
      <c r="T323" s="201">
        <v>2</v>
      </c>
      <c r="U323" s="324">
        <v>1</v>
      </c>
      <c r="V323" s="201">
        <v>131</v>
      </c>
      <c r="W323" s="201">
        <v>119</v>
      </c>
      <c r="X323" s="324">
        <v>0.90839694656488545</v>
      </c>
      <c r="Y323" s="201">
        <v>2</v>
      </c>
      <c r="Z323" s="324">
        <v>1.680672268907563E-2</v>
      </c>
      <c r="AA323" s="201">
        <v>0</v>
      </c>
      <c r="AB323" s="324">
        <v>0</v>
      </c>
      <c r="AC323" s="201">
        <v>117</v>
      </c>
      <c r="AD323" s="324">
        <v>0.98319327731092432</v>
      </c>
    </row>
    <row r="324" spans="3:30" x14ac:dyDescent="0.3">
      <c r="C324" s="186" t="s">
        <v>1427</v>
      </c>
      <c r="D324" s="201">
        <v>273</v>
      </c>
      <c r="E324" s="201">
        <v>202</v>
      </c>
      <c r="F324" s="324">
        <v>0.73992673992673996</v>
      </c>
      <c r="G324" s="201">
        <v>3</v>
      </c>
      <c r="H324" s="324">
        <v>1.4851485148514851E-2</v>
      </c>
      <c r="I324" s="201">
        <v>10</v>
      </c>
      <c r="J324" s="324">
        <v>4.9504950495049507E-2</v>
      </c>
      <c r="K324" s="201">
        <v>189</v>
      </c>
      <c r="L324" s="324">
        <v>0.9356435643564357</v>
      </c>
      <c r="M324" s="201">
        <v>16</v>
      </c>
      <c r="N324" s="201">
        <v>9</v>
      </c>
      <c r="O324" s="324">
        <v>0.5625</v>
      </c>
      <c r="P324" s="201">
        <v>0</v>
      </c>
      <c r="Q324" s="324">
        <v>0</v>
      </c>
      <c r="R324" s="201">
        <v>1</v>
      </c>
      <c r="S324" s="324">
        <v>0.1111111111111111</v>
      </c>
      <c r="T324" s="201">
        <v>8</v>
      </c>
      <c r="U324" s="324">
        <v>0.88888888888888884</v>
      </c>
      <c r="V324" s="201">
        <v>257</v>
      </c>
      <c r="W324" s="201">
        <v>193</v>
      </c>
      <c r="X324" s="324">
        <v>0.75097276264591439</v>
      </c>
      <c r="Y324" s="201">
        <v>3</v>
      </c>
      <c r="Z324" s="324">
        <v>1.5544041450777202E-2</v>
      </c>
      <c r="AA324" s="201">
        <v>9</v>
      </c>
      <c r="AB324" s="324">
        <v>4.6632124352331605E-2</v>
      </c>
      <c r="AC324" s="201">
        <v>181</v>
      </c>
      <c r="AD324" s="324">
        <v>0.93782383419689119</v>
      </c>
    </row>
    <row r="325" spans="3:30" x14ac:dyDescent="0.3">
      <c r="C325" s="186" t="s">
        <v>1428</v>
      </c>
      <c r="D325" s="201">
        <v>438</v>
      </c>
      <c r="E325" s="201">
        <v>328</v>
      </c>
      <c r="F325" s="324">
        <v>0.74885844748858443</v>
      </c>
      <c r="G325" s="201">
        <v>5</v>
      </c>
      <c r="H325" s="324">
        <v>1.524390243902439E-2</v>
      </c>
      <c r="I325" s="201">
        <v>32</v>
      </c>
      <c r="J325" s="324">
        <v>9.7560975609756101E-2</v>
      </c>
      <c r="K325" s="201">
        <v>290</v>
      </c>
      <c r="L325" s="324">
        <v>0.88414634146341464</v>
      </c>
      <c r="M325" s="201">
        <v>11</v>
      </c>
      <c r="N325" s="201">
        <v>2</v>
      </c>
      <c r="O325" s="324">
        <v>0.18181818181818182</v>
      </c>
      <c r="P325" s="201">
        <v>0</v>
      </c>
      <c r="Q325" s="324">
        <v>0</v>
      </c>
      <c r="R325" s="201">
        <v>1</v>
      </c>
      <c r="S325" s="324">
        <v>0.5</v>
      </c>
      <c r="T325" s="201">
        <v>1</v>
      </c>
      <c r="U325" s="324">
        <v>0.5</v>
      </c>
      <c r="V325" s="201">
        <v>414</v>
      </c>
      <c r="W325" s="201">
        <v>315</v>
      </c>
      <c r="X325" s="324">
        <v>0.76086956521739135</v>
      </c>
      <c r="Y325" s="201">
        <v>5</v>
      </c>
      <c r="Z325" s="324">
        <v>1.5873015873015872E-2</v>
      </c>
      <c r="AA325" s="201">
        <v>30</v>
      </c>
      <c r="AB325" s="324">
        <v>9.5238095238095233E-2</v>
      </c>
      <c r="AC325" s="201">
        <v>279</v>
      </c>
      <c r="AD325" s="324">
        <v>0.88571428571428568</v>
      </c>
    </row>
    <row r="326" spans="3:30" x14ac:dyDescent="0.3">
      <c r="C326" s="186" t="s">
        <v>1429</v>
      </c>
      <c r="D326" s="201">
        <v>897</v>
      </c>
      <c r="E326" s="201">
        <v>706</v>
      </c>
      <c r="F326" s="324">
        <v>0.7870680044593088</v>
      </c>
      <c r="G326" s="201">
        <v>13</v>
      </c>
      <c r="H326" s="324">
        <v>1.8413597733711047E-2</v>
      </c>
      <c r="I326" s="201">
        <v>46</v>
      </c>
      <c r="J326" s="324">
        <v>6.5155807365439092E-2</v>
      </c>
      <c r="K326" s="201">
        <v>645</v>
      </c>
      <c r="L326" s="324">
        <v>0.91359773371104813</v>
      </c>
      <c r="M326" s="201">
        <v>39</v>
      </c>
      <c r="N326" s="201">
        <v>16</v>
      </c>
      <c r="O326" s="324">
        <v>0.41025641025641024</v>
      </c>
      <c r="P326" s="201">
        <v>0</v>
      </c>
      <c r="Q326" s="324">
        <v>0</v>
      </c>
      <c r="R326" s="201">
        <v>1</v>
      </c>
      <c r="S326" s="324">
        <v>6.25E-2</v>
      </c>
      <c r="T326" s="201">
        <v>15</v>
      </c>
      <c r="U326" s="324">
        <v>0.9375</v>
      </c>
      <c r="V326" s="201">
        <v>847</v>
      </c>
      <c r="W326" s="201">
        <v>683</v>
      </c>
      <c r="X326" s="324">
        <v>0.80637544273907913</v>
      </c>
      <c r="Y326" s="201">
        <v>13</v>
      </c>
      <c r="Z326" s="324">
        <v>1.9033674963396779E-2</v>
      </c>
      <c r="AA326" s="201">
        <v>45</v>
      </c>
      <c r="AB326" s="324">
        <v>6.5885797950219621E-2</v>
      </c>
      <c r="AC326" s="201">
        <v>623</v>
      </c>
      <c r="AD326" s="324">
        <v>0.91215226939970717</v>
      </c>
    </row>
    <row r="327" spans="3:30" x14ac:dyDescent="0.3">
      <c r="C327" s="186" t="s">
        <v>1430</v>
      </c>
      <c r="D327" s="201">
        <v>213</v>
      </c>
      <c r="E327" s="201">
        <v>197</v>
      </c>
      <c r="F327" s="324">
        <v>0.92488262910798125</v>
      </c>
      <c r="G327" s="201">
        <v>1</v>
      </c>
      <c r="H327" s="324">
        <v>5.076142131979695E-3</v>
      </c>
      <c r="I327" s="201">
        <v>26</v>
      </c>
      <c r="J327" s="324">
        <v>0.13197969543147209</v>
      </c>
      <c r="K327" s="201">
        <v>170</v>
      </c>
      <c r="L327" s="324">
        <v>0.86294416243654826</v>
      </c>
      <c r="M327" s="201">
        <v>12</v>
      </c>
      <c r="N327" s="201">
        <v>9</v>
      </c>
      <c r="O327" s="324">
        <v>0.75</v>
      </c>
      <c r="P327" s="201">
        <v>0</v>
      </c>
      <c r="Q327" s="324">
        <v>0</v>
      </c>
      <c r="R327" s="201">
        <v>1</v>
      </c>
      <c r="S327" s="324">
        <v>0.1111111111111111</v>
      </c>
      <c r="T327" s="201">
        <v>8</v>
      </c>
      <c r="U327" s="324">
        <v>0.88888888888888884</v>
      </c>
      <c r="V327" s="201">
        <v>201</v>
      </c>
      <c r="W327" s="201">
        <v>188</v>
      </c>
      <c r="X327" s="324">
        <v>0.93532338308457708</v>
      </c>
      <c r="Y327" s="201">
        <v>1</v>
      </c>
      <c r="Z327" s="324">
        <v>5.3191489361702126E-3</v>
      </c>
      <c r="AA327" s="201">
        <v>25</v>
      </c>
      <c r="AB327" s="324">
        <v>0.13297872340425532</v>
      </c>
      <c r="AC327" s="201">
        <v>162</v>
      </c>
      <c r="AD327" s="324">
        <v>0.86170212765957444</v>
      </c>
    </row>
    <row r="328" spans="3:30" x14ac:dyDescent="0.3">
      <c r="C328" s="185" t="s">
        <v>243</v>
      </c>
      <c r="D328" s="201">
        <v>2500</v>
      </c>
      <c r="E328" s="201">
        <v>1958</v>
      </c>
      <c r="F328" s="324">
        <v>0.78320000000000001</v>
      </c>
      <c r="G328" s="201">
        <v>16</v>
      </c>
      <c r="H328" s="324">
        <v>8.171603677221655E-3</v>
      </c>
      <c r="I328" s="201">
        <v>65</v>
      </c>
      <c r="J328" s="324">
        <v>3.3197139938712969E-2</v>
      </c>
      <c r="K328" s="201">
        <v>1871</v>
      </c>
      <c r="L328" s="324">
        <v>0.95556690500510721</v>
      </c>
      <c r="M328" s="201">
        <v>140</v>
      </c>
      <c r="N328" s="201">
        <v>81</v>
      </c>
      <c r="O328" s="324">
        <v>0.57857142857142863</v>
      </c>
      <c r="P328" s="201">
        <v>2</v>
      </c>
      <c r="Q328" s="324">
        <v>2.4691358024691357E-2</v>
      </c>
      <c r="R328" s="201">
        <v>1</v>
      </c>
      <c r="S328" s="324">
        <v>1.2345679012345678E-2</v>
      </c>
      <c r="T328" s="201">
        <v>78</v>
      </c>
      <c r="U328" s="324">
        <v>0.96296296296296291</v>
      </c>
      <c r="V328" s="201">
        <v>2336</v>
      </c>
      <c r="W328" s="201">
        <v>1863</v>
      </c>
      <c r="X328" s="324">
        <v>0.79751712328767121</v>
      </c>
      <c r="Y328" s="201">
        <v>14</v>
      </c>
      <c r="Z328" s="324">
        <v>7.5147611379495442E-3</v>
      </c>
      <c r="AA328" s="201">
        <v>63</v>
      </c>
      <c r="AB328" s="324">
        <v>3.3816425120772944E-2</v>
      </c>
      <c r="AC328" s="201">
        <v>1780</v>
      </c>
      <c r="AD328" s="324">
        <v>0.95544820182501344</v>
      </c>
    </row>
    <row r="329" spans="3:30" x14ac:dyDescent="0.3">
      <c r="C329" s="186" t="s">
        <v>1431</v>
      </c>
      <c r="D329" s="201">
        <v>456</v>
      </c>
      <c r="E329" s="201">
        <v>235</v>
      </c>
      <c r="F329" s="324">
        <v>0.51535087719298245</v>
      </c>
      <c r="G329" s="201">
        <v>0</v>
      </c>
      <c r="H329" s="324">
        <v>0</v>
      </c>
      <c r="I329" s="201">
        <v>19</v>
      </c>
      <c r="J329" s="324">
        <v>8.085106382978724E-2</v>
      </c>
      <c r="K329" s="201">
        <v>216</v>
      </c>
      <c r="L329" s="324">
        <v>0.91914893617021276</v>
      </c>
      <c r="M329" s="201">
        <v>24</v>
      </c>
      <c r="N329" s="201">
        <v>10</v>
      </c>
      <c r="O329" s="324">
        <v>0.41666666666666669</v>
      </c>
      <c r="P329" s="201">
        <v>0</v>
      </c>
      <c r="Q329" s="324">
        <v>0</v>
      </c>
      <c r="R329" s="201">
        <v>0</v>
      </c>
      <c r="S329" s="324">
        <v>0</v>
      </c>
      <c r="T329" s="201">
        <v>10</v>
      </c>
      <c r="U329" s="324">
        <v>1</v>
      </c>
      <c r="V329" s="201">
        <v>427</v>
      </c>
      <c r="W329" s="201">
        <v>224</v>
      </c>
      <c r="X329" s="324">
        <v>0.52459016393442626</v>
      </c>
      <c r="Y329" s="201">
        <v>0</v>
      </c>
      <c r="Z329" s="324">
        <v>0</v>
      </c>
      <c r="AA329" s="201">
        <v>19</v>
      </c>
      <c r="AB329" s="324">
        <v>8.4821428571428575E-2</v>
      </c>
      <c r="AC329" s="201">
        <v>205</v>
      </c>
      <c r="AD329" s="324">
        <v>0.9151785714285714</v>
      </c>
    </row>
    <row r="330" spans="3:30" x14ac:dyDescent="0.3">
      <c r="C330" s="186" t="s">
        <v>1432</v>
      </c>
      <c r="D330" s="201">
        <v>247</v>
      </c>
      <c r="E330" s="201">
        <v>232</v>
      </c>
      <c r="F330" s="324">
        <v>0.93927125506072873</v>
      </c>
      <c r="G330" s="201">
        <v>4</v>
      </c>
      <c r="H330" s="324">
        <v>1.7241379310344827E-2</v>
      </c>
      <c r="I330" s="201">
        <v>2</v>
      </c>
      <c r="J330" s="324">
        <v>8.6206896551724137E-3</v>
      </c>
      <c r="K330" s="201">
        <v>226</v>
      </c>
      <c r="L330" s="324">
        <v>0.97413793103448276</v>
      </c>
      <c r="M330" s="201">
        <v>15</v>
      </c>
      <c r="N330" s="201">
        <v>15</v>
      </c>
      <c r="O330" s="324">
        <v>1</v>
      </c>
      <c r="P330" s="201">
        <v>2</v>
      </c>
      <c r="Q330" s="324">
        <v>0.13333333333333333</v>
      </c>
      <c r="R330" s="201">
        <v>0</v>
      </c>
      <c r="S330" s="324">
        <v>0</v>
      </c>
      <c r="T330" s="201">
        <v>13</v>
      </c>
      <c r="U330" s="324">
        <v>0.8666666666666667</v>
      </c>
      <c r="V330" s="201">
        <v>228</v>
      </c>
      <c r="W330" s="201">
        <v>213</v>
      </c>
      <c r="X330" s="324">
        <v>0.93421052631578949</v>
      </c>
      <c r="Y330" s="201">
        <v>2</v>
      </c>
      <c r="Z330" s="324">
        <v>9.3896713615023476E-3</v>
      </c>
      <c r="AA330" s="201">
        <v>1</v>
      </c>
      <c r="AB330" s="324">
        <v>4.6948356807511738E-3</v>
      </c>
      <c r="AC330" s="201">
        <v>210</v>
      </c>
      <c r="AD330" s="324">
        <v>0.9859154929577465</v>
      </c>
    </row>
    <row r="331" spans="3:30" x14ac:dyDescent="0.3">
      <c r="C331" s="186" t="s">
        <v>1433</v>
      </c>
      <c r="D331" s="201">
        <v>557</v>
      </c>
      <c r="E331" s="201">
        <v>512</v>
      </c>
      <c r="F331" s="324">
        <v>0.91921005385996413</v>
      </c>
      <c r="G331" s="201">
        <v>0</v>
      </c>
      <c r="H331" s="324">
        <v>0</v>
      </c>
      <c r="I331" s="201">
        <v>4</v>
      </c>
      <c r="J331" s="324">
        <v>7.8125E-3</v>
      </c>
      <c r="K331" s="201">
        <v>508</v>
      </c>
      <c r="L331" s="324">
        <v>0.9921875</v>
      </c>
      <c r="M331" s="201">
        <v>20</v>
      </c>
      <c r="N331" s="201">
        <v>13</v>
      </c>
      <c r="O331" s="324">
        <v>0.65</v>
      </c>
      <c r="P331" s="201">
        <v>0</v>
      </c>
      <c r="Q331" s="324">
        <v>0</v>
      </c>
      <c r="R331" s="201">
        <v>1</v>
      </c>
      <c r="S331" s="324">
        <v>7.6923076923076927E-2</v>
      </c>
      <c r="T331" s="201">
        <v>12</v>
      </c>
      <c r="U331" s="324">
        <v>0.92307692307692313</v>
      </c>
      <c r="V331" s="201">
        <v>535</v>
      </c>
      <c r="W331" s="201">
        <v>498</v>
      </c>
      <c r="X331" s="324">
        <v>0.93084112149532705</v>
      </c>
      <c r="Y331" s="201">
        <v>0</v>
      </c>
      <c r="Z331" s="324">
        <v>0</v>
      </c>
      <c r="AA331" s="201">
        <v>3</v>
      </c>
      <c r="AB331" s="324">
        <v>6.024096385542169E-3</v>
      </c>
      <c r="AC331" s="201">
        <v>495</v>
      </c>
      <c r="AD331" s="324">
        <v>0.99397590361445787</v>
      </c>
    </row>
    <row r="332" spans="3:30" x14ac:dyDescent="0.3">
      <c r="C332" s="186" t="s">
        <v>1434</v>
      </c>
      <c r="D332" s="201">
        <v>444</v>
      </c>
      <c r="E332" s="201">
        <v>356</v>
      </c>
      <c r="F332" s="324">
        <v>0.80180180180180183</v>
      </c>
      <c r="G332" s="201">
        <v>8</v>
      </c>
      <c r="H332" s="324">
        <v>2.247191011235955E-2</v>
      </c>
      <c r="I332" s="201">
        <v>34</v>
      </c>
      <c r="J332" s="324">
        <v>9.5505617977528087E-2</v>
      </c>
      <c r="K332" s="201">
        <v>313</v>
      </c>
      <c r="L332" s="324">
        <v>0.8792134831460674</v>
      </c>
      <c r="M332" s="201">
        <v>23</v>
      </c>
      <c r="N332" s="201">
        <v>10</v>
      </c>
      <c r="O332" s="324">
        <v>0.43478260869565216</v>
      </c>
      <c r="P332" s="201">
        <v>0</v>
      </c>
      <c r="Q332" s="324">
        <v>0</v>
      </c>
      <c r="R332" s="201">
        <v>0</v>
      </c>
      <c r="S332" s="324">
        <v>0</v>
      </c>
      <c r="T332" s="201">
        <v>10</v>
      </c>
      <c r="U332" s="324">
        <v>1</v>
      </c>
      <c r="V332" s="201">
        <v>420</v>
      </c>
      <c r="W332" s="201">
        <v>345</v>
      </c>
      <c r="X332" s="324">
        <v>0.8214285714285714</v>
      </c>
      <c r="Y332" s="201">
        <v>8</v>
      </c>
      <c r="Z332" s="324">
        <v>2.318840579710145E-2</v>
      </c>
      <c r="AA332" s="201">
        <v>34</v>
      </c>
      <c r="AB332" s="324">
        <v>9.8550724637681164E-2</v>
      </c>
      <c r="AC332" s="201">
        <v>302</v>
      </c>
      <c r="AD332" s="324">
        <v>0.87536231884057969</v>
      </c>
    </row>
    <row r="333" spans="3:30" x14ac:dyDescent="0.3">
      <c r="C333" s="186" t="s">
        <v>1435</v>
      </c>
      <c r="D333" s="201">
        <v>796</v>
      </c>
      <c r="E333" s="201">
        <v>623</v>
      </c>
      <c r="F333" s="324">
        <v>0.78266331658291455</v>
      </c>
      <c r="G333" s="201">
        <v>4</v>
      </c>
      <c r="H333" s="324">
        <v>6.420545746388443E-3</v>
      </c>
      <c r="I333" s="201">
        <v>6</v>
      </c>
      <c r="J333" s="324">
        <v>9.630818619582664E-3</v>
      </c>
      <c r="K333" s="201">
        <v>608</v>
      </c>
      <c r="L333" s="324">
        <v>0.9759229534510433</v>
      </c>
      <c r="M333" s="201">
        <v>58</v>
      </c>
      <c r="N333" s="201">
        <v>33</v>
      </c>
      <c r="O333" s="324">
        <v>0.56896551724137934</v>
      </c>
      <c r="P333" s="201">
        <v>0</v>
      </c>
      <c r="Q333" s="324">
        <v>0</v>
      </c>
      <c r="R333" s="201">
        <v>0</v>
      </c>
      <c r="S333" s="324">
        <v>0</v>
      </c>
      <c r="T333" s="201">
        <v>33</v>
      </c>
      <c r="U333" s="324">
        <v>1</v>
      </c>
      <c r="V333" s="201">
        <v>726</v>
      </c>
      <c r="W333" s="201">
        <v>583</v>
      </c>
      <c r="X333" s="324">
        <v>0.80303030303030298</v>
      </c>
      <c r="Y333" s="201">
        <v>4</v>
      </c>
      <c r="Z333" s="324">
        <v>6.8610634648370496E-3</v>
      </c>
      <c r="AA333" s="201">
        <v>6</v>
      </c>
      <c r="AB333" s="324">
        <v>1.0291595197255575E-2</v>
      </c>
      <c r="AC333" s="201">
        <v>568</v>
      </c>
      <c r="AD333" s="324">
        <v>0.97427101200686106</v>
      </c>
    </row>
    <row r="334" spans="3:30" x14ac:dyDescent="0.3">
      <c r="C334" s="2" t="s">
        <v>1027</v>
      </c>
      <c r="D334" s="201">
        <v>140299</v>
      </c>
      <c r="E334" s="201">
        <v>108876</v>
      </c>
      <c r="F334" s="324">
        <v>0.7760283394749784</v>
      </c>
      <c r="G334" s="201">
        <v>976</v>
      </c>
      <c r="H334" s="324">
        <v>8.9643263896542862E-3</v>
      </c>
      <c r="I334" s="201">
        <v>4560</v>
      </c>
      <c r="J334" s="324">
        <v>4.1882508541827401E-2</v>
      </c>
      <c r="K334" s="201">
        <v>103060</v>
      </c>
      <c r="L334" s="324">
        <v>0.94658143208787981</v>
      </c>
      <c r="M334" s="201">
        <v>6284</v>
      </c>
      <c r="N334" s="201">
        <v>3306</v>
      </c>
      <c r="O334" s="324">
        <v>0.52609802673456396</v>
      </c>
      <c r="P334" s="201">
        <v>42</v>
      </c>
      <c r="Q334" s="324">
        <v>1.2704174228675136E-2</v>
      </c>
      <c r="R334" s="201">
        <v>127</v>
      </c>
      <c r="S334" s="324">
        <v>3.8415003024803385E-2</v>
      </c>
      <c r="T334" s="201">
        <v>3108</v>
      </c>
      <c r="U334" s="324">
        <v>0.94010889292196009</v>
      </c>
      <c r="V334" s="201">
        <v>132281</v>
      </c>
      <c r="W334" s="201">
        <v>104756</v>
      </c>
      <c r="X334" s="324">
        <v>0.79192023041857862</v>
      </c>
      <c r="Y334" s="201">
        <v>925</v>
      </c>
      <c r="Z334" s="324">
        <v>8.8300431478865165E-3</v>
      </c>
      <c r="AA334" s="201">
        <v>4403</v>
      </c>
      <c r="AB334" s="324">
        <v>4.2031005383939821E-2</v>
      </c>
      <c r="AC334" s="201">
        <v>99179</v>
      </c>
      <c r="AD334" s="324">
        <v>0.94676199931268856</v>
      </c>
    </row>
  </sheetData>
  <mergeCells count="3">
    <mergeCell ref="B4:C4"/>
    <mergeCell ref="C18:C19"/>
    <mergeCell ref="A1:C1"/>
  </mergeCells>
  <hyperlinks>
    <hyperlink ref="H1" location="Contents!A1" display="Back to Contents" xr:uid="{00000000-0004-0000-0E00-000000000000}"/>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E00-000000000000}">
          <x14:formula1>
            <xm:f>Headers!$A$73:$A$81</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1"/>
  <dimension ref="A1:FW1"/>
  <sheetViews>
    <sheetView showGridLines="0" showRowColHeaders="0" zoomScale="80" zoomScaleNormal="80" workbookViewId="0"/>
  </sheetViews>
  <sheetFormatPr defaultColWidth="0" defaultRowHeight="14.4" x14ac:dyDescent="0.3"/>
  <cols>
    <col min="1" max="1" width="31.44140625" customWidth="1"/>
    <col min="2" max="2" width="42.88671875" customWidth="1"/>
    <col min="3" max="11" width="14.33203125" customWidth="1"/>
    <col min="12" max="15" width="14.44140625" customWidth="1"/>
    <col min="16" max="22" width="14.44140625" hidden="1" customWidth="1"/>
    <col min="23" max="63" width="4" hidden="1" customWidth="1"/>
    <col min="64" max="64" width="17" hidden="1" customWidth="1"/>
    <col min="65" max="65" width="14.33203125" hidden="1" customWidth="1"/>
    <col min="66" max="66" width="17.33203125" hidden="1" customWidth="1"/>
    <col min="67" max="67" width="17.6640625" hidden="1" customWidth="1"/>
    <col min="68" max="68" width="15.44140625" hidden="1" customWidth="1"/>
    <col min="69" max="69" width="12.33203125" hidden="1" customWidth="1"/>
    <col min="70" max="70" width="19.5546875" hidden="1" customWidth="1"/>
    <col min="71" max="71" width="11" hidden="1" customWidth="1"/>
    <col min="72" max="72" width="15.88671875" hidden="1" customWidth="1"/>
    <col min="73" max="73" width="16.5546875" hidden="1" customWidth="1"/>
    <col min="74" max="174" width="4" hidden="1" customWidth="1"/>
    <col min="175" max="178" width="5" hidden="1" customWidth="1"/>
    <col min="179" max="179" width="11.33203125" hidden="1" customWidth="1"/>
    <col min="180" max="16384" width="9.109375" hidden="1"/>
  </cols>
  <sheetData>
    <row r="1" spans="1:11" s="4" customFormat="1" ht="33.75" customHeight="1" x14ac:dyDescent="0.5">
      <c r="A1" s="11" t="s">
        <v>486</v>
      </c>
      <c r="C1" s="19" t="s">
        <v>552</v>
      </c>
      <c r="G1" s="17" t="s">
        <v>553</v>
      </c>
      <c r="K1" s="18"/>
    </row>
  </sheetData>
  <hyperlinks>
    <hyperlink ref="C1" location="Contents!A1" display="Contents!A1" xr:uid="{00000000-0004-0000-0F00-000000000000}"/>
    <hyperlink ref="G1" location="Contents!A1" display="Back to Contents" xr:uid="{00000000-0004-0000-0F00-000001000000}"/>
  </hyperlinks>
  <pageMargins left="0.7" right="0.7" top="0.75" bottom="0.75" header="0.3" footer="0.3"/>
  <pageSetup paperSize="9" orientation="portrait" horizontalDpi="4294967294" verticalDpi="0" r:id="rId1"/>
  <drawing r:id="rId2"/>
  <extLst>
    <ext xmlns:x14="http://schemas.microsoft.com/office/spreadsheetml/2009/9/main" uri="{A8765BA9-456A-4dab-B4F3-ACF838C121DE}">
      <x14:slicerList>
        <x14:slicer r:id="rId3"/>
      </x14:slicerList>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C000"/>
  </sheetPr>
  <dimension ref="A1:N257"/>
  <sheetViews>
    <sheetView topLeftCell="A204" workbookViewId="0">
      <selection activeCell="C222" sqref="C222:N242"/>
    </sheetView>
  </sheetViews>
  <sheetFormatPr defaultRowHeight="14.4" x14ac:dyDescent="0.3"/>
  <cols>
    <col min="1" max="1" width="28.44140625" customWidth="1"/>
    <col min="2" max="2" width="24"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VLOOKUP(CYP!B4,Table44[#All],2,FALSE)</f>
        <v>{CYP-02} HbA1c recorded (last 15m)</v>
      </c>
      <c r="C3" t="str">
        <f>VLOOKUP(CYP!B4,Table44[#All],3,FALSE)</f>
        <v>{CYP-01} Diabetes aged under 16</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{CYP-01} Diabetes aged under 16</v>
      </c>
      <c r="D8" s="82" t="str">
        <f t="shared" ref="D8:N8" si="0">$C$3</f>
        <v>{CYP-01} Diabetes aged under 16</v>
      </c>
      <c r="E8" s="82" t="str">
        <f t="shared" si="0"/>
        <v>{CYP-01} Diabetes aged under 16</v>
      </c>
      <c r="F8" s="82" t="str">
        <f t="shared" si="0"/>
        <v>{CYP-01} Diabetes aged under 16</v>
      </c>
      <c r="G8" s="82" t="str">
        <f t="shared" si="0"/>
        <v>{CYP-01} Diabetes aged under 16</v>
      </c>
      <c r="H8" s="82" t="str">
        <f t="shared" si="0"/>
        <v>{CYP-01} Diabetes aged under 16</v>
      </c>
      <c r="I8" s="82" t="str">
        <f t="shared" si="0"/>
        <v>{CYP-01} Diabetes aged under 16</v>
      </c>
      <c r="J8" s="82" t="str">
        <f t="shared" si="0"/>
        <v>{CYP-01} Diabetes aged under 16</v>
      </c>
      <c r="K8" s="82" t="str">
        <f t="shared" si="0"/>
        <v>{CYP-01} Diabetes aged under 16</v>
      </c>
      <c r="L8" s="82" t="str">
        <f t="shared" si="0"/>
        <v>{CYP-01} Diabetes aged under 16</v>
      </c>
      <c r="M8" s="82" t="str">
        <f t="shared" si="0"/>
        <v>{CYP-01} Diabetes aged under 16</v>
      </c>
      <c r="N8" s="82" t="str">
        <f t="shared" si="0"/>
        <v>{CYP-01} Diabetes aged under 16</v>
      </c>
    </row>
    <row r="9" spans="1:14" x14ac:dyDescent="0.3">
      <c r="A9" s="93"/>
      <c r="B9" s="87" t="s">
        <v>315</v>
      </c>
      <c r="C9" s="82" t="str">
        <f t="shared" ref="C9:N9" si="1">$B$3</f>
        <v>{CYP-02} HbA1c recorded (last 15m)</v>
      </c>
      <c r="D9" s="82" t="str">
        <f t="shared" si="1"/>
        <v>{CYP-02} HbA1c recorded (last 15m)</v>
      </c>
      <c r="E9" s="82" t="str">
        <f t="shared" si="1"/>
        <v>{CYP-02} HbA1c recorded (last 15m)</v>
      </c>
      <c r="F9" s="82" t="str">
        <f t="shared" si="1"/>
        <v>{CYP-02} HbA1c recorded (last 15m)</v>
      </c>
      <c r="G9" s="82" t="str">
        <f t="shared" si="1"/>
        <v>{CYP-02} HbA1c recorded (last 15m)</v>
      </c>
      <c r="H9" s="82" t="str">
        <f t="shared" si="1"/>
        <v>{CYP-02} HbA1c recorded (last 15m)</v>
      </c>
      <c r="I9" s="82" t="str">
        <f t="shared" si="1"/>
        <v>{CYP-02} HbA1c recorded (last 15m)</v>
      </c>
      <c r="J9" s="82" t="str">
        <f t="shared" si="1"/>
        <v>{CYP-02} HbA1c recorded (last 15m)</v>
      </c>
      <c r="K9" s="82" t="str">
        <f t="shared" si="1"/>
        <v>{CYP-02} HbA1c recorded (last 15m)</v>
      </c>
      <c r="L9" s="82" t="str">
        <f t="shared" si="1"/>
        <v>{CYP-02} HbA1c recorded (last 15m)</v>
      </c>
      <c r="M9" s="82" t="str">
        <f t="shared" si="1"/>
        <v>{CYP-02} HbA1c recorded (last 15m)</v>
      </c>
      <c r="N9" s="82" t="str">
        <f t="shared" si="1"/>
        <v>{CYP-02} HbA1c recorded (last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10</v>
      </c>
      <c r="D11" s="85">
        <f>SUMIFS(INDEX(Diabetes_Full[#All],,MATCH(D$8,Diabetes_Full[#Headers],0)),Data!$B$1:$B$519,$A11,Data!$GT$1:$GT$519,D$10)</f>
        <v>11</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2</v>
      </c>
      <c r="D12" s="85">
        <f>SUMIFS(INDEX(Diabetes_Full[#All],,MATCH(D$9,Diabetes_Full[#Headers],0)),Data!$B$1:$B$519,$A12,Data!$GT$1:$GT$519,D$10)</f>
        <v>2</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0.2</v>
      </c>
      <c r="D13" s="96">
        <f t="shared" ref="D13:N13" si="2">IF(D11,D12/D11,NA())</f>
        <v>0.18181818181818182</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21</v>
      </c>
      <c r="D14" s="85">
        <f>SUMIFS(INDEX(Diabetes_Full[#All],,MATCH(D$8,Diabetes_Full[#Headers],0)),Data!$B$1:$B$519,$A14,Data!$GT$1:$GT$519,D$10)</f>
        <v>21</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8</v>
      </c>
      <c r="D15" s="85">
        <f>SUMIFS(INDEX(Diabetes_Full[#All],,MATCH(D$9,Diabetes_Full[#Headers],0)),Data!$B$1:$B$519,$A15,Data!$GT$1:$GT$519,D$10)</f>
        <v>8</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0.38095238095238093</v>
      </c>
      <c r="D16" s="96">
        <f t="shared" ref="D16" si="4">IF(D14,D15/D14,NA())</f>
        <v>0.38095238095238093</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15</v>
      </c>
      <c r="D17" s="85">
        <f>SUMIFS(INDEX(Diabetes_Full[#All],,MATCH(D$8,Diabetes_Full[#Headers],0)),Data!$B$1:$B$519,$A17,Data!$GT$1:$GT$519,D$10)</f>
        <v>15</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4</v>
      </c>
      <c r="D18" s="85">
        <f>SUMIFS(INDEX(Diabetes_Full[#All],,MATCH(D$9,Diabetes_Full[#Headers],0)),Data!$B$1:$B$519,$A18,Data!$GT$1:$GT$519,D$10)</f>
        <v>3</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0.26666666666666666</v>
      </c>
      <c r="D19" s="96">
        <f t="shared" ref="D19" si="16">IF(D17,D18/D17,NA())</f>
        <v>0.2</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19</v>
      </c>
      <c r="D20" s="85">
        <f>SUMIFS(INDEX(Diabetes_Full[#All],,MATCH(D$8,Diabetes_Full[#Headers],0)),Data!$B$1:$B$519,$A20,Data!$GT$1:$GT$519,D$10)</f>
        <v>18</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1</v>
      </c>
      <c r="D21" s="85">
        <f>SUMIFS(INDEX(Diabetes_Full[#All],,MATCH(D$9,Diabetes_Full[#Headers],0)),Data!$B$1:$B$519,$A21,Data!$GT$1:$GT$519,D$10)</f>
        <v>1</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5.2631578947368418E-2</v>
      </c>
      <c r="D22" s="96">
        <f t="shared" ref="D22" si="28">IF(D20,D21/D20,NA())</f>
        <v>5.5555555555555552E-2</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16</v>
      </c>
      <c r="D23" s="85">
        <f>SUMIFS(INDEX(Diabetes_Full[#All],,MATCH(D$8,Diabetes_Full[#Headers],0)),Data!$B$1:$B$519,$A23,Data!$GT$1:$GT$519,D$10)</f>
        <v>17</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4</v>
      </c>
      <c r="D24" s="85">
        <f>SUMIFS(INDEX(Diabetes_Full[#All],,MATCH(D$9,Diabetes_Full[#Headers],0)),Data!$B$1:$B$519,$A24,Data!$GT$1:$GT$519,D$10)</f>
        <v>6</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0.25</v>
      </c>
      <c r="D25" s="96">
        <f t="shared" ref="D25" si="40">IF(D23,D24/D23,NA())</f>
        <v>0.35294117647058826</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8</v>
      </c>
      <c r="D26" s="85">
        <f>SUMIFS(INDEX(Diabetes_Full[#All],,MATCH(D$8,Diabetes_Full[#Headers],0)),Data!$B$1:$B$519,$A26,Data!$GT$1:$GT$519,D$10)</f>
        <v>8</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2</v>
      </c>
      <c r="D27" s="85">
        <f>SUMIFS(INDEX(Diabetes_Full[#All],,MATCH(D$9,Diabetes_Full[#Headers],0)),Data!$B$1:$B$519,$A27,Data!$GT$1:$GT$519,D$10)</f>
        <v>2</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0.25</v>
      </c>
      <c r="D28" s="96">
        <f t="shared" ref="D28" si="52">IF(D26,D27/D26,NA())</f>
        <v>0.25</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13</v>
      </c>
      <c r="D29" s="85">
        <f>SUMIFS(INDEX(Diabetes_Full[#All],,MATCH(D$8,Diabetes_Full[#Headers],0)),Data!$B$1:$B$519,$A29,Data!$GT$1:$GT$519,D$10)</f>
        <v>13</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7</v>
      </c>
      <c r="D30" s="85">
        <f>SUMIFS(INDEX(Diabetes_Full[#All],,MATCH(D$9,Diabetes_Full[#Headers],0)),Data!$B$1:$B$519,$A30,Data!$GT$1:$GT$519,D$10)</f>
        <v>8</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0.53846153846153844</v>
      </c>
      <c r="D31" s="96">
        <f t="shared" ref="D31" si="64">IF(D29,D30/D29,NA())</f>
        <v>0.61538461538461542</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13</v>
      </c>
      <c r="D32" s="85">
        <f>SUMIFS(INDEX(Diabetes_Full[#All],,MATCH(D$8,Diabetes_Full[#Headers],0)),Data!$B$1:$B$519,$A32,Data!$GT$1:$GT$519,D$10)</f>
        <v>11</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6</v>
      </c>
      <c r="D33" s="85">
        <f>SUMIFS(INDEX(Diabetes_Full[#All],,MATCH(D$9,Diabetes_Full[#Headers],0)),Data!$B$1:$B$519,$A33,Data!$GT$1:$GT$519,D$10)</f>
        <v>6</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0.46153846153846156</v>
      </c>
      <c r="D34" s="96">
        <f t="shared" ref="D34" si="76">IF(D32,D33/D32,NA())</f>
        <v>0.54545454545454541</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4</v>
      </c>
      <c r="D35" s="85">
        <f>SUMIFS(INDEX(Diabetes_Full[#All],,MATCH(D$8,Diabetes_Full[#Headers],0)),Data!$B$1:$B$519,$A35,Data!$GT$1:$GT$519,D$10)</f>
        <v>4</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1</v>
      </c>
      <c r="D36" s="85">
        <f>SUMIFS(INDEX(Diabetes_Full[#All],,MATCH(D$9,Diabetes_Full[#Headers],0)),Data!$B$1:$B$519,$A36,Data!$GT$1:$GT$519,D$10)</f>
        <v>1</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0.25</v>
      </c>
      <c r="D37" s="96">
        <f t="shared" ref="D37" si="88">IF(D35,D36/D35,NA())</f>
        <v>0.25</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11</v>
      </c>
      <c r="D38" s="85">
        <f>SUMIFS(INDEX(Diabetes_Full[#All],,MATCH(D$8,Diabetes_Full[#Headers],0)),Data!$B$1:$B$519,$A38,Data!$GT$1:$GT$519,D$10)</f>
        <v>11</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8</v>
      </c>
      <c r="D39" s="85">
        <f>SUMIFS(INDEX(Diabetes_Full[#All],,MATCH(D$9,Diabetes_Full[#Headers],0)),Data!$B$1:$B$519,$A39,Data!$GT$1:$GT$519,D$10)</f>
        <v>8</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0.72727272727272729</v>
      </c>
      <c r="D40" s="96">
        <f t="shared" ref="D40" si="100">IF(D38,D39/D38,NA())</f>
        <v>0.72727272727272729</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6</v>
      </c>
      <c r="D41" s="85">
        <f>SUMIFS(INDEX(Diabetes_Full[#All],,MATCH(D$8,Diabetes_Full[#Headers],0)),Data!$B$1:$B$519,$A41,Data!$GT$1:$GT$519,D$10)</f>
        <v>8</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1</v>
      </c>
      <c r="D42" s="85">
        <f>SUMIFS(INDEX(Diabetes_Full[#All],,MATCH(D$9,Diabetes_Full[#Headers],0)),Data!$B$1:$B$519,$A42,Data!$GT$1:$GT$519,D$10)</f>
        <v>1</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0.16666666666666666</v>
      </c>
      <c r="D43" s="96">
        <f t="shared" ref="D43" si="112">IF(D41,D42/D41,NA())</f>
        <v>0.125</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10</v>
      </c>
      <c r="D44" s="85">
        <f>SUMIFS(INDEX(Diabetes_Full[#All],,MATCH(D$8,Diabetes_Full[#Headers],0)),Data!$B$1:$B$519,$A44,Data!$GT$1:$GT$519,D$10)</f>
        <v>10</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6</v>
      </c>
      <c r="D45" s="85">
        <f>SUMIFS(INDEX(Diabetes_Full[#All],,MATCH(D$9,Diabetes_Full[#Headers],0)),Data!$B$1:$B$519,$A45,Data!$GT$1:$GT$519,D$10)</f>
        <v>6</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0.6</v>
      </c>
      <c r="D46" s="96">
        <f t="shared" ref="D46" si="124">IF(D44,D45/D44,NA())</f>
        <v>0.6</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15</v>
      </c>
      <c r="D47" s="85">
        <f>SUMIFS(INDEX(Diabetes_Full[#All],,MATCH(D$8,Diabetes_Full[#Headers],0)),Data!$B$1:$B$519,$A47,Data!$GT$1:$GT$519,D$10)</f>
        <v>15</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2</v>
      </c>
      <c r="D48" s="85">
        <f>SUMIFS(INDEX(Diabetes_Full[#All],,MATCH(D$9,Diabetes_Full[#Headers],0)),Data!$B$1:$B$519,$A48,Data!$GT$1:$GT$519,D$10)</f>
        <v>2</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0.13333333333333333</v>
      </c>
      <c r="D49" s="96">
        <f t="shared" ref="D49" si="136">IF(D47,D48/D47,NA())</f>
        <v>0.13333333333333333</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17</v>
      </c>
      <c r="D50" s="85">
        <f>SUMIFS(INDEX(Diabetes_Full[#All],,MATCH(D$8,Diabetes_Full[#Headers],0)),Data!$B$1:$B$519,$A50,Data!$GT$1:$GT$519,D$10)</f>
        <v>17</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9</v>
      </c>
      <c r="D51" s="85">
        <f>SUMIFS(INDEX(Diabetes_Full[#All],,MATCH(D$9,Diabetes_Full[#Headers],0)),Data!$B$1:$B$519,$A51,Data!$GT$1:$GT$519,D$10)</f>
        <v>11</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0.52941176470588236</v>
      </c>
      <c r="D52" s="96">
        <f t="shared" ref="D52" si="148">IF(D50,D51/D50,NA())</f>
        <v>0.6470588235294118</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10</v>
      </c>
      <c r="D53" s="85">
        <f>SUMIFS(INDEX(Diabetes_Full[#All],,MATCH(D$8,Diabetes_Full[#Headers],0)),Data!$B$1:$B$519,$A53,Data!$GT$1:$GT$519,D$10)</f>
        <v>10</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2</v>
      </c>
      <c r="D54" s="85">
        <f>SUMIFS(INDEX(Diabetes_Full[#All],,MATCH(D$9,Diabetes_Full[#Headers],0)),Data!$B$1:$B$519,$A54,Data!$GT$1:$GT$519,D$10)</f>
        <v>2</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0.2</v>
      </c>
      <c r="D55" s="96">
        <f t="shared" ref="D55" si="160">IF(D53,D54/D53,NA())</f>
        <v>0.2</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27</v>
      </c>
      <c r="D56" s="85">
        <f>SUMIFS(INDEX(Diabetes_Full[#All],,MATCH(D$8,Diabetes_Full[#Headers],0)),Data!$B$1:$B$519,$A56,Data!$GT$1:$GT$519,D$10)</f>
        <v>28</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4</v>
      </c>
      <c r="D57" s="85">
        <f>SUMIFS(INDEX(Diabetes_Full[#All],,MATCH(D$9,Diabetes_Full[#Headers],0)),Data!$B$1:$B$519,$A57,Data!$GT$1:$GT$519,D$10)</f>
        <v>4</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0.14814814814814814</v>
      </c>
      <c r="D58" s="96">
        <f t="shared" ref="D58" si="172">IF(D56,D57/D56,NA())</f>
        <v>0.14285714285714285</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44</v>
      </c>
      <c r="D59" s="85">
        <f>SUMIFS(INDEX(Diabetes_Full[#All],,MATCH(D$8,Diabetes_Full[#Headers],0)),Data!$B$1:$B$519,$A59,Data!$GT$1:$GT$519,D$10)</f>
        <v>40</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7</v>
      </c>
      <c r="D60" s="85">
        <f>SUMIFS(INDEX(Diabetes_Full[#All],,MATCH(D$9,Diabetes_Full[#Headers],0)),Data!$B$1:$B$519,$A60,Data!$GT$1:$GT$519,D$10)</f>
        <v>7</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0.15909090909090909</v>
      </c>
      <c r="D61" s="96">
        <f t="shared" ref="D61" si="184">IF(D59,D60/D59,NA())</f>
        <v>0.17499999999999999</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43</v>
      </c>
      <c r="D62" s="85">
        <f>SUMIFS(INDEX(Diabetes_Full[#All],,MATCH(D$8,Diabetes_Full[#Headers],0)),Data!$B$1:$B$519,$A62,Data!$GT$1:$GT$519,D$10)</f>
        <v>43</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5</v>
      </c>
      <c r="D63" s="85">
        <f>SUMIFS(INDEX(Diabetes_Full[#All],,MATCH(D$9,Diabetes_Full[#Headers],0)),Data!$B$1:$B$519,$A63,Data!$GT$1:$GT$519,D$10)</f>
        <v>4</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0.11627906976744186</v>
      </c>
      <c r="D64" s="96">
        <f t="shared" ref="D64" si="196">IF(D62,D63/D62,NA())</f>
        <v>9.3023255813953487E-2</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22</v>
      </c>
      <c r="D65" s="85">
        <f>SUMIFS(INDEX(Diabetes_Full[#All],,MATCH(D$8,Diabetes_Full[#Headers],0)),Data!$B$1:$B$519,$A65,Data!$GT$1:$GT$519,D$10)</f>
        <v>22</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8</v>
      </c>
      <c r="D66" s="85">
        <f>SUMIFS(INDEX(Diabetes_Full[#All],,MATCH(D$9,Diabetes_Full[#Headers],0)),Data!$B$1:$B$519,$A66,Data!$GT$1:$GT$519,D$10)</f>
        <v>8</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0.36363636363636365</v>
      </c>
      <c r="D67" s="96">
        <f t="shared" ref="D67" si="208">IF(D65,D66/D65,NA())</f>
        <v>0.36363636363636365</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28</v>
      </c>
      <c r="D68" s="85">
        <f>SUMIFS(INDEX(Diabetes_Full[#All],,MATCH(D$8,Diabetes_Full[#Headers],0)),Data!$B$1:$B$519,$A68,Data!$GT$1:$GT$519,D$10)</f>
        <v>28</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10</v>
      </c>
      <c r="D69" s="85">
        <f>SUMIFS(INDEX(Diabetes_Full[#All],,MATCH(D$9,Diabetes_Full[#Headers],0)),Data!$B$1:$B$519,$A69,Data!$GT$1:$GT$519,D$10)</f>
        <v>11</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0.35714285714285715</v>
      </c>
      <c r="D70" s="96">
        <f t="shared" ref="D70" si="220">IF(D68,D69/D68,NA())</f>
        <v>0.39285714285714285</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27</v>
      </c>
      <c r="D71" s="85">
        <f>SUMIFS(INDEX(Diabetes_Full[#All],,MATCH(D$8,Diabetes_Full[#Headers],0)),Data!$B$1:$B$519,$A71,Data!$GT$1:$GT$519,D$10)</f>
        <v>26</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7</v>
      </c>
      <c r="D72" s="85">
        <f>SUMIFS(INDEX(Diabetes_Full[#All],,MATCH(D$9,Diabetes_Full[#Headers],0)),Data!$B$1:$B$519,$A72,Data!$GT$1:$GT$519,D$10)</f>
        <v>10</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0.25925925925925924</v>
      </c>
      <c r="D73" s="96">
        <f t="shared" ref="D73" si="232">IF(D71,D72/D71,NA())</f>
        <v>0.38461538461538464</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37</v>
      </c>
      <c r="D74" s="85">
        <f>SUMIFS(INDEX(Diabetes_Full[#All],,MATCH(D$8,Diabetes_Full[#Headers],0)),Data!$B$1:$B$519,$A74,Data!$GT$1:$GT$519,D$10)</f>
        <v>37</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5</v>
      </c>
      <c r="D75" s="85">
        <f>SUMIFS(INDEX(Diabetes_Full[#All],,MATCH(D$9,Diabetes_Full[#Headers],0)),Data!$B$1:$B$519,$A75,Data!$GT$1:$GT$519,D$10)</f>
        <v>5</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0.13513513513513514</v>
      </c>
      <c r="D76" s="96">
        <f t="shared" ref="D76" si="244">IF(D74,D75/D74,NA())</f>
        <v>0.13513513513513514</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10</v>
      </c>
      <c r="D77" s="85">
        <f>SUMIFS(INDEX(Diabetes_Full[#All],,MATCH(D$8,Diabetes_Full[#Headers],0)),Data!$B$1:$B$519,$A77,Data!$GT$1:$GT$519,D$10)</f>
        <v>10</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6</v>
      </c>
      <c r="D78" s="85">
        <f>SUMIFS(INDEX(Diabetes_Full[#All],,MATCH(D$9,Diabetes_Full[#Headers],0)),Data!$B$1:$B$519,$A78,Data!$GT$1:$GT$519,D$10)</f>
        <v>7</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0.6</v>
      </c>
      <c r="D79" s="96">
        <f t="shared" ref="D79" si="256">IF(D77,D78/D77,NA())</f>
        <v>0.7</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13</v>
      </c>
      <c r="D80" s="85">
        <f>SUMIFS(INDEX(Diabetes_Full[#All],,MATCH(D$8,Diabetes_Full[#Headers],0)),Data!$B$1:$B$519,$A80,Data!$GT$1:$GT$519,D$10)</f>
        <v>13</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4</v>
      </c>
      <c r="D81" s="85">
        <f>SUMIFS(INDEX(Diabetes_Full[#All],,MATCH(D$9,Diabetes_Full[#Headers],0)),Data!$B$1:$B$519,$A81,Data!$GT$1:$GT$519,D$10)</f>
        <v>4</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0.30769230769230771</v>
      </c>
      <c r="D82" s="96">
        <f t="shared" ref="D82" si="268">IF(D80,D81/D80,NA())</f>
        <v>0.30769230769230771</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19</v>
      </c>
      <c r="D83" s="85">
        <f>SUMIFS(INDEX(Diabetes_Full[#All],,MATCH(D$8,Diabetes_Full[#Headers],0)),Data!$B$1:$B$519,$A83,Data!$GT$1:$GT$519,D$10)</f>
        <v>19</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8</v>
      </c>
      <c r="D84" s="85">
        <f>SUMIFS(INDEX(Diabetes_Full[#All],,MATCH(D$9,Diabetes_Full[#Headers],0)),Data!$B$1:$B$519,$A84,Data!$GT$1:$GT$519,D$10)</f>
        <v>9</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0.42105263157894735</v>
      </c>
      <c r="D85" s="96">
        <f t="shared" ref="D85" si="280">IF(D83,D84/D83,NA())</f>
        <v>0.47368421052631576</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25</v>
      </c>
      <c r="D86" s="85">
        <f>SUMIFS(INDEX(Diabetes_Full[#All],,MATCH(D$8,Diabetes_Full[#Headers],0)),Data!$B$1:$B$519,$A86,Data!$GT$1:$GT$519,D$10)</f>
        <v>24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8</v>
      </c>
      <c r="D87" s="85">
        <f>SUMIFS(INDEX(Diabetes_Full[#All],,MATCH(D$9,Diabetes_Full[#Headers],0)),Data!$B$1:$B$519,$A87,Data!$GT$1:$GT$519,D$10)</f>
        <v>8</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0.32</v>
      </c>
      <c r="D88" s="96">
        <f t="shared" ref="D88" si="292">IF(D86,D87/D86,NA())</f>
        <v>0.33333333333333331</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20</v>
      </c>
      <c r="D89" s="85">
        <f>SUMIFS(INDEX(Diabetes_Full[#All],,MATCH(D$8,Diabetes_Full[#Headers],0)),Data!$B$1:$B$519,$A89,Data!$GT$1:$GT$519,D$10)</f>
        <v>20</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2</v>
      </c>
      <c r="D90" s="85">
        <f>SUMIFS(INDEX(Diabetes_Full[#All],,MATCH(D$9,Diabetes_Full[#Headers],0)),Data!$B$1:$B$519,$A90,Data!$GT$1:$GT$519,D$10)</f>
        <v>1</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0.1</v>
      </c>
      <c r="D91" s="96">
        <f t="shared" ref="D91" si="304">IF(D89,D90/D89,NA())</f>
        <v>0.05</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22</v>
      </c>
      <c r="D92" s="85">
        <f>SUMIFS(INDEX(Diabetes_Full[#All],,MATCH(D$8,Diabetes_Full[#Headers],0)),Data!$B$1:$B$519,$A92,Data!$GT$1:$GT$519,D$10)</f>
        <v>21</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6</v>
      </c>
      <c r="D93" s="85">
        <f>SUMIFS(INDEX(Diabetes_Full[#All],,MATCH(D$9,Diabetes_Full[#Headers],0)),Data!$B$1:$B$519,$A93,Data!$GT$1:$GT$519,D$10)</f>
        <v>5</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0.27272727272727271</v>
      </c>
      <c r="D94" s="96">
        <f t="shared" ref="D94" si="316">IF(D92,D93/D92,NA())</f>
        <v>0.23809523809523808</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25</v>
      </c>
      <c r="D95" s="85">
        <f>SUMIFS(INDEX(Diabetes_Full[#All],,MATCH(D$8,Diabetes_Full[#Headers],0)),Data!$B$1:$B$519,$A95,Data!$GT$1:$GT$519,D$10)</f>
        <v>27</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0</v>
      </c>
      <c r="D96" s="85">
        <f>SUMIFS(INDEX(Diabetes_Full[#All],,MATCH(D$9,Diabetes_Full[#Headers],0)),Data!$B$1:$B$519,$A96,Data!$GT$1:$GT$519,D$10)</f>
        <v>0</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0</v>
      </c>
      <c r="D97" s="96">
        <f t="shared" ref="D97" si="328">IF(D95,D96/D95,NA())</f>
        <v>0</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25</v>
      </c>
      <c r="D98" s="85">
        <f>SUMIFS(INDEX(Diabetes_Full[#All],,MATCH(D$8,Diabetes_Full[#Headers],0)),Data!$B$1:$B$519,$A98,Data!$GT$1:$GT$519,D$10)</f>
        <v>25</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3</v>
      </c>
      <c r="D99" s="85">
        <f>SUMIFS(INDEX(Diabetes_Full[#All],,MATCH(D$9,Diabetes_Full[#Headers],0)),Data!$B$1:$B$519,$A99,Data!$GT$1:$GT$519,D$10)</f>
        <v>2</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0.12</v>
      </c>
      <c r="D100" s="96">
        <f t="shared" ref="D100" si="340">IF(D98,D99/D98,NA())</f>
        <v>0.08</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31</v>
      </c>
      <c r="D101" s="85">
        <f>SUMIFS(INDEX(Diabetes_Full[#All],,MATCH(D$8,Diabetes_Full[#Headers],0)),Data!$B$1:$B$519,$A101,Data!$GT$1:$GT$519,D$10)</f>
        <v>32</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11</v>
      </c>
      <c r="D102" s="85">
        <f>SUMIFS(INDEX(Diabetes_Full[#All],,MATCH(D$9,Diabetes_Full[#Headers],0)),Data!$B$1:$B$519,$A102,Data!$GT$1:$GT$519,D$10)</f>
        <v>11</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0.35483870967741937</v>
      </c>
      <c r="D103" s="96">
        <f t="shared" ref="D103" si="352">IF(D101,D102/D101,NA())</f>
        <v>0.34375</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18</v>
      </c>
      <c r="D104" s="85">
        <f>SUMIFS(INDEX(Diabetes_Full[#All],,MATCH(D$8,Diabetes_Full[#Headers],0)),Data!$B$1:$B$519,$A104,Data!$GT$1:$GT$519,D$10)</f>
        <v>17</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1</v>
      </c>
      <c r="D105" s="85">
        <f>SUMIFS(INDEX(Diabetes_Full[#All],,MATCH(D$9,Diabetes_Full[#Headers],0)),Data!$B$1:$B$519,$A105,Data!$GT$1:$GT$519,D$10)</f>
        <v>1</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5.5555555555555552E-2</v>
      </c>
      <c r="D106" s="96">
        <f t="shared" ref="D106" si="364">IF(D104,D105/D104,NA())</f>
        <v>5.8823529411764705E-2</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4</v>
      </c>
      <c r="D107" s="85">
        <f>SUMIFS(INDEX(Diabetes_Full[#All],,MATCH(D$8,Diabetes_Full[#Headers],0)),Data!$B$1:$B$519,$A107,Data!$GT$1:$GT$519,D$10)</f>
        <v>4</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0</v>
      </c>
      <c r="D108" s="85">
        <f>SUMIFS(INDEX(Diabetes_Full[#All],,MATCH(D$9,Diabetes_Full[#Headers],0)),Data!$B$1:$B$519,$A108,Data!$GT$1:$GT$519,D$10)</f>
        <v>0</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0</v>
      </c>
      <c r="D109" s="96">
        <f t="shared" ref="D109" si="376">IF(D107,D108/D107,NA())</f>
        <v>0</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7</v>
      </c>
      <c r="D110" s="85">
        <f>SUMIFS(INDEX(Diabetes_Full[#All],,MATCH(D$8,Diabetes_Full[#Headers],0)),Data!$B$1:$B$519,$A110,Data!$GT$1:$GT$519,D$10)</f>
        <v>7</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3</v>
      </c>
      <c r="D111" s="85">
        <f>SUMIFS(INDEX(Diabetes_Full[#All],,MATCH(D$9,Diabetes_Full[#Headers],0)),Data!$B$1:$B$519,$A111,Data!$GT$1:$GT$519,D$10)</f>
        <v>3</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0.42857142857142855</v>
      </c>
      <c r="D112" s="96">
        <f t="shared" ref="D112" si="388">IF(D110,D111/D110,NA())</f>
        <v>0.42857142857142855</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6</v>
      </c>
      <c r="D113" s="85">
        <f>SUMIFS(INDEX(Diabetes_Full[#All],,MATCH(D$8,Diabetes_Full[#Headers],0)),Data!$B$1:$B$519,$A113,Data!$GT$1:$GT$519,D$10)</f>
        <v>4</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2</v>
      </c>
      <c r="D114" s="85">
        <f>SUMIFS(INDEX(Diabetes_Full[#All],,MATCH(D$9,Diabetes_Full[#Headers],0)),Data!$B$1:$B$519,$A114,Data!$GT$1:$GT$519,D$10)</f>
        <v>1</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0.33333333333333331</v>
      </c>
      <c r="D115" s="96">
        <f t="shared" ref="D115" si="400">IF(D113,D114/D113,NA())</f>
        <v>0.25</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18</v>
      </c>
      <c r="D116" s="85">
        <f>SUMIFS(INDEX(Diabetes_Full[#All],,MATCH(D$8,Diabetes_Full[#Headers],0)),Data!$B$1:$B$519,$A116,Data!$GT$1:$GT$519,D$10)</f>
        <v>18</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3</v>
      </c>
      <c r="D117" s="85">
        <f>SUMIFS(INDEX(Diabetes_Full[#All],,MATCH(D$9,Diabetes_Full[#Headers],0)),Data!$B$1:$B$519,$A117,Data!$GT$1:$GT$519,D$10)</f>
        <v>3</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0.16666666666666666</v>
      </c>
      <c r="D118" s="96">
        <f t="shared" ref="D118" si="412">IF(D116,D117/D116,NA())</f>
        <v>0.16666666666666666</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1025</v>
      </c>
      <c r="B119" s="88" t="s">
        <v>316</v>
      </c>
      <c r="C119" s="85">
        <f>SUMIFS(INDEX(Diabetes_Full[#All],,MATCH(C$8,Diabetes_Full[#Headers],0)),Data!$B$1:$B$519,$A119,Data!$GT$1:$GT$519,C$10)</f>
        <v>6</v>
      </c>
      <c r="D119" s="85">
        <f>SUMIFS(INDEX(Diabetes_Full[#All],,MATCH(D$8,Diabetes_Full[#Headers],0)),Data!$B$1:$B$519,$A119,Data!$GT$1:$GT$519,D$10)</f>
        <v>6</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0</v>
      </c>
      <c r="D120" s="85">
        <f>SUMIFS(INDEX(Diabetes_Full[#All],,MATCH(D$9,Diabetes_Full[#Headers],0)),Data!$B$1:$B$519,$A120,Data!$GT$1:$GT$519,D$10)</f>
        <v>0</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 si="423">IF(C119,C120/C119,NA())</f>
        <v>0</v>
      </c>
      <c r="D121" s="96">
        <f t="shared" ref="D121" si="424">IF(D119,D120/D119,NA())</f>
        <v>0</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11</v>
      </c>
      <c r="D122" s="85">
        <f>SUMIFS(INDEX(Diabetes_Full[#All],,MATCH(D$8,Diabetes_Full[#Headers],0)),Data!$B$1:$B$519,$A122,Data!$GT$1:$GT$519,D$10)</f>
        <v>11</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3</v>
      </c>
      <c r="D123" s="85">
        <f>SUMIFS(INDEX(Diabetes_Full[#All],,MATCH(D$9,Diabetes_Full[#Headers],0)),Data!$B$1:$B$519,$A123,Data!$GT$1:$GT$519,D$10)</f>
        <v>3</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0.27272727272727271</v>
      </c>
      <c r="D124" s="96">
        <f t="shared" ref="D124" si="436">IF(D122,D123/D122,NA())</f>
        <v>0.27272727272727271</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18</v>
      </c>
      <c r="D125" s="85">
        <f>SUMIFS(INDEX(Diabetes_Full[#All],,MATCH(D$8,Diabetes_Full[#Headers],0)),Data!$B$1:$B$519,$A125,Data!$GT$1:$GT$519,D$10)</f>
        <v>19</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3</v>
      </c>
      <c r="D126" s="85">
        <f>SUMIFS(INDEX(Diabetes_Full[#All],,MATCH(D$9,Diabetes_Full[#Headers],0)),Data!$B$1:$B$519,$A126,Data!$GT$1:$GT$519,D$10)</f>
        <v>3</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0.16666666666666666</v>
      </c>
      <c r="D127" s="96">
        <f t="shared" ref="D127" si="448">IF(D125,D126/D125,NA())</f>
        <v>0.15789473684210525</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9</v>
      </c>
      <c r="D128" s="85">
        <f>SUMIFS(INDEX(Diabetes_Full[#All],,MATCH(D$8,Diabetes_Full[#Headers],0)),Data!$B$1:$B$519,$A128,Data!$GT$1:$GT$519,D$10)</f>
        <v>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1</v>
      </c>
      <c r="D129" s="85">
        <f>SUMIFS(INDEX(Diabetes_Full[#All],,MATCH(D$9,Diabetes_Full[#Headers],0)),Data!$B$1:$B$519,$A129,Data!$GT$1:$GT$519,D$10)</f>
        <v>1</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0.1111111111111111</v>
      </c>
      <c r="D130" s="96">
        <f t="shared" ref="D130" si="460">IF(D128,D129/D128,NA())</f>
        <v>0.1111111111111111</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14</v>
      </c>
      <c r="D131" s="85">
        <f>SUMIFS(INDEX(Diabetes_Full[#All],,MATCH(D$8,Diabetes_Full[#Headers],0)),Data!$B$1:$B$519,$A131,Data!$GT$1:$GT$519,D$10)</f>
        <v>14</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4</v>
      </c>
      <c r="D132" s="85">
        <f>SUMIFS(INDEX(Diabetes_Full[#All],,MATCH(D$9,Diabetes_Full[#Headers],0)),Data!$B$1:$B$519,$A132,Data!$GT$1:$GT$519,D$10)</f>
        <v>4</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0.2857142857142857</v>
      </c>
      <c r="D133" s="96">
        <f t="shared" ref="D133" si="472">IF(D131,D132/D131,NA())</f>
        <v>0.2857142857142857</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16</v>
      </c>
      <c r="D134" s="85">
        <f>SUMIFS(INDEX(Diabetes_Full[#All],,MATCH(D$8,Diabetes_Full[#Headers],0)),Data!$B$1:$B$519,$A134,Data!$GT$1:$GT$519,D$10)</f>
        <v>16</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5</v>
      </c>
      <c r="D135" s="85">
        <f>SUMIFS(INDEX(Diabetes_Full[#All],,MATCH(D$9,Diabetes_Full[#Headers],0)),Data!$B$1:$B$519,$A135,Data!$GT$1:$GT$519,D$10)</f>
        <v>5</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0.3125</v>
      </c>
      <c r="D136" s="96">
        <f t="shared" ref="D136" si="484">IF(D134,D135/D134,NA())</f>
        <v>0.3125</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6</v>
      </c>
      <c r="D137" s="85">
        <f>SUMIFS(INDEX(Diabetes_Full[#All],,MATCH(D$8,Diabetes_Full[#Headers],0)),Data!$B$1:$B$519,$A137,Data!$GT$1:$GT$519,D$10)</f>
        <v>6</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0</v>
      </c>
      <c r="D138" s="85">
        <f>SUMIFS(INDEX(Diabetes_Full[#All],,MATCH(D$9,Diabetes_Full[#Headers],0)),Data!$B$1:$B$519,$A138,Data!$GT$1:$GT$519,D$10)</f>
        <v>0</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0</v>
      </c>
      <c r="D139" s="96">
        <f t="shared" ref="D139" si="496">IF(D137,D138/D137,NA())</f>
        <v>0</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12</v>
      </c>
      <c r="D140" s="85">
        <f>SUMIFS(INDEX(Diabetes_Full[#All],,MATCH(D$8,Diabetes_Full[#Headers],0)),Data!$B$1:$B$519,$A140,Data!$GT$1:$GT$519,D$10)</f>
        <v>12</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4</v>
      </c>
      <c r="D141" s="85">
        <f>SUMIFS(INDEX(Diabetes_Full[#All],,MATCH(D$9,Diabetes_Full[#Headers],0)),Data!$B$1:$B$519,$A141,Data!$GT$1:$GT$519,D$10)</f>
        <v>3</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0.33333333333333331</v>
      </c>
      <c r="D142" s="96">
        <f t="shared" ref="D142" si="508">IF(D140,D141/D140,NA())</f>
        <v>0.25</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17</v>
      </c>
      <c r="D143" s="85">
        <f>SUMIFS(INDEX(Diabetes_Full[#All],,MATCH(D$8,Diabetes_Full[#Headers],0)),Data!$B$1:$B$519,$A143,Data!$GT$1:$GT$519,D$10)</f>
        <v>17</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8</v>
      </c>
      <c r="D144" s="85">
        <f>SUMIFS(INDEX(Diabetes_Full[#All],,MATCH(D$9,Diabetes_Full[#Headers],0)),Data!$B$1:$B$519,$A144,Data!$GT$1:$GT$519,D$10)</f>
        <v>8</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0.47058823529411764</v>
      </c>
      <c r="D145" s="96">
        <f t="shared" ref="D145" si="520">IF(D143,D144/D143,NA())</f>
        <v>0.47058823529411764</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18</v>
      </c>
      <c r="D146" s="85">
        <f>SUMIFS(INDEX(Diabetes_Full[#All],,MATCH(D$8,Diabetes_Full[#Headers],0)),Data!$B$1:$B$519,$A146,Data!$GT$1:$GT$519,D$10)</f>
        <v>18</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3</v>
      </c>
      <c r="D147" s="85">
        <f>SUMIFS(INDEX(Diabetes_Full[#All],,MATCH(D$9,Diabetes_Full[#Headers],0)),Data!$B$1:$B$519,$A147,Data!$GT$1:$GT$519,D$10)</f>
        <v>3</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0.16666666666666666</v>
      </c>
      <c r="D148" s="96">
        <f t="shared" ref="D148" si="532">IF(D146,D147/D146,NA())</f>
        <v>0.16666666666666666</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14</v>
      </c>
      <c r="D149" s="85">
        <f>SUMIFS(INDEX(Diabetes_Full[#All],,MATCH(D$8,Diabetes_Full[#Headers],0)),Data!$B$1:$B$519,$A149,Data!$GT$1:$GT$519,D$10)</f>
        <v>13</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3</v>
      </c>
      <c r="D150" s="85">
        <f>SUMIFS(INDEX(Diabetes_Full[#All],,MATCH(D$9,Diabetes_Full[#Headers],0)),Data!$B$1:$B$519,$A150,Data!$GT$1:$GT$519,D$10)</f>
        <v>4</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0.21428571428571427</v>
      </c>
      <c r="D151" s="96">
        <f t="shared" ref="D151" si="544">IF(D149,D150/D149,NA())</f>
        <v>0.30769230769230771</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c r="E152"/>
      <c r="F152"/>
    </row>
    <row r="153" spans="1:14" x14ac:dyDescent="0.3">
      <c r="E153"/>
      <c r="F153"/>
    </row>
    <row r="154" spans="1:14" x14ac:dyDescent="0.3">
      <c r="E154"/>
      <c r="F154"/>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0.2</v>
      </c>
      <c r="D160" s="99">
        <f t="shared" si="555"/>
        <v>0.18181818181818182</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0.38095238095238093</v>
      </c>
      <c r="D161" s="99">
        <f t="shared" si="555"/>
        <v>0.38095238095238093</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0.26666666666666666</v>
      </c>
      <c r="D162" s="99">
        <f t="shared" si="555"/>
        <v>0.2</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5.2631578947368418E-2</v>
      </c>
      <c r="D163" s="99">
        <f t="shared" si="555"/>
        <v>5.5555555555555552E-2</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0.25</v>
      </c>
      <c r="D164" s="99">
        <f t="shared" si="555"/>
        <v>0.35294117647058826</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0.25</v>
      </c>
      <c r="D165" s="99">
        <f t="shared" si="555"/>
        <v>0.25</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x14ac:dyDescent="0.3">
      <c r="A166" s="109" t="s">
        <v>138</v>
      </c>
      <c r="B166" s="102" t="s">
        <v>205</v>
      </c>
      <c r="C166" s="99">
        <f t="shared" si="555"/>
        <v>0.53846153846153844</v>
      </c>
      <c r="D166" s="99">
        <f t="shared" si="555"/>
        <v>0.61538461538461542</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x14ac:dyDescent="0.3">
      <c r="A167" s="111" t="s">
        <v>138</v>
      </c>
      <c r="B167" s="112" t="s">
        <v>151</v>
      </c>
      <c r="C167" s="99">
        <f t="shared" si="555"/>
        <v>0.46153846153846156</v>
      </c>
      <c r="D167" s="99">
        <f t="shared" si="555"/>
        <v>0.54545454545454541</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x14ac:dyDescent="0.3">
      <c r="A168" s="111" t="s">
        <v>138</v>
      </c>
      <c r="B168" s="112" t="s">
        <v>222</v>
      </c>
      <c r="C168" s="99">
        <f t="shared" si="555"/>
        <v>0.25</v>
      </c>
      <c r="D168" s="99">
        <f t="shared" si="555"/>
        <v>0.25</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x14ac:dyDescent="0.3">
      <c r="A169" s="111" t="s">
        <v>138</v>
      </c>
      <c r="B169" s="112" t="s">
        <v>139</v>
      </c>
      <c r="C169" s="99">
        <f t="shared" si="555"/>
        <v>0.72727272727272729</v>
      </c>
      <c r="D169" s="99">
        <f t="shared" si="555"/>
        <v>0.72727272727272729</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x14ac:dyDescent="0.3">
      <c r="A170" s="111" t="s">
        <v>138</v>
      </c>
      <c r="B170" s="112" t="s">
        <v>168</v>
      </c>
      <c r="C170" s="99">
        <f t="shared" ref="C170:N179" si="556">SUMIFS(INDEX($A$10:$N$151,,MATCH(C$159,$A$10:$N$10,0)),$A$10:$A$151,$B170,$B$10:$B$151,$B$157)</f>
        <v>0.16666666666666666</v>
      </c>
      <c r="D170" s="99">
        <f t="shared" si="556"/>
        <v>0.125</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x14ac:dyDescent="0.3">
      <c r="A171" s="111" t="s">
        <v>138</v>
      </c>
      <c r="B171" s="112" t="s">
        <v>212</v>
      </c>
      <c r="C171" s="99">
        <f t="shared" si="556"/>
        <v>0.6</v>
      </c>
      <c r="D171" s="99">
        <f t="shared" si="556"/>
        <v>0.6</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x14ac:dyDescent="0.3">
      <c r="A172" s="111" t="s">
        <v>138</v>
      </c>
      <c r="B172" s="112" t="s">
        <v>180</v>
      </c>
      <c r="C172" s="99">
        <f t="shared" si="556"/>
        <v>0.13333333333333333</v>
      </c>
      <c r="D172" s="99">
        <f t="shared" si="556"/>
        <v>0.13333333333333333</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x14ac:dyDescent="0.3">
      <c r="A173" s="111" t="s">
        <v>138</v>
      </c>
      <c r="B173" s="112" t="s">
        <v>194</v>
      </c>
      <c r="C173" s="99">
        <f t="shared" si="556"/>
        <v>0.52941176470588236</v>
      </c>
      <c r="D173" s="99">
        <f t="shared" si="556"/>
        <v>0.6470588235294118</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x14ac:dyDescent="0.3">
      <c r="A174" s="111" t="s">
        <v>232</v>
      </c>
      <c r="B174" s="112" t="s">
        <v>233</v>
      </c>
      <c r="C174" s="99">
        <f t="shared" si="556"/>
        <v>0.2</v>
      </c>
      <c r="D174" s="99">
        <f t="shared" si="556"/>
        <v>0.2</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x14ac:dyDescent="0.3">
      <c r="A175" s="111" t="s">
        <v>232</v>
      </c>
      <c r="B175" s="112" t="s">
        <v>236</v>
      </c>
      <c r="C175" s="99">
        <f t="shared" si="556"/>
        <v>0.14814814814814814</v>
      </c>
      <c r="D175" s="99">
        <f t="shared" si="556"/>
        <v>0.14285714285714285</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x14ac:dyDescent="0.3">
      <c r="A176" s="111" t="s">
        <v>232</v>
      </c>
      <c r="B176" s="112" t="s">
        <v>237</v>
      </c>
      <c r="C176" s="99">
        <f t="shared" si="556"/>
        <v>0.15909090909090909</v>
      </c>
      <c r="D176" s="99">
        <f t="shared" si="556"/>
        <v>0.17499999999999999</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x14ac:dyDescent="0.3">
      <c r="A177" s="111" t="s">
        <v>232</v>
      </c>
      <c r="B177" s="112" t="s">
        <v>239</v>
      </c>
      <c r="C177" s="99">
        <f t="shared" si="556"/>
        <v>0.11627906976744186</v>
      </c>
      <c r="D177" s="99">
        <f t="shared" si="556"/>
        <v>9.3023255813953487E-2</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x14ac:dyDescent="0.3">
      <c r="A178" s="111" t="s">
        <v>133</v>
      </c>
      <c r="B178" s="112" t="s">
        <v>225</v>
      </c>
      <c r="C178" s="99">
        <f t="shared" si="556"/>
        <v>0.36363636363636365</v>
      </c>
      <c r="D178" s="99">
        <f t="shared" si="556"/>
        <v>0.36363636363636365</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x14ac:dyDescent="0.3">
      <c r="A179" s="111" t="s">
        <v>133</v>
      </c>
      <c r="B179" s="112" t="s">
        <v>134</v>
      </c>
      <c r="C179" s="99">
        <f t="shared" si="556"/>
        <v>0.35714285714285715</v>
      </c>
      <c r="D179" s="99">
        <f t="shared" si="556"/>
        <v>0.39285714285714285</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x14ac:dyDescent="0.3">
      <c r="A180" s="111" t="s">
        <v>133</v>
      </c>
      <c r="B180" s="112" t="s">
        <v>137</v>
      </c>
      <c r="C180" s="99">
        <f t="shared" ref="C180:N189" si="557">SUMIFS(INDEX($A$10:$N$151,,MATCH(C$159,$A$10:$N$10,0)),$A$10:$A$151,$B180,$B$10:$B$151,$B$157)</f>
        <v>0.25925925925925924</v>
      </c>
      <c r="D180" s="99">
        <f t="shared" si="557"/>
        <v>0.38461538461538464</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x14ac:dyDescent="0.3">
      <c r="A181" s="111" t="s">
        <v>133</v>
      </c>
      <c r="B181" s="112" t="s">
        <v>164</v>
      </c>
      <c r="C181" s="99">
        <f t="shared" si="557"/>
        <v>0.13513513513513514</v>
      </c>
      <c r="D181" s="99">
        <f t="shared" si="557"/>
        <v>0.13513513513513514</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x14ac:dyDescent="0.3">
      <c r="A182" s="111" t="s">
        <v>133</v>
      </c>
      <c r="B182" s="112" t="s">
        <v>167</v>
      </c>
      <c r="C182" s="99">
        <f t="shared" si="557"/>
        <v>0.6</v>
      </c>
      <c r="D182" s="99">
        <f t="shared" si="557"/>
        <v>0.7</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x14ac:dyDescent="0.3">
      <c r="A183" s="111" t="s">
        <v>133</v>
      </c>
      <c r="B183" s="112" t="s">
        <v>241</v>
      </c>
      <c r="C183" s="99">
        <f t="shared" si="557"/>
        <v>0.30769230769230771</v>
      </c>
      <c r="D183" s="99">
        <f t="shared" si="557"/>
        <v>0.30769230769230771</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x14ac:dyDescent="0.3">
      <c r="A184" s="111" t="s">
        <v>133</v>
      </c>
      <c r="B184" s="102" t="s">
        <v>221</v>
      </c>
      <c r="C184" s="99">
        <f t="shared" si="557"/>
        <v>0.42105263157894735</v>
      </c>
      <c r="D184" s="99">
        <f t="shared" si="557"/>
        <v>0.47368421052631576</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x14ac:dyDescent="0.3">
      <c r="A185" s="111" t="s">
        <v>133</v>
      </c>
      <c r="B185" s="112" t="s">
        <v>175</v>
      </c>
      <c r="C185" s="99">
        <f t="shared" si="557"/>
        <v>0.32</v>
      </c>
      <c r="D185" s="99">
        <f t="shared" si="557"/>
        <v>0.33333333333333331</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x14ac:dyDescent="0.3">
      <c r="A186" s="111" t="s">
        <v>133</v>
      </c>
      <c r="B186" s="112" t="s">
        <v>244</v>
      </c>
      <c r="C186" s="99">
        <f t="shared" si="557"/>
        <v>0.1</v>
      </c>
      <c r="D186" s="99">
        <f t="shared" si="557"/>
        <v>0.05</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x14ac:dyDescent="0.3">
      <c r="A187" s="111" t="s">
        <v>126</v>
      </c>
      <c r="B187" s="112" t="s">
        <v>246</v>
      </c>
      <c r="C187" s="99">
        <f t="shared" si="557"/>
        <v>0.27272727272727271</v>
      </c>
      <c r="D187" s="99">
        <f t="shared" si="557"/>
        <v>0.23809523809523808</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x14ac:dyDescent="0.3">
      <c r="A188" s="111" t="s">
        <v>126</v>
      </c>
      <c r="B188" s="112" t="s">
        <v>245</v>
      </c>
      <c r="C188" s="99">
        <f t="shared" si="557"/>
        <v>0</v>
      </c>
      <c r="D188" s="99">
        <f t="shared" si="557"/>
        <v>0</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x14ac:dyDescent="0.3">
      <c r="A189" s="111" t="s">
        <v>126</v>
      </c>
      <c r="B189" s="112" t="s">
        <v>185</v>
      </c>
      <c r="C189" s="99">
        <f t="shared" si="557"/>
        <v>0.12</v>
      </c>
      <c r="D189" s="99">
        <f t="shared" si="557"/>
        <v>0.08</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x14ac:dyDescent="0.3">
      <c r="A190" s="111" t="s">
        <v>126</v>
      </c>
      <c r="B190" s="112" t="s">
        <v>248</v>
      </c>
      <c r="C190" s="99">
        <f t="shared" ref="C190:N199" si="558">SUMIFS(INDEX($A$10:$N$151,,MATCH(C$159,$A$10:$N$10,0)),$A$10:$A$151,$B190,$B$10:$B$151,$B$157)</f>
        <v>0.35483870967741937</v>
      </c>
      <c r="D190" s="99">
        <f t="shared" si="558"/>
        <v>0.34375</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x14ac:dyDescent="0.3">
      <c r="A191" s="111" t="s">
        <v>126</v>
      </c>
      <c r="B191" s="112" t="s">
        <v>127</v>
      </c>
      <c r="C191" s="99">
        <f t="shared" si="558"/>
        <v>5.5555555555555552E-2</v>
      </c>
      <c r="D191" s="99">
        <f t="shared" si="558"/>
        <v>5.8823529411764705E-2</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x14ac:dyDescent="0.3">
      <c r="A192" s="111" t="s">
        <v>126</v>
      </c>
      <c r="B192" s="112" t="s">
        <v>135</v>
      </c>
      <c r="C192" s="99">
        <f t="shared" si="558"/>
        <v>0</v>
      </c>
      <c r="D192" s="99">
        <f t="shared" si="558"/>
        <v>0</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x14ac:dyDescent="0.3">
      <c r="A193" s="111" t="s">
        <v>130</v>
      </c>
      <c r="B193" s="112" t="s">
        <v>249</v>
      </c>
      <c r="C193" s="99">
        <f t="shared" si="558"/>
        <v>0.33333333333333331</v>
      </c>
      <c r="D193" s="99">
        <f t="shared" si="558"/>
        <v>0.25</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x14ac:dyDescent="0.3">
      <c r="A194" s="111" t="s">
        <v>130</v>
      </c>
      <c r="B194" s="112" t="s">
        <v>131</v>
      </c>
      <c r="C194" s="99">
        <f t="shared" si="558"/>
        <v>0.16666666666666666</v>
      </c>
      <c r="D194" s="99">
        <f t="shared" si="558"/>
        <v>0.16666666666666666</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x14ac:dyDescent="0.3">
      <c r="A195" s="111" t="s">
        <v>130</v>
      </c>
      <c r="B195" s="102" t="s">
        <v>1025</v>
      </c>
      <c r="C195" s="99">
        <f t="shared" si="558"/>
        <v>0</v>
      </c>
      <c r="D195" s="99">
        <f t="shared" si="558"/>
        <v>0</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x14ac:dyDescent="0.3">
      <c r="A196" s="111" t="s">
        <v>130</v>
      </c>
      <c r="B196" s="112" t="s">
        <v>238</v>
      </c>
      <c r="C196" s="99">
        <f t="shared" si="558"/>
        <v>0.27272727272727271</v>
      </c>
      <c r="D196" s="99">
        <f t="shared" si="558"/>
        <v>0.27272727272727271</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x14ac:dyDescent="0.3">
      <c r="A197" s="111" t="s">
        <v>130</v>
      </c>
      <c r="B197" s="112" t="s">
        <v>144</v>
      </c>
      <c r="C197" s="99">
        <f t="shared" si="558"/>
        <v>0.16666666666666666</v>
      </c>
      <c r="D197" s="99">
        <f t="shared" si="558"/>
        <v>0.15789473684210525</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x14ac:dyDescent="0.3">
      <c r="A198" s="111" t="s">
        <v>130</v>
      </c>
      <c r="B198" s="112" t="s">
        <v>250</v>
      </c>
      <c r="C198" s="99">
        <f t="shared" si="558"/>
        <v>0.1111111111111111</v>
      </c>
      <c r="D198" s="99">
        <f t="shared" si="558"/>
        <v>0.1111111111111111</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x14ac:dyDescent="0.3">
      <c r="A199" s="111" t="s">
        <v>147</v>
      </c>
      <c r="B199" s="112" t="s">
        <v>253</v>
      </c>
      <c r="C199" s="99">
        <f t="shared" si="558"/>
        <v>0.2857142857142857</v>
      </c>
      <c r="D199" s="99">
        <f t="shared" si="558"/>
        <v>0.2857142857142857</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x14ac:dyDescent="0.3">
      <c r="A200" s="111" t="s">
        <v>147</v>
      </c>
      <c r="B200" s="112" t="s">
        <v>247</v>
      </c>
      <c r="C200" s="99">
        <f t="shared" ref="C200:N205" si="559">SUMIFS(INDEX($A$10:$N$151,,MATCH(C$159,$A$10:$N$10,0)),$A$10:$A$151,$B200,$B$10:$B$151,$B$157)</f>
        <v>0.3125</v>
      </c>
      <c r="D200" s="99">
        <f t="shared" si="559"/>
        <v>0.3125</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x14ac:dyDescent="0.3">
      <c r="A201" s="111" t="s">
        <v>147</v>
      </c>
      <c r="B201" s="112" t="s">
        <v>148</v>
      </c>
      <c r="C201" s="99">
        <f t="shared" si="559"/>
        <v>0</v>
      </c>
      <c r="D201" s="99">
        <f t="shared" si="559"/>
        <v>0</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x14ac:dyDescent="0.3">
      <c r="A202" s="111" t="s">
        <v>147</v>
      </c>
      <c r="B202" s="112" t="s">
        <v>242</v>
      </c>
      <c r="C202" s="99">
        <f t="shared" si="559"/>
        <v>0.33333333333333331</v>
      </c>
      <c r="D202" s="99">
        <f t="shared" si="559"/>
        <v>0.25</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x14ac:dyDescent="0.3">
      <c r="A203" s="111" t="s">
        <v>147</v>
      </c>
      <c r="B203" s="112" t="s">
        <v>252</v>
      </c>
      <c r="C203" s="99">
        <f t="shared" si="559"/>
        <v>0.47058823529411764</v>
      </c>
      <c r="D203" s="99">
        <f t="shared" si="559"/>
        <v>0.47058823529411764</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x14ac:dyDescent="0.3">
      <c r="A204" s="111" t="s">
        <v>147</v>
      </c>
      <c r="B204" s="112" t="s">
        <v>251</v>
      </c>
      <c r="C204" s="99">
        <f t="shared" si="559"/>
        <v>0.16666666666666666</v>
      </c>
      <c r="D204" s="99">
        <f t="shared" si="559"/>
        <v>0.16666666666666666</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x14ac:dyDescent="0.3">
      <c r="A205" s="111" t="s">
        <v>147</v>
      </c>
      <c r="B205" s="113" t="s">
        <v>243</v>
      </c>
      <c r="C205" s="99">
        <f t="shared" si="559"/>
        <v>0.21428571428571427</v>
      </c>
      <c r="D205" s="99">
        <f t="shared" si="559"/>
        <v>0.30769230769230771</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{CYP-01} Diabetes aged under 16</v>
      </c>
      <c r="D219" s="82" t="str">
        <f t="shared" ref="D219:N219" si="560">$C$3</f>
        <v>{CYP-01} Diabetes aged under 16</v>
      </c>
      <c r="E219" s="82" t="str">
        <f t="shared" si="560"/>
        <v>{CYP-01} Diabetes aged under 16</v>
      </c>
      <c r="F219" s="82" t="str">
        <f t="shared" si="560"/>
        <v>{CYP-01} Diabetes aged under 16</v>
      </c>
      <c r="G219" s="82" t="str">
        <f t="shared" si="560"/>
        <v>{CYP-01} Diabetes aged under 16</v>
      </c>
      <c r="H219" s="82" t="str">
        <f t="shared" si="560"/>
        <v>{CYP-01} Diabetes aged under 16</v>
      </c>
      <c r="I219" s="82" t="str">
        <f t="shared" si="560"/>
        <v>{CYP-01} Diabetes aged under 16</v>
      </c>
      <c r="J219" s="82" t="str">
        <f t="shared" si="560"/>
        <v>{CYP-01} Diabetes aged under 16</v>
      </c>
      <c r="K219" s="82" t="str">
        <f t="shared" si="560"/>
        <v>{CYP-01} Diabetes aged under 16</v>
      </c>
      <c r="L219" s="82" t="str">
        <f t="shared" si="560"/>
        <v>{CYP-01} Diabetes aged under 16</v>
      </c>
      <c r="M219" s="82" t="str">
        <f t="shared" si="560"/>
        <v>{CYP-01} Diabetes aged under 16</v>
      </c>
      <c r="N219" s="82" t="str">
        <f t="shared" si="560"/>
        <v>{CYP-01} Diabetes aged under 16</v>
      </c>
    </row>
    <row r="220" spans="1:14" x14ac:dyDescent="0.3">
      <c r="A220" s="93"/>
      <c r="B220" s="87" t="s">
        <v>315</v>
      </c>
      <c r="C220" s="82" t="str">
        <f t="shared" ref="C220:N220" si="561">$B$3</f>
        <v>{CYP-02} HbA1c recorded (last 15m)</v>
      </c>
      <c r="D220" s="82" t="str">
        <f t="shared" si="561"/>
        <v>{CYP-02} HbA1c recorded (last 15m)</v>
      </c>
      <c r="E220" s="82" t="str">
        <f t="shared" si="561"/>
        <v>{CYP-02} HbA1c recorded (last 15m)</v>
      </c>
      <c r="F220" s="82" t="str">
        <f t="shared" si="561"/>
        <v>{CYP-02} HbA1c recorded (last 15m)</v>
      </c>
      <c r="G220" s="82" t="str">
        <f t="shared" si="561"/>
        <v>{CYP-02} HbA1c recorded (last 15m)</v>
      </c>
      <c r="H220" s="82" t="str">
        <f t="shared" si="561"/>
        <v>{CYP-02} HbA1c recorded (last 15m)</v>
      </c>
      <c r="I220" s="82" t="str">
        <f t="shared" si="561"/>
        <v>{CYP-02} HbA1c recorded (last 15m)</v>
      </c>
      <c r="J220" s="82" t="str">
        <f t="shared" si="561"/>
        <v>{CYP-02} HbA1c recorded (last 15m)</v>
      </c>
      <c r="K220" s="82" t="str">
        <f t="shared" si="561"/>
        <v>{CYP-02} HbA1c recorded (last 15m)</v>
      </c>
      <c r="L220" s="82" t="str">
        <f t="shared" si="561"/>
        <v>{CYP-02} HbA1c recorded (last 15m)</v>
      </c>
      <c r="M220" s="82" t="str">
        <f t="shared" si="561"/>
        <v>{CYP-02} HbA1c recorded (last 15m)</v>
      </c>
      <c r="N220" s="82" t="str">
        <f t="shared" si="561"/>
        <v>{CYP-02} HbA1c recorded (last 15m)</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333">
        <f>SUMIFS(INDEX(Diabetes_Full[#All],,MATCH(C$219,Diabetes_Full[#Headers],0)),Data!$A$1:$A$519,$A222,Data!$GT$1:$GT$519,C$221)</f>
        <v>89</v>
      </c>
      <c r="D222" s="333">
        <f>SUMIFS(INDEX(Diabetes_Full[#All],,MATCH(D$219,Diabetes_Full[#Headers],0)),Data!$A$1:$A$519,$A222,Data!$GT$1:$GT$519,D$221)</f>
        <v>90</v>
      </c>
      <c r="E222" s="333">
        <f>SUMIFS(INDEX(Diabetes_Full[#All],,MATCH(E$219,Diabetes_Full[#Headers],0)),Data!$A$1:$A$519,$A222,Data!$GT$1:$GT$519,E$221)</f>
        <v>0</v>
      </c>
      <c r="F222" s="333">
        <f>SUMIFS(INDEX(Diabetes_Full[#All],,MATCH(F$219,Diabetes_Full[#Headers],0)),Data!$A$1:$A$519,$A222,Data!$GT$1:$GT$519,F$221)</f>
        <v>0</v>
      </c>
      <c r="G222" s="333">
        <f>SUMIFS(INDEX(Diabetes_Full[#All],,MATCH(G$219,Diabetes_Full[#Headers],0)),Data!$A$1:$A$519,$A222,Data!$GT$1:$GT$519,G$221)</f>
        <v>0</v>
      </c>
      <c r="H222" s="333">
        <f>SUMIFS(INDEX(Diabetes_Full[#All],,MATCH(H$219,Diabetes_Full[#Headers],0)),Data!$A$1:$A$519,$A222,Data!$GT$1:$GT$519,H$221)</f>
        <v>0</v>
      </c>
      <c r="I222" s="333">
        <f>SUMIFS(INDEX(Diabetes_Full[#All],,MATCH(I$219,Diabetes_Full[#Headers],0)),Data!$A$1:$A$519,$A222,Data!$GT$1:$GT$519,I$221)</f>
        <v>0</v>
      </c>
      <c r="J222" s="333">
        <f>SUMIFS(INDEX(Diabetes_Full[#All],,MATCH(J$219,Diabetes_Full[#Headers],0)),Data!$A$1:$A$519,$A222,Data!$GT$1:$GT$519,J$221)</f>
        <v>0</v>
      </c>
      <c r="K222" s="333">
        <f>SUMIFS(INDEX(Diabetes_Full[#All],,MATCH(K$219,Diabetes_Full[#Headers],0)),Data!$A$1:$A$519,$A222,Data!$GT$1:$GT$519,K$221)</f>
        <v>0</v>
      </c>
      <c r="L222" s="333">
        <f>SUMIFS(INDEX(Diabetes_Full[#All],,MATCH(L$219,Diabetes_Full[#Headers],0)),Data!$A$1:$A$519,$A222,Data!$GT$1:$GT$519,L$221)</f>
        <v>0</v>
      </c>
      <c r="M222" s="333">
        <f>SUMIFS(INDEX(Diabetes_Full[#All],,MATCH(M$219,Diabetes_Full[#Headers],0)),Data!$A$1:$A$519,$A222,Data!$GT$1:$GT$519,M$221)</f>
        <v>0</v>
      </c>
      <c r="N222" s="333">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21</v>
      </c>
      <c r="D223" s="85">
        <f>SUMIFS(INDEX(Diabetes_Full[#All],,MATCH(D$220,Diabetes_Full[#Headers],0)),Data!$A$1:$A$519,$A223,Data!$GT$1:$GT$519,D$221)</f>
        <v>22</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0.23595505617977527</v>
      </c>
      <c r="D224" s="96">
        <f t="shared" ref="D224:N224" si="562">IF(D222,D223/D222,NA())</f>
        <v>0.24444444444444444</v>
      </c>
      <c r="E224" s="96" t="e">
        <f t="shared" si="562"/>
        <v>#N/A</v>
      </c>
      <c r="F224" s="96" t="e">
        <f t="shared" si="562"/>
        <v>#N/A</v>
      </c>
      <c r="G224" s="96" t="e">
        <f t="shared" si="562"/>
        <v>#N/A</v>
      </c>
      <c r="H224" s="96" t="e">
        <f t="shared" si="562"/>
        <v>#N/A</v>
      </c>
      <c r="I224" s="96" t="e">
        <f t="shared" si="562"/>
        <v>#N/A</v>
      </c>
      <c r="J224" s="96" t="e">
        <f t="shared" si="562"/>
        <v>#N/A</v>
      </c>
      <c r="K224" s="96" t="e">
        <f t="shared" si="562"/>
        <v>#N/A</v>
      </c>
      <c r="L224" s="96" t="e">
        <f t="shared" si="562"/>
        <v>#N/A</v>
      </c>
      <c r="M224" s="96" t="e">
        <f t="shared" si="562"/>
        <v>#N/A</v>
      </c>
      <c r="N224" s="96" t="e">
        <f t="shared" si="562"/>
        <v>#N/A</v>
      </c>
    </row>
    <row r="225" spans="1:14" x14ac:dyDescent="0.3">
      <c r="A225" s="94" t="s">
        <v>138</v>
      </c>
      <c r="B225" s="88" t="s">
        <v>316</v>
      </c>
      <c r="C225" s="333">
        <f>SUMIFS(INDEX(Diabetes_Full[#All],,MATCH(C$219,Diabetes_Full[#Headers],0)),Data!$A$1:$A$519,$A225,Data!$GT$1:$GT$519,C$221)</f>
        <v>89</v>
      </c>
      <c r="D225" s="333">
        <f>SUMIFS(INDEX(Diabetes_Full[#All],,MATCH(D$219,Diabetes_Full[#Headers],0)),Data!$A$1:$A$519,$A225,Data!$GT$1:$GT$519,D$221)</f>
        <v>89</v>
      </c>
      <c r="E225" s="333">
        <f>SUMIFS(INDEX(Diabetes_Full[#All],,MATCH(E$219,Diabetes_Full[#Headers],0)),Data!$A$1:$A$519,$A225,Data!$GT$1:$GT$519,E$221)</f>
        <v>0</v>
      </c>
      <c r="F225" s="333">
        <f>SUMIFS(INDEX(Diabetes_Full[#All],,MATCH(F$219,Diabetes_Full[#Headers],0)),Data!$A$1:$A$519,$A225,Data!$GT$1:$GT$519,F$221)</f>
        <v>0</v>
      </c>
      <c r="G225" s="333">
        <f>SUMIFS(INDEX(Diabetes_Full[#All],,MATCH(G$219,Diabetes_Full[#Headers],0)),Data!$A$1:$A$519,$A225,Data!$GT$1:$GT$519,G$221)</f>
        <v>0</v>
      </c>
      <c r="H225" s="333">
        <f>SUMIFS(INDEX(Diabetes_Full[#All],,MATCH(H$219,Diabetes_Full[#Headers],0)),Data!$A$1:$A$519,$A225,Data!$GT$1:$GT$519,H$221)</f>
        <v>0</v>
      </c>
      <c r="I225" s="333">
        <f>SUMIFS(INDEX(Diabetes_Full[#All],,MATCH(I$219,Diabetes_Full[#Headers],0)),Data!$A$1:$A$519,$A225,Data!$GT$1:$GT$519,I$221)</f>
        <v>0</v>
      </c>
      <c r="J225" s="333">
        <f>SUMIFS(INDEX(Diabetes_Full[#All],,MATCH(J$219,Diabetes_Full[#Headers],0)),Data!$A$1:$A$519,$A225,Data!$GT$1:$GT$519,J$221)</f>
        <v>0</v>
      </c>
      <c r="K225" s="333">
        <f>SUMIFS(INDEX(Diabetes_Full[#All],,MATCH(K$219,Diabetes_Full[#Headers],0)),Data!$A$1:$A$519,$A225,Data!$GT$1:$GT$519,K$221)</f>
        <v>0</v>
      </c>
      <c r="L225" s="333">
        <f>SUMIFS(INDEX(Diabetes_Full[#All],,MATCH(L$219,Diabetes_Full[#Headers],0)),Data!$A$1:$A$519,$A225,Data!$GT$1:$GT$519,L$221)</f>
        <v>0</v>
      </c>
      <c r="M225" s="333">
        <f>SUMIFS(INDEX(Diabetes_Full[#All],,MATCH(M$219,Diabetes_Full[#Headers],0)),Data!$A$1:$A$519,$A225,Data!$GT$1:$GT$519,M$221)</f>
        <v>0</v>
      </c>
      <c r="N225" s="333">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40</v>
      </c>
      <c r="D226" s="85">
        <f>SUMIFS(INDEX(Diabetes_Full[#All],,MATCH(D$220,Diabetes_Full[#Headers],0)),Data!$A$1:$A$519,$A226,Data!$GT$1:$GT$519,D$221)</f>
        <v>43</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63">IF(C225,C226/C225,NA())</f>
        <v>0.449438202247191</v>
      </c>
      <c r="D227" s="96">
        <f t="shared" ref="D227" si="564">IF(D225,D226/D225,NA())</f>
        <v>0.48314606741573035</v>
      </c>
      <c r="E227" s="96" t="e">
        <f t="shared" ref="E227" si="565">IF(E225,E226/E225,NA())</f>
        <v>#N/A</v>
      </c>
      <c r="F227" s="96" t="e">
        <f t="shared" ref="F227" si="566">IF(F225,F226/F225,NA())</f>
        <v>#N/A</v>
      </c>
      <c r="G227" s="96" t="e">
        <f t="shared" ref="G227" si="567">IF(G225,G226/G225,NA())</f>
        <v>#N/A</v>
      </c>
      <c r="H227" s="96" t="e">
        <f t="shared" ref="H227" si="568">IF(H225,H226/H225,NA())</f>
        <v>#N/A</v>
      </c>
      <c r="I227" s="96" t="e">
        <f t="shared" ref="I227" si="569">IF(I225,I226/I225,NA())</f>
        <v>#N/A</v>
      </c>
      <c r="J227" s="96" t="e">
        <f t="shared" ref="J227" si="570">IF(J225,J226/J225,NA())</f>
        <v>#N/A</v>
      </c>
      <c r="K227" s="96" t="e">
        <f t="shared" ref="K227" si="571">IF(K225,K226/K225,NA())</f>
        <v>#N/A</v>
      </c>
      <c r="L227" s="96" t="e">
        <f t="shared" ref="L227" si="572">IF(L225,L226/L225,NA())</f>
        <v>#N/A</v>
      </c>
      <c r="M227" s="96" t="e">
        <f t="shared" ref="M227" si="573">IF(M225,M226/M225,NA())</f>
        <v>#N/A</v>
      </c>
      <c r="N227" s="96" t="e">
        <f t="shared" ref="N227" si="574">IF(N225,N226/N225,NA())</f>
        <v>#N/A</v>
      </c>
    </row>
    <row r="228" spans="1:14" x14ac:dyDescent="0.3">
      <c r="A228" s="94" t="s">
        <v>232</v>
      </c>
      <c r="B228" s="88" t="s">
        <v>316</v>
      </c>
      <c r="C228" s="333">
        <f>SUMIFS(INDEX(Diabetes_Full[#All],,MATCH(C$219,Diabetes_Full[#Headers],0)),Data!$A$1:$A$519,$A228,Data!$GT$1:$GT$519,C$221)</f>
        <v>124</v>
      </c>
      <c r="D228" s="333">
        <f>SUMIFS(INDEX(Diabetes_Full[#All],,MATCH(D$219,Diabetes_Full[#Headers],0)),Data!$A$1:$A$519,$A228,Data!$GT$1:$GT$519,D$221)</f>
        <v>121</v>
      </c>
      <c r="E228" s="333">
        <f>SUMIFS(INDEX(Diabetes_Full[#All],,MATCH(E$219,Diabetes_Full[#Headers],0)),Data!$A$1:$A$519,$A228,Data!$GT$1:$GT$519,E$221)</f>
        <v>0</v>
      </c>
      <c r="F228" s="333">
        <f>SUMIFS(INDEX(Diabetes_Full[#All],,MATCH(F$219,Diabetes_Full[#Headers],0)),Data!$A$1:$A$519,$A228,Data!$GT$1:$GT$519,F$221)</f>
        <v>0</v>
      </c>
      <c r="G228" s="333">
        <f>SUMIFS(INDEX(Diabetes_Full[#All],,MATCH(G$219,Diabetes_Full[#Headers],0)),Data!$A$1:$A$519,$A228,Data!$GT$1:$GT$519,G$221)</f>
        <v>0</v>
      </c>
      <c r="H228" s="333">
        <f>SUMIFS(INDEX(Diabetes_Full[#All],,MATCH(H$219,Diabetes_Full[#Headers],0)),Data!$A$1:$A$519,$A228,Data!$GT$1:$GT$519,H$221)</f>
        <v>0</v>
      </c>
      <c r="I228" s="333">
        <f>SUMIFS(INDEX(Diabetes_Full[#All],,MATCH(I$219,Diabetes_Full[#Headers],0)),Data!$A$1:$A$519,$A228,Data!$GT$1:$GT$519,I$221)</f>
        <v>0</v>
      </c>
      <c r="J228" s="333">
        <f>SUMIFS(INDEX(Diabetes_Full[#All],,MATCH(J$219,Diabetes_Full[#Headers],0)),Data!$A$1:$A$519,$A228,Data!$GT$1:$GT$519,J$221)</f>
        <v>0</v>
      </c>
      <c r="K228" s="333">
        <f>SUMIFS(INDEX(Diabetes_Full[#All],,MATCH(K$219,Diabetes_Full[#Headers],0)),Data!$A$1:$A$519,$A228,Data!$GT$1:$GT$519,K$221)</f>
        <v>0</v>
      </c>
      <c r="L228" s="333">
        <f>SUMIFS(INDEX(Diabetes_Full[#All],,MATCH(L$219,Diabetes_Full[#Headers],0)),Data!$A$1:$A$519,$A228,Data!$GT$1:$GT$519,L$221)</f>
        <v>0</v>
      </c>
      <c r="M228" s="333">
        <f>SUMIFS(INDEX(Diabetes_Full[#All],,MATCH(M$219,Diabetes_Full[#Headers],0)),Data!$A$1:$A$519,$A228,Data!$GT$1:$GT$519,M$221)</f>
        <v>0</v>
      </c>
      <c r="N228" s="333">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18</v>
      </c>
      <c r="D229" s="85">
        <f>SUMIFS(INDEX(Diabetes_Full[#All],,MATCH(D$220,Diabetes_Full[#Headers],0)),Data!$A$1:$A$519,$A229,Data!$GT$1:$GT$519,D$221)</f>
        <v>17</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575">IF(C228,C229/C228,NA())</f>
        <v>0.14516129032258066</v>
      </c>
      <c r="D230" s="96">
        <f t="shared" ref="D230" si="576">IF(D228,D229/D228,NA())</f>
        <v>0.14049586776859505</v>
      </c>
      <c r="E230" s="96" t="e">
        <f t="shared" ref="E230" si="577">IF(E228,E229/E228,NA())</f>
        <v>#N/A</v>
      </c>
      <c r="F230" s="96" t="e">
        <f t="shared" ref="F230" si="578">IF(F228,F229/F228,NA())</f>
        <v>#N/A</v>
      </c>
      <c r="G230" s="96" t="e">
        <f t="shared" ref="G230" si="579">IF(G228,G229/G228,NA())</f>
        <v>#N/A</v>
      </c>
      <c r="H230" s="96" t="e">
        <f t="shared" ref="H230" si="580">IF(H228,H229/H228,NA())</f>
        <v>#N/A</v>
      </c>
      <c r="I230" s="96" t="e">
        <f t="shared" ref="I230" si="581">IF(I228,I229/I228,NA())</f>
        <v>#N/A</v>
      </c>
      <c r="J230" s="96" t="e">
        <f t="shared" ref="J230" si="582">IF(J228,J229/J228,NA())</f>
        <v>#N/A</v>
      </c>
      <c r="K230" s="96" t="e">
        <f t="shared" ref="K230" si="583">IF(K228,K229/K228,NA())</f>
        <v>#N/A</v>
      </c>
      <c r="L230" s="96" t="e">
        <f t="shared" ref="L230" si="584">IF(L228,L229/L228,NA())</f>
        <v>#N/A</v>
      </c>
      <c r="M230" s="96" t="e">
        <f t="shared" ref="M230" si="585">IF(M228,M229/M228,NA())</f>
        <v>#N/A</v>
      </c>
      <c r="N230" s="96" t="e">
        <f t="shared" ref="N230" si="586">IF(N228,N229/N228,NA())</f>
        <v>#N/A</v>
      </c>
    </row>
    <row r="231" spans="1:14" x14ac:dyDescent="0.3">
      <c r="A231" s="94" t="s">
        <v>133</v>
      </c>
      <c r="B231" s="88" t="s">
        <v>316</v>
      </c>
      <c r="C231" s="333">
        <f>SUMIFS(INDEX(Diabetes_Full[#All],,MATCH(C$219,Diabetes_Full[#Headers],0)),Data!$A$1:$A$519,$A231,Data!$GT$1:$GT$519,C$221)</f>
        <v>201</v>
      </c>
      <c r="D231" s="333">
        <f>SUMIFS(INDEX(Diabetes_Full[#All],,MATCH(D$219,Diabetes_Full[#Headers],0)),Data!$A$1:$A$519,$A231,Data!$GT$1:$GT$519,D$221)</f>
        <v>199</v>
      </c>
      <c r="E231" s="333">
        <f>SUMIFS(INDEX(Diabetes_Full[#All],,MATCH(E$219,Diabetes_Full[#Headers],0)),Data!$A$1:$A$519,$A231,Data!$GT$1:$GT$519,E$221)</f>
        <v>0</v>
      </c>
      <c r="F231" s="333">
        <f>SUMIFS(INDEX(Diabetes_Full[#All],,MATCH(F$219,Diabetes_Full[#Headers],0)),Data!$A$1:$A$519,$A231,Data!$GT$1:$GT$519,F$221)</f>
        <v>0</v>
      </c>
      <c r="G231" s="333">
        <f>SUMIFS(INDEX(Diabetes_Full[#All],,MATCH(G$219,Diabetes_Full[#Headers],0)),Data!$A$1:$A$519,$A231,Data!$GT$1:$GT$519,G$221)</f>
        <v>0</v>
      </c>
      <c r="H231" s="333">
        <f>SUMIFS(INDEX(Diabetes_Full[#All],,MATCH(H$219,Diabetes_Full[#Headers],0)),Data!$A$1:$A$519,$A231,Data!$GT$1:$GT$519,H$221)</f>
        <v>0</v>
      </c>
      <c r="I231" s="333">
        <f>SUMIFS(INDEX(Diabetes_Full[#All],,MATCH(I$219,Diabetes_Full[#Headers],0)),Data!$A$1:$A$519,$A231,Data!$GT$1:$GT$519,I$221)</f>
        <v>0</v>
      </c>
      <c r="J231" s="333">
        <f>SUMIFS(INDEX(Diabetes_Full[#All],,MATCH(J$219,Diabetes_Full[#Headers],0)),Data!$A$1:$A$519,$A231,Data!$GT$1:$GT$519,J$221)</f>
        <v>0</v>
      </c>
      <c r="K231" s="333">
        <f>SUMIFS(INDEX(Diabetes_Full[#All],,MATCH(K$219,Diabetes_Full[#Headers],0)),Data!$A$1:$A$519,$A231,Data!$GT$1:$GT$519,K$221)</f>
        <v>0</v>
      </c>
      <c r="L231" s="333">
        <f>SUMIFS(INDEX(Diabetes_Full[#All],,MATCH(L$219,Diabetes_Full[#Headers],0)),Data!$A$1:$A$519,$A231,Data!$GT$1:$GT$519,L$221)</f>
        <v>0</v>
      </c>
      <c r="M231" s="333">
        <f>SUMIFS(INDEX(Diabetes_Full[#All],,MATCH(M$219,Diabetes_Full[#Headers],0)),Data!$A$1:$A$519,$A231,Data!$GT$1:$GT$519,M$221)</f>
        <v>0</v>
      </c>
      <c r="N231" s="333">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58</v>
      </c>
      <c r="D232" s="85">
        <f>SUMIFS(INDEX(Diabetes_Full[#All],,MATCH(D$220,Diabetes_Full[#Headers],0)),Data!$A$1:$A$519,$A232,Data!$GT$1:$GT$519,D$221)</f>
        <v>63</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587">IF(C231,C232/C231,NA())</f>
        <v>0.28855721393034828</v>
      </c>
      <c r="D233" s="96">
        <f t="shared" ref="D233" si="588">IF(D231,D232/D231,NA())</f>
        <v>0.3165829145728643</v>
      </c>
      <c r="E233" s="96" t="e">
        <f t="shared" ref="E233" si="589">IF(E231,E232/E231,NA())</f>
        <v>#N/A</v>
      </c>
      <c r="F233" s="96" t="e">
        <f t="shared" ref="F233" si="590">IF(F231,F232/F231,NA())</f>
        <v>#N/A</v>
      </c>
      <c r="G233" s="96" t="e">
        <f t="shared" ref="G233" si="591">IF(G231,G232/G231,NA())</f>
        <v>#N/A</v>
      </c>
      <c r="H233" s="96" t="e">
        <f t="shared" ref="H233" si="592">IF(H231,H232/H231,NA())</f>
        <v>#N/A</v>
      </c>
      <c r="I233" s="96" t="e">
        <f t="shared" ref="I233" si="593">IF(I231,I232/I231,NA())</f>
        <v>#N/A</v>
      </c>
      <c r="J233" s="96" t="e">
        <f t="shared" ref="J233" si="594">IF(J231,J232/J231,NA())</f>
        <v>#N/A</v>
      </c>
      <c r="K233" s="96" t="e">
        <f t="shared" ref="K233" si="595">IF(K231,K232/K231,NA())</f>
        <v>#N/A</v>
      </c>
      <c r="L233" s="96" t="e">
        <f t="shared" ref="L233" si="596">IF(L231,L232/L231,NA())</f>
        <v>#N/A</v>
      </c>
      <c r="M233" s="96" t="e">
        <f t="shared" ref="M233" si="597">IF(M231,M232/M231,NA())</f>
        <v>#N/A</v>
      </c>
      <c r="N233" s="96" t="e">
        <f t="shared" ref="N233" si="598">IF(N231,N232/N231,NA())</f>
        <v>#N/A</v>
      </c>
    </row>
    <row r="234" spans="1:14" x14ac:dyDescent="0.3">
      <c r="A234" s="94" t="s">
        <v>126</v>
      </c>
      <c r="B234" s="88" t="s">
        <v>316</v>
      </c>
      <c r="C234" s="333">
        <f>SUMIFS(INDEX(Diabetes_Full[#All],,MATCH(C$219,Diabetes_Full[#Headers],0)),Data!$A$1:$A$519,$A234,Data!$GT$1:$GT$519,C$221)</f>
        <v>125</v>
      </c>
      <c r="D234" s="333">
        <f>SUMIFS(INDEX(Diabetes_Full[#All],,MATCH(D$219,Diabetes_Full[#Headers],0)),Data!$A$1:$A$519,$A234,Data!$GT$1:$GT$519,D$221)</f>
        <v>126</v>
      </c>
      <c r="E234" s="333">
        <f>SUMIFS(INDEX(Diabetes_Full[#All],,MATCH(E$219,Diabetes_Full[#Headers],0)),Data!$A$1:$A$519,$A234,Data!$GT$1:$GT$519,E$221)</f>
        <v>0</v>
      </c>
      <c r="F234" s="333">
        <f>SUMIFS(INDEX(Diabetes_Full[#All],,MATCH(F$219,Diabetes_Full[#Headers],0)),Data!$A$1:$A$519,$A234,Data!$GT$1:$GT$519,F$221)</f>
        <v>0</v>
      </c>
      <c r="G234" s="333">
        <f>SUMIFS(INDEX(Diabetes_Full[#All],,MATCH(G$219,Diabetes_Full[#Headers],0)),Data!$A$1:$A$519,$A234,Data!$GT$1:$GT$519,G$221)</f>
        <v>0</v>
      </c>
      <c r="H234" s="333">
        <f>SUMIFS(INDEX(Diabetes_Full[#All],,MATCH(H$219,Diabetes_Full[#Headers],0)),Data!$A$1:$A$519,$A234,Data!$GT$1:$GT$519,H$221)</f>
        <v>0</v>
      </c>
      <c r="I234" s="333">
        <f>SUMIFS(INDEX(Diabetes_Full[#All],,MATCH(I$219,Diabetes_Full[#Headers],0)),Data!$A$1:$A$519,$A234,Data!$GT$1:$GT$519,I$221)</f>
        <v>0</v>
      </c>
      <c r="J234" s="333">
        <f>SUMIFS(INDEX(Diabetes_Full[#All],,MATCH(J$219,Diabetes_Full[#Headers],0)),Data!$A$1:$A$519,$A234,Data!$GT$1:$GT$519,J$221)</f>
        <v>0</v>
      </c>
      <c r="K234" s="333">
        <f>SUMIFS(INDEX(Diabetes_Full[#All],,MATCH(K$219,Diabetes_Full[#Headers],0)),Data!$A$1:$A$519,$A234,Data!$GT$1:$GT$519,K$221)</f>
        <v>0</v>
      </c>
      <c r="L234" s="333">
        <f>SUMIFS(INDEX(Diabetes_Full[#All],,MATCH(L$219,Diabetes_Full[#Headers],0)),Data!$A$1:$A$519,$A234,Data!$GT$1:$GT$519,L$221)</f>
        <v>0</v>
      </c>
      <c r="M234" s="333">
        <f>SUMIFS(INDEX(Diabetes_Full[#All],,MATCH(M$219,Diabetes_Full[#Headers],0)),Data!$A$1:$A$519,$A234,Data!$GT$1:$GT$519,M$221)</f>
        <v>0</v>
      </c>
      <c r="N234" s="333">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21</v>
      </c>
      <c r="D235" s="85">
        <f>SUMIFS(INDEX(Diabetes_Full[#All],,MATCH(D$220,Diabetes_Full[#Headers],0)),Data!$A$1:$A$519,$A235,Data!$GT$1:$GT$519,D$221)</f>
        <v>19</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599">IF(C234,C235/C234,NA())</f>
        <v>0.16800000000000001</v>
      </c>
      <c r="D236" s="96">
        <f t="shared" ref="D236" si="600">IF(D234,D235/D234,NA())</f>
        <v>0.15079365079365079</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row>
    <row r="237" spans="1:14" x14ac:dyDescent="0.3">
      <c r="A237" s="94" t="s">
        <v>130</v>
      </c>
      <c r="B237" s="88" t="s">
        <v>316</v>
      </c>
      <c r="C237" s="333">
        <f>SUMIFS(INDEX(Diabetes_Full[#All],,MATCH(C$219,Diabetes_Full[#Headers],0)),Data!$A$1:$A$519,$A237,Data!$GT$1:$GT$519,C$221)</f>
        <v>75</v>
      </c>
      <c r="D237" s="333">
        <f>SUMIFS(INDEX(Diabetes_Full[#All],,MATCH(D$219,Diabetes_Full[#Headers],0)),Data!$A$1:$A$519,$A237,Data!$GT$1:$GT$519,D$221)</f>
        <v>74</v>
      </c>
      <c r="E237" s="333">
        <f>SUMIFS(INDEX(Diabetes_Full[#All],,MATCH(E$219,Diabetes_Full[#Headers],0)),Data!$A$1:$A$519,$A237,Data!$GT$1:$GT$519,E$221)</f>
        <v>0</v>
      </c>
      <c r="F237" s="333">
        <f>SUMIFS(INDEX(Diabetes_Full[#All],,MATCH(F$219,Diabetes_Full[#Headers],0)),Data!$A$1:$A$519,$A237,Data!$GT$1:$GT$519,F$221)</f>
        <v>0</v>
      </c>
      <c r="G237" s="333">
        <f>SUMIFS(INDEX(Diabetes_Full[#All],,MATCH(G$219,Diabetes_Full[#Headers],0)),Data!$A$1:$A$519,$A237,Data!$GT$1:$GT$519,G$221)</f>
        <v>0</v>
      </c>
      <c r="H237" s="333">
        <f>SUMIFS(INDEX(Diabetes_Full[#All],,MATCH(H$219,Diabetes_Full[#Headers],0)),Data!$A$1:$A$519,$A237,Data!$GT$1:$GT$519,H$221)</f>
        <v>0</v>
      </c>
      <c r="I237" s="333">
        <f>SUMIFS(INDEX(Diabetes_Full[#All],,MATCH(I$219,Diabetes_Full[#Headers],0)),Data!$A$1:$A$519,$A237,Data!$GT$1:$GT$519,I$221)</f>
        <v>0</v>
      </c>
      <c r="J237" s="333">
        <f>SUMIFS(INDEX(Diabetes_Full[#All],,MATCH(J$219,Diabetes_Full[#Headers],0)),Data!$A$1:$A$519,$A237,Data!$GT$1:$GT$519,J$221)</f>
        <v>0</v>
      </c>
      <c r="K237" s="333">
        <f>SUMIFS(INDEX(Diabetes_Full[#All],,MATCH(K$219,Diabetes_Full[#Headers],0)),Data!$A$1:$A$519,$A237,Data!$GT$1:$GT$519,K$221)</f>
        <v>0</v>
      </c>
      <c r="L237" s="333">
        <f>SUMIFS(INDEX(Diabetes_Full[#All],,MATCH(L$219,Diabetes_Full[#Headers],0)),Data!$A$1:$A$519,$A237,Data!$GT$1:$GT$519,L$221)</f>
        <v>0</v>
      </c>
      <c r="M237" s="333">
        <f>SUMIFS(INDEX(Diabetes_Full[#All],,MATCH(M$219,Diabetes_Full[#Headers],0)),Data!$A$1:$A$519,$A237,Data!$GT$1:$GT$519,M$221)</f>
        <v>0</v>
      </c>
      <c r="N237" s="333">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15</v>
      </c>
      <c r="D238" s="85">
        <f>SUMIFS(INDEX(Diabetes_Full[#All],,MATCH(D$220,Diabetes_Full[#Headers],0)),Data!$A$1:$A$519,$A238,Data!$GT$1:$GT$519,D$221)</f>
        <v>14</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611">IF(C237,C238/C237,NA())</f>
        <v>0.2</v>
      </c>
      <c r="D239" s="96">
        <f t="shared" ref="D239" si="612">IF(D237,D238/D237,NA())</f>
        <v>0.1891891891891892</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row>
    <row r="240" spans="1:14" x14ac:dyDescent="0.3">
      <c r="A240" s="94" t="s">
        <v>147</v>
      </c>
      <c r="B240" s="88" t="s">
        <v>316</v>
      </c>
      <c r="C240" s="333">
        <f>SUMIFS(INDEX(Diabetes_Full[#All],,MATCH(C$219,Diabetes_Full[#Headers],0)),Data!$A$1:$A$519,$A240,Data!$GT$1:$GT$519,C$221)</f>
        <v>97</v>
      </c>
      <c r="D240" s="333">
        <f>SUMIFS(INDEX(Diabetes_Full[#All],,MATCH(D$219,Diabetes_Full[#Headers],0)),Data!$A$1:$A$519,$A240,Data!$GT$1:$GT$519,D$221)</f>
        <v>96</v>
      </c>
      <c r="E240" s="333">
        <f>SUMIFS(INDEX(Diabetes_Full[#All],,MATCH(E$219,Diabetes_Full[#Headers],0)),Data!$A$1:$A$519,$A240,Data!$GT$1:$GT$519,E$221)</f>
        <v>0</v>
      </c>
      <c r="F240" s="333">
        <f>SUMIFS(INDEX(Diabetes_Full[#All],,MATCH(F$219,Diabetes_Full[#Headers],0)),Data!$A$1:$A$519,$A240,Data!$GT$1:$GT$519,F$221)</f>
        <v>0</v>
      </c>
      <c r="G240" s="333">
        <f>SUMIFS(INDEX(Diabetes_Full[#All],,MATCH(G$219,Diabetes_Full[#Headers],0)),Data!$A$1:$A$519,$A240,Data!$GT$1:$GT$519,G$221)</f>
        <v>0</v>
      </c>
      <c r="H240" s="333">
        <f>SUMIFS(INDEX(Diabetes_Full[#All],,MATCH(H$219,Diabetes_Full[#Headers],0)),Data!$A$1:$A$519,$A240,Data!$GT$1:$GT$519,H$221)</f>
        <v>0</v>
      </c>
      <c r="I240" s="333">
        <f>SUMIFS(INDEX(Diabetes_Full[#All],,MATCH(I$219,Diabetes_Full[#Headers],0)),Data!$A$1:$A$519,$A240,Data!$GT$1:$GT$519,I$221)</f>
        <v>0</v>
      </c>
      <c r="J240" s="333">
        <f>SUMIFS(INDEX(Diabetes_Full[#All],,MATCH(J$219,Diabetes_Full[#Headers],0)),Data!$A$1:$A$519,$A240,Data!$GT$1:$GT$519,J$221)</f>
        <v>0</v>
      </c>
      <c r="K240" s="333">
        <f>SUMIFS(INDEX(Diabetes_Full[#All],,MATCH(K$219,Diabetes_Full[#Headers],0)),Data!$A$1:$A$519,$A240,Data!$GT$1:$GT$519,K$221)</f>
        <v>0</v>
      </c>
      <c r="L240" s="333">
        <f>SUMIFS(INDEX(Diabetes_Full[#All],,MATCH(L$219,Diabetes_Full[#Headers],0)),Data!$A$1:$A$519,$A240,Data!$GT$1:$GT$519,L$221)</f>
        <v>0</v>
      </c>
      <c r="M240" s="333">
        <f>SUMIFS(INDEX(Diabetes_Full[#All],,MATCH(M$219,Diabetes_Full[#Headers],0)),Data!$A$1:$A$519,$A240,Data!$GT$1:$GT$519,M$221)</f>
        <v>0</v>
      </c>
      <c r="N240" s="333">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27</v>
      </c>
      <c r="D241" s="85">
        <f>SUMIFS(INDEX(Diabetes_Full[#All],,MATCH(D$220,Diabetes_Full[#Headers],0)),Data!$A$1:$A$519,$A241,Data!$GT$1:$GT$519,D$221)</f>
        <v>27</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623">IF(C240,C241/C240,NA())</f>
        <v>0.27835051546391754</v>
      </c>
      <c r="D242" s="96">
        <f t="shared" ref="D242" si="624">IF(D240,D241/D240,NA())</f>
        <v>0.28125</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635">SUMIFS(INDEX($A$221:$N$242,,MATCH(B$249,$A$221:$N$221,0)),$A$221:$A$242,$A250,$B$221:$B$242,$B$247)</f>
        <v>0.23595505617977527</v>
      </c>
      <c r="C250" s="99">
        <f t="shared" si="635"/>
        <v>0.24444444444444444</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4" x14ac:dyDescent="0.3">
      <c r="A251" s="94" t="s">
        <v>138</v>
      </c>
      <c r="B251" s="99">
        <f t="shared" si="635"/>
        <v>0.449438202247191</v>
      </c>
      <c r="C251" s="99">
        <f t="shared" si="635"/>
        <v>0.48314606741573035</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4" x14ac:dyDescent="0.3">
      <c r="A252" s="94" t="s">
        <v>232</v>
      </c>
      <c r="B252" s="99">
        <f t="shared" si="635"/>
        <v>0.14516129032258066</v>
      </c>
      <c r="C252" s="99">
        <f t="shared" si="635"/>
        <v>0.14049586776859505</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4" x14ac:dyDescent="0.3">
      <c r="A253" s="94" t="s">
        <v>133</v>
      </c>
      <c r="B253" s="99">
        <f t="shared" si="635"/>
        <v>0.28855721393034828</v>
      </c>
      <c r="C253" s="99">
        <f t="shared" si="635"/>
        <v>0.3165829145728643</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4" x14ac:dyDescent="0.3">
      <c r="A254" s="94" t="s">
        <v>126</v>
      </c>
      <c r="B254" s="99">
        <f t="shared" si="635"/>
        <v>0.16800000000000001</v>
      </c>
      <c r="C254" s="99">
        <f t="shared" si="635"/>
        <v>0.15079365079365079</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4" x14ac:dyDescent="0.3">
      <c r="A255" s="94" t="s">
        <v>130</v>
      </c>
      <c r="B255" s="99">
        <f t="shared" si="635"/>
        <v>0.2</v>
      </c>
      <c r="C255" s="99">
        <f t="shared" si="635"/>
        <v>0.1891891891891892</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4" x14ac:dyDescent="0.3">
      <c r="A256" s="102" t="s">
        <v>147</v>
      </c>
      <c r="B256" s="99">
        <f t="shared" si="635"/>
        <v>0.27835051546391754</v>
      </c>
      <c r="C256" s="99">
        <f t="shared" si="635"/>
        <v>0.28125</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0.25220889687768755</v>
      </c>
      <c r="C257" s="126">
        <f t="shared" ref="C257:M257" si="636">SUM(C250:C256)/7</f>
        <v>0.2579860191692106</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ageMargins left="0.7" right="0.7" top="0.75" bottom="0.75" header="0.3" footer="0.3"/>
  <pageSetup paperSize="9" orientation="portrait" r:id="rId1"/>
  <tableParts count="3">
    <tablePart r:id="rId2"/>
    <tablePart r:id="rId3"/>
    <tablePart r:id="rId4"/>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I318"/>
  <sheetViews>
    <sheetView showGridLines="0" showRowColHeaders="0" zoomScale="70" zoomScaleNormal="70" workbookViewId="0">
      <pane ySplit="20" topLeftCell="A21" activePane="bottomLeft" state="frozen"/>
      <selection activeCell="GP1" sqref="GP1:GS1"/>
      <selection pane="bottomLeft" activeCell="GP1" sqref="GP1:GS1"/>
    </sheetView>
  </sheetViews>
  <sheetFormatPr defaultColWidth="9.109375" defaultRowHeight="14.4" x14ac:dyDescent="0.3"/>
  <cols>
    <col min="1" max="1" width="7.109375" customWidth="1"/>
    <col min="2" max="2" width="28.5546875" customWidth="1"/>
    <col min="3" max="3" width="42.88671875" customWidth="1"/>
    <col min="4" max="4" width="14.33203125" customWidth="1"/>
    <col min="5" max="5" width="14.33203125" style="55" customWidth="1"/>
    <col min="6" max="6" width="14.33203125" customWidth="1"/>
    <col min="7" max="7" width="14.33203125" style="55" customWidth="1"/>
    <col min="8" max="8" width="14.33203125" customWidth="1"/>
    <col min="9" max="9" width="14.33203125" style="55" customWidth="1"/>
    <col min="10" max="10" width="14.33203125" customWidth="1"/>
    <col min="11" max="11" width="14.33203125" style="55" customWidth="1"/>
    <col min="12" max="12" width="14.33203125" customWidth="1"/>
    <col min="13" max="13" width="14.33203125" style="55" customWidth="1"/>
    <col min="14" max="14" width="14.33203125" customWidth="1"/>
    <col min="15" max="15" width="14.33203125" style="55" customWidth="1"/>
    <col min="16" max="16" width="14.33203125" customWidth="1"/>
    <col min="17" max="17" width="14.33203125" style="55" customWidth="1"/>
    <col min="18" max="18" width="14.33203125" customWidth="1"/>
    <col min="19" max="19" width="14.33203125" style="55" customWidth="1"/>
    <col min="20" max="20" width="14.33203125" customWidth="1"/>
    <col min="21" max="21" width="14.33203125" style="55" customWidth="1"/>
    <col min="22" max="22" width="14.33203125" customWidth="1"/>
    <col min="23" max="23" width="14.33203125" style="10" customWidth="1"/>
    <col min="24" max="24" width="14.33203125" customWidth="1"/>
    <col min="25" max="25" width="14.33203125" style="10" customWidth="1"/>
    <col min="26" max="26" width="14.33203125" customWidth="1"/>
    <col min="27" max="27" width="14.33203125" style="10" customWidth="1"/>
    <col min="28" max="28" width="14.33203125" customWidth="1"/>
    <col min="29" max="29" width="14.33203125" style="10" customWidth="1"/>
    <col min="30" max="30" width="14.33203125" customWidth="1"/>
    <col min="31" max="31" width="14.33203125" style="10" customWidth="1"/>
    <col min="32" max="32" width="14.33203125" customWidth="1"/>
    <col min="33" max="33" width="14.33203125" style="10" customWidth="1"/>
  </cols>
  <sheetData>
    <row r="1" spans="1:33" s="4" customFormat="1" ht="37.5" customHeight="1" x14ac:dyDescent="0.5">
      <c r="A1" s="358" t="s">
        <v>1073</v>
      </c>
      <c r="B1" s="358"/>
      <c r="C1" s="358"/>
      <c r="D1" s="308"/>
      <c r="E1" s="128"/>
      <c r="F1" s="128"/>
      <c r="G1" s="129"/>
      <c r="H1" s="128"/>
      <c r="I1" s="129"/>
      <c r="J1" s="128"/>
      <c r="K1" s="129"/>
      <c r="L1" s="128"/>
      <c r="M1" s="129"/>
      <c r="N1" s="129"/>
      <c r="O1" s="129"/>
      <c r="P1" s="308"/>
      <c r="Q1" s="319"/>
      <c r="R1" s="308"/>
      <c r="S1" s="67"/>
      <c r="U1" s="67"/>
      <c r="W1" s="8"/>
      <c r="Y1" s="8"/>
      <c r="AA1" s="8"/>
      <c r="AC1" s="8"/>
      <c r="AE1" s="8"/>
      <c r="AG1" s="8"/>
    </row>
    <row r="4" spans="1:33" ht="60" customHeight="1" x14ac:dyDescent="0.3">
      <c r="B4" s="391" t="s">
        <v>1063</v>
      </c>
      <c r="C4" s="391"/>
    </row>
    <row r="5" spans="1:33" ht="15" customHeight="1" x14ac:dyDescent="0.3"/>
    <row r="18" spans="3:35" x14ac:dyDescent="0.3">
      <c r="C18" s="390" t="s">
        <v>0</v>
      </c>
      <c r="D18" s="63" t="str">
        <f>RIGHT(D19,22)</f>
        <v>Diabetes Aged &lt; 16</v>
      </c>
      <c r="E18" s="278"/>
      <c r="F18" s="279"/>
      <c r="G18" s="63"/>
      <c r="H18" s="279"/>
      <c r="I18" s="63"/>
      <c r="J18" s="63"/>
      <c r="K18" s="63"/>
      <c r="L18" s="280" t="s">
        <v>1581</v>
      </c>
      <c r="M18" s="64"/>
      <c r="N18" s="281"/>
      <c r="O18" s="64"/>
      <c r="P18" s="64"/>
      <c r="Q18" s="64"/>
      <c r="R18" s="282" t="s">
        <v>1582</v>
      </c>
      <c r="S18" s="65"/>
      <c r="T18" s="283"/>
      <c r="U18" s="65"/>
      <c r="V18" s="284"/>
      <c r="W18" s="285"/>
      <c r="X18" s="284"/>
      <c r="Y18" s="285"/>
      <c r="Z18" s="284"/>
      <c r="AA18" s="285"/>
      <c r="AB18" s="284"/>
      <c r="AC18" s="285"/>
      <c r="AD18" s="286" t="s">
        <v>1583</v>
      </c>
      <c r="AE18" s="285"/>
      <c r="AF18" s="284"/>
      <c r="AG18" s="285"/>
    </row>
    <row r="19" spans="3:35" ht="60" customHeight="1" x14ac:dyDescent="0.3">
      <c r="C19" s="390"/>
      <c r="D19" s="62" t="s">
        <v>1041</v>
      </c>
      <c r="E19" s="274" t="str">
        <f>"% "&amp;D19</f>
        <v>% Diabetes Aged &lt; 16</v>
      </c>
      <c r="F19" s="62" t="str">
        <f>RIGHT(F20,25)</f>
        <v>HbA1c recorded (last 15m)</v>
      </c>
      <c r="G19" s="274" t="str">
        <f>"% "&amp;F19</f>
        <v>% HbA1c recorded (last 15m)</v>
      </c>
      <c r="H19" s="62" t="str">
        <f>RIGHT(H20,25)</f>
        <v>HbA1c &lt;=58mmol (last 15m)</v>
      </c>
      <c r="I19" s="274" t="str">
        <f>"% "&amp;H19</f>
        <v>% HbA1c &lt;=58mmol (last 15m)</v>
      </c>
      <c r="J19" s="62" t="str">
        <f>RIGHT(J20,25)</f>
        <v>HbA1c &gt; 86mmol (last 15m)</v>
      </c>
      <c r="K19" s="274" t="str">
        <f>"% "&amp;J19</f>
        <v>% HbA1c &gt; 86mmol (last 15m)</v>
      </c>
      <c r="L19" s="66" t="str">
        <f>RIGHT(L20,17)</f>
        <v>Diabetes aged &lt;12</v>
      </c>
      <c r="M19" s="275" t="str">
        <f>"% "&amp;L19</f>
        <v>% Diabetes aged &lt;12</v>
      </c>
      <c r="N19" s="66" t="str">
        <f>RIGHT(N20,25)</f>
        <v>HbA1c recorded (last 15m)</v>
      </c>
      <c r="O19" s="275" t="str">
        <f>"% "&amp;N19</f>
        <v>% HbA1c recorded (last 15m)</v>
      </c>
      <c r="P19" s="66" t="str">
        <f>RIGHT(P20,25)</f>
        <v xml:space="preserve"> HbA1c &lt;48mmol (last 15m)</v>
      </c>
      <c r="Q19" s="275" t="str">
        <f>"% "&amp;P19</f>
        <v>%  HbA1c &lt;48mmol (last 15m)</v>
      </c>
      <c r="R19" s="25" t="str">
        <f>RIGHT(R20,19)</f>
        <v>Diabetes aged 16-25</v>
      </c>
      <c r="S19" s="276" t="str">
        <f>"% "&amp;R19</f>
        <v>% Diabetes aged 16-25</v>
      </c>
      <c r="T19" s="25" t="str">
        <f>RIGHT(T20,19)</f>
        <v>recorded (last 15m)</v>
      </c>
      <c r="U19" s="276" t="str">
        <f>"% "&amp;T19</f>
        <v>% recorded (last 15m)</v>
      </c>
      <c r="V19" s="25" t="str">
        <f>RIGHT(V20,25)</f>
        <v>HbA1c &lt;=58mmol (last 15m)</v>
      </c>
      <c r="W19" s="277" t="str">
        <f>"% "&amp;V19</f>
        <v>% HbA1c &lt;=58mmol (last 15m)</v>
      </c>
      <c r="X19" s="25" t="str">
        <f>RIGHT(X20,25)</f>
        <v xml:space="preserve"> HbA1c &gt;86mmol (last 15m)</v>
      </c>
      <c r="Y19" s="277" t="str">
        <f>"% "&amp;X19</f>
        <v>%  HbA1c &gt;86mmol (last 15m)</v>
      </c>
      <c r="Z19" s="25" t="str">
        <f>RIGHT(Z20,27)</f>
        <v>Diabetes aged 16-25: Type 1</v>
      </c>
      <c r="AA19" s="277" t="str">
        <f>"% "&amp;Z19</f>
        <v>% Diabetes aged 16-25: Type 1</v>
      </c>
      <c r="AB19" s="25" t="str">
        <f>RIGHT(AB20,27)</f>
        <v>Diabetes aged 16-25: Type 2</v>
      </c>
      <c r="AC19" s="277" t="str">
        <f>"% "&amp;AB19</f>
        <v>% Diabetes aged 16-25: Type 2</v>
      </c>
      <c r="AD19" s="25" t="str">
        <f>RIGHT(AD20,18)</f>
        <v>Diabetes aged 0-25</v>
      </c>
      <c r="AE19" s="277" t="str">
        <f>"% "&amp;AD19</f>
        <v>% Diabetes aged 0-25</v>
      </c>
      <c r="AF19" s="25" t="str">
        <f>RIGHT(AF20,21)</f>
        <v>Freestyle Libre (12m)</v>
      </c>
      <c r="AG19" s="277" t="str">
        <f>"% "&amp;AF19</f>
        <v>% Freestyle Libre (12m)</v>
      </c>
      <c r="AH19" t="str">
        <f>RIGHT(AH20,19)</f>
        <v/>
      </c>
      <c r="AI19" t="str">
        <f>RIGHT(AI20,19)</f>
        <v/>
      </c>
    </row>
    <row r="20" spans="3:35" ht="33" hidden="1" customHeight="1" x14ac:dyDescent="0.3">
      <c r="C20" s="1" t="s">
        <v>285</v>
      </c>
      <c r="D20" s="287" t="s">
        <v>555</v>
      </c>
      <c r="E20" s="288" t="s">
        <v>556</v>
      </c>
      <c r="F20" s="278" t="s">
        <v>1061</v>
      </c>
      <c r="G20" s="288" t="s">
        <v>557</v>
      </c>
      <c r="H20" s="278" t="s">
        <v>1062</v>
      </c>
      <c r="I20" s="288" t="s">
        <v>558</v>
      </c>
      <c r="J20" s="278" t="s">
        <v>1563</v>
      </c>
      <c r="K20" s="288" t="s">
        <v>559</v>
      </c>
      <c r="L20" s="289" t="s">
        <v>1564</v>
      </c>
      <c r="M20" s="290" t="s">
        <v>560</v>
      </c>
      <c r="N20" s="289" t="s">
        <v>1565</v>
      </c>
      <c r="O20" s="290" t="s">
        <v>561</v>
      </c>
      <c r="P20" s="289" t="s">
        <v>1566</v>
      </c>
      <c r="Q20" s="290" t="s">
        <v>562</v>
      </c>
      <c r="R20" s="284" t="s">
        <v>1567</v>
      </c>
      <c r="S20" s="291" t="s">
        <v>563</v>
      </c>
      <c r="T20" s="284" t="s">
        <v>1568</v>
      </c>
      <c r="U20" s="291" t="s">
        <v>564</v>
      </c>
      <c r="V20" s="284" t="s">
        <v>1569</v>
      </c>
      <c r="W20" s="284" t="s">
        <v>1575</v>
      </c>
      <c r="X20" s="284" t="s">
        <v>1571</v>
      </c>
      <c r="Y20" s="284" t="s">
        <v>1576</v>
      </c>
      <c r="Z20" s="284" t="s">
        <v>1570</v>
      </c>
      <c r="AA20" s="284" t="s">
        <v>1577</v>
      </c>
      <c r="AB20" s="284" t="s">
        <v>1572</v>
      </c>
      <c r="AC20" s="284" t="s">
        <v>1578</v>
      </c>
      <c r="AD20" s="284" t="s">
        <v>1573</v>
      </c>
      <c r="AE20" s="284" t="s">
        <v>1579</v>
      </c>
      <c r="AF20" s="284" t="s">
        <v>1574</v>
      </c>
      <c r="AG20" s="284" t="s">
        <v>1580</v>
      </c>
    </row>
    <row r="21" spans="3:35" x14ac:dyDescent="0.3">
      <c r="C21" s="140" t="s">
        <v>116</v>
      </c>
      <c r="D21" s="292">
        <v>90</v>
      </c>
      <c r="E21" s="288">
        <v>5.8008378988076053E-3</v>
      </c>
      <c r="F21" s="293">
        <v>22</v>
      </c>
      <c r="G21" s="288">
        <v>0.24444444444444444</v>
      </c>
      <c r="H21" s="293">
        <v>7</v>
      </c>
      <c r="I21" s="288">
        <v>0.31818181818181818</v>
      </c>
      <c r="J21" s="293">
        <v>3</v>
      </c>
      <c r="K21" s="288">
        <v>0.13636363636363635</v>
      </c>
      <c r="L21" s="294">
        <v>45</v>
      </c>
      <c r="M21" s="290">
        <v>2.9004189494038026E-3</v>
      </c>
      <c r="N21" s="294">
        <v>6</v>
      </c>
      <c r="O21" s="290">
        <v>0.13333333333333333</v>
      </c>
      <c r="P21" s="294">
        <v>1</v>
      </c>
      <c r="Q21" s="295">
        <v>0.16666666666666666</v>
      </c>
      <c r="R21" s="296">
        <v>150</v>
      </c>
      <c r="S21" s="291">
        <v>9.6680631646793424E-3</v>
      </c>
      <c r="T21" s="296">
        <v>94</v>
      </c>
      <c r="U21" s="291">
        <v>0.62666666666666671</v>
      </c>
      <c r="V21" s="296">
        <v>41</v>
      </c>
      <c r="W21" s="325">
        <v>0.43617021276595747</v>
      </c>
      <c r="X21" s="296">
        <v>21</v>
      </c>
      <c r="Y21" s="325">
        <v>0.22340425531914893</v>
      </c>
      <c r="Z21" s="296">
        <v>83</v>
      </c>
      <c r="AA21" s="325">
        <v>5.3496616177892359E-3</v>
      </c>
      <c r="AB21" s="296">
        <v>56</v>
      </c>
      <c r="AC21" s="325">
        <v>0.37333333333333335</v>
      </c>
      <c r="AD21" s="296">
        <v>240</v>
      </c>
      <c r="AE21" s="325">
        <v>1.5468901063486949E-2</v>
      </c>
      <c r="AF21" s="296">
        <v>82</v>
      </c>
      <c r="AG21" s="325">
        <v>0.34166666666666667</v>
      </c>
    </row>
    <row r="22" spans="3:35" x14ac:dyDescent="0.3">
      <c r="C22" s="2" t="s">
        <v>138</v>
      </c>
      <c r="D22" s="293">
        <v>89</v>
      </c>
      <c r="E22" s="288">
        <v>5.4351145038167943E-3</v>
      </c>
      <c r="F22" s="293">
        <v>43</v>
      </c>
      <c r="G22" s="288">
        <v>0.48314606741573035</v>
      </c>
      <c r="H22" s="293">
        <v>23</v>
      </c>
      <c r="I22" s="288">
        <v>0.53488372093023251</v>
      </c>
      <c r="J22" s="293">
        <v>5</v>
      </c>
      <c r="K22" s="288">
        <v>0.11627906976744186</v>
      </c>
      <c r="L22" s="294">
        <v>33</v>
      </c>
      <c r="M22" s="290">
        <v>2.015267175572519E-3</v>
      </c>
      <c r="N22" s="294">
        <v>13</v>
      </c>
      <c r="O22" s="290">
        <v>0.39393939393939392</v>
      </c>
      <c r="P22" s="294">
        <v>1</v>
      </c>
      <c r="Q22" s="290">
        <v>7.6923076923076927E-2</v>
      </c>
      <c r="R22" s="296">
        <v>207</v>
      </c>
      <c r="S22" s="291">
        <v>1.2641221374045802E-2</v>
      </c>
      <c r="T22" s="296">
        <v>135</v>
      </c>
      <c r="U22" s="291">
        <v>0.65217391304347827</v>
      </c>
      <c r="V22" s="296">
        <v>54</v>
      </c>
      <c r="W22" s="325">
        <v>0.4</v>
      </c>
      <c r="X22" s="296">
        <v>31</v>
      </c>
      <c r="Y22" s="325">
        <v>0.22962962962962963</v>
      </c>
      <c r="Z22" s="296">
        <v>160</v>
      </c>
      <c r="AA22" s="325">
        <v>9.770992366412214E-3</v>
      </c>
      <c r="AB22" s="296">
        <v>44</v>
      </c>
      <c r="AC22" s="325">
        <v>0.21256038647342995</v>
      </c>
      <c r="AD22" s="296">
        <v>296</v>
      </c>
      <c r="AE22" s="325">
        <v>1.8076335877862594E-2</v>
      </c>
      <c r="AF22" s="296">
        <v>122</v>
      </c>
      <c r="AG22" s="325">
        <v>0.41216216216216217</v>
      </c>
    </row>
    <row r="23" spans="3:35" x14ac:dyDescent="0.3">
      <c r="C23" s="2" t="s">
        <v>232</v>
      </c>
      <c r="D23" s="293">
        <v>121</v>
      </c>
      <c r="E23" s="288">
        <v>6.8322981366459624E-3</v>
      </c>
      <c r="F23" s="293">
        <v>17</v>
      </c>
      <c r="G23" s="288">
        <v>0.14049586776859505</v>
      </c>
      <c r="H23" s="293">
        <v>6</v>
      </c>
      <c r="I23" s="288">
        <v>0.35294117647058826</v>
      </c>
      <c r="J23" s="293">
        <v>3</v>
      </c>
      <c r="K23" s="288">
        <v>0.17647058823529413</v>
      </c>
      <c r="L23" s="294">
        <v>58</v>
      </c>
      <c r="M23" s="290">
        <v>3.2749858836815357E-3</v>
      </c>
      <c r="N23" s="294">
        <v>3</v>
      </c>
      <c r="O23" s="290">
        <v>5.1724137931034482E-2</v>
      </c>
      <c r="P23" s="294">
        <v>1</v>
      </c>
      <c r="Q23" s="290">
        <v>0.33333333333333331</v>
      </c>
      <c r="R23" s="296">
        <v>200</v>
      </c>
      <c r="S23" s="291">
        <v>1.129305477131564E-2</v>
      </c>
      <c r="T23" s="296">
        <v>121</v>
      </c>
      <c r="U23" s="291">
        <v>0.60499999999999998</v>
      </c>
      <c r="V23" s="296">
        <v>43</v>
      </c>
      <c r="W23" s="325">
        <v>0.35537190082644626</v>
      </c>
      <c r="X23" s="296">
        <v>29</v>
      </c>
      <c r="Y23" s="325">
        <v>0.23966942148760331</v>
      </c>
      <c r="Z23" s="296">
        <v>163</v>
      </c>
      <c r="AA23" s="325">
        <v>9.2038396386222472E-3</v>
      </c>
      <c r="AB23" s="296">
        <v>29</v>
      </c>
      <c r="AC23" s="325">
        <v>0.14499999999999999</v>
      </c>
      <c r="AD23" s="296">
        <v>321</v>
      </c>
      <c r="AE23" s="325">
        <v>1.8125352907961603E-2</v>
      </c>
      <c r="AF23" s="296">
        <v>142</v>
      </c>
      <c r="AG23" s="325">
        <v>0.44236760124610591</v>
      </c>
    </row>
    <row r="24" spans="3:35" x14ac:dyDescent="0.3">
      <c r="C24" s="2" t="s">
        <v>133</v>
      </c>
      <c r="D24" s="293">
        <v>199</v>
      </c>
      <c r="E24" s="288">
        <v>6.2570745818136082E-3</v>
      </c>
      <c r="F24" s="293">
        <v>63</v>
      </c>
      <c r="G24" s="288">
        <v>0.3165829145728643</v>
      </c>
      <c r="H24" s="293">
        <v>29</v>
      </c>
      <c r="I24" s="288">
        <v>0.46031746031746029</v>
      </c>
      <c r="J24" s="293">
        <v>14</v>
      </c>
      <c r="K24" s="288">
        <v>0.22222222222222221</v>
      </c>
      <c r="L24" s="294">
        <v>94</v>
      </c>
      <c r="M24" s="290">
        <v>2.9556030687963777E-3</v>
      </c>
      <c r="N24" s="294">
        <v>28</v>
      </c>
      <c r="O24" s="290">
        <v>0.2978723404255319</v>
      </c>
      <c r="P24" s="294">
        <v>4</v>
      </c>
      <c r="Q24" s="290">
        <v>0.14285714285714285</v>
      </c>
      <c r="R24" s="296">
        <v>304</v>
      </c>
      <c r="S24" s="291">
        <v>9.5585460948308387E-3</v>
      </c>
      <c r="T24" s="296">
        <v>188</v>
      </c>
      <c r="U24" s="291">
        <v>0.61842105263157898</v>
      </c>
      <c r="V24" s="296">
        <v>82</v>
      </c>
      <c r="W24" s="325">
        <v>0.43617021276595747</v>
      </c>
      <c r="X24" s="296">
        <v>49</v>
      </c>
      <c r="Y24" s="325">
        <v>0.26063829787234044</v>
      </c>
      <c r="Z24" s="296">
        <v>173</v>
      </c>
      <c r="AA24" s="325">
        <v>5.4395673500188656E-3</v>
      </c>
      <c r="AB24" s="296">
        <v>103</v>
      </c>
      <c r="AC24" s="325">
        <v>0.33881578947368424</v>
      </c>
      <c r="AD24" s="296">
        <v>503</v>
      </c>
      <c r="AE24" s="325">
        <v>1.5815620676644448E-2</v>
      </c>
      <c r="AF24" s="296">
        <v>168</v>
      </c>
      <c r="AG24" s="325">
        <v>0.33399602385685884</v>
      </c>
    </row>
    <row r="25" spans="3:35" x14ac:dyDescent="0.3">
      <c r="C25" s="2" t="s">
        <v>126</v>
      </c>
      <c r="D25" s="293">
        <v>126</v>
      </c>
      <c r="E25" s="288">
        <v>5.6613946800862687E-3</v>
      </c>
      <c r="F25" s="293">
        <v>19</v>
      </c>
      <c r="G25" s="288">
        <v>0.15079365079365079</v>
      </c>
      <c r="H25" s="293">
        <v>9</v>
      </c>
      <c r="I25" s="288">
        <v>0.47368421052631576</v>
      </c>
      <c r="J25" s="293">
        <v>1</v>
      </c>
      <c r="K25" s="288">
        <v>5.2631578947368418E-2</v>
      </c>
      <c r="L25" s="294">
        <v>62</v>
      </c>
      <c r="M25" s="290">
        <v>2.7857656362329261E-3</v>
      </c>
      <c r="N25" s="294">
        <v>7</v>
      </c>
      <c r="O25" s="290">
        <v>0.11290322580645161</v>
      </c>
      <c r="P25" s="294">
        <v>3</v>
      </c>
      <c r="Q25" s="290">
        <v>0.42857142857142855</v>
      </c>
      <c r="R25" s="296">
        <v>218</v>
      </c>
      <c r="S25" s="291">
        <v>9.7951114306254489E-3</v>
      </c>
      <c r="T25" s="296">
        <v>127</v>
      </c>
      <c r="U25" s="291">
        <v>0.58256880733944949</v>
      </c>
      <c r="V25" s="296">
        <v>55</v>
      </c>
      <c r="W25" s="325">
        <v>0.43307086614173229</v>
      </c>
      <c r="X25" s="296">
        <v>30</v>
      </c>
      <c r="Y25" s="325">
        <v>0.23622047244094488</v>
      </c>
      <c r="Z25" s="296">
        <v>142</v>
      </c>
      <c r="AA25" s="325">
        <v>6.3803019410496042E-3</v>
      </c>
      <c r="AB25" s="296">
        <v>67</v>
      </c>
      <c r="AC25" s="325">
        <v>0.30733944954128439</v>
      </c>
      <c r="AD25" s="296">
        <v>344</v>
      </c>
      <c r="AE25" s="325">
        <v>1.5456506110711718E-2</v>
      </c>
      <c r="AF25" s="296">
        <v>114</v>
      </c>
      <c r="AG25" s="325">
        <v>0.33139534883720928</v>
      </c>
    </row>
    <row r="26" spans="3:35" x14ac:dyDescent="0.3">
      <c r="C26" s="2" t="s">
        <v>130</v>
      </c>
      <c r="D26" s="293">
        <v>74</v>
      </c>
      <c r="E26" s="288">
        <v>3.4853051996985682E-3</v>
      </c>
      <c r="F26" s="293">
        <v>14</v>
      </c>
      <c r="G26" s="288">
        <v>0.1891891891891892</v>
      </c>
      <c r="H26" s="293">
        <v>6</v>
      </c>
      <c r="I26" s="288">
        <v>0.42857142857142855</v>
      </c>
      <c r="J26" s="293">
        <v>2</v>
      </c>
      <c r="K26" s="288">
        <v>0.14285714285714285</v>
      </c>
      <c r="L26" s="294">
        <v>40</v>
      </c>
      <c r="M26" s="290">
        <v>1.8839487565938207E-3</v>
      </c>
      <c r="N26" s="294">
        <v>5</v>
      </c>
      <c r="O26" s="290">
        <v>0.125</v>
      </c>
      <c r="P26" s="294">
        <v>0</v>
      </c>
      <c r="Q26" s="290">
        <v>0</v>
      </c>
      <c r="R26" s="296">
        <v>326</v>
      </c>
      <c r="S26" s="291">
        <v>1.5354182366239639E-2</v>
      </c>
      <c r="T26" s="296">
        <v>205</v>
      </c>
      <c r="U26" s="291">
        <v>0.62883435582822089</v>
      </c>
      <c r="V26" s="296">
        <v>95</v>
      </c>
      <c r="W26" s="325">
        <v>0.46341463414634149</v>
      </c>
      <c r="X26" s="296">
        <v>38</v>
      </c>
      <c r="Y26" s="325">
        <v>0.18536585365853658</v>
      </c>
      <c r="Z26" s="296">
        <v>177</v>
      </c>
      <c r="AA26" s="325">
        <v>8.3364732479276563E-3</v>
      </c>
      <c r="AB26" s="296">
        <v>138</v>
      </c>
      <c r="AC26" s="325">
        <v>0.42331288343558282</v>
      </c>
      <c r="AD26" s="296">
        <v>400</v>
      </c>
      <c r="AE26" s="325">
        <v>1.8839487565938208E-2</v>
      </c>
      <c r="AF26" s="296">
        <v>129</v>
      </c>
      <c r="AG26" s="325">
        <v>0.32250000000000001</v>
      </c>
    </row>
    <row r="27" spans="3:35" x14ac:dyDescent="0.3">
      <c r="C27" s="2" t="s">
        <v>147</v>
      </c>
      <c r="D27" s="293">
        <v>96</v>
      </c>
      <c r="E27" s="288">
        <v>6.2309339910430325E-3</v>
      </c>
      <c r="F27" s="293">
        <v>27</v>
      </c>
      <c r="G27" s="288">
        <v>0.28125</v>
      </c>
      <c r="H27" s="293">
        <v>11</v>
      </c>
      <c r="I27" s="288">
        <v>0.40740740740740738</v>
      </c>
      <c r="J27" s="293">
        <v>3</v>
      </c>
      <c r="K27" s="288">
        <v>0.1111111111111111</v>
      </c>
      <c r="L27" s="294">
        <v>44</v>
      </c>
      <c r="M27" s="290">
        <v>2.8558447458947233E-3</v>
      </c>
      <c r="N27" s="294">
        <v>9</v>
      </c>
      <c r="O27" s="290">
        <v>0.20454545454545456</v>
      </c>
      <c r="P27" s="294">
        <v>1</v>
      </c>
      <c r="Q27" s="290">
        <v>0.1111111111111111</v>
      </c>
      <c r="R27" s="296">
        <v>172</v>
      </c>
      <c r="S27" s="291">
        <v>1.1163756733952099E-2</v>
      </c>
      <c r="T27" s="296">
        <v>98</v>
      </c>
      <c r="U27" s="291">
        <v>0.56976744186046513</v>
      </c>
      <c r="V27" s="296">
        <v>35</v>
      </c>
      <c r="W27" s="325">
        <v>0.35714285714285715</v>
      </c>
      <c r="X27" s="296">
        <v>30</v>
      </c>
      <c r="Y27" s="325">
        <v>0.30612244897959184</v>
      </c>
      <c r="Z27" s="296">
        <v>120</v>
      </c>
      <c r="AA27" s="325">
        <v>7.7886674888037908E-3</v>
      </c>
      <c r="AB27" s="296">
        <v>43</v>
      </c>
      <c r="AC27" s="325">
        <v>0.25</v>
      </c>
      <c r="AD27" s="296">
        <v>268</v>
      </c>
      <c r="AE27" s="325">
        <v>1.7394690724995131E-2</v>
      </c>
      <c r="AF27" s="296">
        <v>98</v>
      </c>
      <c r="AG27" s="325">
        <v>0.36567164179104478</v>
      </c>
    </row>
    <row r="28" spans="3:35" x14ac:dyDescent="0.3">
      <c r="C28" s="2" t="s">
        <v>1027</v>
      </c>
      <c r="D28" s="297">
        <v>795</v>
      </c>
      <c r="E28" s="298">
        <v>5.6664694687773966E-3</v>
      </c>
      <c r="F28" s="297">
        <v>205</v>
      </c>
      <c r="G28" s="298">
        <v>0.25786163522012578</v>
      </c>
      <c r="H28" s="297">
        <v>91</v>
      </c>
      <c r="I28" s="298">
        <v>0.44390243902439025</v>
      </c>
      <c r="J28" s="297">
        <v>31</v>
      </c>
      <c r="K28" s="298">
        <v>0.15121951219512195</v>
      </c>
      <c r="L28" s="297">
        <v>376</v>
      </c>
      <c r="M28" s="298">
        <v>2.6799905915223915E-3</v>
      </c>
      <c r="N28" s="297">
        <v>71</v>
      </c>
      <c r="O28" s="298">
        <v>0.18882978723404256</v>
      </c>
      <c r="P28" s="297">
        <v>11</v>
      </c>
      <c r="Q28" s="298">
        <v>0.15492957746478872</v>
      </c>
      <c r="R28" s="297">
        <v>1577</v>
      </c>
      <c r="S28" s="298">
        <v>1.1240279688379817E-2</v>
      </c>
      <c r="T28" s="297">
        <v>968</v>
      </c>
      <c r="U28" s="298">
        <v>0.61382371591629681</v>
      </c>
      <c r="V28" s="297">
        <v>405</v>
      </c>
      <c r="W28" s="326">
        <v>0.41838842975206614</v>
      </c>
      <c r="X28" s="297">
        <v>228</v>
      </c>
      <c r="Y28" s="326">
        <v>0.23553719008264462</v>
      </c>
      <c r="Z28" s="297">
        <v>1018</v>
      </c>
      <c r="AA28" s="326">
        <v>7.2559319738558364E-3</v>
      </c>
      <c r="AB28" s="297">
        <v>480</v>
      </c>
      <c r="AC28" s="326">
        <v>0.30437539632213062</v>
      </c>
      <c r="AD28" s="297">
        <v>2372</v>
      </c>
      <c r="AE28" s="326">
        <v>1.6906749157157213E-2</v>
      </c>
      <c r="AF28" s="297">
        <v>855</v>
      </c>
      <c r="AG28" s="326">
        <v>0.36045531197301856</v>
      </c>
    </row>
    <row r="29" spans="3:35" x14ac:dyDescent="0.3">
      <c r="E29"/>
      <c r="G29"/>
      <c r="I29"/>
      <c r="K29"/>
      <c r="M29"/>
      <c r="O29"/>
      <c r="Q29"/>
      <c r="S29"/>
      <c r="U29"/>
    </row>
    <row r="30" spans="3:35" x14ac:dyDescent="0.3">
      <c r="E30"/>
      <c r="G30"/>
      <c r="I30"/>
      <c r="K30"/>
      <c r="M30"/>
      <c r="O30"/>
      <c r="Q30"/>
      <c r="S30"/>
      <c r="U30"/>
    </row>
    <row r="31" spans="3:35" x14ac:dyDescent="0.3">
      <c r="E31"/>
      <c r="G31"/>
      <c r="I31"/>
      <c r="K31"/>
      <c r="M31"/>
      <c r="O31"/>
      <c r="Q31"/>
      <c r="S31"/>
      <c r="U31"/>
    </row>
    <row r="32" spans="3:35" x14ac:dyDescent="0.3">
      <c r="E32"/>
      <c r="G32"/>
      <c r="I32"/>
      <c r="K32"/>
      <c r="M32"/>
      <c r="O32"/>
      <c r="Q32"/>
      <c r="S32"/>
      <c r="U32"/>
    </row>
    <row r="33" spans="23:33" customFormat="1" x14ac:dyDescent="0.3">
      <c r="W33" s="10"/>
      <c r="Y33" s="10"/>
      <c r="AA33" s="10"/>
      <c r="AC33" s="10"/>
      <c r="AE33" s="10"/>
      <c r="AG33" s="10"/>
    </row>
    <row r="34" spans="23:33" customFormat="1" x14ac:dyDescent="0.3">
      <c r="W34" s="10"/>
      <c r="Y34" s="10"/>
      <c r="AA34" s="10"/>
      <c r="AC34" s="10"/>
      <c r="AE34" s="10"/>
      <c r="AG34" s="10"/>
    </row>
    <row r="35" spans="23:33" customFormat="1" x14ac:dyDescent="0.3">
      <c r="W35" s="10"/>
      <c r="Y35" s="10"/>
      <c r="AA35" s="10"/>
      <c r="AC35" s="10"/>
      <c r="AE35" s="10"/>
      <c r="AG35" s="10"/>
    </row>
    <row r="36" spans="23:33" customFormat="1" x14ac:dyDescent="0.3">
      <c r="W36" s="10"/>
      <c r="Y36" s="10"/>
      <c r="AA36" s="10"/>
      <c r="AC36" s="10"/>
      <c r="AE36" s="10"/>
      <c r="AG36" s="10"/>
    </row>
    <row r="37" spans="23:33" customFormat="1" x14ac:dyDescent="0.3">
      <c r="W37" s="10"/>
      <c r="Y37" s="10"/>
      <c r="AA37" s="10"/>
      <c r="AC37" s="10"/>
      <c r="AE37" s="10"/>
      <c r="AG37" s="10"/>
    </row>
    <row r="38" spans="23:33" customFormat="1" x14ac:dyDescent="0.3">
      <c r="W38" s="10"/>
      <c r="Y38" s="10"/>
      <c r="AA38" s="10"/>
      <c r="AC38" s="10"/>
      <c r="AE38" s="10"/>
      <c r="AG38" s="10"/>
    </row>
    <row r="39" spans="23:33" customFormat="1" x14ac:dyDescent="0.3">
      <c r="W39" s="10"/>
      <c r="Y39" s="10"/>
      <c r="AA39" s="10"/>
      <c r="AC39" s="10"/>
      <c r="AE39" s="10"/>
      <c r="AG39" s="10"/>
    </row>
    <row r="40" spans="23:33" customFormat="1" x14ac:dyDescent="0.3">
      <c r="W40" s="10"/>
      <c r="Y40" s="10"/>
      <c r="AA40" s="10"/>
      <c r="AC40" s="10"/>
      <c r="AE40" s="10"/>
      <c r="AG40" s="10"/>
    </row>
    <row r="41" spans="23:33" customFormat="1" x14ac:dyDescent="0.3">
      <c r="W41" s="10"/>
      <c r="Y41" s="10"/>
      <c r="AA41" s="10"/>
      <c r="AC41" s="10"/>
      <c r="AE41" s="10"/>
      <c r="AG41" s="10"/>
    </row>
    <row r="42" spans="23:33" customFormat="1" x14ac:dyDescent="0.3">
      <c r="W42" s="10"/>
      <c r="Y42" s="10"/>
      <c r="AA42" s="10"/>
      <c r="AC42" s="10"/>
      <c r="AE42" s="10"/>
      <c r="AG42" s="10"/>
    </row>
    <row r="43" spans="23:33" customFormat="1" x14ac:dyDescent="0.3">
      <c r="W43" s="10"/>
      <c r="Y43" s="10"/>
      <c r="AA43" s="10"/>
      <c r="AC43" s="10"/>
      <c r="AE43" s="10"/>
      <c r="AG43" s="10"/>
    </row>
    <row r="44" spans="23:33" customFormat="1" x14ac:dyDescent="0.3">
      <c r="W44" s="10"/>
      <c r="Y44" s="10"/>
      <c r="AA44" s="10"/>
      <c r="AC44" s="10"/>
      <c r="AE44" s="10"/>
      <c r="AG44" s="10"/>
    </row>
    <row r="45" spans="23:33" customFormat="1" x14ac:dyDescent="0.3">
      <c r="W45" s="10"/>
      <c r="Y45" s="10"/>
      <c r="AA45" s="10"/>
      <c r="AC45" s="10"/>
      <c r="AE45" s="10"/>
      <c r="AG45" s="10"/>
    </row>
    <row r="46" spans="23:33" customFormat="1" x14ac:dyDescent="0.3">
      <c r="W46" s="10"/>
      <c r="Y46" s="10"/>
      <c r="AA46" s="10"/>
      <c r="AC46" s="10"/>
      <c r="AE46" s="10"/>
      <c r="AG46" s="10"/>
    </row>
    <row r="47" spans="23:33" customFormat="1" x14ac:dyDescent="0.3">
      <c r="W47" s="10"/>
      <c r="Y47" s="10"/>
      <c r="AA47" s="10"/>
      <c r="AC47" s="10"/>
      <c r="AE47" s="10"/>
      <c r="AG47" s="10"/>
    </row>
    <row r="48" spans="23:33" customFormat="1" x14ac:dyDescent="0.3">
      <c r="W48" s="10"/>
      <c r="Y48" s="10"/>
      <c r="AA48" s="10"/>
      <c r="AC48" s="10"/>
      <c r="AE48" s="10"/>
      <c r="AG48" s="10"/>
    </row>
    <row r="49" spans="23:33" customFormat="1" x14ac:dyDescent="0.3">
      <c r="W49" s="10"/>
      <c r="Y49" s="10"/>
      <c r="AA49" s="10"/>
      <c r="AC49" s="10"/>
      <c r="AE49" s="10"/>
      <c r="AG49" s="10"/>
    </row>
    <row r="50" spans="23:33" customFormat="1" x14ac:dyDescent="0.3">
      <c r="W50" s="10"/>
      <c r="Y50" s="10"/>
      <c r="AA50" s="10"/>
      <c r="AC50" s="10"/>
      <c r="AE50" s="10"/>
      <c r="AG50" s="10"/>
    </row>
    <row r="51" spans="23:33" customFormat="1" x14ac:dyDescent="0.3">
      <c r="W51" s="10"/>
      <c r="Y51" s="10"/>
      <c r="AA51" s="10"/>
      <c r="AC51" s="10"/>
      <c r="AE51" s="10"/>
      <c r="AG51" s="10"/>
    </row>
    <row r="52" spans="23:33" customFormat="1" x14ac:dyDescent="0.3">
      <c r="W52" s="10"/>
      <c r="Y52" s="10"/>
      <c r="AA52" s="10"/>
      <c r="AC52" s="10"/>
      <c r="AE52" s="10"/>
      <c r="AG52" s="10"/>
    </row>
    <row r="53" spans="23:33" customFormat="1" x14ac:dyDescent="0.3">
      <c r="W53" s="10"/>
      <c r="Y53" s="10"/>
      <c r="AA53" s="10"/>
      <c r="AC53" s="10"/>
      <c r="AE53" s="10"/>
      <c r="AG53" s="10"/>
    </row>
    <row r="54" spans="23:33" customFormat="1" x14ac:dyDescent="0.3">
      <c r="W54" s="10"/>
      <c r="Y54" s="10"/>
      <c r="AA54" s="10"/>
      <c r="AC54" s="10"/>
      <c r="AE54" s="10"/>
      <c r="AG54" s="10"/>
    </row>
    <row r="55" spans="23:33" customFormat="1" x14ac:dyDescent="0.3">
      <c r="W55" s="10"/>
      <c r="Y55" s="10"/>
      <c r="AA55" s="10"/>
      <c r="AC55" s="10"/>
      <c r="AE55" s="10"/>
      <c r="AG55" s="10"/>
    </row>
    <row r="56" spans="23:33" customFormat="1" x14ac:dyDescent="0.3">
      <c r="W56" s="10"/>
      <c r="Y56" s="10"/>
      <c r="AA56" s="10"/>
      <c r="AC56" s="10"/>
      <c r="AE56" s="10"/>
      <c r="AG56" s="10"/>
    </row>
    <row r="57" spans="23:33" customFormat="1" x14ac:dyDescent="0.3">
      <c r="W57" s="10"/>
      <c r="Y57" s="10"/>
      <c r="AA57" s="10"/>
      <c r="AC57" s="10"/>
      <c r="AE57" s="10"/>
      <c r="AG57" s="10"/>
    </row>
    <row r="58" spans="23:33" customFormat="1" x14ac:dyDescent="0.3">
      <c r="W58" s="10"/>
      <c r="Y58" s="10"/>
      <c r="AA58" s="10"/>
      <c r="AC58" s="10"/>
      <c r="AE58" s="10"/>
      <c r="AG58" s="10"/>
    </row>
    <row r="59" spans="23:33" customFormat="1" x14ac:dyDescent="0.3">
      <c r="W59" s="10"/>
      <c r="Y59" s="10"/>
      <c r="AA59" s="10"/>
      <c r="AC59" s="10"/>
      <c r="AE59" s="10"/>
      <c r="AG59" s="10"/>
    </row>
    <row r="60" spans="23:33" customFormat="1" x14ac:dyDescent="0.3">
      <c r="W60" s="10"/>
      <c r="Y60" s="10"/>
      <c r="AA60" s="10"/>
      <c r="AC60" s="10"/>
      <c r="AE60" s="10"/>
      <c r="AG60" s="10"/>
    </row>
    <row r="61" spans="23:33" customFormat="1" x14ac:dyDescent="0.3">
      <c r="W61" s="10"/>
      <c r="Y61" s="10"/>
      <c r="AA61" s="10"/>
      <c r="AC61" s="10"/>
      <c r="AE61" s="10"/>
      <c r="AG61" s="10"/>
    </row>
    <row r="62" spans="23:33" customFormat="1" x14ac:dyDescent="0.3">
      <c r="W62" s="10"/>
      <c r="Y62" s="10"/>
      <c r="AA62" s="10"/>
      <c r="AC62" s="10"/>
      <c r="AE62" s="10"/>
      <c r="AG62" s="10"/>
    </row>
    <row r="63" spans="23:33" customFormat="1" x14ac:dyDescent="0.3">
      <c r="W63" s="10"/>
      <c r="Y63" s="10"/>
      <c r="AA63" s="10"/>
      <c r="AC63" s="10"/>
      <c r="AE63" s="10"/>
      <c r="AG63" s="10"/>
    </row>
    <row r="64" spans="23:33" customFormat="1" x14ac:dyDescent="0.3">
      <c r="W64" s="10"/>
      <c r="Y64" s="10"/>
      <c r="AA64" s="10"/>
      <c r="AC64" s="10"/>
      <c r="AE64" s="10"/>
      <c r="AG64" s="10"/>
    </row>
    <row r="65" spans="23:33" customFormat="1" x14ac:dyDescent="0.3">
      <c r="W65" s="10"/>
      <c r="Y65" s="10"/>
      <c r="AA65" s="10"/>
      <c r="AC65" s="10"/>
      <c r="AE65" s="10"/>
      <c r="AG65" s="10"/>
    </row>
    <row r="66" spans="23:33" customFormat="1" x14ac:dyDescent="0.3">
      <c r="W66" s="10"/>
      <c r="Y66" s="10"/>
      <c r="AA66" s="10"/>
      <c r="AC66" s="10"/>
      <c r="AE66" s="10"/>
      <c r="AG66" s="10"/>
    </row>
    <row r="67" spans="23:33" customFormat="1" x14ac:dyDescent="0.3">
      <c r="W67" s="10"/>
      <c r="Y67" s="10"/>
      <c r="AA67" s="10"/>
      <c r="AC67" s="10"/>
      <c r="AE67" s="10"/>
      <c r="AG67" s="10"/>
    </row>
    <row r="68" spans="23:33" customFormat="1" x14ac:dyDescent="0.3">
      <c r="W68" s="10"/>
      <c r="Y68" s="10"/>
      <c r="AA68" s="10"/>
      <c r="AC68" s="10"/>
      <c r="AE68" s="10"/>
      <c r="AG68" s="10"/>
    </row>
    <row r="69" spans="23:33" customFormat="1" x14ac:dyDescent="0.3">
      <c r="W69" s="10"/>
      <c r="Y69" s="10"/>
      <c r="AA69" s="10"/>
      <c r="AC69" s="10"/>
      <c r="AE69" s="10"/>
      <c r="AG69" s="10"/>
    </row>
    <row r="70" spans="23:33" customFormat="1" x14ac:dyDescent="0.3">
      <c r="W70" s="10"/>
      <c r="Y70" s="10"/>
      <c r="AA70" s="10"/>
      <c r="AC70" s="10"/>
      <c r="AE70" s="10"/>
      <c r="AG70" s="10"/>
    </row>
    <row r="71" spans="23:33" customFormat="1" x14ac:dyDescent="0.3">
      <c r="W71" s="10"/>
      <c r="Y71" s="10"/>
      <c r="AA71" s="10"/>
      <c r="AC71" s="10"/>
      <c r="AE71" s="10"/>
      <c r="AG71" s="10"/>
    </row>
    <row r="72" spans="23:33" customFormat="1" x14ac:dyDescent="0.3">
      <c r="W72" s="10"/>
      <c r="Y72" s="10"/>
      <c r="AA72" s="10"/>
      <c r="AC72" s="10"/>
      <c r="AE72" s="10"/>
      <c r="AG72" s="10"/>
    </row>
    <row r="73" spans="23:33" customFormat="1" x14ac:dyDescent="0.3">
      <c r="W73" s="10"/>
      <c r="Y73" s="10"/>
      <c r="AA73" s="10"/>
      <c r="AC73" s="10"/>
      <c r="AE73" s="10"/>
      <c r="AG73" s="10"/>
    </row>
    <row r="74" spans="23:33" customFormat="1" x14ac:dyDescent="0.3">
      <c r="W74" s="10"/>
      <c r="Y74" s="10"/>
      <c r="AA74" s="10"/>
      <c r="AC74" s="10"/>
      <c r="AE74" s="10"/>
      <c r="AG74" s="10"/>
    </row>
    <row r="75" spans="23:33" customFormat="1" x14ac:dyDescent="0.3">
      <c r="W75" s="10"/>
      <c r="Y75" s="10"/>
      <c r="AA75" s="10"/>
      <c r="AC75" s="10"/>
      <c r="AE75" s="10"/>
      <c r="AG75" s="10"/>
    </row>
    <row r="76" spans="23:33" customFormat="1" x14ac:dyDescent="0.3">
      <c r="W76" s="10"/>
      <c r="Y76" s="10"/>
      <c r="AA76" s="10"/>
      <c r="AC76" s="10"/>
      <c r="AE76" s="10"/>
      <c r="AG76" s="10"/>
    </row>
    <row r="77" spans="23:33" customFormat="1" x14ac:dyDescent="0.3">
      <c r="W77" s="10"/>
      <c r="Y77" s="10"/>
      <c r="AA77" s="10"/>
      <c r="AC77" s="10"/>
      <c r="AE77" s="10"/>
      <c r="AG77" s="10"/>
    </row>
    <row r="78" spans="23:33" customFormat="1" x14ac:dyDescent="0.3">
      <c r="W78" s="10"/>
      <c r="Y78" s="10"/>
      <c r="AA78" s="10"/>
      <c r="AC78" s="10"/>
      <c r="AE78" s="10"/>
      <c r="AG78" s="10"/>
    </row>
    <row r="79" spans="23:33" customFormat="1" x14ac:dyDescent="0.3">
      <c r="W79" s="10"/>
      <c r="Y79" s="10"/>
      <c r="AA79" s="10"/>
      <c r="AC79" s="10"/>
      <c r="AE79" s="10"/>
      <c r="AG79" s="10"/>
    </row>
    <row r="80" spans="23:33" customFormat="1" x14ac:dyDescent="0.3">
      <c r="W80" s="10"/>
      <c r="Y80" s="10"/>
      <c r="AA80" s="10"/>
      <c r="AC80" s="10"/>
      <c r="AE80" s="10"/>
      <c r="AG80" s="10"/>
    </row>
    <row r="81" spans="23:33" customFormat="1" x14ac:dyDescent="0.3">
      <c r="W81" s="10"/>
      <c r="Y81" s="10"/>
      <c r="AA81" s="10"/>
      <c r="AC81" s="10"/>
      <c r="AE81" s="10"/>
      <c r="AG81" s="10"/>
    </row>
    <row r="82" spans="23:33" customFormat="1" x14ac:dyDescent="0.3">
      <c r="W82" s="10"/>
      <c r="Y82" s="10"/>
      <c r="AA82" s="10"/>
      <c r="AC82" s="10"/>
      <c r="AE82" s="10"/>
      <c r="AG82" s="10"/>
    </row>
    <row r="83" spans="23:33" customFormat="1" x14ac:dyDescent="0.3">
      <c r="W83" s="10"/>
      <c r="Y83" s="10"/>
      <c r="AA83" s="10"/>
      <c r="AC83" s="10"/>
      <c r="AE83" s="10"/>
      <c r="AG83" s="10"/>
    </row>
    <row r="84" spans="23:33" customFormat="1" x14ac:dyDescent="0.3">
      <c r="W84" s="10"/>
      <c r="Y84" s="10"/>
      <c r="AA84" s="10"/>
      <c r="AC84" s="10"/>
      <c r="AE84" s="10"/>
      <c r="AG84" s="10"/>
    </row>
    <row r="85" spans="23:33" customFormat="1" x14ac:dyDescent="0.3">
      <c r="W85" s="10"/>
      <c r="Y85" s="10"/>
      <c r="AA85" s="10"/>
      <c r="AC85" s="10"/>
      <c r="AE85" s="10"/>
      <c r="AG85" s="10"/>
    </row>
    <row r="86" spans="23:33" customFormat="1" x14ac:dyDescent="0.3">
      <c r="W86" s="10"/>
      <c r="Y86" s="10"/>
      <c r="AA86" s="10"/>
      <c r="AC86" s="10"/>
      <c r="AE86" s="10"/>
      <c r="AG86" s="10"/>
    </row>
    <row r="87" spans="23:33" customFormat="1" x14ac:dyDescent="0.3">
      <c r="W87" s="10"/>
      <c r="Y87" s="10"/>
      <c r="AA87" s="10"/>
      <c r="AC87" s="10"/>
      <c r="AE87" s="10"/>
      <c r="AG87" s="10"/>
    </row>
    <row r="88" spans="23:33" customFormat="1" x14ac:dyDescent="0.3">
      <c r="W88" s="10"/>
      <c r="Y88" s="10"/>
      <c r="AA88" s="10"/>
      <c r="AC88" s="10"/>
      <c r="AE88" s="10"/>
      <c r="AG88" s="10"/>
    </row>
    <row r="89" spans="23:33" customFormat="1" x14ac:dyDescent="0.3">
      <c r="W89" s="10"/>
      <c r="Y89" s="10"/>
      <c r="AA89" s="10"/>
      <c r="AC89" s="10"/>
      <c r="AE89" s="10"/>
      <c r="AG89" s="10"/>
    </row>
    <row r="90" spans="23:33" customFormat="1" x14ac:dyDescent="0.3">
      <c r="W90" s="10"/>
      <c r="Y90" s="10"/>
      <c r="AA90" s="10"/>
      <c r="AC90" s="10"/>
      <c r="AE90" s="10"/>
      <c r="AG90" s="10"/>
    </row>
    <row r="91" spans="23:33" customFormat="1" x14ac:dyDescent="0.3">
      <c r="W91" s="10"/>
      <c r="Y91" s="10"/>
      <c r="AA91" s="10"/>
      <c r="AC91" s="10"/>
      <c r="AE91" s="10"/>
      <c r="AG91" s="10"/>
    </row>
    <row r="92" spans="23:33" customFormat="1" x14ac:dyDescent="0.3">
      <c r="W92" s="10"/>
      <c r="Y92" s="10"/>
      <c r="AA92" s="10"/>
      <c r="AC92" s="10"/>
      <c r="AE92" s="10"/>
      <c r="AG92" s="10"/>
    </row>
    <row r="93" spans="23:33" customFormat="1" x14ac:dyDescent="0.3">
      <c r="W93" s="10"/>
      <c r="Y93" s="10"/>
      <c r="AA93" s="10"/>
      <c r="AC93" s="10"/>
      <c r="AE93" s="10"/>
      <c r="AG93" s="10"/>
    </row>
    <row r="94" spans="23:33" customFormat="1" x14ac:dyDescent="0.3">
      <c r="W94" s="10"/>
      <c r="Y94" s="10"/>
      <c r="AA94" s="10"/>
      <c r="AC94" s="10"/>
      <c r="AE94" s="10"/>
      <c r="AG94" s="10"/>
    </row>
    <row r="95" spans="23:33" customFormat="1" x14ac:dyDescent="0.3">
      <c r="W95" s="10"/>
      <c r="Y95" s="10"/>
      <c r="AA95" s="10"/>
      <c r="AC95" s="10"/>
      <c r="AE95" s="10"/>
      <c r="AG95" s="10"/>
    </row>
    <row r="96" spans="23:33" customFormat="1" x14ac:dyDescent="0.3">
      <c r="W96" s="10"/>
      <c r="Y96" s="10"/>
      <c r="AA96" s="10"/>
      <c r="AC96" s="10"/>
      <c r="AE96" s="10"/>
      <c r="AG96" s="10"/>
    </row>
    <row r="97" spans="23:33" customFormat="1" x14ac:dyDescent="0.3">
      <c r="W97" s="10"/>
      <c r="Y97" s="10"/>
      <c r="AA97" s="10"/>
      <c r="AC97" s="10"/>
      <c r="AE97" s="10"/>
      <c r="AG97" s="10"/>
    </row>
    <row r="98" spans="23:33" customFormat="1" x14ac:dyDescent="0.3">
      <c r="W98" s="10"/>
      <c r="Y98" s="10"/>
      <c r="AA98" s="10"/>
      <c r="AC98" s="10"/>
      <c r="AE98" s="10"/>
      <c r="AG98" s="10"/>
    </row>
    <row r="99" spans="23:33" customFormat="1" x14ac:dyDescent="0.3">
      <c r="W99" s="10"/>
      <c r="Y99" s="10"/>
      <c r="AA99" s="10"/>
      <c r="AC99" s="10"/>
      <c r="AE99" s="10"/>
      <c r="AG99" s="10"/>
    </row>
    <row r="100" spans="23:33" customFormat="1" x14ac:dyDescent="0.3">
      <c r="W100" s="10"/>
      <c r="Y100" s="10"/>
      <c r="AA100" s="10"/>
      <c r="AC100" s="10"/>
      <c r="AE100" s="10"/>
      <c r="AG100" s="10"/>
    </row>
    <row r="101" spans="23:33" customFormat="1" x14ac:dyDescent="0.3">
      <c r="W101" s="10"/>
      <c r="Y101" s="10"/>
      <c r="AA101" s="10"/>
      <c r="AC101" s="10"/>
      <c r="AE101" s="10"/>
      <c r="AG101" s="10"/>
    </row>
    <row r="102" spans="23:33" customFormat="1" x14ac:dyDescent="0.3">
      <c r="W102" s="10"/>
      <c r="Y102" s="10"/>
      <c r="AA102" s="10"/>
      <c r="AC102" s="10"/>
      <c r="AE102" s="10"/>
      <c r="AG102" s="10"/>
    </row>
    <row r="103" spans="23:33" customFormat="1" x14ac:dyDescent="0.3">
      <c r="W103" s="10"/>
      <c r="Y103" s="10"/>
      <c r="AA103" s="10"/>
      <c r="AC103" s="10"/>
      <c r="AE103" s="10"/>
      <c r="AG103" s="10"/>
    </row>
    <row r="104" spans="23:33" customFormat="1" x14ac:dyDescent="0.3">
      <c r="W104" s="10"/>
      <c r="Y104" s="10"/>
      <c r="AA104" s="10"/>
      <c r="AC104" s="10"/>
      <c r="AE104" s="10"/>
      <c r="AG104" s="10"/>
    </row>
    <row r="105" spans="23:33" customFormat="1" x14ac:dyDescent="0.3">
      <c r="W105" s="10"/>
      <c r="Y105" s="10"/>
      <c r="AA105" s="10"/>
      <c r="AC105" s="10"/>
      <c r="AE105" s="10"/>
      <c r="AG105" s="10"/>
    </row>
    <row r="106" spans="23:33" customFormat="1" x14ac:dyDescent="0.3">
      <c r="W106" s="10"/>
      <c r="Y106" s="10"/>
      <c r="AA106" s="10"/>
      <c r="AC106" s="10"/>
      <c r="AE106" s="10"/>
      <c r="AG106" s="10"/>
    </row>
    <row r="107" spans="23:33" customFormat="1" x14ac:dyDescent="0.3">
      <c r="W107" s="10"/>
      <c r="Y107" s="10"/>
      <c r="AA107" s="10"/>
      <c r="AC107" s="10"/>
      <c r="AE107" s="10"/>
      <c r="AG107" s="10"/>
    </row>
    <row r="108" spans="23:33" customFormat="1" x14ac:dyDescent="0.3">
      <c r="W108" s="10"/>
      <c r="Y108" s="10"/>
      <c r="AA108" s="10"/>
      <c r="AC108" s="10"/>
      <c r="AE108" s="10"/>
      <c r="AG108" s="10"/>
    </row>
    <row r="109" spans="23:33" customFormat="1" x14ac:dyDescent="0.3">
      <c r="W109" s="10"/>
      <c r="Y109" s="10"/>
      <c r="AA109" s="10"/>
      <c r="AC109" s="10"/>
      <c r="AE109" s="10"/>
      <c r="AG109" s="10"/>
    </row>
    <row r="110" spans="23:33" customFormat="1" x14ac:dyDescent="0.3">
      <c r="W110" s="10"/>
      <c r="Y110" s="10"/>
      <c r="AA110" s="10"/>
      <c r="AC110" s="10"/>
      <c r="AE110" s="10"/>
      <c r="AG110" s="10"/>
    </row>
    <row r="111" spans="23:33" customFormat="1" x14ac:dyDescent="0.3">
      <c r="W111" s="10"/>
      <c r="Y111" s="10"/>
      <c r="AA111" s="10"/>
      <c r="AC111" s="10"/>
      <c r="AE111" s="10"/>
      <c r="AG111" s="10"/>
    </row>
    <row r="112" spans="23:33" customFormat="1" x14ac:dyDescent="0.3">
      <c r="W112" s="10"/>
      <c r="Y112" s="10"/>
      <c r="AA112" s="10"/>
      <c r="AC112" s="10"/>
      <c r="AE112" s="10"/>
      <c r="AG112" s="10"/>
    </row>
    <row r="113" spans="23:33" customFormat="1" x14ac:dyDescent="0.3">
      <c r="W113" s="10"/>
      <c r="Y113" s="10"/>
      <c r="AA113" s="10"/>
      <c r="AC113" s="10"/>
      <c r="AE113" s="10"/>
      <c r="AG113" s="10"/>
    </row>
    <row r="114" spans="23:33" customFormat="1" x14ac:dyDescent="0.3">
      <c r="W114" s="10"/>
      <c r="Y114" s="10"/>
      <c r="AA114" s="10"/>
      <c r="AC114" s="10"/>
      <c r="AE114" s="10"/>
      <c r="AG114" s="10"/>
    </row>
    <row r="115" spans="23:33" customFormat="1" x14ac:dyDescent="0.3">
      <c r="W115" s="10"/>
      <c r="Y115" s="10"/>
      <c r="AA115" s="10"/>
      <c r="AC115" s="10"/>
      <c r="AE115" s="10"/>
      <c r="AG115" s="10"/>
    </row>
    <row r="116" spans="23:33" customFormat="1" x14ac:dyDescent="0.3">
      <c r="W116" s="10"/>
      <c r="Y116" s="10"/>
      <c r="AA116" s="10"/>
      <c r="AC116" s="10"/>
      <c r="AE116" s="10"/>
      <c r="AG116" s="10"/>
    </row>
    <row r="117" spans="23:33" customFormat="1" x14ac:dyDescent="0.3">
      <c r="W117" s="10"/>
      <c r="Y117" s="10"/>
      <c r="AA117" s="10"/>
      <c r="AC117" s="10"/>
      <c r="AE117" s="10"/>
      <c r="AG117" s="10"/>
    </row>
    <row r="118" spans="23:33" customFormat="1" x14ac:dyDescent="0.3">
      <c r="W118" s="10"/>
      <c r="Y118" s="10"/>
      <c r="AA118" s="10"/>
      <c r="AC118" s="10"/>
      <c r="AE118" s="10"/>
      <c r="AG118" s="10"/>
    </row>
    <row r="119" spans="23:33" customFormat="1" x14ac:dyDescent="0.3">
      <c r="W119" s="10"/>
      <c r="Y119" s="10"/>
      <c r="AA119" s="10"/>
      <c r="AC119" s="10"/>
      <c r="AE119" s="10"/>
      <c r="AG119" s="10"/>
    </row>
    <row r="120" spans="23:33" customFormat="1" x14ac:dyDescent="0.3">
      <c r="W120" s="10"/>
      <c r="Y120" s="10"/>
      <c r="AA120" s="10"/>
      <c r="AC120" s="10"/>
      <c r="AE120" s="10"/>
      <c r="AG120" s="10"/>
    </row>
    <row r="121" spans="23:33" customFormat="1" x14ac:dyDescent="0.3">
      <c r="W121" s="10"/>
      <c r="Y121" s="10"/>
      <c r="AA121" s="10"/>
      <c r="AC121" s="10"/>
      <c r="AE121" s="10"/>
      <c r="AG121" s="10"/>
    </row>
    <row r="122" spans="23:33" customFormat="1" x14ac:dyDescent="0.3">
      <c r="W122" s="10"/>
      <c r="Y122" s="10"/>
      <c r="AA122" s="10"/>
      <c r="AC122" s="10"/>
      <c r="AE122" s="10"/>
      <c r="AG122" s="10"/>
    </row>
    <row r="123" spans="23:33" customFormat="1" x14ac:dyDescent="0.3">
      <c r="W123" s="10"/>
      <c r="Y123" s="10"/>
      <c r="AA123" s="10"/>
      <c r="AC123" s="10"/>
      <c r="AE123" s="10"/>
      <c r="AG123" s="10"/>
    </row>
    <row r="124" spans="23:33" customFormat="1" x14ac:dyDescent="0.3">
      <c r="W124" s="10"/>
      <c r="Y124" s="10"/>
      <c r="AA124" s="10"/>
      <c r="AC124" s="10"/>
      <c r="AE124" s="10"/>
      <c r="AG124" s="10"/>
    </row>
    <row r="125" spans="23:33" customFormat="1" x14ac:dyDescent="0.3">
      <c r="W125" s="10"/>
      <c r="Y125" s="10"/>
      <c r="AA125" s="10"/>
      <c r="AC125" s="10"/>
      <c r="AE125" s="10"/>
      <c r="AG125" s="10"/>
    </row>
    <row r="126" spans="23:33" customFormat="1" x14ac:dyDescent="0.3">
      <c r="W126" s="10"/>
      <c r="Y126" s="10"/>
      <c r="AA126" s="10"/>
      <c r="AC126" s="10"/>
      <c r="AE126" s="10"/>
      <c r="AG126" s="10"/>
    </row>
    <row r="127" spans="23:33" customFormat="1" x14ac:dyDescent="0.3">
      <c r="W127" s="10"/>
      <c r="Y127" s="10"/>
      <c r="AA127" s="10"/>
      <c r="AC127" s="10"/>
      <c r="AE127" s="10"/>
      <c r="AG127" s="10"/>
    </row>
    <row r="128" spans="23:33" customFormat="1" x14ac:dyDescent="0.3">
      <c r="W128" s="10"/>
      <c r="Y128" s="10"/>
      <c r="AA128" s="10"/>
      <c r="AC128" s="10"/>
      <c r="AE128" s="10"/>
      <c r="AG128" s="10"/>
    </row>
    <row r="129" spans="23:33" customFormat="1" x14ac:dyDescent="0.3">
      <c r="W129" s="10"/>
      <c r="Y129" s="10"/>
      <c r="AA129" s="10"/>
      <c r="AC129" s="10"/>
      <c r="AE129" s="10"/>
      <c r="AG129" s="10"/>
    </row>
    <row r="130" spans="23:33" customFormat="1" x14ac:dyDescent="0.3">
      <c r="W130" s="10"/>
      <c r="Y130" s="10"/>
      <c r="AA130" s="10"/>
      <c r="AC130" s="10"/>
      <c r="AE130" s="10"/>
      <c r="AG130" s="10"/>
    </row>
    <row r="131" spans="23:33" customFormat="1" x14ac:dyDescent="0.3">
      <c r="W131" s="10"/>
      <c r="Y131" s="10"/>
      <c r="AA131" s="10"/>
      <c r="AC131" s="10"/>
      <c r="AE131" s="10"/>
      <c r="AG131" s="10"/>
    </row>
    <row r="132" spans="23:33" customFormat="1" x14ac:dyDescent="0.3">
      <c r="W132" s="10"/>
      <c r="Y132" s="10"/>
      <c r="AA132" s="10"/>
      <c r="AC132" s="10"/>
      <c r="AE132" s="10"/>
      <c r="AG132" s="10"/>
    </row>
    <row r="133" spans="23:33" customFormat="1" x14ac:dyDescent="0.3">
      <c r="W133" s="10"/>
      <c r="Y133" s="10"/>
      <c r="AA133" s="10"/>
      <c r="AC133" s="10"/>
      <c r="AE133" s="10"/>
      <c r="AG133" s="10"/>
    </row>
    <row r="134" spans="23:33" customFormat="1" x14ac:dyDescent="0.3">
      <c r="W134" s="10"/>
      <c r="Y134" s="10"/>
      <c r="AA134" s="10"/>
      <c r="AC134" s="10"/>
      <c r="AE134" s="10"/>
      <c r="AG134" s="10"/>
    </row>
    <row r="135" spans="23:33" customFormat="1" x14ac:dyDescent="0.3">
      <c r="W135" s="10"/>
      <c r="Y135" s="10"/>
      <c r="AA135" s="10"/>
      <c r="AC135" s="10"/>
      <c r="AE135" s="10"/>
      <c r="AG135" s="10"/>
    </row>
    <row r="136" spans="23:33" customFormat="1" x14ac:dyDescent="0.3">
      <c r="W136" s="10"/>
      <c r="Y136" s="10"/>
      <c r="AA136" s="10"/>
      <c r="AC136" s="10"/>
      <c r="AE136" s="10"/>
      <c r="AG136" s="10"/>
    </row>
    <row r="137" spans="23:33" customFormat="1" x14ac:dyDescent="0.3">
      <c r="W137" s="10"/>
      <c r="Y137" s="10"/>
      <c r="AA137" s="10"/>
      <c r="AC137" s="10"/>
      <c r="AE137" s="10"/>
      <c r="AG137" s="10"/>
    </row>
    <row r="138" spans="23:33" customFormat="1" x14ac:dyDescent="0.3">
      <c r="W138" s="10"/>
      <c r="Y138" s="10"/>
      <c r="AA138" s="10"/>
      <c r="AC138" s="10"/>
      <c r="AE138" s="10"/>
      <c r="AG138" s="10"/>
    </row>
    <row r="139" spans="23:33" customFormat="1" x14ac:dyDescent="0.3">
      <c r="W139" s="10"/>
      <c r="Y139" s="10"/>
      <c r="AA139" s="10"/>
      <c r="AC139" s="10"/>
      <c r="AE139" s="10"/>
      <c r="AG139" s="10"/>
    </row>
    <row r="140" spans="23:33" customFormat="1" x14ac:dyDescent="0.3">
      <c r="W140" s="10"/>
      <c r="Y140" s="10"/>
      <c r="AA140" s="10"/>
      <c r="AC140" s="10"/>
      <c r="AE140" s="10"/>
      <c r="AG140" s="10"/>
    </row>
    <row r="141" spans="23:33" customFormat="1" x14ac:dyDescent="0.3">
      <c r="W141" s="10"/>
      <c r="Y141" s="10"/>
      <c r="AA141" s="10"/>
      <c r="AC141" s="10"/>
      <c r="AE141" s="10"/>
      <c r="AG141" s="10"/>
    </row>
    <row r="142" spans="23:33" customFormat="1" x14ac:dyDescent="0.3">
      <c r="W142" s="10"/>
      <c r="Y142" s="10"/>
      <c r="AA142" s="10"/>
      <c r="AC142" s="10"/>
      <c r="AE142" s="10"/>
      <c r="AG142" s="10"/>
    </row>
    <row r="143" spans="23:33" customFormat="1" x14ac:dyDescent="0.3">
      <c r="W143" s="10"/>
      <c r="Y143" s="10"/>
      <c r="AA143" s="10"/>
      <c r="AC143" s="10"/>
      <c r="AE143" s="10"/>
      <c r="AG143" s="10"/>
    </row>
    <row r="144" spans="23:33" customFormat="1" x14ac:dyDescent="0.3">
      <c r="W144" s="10"/>
      <c r="Y144" s="10"/>
      <c r="AA144" s="10"/>
      <c r="AC144" s="10"/>
      <c r="AE144" s="10"/>
      <c r="AG144" s="10"/>
    </row>
    <row r="145" spans="23:33" customFormat="1" x14ac:dyDescent="0.3">
      <c r="W145" s="10"/>
      <c r="Y145" s="10"/>
      <c r="AA145" s="10"/>
      <c r="AC145" s="10"/>
      <c r="AE145" s="10"/>
      <c r="AG145" s="10"/>
    </row>
    <row r="146" spans="23:33" customFormat="1" x14ac:dyDescent="0.3">
      <c r="W146" s="10"/>
      <c r="Y146" s="10"/>
      <c r="AA146" s="10"/>
      <c r="AC146" s="10"/>
      <c r="AE146" s="10"/>
      <c r="AG146" s="10"/>
    </row>
    <row r="147" spans="23:33" customFormat="1" x14ac:dyDescent="0.3">
      <c r="W147" s="10"/>
      <c r="Y147" s="10"/>
      <c r="AA147" s="10"/>
      <c r="AC147" s="10"/>
      <c r="AE147" s="10"/>
      <c r="AG147" s="10"/>
    </row>
    <row r="148" spans="23:33" customFormat="1" x14ac:dyDescent="0.3">
      <c r="W148" s="10"/>
      <c r="Y148" s="10"/>
      <c r="AA148" s="10"/>
      <c r="AC148" s="10"/>
      <c r="AE148" s="10"/>
      <c r="AG148" s="10"/>
    </row>
    <row r="149" spans="23:33" customFormat="1" x14ac:dyDescent="0.3">
      <c r="W149" s="10"/>
      <c r="Y149" s="10"/>
      <c r="AA149" s="10"/>
      <c r="AC149" s="10"/>
      <c r="AE149" s="10"/>
      <c r="AG149" s="10"/>
    </row>
    <row r="150" spans="23:33" customFormat="1" x14ac:dyDescent="0.3">
      <c r="W150" s="10"/>
      <c r="Y150" s="10"/>
      <c r="AA150" s="10"/>
      <c r="AC150" s="10"/>
      <c r="AE150" s="10"/>
      <c r="AG150" s="10"/>
    </row>
    <row r="151" spans="23:33" customFormat="1" x14ac:dyDescent="0.3">
      <c r="W151" s="10"/>
      <c r="Y151" s="10"/>
      <c r="AA151" s="10"/>
      <c r="AC151" s="10"/>
      <c r="AE151" s="10"/>
      <c r="AG151" s="10"/>
    </row>
    <row r="152" spans="23:33" customFormat="1" x14ac:dyDescent="0.3">
      <c r="W152" s="10"/>
      <c r="Y152" s="10"/>
      <c r="AA152" s="10"/>
      <c r="AC152" s="10"/>
      <c r="AE152" s="10"/>
      <c r="AG152" s="10"/>
    </row>
    <row r="153" spans="23:33" customFormat="1" x14ac:dyDescent="0.3">
      <c r="W153" s="10"/>
      <c r="Y153" s="10"/>
      <c r="AA153" s="10"/>
      <c r="AC153" s="10"/>
      <c r="AE153" s="10"/>
      <c r="AG153" s="10"/>
    </row>
    <row r="154" spans="23:33" customFormat="1" x14ac:dyDescent="0.3">
      <c r="W154" s="10"/>
      <c r="Y154" s="10"/>
      <c r="AA154" s="10"/>
      <c r="AC154" s="10"/>
      <c r="AE154" s="10"/>
      <c r="AG154" s="10"/>
    </row>
    <row r="155" spans="23:33" customFormat="1" x14ac:dyDescent="0.3">
      <c r="W155" s="10"/>
      <c r="Y155" s="10"/>
      <c r="AA155" s="10"/>
      <c r="AC155" s="10"/>
      <c r="AE155" s="10"/>
      <c r="AG155" s="10"/>
    </row>
    <row r="156" spans="23:33" customFormat="1" x14ac:dyDescent="0.3">
      <c r="W156" s="10"/>
      <c r="Y156" s="10"/>
      <c r="AA156" s="10"/>
      <c r="AC156" s="10"/>
      <c r="AE156" s="10"/>
      <c r="AG156" s="10"/>
    </row>
    <row r="157" spans="23:33" customFormat="1" x14ac:dyDescent="0.3">
      <c r="W157" s="10"/>
      <c r="Y157" s="10"/>
      <c r="AA157" s="10"/>
      <c r="AC157" s="10"/>
      <c r="AE157" s="10"/>
      <c r="AG157" s="10"/>
    </row>
    <row r="158" spans="23:33" customFormat="1" x14ac:dyDescent="0.3">
      <c r="W158" s="10"/>
      <c r="Y158" s="10"/>
      <c r="AA158" s="10"/>
      <c r="AC158" s="10"/>
      <c r="AE158" s="10"/>
      <c r="AG158" s="10"/>
    </row>
    <row r="159" spans="23:33" customFormat="1" x14ac:dyDescent="0.3">
      <c r="W159" s="10"/>
      <c r="Y159" s="10"/>
      <c r="AA159" s="10"/>
      <c r="AC159" s="10"/>
      <c r="AE159" s="10"/>
      <c r="AG159" s="10"/>
    </row>
    <row r="160" spans="23:33" customFormat="1" x14ac:dyDescent="0.3">
      <c r="W160" s="10"/>
      <c r="Y160" s="10"/>
      <c r="AA160" s="10"/>
      <c r="AC160" s="10"/>
      <c r="AE160" s="10"/>
      <c r="AG160" s="10"/>
    </row>
    <row r="161" spans="23:33" customFormat="1" x14ac:dyDescent="0.3">
      <c r="W161" s="10"/>
      <c r="Y161" s="10"/>
      <c r="AA161" s="10"/>
      <c r="AC161" s="10"/>
      <c r="AE161" s="10"/>
      <c r="AG161" s="10"/>
    </row>
    <row r="162" spans="23:33" customFormat="1" x14ac:dyDescent="0.3">
      <c r="W162" s="10"/>
      <c r="Y162" s="10"/>
      <c r="AA162" s="10"/>
      <c r="AC162" s="10"/>
      <c r="AE162" s="10"/>
      <c r="AG162" s="10"/>
    </row>
    <row r="163" spans="23:33" customFormat="1" x14ac:dyDescent="0.3">
      <c r="W163" s="10"/>
      <c r="Y163" s="10"/>
      <c r="AA163" s="10"/>
      <c r="AC163" s="10"/>
      <c r="AE163" s="10"/>
      <c r="AG163" s="10"/>
    </row>
    <row r="164" spans="23:33" customFormat="1" x14ac:dyDescent="0.3">
      <c r="W164" s="10"/>
      <c r="Y164" s="10"/>
      <c r="AA164" s="10"/>
      <c r="AC164" s="10"/>
      <c r="AE164" s="10"/>
      <c r="AG164" s="10"/>
    </row>
    <row r="165" spans="23:33" customFormat="1" x14ac:dyDescent="0.3">
      <c r="W165" s="10"/>
      <c r="Y165" s="10"/>
      <c r="AA165" s="10"/>
      <c r="AC165" s="10"/>
      <c r="AE165" s="10"/>
      <c r="AG165" s="10"/>
    </row>
    <row r="166" spans="23:33" customFormat="1" x14ac:dyDescent="0.3">
      <c r="W166" s="10"/>
      <c r="Y166" s="10"/>
      <c r="AA166" s="10"/>
      <c r="AC166" s="10"/>
      <c r="AE166" s="10"/>
      <c r="AG166" s="10"/>
    </row>
    <row r="167" spans="23:33" customFormat="1" x14ac:dyDescent="0.3">
      <c r="W167" s="10"/>
      <c r="Y167" s="10"/>
      <c r="AA167" s="10"/>
      <c r="AC167" s="10"/>
      <c r="AE167" s="10"/>
      <c r="AG167" s="10"/>
    </row>
    <row r="168" spans="23:33" customFormat="1" x14ac:dyDescent="0.3">
      <c r="W168" s="10"/>
      <c r="Y168" s="10"/>
      <c r="AA168" s="10"/>
      <c r="AC168" s="10"/>
      <c r="AE168" s="10"/>
      <c r="AG168" s="10"/>
    </row>
    <row r="169" spans="23:33" customFormat="1" x14ac:dyDescent="0.3">
      <c r="W169" s="10"/>
      <c r="Y169" s="10"/>
      <c r="AA169" s="10"/>
      <c r="AC169" s="10"/>
      <c r="AE169" s="10"/>
      <c r="AG169" s="10"/>
    </row>
    <row r="170" spans="23:33" customFormat="1" x14ac:dyDescent="0.3">
      <c r="W170" s="10"/>
      <c r="Y170" s="10"/>
      <c r="AA170" s="10"/>
      <c r="AC170" s="10"/>
      <c r="AE170" s="10"/>
      <c r="AG170" s="10"/>
    </row>
    <row r="171" spans="23:33" customFormat="1" x14ac:dyDescent="0.3">
      <c r="W171" s="10"/>
      <c r="Y171" s="10"/>
      <c r="AA171" s="10"/>
      <c r="AC171" s="10"/>
      <c r="AE171" s="10"/>
      <c r="AG171" s="10"/>
    </row>
    <row r="172" spans="23:33" customFormat="1" x14ac:dyDescent="0.3">
      <c r="W172" s="10"/>
      <c r="Y172" s="10"/>
      <c r="AA172" s="10"/>
      <c r="AC172" s="10"/>
      <c r="AE172" s="10"/>
      <c r="AG172" s="10"/>
    </row>
    <row r="173" spans="23:33" customFormat="1" x14ac:dyDescent="0.3">
      <c r="W173" s="10"/>
      <c r="Y173" s="10"/>
      <c r="AA173" s="10"/>
      <c r="AC173" s="10"/>
      <c r="AE173" s="10"/>
      <c r="AG173" s="10"/>
    </row>
    <row r="174" spans="23:33" customFormat="1" x14ac:dyDescent="0.3">
      <c r="W174" s="10"/>
      <c r="Y174" s="10"/>
      <c r="AA174" s="10"/>
      <c r="AC174" s="10"/>
      <c r="AE174" s="10"/>
      <c r="AG174" s="10"/>
    </row>
    <row r="175" spans="23:33" customFormat="1" x14ac:dyDescent="0.3">
      <c r="W175" s="10"/>
      <c r="Y175" s="10"/>
      <c r="AA175" s="10"/>
      <c r="AC175" s="10"/>
      <c r="AE175" s="10"/>
      <c r="AG175" s="10"/>
    </row>
    <row r="176" spans="23:33" customFormat="1" x14ac:dyDescent="0.3">
      <c r="W176" s="10"/>
      <c r="Y176" s="10"/>
      <c r="AA176" s="10"/>
      <c r="AC176" s="10"/>
      <c r="AE176" s="10"/>
      <c r="AG176" s="10"/>
    </row>
    <row r="177" spans="23:33" customFormat="1" x14ac:dyDescent="0.3">
      <c r="W177" s="10"/>
      <c r="Y177" s="10"/>
      <c r="AA177" s="10"/>
      <c r="AC177" s="10"/>
      <c r="AE177" s="10"/>
      <c r="AG177" s="10"/>
    </row>
    <row r="178" spans="23:33" customFormat="1" x14ac:dyDescent="0.3">
      <c r="W178" s="10"/>
      <c r="Y178" s="10"/>
      <c r="AA178" s="10"/>
      <c r="AC178" s="10"/>
      <c r="AE178" s="10"/>
      <c r="AG178" s="10"/>
    </row>
    <row r="179" spans="23:33" customFormat="1" x14ac:dyDescent="0.3">
      <c r="W179" s="10"/>
      <c r="Y179" s="10"/>
      <c r="AA179" s="10"/>
      <c r="AC179" s="10"/>
      <c r="AE179" s="10"/>
      <c r="AG179" s="10"/>
    </row>
    <row r="180" spans="23:33" customFormat="1" x14ac:dyDescent="0.3">
      <c r="W180" s="10"/>
      <c r="Y180" s="10"/>
      <c r="AA180" s="10"/>
      <c r="AC180" s="10"/>
      <c r="AE180" s="10"/>
      <c r="AG180" s="10"/>
    </row>
    <row r="181" spans="23:33" customFormat="1" x14ac:dyDescent="0.3">
      <c r="W181" s="10"/>
      <c r="Y181" s="10"/>
      <c r="AA181" s="10"/>
      <c r="AC181" s="10"/>
      <c r="AE181" s="10"/>
      <c r="AG181" s="10"/>
    </row>
    <row r="182" spans="23:33" customFormat="1" x14ac:dyDescent="0.3">
      <c r="W182" s="10"/>
      <c r="Y182" s="10"/>
      <c r="AA182" s="10"/>
      <c r="AC182" s="10"/>
      <c r="AE182" s="10"/>
      <c r="AG182" s="10"/>
    </row>
    <row r="183" spans="23:33" customFormat="1" x14ac:dyDescent="0.3">
      <c r="W183" s="10"/>
      <c r="Y183" s="10"/>
      <c r="AA183" s="10"/>
      <c r="AC183" s="10"/>
      <c r="AE183" s="10"/>
      <c r="AG183" s="10"/>
    </row>
    <row r="184" spans="23:33" customFormat="1" x14ac:dyDescent="0.3">
      <c r="W184" s="10"/>
      <c r="Y184" s="10"/>
      <c r="AA184" s="10"/>
      <c r="AC184" s="10"/>
      <c r="AE184" s="10"/>
      <c r="AG184" s="10"/>
    </row>
    <row r="185" spans="23:33" customFormat="1" x14ac:dyDescent="0.3">
      <c r="W185" s="10"/>
      <c r="Y185" s="10"/>
      <c r="AA185" s="10"/>
      <c r="AC185" s="10"/>
      <c r="AE185" s="10"/>
      <c r="AG185" s="10"/>
    </row>
    <row r="186" spans="23:33" customFormat="1" x14ac:dyDescent="0.3">
      <c r="W186" s="10"/>
      <c r="Y186" s="10"/>
      <c r="AA186" s="10"/>
      <c r="AC186" s="10"/>
      <c r="AE186" s="10"/>
      <c r="AG186" s="10"/>
    </row>
    <row r="187" spans="23:33" customFormat="1" x14ac:dyDescent="0.3">
      <c r="W187" s="10"/>
      <c r="Y187" s="10"/>
      <c r="AA187" s="10"/>
      <c r="AC187" s="10"/>
      <c r="AE187" s="10"/>
      <c r="AG187" s="10"/>
    </row>
    <row r="188" spans="23:33" customFormat="1" x14ac:dyDescent="0.3">
      <c r="W188" s="10"/>
      <c r="Y188" s="10"/>
      <c r="AA188" s="10"/>
      <c r="AC188" s="10"/>
      <c r="AE188" s="10"/>
      <c r="AG188" s="10"/>
    </row>
    <row r="189" spans="23:33" customFormat="1" x14ac:dyDescent="0.3">
      <c r="W189" s="10"/>
      <c r="Y189" s="10"/>
      <c r="AA189" s="10"/>
      <c r="AC189" s="10"/>
      <c r="AE189" s="10"/>
      <c r="AG189" s="10"/>
    </row>
    <row r="190" spans="23:33" customFormat="1" x14ac:dyDescent="0.3">
      <c r="W190" s="10"/>
      <c r="Y190" s="10"/>
      <c r="AA190" s="10"/>
      <c r="AC190" s="10"/>
      <c r="AE190" s="10"/>
      <c r="AG190" s="10"/>
    </row>
    <row r="191" spans="23:33" customFormat="1" x14ac:dyDescent="0.3">
      <c r="W191" s="10"/>
      <c r="Y191" s="10"/>
      <c r="AA191" s="10"/>
      <c r="AC191" s="10"/>
      <c r="AE191" s="10"/>
      <c r="AG191" s="10"/>
    </row>
    <row r="192" spans="23:33" customFormat="1" x14ac:dyDescent="0.3">
      <c r="W192" s="10"/>
      <c r="Y192" s="10"/>
      <c r="AA192" s="10"/>
      <c r="AC192" s="10"/>
      <c r="AE192" s="10"/>
      <c r="AG192" s="10"/>
    </row>
    <row r="193" spans="23:33" customFormat="1" x14ac:dyDescent="0.3">
      <c r="W193" s="10"/>
      <c r="Y193" s="10"/>
      <c r="AA193" s="10"/>
      <c r="AC193" s="10"/>
      <c r="AE193" s="10"/>
      <c r="AG193" s="10"/>
    </row>
    <row r="194" spans="23:33" customFormat="1" x14ac:dyDescent="0.3">
      <c r="W194" s="10"/>
      <c r="Y194" s="10"/>
      <c r="AA194" s="10"/>
      <c r="AC194" s="10"/>
      <c r="AE194" s="10"/>
      <c r="AG194" s="10"/>
    </row>
    <row r="195" spans="23:33" customFormat="1" x14ac:dyDescent="0.3">
      <c r="W195" s="10"/>
      <c r="Y195" s="10"/>
      <c r="AA195" s="10"/>
      <c r="AC195" s="10"/>
      <c r="AE195" s="10"/>
      <c r="AG195" s="10"/>
    </row>
    <row r="196" spans="23:33" customFormat="1" x14ac:dyDescent="0.3">
      <c r="W196" s="10"/>
      <c r="Y196" s="10"/>
      <c r="AA196" s="10"/>
      <c r="AC196" s="10"/>
      <c r="AE196" s="10"/>
      <c r="AG196" s="10"/>
    </row>
    <row r="197" spans="23:33" customFormat="1" x14ac:dyDescent="0.3">
      <c r="W197" s="10"/>
      <c r="Y197" s="10"/>
      <c r="AA197" s="10"/>
      <c r="AC197" s="10"/>
      <c r="AE197" s="10"/>
      <c r="AG197" s="10"/>
    </row>
    <row r="198" spans="23:33" customFormat="1" x14ac:dyDescent="0.3">
      <c r="W198" s="10"/>
      <c r="Y198" s="10"/>
      <c r="AA198" s="10"/>
      <c r="AC198" s="10"/>
      <c r="AE198" s="10"/>
      <c r="AG198" s="10"/>
    </row>
    <row r="199" spans="23:33" customFormat="1" x14ac:dyDescent="0.3">
      <c r="W199" s="10"/>
      <c r="Y199" s="10"/>
      <c r="AA199" s="10"/>
      <c r="AC199" s="10"/>
      <c r="AE199" s="10"/>
      <c r="AG199" s="10"/>
    </row>
    <row r="200" spans="23:33" customFormat="1" x14ac:dyDescent="0.3">
      <c r="W200" s="10"/>
      <c r="Y200" s="10"/>
      <c r="AA200" s="10"/>
      <c r="AC200" s="10"/>
      <c r="AE200" s="10"/>
      <c r="AG200" s="10"/>
    </row>
    <row r="201" spans="23:33" customFormat="1" x14ac:dyDescent="0.3">
      <c r="W201" s="10"/>
      <c r="Y201" s="10"/>
      <c r="AA201" s="10"/>
      <c r="AC201" s="10"/>
      <c r="AE201" s="10"/>
      <c r="AG201" s="10"/>
    </row>
    <row r="202" spans="23:33" customFormat="1" x14ac:dyDescent="0.3">
      <c r="W202" s="10"/>
      <c r="Y202" s="10"/>
      <c r="AA202" s="10"/>
      <c r="AC202" s="10"/>
      <c r="AE202" s="10"/>
      <c r="AG202" s="10"/>
    </row>
    <row r="203" spans="23:33" customFormat="1" x14ac:dyDescent="0.3">
      <c r="W203" s="10"/>
      <c r="Y203" s="10"/>
      <c r="AA203" s="10"/>
      <c r="AC203" s="10"/>
      <c r="AE203" s="10"/>
      <c r="AG203" s="10"/>
    </row>
    <row r="204" spans="23:33" customFormat="1" x14ac:dyDescent="0.3">
      <c r="W204" s="10"/>
      <c r="Y204" s="10"/>
      <c r="AA204" s="10"/>
      <c r="AC204" s="10"/>
      <c r="AE204" s="10"/>
      <c r="AG204" s="10"/>
    </row>
    <row r="205" spans="23:33" customFormat="1" x14ac:dyDescent="0.3">
      <c r="W205" s="10"/>
      <c r="Y205" s="10"/>
      <c r="AA205" s="10"/>
      <c r="AC205" s="10"/>
      <c r="AE205" s="10"/>
      <c r="AG205" s="10"/>
    </row>
    <row r="206" spans="23:33" customFormat="1" x14ac:dyDescent="0.3">
      <c r="W206" s="10"/>
      <c r="Y206" s="10"/>
      <c r="AA206" s="10"/>
      <c r="AC206" s="10"/>
      <c r="AE206" s="10"/>
      <c r="AG206" s="10"/>
    </row>
    <row r="207" spans="23:33" customFormat="1" x14ac:dyDescent="0.3">
      <c r="W207" s="10"/>
      <c r="Y207" s="10"/>
      <c r="AA207" s="10"/>
      <c r="AC207" s="10"/>
      <c r="AE207" s="10"/>
      <c r="AG207" s="10"/>
    </row>
    <row r="208" spans="23:33" customFormat="1" x14ac:dyDescent="0.3">
      <c r="W208" s="10"/>
      <c r="Y208" s="10"/>
      <c r="AA208" s="10"/>
      <c r="AC208" s="10"/>
      <c r="AE208" s="10"/>
      <c r="AG208" s="10"/>
    </row>
    <row r="209" spans="23:33" customFormat="1" x14ac:dyDescent="0.3">
      <c r="W209" s="10"/>
      <c r="Y209" s="10"/>
      <c r="AA209" s="10"/>
      <c r="AC209" s="10"/>
      <c r="AE209" s="10"/>
      <c r="AG209" s="10"/>
    </row>
    <row r="210" spans="23:33" customFormat="1" x14ac:dyDescent="0.3">
      <c r="W210" s="10"/>
      <c r="Y210" s="10"/>
      <c r="AA210" s="10"/>
      <c r="AC210" s="10"/>
      <c r="AE210" s="10"/>
      <c r="AG210" s="10"/>
    </row>
    <row r="211" spans="23:33" customFormat="1" x14ac:dyDescent="0.3">
      <c r="W211" s="10"/>
      <c r="Y211" s="10"/>
      <c r="AA211" s="10"/>
      <c r="AC211" s="10"/>
      <c r="AE211" s="10"/>
      <c r="AG211" s="10"/>
    </row>
    <row r="212" spans="23:33" customFormat="1" x14ac:dyDescent="0.3">
      <c r="W212" s="10"/>
      <c r="Y212" s="10"/>
      <c r="AA212" s="10"/>
      <c r="AC212" s="10"/>
      <c r="AE212" s="10"/>
      <c r="AG212" s="10"/>
    </row>
    <row r="213" spans="23:33" customFormat="1" x14ac:dyDescent="0.3">
      <c r="W213" s="10"/>
      <c r="Y213" s="10"/>
      <c r="AA213" s="10"/>
      <c r="AC213" s="10"/>
      <c r="AE213" s="10"/>
      <c r="AG213" s="10"/>
    </row>
    <row r="214" spans="23:33" customFormat="1" x14ac:dyDescent="0.3">
      <c r="W214" s="10"/>
      <c r="Y214" s="10"/>
      <c r="AA214" s="10"/>
      <c r="AC214" s="10"/>
      <c r="AE214" s="10"/>
      <c r="AG214" s="10"/>
    </row>
    <row r="215" spans="23:33" customFormat="1" x14ac:dyDescent="0.3">
      <c r="W215" s="10"/>
      <c r="Y215" s="10"/>
      <c r="AA215" s="10"/>
      <c r="AC215" s="10"/>
      <c r="AE215" s="10"/>
      <c r="AG215" s="10"/>
    </row>
    <row r="216" spans="23:33" customFormat="1" x14ac:dyDescent="0.3">
      <c r="W216" s="10"/>
      <c r="Y216" s="10"/>
      <c r="AA216" s="10"/>
      <c r="AC216" s="10"/>
      <c r="AE216" s="10"/>
      <c r="AG216" s="10"/>
    </row>
    <row r="217" spans="23:33" customFormat="1" x14ac:dyDescent="0.3">
      <c r="W217" s="10"/>
      <c r="Y217" s="10"/>
      <c r="AA217" s="10"/>
      <c r="AC217" s="10"/>
      <c r="AE217" s="10"/>
      <c r="AG217" s="10"/>
    </row>
    <row r="218" spans="23:33" customFormat="1" x14ac:dyDescent="0.3">
      <c r="W218" s="10"/>
      <c r="Y218" s="10"/>
      <c r="AA218" s="10"/>
      <c r="AC218" s="10"/>
      <c r="AE218" s="10"/>
      <c r="AG218" s="10"/>
    </row>
    <row r="219" spans="23:33" customFormat="1" x14ac:dyDescent="0.3">
      <c r="W219" s="10"/>
      <c r="Y219" s="10"/>
      <c r="AA219" s="10"/>
      <c r="AC219" s="10"/>
      <c r="AE219" s="10"/>
      <c r="AG219" s="10"/>
    </row>
    <row r="220" spans="23:33" customFormat="1" x14ac:dyDescent="0.3">
      <c r="W220" s="10"/>
      <c r="Y220" s="10"/>
      <c r="AA220" s="10"/>
      <c r="AC220" s="10"/>
      <c r="AE220" s="10"/>
      <c r="AG220" s="10"/>
    </row>
    <row r="221" spans="23:33" customFormat="1" x14ac:dyDescent="0.3">
      <c r="W221" s="10"/>
      <c r="Y221" s="10"/>
      <c r="AA221" s="10"/>
      <c r="AC221" s="10"/>
      <c r="AE221" s="10"/>
      <c r="AG221" s="10"/>
    </row>
    <row r="222" spans="23:33" customFormat="1" x14ac:dyDescent="0.3">
      <c r="W222" s="10"/>
      <c r="Y222" s="10"/>
      <c r="AA222" s="10"/>
      <c r="AC222" s="10"/>
      <c r="AE222" s="10"/>
      <c r="AG222" s="10"/>
    </row>
    <row r="223" spans="23:33" customFormat="1" x14ac:dyDescent="0.3">
      <c r="W223" s="10"/>
      <c r="Y223" s="10"/>
      <c r="AA223" s="10"/>
      <c r="AC223" s="10"/>
      <c r="AE223" s="10"/>
      <c r="AG223" s="10"/>
    </row>
    <row r="224" spans="23:33" customFormat="1" x14ac:dyDescent="0.3">
      <c r="W224" s="10"/>
      <c r="Y224" s="10"/>
      <c r="AA224" s="10"/>
      <c r="AC224" s="10"/>
      <c r="AE224" s="10"/>
      <c r="AG224" s="10"/>
    </row>
    <row r="225" spans="23:33" customFormat="1" x14ac:dyDescent="0.3">
      <c r="W225" s="10"/>
      <c r="Y225" s="10"/>
      <c r="AA225" s="10"/>
      <c r="AC225" s="10"/>
      <c r="AE225" s="10"/>
      <c r="AG225" s="10"/>
    </row>
    <row r="226" spans="23:33" customFormat="1" x14ac:dyDescent="0.3">
      <c r="W226" s="10"/>
      <c r="Y226" s="10"/>
      <c r="AA226" s="10"/>
      <c r="AC226" s="10"/>
      <c r="AE226" s="10"/>
      <c r="AG226" s="10"/>
    </row>
    <row r="227" spans="23:33" customFormat="1" x14ac:dyDescent="0.3">
      <c r="W227" s="10"/>
      <c r="Y227" s="10"/>
      <c r="AA227" s="10"/>
      <c r="AC227" s="10"/>
      <c r="AE227" s="10"/>
      <c r="AG227" s="10"/>
    </row>
    <row r="228" spans="23:33" customFormat="1" x14ac:dyDescent="0.3">
      <c r="W228" s="10"/>
      <c r="Y228" s="10"/>
      <c r="AA228" s="10"/>
      <c r="AC228" s="10"/>
      <c r="AE228" s="10"/>
      <c r="AG228" s="10"/>
    </row>
    <row r="229" spans="23:33" customFormat="1" x14ac:dyDescent="0.3">
      <c r="W229" s="10"/>
      <c r="Y229" s="10"/>
      <c r="AA229" s="10"/>
      <c r="AC229" s="10"/>
      <c r="AE229" s="10"/>
      <c r="AG229" s="10"/>
    </row>
    <row r="230" spans="23:33" customFormat="1" x14ac:dyDescent="0.3">
      <c r="W230" s="10"/>
      <c r="Y230" s="10"/>
      <c r="AA230" s="10"/>
      <c r="AC230" s="10"/>
      <c r="AE230" s="10"/>
      <c r="AG230" s="10"/>
    </row>
    <row r="231" spans="23:33" customFormat="1" x14ac:dyDescent="0.3">
      <c r="W231" s="10"/>
      <c r="Y231" s="10"/>
      <c r="AA231" s="10"/>
      <c r="AC231" s="10"/>
      <c r="AE231" s="10"/>
      <c r="AG231" s="10"/>
    </row>
    <row r="232" spans="23:33" customFormat="1" x14ac:dyDescent="0.3">
      <c r="W232" s="10"/>
      <c r="Y232" s="10"/>
      <c r="AA232" s="10"/>
      <c r="AC232" s="10"/>
      <c r="AE232" s="10"/>
      <c r="AG232" s="10"/>
    </row>
    <row r="233" spans="23:33" customFormat="1" x14ac:dyDescent="0.3">
      <c r="W233" s="10"/>
      <c r="Y233" s="10"/>
      <c r="AA233" s="10"/>
      <c r="AC233" s="10"/>
      <c r="AE233" s="10"/>
      <c r="AG233" s="10"/>
    </row>
    <row r="234" spans="23:33" customFormat="1" x14ac:dyDescent="0.3">
      <c r="W234" s="10"/>
      <c r="Y234" s="10"/>
      <c r="AA234" s="10"/>
      <c r="AC234" s="10"/>
      <c r="AE234" s="10"/>
      <c r="AG234" s="10"/>
    </row>
    <row r="235" spans="23:33" customFormat="1" x14ac:dyDescent="0.3">
      <c r="W235" s="10"/>
      <c r="Y235" s="10"/>
      <c r="AA235" s="10"/>
      <c r="AC235" s="10"/>
      <c r="AE235" s="10"/>
      <c r="AG235" s="10"/>
    </row>
    <row r="236" spans="23:33" customFormat="1" x14ac:dyDescent="0.3">
      <c r="W236" s="10"/>
      <c r="Y236" s="10"/>
      <c r="AA236" s="10"/>
      <c r="AC236" s="10"/>
      <c r="AE236" s="10"/>
      <c r="AG236" s="10"/>
    </row>
    <row r="237" spans="23:33" customFormat="1" x14ac:dyDescent="0.3">
      <c r="W237" s="10"/>
      <c r="Y237" s="10"/>
      <c r="AA237" s="10"/>
      <c r="AC237" s="10"/>
      <c r="AE237" s="10"/>
      <c r="AG237" s="10"/>
    </row>
    <row r="238" spans="23:33" customFormat="1" x14ac:dyDescent="0.3">
      <c r="W238" s="10"/>
      <c r="Y238" s="10"/>
      <c r="AA238" s="10"/>
      <c r="AC238" s="10"/>
      <c r="AE238" s="10"/>
      <c r="AG238" s="10"/>
    </row>
    <row r="239" spans="23:33" customFormat="1" x14ac:dyDescent="0.3">
      <c r="W239" s="10"/>
      <c r="Y239" s="10"/>
      <c r="AA239" s="10"/>
      <c r="AC239" s="10"/>
      <c r="AE239" s="10"/>
      <c r="AG239" s="10"/>
    </row>
    <row r="240" spans="23:33" customFormat="1" x14ac:dyDescent="0.3">
      <c r="W240" s="10"/>
      <c r="Y240" s="10"/>
      <c r="AA240" s="10"/>
      <c r="AC240" s="10"/>
      <c r="AE240" s="10"/>
      <c r="AG240" s="10"/>
    </row>
    <row r="241" spans="23:33" customFormat="1" x14ac:dyDescent="0.3">
      <c r="W241" s="10"/>
      <c r="Y241" s="10"/>
      <c r="AA241" s="10"/>
      <c r="AC241" s="10"/>
      <c r="AE241" s="10"/>
      <c r="AG241" s="10"/>
    </row>
    <row r="242" spans="23:33" customFormat="1" x14ac:dyDescent="0.3">
      <c r="W242" s="10"/>
      <c r="Y242" s="10"/>
      <c r="AA242" s="10"/>
      <c r="AC242" s="10"/>
      <c r="AE242" s="10"/>
      <c r="AG242" s="10"/>
    </row>
    <row r="243" spans="23:33" customFormat="1" x14ac:dyDescent="0.3">
      <c r="W243" s="10"/>
      <c r="Y243" s="10"/>
      <c r="AA243" s="10"/>
      <c r="AC243" s="10"/>
      <c r="AE243" s="10"/>
      <c r="AG243" s="10"/>
    </row>
    <row r="244" spans="23:33" customFormat="1" x14ac:dyDescent="0.3">
      <c r="W244" s="10"/>
      <c r="Y244" s="10"/>
      <c r="AA244" s="10"/>
      <c r="AC244" s="10"/>
      <c r="AE244" s="10"/>
      <c r="AG244" s="10"/>
    </row>
    <row r="245" spans="23:33" customFormat="1" x14ac:dyDescent="0.3">
      <c r="W245" s="10"/>
      <c r="Y245" s="10"/>
      <c r="AA245" s="10"/>
      <c r="AC245" s="10"/>
      <c r="AE245" s="10"/>
      <c r="AG245" s="10"/>
    </row>
    <row r="246" spans="23:33" customFormat="1" x14ac:dyDescent="0.3">
      <c r="W246" s="10"/>
      <c r="Y246" s="10"/>
      <c r="AA246" s="10"/>
      <c r="AC246" s="10"/>
      <c r="AE246" s="10"/>
      <c r="AG246" s="10"/>
    </row>
    <row r="247" spans="23:33" customFormat="1" x14ac:dyDescent="0.3">
      <c r="W247" s="10"/>
      <c r="Y247" s="10"/>
      <c r="AA247" s="10"/>
      <c r="AC247" s="10"/>
      <c r="AE247" s="10"/>
      <c r="AG247" s="10"/>
    </row>
    <row r="248" spans="23:33" customFormat="1" x14ac:dyDescent="0.3">
      <c r="W248" s="10"/>
      <c r="Y248" s="10"/>
      <c r="AA248" s="10"/>
      <c r="AC248" s="10"/>
      <c r="AE248" s="10"/>
      <c r="AG248" s="10"/>
    </row>
    <row r="249" spans="23:33" customFormat="1" x14ac:dyDescent="0.3">
      <c r="W249" s="10"/>
      <c r="Y249" s="10"/>
      <c r="AA249" s="10"/>
      <c r="AC249" s="10"/>
      <c r="AE249" s="10"/>
      <c r="AG249" s="10"/>
    </row>
    <row r="250" spans="23:33" customFormat="1" x14ac:dyDescent="0.3">
      <c r="W250" s="10"/>
      <c r="Y250" s="10"/>
      <c r="AA250" s="10"/>
      <c r="AC250" s="10"/>
      <c r="AE250" s="10"/>
      <c r="AG250" s="10"/>
    </row>
    <row r="251" spans="23:33" customFormat="1" x14ac:dyDescent="0.3">
      <c r="W251" s="10"/>
      <c r="Y251" s="10"/>
      <c r="AA251" s="10"/>
      <c r="AC251" s="10"/>
      <c r="AE251" s="10"/>
      <c r="AG251" s="10"/>
    </row>
    <row r="252" spans="23:33" customFormat="1" x14ac:dyDescent="0.3">
      <c r="W252" s="10"/>
      <c r="Y252" s="10"/>
      <c r="AA252" s="10"/>
      <c r="AC252" s="10"/>
      <c r="AE252" s="10"/>
      <c r="AG252" s="10"/>
    </row>
    <row r="253" spans="23:33" customFormat="1" x14ac:dyDescent="0.3">
      <c r="W253" s="10"/>
      <c r="Y253" s="10"/>
      <c r="AA253" s="10"/>
      <c r="AC253" s="10"/>
      <c r="AE253" s="10"/>
      <c r="AG253" s="10"/>
    </row>
    <row r="254" spans="23:33" customFormat="1" x14ac:dyDescent="0.3">
      <c r="W254" s="10"/>
      <c r="Y254" s="10"/>
      <c r="AA254" s="10"/>
      <c r="AC254" s="10"/>
      <c r="AE254" s="10"/>
      <c r="AG254" s="10"/>
    </row>
    <row r="255" spans="23:33" customFormat="1" x14ac:dyDescent="0.3">
      <c r="W255" s="10"/>
      <c r="Y255" s="10"/>
      <c r="AA255" s="10"/>
      <c r="AC255" s="10"/>
      <c r="AE255" s="10"/>
      <c r="AG255" s="10"/>
    </row>
    <row r="256" spans="23:33" customFormat="1" x14ac:dyDescent="0.3">
      <c r="W256" s="10"/>
      <c r="Y256" s="10"/>
      <c r="AA256" s="10"/>
      <c r="AC256" s="10"/>
      <c r="AE256" s="10"/>
      <c r="AG256" s="10"/>
    </row>
    <row r="257" spans="23:33" customFormat="1" x14ac:dyDescent="0.3">
      <c r="W257" s="10"/>
      <c r="Y257" s="10"/>
      <c r="AA257" s="10"/>
      <c r="AC257" s="10"/>
      <c r="AE257" s="10"/>
      <c r="AG257" s="10"/>
    </row>
    <row r="258" spans="23:33" customFormat="1" x14ac:dyDescent="0.3">
      <c r="W258" s="10"/>
      <c r="Y258" s="10"/>
      <c r="AA258" s="10"/>
      <c r="AC258" s="10"/>
      <c r="AE258" s="10"/>
      <c r="AG258" s="10"/>
    </row>
    <row r="259" spans="23:33" customFormat="1" x14ac:dyDescent="0.3">
      <c r="W259" s="10"/>
      <c r="Y259" s="10"/>
      <c r="AA259" s="10"/>
      <c r="AC259" s="10"/>
      <c r="AE259" s="10"/>
      <c r="AG259" s="10"/>
    </row>
    <row r="260" spans="23:33" customFormat="1" x14ac:dyDescent="0.3">
      <c r="W260" s="10"/>
      <c r="Y260" s="10"/>
      <c r="AA260" s="10"/>
      <c r="AC260" s="10"/>
      <c r="AE260" s="10"/>
      <c r="AG260" s="10"/>
    </row>
    <row r="261" spans="23:33" customFormat="1" x14ac:dyDescent="0.3">
      <c r="W261" s="10"/>
      <c r="Y261" s="10"/>
      <c r="AA261" s="10"/>
      <c r="AC261" s="10"/>
      <c r="AE261" s="10"/>
      <c r="AG261" s="10"/>
    </row>
    <row r="262" spans="23:33" customFormat="1" x14ac:dyDescent="0.3">
      <c r="W262" s="10"/>
      <c r="Y262" s="10"/>
      <c r="AA262" s="10"/>
      <c r="AC262" s="10"/>
      <c r="AE262" s="10"/>
      <c r="AG262" s="10"/>
    </row>
    <row r="263" spans="23:33" customFormat="1" x14ac:dyDescent="0.3">
      <c r="W263" s="10"/>
      <c r="Y263" s="10"/>
      <c r="AA263" s="10"/>
      <c r="AC263" s="10"/>
      <c r="AE263" s="10"/>
      <c r="AG263" s="10"/>
    </row>
    <row r="264" spans="23:33" customFormat="1" x14ac:dyDescent="0.3">
      <c r="W264" s="10"/>
      <c r="Y264" s="10"/>
      <c r="AA264" s="10"/>
      <c r="AC264" s="10"/>
      <c r="AE264" s="10"/>
      <c r="AG264" s="10"/>
    </row>
    <row r="265" spans="23:33" customFormat="1" x14ac:dyDescent="0.3">
      <c r="W265" s="10"/>
      <c r="Y265" s="10"/>
      <c r="AA265" s="10"/>
      <c r="AC265" s="10"/>
      <c r="AE265" s="10"/>
      <c r="AG265" s="10"/>
    </row>
    <row r="266" spans="23:33" customFormat="1" x14ac:dyDescent="0.3">
      <c r="W266" s="10"/>
      <c r="Y266" s="10"/>
      <c r="AA266" s="10"/>
      <c r="AC266" s="10"/>
      <c r="AE266" s="10"/>
      <c r="AG266" s="10"/>
    </row>
    <row r="267" spans="23:33" customFormat="1" x14ac:dyDescent="0.3">
      <c r="W267" s="10"/>
      <c r="Y267" s="10"/>
      <c r="AA267" s="10"/>
      <c r="AC267" s="10"/>
      <c r="AE267" s="10"/>
      <c r="AG267" s="10"/>
    </row>
    <row r="268" spans="23:33" customFormat="1" x14ac:dyDescent="0.3">
      <c r="W268" s="10"/>
      <c r="Y268" s="10"/>
      <c r="AA268" s="10"/>
      <c r="AC268" s="10"/>
      <c r="AE268" s="10"/>
      <c r="AG268" s="10"/>
    </row>
    <row r="269" spans="23:33" customFormat="1" x14ac:dyDescent="0.3">
      <c r="W269" s="10"/>
      <c r="Y269" s="10"/>
      <c r="AA269" s="10"/>
      <c r="AC269" s="10"/>
      <c r="AE269" s="10"/>
      <c r="AG269" s="10"/>
    </row>
    <row r="270" spans="23:33" customFormat="1" x14ac:dyDescent="0.3">
      <c r="W270" s="10"/>
      <c r="Y270" s="10"/>
      <c r="AA270" s="10"/>
      <c r="AC270" s="10"/>
      <c r="AE270" s="10"/>
      <c r="AG270" s="10"/>
    </row>
    <row r="271" spans="23:33" customFormat="1" x14ac:dyDescent="0.3">
      <c r="W271" s="10"/>
      <c r="Y271" s="10"/>
      <c r="AA271" s="10"/>
      <c r="AC271" s="10"/>
      <c r="AE271" s="10"/>
      <c r="AG271" s="10"/>
    </row>
    <row r="272" spans="23:33" customFormat="1" x14ac:dyDescent="0.3">
      <c r="W272" s="10"/>
      <c r="Y272" s="10"/>
      <c r="AA272" s="10"/>
      <c r="AC272" s="10"/>
      <c r="AE272" s="10"/>
      <c r="AG272" s="10"/>
    </row>
    <row r="273" spans="23:33" customFormat="1" x14ac:dyDescent="0.3">
      <c r="W273" s="10"/>
      <c r="Y273" s="10"/>
      <c r="AA273" s="10"/>
      <c r="AC273" s="10"/>
      <c r="AE273" s="10"/>
      <c r="AG273" s="10"/>
    </row>
    <row r="274" spans="23:33" customFormat="1" x14ac:dyDescent="0.3">
      <c r="W274" s="10"/>
      <c r="Y274" s="10"/>
      <c r="AA274" s="10"/>
      <c r="AC274" s="10"/>
      <c r="AE274" s="10"/>
      <c r="AG274" s="10"/>
    </row>
    <row r="275" spans="23:33" customFormat="1" x14ac:dyDescent="0.3">
      <c r="W275" s="10"/>
      <c r="Y275" s="10"/>
      <c r="AA275" s="10"/>
      <c r="AC275" s="10"/>
      <c r="AE275" s="10"/>
      <c r="AG275" s="10"/>
    </row>
    <row r="276" spans="23:33" customFormat="1" x14ac:dyDescent="0.3">
      <c r="W276" s="10"/>
      <c r="Y276" s="10"/>
      <c r="AA276" s="10"/>
      <c r="AC276" s="10"/>
      <c r="AE276" s="10"/>
      <c r="AG276" s="10"/>
    </row>
    <row r="277" spans="23:33" customFormat="1" x14ac:dyDescent="0.3">
      <c r="W277" s="10"/>
      <c r="Y277" s="10"/>
      <c r="AA277" s="10"/>
      <c r="AC277" s="10"/>
      <c r="AE277" s="10"/>
      <c r="AG277" s="10"/>
    </row>
    <row r="278" spans="23:33" customFormat="1" x14ac:dyDescent="0.3">
      <c r="W278" s="10"/>
      <c r="Y278" s="10"/>
      <c r="AA278" s="10"/>
      <c r="AC278" s="10"/>
      <c r="AE278" s="10"/>
      <c r="AG278" s="10"/>
    </row>
    <row r="279" spans="23:33" customFormat="1" x14ac:dyDescent="0.3">
      <c r="W279" s="10"/>
      <c r="Y279" s="10"/>
      <c r="AA279" s="10"/>
      <c r="AC279" s="10"/>
      <c r="AE279" s="10"/>
      <c r="AG279" s="10"/>
    </row>
    <row r="280" spans="23:33" customFormat="1" x14ac:dyDescent="0.3">
      <c r="W280" s="10"/>
      <c r="Y280" s="10"/>
      <c r="AA280" s="10"/>
      <c r="AC280" s="10"/>
      <c r="AE280" s="10"/>
      <c r="AG280" s="10"/>
    </row>
    <row r="281" spans="23:33" customFormat="1" x14ac:dyDescent="0.3">
      <c r="W281" s="10"/>
      <c r="Y281" s="10"/>
      <c r="AA281" s="10"/>
      <c r="AC281" s="10"/>
      <c r="AE281" s="10"/>
      <c r="AG281" s="10"/>
    </row>
    <row r="282" spans="23:33" customFormat="1" x14ac:dyDescent="0.3">
      <c r="W282" s="10"/>
      <c r="Y282" s="10"/>
      <c r="AA282" s="10"/>
      <c r="AC282" s="10"/>
      <c r="AE282" s="10"/>
      <c r="AG282" s="10"/>
    </row>
    <row r="283" spans="23:33" customFormat="1" x14ac:dyDescent="0.3">
      <c r="W283" s="10"/>
      <c r="Y283" s="10"/>
      <c r="AA283" s="10"/>
      <c r="AC283" s="10"/>
      <c r="AE283" s="10"/>
      <c r="AG283" s="10"/>
    </row>
    <row r="284" spans="23:33" customFormat="1" x14ac:dyDescent="0.3">
      <c r="W284" s="10"/>
      <c r="Y284" s="10"/>
      <c r="AA284" s="10"/>
      <c r="AC284" s="10"/>
      <c r="AE284" s="10"/>
      <c r="AG284" s="10"/>
    </row>
    <row r="285" spans="23:33" customFormat="1" x14ac:dyDescent="0.3">
      <c r="W285" s="10"/>
      <c r="Y285" s="10"/>
      <c r="AA285" s="10"/>
      <c r="AC285" s="10"/>
      <c r="AE285" s="10"/>
      <c r="AG285" s="10"/>
    </row>
    <row r="286" spans="23:33" customFormat="1" x14ac:dyDescent="0.3">
      <c r="W286" s="10"/>
      <c r="Y286" s="10"/>
      <c r="AA286" s="10"/>
      <c r="AC286" s="10"/>
      <c r="AE286" s="10"/>
      <c r="AG286" s="10"/>
    </row>
    <row r="287" spans="23:33" customFormat="1" x14ac:dyDescent="0.3">
      <c r="W287" s="10"/>
      <c r="Y287" s="10"/>
      <c r="AA287" s="10"/>
      <c r="AC287" s="10"/>
      <c r="AE287" s="10"/>
      <c r="AG287" s="10"/>
    </row>
    <row r="288" spans="23:33" customFormat="1" x14ac:dyDescent="0.3">
      <c r="W288" s="10"/>
      <c r="Y288" s="10"/>
      <c r="AA288" s="10"/>
      <c r="AC288" s="10"/>
      <c r="AE288" s="10"/>
      <c r="AG288" s="10"/>
    </row>
    <row r="289" spans="23:33" customFormat="1" x14ac:dyDescent="0.3">
      <c r="W289" s="10"/>
      <c r="Y289" s="10"/>
      <c r="AA289" s="10"/>
      <c r="AC289" s="10"/>
      <c r="AE289" s="10"/>
      <c r="AG289" s="10"/>
    </row>
    <row r="290" spans="23:33" customFormat="1" x14ac:dyDescent="0.3">
      <c r="W290" s="10"/>
      <c r="Y290" s="10"/>
      <c r="AA290" s="10"/>
      <c r="AC290" s="10"/>
      <c r="AE290" s="10"/>
      <c r="AG290" s="10"/>
    </row>
    <row r="291" spans="23:33" customFormat="1" x14ac:dyDescent="0.3">
      <c r="W291" s="10"/>
      <c r="Y291" s="10"/>
      <c r="AA291" s="10"/>
      <c r="AC291" s="10"/>
      <c r="AE291" s="10"/>
      <c r="AG291" s="10"/>
    </row>
    <row r="292" spans="23:33" customFormat="1" x14ac:dyDescent="0.3">
      <c r="W292" s="10"/>
      <c r="Y292" s="10"/>
      <c r="AA292" s="10"/>
      <c r="AC292" s="10"/>
      <c r="AE292" s="10"/>
      <c r="AG292" s="10"/>
    </row>
    <row r="293" spans="23:33" customFormat="1" x14ac:dyDescent="0.3">
      <c r="W293" s="10"/>
      <c r="Y293" s="10"/>
      <c r="AA293" s="10"/>
      <c r="AC293" s="10"/>
      <c r="AE293" s="10"/>
      <c r="AG293" s="10"/>
    </row>
    <row r="294" spans="23:33" customFormat="1" x14ac:dyDescent="0.3">
      <c r="W294" s="10"/>
      <c r="Y294" s="10"/>
      <c r="AA294" s="10"/>
      <c r="AC294" s="10"/>
      <c r="AE294" s="10"/>
      <c r="AG294" s="10"/>
    </row>
    <row r="295" spans="23:33" customFormat="1" x14ac:dyDescent="0.3">
      <c r="W295" s="10"/>
      <c r="Y295" s="10"/>
      <c r="AA295" s="10"/>
      <c r="AC295" s="10"/>
      <c r="AE295" s="10"/>
      <c r="AG295" s="10"/>
    </row>
    <row r="296" spans="23:33" customFormat="1" x14ac:dyDescent="0.3">
      <c r="W296" s="10"/>
      <c r="Y296" s="10"/>
      <c r="AA296" s="10"/>
      <c r="AC296" s="10"/>
      <c r="AE296" s="10"/>
      <c r="AG296" s="10"/>
    </row>
    <row r="297" spans="23:33" customFormat="1" x14ac:dyDescent="0.3">
      <c r="W297" s="10"/>
      <c r="Y297" s="10"/>
      <c r="AA297" s="10"/>
      <c r="AC297" s="10"/>
      <c r="AE297" s="10"/>
      <c r="AG297" s="10"/>
    </row>
    <row r="298" spans="23:33" customFormat="1" x14ac:dyDescent="0.3">
      <c r="W298" s="10"/>
      <c r="Y298" s="10"/>
      <c r="AA298" s="10"/>
      <c r="AC298" s="10"/>
      <c r="AE298" s="10"/>
      <c r="AG298" s="10"/>
    </row>
    <row r="299" spans="23:33" customFormat="1" x14ac:dyDescent="0.3">
      <c r="W299" s="10"/>
      <c r="Y299" s="10"/>
      <c r="AA299" s="10"/>
      <c r="AC299" s="10"/>
      <c r="AE299" s="10"/>
      <c r="AG299" s="10"/>
    </row>
    <row r="300" spans="23:33" customFormat="1" x14ac:dyDescent="0.3">
      <c r="W300" s="10"/>
      <c r="Y300" s="10"/>
      <c r="AA300" s="10"/>
      <c r="AC300" s="10"/>
      <c r="AE300" s="10"/>
      <c r="AG300" s="10"/>
    </row>
    <row r="301" spans="23:33" customFormat="1" x14ac:dyDescent="0.3">
      <c r="W301" s="10"/>
      <c r="Y301" s="10"/>
      <c r="AA301" s="10"/>
      <c r="AC301" s="10"/>
      <c r="AE301" s="10"/>
      <c r="AG301" s="10"/>
    </row>
    <row r="302" spans="23:33" customFormat="1" x14ac:dyDescent="0.3">
      <c r="W302" s="10"/>
      <c r="Y302" s="10"/>
      <c r="AA302" s="10"/>
      <c r="AC302" s="10"/>
      <c r="AE302" s="10"/>
      <c r="AG302" s="10"/>
    </row>
    <row r="303" spans="23:33" customFormat="1" x14ac:dyDescent="0.3">
      <c r="W303" s="10"/>
      <c r="Y303" s="10"/>
      <c r="AA303" s="10"/>
      <c r="AC303" s="10"/>
      <c r="AE303" s="10"/>
      <c r="AG303" s="10"/>
    </row>
    <row r="304" spans="23:33" customFormat="1" x14ac:dyDescent="0.3">
      <c r="W304" s="10"/>
      <c r="Y304" s="10"/>
      <c r="AA304" s="10"/>
      <c r="AC304" s="10"/>
      <c r="AE304" s="10"/>
      <c r="AG304" s="10"/>
    </row>
    <row r="305" spans="23:33" customFormat="1" x14ac:dyDescent="0.3">
      <c r="W305" s="10"/>
      <c r="Y305" s="10"/>
      <c r="AA305" s="10"/>
      <c r="AC305" s="10"/>
      <c r="AE305" s="10"/>
      <c r="AG305" s="10"/>
    </row>
    <row r="306" spans="23:33" customFormat="1" x14ac:dyDescent="0.3">
      <c r="W306" s="10"/>
      <c r="Y306" s="10"/>
      <c r="AA306" s="10"/>
      <c r="AC306" s="10"/>
      <c r="AE306" s="10"/>
      <c r="AG306" s="10"/>
    </row>
    <row r="307" spans="23:33" customFormat="1" x14ac:dyDescent="0.3">
      <c r="W307" s="10"/>
      <c r="Y307" s="10"/>
      <c r="AA307" s="10"/>
      <c r="AC307" s="10"/>
      <c r="AE307" s="10"/>
      <c r="AG307" s="10"/>
    </row>
    <row r="308" spans="23:33" customFormat="1" x14ac:dyDescent="0.3">
      <c r="W308" s="10"/>
      <c r="Y308" s="10"/>
      <c r="AA308" s="10"/>
      <c r="AC308" s="10"/>
      <c r="AE308" s="10"/>
      <c r="AG308" s="10"/>
    </row>
    <row r="309" spans="23:33" customFormat="1" x14ac:dyDescent="0.3">
      <c r="W309" s="10"/>
      <c r="Y309" s="10"/>
      <c r="AA309" s="10"/>
      <c r="AC309" s="10"/>
      <c r="AE309" s="10"/>
      <c r="AG309" s="10"/>
    </row>
    <row r="310" spans="23:33" customFormat="1" x14ac:dyDescent="0.3">
      <c r="W310" s="10"/>
      <c r="Y310" s="10"/>
      <c r="AA310" s="10"/>
      <c r="AC310" s="10"/>
      <c r="AE310" s="10"/>
      <c r="AG310" s="10"/>
    </row>
    <row r="311" spans="23:33" customFormat="1" x14ac:dyDescent="0.3">
      <c r="W311" s="10"/>
      <c r="Y311" s="10"/>
      <c r="AA311" s="10"/>
      <c r="AC311" s="10"/>
      <c r="AE311" s="10"/>
      <c r="AG311" s="10"/>
    </row>
    <row r="312" spans="23:33" customFormat="1" x14ac:dyDescent="0.3">
      <c r="W312" s="10"/>
      <c r="Y312" s="10"/>
      <c r="AA312" s="10"/>
      <c r="AC312" s="10"/>
      <c r="AE312" s="10"/>
      <c r="AG312" s="10"/>
    </row>
    <row r="313" spans="23:33" customFormat="1" x14ac:dyDescent="0.3">
      <c r="W313" s="10"/>
      <c r="Y313" s="10"/>
      <c r="AA313" s="10"/>
      <c r="AC313" s="10"/>
      <c r="AE313" s="10"/>
      <c r="AG313" s="10"/>
    </row>
    <row r="314" spans="23:33" customFormat="1" x14ac:dyDescent="0.3">
      <c r="W314" s="10"/>
      <c r="Y314" s="10"/>
      <c r="AA314" s="10"/>
      <c r="AC314" s="10"/>
      <c r="AE314" s="10"/>
      <c r="AG314" s="10"/>
    </row>
    <row r="315" spans="23:33" customFormat="1" x14ac:dyDescent="0.3">
      <c r="W315" s="10"/>
      <c r="Y315" s="10"/>
      <c r="AA315" s="10"/>
      <c r="AC315" s="10"/>
      <c r="AE315" s="10"/>
      <c r="AG315" s="10"/>
    </row>
    <row r="316" spans="23:33" customFormat="1" x14ac:dyDescent="0.3">
      <c r="W316" s="10"/>
      <c r="Y316" s="10"/>
      <c r="AA316" s="10"/>
      <c r="AC316" s="10"/>
      <c r="AE316" s="10"/>
      <c r="AG316" s="10"/>
    </row>
    <row r="317" spans="23:33" customFormat="1" x14ac:dyDescent="0.3">
      <c r="W317" s="10"/>
      <c r="Y317" s="10"/>
      <c r="AA317" s="10"/>
      <c r="AC317" s="10"/>
      <c r="AE317" s="10"/>
      <c r="AG317" s="10"/>
    </row>
    <row r="318" spans="23:33" customFormat="1" x14ac:dyDescent="0.3">
      <c r="W318" s="10"/>
      <c r="Y318" s="10"/>
      <c r="AA318" s="10"/>
      <c r="AC318" s="10"/>
      <c r="AE318" s="10"/>
      <c r="AG318" s="10"/>
    </row>
  </sheetData>
  <mergeCells count="3">
    <mergeCell ref="C18:C19"/>
    <mergeCell ref="B4:C4"/>
    <mergeCell ref="A1:C1"/>
  </mergeCells>
  <hyperlinks>
    <hyperlink ref="H1" location="Contents!A1" display="Back to Contents" xr:uid="{00000000-0004-0000-1100-000000000000}"/>
  </hyperlinks>
  <pageMargins left="0.7" right="0.7" top="0.75" bottom="0.75" header="0.3" footer="0.3"/>
  <pageSetup paperSize="9" orientation="portrait" horizontalDpi="4294967294" verticalDpi="0" r:id="rId2"/>
  <drawing r:id="rId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100-000000000000}">
          <x14:formula1>
            <xm:f>Headers!$A$44:$A$49</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C000"/>
  </sheetPr>
  <dimension ref="A1:N257"/>
  <sheetViews>
    <sheetView topLeftCell="B237" workbookViewId="0">
      <selection activeCell="C222" sqref="C222:N242"/>
    </sheetView>
  </sheetViews>
  <sheetFormatPr defaultRowHeight="14.4" x14ac:dyDescent="0.3"/>
  <cols>
    <col min="1" max="1" width="28.44140625" customWidth="1"/>
    <col min="2" max="2" width="24"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VLOOKUP(MultiMorb!B4,Multi_Headers[],2,FALSE)</f>
        <v>{MM-01} Diabetes and CKD</v>
      </c>
      <c r="C3" t="str">
        <f>VLOOKUP(MultiMorb!B4,Multi_Headers[],3,FALSE)</f>
        <v>{DR-00} Total Diabetes Register</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{DR-00} Total Diabetes Register</v>
      </c>
      <c r="D8" s="82" t="str">
        <f t="shared" ref="D8:N8" si="0">$C$3</f>
        <v>{DR-00} Total Diabetes Register</v>
      </c>
      <c r="E8" s="82" t="str">
        <f t="shared" si="0"/>
        <v>{DR-00} Total Diabetes Register</v>
      </c>
      <c r="F8" s="82" t="str">
        <f t="shared" si="0"/>
        <v>{DR-00} Total Diabetes Register</v>
      </c>
      <c r="G8" s="82" t="str">
        <f t="shared" si="0"/>
        <v>{DR-00} Total Diabetes Register</v>
      </c>
      <c r="H8" s="82" t="str">
        <f t="shared" si="0"/>
        <v>{DR-00} Total Diabetes Register</v>
      </c>
      <c r="I8" s="82" t="str">
        <f t="shared" si="0"/>
        <v>{DR-00} Total Diabetes Register</v>
      </c>
      <c r="J8" s="82" t="str">
        <f t="shared" si="0"/>
        <v>{DR-00} Total Diabetes Register</v>
      </c>
      <c r="K8" s="82" t="str">
        <f t="shared" si="0"/>
        <v>{DR-00} Total Diabetes Register</v>
      </c>
      <c r="L8" s="82" t="str">
        <f t="shared" si="0"/>
        <v>{DR-00} Total Diabetes Register</v>
      </c>
      <c r="M8" s="82" t="str">
        <f t="shared" si="0"/>
        <v>{DR-00} Total Diabetes Register</v>
      </c>
      <c r="N8" s="82" t="str">
        <f t="shared" si="0"/>
        <v>{DR-00} Total Diabetes Register</v>
      </c>
    </row>
    <row r="9" spans="1:14" x14ac:dyDescent="0.3">
      <c r="A9" s="93"/>
      <c r="B9" s="87" t="s">
        <v>315</v>
      </c>
      <c r="C9" s="82" t="str">
        <f t="shared" ref="C9:N9" si="1">$B$3</f>
        <v>{MM-01} Diabetes and CKD</v>
      </c>
      <c r="D9" s="82" t="str">
        <f t="shared" si="1"/>
        <v>{MM-01} Diabetes and CKD</v>
      </c>
      <c r="E9" s="82" t="str">
        <f t="shared" si="1"/>
        <v>{MM-01} Diabetes and CKD</v>
      </c>
      <c r="F9" s="82" t="str">
        <f t="shared" si="1"/>
        <v>{MM-01} Diabetes and CKD</v>
      </c>
      <c r="G9" s="82" t="str">
        <f t="shared" si="1"/>
        <v>{MM-01} Diabetes and CKD</v>
      </c>
      <c r="H9" s="82" t="str">
        <f t="shared" si="1"/>
        <v>{MM-01} Diabetes and CKD</v>
      </c>
      <c r="I9" s="82" t="str">
        <f t="shared" si="1"/>
        <v>{MM-01} Diabetes and CKD</v>
      </c>
      <c r="J9" s="82" t="str">
        <f t="shared" si="1"/>
        <v>{MM-01} Diabetes and CKD</v>
      </c>
      <c r="K9" s="82" t="str">
        <f t="shared" si="1"/>
        <v>{MM-01} Diabetes and CKD</v>
      </c>
      <c r="L9" s="82" t="str">
        <f t="shared" si="1"/>
        <v>{MM-01} Diabetes and CKD</v>
      </c>
      <c r="M9" s="82" t="str">
        <f t="shared" si="1"/>
        <v>{MM-01} Diabetes and CKD</v>
      </c>
      <c r="N9" s="82" t="str">
        <f t="shared" si="1"/>
        <v>{MM-01} Diabetes and CKD</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2123</v>
      </c>
      <c r="D11" s="85">
        <f>SUMIFS(INDEX(Diabetes_Full[#All],,MATCH(D$8,Diabetes_Full[#Headers],0)),Data!$B$1:$B$519,$A11,Data!$GT$1:$GT$519,D$10)</f>
        <v>2139</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156</v>
      </c>
      <c r="D12" s="85">
        <f>SUMIFS(INDEX(Diabetes_Full[#All],,MATCH(D$9,Diabetes_Full[#Headers],0)),Data!$B$1:$B$519,$A12,Data!$GT$1:$GT$519,D$10)</f>
        <v>156</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7.3480923221855871E-2</v>
      </c>
      <c r="D13" s="96">
        <f t="shared" ref="D13:N13" si="2">IF(D11,D12/D11,NA())</f>
        <v>7.2931276297335201E-2</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2718</v>
      </c>
      <c r="D14" s="85">
        <f>SUMIFS(INDEX(Diabetes_Full[#All],,MATCH(D$8,Diabetes_Full[#Headers],0)),Data!$B$1:$B$519,$A14,Data!$GT$1:$GT$519,D$10)</f>
        <v>2732</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212</v>
      </c>
      <c r="D15" s="85">
        <f>SUMIFS(INDEX(Diabetes_Full[#All],,MATCH(D$9,Diabetes_Full[#Headers],0)),Data!$B$1:$B$519,$A15,Data!$GT$1:$GT$519,D$10)</f>
        <v>210</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7.7998528329654163E-2</v>
      </c>
      <c r="D16" s="96">
        <f t="shared" ref="D16" si="4">IF(D14,D15/D14,NA())</f>
        <v>7.6866764275256225E-2</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2144</v>
      </c>
      <c r="D17" s="85">
        <f>SUMIFS(INDEX(Diabetes_Full[#All],,MATCH(D$8,Diabetes_Full[#Headers],0)),Data!$B$1:$B$519,$A17,Data!$GT$1:$GT$519,D$10)</f>
        <v>2152</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167</v>
      </c>
      <c r="D18" s="85">
        <f>SUMIFS(INDEX(Diabetes_Full[#All],,MATCH(D$9,Diabetes_Full[#Headers],0)),Data!$B$1:$B$519,$A18,Data!$GT$1:$GT$519,D$10)</f>
        <v>183</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7.7891791044776115E-2</v>
      </c>
      <c r="D19" s="96">
        <f t="shared" ref="D19" si="16">IF(D17,D18/D17,NA())</f>
        <v>8.5037174721189587E-2</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2742</v>
      </c>
      <c r="D20" s="85">
        <f>SUMIFS(INDEX(Diabetes_Full[#All],,MATCH(D$8,Diabetes_Full[#Headers],0)),Data!$B$1:$B$519,$A20,Data!$GT$1:$GT$519,D$10)</f>
        <v>2757</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214</v>
      </c>
      <c r="D21" s="85">
        <f>SUMIFS(INDEX(Diabetes_Full[#All],,MATCH(D$9,Diabetes_Full[#Headers],0)),Data!$B$1:$B$519,$A21,Data!$GT$1:$GT$519,D$10)</f>
        <v>227</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7.8045222465353753E-2</v>
      </c>
      <c r="D22" s="96">
        <f t="shared" ref="D22" si="28">IF(D20,D21/D20,NA())</f>
        <v>8.2335872324990927E-2</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3142</v>
      </c>
      <c r="D23" s="85">
        <f>SUMIFS(INDEX(Diabetes_Full[#All],,MATCH(D$8,Diabetes_Full[#Headers],0)),Data!$B$1:$B$519,$A23,Data!$GT$1:$GT$519,D$10)</f>
        <v>3183</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302</v>
      </c>
      <c r="D24" s="85">
        <f>SUMIFS(INDEX(Diabetes_Full[#All],,MATCH(D$9,Diabetes_Full[#Headers],0)),Data!$B$1:$B$519,$A24,Data!$GT$1:$GT$519,D$10)</f>
        <v>307</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9.6117122851686818E-2</v>
      </c>
      <c r="D25" s="96">
        <f t="shared" ref="D25" si="40">IF(D23,D24/D23,NA())</f>
        <v>9.6449890040841979E-2</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2526</v>
      </c>
      <c r="D26" s="85">
        <f>SUMIFS(INDEX(Diabetes_Full[#All],,MATCH(D$8,Diabetes_Full[#Headers],0)),Data!$B$1:$B$519,$A26,Data!$GT$1:$GT$519,D$10)</f>
        <v>2552</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251</v>
      </c>
      <c r="D27" s="85">
        <f>SUMIFS(INDEX(Diabetes_Full[#All],,MATCH(D$9,Diabetes_Full[#Headers],0)),Data!$B$1:$B$519,$A27,Data!$GT$1:$GT$519,D$10)</f>
        <v>258</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9.9366587490102923E-2</v>
      </c>
      <c r="D28" s="96">
        <f t="shared" ref="D28" si="52">IF(D26,D27/D26,NA())</f>
        <v>0.10109717868338558</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1485</v>
      </c>
      <c r="D29" s="85">
        <f>SUMIFS(INDEX(Diabetes_Full[#All],,MATCH(D$8,Diabetes_Full[#Headers],0)),Data!$B$1:$B$519,$A29,Data!$GT$1:$GT$519,D$10)</f>
        <v>1497</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176</v>
      </c>
      <c r="D30" s="85">
        <f>SUMIFS(INDEX(Diabetes_Full[#All],,MATCH(D$9,Diabetes_Full[#Headers],0)),Data!$B$1:$B$519,$A30,Data!$GT$1:$GT$519,D$10)</f>
        <v>180</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0.11851851851851852</v>
      </c>
      <c r="D31" s="96">
        <f t="shared" ref="D31" si="64">IF(D29,D30/D29,NA())</f>
        <v>0.12024048096192384</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2341</v>
      </c>
      <c r="D32" s="85">
        <f>SUMIFS(INDEX(Diabetes_Full[#All],,MATCH(D$8,Diabetes_Full[#Headers],0)),Data!$B$1:$B$519,$A32,Data!$GT$1:$GT$519,D$10)</f>
        <v>2344</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324</v>
      </c>
      <c r="D33" s="85">
        <f>SUMIFS(INDEX(Diabetes_Full[#All],,MATCH(D$9,Diabetes_Full[#Headers],0)),Data!$B$1:$B$519,$A33,Data!$GT$1:$GT$519,D$10)</f>
        <v>326</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0.13840239214011107</v>
      </c>
      <c r="D34" s="96">
        <f t="shared" ref="D34" si="76">IF(D32,D33/D32,NA())</f>
        <v>0.13907849829351535</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1502</v>
      </c>
      <c r="D35" s="85">
        <f>SUMIFS(INDEX(Diabetes_Full[#All],,MATCH(D$8,Diabetes_Full[#Headers],0)),Data!$B$1:$B$519,$A35,Data!$GT$1:$GT$519,D$10)</f>
        <v>1509</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181</v>
      </c>
      <c r="D36" s="85">
        <f>SUMIFS(INDEX(Diabetes_Full[#All],,MATCH(D$9,Diabetes_Full[#Headers],0)),Data!$B$1:$B$519,$A36,Data!$GT$1:$GT$519,D$10)</f>
        <v>181</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0.12050599201065246</v>
      </c>
      <c r="D37" s="96">
        <f t="shared" ref="D37" si="88">IF(D35,D36/D35,NA())</f>
        <v>0.11994698475811796</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1746</v>
      </c>
      <c r="D38" s="85">
        <f>SUMIFS(INDEX(Diabetes_Full[#All],,MATCH(D$8,Diabetes_Full[#Headers],0)),Data!$B$1:$B$519,$A38,Data!$GT$1:$GT$519,D$10)</f>
        <v>1751</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244</v>
      </c>
      <c r="D39" s="85">
        <f>SUMIFS(INDEX(Diabetes_Full[#All],,MATCH(D$9,Diabetes_Full[#Headers],0)),Data!$B$1:$B$519,$A39,Data!$GT$1:$GT$519,D$10)</f>
        <v>246</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0.13974799541809851</v>
      </c>
      <c r="D40" s="96">
        <f t="shared" ref="D40" si="100">IF(D38,D39/D38,NA())</f>
        <v>0.14049114791547687</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2835</v>
      </c>
      <c r="D41" s="85">
        <f>SUMIFS(INDEX(Diabetes_Full[#All],,MATCH(D$8,Diabetes_Full[#Headers],0)),Data!$B$1:$B$519,$A41,Data!$GT$1:$GT$519,D$10)</f>
        <v>2833</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355</v>
      </c>
      <c r="D42" s="85">
        <f>SUMIFS(INDEX(Diabetes_Full[#All],,MATCH(D$9,Diabetes_Full[#Headers],0)),Data!$B$1:$B$519,$A42,Data!$GT$1:$GT$519,D$10)</f>
        <v>354</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0.12522045855379188</v>
      </c>
      <c r="D43" s="96">
        <f t="shared" ref="D43" si="112">IF(D41,D42/D41,NA())</f>
        <v>0.12495587716201906</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1838</v>
      </c>
      <c r="D44" s="85">
        <f>SUMIFS(INDEX(Diabetes_Full[#All],,MATCH(D$8,Diabetes_Full[#Headers],0)),Data!$B$1:$B$519,$A44,Data!$GT$1:$GT$519,D$10)</f>
        <v>1851</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227</v>
      </c>
      <c r="D45" s="85">
        <f>SUMIFS(INDEX(Diabetes_Full[#All],,MATCH(D$9,Diabetes_Full[#Headers],0)),Data!$B$1:$B$519,$A45,Data!$GT$1:$GT$519,D$10)</f>
        <v>232</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0.12350380848748641</v>
      </c>
      <c r="D46" s="96">
        <f t="shared" ref="D46" si="124">IF(D44,D45/D44,NA())</f>
        <v>0.12533765532144786</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2408</v>
      </c>
      <c r="D47" s="85">
        <f>SUMIFS(INDEX(Diabetes_Full[#All],,MATCH(D$8,Diabetes_Full[#Headers],0)),Data!$B$1:$B$519,$A47,Data!$GT$1:$GT$519,D$10)</f>
        <v>2415</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317</v>
      </c>
      <c r="D48" s="85">
        <f>SUMIFS(INDEX(Diabetes_Full[#All],,MATCH(D$9,Diabetes_Full[#Headers],0)),Data!$B$1:$B$519,$A48,Data!$GT$1:$GT$519,D$10)</f>
        <v>320</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0.13164451827242524</v>
      </c>
      <c r="D49" s="96">
        <f t="shared" ref="D49" si="136">IF(D47,D48/D47,NA())</f>
        <v>0.13250517598343686</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2152</v>
      </c>
      <c r="D50" s="85">
        <f>SUMIFS(INDEX(Diabetes_Full[#All],,MATCH(D$8,Diabetes_Full[#Headers],0)),Data!$B$1:$B$519,$A50,Data!$GT$1:$GT$519,D$10)</f>
        <v>2175</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282</v>
      </c>
      <c r="D51" s="85">
        <f>SUMIFS(INDEX(Diabetes_Full[#All],,MATCH(D$9,Diabetes_Full[#Headers],0)),Data!$B$1:$B$519,$A51,Data!$GT$1:$GT$519,D$10)</f>
        <v>283</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0.13104089219330856</v>
      </c>
      <c r="D52" s="96">
        <f t="shared" ref="D52" si="148">IF(D50,D51/D50,NA())</f>
        <v>0.13011494252873562</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2929</v>
      </c>
      <c r="D53" s="85">
        <f>SUMIFS(INDEX(Diabetes_Full[#All],,MATCH(D$8,Diabetes_Full[#Headers],0)),Data!$B$1:$B$519,$A53,Data!$GT$1:$GT$519,D$10)</f>
        <v>2932</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324</v>
      </c>
      <c r="D54" s="85">
        <f>SUMIFS(INDEX(Diabetes_Full[#All],,MATCH(D$9,Diabetes_Full[#Headers],0)),Data!$B$1:$B$519,$A54,Data!$GT$1:$GT$519,D$10)</f>
        <v>321</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0.1106179583475589</v>
      </c>
      <c r="D55" s="96">
        <f t="shared" ref="D55" si="160">IF(D53,D54/D53,NA())</f>
        <v>0.10948158253751705</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2706</v>
      </c>
      <c r="D56" s="85">
        <f>SUMIFS(INDEX(Diabetes_Full[#All],,MATCH(D$8,Diabetes_Full[#Headers],0)),Data!$B$1:$B$519,$A56,Data!$GT$1:$GT$519,D$10)</f>
        <v>2713</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247</v>
      </c>
      <c r="D57" s="85">
        <f>SUMIFS(INDEX(Diabetes_Full[#All],,MATCH(D$9,Diabetes_Full[#Headers],0)),Data!$B$1:$B$519,$A57,Data!$GT$1:$GT$519,D$10)</f>
        <v>246</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9.1278640059127863E-2</v>
      </c>
      <c r="D58" s="96">
        <f t="shared" ref="D58" si="172">IF(D56,D57/D56,NA())</f>
        <v>9.0674530040545528E-2</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5327</v>
      </c>
      <c r="D59" s="85">
        <f>SUMIFS(INDEX(Diabetes_Full[#All],,MATCH(D$8,Diabetes_Full[#Headers],0)),Data!$B$1:$B$519,$A59,Data!$GT$1:$GT$519,D$10)</f>
        <v>5343</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611</v>
      </c>
      <c r="D60" s="85">
        <f>SUMIFS(INDEX(Diabetes_Full[#All],,MATCH(D$9,Diabetes_Full[#Headers],0)),Data!$B$1:$B$519,$A60,Data!$GT$1:$GT$519,D$10)</f>
        <v>613</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0.11469870471184532</v>
      </c>
      <c r="D61" s="96">
        <f t="shared" ref="D61" si="184">IF(D59,D60/D59,NA())</f>
        <v>0.11472955268575706</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6696</v>
      </c>
      <c r="D62" s="85">
        <f>SUMIFS(INDEX(Diabetes_Full[#All],,MATCH(D$8,Diabetes_Full[#Headers],0)),Data!$B$1:$B$519,$A62,Data!$GT$1:$GT$519,D$10)</f>
        <v>6722</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1210</v>
      </c>
      <c r="D63" s="85">
        <f>SUMIFS(INDEX(Diabetes_Full[#All],,MATCH(D$9,Diabetes_Full[#Headers],0)),Data!$B$1:$B$519,$A63,Data!$GT$1:$GT$519,D$10)</f>
        <v>1222</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0.18070489844683393</v>
      </c>
      <c r="D64" s="96">
        <f t="shared" ref="D64" si="196">IF(D62,D63/D62,NA())</f>
        <v>0.18179113359119309</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3026</v>
      </c>
      <c r="D65" s="85">
        <f>SUMIFS(INDEX(Diabetes_Full[#All],,MATCH(D$8,Diabetes_Full[#Headers],0)),Data!$B$1:$B$519,$A65,Data!$GT$1:$GT$519,D$10)</f>
        <v>3046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477</v>
      </c>
      <c r="D66" s="85">
        <f>SUMIFS(INDEX(Diabetes_Full[#All],,MATCH(D$9,Diabetes_Full[#Headers],0)),Data!$B$1:$B$519,$A66,Data!$GT$1:$GT$519,D$10)</f>
        <v>488</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0.15763384005287509</v>
      </c>
      <c r="D67" s="96">
        <f t="shared" ref="D67" si="208">IF(D65,D66/D65,NA())</f>
        <v>0.16021011162179907</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2144</v>
      </c>
      <c r="D68" s="85">
        <f>SUMIFS(INDEX(Diabetes_Full[#All],,MATCH(D$8,Diabetes_Full[#Headers],0)),Data!$B$1:$B$519,$A68,Data!$GT$1:$GT$519,D$10)</f>
        <v>2157</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310</v>
      </c>
      <c r="D69" s="85">
        <f>SUMIFS(INDEX(Diabetes_Full[#All],,MATCH(D$9,Diabetes_Full[#Headers],0)),Data!$B$1:$B$519,$A69,Data!$GT$1:$GT$519,D$10)</f>
        <v>312</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0.14458955223880596</v>
      </c>
      <c r="D70" s="96">
        <f t="shared" ref="D70" si="220">IF(D68,D69/D68,NA())</f>
        <v>0.14464534075104313</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5746</v>
      </c>
      <c r="D71" s="85">
        <f>SUMIFS(INDEX(Diabetes_Full[#All],,MATCH(D$8,Diabetes_Full[#Headers],0)),Data!$B$1:$B$519,$A71,Data!$GT$1:$GT$519,D$10)</f>
        <v>5758</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824</v>
      </c>
      <c r="D72" s="85">
        <f>SUMIFS(INDEX(Diabetes_Full[#All],,MATCH(D$9,Diabetes_Full[#Headers],0)),Data!$B$1:$B$519,$A72,Data!$GT$1:$GT$519,D$10)</f>
        <v>825</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0.14340410720501218</v>
      </c>
      <c r="D73" s="96">
        <f t="shared" ref="D73" si="232">IF(D71,D72/D71,NA())</f>
        <v>0.14327891629037862</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3212</v>
      </c>
      <c r="D74" s="85">
        <f>SUMIFS(INDEX(Diabetes_Full[#All],,MATCH(D$8,Diabetes_Full[#Headers],0)),Data!$B$1:$B$519,$A74,Data!$GT$1:$GT$519,D$10)</f>
        <v>3245</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414</v>
      </c>
      <c r="D75" s="85">
        <f>SUMIFS(INDEX(Diabetes_Full[#All],,MATCH(D$9,Diabetes_Full[#Headers],0)),Data!$B$1:$B$519,$A75,Data!$GT$1:$GT$519,D$10)</f>
        <v>417</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0.12889165628891655</v>
      </c>
      <c r="D76" s="96">
        <f t="shared" ref="D76" si="244">IF(D74,D75/D74,NA())</f>
        <v>0.12850539291217258</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3455</v>
      </c>
      <c r="D77" s="85">
        <f>SUMIFS(INDEX(Diabetes_Full[#All],,MATCH(D$8,Diabetes_Full[#Headers],0)),Data!$B$1:$B$519,$A77,Data!$GT$1:$GT$519,D$10)</f>
        <v>3489</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461</v>
      </c>
      <c r="D78" s="85">
        <f>SUMIFS(INDEX(Diabetes_Full[#All],,MATCH(D$9,Diabetes_Full[#Headers],0)),Data!$B$1:$B$519,$A78,Data!$GT$1:$GT$519,D$10)</f>
        <v>461</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0.13342981186685962</v>
      </c>
      <c r="D79" s="96">
        <f t="shared" ref="D79" si="256">IF(D77,D78/D77,NA())</f>
        <v>0.13212955001433074</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4515</v>
      </c>
      <c r="D80" s="85">
        <f>SUMIFS(INDEX(Diabetes_Full[#All],,MATCH(D$8,Diabetes_Full[#Headers],0)),Data!$B$1:$B$519,$A80,Data!$GT$1:$GT$519,D$10)</f>
        <v>4531</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618</v>
      </c>
      <c r="D81" s="85">
        <f>SUMIFS(INDEX(Diabetes_Full[#All],,MATCH(D$9,Diabetes_Full[#Headers],0)),Data!$B$1:$B$519,$A81,Data!$GT$1:$GT$519,D$10)</f>
        <v>646</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0.13687707641196012</v>
      </c>
      <c r="D82" s="96">
        <f t="shared" ref="D82" si="268">IF(D80,D81/D80,NA())</f>
        <v>0.14257338335908187</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2425</v>
      </c>
      <c r="D83" s="85">
        <f>SUMIFS(INDEX(Diabetes_Full[#All],,MATCH(D$8,Diabetes_Full[#Headers],0)),Data!$B$1:$B$519,$A83,Data!$GT$1:$GT$519,D$10)</f>
        <v>2452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346</v>
      </c>
      <c r="D84" s="85">
        <f>SUMIFS(INDEX(Diabetes_Full[#All],,MATCH(D$9,Diabetes_Full[#Headers],0)),Data!$B$1:$B$519,$A84,Data!$GT$1:$GT$519,D$10)</f>
        <v>372</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0.14268041237113402</v>
      </c>
      <c r="D85" s="96">
        <f t="shared" ref="D85" si="280">IF(D83,D84/D83,NA())</f>
        <v>0.15171288743882544</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4430</v>
      </c>
      <c r="D86" s="85">
        <f>SUMIFS(INDEX(Diabetes_Full[#All],,MATCH(D$8,Diabetes_Full[#Headers],0)),Data!$B$1:$B$519,$A86,Data!$GT$1:$GT$519,D$10)</f>
        <v>3924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595</v>
      </c>
      <c r="D87" s="85">
        <f>SUMIFS(INDEX(Diabetes_Full[#All],,MATCH(D$9,Diabetes_Full[#Headers],0)),Data!$B$1:$B$519,$A87,Data!$GT$1:$GT$519,D$10)</f>
        <v>517</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0.13431151241534989</v>
      </c>
      <c r="D88" s="96">
        <f t="shared" ref="D88" si="292">IF(D86,D87/D86,NA())</f>
        <v>0.13175331294597351</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3186</v>
      </c>
      <c r="D89" s="85">
        <f>SUMIFS(INDEX(Diabetes_Full[#All],,MATCH(D$8,Diabetes_Full[#Headers],0)),Data!$B$1:$B$519,$A89,Data!$GT$1:$GT$519,D$10)</f>
        <v>3202</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620</v>
      </c>
      <c r="D90" s="85">
        <f>SUMIFS(INDEX(Diabetes_Full[#All],,MATCH(D$9,Diabetes_Full[#Headers],0)),Data!$B$1:$B$519,$A90,Data!$GT$1:$GT$519,D$10)</f>
        <v>620</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0.19460138104205901</v>
      </c>
      <c r="D91" s="96">
        <f t="shared" ref="D91" si="304">IF(D89,D90/D89,NA())</f>
        <v>0.19362898188632105</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4093</v>
      </c>
      <c r="D92" s="85">
        <f>SUMIFS(INDEX(Diabetes_Full[#All],,MATCH(D$8,Diabetes_Full[#Headers],0)),Data!$B$1:$B$519,$A92,Data!$GT$1:$GT$519,D$10)</f>
        <v>4110</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493</v>
      </c>
      <c r="D93" s="85">
        <f>SUMIFS(INDEX(Diabetes_Full[#All],,MATCH(D$9,Diabetes_Full[#Headers],0)),Data!$B$1:$B$519,$A93,Data!$GT$1:$GT$519,D$10)</f>
        <v>447</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0.12044954800879551</v>
      </c>
      <c r="D94" s="96">
        <f t="shared" ref="D94" si="316">IF(D92,D93/D92,NA())</f>
        <v>0.10875912408759124</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3434</v>
      </c>
      <c r="D95" s="85">
        <f>SUMIFS(INDEX(Diabetes_Full[#All],,MATCH(D$8,Diabetes_Full[#Headers],0)),Data!$B$1:$B$519,$A95,Data!$GT$1:$GT$519,D$10)</f>
        <v>3450</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395</v>
      </c>
      <c r="D96" s="85">
        <f>SUMIFS(INDEX(Diabetes_Full[#All],,MATCH(D$9,Diabetes_Full[#Headers],0)),Data!$B$1:$B$519,$A96,Data!$GT$1:$GT$519,D$10)</f>
        <v>397</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0.11502620850320326</v>
      </c>
      <c r="D97" s="96">
        <f t="shared" ref="D97" si="328">IF(D95,D96/D95,NA())</f>
        <v>0.11507246376811595</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4168</v>
      </c>
      <c r="D98" s="85">
        <f>SUMIFS(INDEX(Diabetes_Full[#All],,MATCH(D$8,Diabetes_Full[#Headers],0)),Data!$B$1:$B$519,$A98,Data!$GT$1:$GT$519,D$10)</f>
        <v>4184</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380</v>
      </c>
      <c r="D99" s="85">
        <f>SUMIFS(INDEX(Diabetes_Full[#All],,MATCH(D$9,Diabetes_Full[#Headers],0)),Data!$B$1:$B$519,$A99,Data!$GT$1:$GT$519,D$10)</f>
        <v>385</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9.1170825335892519E-2</v>
      </c>
      <c r="D100" s="96">
        <f t="shared" ref="D100" si="340">IF(D98,D99/D98,NA())</f>
        <v>9.2017208413001914E-2</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3885</v>
      </c>
      <c r="D101" s="85">
        <f>SUMIFS(INDEX(Diabetes_Full[#All],,MATCH(D$8,Diabetes_Full[#Headers],0)),Data!$B$1:$B$519,$A101,Data!$GT$1:$GT$519,D$10)</f>
        <v>3910</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510</v>
      </c>
      <c r="D102" s="85">
        <f>SUMIFS(INDEX(Diabetes_Full[#All],,MATCH(D$9,Diabetes_Full[#Headers],0)),Data!$B$1:$B$519,$A102,Data!$GT$1:$GT$519,D$10)</f>
        <v>510</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0.13127413127413126</v>
      </c>
      <c r="D103" s="96">
        <f t="shared" ref="D103" si="352">IF(D101,D102/D101,NA())</f>
        <v>0.13043478260869565</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3846</v>
      </c>
      <c r="D104" s="85">
        <f>SUMIFS(INDEX(Diabetes_Full[#All],,MATCH(D$8,Diabetes_Full[#Headers],0)),Data!$B$1:$B$519,$A104,Data!$GT$1:$GT$519,D$10)</f>
        <v>3881</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408</v>
      </c>
      <c r="D105" s="85">
        <f>SUMIFS(INDEX(Diabetes_Full[#All],,MATCH(D$9,Diabetes_Full[#Headers],0)),Data!$B$1:$B$519,$A105,Data!$GT$1:$GT$519,D$10)</f>
        <v>411</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0.10608424336973479</v>
      </c>
      <c r="D106" s="96">
        <f t="shared" ref="D106" si="364">IF(D104,D105/D104,NA())</f>
        <v>0.10590054109765525</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2704</v>
      </c>
      <c r="D107" s="85">
        <f>SUMIFS(INDEX(Diabetes_Full[#All],,MATCH(D$8,Diabetes_Full[#Headers],0)),Data!$B$1:$B$519,$A107,Data!$GT$1:$GT$519,D$10)</f>
        <v>2721</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256</v>
      </c>
      <c r="D108" s="85">
        <f>SUMIFS(INDEX(Diabetes_Full[#All],,MATCH(D$9,Diabetes_Full[#Headers],0)),Data!$B$1:$B$519,$A108,Data!$GT$1:$GT$519,D$10)</f>
        <v>259</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9.4674556213017749E-2</v>
      </c>
      <c r="D109" s="96">
        <f t="shared" ref="D109" si="376">IF(D107,D108/D107,NA())</f>
        <v>9.5185593531789778E-2</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2265</v>
      </c>
      <c r="D110" s="85">
        <f>SUMIFS(INDEX(Diabetes_Full[#All],,MATCH(D$8,Diabetes_Full[#Headers],0)),Data!$B$1:$B$519,$A110,Data!$GT$1:$GT$519,D$10)</f>
        <v>2295</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315</v>
      </c>
      <c r="D111" s="85">
        <f>SUMIFS(INDEX(Diabetes_Full[#All],,MATCH(D$9,Diabetes_Full[#Headers],0)),Data!$B$1:$B$519,$A111,Data!$GT$1:$GT$519,D$10)</f>
        <v>318</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0.13907284768211919</v>
      </c>
      <c r="D112" s="96">
        <f t="shared" ref="D112" si="388">IF(D110,D111/D110,NA())</f>
        <v>0.13856209150326798</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2633</v>
      </c>
      <c r="D113" s="85">
        <f>SUMIFS(INDEX(Diabetes_Full[#All],,MATCH(D$8,Diabetes_Full[#Headers],0)),Data!$B$1:$B$519,$A113,Data!$GT$1:$GT$519,D$10)</f>
        <v>2648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430</v>
      </c>
      <c r="D114" s="85">
        <f>SUMIFS(INDEX(Diabetes_Full[#All],,MATCH(D$9,Diabetes_Full[#Headers],0)),Data!$B$1:$B$519,$A114,Data!$GT$1:$GT$519,D$10)</f>
        <v>435</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0.16331181162172426</v>
      </c>
      <c r="D115" s="96">
        <f t="shared" ref="D115" si="400">IF(D113,D114/D113,NA())</f>
        <v>0.1642749244712991</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5135</v>
      </c>
      <c r="D116" s="85">
        <f>SUMIFS(INDEX(Diabetes_Full[#All],,MATCH(D$8,Diabetes_Full[#Headers],0)),Data!$B$1:$B$519,$A116,Data!$GT$1:$GT$519,D$10)</f>
        <v>5152</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810</v>
      </c>
      <c r="D117" s="85">
        <f>SUMIFS(INDEX(Diabetes_Full[#All],,MATCH(D$9,Diabetes_Full[#Headers],0)),Data!$B$1:$B$519,$A117,Data!$GT$1:$GT$519,D$10)</f>
        <v>818</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0.15774099318403115</v>
      </c>
      <c r="D118" s="96">
        <f t="shared" ref="D118" si="412">IF(D116,D117/D116,NA())</f>
        <v>0.15877329192546583</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1025</v>
      </c>
      <c r="B119" s="88" t="s">
        <v>316</v>
      </c>
      <c r="C119" s="85">
        <f>SUMIFS(INDEX(Diabetes_Full[#All],,MATCH(C$8,Diabetes_Full[#Headers],0)),Data!$B$1:$B$519,$A119,Data!$GT$1:$GT$519,C$10)</f>
        <v>2006</v>
      </c>
      <c r="D119" s="85">
        <f>SUMIFS(INDEX(Diabetes_Full[#All],,MATCH(D$8,Diabetes_Full[#Headers],0)),Data!$B$1:$B$519,$A119,Data!$GT$1:$GT$519,D$10)</f>
        <v>2014</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343</v>
      </c>
      <c r="D120" s="85">
        <f>SUMIFS(INDEX(Diabetes_Full[#All],,MATCH(D$9,Diabetes_Full[#Headers],0)),Data!$B$1:$B$519,$A120,Data!$GT$1:$GT$519,D$10)</f>
        <v>346</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 si="423">IF(C119,C120/C119,NA())</f>
        <v>0.17098703888334996</v>
      </c>
      <c r="D121" s="96">
        <f t="shared" ref="D121" si="424">IF(D119,D120/D119,NA())</f>
        <v>0.17179741807348561</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3603</v>
      </c>
      <c r="D122" s="85">
        <f>SUMIFS(INDEX(Diabetes_Full[#All],,MATCH(D$8,Diabetes_Full[#Headers],0)),Data!$B$1:$B$519,$A122,Data!$GT$1:$GT$519,D$10)</f>
        <v>3623</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529</v>
      </c>
      <c r="D123" s="85">
        <f>SUMIFS(INDEX(Diabetes_Full[#All],,MATCH(D$9,Diabetes_Full[#Headers],0)),Data!$B$1:$B$519,$A123,Data!$GT$1:$GT$519,D$10)</f>
        <v>530</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0.14682209270052735</v>
      </c>
      <c r="D124" s="96">
        <f t="shared" ref="D124" si="436">IF(D122,D123/D122,NA())</f>
        <v>0.1462876069555617</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3228</v>
      </c>
      <c r="D125" s="85">
        <f>SUMIFS(INDEX(Diabetes_Full[#All],,MATCH(D$8,Diabetes_Full[#Headers],0)),Data!$B$1:$B$519,$A125,Data!$GT$1:$GT$519,D$10)</f>
        <v>3241</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416</v>
      </c>
      <c r="D126" s="85">
        <f>SUMIFS(INDEX(Diabetes_Full[#All],,MATCH(D$9,Diabetes_Full[#Headers],0)),Data!$B$1:$B$519,$A126,Data!$GT$1:$GT$519,D$10)</f>
        <v>413</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0.12887236679058239</v>
      </c>
      <c r="D127" s="96">
        <f t="shared" ref="D127" si="448">IF(D125,D126/D125,NA())</f>
        <v>0.12742980561555076</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2234</v>
      </c>
      <c r="D128" s="85">
        <f>SUMIFS(INDEX(Diabetes_Full[#All],,MATCH(D$8,Diabetes_Full[#Headers],0)),Data!$B$1:$B$519,$A128,Data!$GT$1:$GT$519,D$10)</f>
        <v>2259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324</v>
      </c>
      <c r="D129" s="85">
        <f>SUMIFS(INDEX(Diabetes_Full[#All],,MATCH(D$9,Diabetes_Full[#Headers],0)),Data!$B$1:$B$519,$A129,Data!$GT$1:$GT$519,D$10)</f>
        <v>328</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0.14503133393017009</v>
      </c>
      <c r="D130" s="96">
        <f t="shared" ref="D130" si="460">IF(D128,D129/D128,NA())</f>
        <v>0.14519698981850376</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1895</v>
      </c>
      <c r="D131" s="85">
        <f>SUMIFS(INDEX(Diabetes_Full[#All],,MATCH(D$8,Diabetes_Full[#Headers],0)),Data!$B$1:$B$519,$A131,Data!$GT$1:$GT$519,D$10)</f>
        <v>1907</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366</v>
      </c>
      <c r="D132" s="85">
        <f>SUMIFS(INDEX(Diabetes_Full[#All],,MATCH(D$9,Diabetes_Full[#Headers],0)),Data!$B$1:$B$519,$A132,Data!$GT$1:$GT$519,D$10)</f>
        <v>370</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0.19313984168865436</v>
      </c>
      <c r="D133" s="96">
        <f t="shared" ref="D133" si="472">IF(D131,D132/D131,NA())</f>
        <v>0.19402202412165706</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2073</v>
      </c>
      <c r="D134" s="85">
        <f>SUMIFS(INDEX(Diabetes_Full[#All],,MATCH(D$8,Diabetes_Full[#Headers],0)),Data!$B$1:$B$519,$A134,Data!$GT$1:$GT$519,D$10)</f>
        <v>2089</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419</v>
      </c>
      <c r="D135" s="85">
        <f>SUMIFS(INDEX(Diabetes_Full[#All],,MATCH(D$9,Diabetes_Full[#Headers],0)),Data!$B$1:$B$519,$A135,Data!$GT$1:$GT$519,D$10)</f>
        <v>416</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0.20212252773757838</v>
      </c>
      <c r="D136" s="96">
        <f t="shared" ref="D136" si="484">IF(D134,D135/D134,NA())</f>
        <v>0.19913834370512207</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1561</v>
      </c>
      <c r="D137" s="85">
        <f>SUMIFS(INDEX(Diabetes_Full[#All],,MATCH(D$8,Diabetes_Full[#Headers],0)),Data!$B$1:$B$519,$A137,Data!$GT$1:$GT$519,D$10)</f>
        <v>1564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214</v>
      </c>
      <c r="D138" s="85">
        <f>SUMIFS(INDEX(Diabetes_Full[#All],,MATCH(D$9,Diabetes_Full[#Headers],0)),Data!$B$1:$B$519,$A138,Data!$GT$1:$GT$519,D$10)</f>
        <v>214</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0.13709160794362588</v>
      </c>
      <c r="D139" s="96">
        <f t="shared" ref="D139" si="496">IF(D137,D138/D137,NA())</f>
        <v>0.13682864450127877</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2706</v>
      </c>
      <c r="D140" s="85">
        <f>SUMIFS(INDEX(Diabetes_Full[#All],,MATCH(D$8,Diabetes_Full[#Headers],0)),Data!$B$1:$B$519,$A140,Data!$GT$1:$GT$519,D$10)</f>
        <v>2719</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464</v>
      </c>
      <c r="D141" s="85">
        <f>SUMIFS(INDEX(Diabetes_Full[#All],,MATCH(D$9,Diabetes_Full[#Headers],0)),Data!$B$1:$B$519,$A141,Data!$GT$1:$GT$519,D$10)</f>
        <v>464</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0.17147080561714709</v>
      </c>
      <c r="D142" s="96">
        <f t="shared" ref="D142" si="508">IF(D140,D141/D140,NA())</f>
        <v>0.17065097462302317</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2268</v>
      </c>
      <c r="D143" s="85">
        <f>SUMIFS(INDEX(Diabetes_Full[#All],,MATCH(D$8,Diabetes_Full[#Headers],0)),Data!$B$1:$B$519,$A143,Data!$GT$1:$GT$519,D$10)</f>
        <v>2281</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449</v>
      </c>
      <c r="D144" s="85">
        <f>SUMIFS(INDEX(Diabetes_Full[#All],,MATCH(D$9,Diabetes_Full[#Headers],0)),Data!$B$1:$B$519,$A144,Data!$GT$1:$GT$519,D$10)</f>
        <v>450</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0.19797178130511464</v>
      </c>
      <c r="D145" s="96">
        <f t="shared" ref="D145" si="520">IF(D143,D144/D143,NA())</f>
        <v>0.1972818939061815</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2325</v>
      </c>
      <c r="D146" s="85">
        <f>SUMIFS(INDEX(Diabetes_Full[#All],,MATCH(D$8,Diabetes_Full[#Headers],0)),Data!$B$1:$B$519,$A146,Data!$GT$1:$GT$519,D$10)</f>
        <v>2347</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416</v>
      </c>
      <c r="D147" s="85">
        <f>SUMIFS(INDEX(Diabetes_Full[#All],,MATCH(D$9,Diabetes_Full[#Headers],0)),Data!$B$1:$B$519,$A147,Data!$GT$1:$GT$519,D$10)</f>
        <v>427</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0.1789247311827957</v>
      </c>
      <c r="D148" s="96">
        <f t="shared" ref="D148" si="532">IF(D146,D147/D146,NA())</f>
        <v>0.18193438432040904</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2494</v>
      </c>
      <c r="D149" s="85">
        <f>SUMIFS(INDEX(Diabetes_Full[#All],,MATCH(D$8,Diabetes_Full[#Headers],0)),Data!$B$1:$B$519,$A149,Data!$GT$1:$GT$519,D$10)</f>
        <v>2500</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441</v>
      </c>
      <c r="D150" s="85">
        <f>SUMIFS(INDEX(Diabetes_Full[#All],,MATCH(D$9,Diabetes_Full[#Headers],0)),Data!$B$1:$B$519,$A150,Data!$GT$1:$GT$519,D$10)</f>
        <v>440</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0.1768243785084202</v>
      </c>
      <c r="D151" s="96">
        <f t="shared" ref="D151" si="544">IF(D149,D150/D149,NA())</f>
        <v>0.17599999999999999</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c r="C152" s="105"/>
      <c r="E152" s="105"/>
      <c r="F152"/>
      <c r="G152" s="105"/>
      <c r="I152" s="105"/>
      <c r="K152" s="105"/>
      <c r="M152" s="105"/>
    </row>
    <row r="153" spans="1:14" x14ac:dyDescent="0.3">
      <c r="E153"/>
      <c r="F153"/>
    </row>
    <row r="154" spans="1:14" x14ac:dyDescent="0.3">
      <c r="E154"/>
      <c r="F154"/>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7.3480923221855871E-2</v>
      </c>
      <c r="D160" s="99">
        <f t="shared" si="555"/>
        <v>7.2931276297335201E-2</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7.7998528329654163E-2</v>
      </c>
      <c r="D161" s="99">
        <f t="shared" si="555"/>
        <v>7.6866764275256225E-2</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7.7891791044776115E-2</v>
      </c>
      <c r="D162" s="99">
        <f t="shared" si="555"/>
        <v>8.5037174721189587E-2</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7.8045222465353753E-2</v>
      </c>
      <c r="D163" s="99">
        <f t="shared" si="555"/>
        <v>8.2335872324990927E-2</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9.6117122851686818E-2</v>
      </c>
      <c r="D164" s="99">
        <f t="shared" si="555"/>
        <v>9.6449890040841979E-2</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9.9366587490102923E-2</v>
      </c>
      <c r="D165" s="99">
        <f t="shared" si="555"/>
        <v>0.10109717868338558</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x14ac:dyDescent="0.3">
      <c r="A166" s="109" t="s">
        <v>138</v>
      </c>
      <c r="B166" s="102" t="s">
        <v>205</v>
      </c>
      <c r="C166" s="99">
        <f t="shared" si="555"/>
        <v>0.11851851851851852</v>
      </c>
      <c r="D166" s="99">
        <f t="shared" si="555"/>
        <v>0.12024048096192384</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x14ac:dyDescent="0.3">
      <c r="A167" s="111" t="s">
        <v>138</v>
      </c>
      <c r="B167" s="112" t="s">
        <v>151</v>
      </c>
      <c r="C167" s="99">
        <f t="shared" si="555"/>
        <v>0.13840239214011107</v>
      </c>
      <c r="D167" s="99">
        <f t="shared" si="555"/>
        <v>0.13907849829351535</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x14ac:dyDescent="0.3">
      <c r="A168" s="111" t="s">
        <v>138</v>
      </c>
      <c r="B168" s="112" t="s">
        <v>222</v>
      </c>
      <c r="C168" s="99">
        <f t="shared" si="555"/>
        <v>0.12050599201065246</v>
      </c>
      <c r="D168" s="99">
        <f t="shared" si="555"/>
        <v>0.11994698475811796</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x14ac:dyDescent="0.3">
      <c r="A169" s="111" t="s">
        <v>138</v>
      </c>
      <c r="B169" s="112" t="s">
        <v>139</v>
      </c>
      <c r="C169" s="99">
        <f t="shared" si="555"/>
        <v>0.13974799541809851</v>
      </c>
      <c r="D169" s="99">
        <f t="shared" si="555"/>
        <v>0.14049114791547687</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x14ac:dyDescent="0.3">
      <c r="A170" s="111" t="s">
        <v>138</v>
      </c>
      <c r="B170" s="112" t="s">
        <v>168</v>
      </c>
      <c r="C170" s="99">
        <f t="shared" ref="C170:N179" si="556">SUMIFS(INDEX($A$10:$N$151,,MATCH(C$159,$A$10:$N$10,0)),$A$10:$A$151,$B170,$B$10:$B$151,$B$157)</f>
        <v>0.12522045855379188</v>
      </c>
      <c r="D170" s="99">
        <f t="shared" si="556"/>
        <v>0.12495587716201906</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x14ac:dyDescent="0.3">
      <c r="A171" s="111" t="s">
        <v>138</v>
      </c>
      <c r="B171" s="112" t="s">
        <v>212</v>
      </c>
      <c r="C171" s="99">
        <f t="shared" si="556"/>
        <v>0.12350380848748641</v>
      </c>
      <c r="D171" s="99">
        <f t="shared" si="556"/>
        <v>0.12533765532144786</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x14ac:dyDescent="0.3">
      <c r="A172" s="111" t="s">
        <v>138</v>
      </c>
      <c r="B172" s="112" t="s">
        <v>180</v>
      </c>
      <c r="C172" s="99">
        <f t="shared" si="556"/>
        <v>0.13164451827242524</v>
      </c>
      <c r="D172" s="99">
        <f t="shared" si="556"/>
        <v>0.13250517598343686</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x14ac:dyDescent="0.3">
      <c r="A173" s="111" t="s">
        <v>138</v>
      </c>
      <c r="B173" s="112" t="s">
        <v>194</v>
      </c>
      <c r="C173" s="99">
        <f t="shared" si="556"/>
        <v>0.13104089219330856</v>
      </c>
      <c r="D173" s="99">
        <f t="shared" si="556"/>
        <v>0.13011494252873562</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x14ac:dyDescent="0.3">
      <c r="A174" s="111" t="s">
        <v>232</v>
      </c>
      <c r="B174" s="112" t="s">
        <v>233</v>
      </c>
      <c r="C174" s="99">
        <f t="shared" si="556"/>
        <v>0.1106179583475589</v>
      </c>
      <c r="D174" s="99">
        <f t="shared" si="556"/>
        <v>0.10948158253751705</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x14ac:dyDescent="0.3">
      <c r="A175" s="111" t="s">
        <v>232</v>
      </c>
      <c r="B175" s="112" t="s">
        <v>236</v>
      </c>
      <c r="C175" s="99">
        <f t="shared" si="556"/>
        <v>9.1278640059127863E-2</v>
      </c>
      <c r="D175" s="99">
        <f t="shared" si="556"/>
        <v>9.0674530040545528E-2</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x14ac:dyDescent="0.3">
      <c r="A176" s="111" t="s">
        <v>232</v>
      </c>
      <c r="B176" s="112" t="s">
        <v>237</v>
      </c>
      <c r="C176" s="99">
        <f t="shared" si="556"/>
        <v>0.11469870471184532</v>
      </c>
      <c r="D176" s="99">
        <f t="shared" si="556"/>
        <v>0.11472955268575706</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x14ac:dyDescent="0.3">
      <c r="A177" s="111" t="s">
        <v>232</v>
      </c>
      <c r="B177" s="112" t="s">
        <v>239</v>
      </c>
      <c r="C177" s="99">
        <f t="shared" si="556"/>
        <v>0.18070489844683393</v>
      </c>
      <c r="D177" s="99">
        <f t="shared" si="556"/>
        <v>0.18179113359119309</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x14ac:dyDescent="0.3">
      <c r="A178" s="111" t="s">
        <v>133</v>
      </c>
      <c r="B178" s="112" t="s">
        <v>225</v>
      </c>
      <c r="C178" s="99">
        <f t="shared" si="556"/>
        <v>0.15763384005287509</v>
      </c>
      <c r="D178" s="99">
        <f t="shared" si="556"/>
        <v>0.16021011162179907</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x14ac:dyDescent="0.3">
      <c r="A179" s="111" t="s">
        <v>133</v>
      </c>
      <c r="B179" s="112" t="s">
        <v>134</v>
      </c>
      <c r="C179" s="99">
        <f t="shared" si="556"/>
        <v>0.14458955223880596</v>
      </c>
      <c r="D179" s="99">
        <f t="shared" si="556"/>
        <v>0.14464534075104313</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x14ac:dyDescent="0.3">
      <c r="A180" s="111" t="s">
        <v>133</v>
      </c>
      <c r="B180" s="112" t="s">
        <v>137</v>
      </c>
      <c r="C180" s="99">
        <f t="shared" ref="C180:N189" si="557">SUMIFS(INDEX($A$10:$N$151,,MATCH(C$159,$A$10:$N$10,0)),$A$10:$A$151,$B180,$B$10:$B$151,$B$157)</f>
        <v>0.14340410720501218</v>
      </c>
      <c r="D180" s="99">
        <f t="shared" si="557"/>
        <v>0.14327891629037862</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x14ac:dyDescent="0.3">
      <c r="A181" s="111" t="s">
        <v>133</v>
      </c>
      <c r="B181" s="112" t="s">
        <v>164</v>
      </c>
      <c r="C181" s="99">
        <f t="shared" si="557"/>
        <v>0.12889165628891655</v>
      </c>
      <c r="D181" s="99">
        <f t="shared" si="557"/>
        <v>0.12850539291217258</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x14ac:dyDescent="0.3">
      <c r="A182" s="111" t="s">
        <v>133</v>
      </c>
      <c r="B182" s="112" t="s">
        <v>167</v>
      </c>
      <c r="C182" s="99">
        <f t="shared" si="557"/>
        <v>0.13342981186685962</v>
      </c>
      <c r="D182" s="99">
        <f t="shared" si="557"/>
        <v>0.13212955001433074</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x14ac:dyDescent="0.3">
      <c r="A183" s="111" t="s">
        <v>133</v>
      </c>
      <c r="B183" s="112" t="s">
        <v>241</v>
      </c>
      <c r="C183" s="99">
        <f t="shared" si="557"/>
        <v>0.13687707641196012</v>
      </c>
      <c r="D183" s="99">
        <f t="shared" si="557"/>
        <v>0.14257338335908187</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x14ac:dyDescent="0.3">
      <c r="A184" s="111" t="s">
        <v>133</v>
      </c>
      <c r="B184" s="102" t="s">
        <v>221</v>
      </c>
      <c r="C184" s="99">
        <f t="shared" si="557"/>
        <v>0.14268041237113402</v>
      </c>
      <c r="D184" s="99">
        <f t="shared" si="557"/>
        <v>0.15171288743882544</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x14ac:dyDescent="0.3">
      <c r="A185" s="111" t="s">
        <v>133</v>
      </c>
      <c r="B185" s="112" t="s">
        <v>175</v>
      </c>
      <c r="C185" s="99">
        <f t="shared" si="557"/>
        <v>0.13431151241534989</v>
      </c>
      <c r="D185" s="99">
        <f t="shared" si="557"/>
        <v>0.13175331294597351</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x14ac:dyDescent="0.3">
      <c r="A186" s="111" t="s">
        <v>133</v>
      </c>
      <c r="B186" s="112" t="s">
        <v>244</v>
      </c>
      <c r="C186" s="99">
        <f t="shared" si="557"/>
        <v>0.19460138104205901</v>
      </c>
      <c r="D186" s="99">
        <f t="shared" si="557"/>
        <v>0.19362898188632105</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x14ac:dyDescent="0.3">
      <c r="A187" s="111" t="s">
        <v>126</v>
      </c>
      <c r="B187" s="112" t="s">
        <v>246</v>
      </c>
      <c r="C187" s="99">
        <f t="shared" si="557"/>
        <v>0.12044954800879551</v>
      </c>
      <c r="D187" s="99">
        <f t="shared" si="557"/>
        <v>0.10875912408759124</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x14ac:dyDescent="0.3">
      <c r="A188" s="111" t="s">
        <v>126</v>
      </c>
      <c r="B188" s="112" t="s">
        <v>245</v>
      </c>
      <c r="C188" s="99">
        <f t="shared" si="557"/>
        <v>0.11502620850320326</v>
      </c>
      <c r="D188" s="99">
        <f t="shared" si="557"/>
        <v>0.11507246376811595</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x14ac:dyDescent="0.3">
      <c r="A189" s="111" t="s">
        <v>126</v>
      </c>
      <c r="B189" s="112" t="s">
        <v>185</v>
      </c>
      <c r="C189" s="99">
        <f t="shared" si="557"/>
        <v>9.1170825335892519E-2</v>
      </c>
      <c r="D189" s="99">
        <f t="shared" si="557"/>
        <v>9.2017208413001914E-2</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x14ac:dyDescent="0.3">
      <c r="A190" s="111" t="s">
        <v>126</v>
      </c>
      <c r="B190" s="112" t="s">
        <v>248</v>
      </c>
      <c r="C190" s="99">
        <f t="shared" ref="C190:N199" si="558">SUMIFS(INDEX($A$10:$N$151,,MATCH(C$159,$A$10:$N$10,0)),$A$10:$A$151,$B190,$B$10:$B$151,$B$157)</f>
        <v>0.13127413127413126</v>
      </c>
      <c r="D190" s="99">
        <f t="shared" si="558"/>
        <v>0.13043478260869565</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x14ac:dyDescent="0.3">
      <c r="A191" s="111" t="s">
        <v>126</v>
      </c>
      <c r="B191" s="112" t="s">
        <v>127</v>
      </c>
      <c r="C191" s="99">
        <f t="shared" si="558"/>
        <v>0.10608424336973479</v>
      </c>
      <c r="D191" s="99">
        <f t="shared" si="558"/>
        <v>0.10590054109765525</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x14ac:dyDescent="0.3">
      <c r="A192" s="111" t="s">
        <v>126</v>
      </c>
      <c r="B192" s="112" t="s">
        <v>135</v>
      </c>
      <c r="C192" s="99">
        <f t="shared" si="558"/>
        <v>9.4674556213017749E-2</v>
      </c>
      <c r="D192" s="99">
        <f t="shared" si="558"/>
        <v>9.5185593531789778E-2</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x14ac:dyDescent="0.3">
      <c r="A193" s="111" t="s">
        <v>130</v>
      </c>
      <c r="B193" s="112" t="s">
        <v>249</v>
      </c>
      <c r="C193" s="99">
        <f t="shared" si="558"/>
        <v>0.16331181162172426</v>
      </c>
      <c r="D193" s="99">
        <f t="shared" si="558"/>
        <v>0.1642749244712991</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x14ac:dyDescent="0.3">
      <c r="A194" s="111" t="s">
        <v>130</v>
      </c>
      <c r="B194" s="112" t="s">
        <v>131</v>
      </c>
      <c r="C194" s="99">
        <f t="shared" si="558"/>
        <v>0.15774099318403115</v>
      </c>
      <c r="D194" s="99">
        <f t="shared" si="558"/>
        <v>0.15877329192546583</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x14ac:dyDescent="0.3">
      <c r="A195" s="111" t="s">
        <v>130</v>
      </c>
      <c r="B195" s="102" t="s">
        <v>1025</v>
      </c>
      <c r="C195" s="99">
        <f t="shared" si="558"/>
        <v>0.17098703888334996</v>
      </c>
      <c r="D195" s="99">
        <f t="shared" si="558"/>
        <v>0.17179741807348561</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x14ac:dyDescent="0.3">
      <c r="A196" s="111" t="s">
        <v>130</v>
      </c>
      <c r="B196" s="112" t="s">
        <v>238</v>
      </c>
      <c r="C196" s="99">
        <f t="shared" si="558"/>
        <v>0.14682209270052735</v>
      </c>
      <c r="D196" s="99">
        <f t="shared" si="558"/>
        <v>0.1462876069555617</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x14ac:dyDescent="0.3">
      <c r="A197" s="111" t="s">
        <v>130</v>
      </c>
      <c r="B197" s="112" t="s">
        <v>144</v>
      </c>
      <c r="C197" s="99">
        <f t="shared" si="558"/>
        <v>0.12887236679058239</v>
      </c>
      <c r="D197" s="99">
        <f t="shared" si="558"/>
        <v>0.12742980561555076</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x14ac:dyDescent="0.3">
      <c r="A198" s="111" t="s">
        <v>130</v>
      </c>
      <c r="B198" s="112" t="s">
        <v>250</v>
      </c>
      <c r="C198" s="99">
        <f t="shared" si="558"/>
        <v>0.14503133393017009</v>
      </c>
      <c r="D198" s="99">
        <f t="shared" si="558"/>
        <v>0.14519698981850376</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x14ac:dyDescent="0.3">
      <c r="A199" s="111" t="s">
        <v>147</v>
      </c>
      <c r="B199" s="112" t="s">
        <v>253</v>
      </c>
      <c r="C199" s="99">
        <f t="shared" si="558"/>
        <v>0.19313984168865436</v>
      </c>
      <c r="D199" s="99">
        <f t="shared" si="558"/>
        <v>0.19402202412165706</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x14ac:dyDescent="0.3">
      <c r="A200" s="111" t="s">
        <v>147</v>
      </c>
      <c r="B200" s="112" t="s">
        <v>247</v>
      </c>
      <c r="C200" s="99">
        <f t="shared" ref="C200:N205" si="559">SUMIFS(INDEX($A$10:$N$151,,MATCH(C$159,$A$10:$N$10,0)),$A$10:$A$151,$B200,$B$10:$B$151,$B$157)</f>
        <v>0.20212252773757838</v>
      </c>
      <c r="D200" s="99">
        <f t="shared" si="559"/>
        <v>0.19913834370512207</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x14ac:dyDescent="0.3">
      <c r="A201" s="111" t="s">
        <v>147</v>
      </c>
      <c r="B201" s="112" t="s">
        <v>148</v>
      </c>
      <c r="C201" s="99">
        <f t="shared" si="559"/>
        <v>0.13709160794362588</v>
      </c>
      <c r="D201" s="99">
        <f t="shared" si="559"/>
        <v>0.13682864450127877</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x14ac:dyDescent="0.3">
      <c r="A202" s="111" t="s">
        <v>147</v>
      </c>
      <c r="B202" s="112" t="s">
        <v>242</v>
      </c>
      <c r="C202" s="99">
        <f t="shared" si="559"/>
        <v>0.17147080561714709</v>
      </c>
      <c r="D202" s="99">
        <f t="shared" si="559"/>
        <v>0.17065097462302317</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x14ac:dyDescent="0.3">
      <c r="A203" s="111" t="s">
        <v>147</v>
      </c>
      <c r="B203" s="112" t="s">
        <v>252</v>
      </c>
      <c r="C203" s="99">
        <f t="shared" si="559"/>
        <v>0.19797178130511464</v>
      </c>
      <c r="D203" s="99">
        <f t="shared" si="559"/>
        <v>0.1972818939061815</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x14ac:dyDescent="0.3">
      <c r="A204" s="111" t="s">
        <v>147</v>
      </c>
      <c r="B204" s="112" t="s">
        <v>251</v>
      </c>
      <c r="C204" s="99">
        <f t="shared" si="559"/>
        <v>0.1789247311827957</v>
      </c>
      <c r="D204" s="99">
        <f t="shared" si="559"/>
        <v>0.18193438432040904</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x14ac:dyDescent="0.3">
      <c r="A205" s="111" t="s">
        <v>147</v>
      </c>
      <c r="B205" s="113" t="s">
        <v>243</v>
      </c>
      <c r="C205" s="99">
        <f t="shared" si="559"/>
        <v>0.1768243785084202</v>
      </c>
      <c r="D205" s="99">
        <f t="shared" si="559"/>
        <v>0.17599999999999999</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{DR-00} Total Diabetes Register</v>
      </c>
      <c r="D219" s="82" t="str">
        <f t="shared" ref="D219:N219" si="560">$C$3</f>
        <v>{DR-00} Total Diabetes Register</v>
      </c>
      <c r="E219" s="82" t="str">
        <f t="shared" si="560"/>
        <v>{DR-00} Total Diabetes Register</v>
      </c>
      <c r="F219" s="82" t="str">
        <f t="shared" si="560"/>
        <v>{DR-00} Total Diabetes Register</v>
      </c>
      <c r="G219" s="82" t="str">
        <f t="shared" si="560"/>
        <v>{DR-00} Total Diabetes Register</v>
      </c>
      <c r="H219" s="82" t="str">
        <f t="shared" si="560"/>
        <v>{DR-00} Total Diabetes Register</v>
      </c>
      <c r="I219" s="82" t="str">
        <f t="shared" si="560"/>
        <v>{DR-00} Total Diabetes Register</v>
      </c>
      <c r="J219" s="82" t="str">
        <f t="shared" si="560"/>
        <v>{DR-00} Total Diabetes Register</v>
      </c>
      <c r="K219" s="82" t="str">
        <f t="shared" si="560"/>
        <v>{DR-00} Total Diabetes Register</v>
      </c>
      <c r="L219" s="82" t="str">
        <f t="shared" si="560"/>
        <v>{DR-00} Total Diabetes Register</v>
      </c>
      <c r="M219" s="82" t="str">
        <f t="shared" si="560"/>
        <v>{DR-00} Total Diabetes Register</v>
      </c>
      <c r="N219" s="82" t="str">
        <f t="shared" si="560"/>
        <v>{DR-00} Total Diabetes Register</v>
      </c>
    </row>
    <row r="220" spans="1:14" x14ac:dyDescent="0.3">
      <c r="A220" s="93"/>
      <c r="B220" s="87" t="s">
        <v>315</v>
      </c>
      <c r="C220" s="82" t="str">
        <f t="shared" ref="C220:N220" si="561">$B$3</f>
        <v>{MM-01} Diabetes and CKD</v>
      </c>
      <c r="D220" s="82" t="str">
        <f t="shared" si="561"/>
        <v>{MM-01} Diabetes and CKD</v>
      </c>
      <c r="E220" s="82" t="str">
        <f t="shared" si="561"/>
        <v>{MM-01} Diabetes and CKD</v>
      </c>
      <c r="F220" s="82" t="str">
        <f t="shared" si="561"/>
        <v>{MM-01} Diabetes and CKD</v>
      </c>
      <c r="G220" s="82" t="str">
        <f t="shared" si="561"/>
        <v>{MM-01} Diabetes and CKD</v>
      </c>
      <c r="H220" s="82" t="str">
        <f t="shared" si="561"/>
        <v>{MM-01} Diabetes and CKD</v>
      </c>
      <c r="I220" s="82" t="str">
        <f t="shared" si="561"/>
        <v>{MM-01} Diabetes and CKD</v>
      </c>
      <c r="J220" s="82" t="str">
        <f t="shared" si="561"/>
        <v>{MM-01} Diabetes and CKD</v>
      </c>
      <c r="K220" s="82" t="str">
        <f t="shared" si="561"/>
        <v>{MM-01} Diabetes and CKD</v>
      </c>
      <c r="L220" s="82" t="str">
        <f t="shared" si="561"/>
        <v>{MM-01} Diabetes and CKD</v>
      </c>
      <c r="M220" s="82" t="str">
        <f t="shared" si="561"/>
        <v>{MM-01} Diabetes and CKD</v>
      </c>
      <c r="N220" s="82" t="str">
        <f t="shared" si="561"/>
        <v>{MM-01} Diabetes and CKD</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15395</v>
      </c>
      <c r="D222" s="85">
        <f>SUMIFS(INDEX(Diabetes_Full[#All],,MATCH(D$219,Diabetes_Full[#Headers],0)),Data!$A$1:$A$519,$A222,Data!$GT$1:$GT$519,D$221)</f>
        <v>15515</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1302</v>
      </c>
      <c r="D223" s="85">
        <f>SUMIFS(INDEX(Diabetes_Full[#All],,MATCH(D$220,Diabetes_Full[#Headers],0)),Data!$A$1:$A$519,$A223,Data!$GT$1:$GT$519,D$221)</f>
        <v>1341</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8.4572913283533613E-2</v>
      </c>
      <c r="D224" s="96">
        <f t="shared" ref="D224:N224" si="562">IF(D222,D223/D222,NA())</f>
        <v>8.6432484692233316E-2</v>
      </c>
      <c r="E224" s="96" t="e">
        <f t="shared" si="562"/>
        <v>#N/A</v>
      </c>
      <c r="F224" s="96" t="e">
        <f t="shared" si="562"/>
        <v>#N/A</v>
      </c>
      <c r="G224" s="96" t="e">
        <f t="shared" si="562"/>
        <v>#N/A</v>
      </c>
      <c r="H224" s="96" t="e">
        <f t="shared" si="562"/>
        <v>#N/A</v>
      </c>
      <c r="I224" s="96" t="e">
        <f t="shared" si="562"/>
        <v>#N/A</v>
      </c>
      <c r="J224" s="96" t="e">
        <f t="shared" si="562"/>
        <v>#N/A</v>
      </c>
      <c r="K224" s="96" t="e">
        <f t="shared" si="562"/>
        <v>#N/A</v>
      </c>
      <c r="L224" s="96" t="e">
        <f t="shared" si="562"/>
        <v>#N/A</v>
      </c>
      <c r="M224" s="96" t="e">
        <f t="shared" si="562"/>
        <v>#N/A</v>
      </c>
      <c r="N224" s="96" t="e">
        <f t="shared" si="562"/>
        <v>#N/A</v>
      </c>
    </row>
    <row r="225" spans="1:14" x14ac:dyDescent="0.3">
      <c r="A225" s="94" t="s">
        <v>138</v>
      </c>
      <c r="B225" s="88" t="s">
        <v>316</v>
      </c>
      <c r="C225" s="85">
        <f>SUMIFS(INDEX(Diabetes_Full[#All],,MATCH(C$219,Diabetes_Full[#Headers],0)),Data!$A$1:$A$519,$A225,Data!$GT$1:$GT$519,C$221)</f>
        <v>16307</v>
      </c>
      <c r="D225" s="85">
        <f>SUMIFS(INDEX(Diabetes_Full[#All],,MATCH(D$219,Diabetes_Full[#Headers],0)),Data!$A$1:$A$519,$A225,Data!$GT$1:$GT$519,D$221)</f>
        <v>16375</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2106</v>
      </c>
      <c r="D226" s="85">
        <f>SUMIFS(INDEX(Diabetes_Full[#All],,MATCH(D$220,Diabetes_Full[#Headers],0)),Data!$A$1:$A$519,$A226,Data!$GT$1:$GT$519,D$221)</f>
        <v>2122</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63">IF(C225,C226/C225,NA())</f>
        <v>0.12914699208928682</v>
      </c>
      <c r="D227" s="96">
        <f t="shared" ref="D227" si="564">IF(D225,D226/D225,NA())</f>
        <v>0.12958778625954198</v>
      </c>
      <c r="E227" s="96" t="e">
        <f t="shared" ref="E227" si="565">IF(E225,E226/E225,NA())</f>
        <v>#N/A</v>
      </c>
      <c r="F227" s="96" t="e">
        <f t="shared" ref="F227" si="566">IF(F225,F226/F225,NA())</f>
        <v>#N/A</v>
      </c>
      <c r="G227" s="96" t="e">
        <f t="shared" ref="G227" si="567">IF(G225,G226/G225,NA())</f>
        <v>#N/A</v>
      </c>
      <c r="H227" s="96" t="e">
        <f t="shared" ref="H227" si="568">IF(H225,H226/H225,NA())</f>
        <v>#N/A</v>
      </c>
      <c r="I227" s="96" t="e">
        <f t="shared" ref="I227" si="569">IF(I225,I226/I225,NA())</f>
        <v>#N/A</v>
      </c>
      <c r="J227" s="96" t="e">
        <f t="shared" ref="J227" si="570">IF(J225,J226/J225,NA())</f>
        <v>#N/A</v>
      </c>
      <c r="K227" s="96" t="e">
        <f t="shared" ref="K227" si="571">IF(K225,K226/K225,NA())</f>
        <v>#N/A</v>
      </c>
      <c r="L227" s="96" t="e">
        <f t="shared" ref="L227" si="572">IF(L225,L226/L225,NA())</f>
        <v>#N/A</v>
      </c>
      <c r="M227" s="96" t="e">
        <f t="shared" ref="M227" si="573">IF(M225,M226/M225,NA())</f>
        <v>#N/A</v>
      </c>
      <c r="N227" s="96" t="e">
        <f t="shared" ref="N227" si="574">IF(N225,N226/N225,NA())</f>
        <v>#N/A</v>
      </c>
    </row>
    <row r="228" spans="1:14" x14ac:dyDescent="0.3">
      <c r="A228" s="94" t="s">
        <v>232</v>
      </c>
      <c r="B228" s="88" t="s">
        <v>316</v>
      </c>
      <c r="C228" s="85">
        <f>SUMIFS(INDEX(Diabetes_Full[#All],,MATCH(C$219,Diabetes_Full[#Headers],0)),Data!$A$1:$A$519,$A228,Data!$GT$1:$GT$519,C$221)</f>
        <v>17658</v>
      </c>
      <c r="D228" s="85">
        <f>SUMIFS(INDEX(Diabetes_Full[#All],,MATCH(D$219,Diabetes_Full[#Headers],0)),Data!$A$1:$A$519,$A228,Data!$GT$1:$GT$519,D$221)</f>
        <v>17710</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2392</v>
      </c>
      <c r="D229" s="85">
        <f>SUMIFS(INDEX(Diabetes_Full[#All],,MATCH(D$220,Diabetes_Full[#Headers],0)),Data!$A$1:$A$519,$A229,Data!$GT$1:$GT$519,D$221)</f>
        <v>2402</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575">IF(C228,C229/C228,NA())</f>
        <v>0.13546267980518745</v>
      </c>
      <c r="D230" s="96">
        <f t="shared" ref="D230" si="576">IF(D228,D229/D228,NA())</f>
        <v>0.13562958780350085</v>
      </c>
      <c r="E230" s="96" t="e">
        <f t="shared" ref="E230" si="577">IF(E228,E229/E228,NA())</f>
        <v>#N/A</v>
      </c>
      <c r="F230" s="96" t="e">
        <f t="shared" ref="F230" si="578">IF(F228,F229/F228,NA())</f>
        <v>#N/A</v>
      </c>
      <c r="G230" s="96" t="e">
        <f t="shared" ref="G230" si="579">IF(G228,G229/G228,NA())</f>
        <v>#N/A</v>
      </c>
      <c r="H230" s="96" t="e">
        <f t="shared" ref="H230" si="580">IF(H228,H229/H228,NA())</f>
        <v>#N/A</v>
      </c>
      <c r="I230" s="96" t="e">
        <f t="shared" ref="I230" si="581">IF(I228,I229/I228,NA())</f>
        <v>#N/A</v>
      </c>
      <c r="J230" s="96" t="e">
        <f t="shared" ref="J230" si="582">IF(J228,J229/J228,NA())</f>
        <v>#N/A</v>
      </c>
      <c r="K230" s="96" t="e">
        <f t="shared" ref="K230" si="583">IF(K228,K229/K228,NA())</f>
        <v>#N/A</v>
      </c>
      <c r="L230" s="96" t="e">
        <f t="shared" ref="L230" si="584">IF(L228,L229/L228,NA())</f>
        <v>#N/A</v>
      </c>
      <c r="M230" s="96" t="e">
        <f t="shared" ref="M230" si="585">IF(M228,M229/M228,NA())</f>
        <v>#N/A</v>
      </c>
      <c r="N230" s="96" t="e">
        <f t="shared" ref="N230" si="586">IF(N228,N229/N228,NA())</f>
        <v>#N/A</v>
      </c>
    </row>
    <row r="231" spans="1:14" x14ac:dyDescent="0.3">
      <c r="A231" s="94" t="s">
        <v>133</v>
      </c>
      <c r="B231" s="88" t="s">
        <v>316</v>
      </c>
      <c r="C231" s="85">
        <f>SUMIFS(INDEX(Diabetes_Full[#All],,MATCH(C$219,Diabetes_Full[#Headers],0)),Data!$A$1:$A$519,$A231,Data!$GT$1:$GT$519,C$221)</f>
        <v>32139</v>
      </c>
      <c r="D231" s="85">
        <f>SUMIFS(INDEX(Diabetes_Full[#All],,MATCH(D$219,Diabetes_Full[#Headers],0)),Data!$A$1:$A$519,$A231,Data!$GT$1:$GT$519,D$221)</f>
        <v>31804</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4665</v>
      </c>
      <c r="D232" s="85">
        <f>SUMIFS(INDEX(Diabetes_Full[#All],,MATCH(D$220,Diabetes_Full[#Headers],0)),Data!$A$1:$A$519,$A232,Data!$GT$1:$GT$519,D$221)</f>
        <v>4658</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587">IF(C231,C232/C231,NA())</f>
        <v>0.14515075142350414</v>
      </c>
      <c r="D233" s="96">
        <f t="shared" ref="D233" si="588">IF(D231,D232/D231,NA())</f>
        <v>0.146459564834612</v>
      </c>
      <c r="E233" s="96" t="e">
        <f t="shared" ref="E233" si="589">IF(E231,E232/E231,NA())</f>
        <v>#N/A</v>
      </c>
      <c r="F233" s="96" t="e">
        <f t="shared" ref="F233" si="590">IF(F231,F232/F231,NA())</f>
        <v>#N/A</v>
      </c>
      <c r="G233" s="96" t="e">
        <f t="shared" ref="G233" si="591">IF(G231,G232/G231,NA())</f>
        <v>#N/A</v>
      </c>
      <c r="H233" s="96" t="e">
        <f t="shared" ref="H233" si="592">IF(H231,H232/H231,NA())</f>
        <v>#N/A</v>
      </c>
      <c r="I233" s="96" t="e">
        <f t="shared" ref="I233" si="593">IF(I231,I232/I231,NA())</f>
        <v>#N/A</v>
      </c>
      <c r="J233" s="96" t="e">
        <f t="shared" ref="J233" si="594">IF(J231,J232/J231,NA())</f>
        <v>#N/A</v>
      </c>
      <c r="K233" s="96" t="e">
        <f t="shared" ref="K233" si="595">IF(K231,K232/K231,NA())</f>
        <v>#N/A</v>
      </c>
      <c r="L233" s="96" t="e">
        <f t="shared" ref="L233" si="596">IF(L231,L232/L231,NA())</f>
        <v>#N/A</v>
      </c>
      <c r="M233" s="96" t="e">
        <f t="shared" ref="M233" si="597">IF(M231,M232/M231,NA())</f>
        <v>#N/A</v>
      </c>
      <c r="N233" s="96" t="e">
        <f t="shared" ref="N233" si="598">IF(N231,N232/N231,NA())</f>
        <v>#N/A</v>
      </c>
    </row>
    <row r="234" spans="1:14" x14ac:dyDescent="0.3">
      <c r="A234" s="94" t="s">
        <v>126</v>
      </c>
      <c r="B234" s="88" t="s">
        <v>316</v>
      </c>
      <c r="C234" s="85">
        <f>SUMIFS(INDEX(Diabetes_Full[#All],,MATCH(C$219,Diabetes_Full[#Headers],0)),Data!$A$1:$A$519,$A234,Data!$GT$1:$GT$519,C$221)</f>
        <v>22130</v>
      </c>
      <c r="D234" s="85">
        <f>SUMIFS(INDEX(Diabetes_Full[#All],,MATCH(D$219,Diabetes_Full[#Headers],0)),Data!$A$1:$A$519,$A234,Data!$GT$1:$GT$519,D$221)</f>
        <v>22256</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2442</v>
      </c>
      <c r="D235" s="85">
        <f>SUMIFS(INDEX(Diabetes_Full[#All],,MATCH(D$220,Diabetes_Full[#Headers],0)),Data!$A$1:$A$519,$A235,Data!$GT$1:$GT$519,D$221)</f>
        <v>2409</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599">IF(C234,C235/C234,NA())</f>
        <v>0.11034794396746497</v>
      </c>
      <c r="D236" s="96">
        <f t="shared" ref="D236" si="600">IF(D234,D235/D234,NA())</f>
        <v>0.10824047447879223</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row>
    <row r="237" spans="1:14" x14ac:dyDescent="0.3">
      <c r="A237" s="94" t="s">
        <v>130</v>
      </c>
      <c r="B237" s="88" t="s">
        <v>316</v>
      </c>
      <c r="C237" s="85">
        <f>SUMIFS(INDEX(Diabetes_Full[#All],,MATCH(C$219,Diabetes_Full[#Headers],0)),Data!$A$1:$A$519,$A237,Data!$GT$1:$GT$519,C$221)</f>
        <v>21104</v>
      </c>
      <c r="D237" s="85">
        <f>SUMIFS(INDEX(Diabetes_Full[#All],,MATCH(D$219,Diabetes_Full[#Headers],0)),Data!$A$1:$A$519,$A237,Data!$GT$1:$GT$519,D$221)</f>
        <v>21232</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3167</v>
      </c>
      <c r="D238" s="85">
        <f>SUMIFS(INDEX(Diabetes_Full[#All],,MATCH(D$220,Diabetes_Full[#Headers],0)),Data!$A$1:$A$519,$A238,Data!$GT$1:$GT$519,D$221)</f>
        <v>3188</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611">IF(C237,C238/C237,NA())</f>
        <v>0.15006633813495071</v>
      </c>
      <c r="D239" s="96">
        <f t="shared" ref="D239" si="612">IF(D237,D238/D237,NA())</f>
        <v>0.1501507159005275</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row>
    <row r="240" spans="1:14" x14ac:dyDescent="0.3">
      <c r="A240" s="94" t="s">
        <v>147</v>
      </c>
      <c r="B240" s="88" t="s">
        <v>316</v>
      </c>
      <c r="C240" s="85">
        <f>SUMIFS(INDEX(Diabetes_Full[#All],,MATCH(C$219,Diabetes_Full[#Headers],0)),Data!$A$1:$A$519,$A240,Data!$GT$1:$GT$519,C$221)</f>
        <v>15322</v>
      </c>
      <c r="D240" s="85">
        <f>SUMIFS(INDEX(Diabetes_Full[#All],,MATCH(D$219,Diabetes_Full[#Headers],0)),Data!$A$1:$A$519,$A240,Data!$GT$1:$GT$519,D$221)</f>
        <v>15407</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2769</v>
      </c>
      <c r="D241" s="85">
        <f>SUMIFS(INDEX(Diabetes_Full[#All],,MATCH(D$220,Diabetes_Full[#Headers],0)),Data!$A$1:$A$519,$A241,Data!$GT$1:$GT$519,D$221)</f>
        <v>2781</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623">IF(C240,C241/C240,NA())</f>
        <v>0.18072053256754994</v>
      </c>
      <c r="D242" s="96">
        <f t="shared" ref="D242" si="624">IF(D240,D241/D240,NA())</f>
        <v>0.18050236905302786</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635">SUMIFS(INDEX($A$221:$N$242,,MATCH(B$249,$A$221:$N$221,0)),$A$221:$A$242,$A250,$B$221:$B$242,$B$247)</f>
        <v>8.4572913283533613E-2</v>
      </c>
      <c r="C250" s="99">
        <f t="shared" si="635"/>
        <v>8.6432484692233316E-2</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4" x14ac:dyDescent="0.3">
      <c r="A251" s="94" t="s">
        <v>138</v>
      </c>
      <c r="B251" s="99">
        <f t="shared" si="635"/>
        <v>0.12914699208928682</v>
      </c>
      <c r="C251" s="99">
        <f t="shared" si="635"/>
        <v>0.12958778625954198</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4" x14ac:dyDescent="0.3">
      <c r="A252" s="94" t="s">
        <v>232</v>
      </c>
      <c r="B252" s="99">
        <f t="shared" si="635"/>
        <v>0.13546267980518745</v>
      </c>
      <c r="C252" s="99">
        <f t="shared" si="635"/>
        <v>0.13562958780350085</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4" x14ac:dyDescent="0.3">
      <c r="A253" s="94" t="s">
        <v>133</v>
      </c>
      <c r="B253" s="99">
        <f t="shared" si="635"/>
        <v>0.14515075142350414</v>
      </c>
      <c r="C253" s="99">
        <f t="shared" si="635"/>
        <v>0.146459564834612</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4" x14ac:dyDescent="0.3">
      <c r="A254" s="94" t="s">
        <v>126</v>
      </c>
      <c r="B254" s="99">
        <f t="shared" si="635"/>
        <v>0.11034794396746497</v>
      </c>
      <c r="C254" s="99">
        <f t="shared" si="635"/>
        <v>0.10824047447879223</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4" x14ac:dyDescent="0.3">
      <c r="A255" s="94" t="s">
        <v>130</v>
      </c>
      <c r="B255" s="99">
        <f t="shared" si="635"/>
        <v>0.15006633813495071</v>
      </c>
      <c r="C255" s="99">
        <f t="shared" si="635"/>
        <v>0.1501507159005275</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4" x14ac:dyDescent="0.3">
      <c r="A256" s="102" t="s">
        <v>147</v>
      </c>
      <c r="B256" s="99">
        <f t="shared" si="635"/>
        <v>0.18072053256754994</v>
      </c>
      <c r="C256" s="99">
        <f t="shared" si="635"/>
        <v>0.18050236905302786</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0.1336383073244968</v>
      </c>
      <c r="C257" s="126">
        <f t="shared" ref="C257:M257" si="636">SUM(C250:C256)/7</f>
        <v>0.13385756900317652</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ageMargins left="0.7" right="0.7" top="0.75" bottom="0.75" header="0.3" footer="0.3"/>
  <pageSetup paperSize="9" orientation="portrait" r:id="rId1"/>
  <tableParts count="3">
    <tablePart r:id="rId2"/>
    <tablePart r:id="rId3"/>
    <tablePart r:id="rId4"/>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U65"/>
  <sheetViews>
    <sheetView showGridLines="0" showRowColHeaders="0" zoomScale="70" zoomScaleNormal="70" workbookViewId="0">
      <pane ySplit="19" topLeftCell="A20" activePane="bottomLeft" state="frozen"/>
      <selection activeCell="GP1" sqref="GP1:GS1"/>
      <selection pane="bottomLeft" activeCell="GP1" sqref="GP1:GS1"/>
    </sheetView>
  </sheetViews>
  <sheetFormatPr defaultColWidth="0" defaultRowHeight="14.4" x14ac:dyDescent="0.3"/>
  <cols>
    <col min="1" max="1" width="7.109375" customWidth="1"/>
    <col min="2" max="2" width="28.5546875" customWidth="1"/>
    <col min="3" max="3" width="42.88671875" customWidth="1"/>
    <col min="4" max="4" width="14.33203125" style="2" customWidth="1"/>
    <col min="5" max="5" width="14.33203125" style="233" customWidth="1"/>
    <col min="6" max="6" width="14.33203125" style="2" customWidth="1"/>
    <col min="7" max="7" width="14.33203125" style="233" customWidth="1"/>
    <col min="8" max="8" width="14.33203125" style="2" customWidth="1"/>
    <col min="9" max="9" width="14.33203125" style="233" customWidth="1"/>
    <col min="10" max="10" width="14.33203125" style="2" customWidth="1"/>
    <col min="11" max="11" width="14.33203125" style="233" customWidth="1"/>
    <col min="12" max="12" width="14.33203125" style="2" customWidth="1"/>
    <col min="13" max="13" width="14.33203125" style="233" customWidth="1"/>
    <col min="14" max="14" width="14.33203125" style="2" customWidth="1"/>
    <col min="15" max="15" width="14.33203125" style="233" customWidth="1"/>
    <col min="16" max="19" width="14.33203125" customWidth="1"/>
    <col min="20" max="20" width="7.109375" customWidth="1"/>
    <col min="21" max="16384" width="9.109375" hidden="1"/>
  </cols>
  <sheetData>
    <row r="1" spans="1:21" s="4" customFormat="1" ht="37.5" customHeight="1" x14ac:dyDescent="0.5">
      <c r="A1" s="358" t="s">
        <v>1074</v>
      </c>
      <c r="B1" s="358"/>
      <c r="C1" s="358"/>
      <c r="D1" s="315"/>
      <c r="E1" s="256"/>
      <c r="F1" s="128"/>
      <c r="G1" s="256"/>
      <c r="H1" s="128"/>
      <c r="I1" s="256"/>
      <c r="J1" s="128"/>
      <c r="K1" s="256"/>
      <c r="L1" s="128"/>
      <c r="M1" s="256"/>
      <c r="N1" s="129"/>
      <c r="O1" s="256"/>
      <c r="P1" s="308"/>
      <c r="Q1" s="319"/>
      <c r="R1" s="308"/>
      <c r="S1" s="67"/>
      <c r="U1" s="67"/>
    </row>
    <row r="3" spans="1:21" ht="15" customHeight="1" x14ac:dyDescent="0.3"/>
    <row r="4" spans="1:21" ht="60" customHeight="1" x14ac:dyDescent="0.3">
      <c r="B4" s="392" t="s">
        <v>363</v>
      </c>
      <c r="C4" s="392"/>
    </row>
    <row r="5" spans="1:21" ht="15" customHeight="1" x14ac:dyDescent="0.3">
      <c r="N5" s="301"/>
    </row>
    <row r="6" spans="1:21" ht="15" customHeight="1" x14ac:dyDescent="0.3"/>
    <row r="18" spans="3:15" ht="60" customHeight="1" x14ac:dyDescent="0.3">
      <c r="C18" s="142" t="s">
        <v>565</v>
      </c>
      <c r="D18" s="299" t="str">
        <f>RIGHT(D19,17)</f>
        <v xml:space="preserve"> Diabetes and CKD</v>
      </c>
      <c r="E18" s="300" t="str">
        <f>"% "&amp;D18</f>
        <v>%  Diabetes and CKD</v>
      </c>
      <c r="F18" s="299" t="str">
        <f>RIGHT(F19,28)</f>
        <v>Diabetes and CKD (stage 4-5}</v>
      </c>
      <c r="G18" s="300" t="str">
        <f>"% "&amp;F18</f>
        <v>% Diabetes and CKD (stage 4-5}</v>
      </c>
      <c r="H18" s="299" t="str">
        <f>RIGHT(H19,26)</f>
        <v>Diabetes and Stroke or CHD</v>
      </c>
      <c r="I18" s="300" t="str">
        <f>"% "&amp;H18</f>
        <v>% Diabetes and Stroke or CHD</v>
      </c>
      <c r="J18" s="299" t="str">
        <f>RIGHT(J19,23)</f>
        <v>Diabetes and Depression</v>
      </c>
      <c r="K18" s="300" t="str">
        <f>"% "&amp;J18</f>
        <v>% Diabetes and Depression</v>
      </c>
      <c r="L18" s="299" t="str">
        <f>RIGHT(L19,16)</f>
        <v>Diabetes and SMI</v>
      </c>
      <c r="M18" s="300" t="str">
        <f>"% "&amp;L18</f>
        <v>% Diabetes and SMI</v>
      </c>
      <c r="N18" s="299" t="str">
        <f>RIGHT(N19,32)</f>
        <v>Diabetes and Learning Disability</v>
      </c>
      <c r="O18" s="300" t="str">
        <f>"% "&amp;N18</f>
        <v>% Diabetes and Learning Disability</v>
      </c>
    </row>
    <row r="19" spans="3:15" ht="27.75" hidden="1" customHeight="1" x14ac:dyDescent="0.3">
      <c r="C19" s="1" t="s">
        <v>285</v>
      </c>
      <c r="D19" s="2" t="s">
        <v>566</v>
      </c>
      <c r="E19" s="273" t="s">
        <v>567</v>
      </c>
      <c r="F19" s="2" t="s">
        <v>1584</v>
      </c>
      <c r="G19" s="2" t="s">
        <v>1585</v>
      </c>
      <c r="H19" s="2" t="s">
        <v>568</v>
      </c>
      <c r="I19" s="273" t="s">
        <v>569</v>
      </c>
      <c r="J19" s="2" t="s">
        <v>570</v>
      </c>
      <c r="K19" s="273" t="s">
        <v>571</v>
      </c>
      <c r="L19" s="2" t="s">
        <v>572</v>
      </c>
      <c r="M19" s="273" t="s">
        <v>573</v>
      </c>
      <c r="N19" s="2" t="s">
        <v>574</v>
      </c>
      <c r="O19" s="273" t="s">
        <v>575</v>
      </c>
    </row>
    <row r="20" spans="3:15" x14ac:dyDescent="0.3">
      <c r="C20" s="2" t="s">
        <v>116</v>
      </c>
      <c r="D20" s="201">
        <v>1341</v>
      </c>
      <c r="E20" s="273">
        <v>8.6432484692233316E-2</v>
      </c>
      <c r="F20" s="201">
        <v>172</v>
      </c>
      <c r="G20" s="324">
        <v>0.12826249067859807</v>
      </c>
      <c r="H20" s="201">
        <v>2118</v>
      </c>
      <c r="I20" s="273">
        <v>0.13651305188527232</v>
      </c>
      <c r="J20" s="201">
        <v>1743</v>
      </c>
      <c r="K20" s="273">
        <v>0.11234289397357396</v>
      </c>
      <c r="L20" s="201">
        <v>366</v>
      </c>
      <c r="M20" s="273">
        <v>2.3590074121817597E-2</v>
      </c>
      <c r="N20" s="201">
        <v>99</v>
      </c>
      <c r="O20" s="273">
        <v>6.3809216886883662E-3</v>
      </c>
    </row>
    <row r="21" spans="3:15" x14ac:dyDescent="0.3">
      <c r="C21" s="2" t="s">
        <v>138</v>
      </c>
      <c r="D21" s="201">
        <v>2122</v>
      </c>
      <c r="E21" s="273">
        <v>0.12958778625954198</v>
      </c>
      <c r="F21" s="201">
        <v>302</v>
      </c>
      <c r="G21" s="324">
        <v>0.14231856738925541</v>
      </c>
      <c r="H21" s="201">
        <v>2813</v>
      </c>
      <c r="I21" s="273">
        <v>0.17178625954198473</v>
      </c>
      <c r="J21" s="201">
        <v>2535</v>
      </c>
      <c r="K21" s="273">
        <v>0.1548091603053435</v>
      </c>
      <c r="L21" s="201">
        <v>755</v>
      </c>
      <c r="M21" s="273">
        <v>4.6106870229007633E-2</v>
      </c>
      <c r="N21" s="201">
        <v>158</v>
      </c>
      <c r="O21" s="273">
        <v>9.6488549618320603E-3</v>
      </c>
    </row>
    <row r="22" spans="3:15" x14ac:dyDescent="0.3">
      <c r="C22" s="2" t="s">
        <v>232</v>
      </c>
      <c r="D22" s="201">
        <v>2402</v>
      </c>
      <c r="E22" s="273">
        <v>0.13562958780350085</v>
      </c>
      <c r="F22" s="201">
        <v>331</v>
      </c>
      <c r="G22" s="324">
        <v>0.13780183180682765</v>
      </c>
      <c r="H22" s="201">
        <v>3017</v>
      </c>
      <c r="I22" s="273">
        <v>0.17035573122529643</v>
      </c>
      <c r="J22" s="201">
        <v>2188</v>
      </c>
      <c r="K22" s="273">
        <v>0.12354601919819311</v>
      </c>
      <c r="L22" s="201">
        <v>290</v>
      </c>
      <c r="M22" s="273">
        <v>1.637492941840768E-2</v>
      </c>
      <c r="N22" s="201">
        <v>102</v>
      </c>
      <c r="O22" s="273">
        <v>5.7594579333709768E-3</v>
      </c>
    </row>
    <row r="23" spans="3:15" x14ac:dyDescent="0.3">
      <c r="C23" s="2" t="s">
        <v>133</v>
      </c>
      <c r="D23" s="201">
        <v>4658</v>
      </c>
      <c r="E23" s="273">
        <v>0.146459564834612</v>
      </c>
      <c r="F23" s="201">
        <v>486</v>
      </c>
      <c r="G23" s="324">
        <v>0.10433662516101332</v>
      </c>
      <c r="H23" s="201">
        <v>4819</v>
      </c>
      <c r="I23" s="273">
        <v>0.15152182115457175</v>
      </c>
      <c r="J23" s="201">
        <v>2888</v>
      </c>
      <c r="K23" s="273">
        <v>9.0806187900892968E-2</v>
      </c>
      <c r="L23" s="201">
        <v>1033</v>
      </c>
      <c r="M23" s="273">
        <v>3.2480191170921893E-2</v>
      </c>
      <c r="N23" s="201">
        <v>176</v>
      </c>
      <c r="O23" s="273">
        <v>5.5338951075336439E-3</v>
      </c>
    </row>
    <row r="24" spans="3:15" x14ac:dyDescent="0.3">
      <c r="C24" s="2" t="s">
        <v>126</v>
      </c>
      <c r="D24" s="201">
        <v>2409</v>
      </c>
      <c r="E24" s="273">
        <v>0.10824047447879223</v>
      </c>
      <c r="F24" s="201">
        <v>305</v>
      </c>
      <c r="G24" s="324">
        <v>0.1266085512660855</v>
      </c>
      <c r="H24" s="201">
        <v>3830</v>
      </c>
      <c r="I24" s="273">
        <v>0.1720884255930985</v>
      </c>
      <c r="J24" s="201">
        <v>2123</v>
      </c>
      <c r="K24" s="273">
        <v>9.5390007189072604E-2</v>
      </c>
      <c r="L24" s="201">
        <v>530</v>
      </c>
      <c r="M24" s="273">
        <v>2.3813803019410495E-2</v>
      </c>
      <c r="N24" s="201">
        <v>117</v>
      </c>
      <c r="O24" s="273">
        <v>5.2570093457943922E-3</v>
      </c>
    </row>
    <row r="25" spans="3:15" x14ac:dyDescent="0.3">
      <c r="C25" s="2" t="s">
        <v>130</v>
      </c>
      <c r="D25" s="201">
        <v>3188</v>
      </c>
      <c r="E25" s="273">
        <v>0.1501507159005275</v>
      </c>
      <c r="F25" s="201">
        <v>455</v>
      </c>
      <c r="G25" s="324">
        <v>0.14272271016311167</v>
      </c>
      <c r="H25" s="201">
        <v>3432</v>
      </c>
      <c r="I25" s="273">
        <v>0.16164280331574982</v>
      </c>
      <c r="J25" s="201">
        <v>2923</v>
      </c>
      <c r="K25" s="273">
        <v>0.13766955538809345</v>
      </c>
      <c r="L25" s="201">
        <v>967</v>
      </c>
      <c r="M25" s="273">
        <v>4.5544461190655611E-2</v>
      </c>
      <c r="N25" s="201">
        <v>181</v>
      </c>
      <c r="O25" s="273">
        <v>8.5248681235870379E-3</v>
      </c>
    </row>
    <row r="26" spans="3:15" x14ac:dyDescent="0.3">
      <c r="C26" s="2" t="s">
        <v>147</v>
      </c>
      <c r="D26" s="201">
        <v>2781</v>
      </c>
      <c r="E26" s="273">
        <v>0.18050236905302786</v>
      </c>
      <c r="F26" s="201">
        <v>305</v>
      </c>
      <c r="G26" s="324">
        <v>0.1096727795756922</v>
      </c>
      <c r="H26" s="201">
        <v>2610</v>
      </c>
      <c r="I26" s="273">
        <v>0.16940351788148245</v>
      </c>
      <c r="J26" s="201">
        <v>1852</v>
      </c>
      <c r="K26" s="273">
        <v>0.12020510157720517</v>
      </c>
      <c r="L26" s="201">
        <v>544</v>
      </c>
      <c r="M26" s="273">
        <v>3.5308625949243853E-2</v>
      </c>
      <c r="N26" s="201">
        <v>114</v>
      </c>
      <c r="O26" s="273">
        <v>7.3992341143636012E-3</v>
      </c>
    </row>
    <row r="27" spans="3:15" x14ac:dyDescent="0.3">
      <c r="C27" s="2" t="s">
        <v>1027</v>
      </c>
      <c r="D27" s="201">
        <v>18901</v>
      </c>
      <c r="E27" s="273">
        <v>0.13471942066586362</v>
      </c>
      <c r="F27" s="201">
        <v>2356</v>
      </c>
      <c r="G27" s="324">
        <v>0.12464948944500291</v>
      </c>
      <c r="H27" s="201">
        <v>22639</v>
      </c>
      <c r="I27" s="273">
        <v>0.16136251862094528</v>
      </c>
      <c r="J27" s="201">
        <v>16252</v>
      </c>
      <c r="K27" s="273">
        <v>0.11583831673782422</v>
      </c>
      <c r="L27" s="201">
        <v>4485</v>
      </c>
      <c r="M27" s="273">
        <v>3.1967440965366821E-2</v>
      </c>
      <c r="N27" s="201">
        <v>947</v>
      </c>
      <c r="O27" s="273">
        <v>6.7498699206694273E-3</v>
      </c>
    </row>
    <row r="28" spans="3:15" x14ac:dyDescent="0.3">
      <c r="D28"/>
      <c r="E28"/>
      <c r="F28"/>
      <c r="G28"/>
      <c r="H28"/>
      <c r="I28"/>
      <c r="J28"/>
      <c r="K28"/>
      <c r="L28"/>
      <c r="M28"/>
      <c r="N28"/>
      <c r="O28"/>
    </row>
    <row r="29" spans="3:15" x14ac:dyDescent="0.3">
      <c r="D29"/>
      <c r="E29"/>
      <c r="F29"/>
      <c r="G29"/>
      <c r="H29"/>
      <c r="I29"/>
      <c r="J29"/>
      <c r="K29"/>
      <c r="L29"/>
      <c r="M29"/>
      <c r="N29"/>
      <c r="O29"/>
    </row>
    <row r="30" spans="3:15" x14ac:dyDescent="0.3">
      <c r="D30"/>
      <c r="E30"/>
      <c r="F30"/>
      <c r="G30"/>
      <c r="H30"/>
      <c r="I30"/>
      <c r="J30"/>
      <c r="K30"/>
      <c r="L30"/>
      <c r="M30"/>
      <c r="N30"/>
      <c r="O30"/>
    </row>
    <row r="31" spans="3:15" x14ac:dyDescent="0.3">
      <c r="D31"/>
      <c r="E31"/>
      <c r="F31"/>
      <c r="G31"/>
      <c r="H31"/>
      <c r="I31"/>
      <c r="J31"/>
      <c r="K31"/>
      <c r="L31"/>
      <c r="M31"/>
      <c r="N31"/>
      <c r="O31"/>
    </row>
    <row r="32" spans="3:15" x14ac:dyDescent="0.3">
      <c r="D32"/>
      <c r="E32"/>
      <c r="F32"/>
      <c r="G32"/>
      <c r="H32"/>
      <c r="I32"/>
      <c r="J32"/>
      <c r="K32"/>
      <c r="L32"/>
      <c r="M32"/>
      <c r="N32"/>
      <c r="O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sheetData>
  <mergeCells count="2">
    <mergeCell ref="B4:C4"/>
    <mergeCell ref="A1:C1"/>
  </mergeCells>
  <hyperlinks>
    <hyperlink ref="H1" location="Contents!A1" display="Back to Contents" xr:uid="{00000000-0004-0000-1300-000000000000}"/>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300-000000000000}">
          <x14:formula1>
            <xm:f>Headers!$A$86:$A$90</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C000"/>
  </sheetPr>
  <dimension ref="A1:N257"/>
  <sheetViews>
    <sheetView topLeftCell="C218" workbookViewId="0">
      <selection activeCell="C222" sqref="C222:N242"/>
    </sheetView>
  </sheetViews>
  <sheetFormatPr defaultRowHeight="14.4" x14ac:dyDescent="0.3"/>
  <cols>
    <col min="1" max="1" width="28.44140625" customWidth="1"/>
    <col min="2" max="2" width="24"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VLOOKUP('Gestational Dia'!B4,GD_Headers[],2,FALSE)</f>
        <v>{GD-03} Subsequent diabetes diagnosis</v>
      </c>
      <c r="C3" t="s">
        <v>100</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{GD-02} History of Gestational Diabetes</v>
      </c>
      <c r="D8" s="82" t="str">
        <f t="shared" ref="D8:N8" si="0">$C$3</f>
        <v>{GD-02} History of Gestational Diabetes</v>
      </c>
      <c r="E8" s="82" t="str">
        <f t="shared" si="0"/>
        <v>{GD-02} History of Gestational Diabetes</v>
      </c>
      <c r="F8" s="82" t="str">
        <f t="shared" si="0"/>
        <v>{GD-02} History of Gestational Diabetes</v>
      </c>
      <c r="G8" s="82" t="str">
        <f t="shared" si="0"/>
        <v>{GD-02} History of Gestational Diabetes</v>
      </c>
      <c r="H8" s="82" t="str">
        <f t="shared" si="0"/>
        <v>{GD-02} History of Gestational Diabetes</v>
      </c>
      <c r="I8" s="82" t="str">
        <f t="shared" si="0"/>
        <v>{GD-02} History of Gestational Diabetes</v>
      </c>
      <c r="J8" s="82" t="str">
        <f t="shared" si="0"/>
        <v>{GD-02} History of Gestational Diabetes</v>
      </c>
      <c r="K8" s="82" t="str">
        <f t="shared" si="0"/>
        <v>{GD-02} History of Gestational Diabetes</v>
      </c>
      <c r="L8" s="82" t="str">
        <f t="shared" si="0"/>
        <v>{GD-02} History of Gestational Diabetes</v>
      </c>
      <c r="M8" s="82" t="str">
        <f t="shared" si="0"/>
        <v>{GD-02} History of Gestational Diabetes</v>
      </c>
      <c r="N8" s="82" t="str">
        <f t="shared" si="0"/>
        <v>{GD-02} History of Gestational Diabetes</v>
      </c>
    </row>
    <row r="9" spans="1:14" x14ac:dyDescent="0.3">
      <c r="A9" s="93"/>
      <c r="B9" s="87" t="s">
        <v>315</v>
      </c>
      <c r="C9" s="82" t="str">
        <f t="shared" ref="C9:N9" si="1">$B$3</f>
        <v>{GD-03} Subsequent diabetes diagnosis</v>
      </c>
      <c r="D9" s="82" t="str">
        <f t="shared" si="1"/>
        <v>{GD-03} Subsequent diabetes diagnosis</v>
      </c>
      <c r="E9" s="82" t="str">
        <f t="shared" si="1"/>
        <v>{GD-03} Subsequent diabetes diagnosis</v>
      </c>
      <c r="F9" s="82" t="str">
        <f t="shared" si="1"/>
        <v>{GD-03} Subsequent diabetes diagnosis</v>
      </c>
      <c r="G9" s="82" t="str">
        <f t="shared" si="1"/>
        <v>{GD-03} Subsequent diabetes diagnosis</v>
      </c>
      <c r="H9" s="82" t="str">
        <f t="shared" si="1"/>
        <v>{GD-03} Subsequent diabetes diagnosis</v>
      </c>
      <c r="I9" s="82" t="str">
        <f t="shared" si="1"/>
        <v>{GD-03} Subsequent diabetes diagnosis</v>
      </c>
      <c r="J9" s="82" t="str">
        <f t="shared" si="1"/>
        <v>{GD-03} Subsequent diabetes diagnosis</v>
      </c>
      <c r="K9" s="82" t="str">
        <f t="shared" si="1"/>
        <v>{GD-03} Subsequent diabetes diagnosis</v>
      </c>
      <c r="L9" s="82" t="str">
        <f t="shared" si="1"/>
        <v>{GD-03} Subsequent diabetes diagnosis</v>
      </c>
      <c r="M9" s="82" t="str">
        <f t="shared" si="1"/>
        <v>{GD-03} Subsequent diabetes diagnosis</v>
      </c>
      <c r="N9" s="82" t="str">
        <f t="shared" si="1"/>
        <v>{GD-03} Subsequent diabetes diagnosis</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370</v>
      </c>
      <c r="D11" s="85">
        <f>SUMIFS(INDEX(Diabetes_Full[#All],,MATCH(D$8,Diabetes_Full[#Headers],0)),Data!$B$1:$B$519,$A11,Data!$GT$1:$GT$519,D$10)</f>
        <v>373</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57</v>
      </c>
      <c r="D12" s="85">
        <f>SUMIFS(INDEX(Diabetes_Full[#All],,MATCH(D$9,Diabetes_Full[#Headers],0)),Data!$B$1:$B$519,$A12,Data!$GT$1:$GT$519,D$10)</f>
        <v>59</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0.15405405405405406</v>
      </c>
      <c r="D13" s="96">
        <f t="shared" ref="D13:N13" si="2">IF(D11,D12/D11,NA())</f>
        <v>0.1581769436997319</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305</v>
      </c>
      <c r="D14" s="85">
        <f>SUMIFS(INDEX(Diabetes_Full[#All],,MATCH(D$8,Diabetes_Full[#Headers],0)),Data!$B$1:$B$519,$A14,Data!$GT$1:$GT$519,D$10)</f>
        <v>307</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73</v>
      </c>
      <c r="D15" s="85">
        <f>SUMIFS(INDEX(Diabetes_Full[#All],,MATCH(D$9,Diabetes_Full[#Headers],0)),Data!$B$1:$B$519,$A15,Data!$GT$1:$GT$519,D$10)</f>
        <v>75</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0.23934426229508196</v>
      </c>
      <c r="D16" s="96">
        <f t="shared" ref="D16" si="4">IF(D14,D15/D14,NA())</f>
        <v>0.24429967426710097</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365</v>
      </c>
      <c r="D17" s="85">
        <f>SUMIFS(INDEX(Diabetes_Full[#All],,MATCH(D$8,Diabetes_Full[#Headers],0)),Data!$B$1:$B$519,$A17,Data!$GT$1:$GT$519,D$10)</f>
        <v>368</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66</v>
      </c>
      <c r="D18" s="85">
        <f>SUMIFS(INDEX(Diabetes_Full[#All],,MATCH(D$9,Diabetes_Full[#Headers],0)),Data!$B$1:$B$519,$A18,Data!$GT$1:$GT$519,D$10)</f>
        <v>67</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0.18082191780821918</v>
      </c>
      <c r="D19" s="96">
        <f t="shared" ref="D19" si="16">IF(D17,D18/D17,NA())</f>
        <v>0.18206521739130435</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429</v>
      </c>
      <c r="D20" s="85">
        <f>SUMIFS(INDEX(Diabetes_Full[#All],,MATCH(D$8,Diabetes_Full[#Headers],0)),Data!$B$1:$B$519,$A20,Data!$GT$1:$GT$519,D$10)</f>
        <v>434</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80</v>
      </c>
      <c r="D21" s="85">
        <f>SUMIFS(INDEX(Diabetes_Full[#All],,MATCH(D$9,Diabetes_Full[#Headers],0)),Data!$B$1:$B$519,$A21,Data!$GT$1:$GT$519,D$10)</f>
        <v>82</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0.18648018648018649</v>
      </c>
      <c r="D22" s="96">
        <f t="shared" ref="D22" si="28">IF(D20,D21/D20,NA())</f>
        <v>0.1889400921658986</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363</v>
      </c>
      <c r="D23" s="85">
        <f>SUMIFS(INDEX(Diabetes_Full[#All],,MATCH(D$8,Diabetes_Full[#Headers],0)),Data!$B$1:$B$519,$A23,Data!$GT$1:$GT$519,D$10)</f>
        <v>370</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63</v>
      </c>
      <c r="D24" s="85">
        <f>SUMIFS(INDEX(Diabetes_Full[#All],,MATCH(D$9,Diabetes_Full[#Headers],0)),Data!$B$1:$B$519,$A24,Data!$GT$1:$GT$519,D$10)</f>
        <v>64</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0.17355371900826447</v>
      </c>
      <c r="D25" s="96">
        <f t="shared" ref="D25" si="40">IF(D23,D24/D23,NA())</f>
        <v>0.17297297297297298</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373</v>
      </c>
      <c r="D26" s="85">
        <f>SUMIFS(INDEX(Diabetes_Full[#All],,MATCH(D$8,Diabetes_Full[#Headers],0)),Data!$B$1:$B$519,$A26,Data!$GT$1:$GT$519,D$10)</f>
        <v>375</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79</v>
      </c>
      <c r="D27" s="85">
        <f>SUMIFS(INDEX(Diabetes_Full[#All],,MATCH(D$9,Diabetes_Full[#Headers],0)),Data!$B$1:$B$519,$A27,Data!$GT$1:$GT$519,D$10)</f>
        <v>80</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0.21179624664879357</v>
      </c>
      <c r="D28" s="96">
        <f t="shared" ref="D28" si="52">IF(D26,D27/D26,NA())</f>
        <v>0.21333333333333335</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229</v>
      </c>
      <c r="D29" s="85">
        <f>SUMIFS(INDEX(Diabetes_Full[#All],,MATCH(D$8,Diabetes_Full[#Headers],0)),Data!$B$1:$B$519,$A29,Data!$GT$1:$GT$519,D$10)</f>
        <v>232</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46</v>
      </c>
      <c r="D30" s="85">
        <f>SUMIFS(INDEX(Diabetes_Full[#All],,MATCH(D$9,Diabetes_Full[#Headers],0)),Data!$B$1:$B$519,$A30,Data!$GT$1:$GT$519,D$10)</f>
        <v>48</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0.20087336244541484</v>
      </c>
      <c r="D31" s="96">
        <f t="shared" ref="D31" si="64">IF(D29,D30/D29,NA())</f>
        <v>0.20689655172413793</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199</v>
      </c>
      <c r="D32" s="85">
        <f>SUMIFS(INDEX(Diabetes_Full[#All],,MATCH(D$8,Diabetes_Full[#Headers],0)),Data!$B$1:$B$519,$A32,Data!$GT$1:$GT$519,D$10)</f>
        <v>202</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55</v>
      </c>
      <c r="D33" s="85">
        <f>SUMIFS(INDEX(Diabetes_Full[#All],,MATCH(D$9,Diabetes_Full[#Headers],0)),Data!$B$1:$B$519,$A33,Data!$GT$1:$GT$519,D$10)</f>
        <v>57</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0.27638190954773867</v>
      </c>
      <c r="D34" s="96">
        <f t="shared" ref="D34" si="76">IF(D32,D33/D32,NA())</f>
        <v>0.28217821782178215</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180</v>
      </c>
      <c r="D35" s="85">
        <f>SUMIFS(INDEX(Diabetes_Full[#All],,MATCH(D$8,Diabetes_Full[#Headers],0)),Data!$B$1:$B$519,$A35,Data!$GT$1:$GT$519,D$10)</f>
        <v>180</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26</v>
      </c>
      <c r="D36" s="85">
        <f>SUMIFS(INDEX(Diabetes_Full[#All],,MATCH(D$9,Diabetes_Full[#Headers],0)),Data!$B$1:$B$519,$A36,Data!$GT$1:$GT$519,D$10)</f>
        <v>26</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0.14444444444444443</v>
      </c>
      <c r="D37" s="96">
        <f t="shared" ref="D37" si="88">IF(D35,D36/D35,NA())</f>
        <v>0.14444444444444443</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155</v>
      </c>
      <c r="D38" s="85">
        <f>SUMIFS(INDEX(Diabetes_Full[#All],,MATCH(D$8,Diabetes_Full[#Headers],0)),Data!$B$1:$B$519,$A38,Data!$GT$1:$GT$519,D$10)</f>
        <v>156</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37</v>
      </c>
      <c r="D39" s="85">
        <f>SUMIFS(INDEX(Diabetes_Full[#All],,MATCH(D$9,Diabetes_Full[#Headers],0)),Data!$B$1:$B$519,$A39,Data!$GT$1:$GT$519,D$10)</f>
        <v>37</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0.23870967741935484</v>
      </c>
      <c r="D40" s="96">
        <f t="shared" ref="D40" si="100">IF(D38,D39/D38,NA())</f>
        <v>0.23717948717948717</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230</v>
      </c>
      <c r="D41" s="85">
        <f>SUMIFS(INDEX(Diabetes_Full[#All],,MATCH(D$8,Diabetes_Full[#Headers],0)),Data!$B$1:$B$519,$A41,Data!$GT$1:$GT$519,D$10)</f>
        <v>234</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82</v>
      </c>
      <c r="D42" s="85">
        <f>SUMIFS(INDEX(Diabetes_Full[#All],,MATCH(D$9,Diabetes_Full[#Headers],0)),Data!$B$1:$B$519,$A42,Data!$GT$1:$GT$519,D$10)</f>
        <v>84</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0.35652173913043478</v>
      </c>
      <c r="D43" s="96">
        <f t="shared" ref="D43" si="112">IF(D41,D42/D41,NA())</f>
        <v>0.35897435897435898</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194</v>
      </c>
      <c r="D44" s="85">
        <f>SUMIFS(INDEX(Diabetes_Full[#All],,MATCH(D$8,Diabetes_Full[#Headers],0)),Data!$B$1:$B$519,$A44,Data!$GT$1:$GT$519,D$10)</f>
        <v>196</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48</v>
      </c>
      <c r="D45" s="85">
        <f>SUMIFS(INDEX(Diabetes_Full[#All],,MATCH(D$9,Diabetes_Full[#Headers],0)),Data!$B$1:$B$519,$A45,Data!$GT$1:$GT$519,D$10)</f>
        <v>47</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0.24742268041237114</v>
      </c>
      <c r="D46" s="96">
        <f t="shared" ref="D46" si="124">IF(D44,D45/D44,NA())</f>
        <v>0.23979591836734693</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200</v>
      </c>
      <c r="D47" s="85">
        <f>SUMIFS(INDEX(Diabetes_Full[#All],,MATCH(D$8,Diabetes_Full[#Headers],0)),Data!$B$1:$B$519,$A47,Data!$GT$1:$GT$519,D$10)</f>
        <v>202</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58</v>
      </c>
      <c r="D48" s="85">
        <f>SUMIFS(INDEX(Diabetes_Full[#All],,MATCH(D$9,Diabetes_Full[#Headers],0)),Data!$B$1:$B$519,$A48,Data!$GT$1:$GT$519,D$10)</f>
        <v>58</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0.28999999999999998</v>
      </c>
      <c r="D49" s="96">
        <f t="shared" ref="D49" si="136">IF(D47,D48/D47,NA())</f>
        <v>0.28712871287128711</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280</v>
      </c>
      <c r="D50" s="85">
        <f>SUMIFS(INDEX(Diabetes_Full[#All],,MATCH(D$8,Diabetes_Full[#Headers],0)),Data!$B$1:$B$519,$A50,Data!$GT$1:$GT$519,D$10)</f>
        <v>284</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61</v>
      </c>
      <c r="D51" s="85">
        <f>SUMIFS(INDEX(Diabetes_Full[#All],,MATCH(D$9,Diabetes_Full[#Headers],0)),Data!$B$1:$B$519,$A51,Data!$GT$1:$GT$519,D$10)</f>
        <v>63</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0.21785714285714286</v>
      </c>
      <c r="D52" s="96">
        <f t="shared" ref="D52" si="148">IF(D50,D51/D50,NA())</f>
        <v>0.22183098591549297</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300</v>
      </c>
      <c r="D53" s="85">
        <f>SUMIFS(INDEX(Diabetes_Full[#All],,MATCH(D$8,Diabetes_Full[#Headers],0)),Data!$B$1:$B$519,$A53,Data!$GT$1:$GT$519,D$10)</f>
        <v>309</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54</v>
      </c>
      <c r="D54" s="85">
        <f>SUMIFS(INDEX(Diabetes_Full[#All],,MATCH(D$9,Diabetes_Full[#Headers],0)),Data!$B$1:$B$519,$A54,Data!$GT$1:$GT$519,D$10)</f>
        <v>54</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0.18</v>
      </c>
      <c r="D55" s="96">
        <f t="shared" ref="D55" si="160">IF(D53,D54/D53,NA())</f>
        <v>0.17475728155339806</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284</v>
      </c>
      <c r="D56" s="85">
        <f>SUMIFS(INDEX(Diabetes_Full[#All],,MATCH(D$8,Diabetes_Full[#Headers],0)),Data!$B$1:$B$519,$A56,Data!$GT$1:$GT$519,D$10)</f>
        <v>291</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56</v>
      </c>
      <c r="D57" s="85">
        <f>SUMIFS(INDEX(Diabetes_Full[#All],,MATCH(D$9,Diabetes_Full[#Headers],0)),Data!$B$1:$B$519,$A57,Data!$GT$1:$GT$519,D$10)</f>
        <v>56</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0.19718309859154928</v>
      </c>
      <c r="D58" s="96">
        <f t="shared" ref="D58" si="172">IF(D56,D57/D56,NA())</f>
        <v>0.19243986254295534</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598</v>
      </c>
      <c r="D59" s="85">
        <f>SUMIFS(INDEX(Diabetes_Full[#All],,MATCH(D$8,Diabetes_Full[#Headers],0)),Data!$B$1:$B$519,$A59,Data!$GT$1:$GT$519,D$10)</f>
        <v>602</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110</v>
      </c>
      <c r="D60" s="85">
        <f>SUMIFS(INDEX(Diabetes_Full[#All],,MATCH(D$9,Diabetes_Full[#Headers],0)),Data!$B$1:$B$519,$A60,Data!$GT$1:$GT$519,D$10)</f>
        <v>114</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0.18394648829431437</v>
      </c>
      <c r="D61" s="96">
        <f t="shared" ref="D61" si="184">IF(D59,D60/D59,NA())</f>
        <v>0.18936877076411959</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683</v>
      </c>
      <c r="D62" s="85">
        <f>SUMIFS(INDEX(Diabetes_Full[#All],,MATCH(D$8,Diabetes_Full[#Headers],0)),Data!$B$1:$B$519,$A62,Data!$GT$1:$GT$519,D$10)</f>
        <v>692</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112</v>
      </c>
      <c r="D63" s="85">
        <f>SUMIFS(INDEX(Diabetes_Full[#All],,MATCH(D$9,Diabetes_Full[#Headers],0)),Data!$B$1:$B$519,$A63,Data!$GT$1:$GT$519,D$10)</f>
        <v>114</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0.16398243045387995</v>
      </c>
      <c r="D64" s="96">
        <f t="shared" ref="D64" si="196">IF(D62,D63/D62,NA())</f>
        <v>0.16473988439306358</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503</v>
      </c>
      <c r="D65" s="85">
        <f>SUMIFS(INDEX(Diabetes_Full[#All],,MATCH(D$8,Diabetes_Full[#Headers],0)),Data!$B$1:$B$519,$A65,Data!$GT$1:$GT$519,D$10)</f>
        <v>507</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124</v>
      </c>
      <c r="D66" s="85">
        <f>SUMIFS(INDEX(Diabetes_Full[#All],,MATCH(D$9,Diabetes_Full[#Headers],0)),Data!$B$1:$B$519,$A66,Data!$GT$1:$GT$519,D$10)</f>
        <v>124</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0.24652087475149106</v>
      </c>
      <c r="D67" s="96">
        <f t="shared" ref="D67" si="208">IF(D65,D66/D65,NA())</f>
        <v>0.24457593688362919</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462</v>
      </c>
      <c r="D68" s="85">
        <f>SUMIFS(INDEX(Diabetes_Full[#All],,MATCH(D$8,Diabetes_Full[#Headers],0)),Data!$B$1:$B$519,$A68,Data!$GT$1:$GT$519,D$10)</f>
        <v>465</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86</v>
      </c>
      <c r="D69" s="85">
        <f>SUMIFS(INDEX(Diabetes_Full[#All],,MATCH(D$9,Diabetes_Full[#Headers],0)),Data!$B$1:$B$519,$A69,Data!$GT$1:$GT$519,D$10)</f>
        <v>86</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0.18614718614718614</v>
      </c>
      <c r="D70" s="96">
        <f t="shared" ref="D70" si="220">IF(D68,D69/D68,NA())</f>
        <v>0.18494623655913978</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1037</v>
      </c>
      <c r="D71" s="85">
        <f>SUMIFS(INDEX(Diabetes_Full[#All],,MATCH(D$8,Diabetes_Full[#Headers],0)),Data!$B$1:$B$519,$A71,Data!$GT$1:$GT$519,D$10)</f>
        <v>1037</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247</v>
      </c>
      <c r="D72" s="85">
        <f>SUMIFS(INDEX(Diabetes_Full[#All],,MATCH(D$9,Diabetes_Full[#Headers],0)),Data!$B$1:$B$519,$A72,Data!$GT$1:$GT$519,D$10)</f>
        <v>244</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0.2381870781099325</v>
      </c>
      <c r="D73" s="96">
        <f t="shared" ref="D73" si="232">IF(D71,D72/D71,NA())</f>
        <v>0.23529411764705882</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558</v>
      </c>
      <c r="D74" s="85">
        <f>SUMIFS(INDEX(Diabetes_Full[#All],,MATCH(D$8,Diabetes_Full[#Headers],0)),Data!$B$1:$B$519,$A74,Data!$GT$1:$GT$519,D$10)</f>
        <v>571</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123</v>
      </c>
      <c r="D75" s="85">
        <f>SUMIFS(INDEX(Diabetes_Full[#All],,MATCH(D$9,Diabetes_Full[#Headers],0)),Data!$B$1:$B$519,$A75,Data!$GT$1:$GT$519,D$10)</f>
        <v>125</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0.22043010752688172</v>
      </c>
      <c r="D76" s="96">
        <f t="shared" ref="D76" si="244">IF(D74,D75/D74,NA())</f>
        <v>0.21891418563922943</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477</v>
      </c>
      <c r="D77" s="85">
        <f>SUMIFS(INDEX(Diabetes_Full[#All],,MATCH(D$8,Diabetes_Full[#Headers],0)),Data!$B$1:$B$519,$A77,Data!$GT$1:$GT$519,D$10)</f>
        <v>482</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124</v>
      </c>
      <c r="D78" s="85">
        <f>SUMIFS(INDEX(Diabetes_Full[#All],,MATCH(D$9,Diabetes_Full[#Headers],0)),Data!$B$1:$B$519,$A78,Data!$GT$1:$GT$519,D$10)</f>
        <v>125</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0.25995807127882598</v>
      </c>
      <c r="D79" s="96">
        <f t="shared" ref="D79" si="256">IF(D77,D78/D77,NA())</f>
        <v>0.25933609958506226</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631</v>
      </c>
      <c r="D80" s="85">
        <f>SUMIFS(INDEX(Diabetes_Full[#All],,MATCH(D$8,Diabetes_Full[#Headers],0)),Data!$B$1:$B$519,$A80,Data!$GT$1:$GT$519,D$10)</f>
        <v>637</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189</v>
      </c>
      <c r="D81" s="85">
        <f>SUMIFS(INDEX(Diabetes_Full[#All],,MATCH(D$9,Diabetes_Full[#Headers],0)),Data!$B$1:$B$519,$A81,Data!$GT$1:$GT$519,D$10)</f>
        <v>189</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0.29952456418383516</v>
      </c>
      <c r="D82" s="96">
        <f t="shared" ref="D82" si="268">IF(D80,D81/D80,NA())</f>
        <v>0.2967032967032967</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470</v>
      </c>
      <c r="D83" s="85">
        <f>SUMIFS(INDEX(Diabetes_Full[#All],,MATCH(D$8,Diabetes_Full[#Headers],0)),Data!$B$1:$B$519,$A83,Data!$GT$1:$GT$519,D$10)</f>
        <v>472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103</v>
      </c>
      <c r="D84" s="85">
        <f>SUMIFS(INDEX(Diabetes_Full[#All],,MATCH(D$9,Diabetes_Full[#Headers],0)),Data!$B$1:$B$519,$A84,Data!$GT$1:$GT$519,D$10)</f>
        <v>103</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0.21914893617021278</v>
      </c>
      <c r="D85" s="96">
        <f t="shared" ref="D85" si="280">IF(D83,D84/D83,NA())</f>
        <v>0.21822033898305085</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776</v>
      </c>
      <c r="D86" s="85">
        <f>SUMIFS(INDEX(Diabetes_Full[#All],,MATCH(D$8,Diabetes_Full[#Headers],0)),Data!$B$1:$B$519,$A86,Data!$GT$1:$GT$519,D$10)</f>
        <v>678</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186</v>
      </c>
      <c r="D87" s="85">
        <f>SUMIFS(INDEX(Diabetes_Full[#All],,MATCH(D$9,Diabetes_Full[#Headers],0)),Data!$B$1:$B$519,$A87,Data!$GT$1:$GT$519,D$10)</f>
        <v>168</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0.23969072164948454</v>
      </c>
      <c r="D88" s="96">
        <f t="shared" ref="D88" si="292">IF(D86,D87/D86,NA())</f>
        <v>0.24778761061946902</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386</v>
      </c>
      <c r="D89" s="85">
        <f>SUMIFS(INDEX(Diabetes_Full[#All],,MATCH(D$8,Diabetes_Full[#Headers],0)),Data!$B$1:$B$519,$A89,Data!$GT$1:$GT$519,D$10)</f>
        <v>387</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110</v>
      </c>
      <c r="D90" s="85">
        <f>SUMIFS(INDEX(Diabetes_Full[#All],,MATCH(D$9,Diabetes_Full[#Headers],0)),Data!$B$1:$B$519,$A90,Data!$GT$1:$GT$519,D$10)</f>
        <v>110</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0.28497409326424872</v>
      </c>
      <c r="D91" s="96">
        <f t="shared" ref="D91" si="304">IF(D89,D90/D89,NA())</f>
        <v>0.2842377260981912</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511</v>
      </c>
      <c r="D92" s="85">
        <f>SUMIFS(INDEX(Diabetes_Full[#All],,MATCH(D$8,Diabetes_Full[#Headers],0)),Data!$B$1:$B$519,$A92,Data!$GT$1:$GT$519,D$10)</f>
        <v>518</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101</v>
      </c>
      <c r="D93" s="85">
        <f>SUMIFS(INDEX(Diabetes_Full[#All],,MATCH(D$9,Diabetes_Full[#Headers],0)),Data!$B$1:$B$519,$A93,Data!$GT$1:$GT$519,D$10)</f>
        <v>103</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0.19765166340508805</v>
      </c>
      <c r="D94" s="96">
        <f t="shared" ref="D94" si="316">IF(D92,D93/D92,NA())</f>
        <v>0.19884169884169883</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396</v>
      </c>
      <c r="D95" s="85">
        <f>SUMIFS(INDEX(Diabetes_Full[#All],,MATCH(D$8,Diabetes_Full[#Headers],0)),Data!$B$1:$B$519,$A95,Data!$GT$1:$GT$519,D$10)</f>
        <v>401</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111</v>
      </c>
      <c r="D96" s="85">
        <f>SUMIFS(INDEX(Diabetes_Full[#All],,MATCH(D$9,Diabetes_Full[#Headers],0)),Data!$B$1:$B$519,$A96,Data!$GT$1:$GT$519,D$10)</f>
        <v>113</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0.28030303030303028</v>
      </c>
      <c r="D97" s="96">
        <f t="shared" ref="D97" si="328">IF(D95,D96/D95,NA())</f>
        <v>0.28179551122194513</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506</v>
      </c>
      <c r="D98" s="85">
        <f>SUMIFS(INDEX(Diabetes_Full[#All],,MATCH(D$8,Diabetes_Full[#Headers],0)),Data!$B$1:$B$519,$A98,Data!$GT$1:$GT$519,D$10)</f>
        <v>508</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107</v>
      </c>
      <c r="D99" s="85">
        <f>SUMIFS(INDEX(Diabetes_Full[#All],,MATCH(D$9,Diabetes_Full[#Headers],0)),Data!$B$1:$B$519,$A99,Data!$GT$1:$GT$519,D$10)</f>
        <v>106</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0.21146245059288538</v>
      </c>
      <c r="D100" s="96">
        <f t="shared" ref="D100" si="340">IF(D98,D99/D98,NA())</f>
        <v>0.20866141732283464</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424</v>
      </c>
      <c r="D101" s="85">
        <f>SUMIFS(INDEX(Diabetes_Full[#All],,MATCH(D$8,Diabetes_Full[#Headers],0)),Data!$B$1:$B$519,$A101,Data!$GT$1:$GT$519,D$10)</f>
        <v>430</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60</v>
      </c>
      <c r="D102" s="85">
        <f>SUMIFS(INDEX(Diabetes_Full[#All],,MATCH(D$9,Diabetes_Full[#Headers],0)),Data!$B$1:$B$519,$A102,Data!$GT$1:$GT$519,D$10)</f>
        <v>61</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0.14150943396226415</v>
      </c>
      <c r="D103" s="96">
        <f t="shared" ref="D103" si="352">IF(D101,D102/D101,NA())</f>
        <v>0.14186046511627906</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536</v>
      </c>
      <c r="D104" s="85">
        <f>SUMIFS(INDEX(Diabetes_Full[#All],,MATCH(D$8,Diabetes_Full[#Headers],0)),Data!$B$1:$B$519,$A104,Data!$GT$1:$GT$519,D$10)</f>
        <v>539</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117</v>
      </c>
      <c r="D105" s="85">
        <f>SUMIFS(INDEX(Diabetes_Full[#All],,MATCH(D$9,Diabetes_Full[#Headers],0)),Data!$B$1:$B$519,$A105,Data!$GT$1:$GT$519,D$10)</f>
        <v>117</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0.21828358208955223</v>
      </c>
      <c r="D106" s="96">
        <f t="shared" ref="D106" si="364">IF(D104,D105/D104,NA())</f>
        <v>0.21706864564007422</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314</v>
      </c>
      <c r="D107" s="85">
        <f>SUMIFS(INDEX(Diabetes_Full[#All],,MATCH(D$8,Diabetes_Full[#Headers],0)),Data!$B$1:$B$519,$A107,Data!$GT$1:$GT$519,D$10)</f>
        <v>315</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75</v>
      </c>
      <c r="D108" s="85">
        <f>SUMIFS(INDEX(Diabetes_Full[#All],,MATCH(D$9,Diabetes_Full[#Headers],0)),Data!$B$1:$B$519,$A108,Data!$GT$1:$GT$519,D$10)</f>
        <v>75</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0.23885350318471338</v>
      </c>
      <c r="D109" s="96">
        <f t="shared" ref="D109" si="376">IF(D107,D108/D107,NA())</f>
        <v>0.23809523809523808</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546</v>
      </c>
      <c r="D110" s="85">
        <f>SUMIFS(INDEX(Diabetes_Full[#All],,MATCH(D$8,Diabetes_Full[#Headers],0)),Data!$B$1:$B$519,$A110,Data!$GT$1:$GT$519,D$10)</f>
        <v>550</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125</v>
      </c>
      <c r="D111" s="85">
        <f>SUMIFS(INDEX(Diabetes_Full[#All],,MATCH(D$9,Diabetes_Full[#Headers],0)),Data!$B$1:$B$519,$A111,Data!$GT$1:$GT$519,D$10)</f>
        <v>126</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0.22893772893772893</v>
      </c>
      <c r="D112" s="96">
        <f t="shared" ref="D112" si="388">IF(D110,D111/D110,NA())</f>
        <v>0.2290909090909091</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668</v>
      </c>
      <c r="D113" s="85">
        <f>SUMIFS(INDEX(Diabetes_Full[#All],,MATCH(D$8,Diabetes_Full[#Headers],0)),Data!$B$1:$B$519,$A113,Data!$GT$1:$GT$519,D$10)</f>
        <v>669</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173</v>
      </c>
      <c r="D114" s="85">
        <f>SUMIFS(INDEX(Diabetes_Full[#All],,MATCH(D$9,Diabetes_Full[#Headers],0)),Data!$B$1:$B$519,$A114,Data!$GT$1:$GT$519,D$10)</f>
        <v>173</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0.25898203592814373</v>
      </c>
      <c r="D115" s="96">
        <f t="shared" ref="D115" si="400">IF(D113,D114/D113,NA())</f>
        <v>0.25859491778774291</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1100</v>
      </c>
      <c r="D116" s="85">
        <f>SUMIFS(INDEX(Diabetes_Full[#All],,MATCH(D$8,Diabetes_Full[#Headers],0)),Data!$B$1:$B$519,$A116,Data!$GT$1:$GT$519,D$10)</f>
        <v>1105</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274</v>
      </c>
      <c r="D117" s="85">
        <f>SUMIFS(INDEX(Diabetes_Full[#All],,MATCH(D$9,Diabetes_Full[#Headers],0)),Data!$B$1:$B$519,$A117,Data!$GT$1:$GT$519,D$10)</f>
        <v>278</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0.24909090909090909</v>
      </c>
      <c r="D118" s="96">
        <f t="shared" ref="D118" si="412">IF(D116,D117/D116,NA())</f>
        <v>0.25158371040723981</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1025</v>
      </c>
      <c r="B119" s="88" t="s">
        <v>316</v>
      </c>
      <c r="C119" s="85">
        <f>SUMIFS(INDEX(Diabetes_Full[#All],,MATCH(C$8,Diabetes_Full[#Headers],0)),Data!$B$1:$B$519,$A119,Data!$GT$1:$GT$519,C$10)</f>
        <v>442</v>
      </c>
      <c r="D119" s="85">
        <f>SUMIFS(INDEX(Diabetes_Full[#All],,MATCH(D$8,Diabetes_Full[#Headers],0)),Data!$B$1:$B$519,$A119,Data!$GT$1:$GT$519,D$10)</f>
        <v>439</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107</v>
      </c>
      <c r="D120" s="85">
        <f>SUMIFS(INDEX(Diabetes_Full[#All],,MATCH(D$9,Diabetes_Full[#Headers],0)),Data!$B$1:$B$519,$A120,Data!$GT$1:$GT$519,D$10)</f>
        <v>107</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 si="423">IF(C119,C120/C119,NA())</f>
        <v>0.24208144796380091</v>
      </c>
      <c r="D121" s="96">
        <f t="shared" ref="D121" si="424">IF(D119,D120/D119,NA())</f>
        <v>0.24373576309794989</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1072</v>
      </c>
      <c r="D122" s="85">
        <f>SUMIFS(INDEX(Diabetes_Full[#All],,MATCH(D$8,Diabetes_Full[#Headers],0)),Data!$B$1:$B$519,$A122,Data!$GT$1:$GT$519,D$10)</f>
        <v>1080</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229</v>
      </c>
      <c r="D123" s="85">
        <f>SUMIFS(INDEX(Diabetes_Full[#All],,MATCH(D$9,Diabetes_Full[#Headers],0)),Data!$B$1:$B$519,$A123,Data!$GT$1:$GT$519,D$10)</f>
        <v>232</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0.21361940298507462</v>
      </c>
      <c r="D124" s="96">
        <f t="shared" ref="D124" si="436">IF(D122,D123/D122,NA())</f>
        <v>0.21481481481481482</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850</v>
      </c>
      <c r="D125" s="85">
        <f>SUMIFS(INDEX(Diabetes_Full[#All],,MATCH(D$8,Diabetes_Full[#Headers],0)),Data!$B$1:$B$519,$A125,Data!$GT$1:$GT$519,D$10)</f>
        <v>857</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205</v>
      </c>
      <c r="D126" s="85">
        <f>SUMIFS(INDEX(Diabetes_Full[#All],,MATCH(D$9,Diabetes_Full[#Headers],0)),Data!$B$1:$B$519,$A126,Data!$GT$1:$GT$519,D$10)</f>
        <v>206</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0.2411764705882353</v>
      </c>
      <c r="D127" s="96">
        <f t="shared" ref="D127" si="448">IF(D125,D126/D125,NA())</f>
        <v>0.24037339556592766</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652</v>
      </c>
      <c r="D128" s="85">
        <f>SUMIFS(INDEX(Diabetes_Full[#All],,MATCH(D$8,Diabetes_Full[#Headers],0)),Data!$B$1:$B$519,$A128,Data!$GT$1:$GT$519,D$10)</f>
        <v>655</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116</v>
      </c>
      <c r="D129" s="85">
        <f>SUMIFS(INDEX(Diabetes_Full[#All],,MATCH(D$9,Diabetes_Full[#Headers],0)),Data!$B$1:$B$519,$A129,Data!$GT$1:$GT$519,D$10)</f>
        <v>116</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0.17791411042944785</v>
      </c>
      <c r="D130" s="96">
        <f t="shared" ref="D130" si="460">IF(D128,D129/D128,NA())</f>
        <v>0.17709923664122137</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207</v>
      </c>
      <c r="D131" s="85">
        <f>SUMIFS(INDEX(Diabetes_Full[#All],,MATCH(D$8,Diabetes_Full[#Headers],0)),Data!$B$1:$B$519,$A131,Data!$GT$1:$GT$519,D$10)</f>
        <v>210</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35</v>
      </c>
      <c r="D132" s="85">
        <f>SUMIFS(INDEX(Diabetes_Full[#All],,MATCH(D$9,Diabetes_Full[#Headers],0)),Data!$B$1:$B$519,$A132,Data!$GT$1:$GT$519,D$10)</f>
        <v>35</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0.16908212560386474</v>
      </c>
      <c r="D133" s="96">
        <f t="shared" ref="D133" si="472">IF(D131,D132/D131,NA())</f>
        <v>0.16666666666666666</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213</v>
      </c>
      <c r="D134" s="85">
        <f>SUMIFS(INDEX(Diabetes_Full[#All],,MATCH(D$8,Diabetes_Full[#Headers],0)),Data!$B$1:$B$519,$A134,Data!$GT$1:$GT$519,D$10)</f>
        <v>216</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34</v>
      </c>
      <c r="D135" s="85">
        <f>SUMIFS(INDEX(Diabetes_Full[#All],,MATCH(D$9,Diabetes_Full[#Headers],0)),Data!$B$1:$B$519,$A135,Data!$GT$1:$GT$519,D$10)</f>
        <v>34</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0.15962441314553991</v>
      </c>
      <c r="D136" s="96">
        <f t="shared" ref="D136" si="484">IF(D134,D135/D134,NA())</f>
        <v>0.15740740740740741</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122</v>
      </c>
      <c r="D137" s="85">
        <f>SUMIFS(INDEX(Diabetes_Full[#All],,MATCH(D$8,Diabetes_Full[#Headers],0)),Data!$B$1:$B$519,$A137,Data!$GT$1:$GT$519,D$10)</f>
        <v>124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28</v>
      </c>
      <c r="D138" s="85">
        <f>SUMIFS(INDEX(Diabetes_Full[#All],,MATCH(D$9,Diabetes_Full[#Headers],0)),Data!$B$1:$B$519,$A138,Data!$GT$1:$GT$519,D$10)</f>
        <v>28</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0.22950819672131148</v>
      </c>
      <c r="D139" s="96">
        <f t="shared" ref="D139" si="496">IF(D137,D138/D137,NA())</f>
        <v>0.22580645161290322</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255</v>
      </c>
      <c r="D140" s="85">
        <f>SUMIFS(INDEX(Diabetes_Full[#All],,MATCH(D$8,Diabetes_Full[#Headers],0)),Data!$B$1:$B$519,$A140,Data!$GT$1:$GT$519,D$10)</f>
        <v>258</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68</v>
      </c>
      <c r="D141" s="85">
        <f>SUMIFS(INDEX(Diabetes_Full[#All],,MATCH(D$9,Diabetes_Full[#Headers],0)),Data!$B$1:$B$519,$A141,Data!$GT$1:$GT$519,D$10)</f>
        <v>69</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0.26666666666666666</v>
      </c>
      <c r="D142" s="96">
        <f t="shared" ref="D142" si="508">IF(D140,D141/D140,NA())</f>
        <v>0.26744186046511625</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187</v>
      </c>
      <c r="D143" s="85">
        <f>SUMIFS(INDEX(Diabetes_Full[#All],,MATCH(D$8,Diabetes_Full[#Headers],0)),Data!$B$1:$B$519,$A143,Data!$GT$1:$GT$519,D$10)</f>
        <v>189</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49</v>
      </c>
      <c r="D144" s="85">
        <f>SUMIFS(INDEX(Diabetes_Full[#All],,MATCH(D$9,Diabetes_Full[#Headers],0)),Data!$B$1:$B$519,$A144,Data!$GT$1:$GT$519,D$10)</f>
        <v>50</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0.26203208556149732</v>
      </c>
      <c r="D145" s="96">
        <f t="shared" ref="D145" si="520">IF(D143,D144/D143,NA())</f>
        <v>0.26455026455026454</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218</v>
      </c>
      <c r="D146" s="85">
        <f>SUMIFS(INDEX(Diabetes_Full[#All],,MATCH(D$8,Diabetes_Full[#Headers],0)),Data!$B$1:$B$519,$A146,Data!$GT$1:$GT$519,D$10)</f>
        <v>221</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42</v>
      </c>
      <c r="D147" s="85">
        <f>SUMIFS(INDEX(Diabetes_Full[#All],,MATCH(D$9,Diabetes_Full[#Headers],0)),Data!$B$1:$B$519,$A147,Data!$GT$1:$GT$519,D$10)</f>
        <v>44</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0.19266055045871561</v>
      </c>
      <c r="D148" s="96">
        <f t="shared" ref="D148" si="532">IF(D146,D147/D146,NA())</f>
        <v>0.19909502262443438</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259</v>
      </c>
      <c r="D149" s="85">
        <f>SUMIFS(INDEX(Diabetes_Full[#All],,MATCH(D$8,Diabetes_Full[#Headers],0)),Data!$B$1:$B$519,$A149,Data!$GT$1:$GT$519,D$10)</f>
        <v>261</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53</v>
      </c>
      <c r="D150" s="85">
        <f>SUMIFS(INDEX(Diabetes_Full[#All],,MATCH(D$9,Diabetes_Full[#Headers],0)),Data!$B$1:$B$519,$A150,Data!$GT$1:$GT$519,D$10)</f>
        <v>53</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0.20463320463320464</v>
      </c>
      <c r="D151" s="96">
        <f t="shared" ref="D151" si="544">IF(D149,D150/D149,NA())</f>
        <v>0.20306513409961685</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row>
    <row r="157" spans="1:14" x14ac:dyDescent="0.3">
      <c r="A157" s="20" t="s">
        <v>385</v>
      </c>
      <c r="B157" s="20" t="s">
        <v>384</v>
      </c>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0.15405405405405406</v>
      </c>
      <c r="D160" s="99">
        <f t="shared" si="555"/>
        <v>0.1581769436997319</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0.23934426229508196</v>
      </c>
      <c r="D161" s="99">
        <f t="shared" si="555"/>
        <v>0.24429967426710097</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0.18082191780821918</v>
      </c>
      <c r="D162" s="99">
        <f t="shared" si="555"/>
        <v>0.18206521739130435</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0.18648018648018649</v>
      </c>
      <c r="D163" s="99">
        <f t="shared" si="555"/>
        <v>0.1889400921658986</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0.17355371900826447</v>
      </c>
      <c r="D164" s="99">
        <f t="shared" si="555"/>
        <v>0.17297297297297298</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0.21179624664879357</v>
      </c>
      <c r="D165" s="99">
        <f t="shared" si="555"/>
        <v>0.21333333333333335</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x14ac:dyDescent="0.3">
      <c r="A166" s="109" t="s">
        <v>138</v>
      </c>
      <c r="B166" s="102" t="s">
        <v>205</v>
      </c>
      <c r="C166" s="99">
        <f t="shared" si="555"/>
        <v>0.20087336244541484</v>
      </c>
      <c r="D166" s="99">
        <f t="shared" si="555"/>
        <v>0.20689655172413793</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x14ac:dyDescent="0.3">
      <c r="A167" s="111" t="s">
        <v>138</v>
      </c>
      <c r="B167" s="112" t="s">
        <v>151</v>
      </c>
      <c r="C167" s="99">
        <f t="shared" si="555"/>
        <v>0.27638190954773867</v>
      </c>
      <c r="D167" s="99">
        <f t="shared" si="555"/>
        <v>0.28217821782178215</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x14ac:dyDescent="0.3">
      <c r="A168" s="111" t="s">
        <v>138</v>
      </c>
      <c r="B168" s="112" t="s">
        <v>222</v>
      </c>
      <c r="C168" s="99">
        <f t="shared" si="555"/>
        <v>0.14444444444444443</v>
      </c>
      <c r="D168" s="99">
        <f t="shared" si="555"/>
        <v>0.14444444444444443</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x14ac:dyDescent="0.3">
      <c r="A169" s="111" t="s">
        <v>138</v>
      </c>
      <c r="B169" s="112" t="s">
        <v>139</v>
      </c>
      <c r="C169" s="99">
        <f t="shared" si="555"/>
        <v>0.23870967741935484</v>
      </c>
      <c r="D169" s="99">
        <f t="shared" si="555"/>
        <v>0.23717948717948717</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x14ac:dyDescent="0.3">
      <c r="A170" s="111" t="s">
        <v>138</v>
      </c>
      <c r="B170" s="112" t="s">
        <v>168</v>
      </c>
      <c r="C170" s="99">
        <f t="shared" ref="C170:N179" si="556">SUMIFS(INDEX($A$10:$N$151,,MATCH(C$159,$A$10:$N$10,0)),$A$10:$A$151,$B170,$B$10:$B$151,$B$157)</f>
        <v>0.35652173913043478</v>
      </c>
      <c r="D170" s="99">
        <f t="shared" si="556"/>
        <v>0.35897435897435898</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x14ac:dyDescent="0.3">
      <c r="A171" s="111" t="s">
        <v>138</v>
      </c>
      <c r="B171" s="112" t="s">
        <v>212</v>
      </c>
      <c r="C171" s="99">
        <f t="shared" si="556"/>
        <v>0.24742268041237114</v>
      </c>
      <c r="D171" s="99">
        <f t="shared" si="556"/>
        <v>0.23979591836734693</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x14ac:dyDescent="0.3">
      <c r="A172" s="111" t="s">
        <v>138</v>
      </c>
      <c r="B172" s="112" t="s">
        <v>180</v>
      </c>
      <c r="C172" s="99">
        <f t="shared" si="556"/>
        <v>0.28999999999999998</v>
      </c>
      <c r="D172" s="99">
        <f t="shared" si="556"/>
        <v>0.28712871287128711</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x14ac:dyDescent="0.3">
      <c r="A173" s="111" t="s">
        <v>138</v>
      </c>
      <c r="B173" s="112" t="s">
        <v>194</v>
      </c>
      <c r="C173" s="99">
        <f t="shared" si="556"/>
        <v>0.21785714285714286</v>
      </c>
      <c r="D173" s="99">
        <f t="shared" si="556"/>
        <v>0.22183098591549297</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x14ac:dyDescent="0.3">
      <c r="A174" s="111" t="s">
        <v>232</v>
      </c>
      <c r="B174" s="112" t="s">
        <v>233</v>
      </c>
      <c r="C174" s="99">
        <f t="shared" si="556"/>
        <v>0.18</v>
      </c>
      <c r="D174" s="99">
        <f t="shared" si="556"/>
        <v>0.17475728155339806</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x14ac:dyDescent="0.3">
      <c r="A175" s="111" t="s">
        <v>232</v>
      </c>
      <c r="B175" s="112" t="s">
        <v>236</v>
      </c>
      <c r="C175" s="99">
        <f t="shared" si="556"/>
        <v>0.19718309859154928</v>
      </c>
      <c r="D175" s="99">
        <f t="shared" si="556"/>
        <v>0.19243986254295534</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x14ac:dyDescent="0.3">
      <c r="A176" s="111" t="s">
        <v>232</v>
      </c>
      <c r="B176" s="112" t="s">
        <v>237</v>
      </c>
      <c r="C176" s="99">
        <f t="shared" si="556"/>
        <v>0.18394648829431437</v>
      </c>
      <c r="D176" s="99">
        <f t="shared" si="556"/>
        <v>0.18936877076411959</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x14ac:dyDescent="0.3">
      <c r="A177" s="111" t="s">
        <v>232</v>
      </c>
      <c r="B177" s="112" t="s">
        <v>239</v>
      </c>
      <c r="C177" s="99">
        <f t="shared" si="556"/>
        <v>0.16398243045387995</v>
      </c>
      <c r="D177" s="99">
        <f t="shared" si="556"/>
        <v>0.16473988439306358</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x14ac:dyDescent="0.3">
      <c r="A178" s="111" t="s">
        <v>133</v>
      </c>
      <c r="B178" s="112" t="s">
        <v>225</v>
      </c>
      <c r="C178" s="99">
        <f t="shared" si="556"/>
        <v>0.24652087475149106</v>
      </c>
      <c r="D178" s="99">
        <f t="shared" si="556"/>
        <v>0.24457593688362919</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x14ac:dyDescent="0.3">
      <c r="A179" s="111" t="s">
        <v>133</v>
      </c>
      <c r="B179" s="112" t="s">
        <v>134</v>
      </c>
      <c r="C179" s="99">
        <f t="shared" si="556"/>
        <v>0.18614718614718614</v>
      </c>
      <c r="D179" s="99">
        <f t="shared" si="556"/>
        <v>0.18494623655913978</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x14ac:dyDescent="0.3">
      <c r="A180" s="111" t="s">
        <v>133</v>
      </c>
      <c r="B180" s="112" t="s">
        <v>137</v>
      </c>
      <c r="C180" s="99">
        <f t="shared" ref="C180:N189" si="557">SUMIFS(INDEX($A$10:$N$151,,MATCH(C$159,$A$10:$N$10,0)),$A$10:$A$151,$B180,$B$10:$B$151,$B$157)</f>
        <v>0.2381870781099325</v>
      </c>
      <c r="D180" s="99">
        <f t="shared" si="557"/>
        <v>0.23529411764705882</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x14ac:dyDescent="0.3">
      <c r="A181" s="111" t="s">
        <v>133</v>
      </c>
      <c r="B181" s="112" t="s">
        <v>164</v>
      </c>
      <c r="C181" s="99">
        <f t="shared" si="557"/>
        <v>0.22043010752688172</v>
      </c>
      <c r="D181" s="99">
        <f t="shared" si="557"/>
        <v>0.21891418563922943</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x14ac:dyDescent="0.3">
      <c r="A182" s="111" t="s">
        <v>133</v>
      </c>
      <c r="B182" s="112" t="s">
        <v>167</v>
      </c>
      <c r="C182" s="99">
        <f t="shared" si="557"/>
        <v>0.25995807127882598</v>
      </c>
      <c r="D182" s="99">
        <f t="shared" si="557"/>
        <v>0.25933609958506226</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x14ac:dyDescent="0.3">
      <c r="A183" s="111" t="s">
        <v>133</v>
      </c>
      <c r="B183" s="112" t="s">
        <v>241</v>
      </c>
      <c r="C183" s="99">
        <f t="shared" si="557"/>
        <v>0.29952456418383516</v>
      </c>
      <c r="D183" s="99">
        <f t="shared" si="557"/>
        <v>0.2967032967032967</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x14ac:dyDescent="0.3">
      <c r="A184" s="111" t="s">
        <v>133</v>
      </c>
      <c r="B184" s="102" t="s">
        <v>221</v>
      </c>
      <c r="C184" s="99">
        <f t="shared" si="557"/>
        <v>0.21914893617021278</v>
      </c>
      <c r="D184" s="99">
        <f t="shared" si="557"/>
        <v>0.21822033898305085</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x14ac:dyDescent="0.3">
      <c r="A185" s="111" t="s">
        <v>133</v>
      </c>
      <c r="B185" s="112" t="s">
        <v>175</v>
      </c>
      <c r="C185" s="99">
        <f t="shared" si="557"/>
        <v>0.23969072164948454</v>
      </c>
      <c r="D185" s="99">
        <f t="shared" si="557"/>
        <v>0.24778761061946902</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x14ac:dyDescent="0.3">
      <c r="A186" s="111" t="s">
        <v>133</v>
      </c>
      <c r="B186" s="112" t="s">
        <v>244</v>
      </c>
      <c r="C186" s="99">
        <f t="shared" si="557"/>
        <v>0.28497409326424872</v>
      </c>
      <c r="D186" s="99">
        <f t="shared" si="557"/>
        <v>0.2842377260981912</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x14ac:dyDescent="0.3">
      <c r="A187" s="111" t="s">
        <v>126</v>
      </c>
      <c r="B187" s="112" t="s">
        <v>246</v>
      </c>
      <c r="C187" s="99">
        <f t="shared" si="557"/>
        <v>0.19765166340508805</v>
      </c>
      <c r="D187" s="99">
        <f t="shared" si="557"/>
        <v>0.19884169884169883</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x14ac:dyDescent="0.3">
      <c r="A188" s="111" t="s">
        <v>126</v>
      </c>
      <c r="B188" s="112" t="s">
        <v>245</v>
      </c>
      <c r="C188" s="99">
        <f t="shared" si="557"/>
        <v>0.28030303030303028</v>
      </c>
      <c r="D188" s="99">
        <f t="shared" si="557"/>
        <v>0.28179551122194513</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x14ac:dyDescent="0.3">
      <c r="A189" s="111" t="s">
        <v>126</v>
      </c>
      <c r="B189" s="112" t="s">
        <v>185</v>
      </c>
      <c r="C189" s="99">
        <f t="shared" si="557"/>
        <v>0.21146245059288538</v>
      </c>
      <c r="D189" s="99">
        <f t="shared" si="557"/>
        <v>0.20866141732283464</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x14ac:dyDescent="0.3">
      <c r="A190" s="111" t="s">
        <v>126</v>
      </c>
      <c r="B190" s="112" t="s">
        <v>248</v>
      </c>
      <c r="C190" s="99">
        <f t="shared" ref="C190:N199" si="558">SUMIFS(INDEX($A$10:$N$151,,MATCH(C$159,$A$10:$N$10,0)),$A$10:$A$151,$B190,$B$10:$B$151,$B$157)</f>
        <v>0.14150943396226415</v>
      </c>
      <c r="D190" s="99">
        <f t="shared" si="558"/>
        <v>0.14186046511627906</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x14ac:dyDescent="0.3">
      <c r="A191" s="111" t="s">
        <v>126</v>
      </c>
      <c r="B191" s="112" t="s">
        <v>127</v>
      </c>
      <c r="C191" s="99">
        <f t="shared" si="558"/>
        <v>0.21828358208955223</v>
      </c>
      <c r="D191" s="99">
        <f t="shared" si="558"/>
        <v>0.21706864564007422</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x14ac:dyDescent="0.3">
      <c r="A192" s="111" t="s">
        <v>126</v>
      </c>
      <c r="B192" s="112" t="s">
        <v>135</v>
      </c>
      <c r="C192" s="99">
        <f t="shared" si="558"/>
        <v>0.23885350318471338</v>
      </c>
      <c r="D192" s="99">
        <f t="shared" si="558"/>
        <v>0.23809523809523808</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x14ac:dyDescent="0.3">
      <c r="A193" s="111" t="s">
        <v>130</v>
      </c>
      <c r="B193" s="112" t="s">
        <v>249</v>
      </c>
      <c r="C193" s="99">
        <f t="shared" si="558"/>
        <v>0.25898203592814373</v>
      </c>
      <c r="D193" s="99">
        <f t="shared" si="558"/>
        <v>0.25859491778774291</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x14ac:dyDescent="0.3">
      <c r="A194" s="111" t="s">
        <v>130</v>
      </c>
      <c r="B194" s="112" t="s">
        <v>131</v>
      </c>
      <c r="C194" s="99">
        <f t="shared" si="558"/>
        <v>0.24909090909090909</v>
      </c>
      <c r="D194" s="99">
        <f t="shared" si="558"/>
        <v>0.25158371040723981</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x14ac:dyDescent="0.3">
      <c r="A195" s="111" t="s">
        <v>130</v>
      </c>
      <c r="B195" s="102" t="s">
        <v>1025</v>
      </c>
      <c r="C195" s="99">
        <f t="shared" si="558"/>
        <v>0.24208144796380091</v>
      </c>
      <c r="D195" s="99">
        <f t="shared" si="558"/>
        <v>0.24373576309794989</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x14ac:dyDescent="0.3">
      <c r="A196" s="111" t="s">
        <v>130</v>
      </c>
      <c r="B196" s="112" t="s">
        <v>238</v>
      </c>
      <c r="C196" s="99">
        <f t="shared" si="558"/>
        <v>0.21361940298507462</v>
      </c>
      <c r="D196" s="99">
        <f t="shared" si="558"/>
        <v>0.21481481481481482</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x14ac:dyDescent="0.3">
      <c r="A197" s="111" t="s">
        <v>130</v>
      </c>
      <c r="B197" s="112" t="s">
        <v>144</v>
      </c>
      <c r="C197" s="99">
        <f t="shared" si="558"/>
        <v>0.2411764705882353</v>
      </c>
      <c r="D197" s="99">
        <f t="shared" si="558"/>
        <v>0.24037339556592766</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x14ac:dyDescent="0.3">
      <c r="A198" s="111" t="s">
        <v>130</v>
      </c>
      <c r="B198" s="112" t="s">
        <v>250</v>
      </c>
      <c r="C198" s="99">
        <f t="shared" si="558"/>
        <v>0.17791411042944785</v>
      </c>
      <c r="D198" s="99">
        <f t="shared" si="558"/>
        <v>0.17709923664122137</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x14ac:dyDescent="0.3">
      <c r="A199" s="111" t="s">
        <v>147</v>
      </c>
      <c r="B199" s="112" t="s">
        <v>253</v>
      </c>
      <c r="C199" s="99">
        <f t="shared" si="558"/>
        <v>0.16908212560386474</v>
      </c>
      <c r="D199" s="99">
        <f t="shared" si="558"/>
        <v>0.16666666666666666</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x14ac:dyDescent="0.3">
      <c r="A200" s="111" t="s">
        <v>147</v>
      </c>
      <c r="B200" s="112" t="s">
        <v>247</v>
      </c>
      <c r="C200" s="99">
        <f t="shared" ref="C200:N205" si="559">SUMIFS(INDEX($A$10:$N$151,,MATCH(C$159,$A$10:$N$10,0)),$A$10:$A$151,$B200,$B$10:$B$151,$B$157)</f>
        <v>0.15962441314553991</v>
      </c>
      <c r="D200" s="99">
        <f t="shared" si="559"/>
        <v>0.15740740740740741</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x14ac:dyDescent="0.3">
      <c r="A201" s="111" t="s">
        <v>147</v>
      </c>
      <c r="B201" s="112" t="s">
        <v>148</v>
      </c>
      <c r="C201" s="99">
        <f t="shared" si="559"/>
        <v>0.22950819672131148</v>
      </c>
      <c r="D201" s="99">
        <f t="shared" si="559"/>
        <v>0.22580645161290322</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x14ac:dyDescent="0.3">
      <c r="A202" s="111" t="s">
        <v>147</v>
      </c>
      <c r="B202" s="112" t="s">
        <v>242</v>
      </c>
      <c r="C202" s="99">
        <f t="shared" si="559"/>
        <v>0.26666666666666666</v>
      </c>
      <c r="D202" s="99">
        <f t="shared" si="559"/>
        <v>0.26744186046511625</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x14ac:dyDescent="0.3">
      <c r="A203" s="111" t="s">
        <v>147</v>
      </c>
      <c r="B203" s="112" t="s">
        <v>252</v>
      </c>
      <c r="C203" s="99">
        <f t="shared" si="559"/>
        <v>0.26203208556149732</v>
      </c>
      <c r="D203" s="99">
        <f t="shared" si="559"/>
        <v>0.26455026455026454</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x14ac:dyDescent="0.3">
      <c r="A204" s="111" t="s">
        <v>147</v>
      </c>
      <c r="B204" s="112" t="s">
        <v>251</v>
      </c>
      <c r="C204" s="99">
        <f t="shared" si="559"/>
        <v>0.19266055045871561</v>
      </c>
      <c r="D204" s="99">
        <f t="shared" si="559"/>
        <v>0.19909502262443438</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x14ac:dyDescent="0.3">
      <c r="A205" s="111" t="s">
        <v>147</v>
      </c>
      <c r="B205" s="113" t="s">
        <v>243</v>
      </c>
      <c r="C205" s="99">
        <f t="shared" si="559"/>
        <v>0.20463320463320464</v>
      </c>
      <c r="D205" s="99">
        <f t="shared" si="559"/>
        <v>0.20306513409961685</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{GD-02} History of Gestational Diabetes</v>
      </c>
      <c r="D219" s="82" t="str">
        <f t="shared" ref="D219:N219" si="560">$C$3</f>
        <v>{GD-02} History of Gestational Diabetes</v>
      </c>
      <c r="E219" s="82" t="str">
        <f t="shared" si="560"/>
        <v>{GD-02} History of Gestational Diabetes</v>
      </c>
      <c r="F219" s="82" t="str">
        <f t="shared" si="560"/>
        <v>{GD-02} History of Gestational Diabetes</v>
      </c>
      <c r="G219" s="82" t="str">
        <f t="shared" si="560"/>
        <v>{GD-02} History of Gestational Diabetes</v>
      </c>
      <c r="H219" s="82" t="str">
        <f t="shared" si="560"/>
        <v>{GD-02} History of Gestational Diabetes</v>
      </c>
      <c r="I219" s="82" t="str">
        <f t="shared" si="560"/>
        <v>{GD-02} History of Gestational Diabetes</v>
      </c>
      <c r="J219" s="82" t="str">
        <f t="shared" si="560"/>
        <v>{GD-02} History of Gestational Diabetes</v>
      </c>
      <c r="K219" s="82" t="str">
        <f t="shared" si="560"/>
        <v>{GD-02} History of Gestational Diabetes</v>
      </c>
      <c r="L219" s="82" t="str">
        <f t="shared" si="560"/>
        <v>{GD-02} History of Gestational Diabetes</v>
      </c>
      <c r="M219" s="82" t="str">
        <f t="shared" si="560"/>
        <v>{GD-02} History of Gestational Diabetes</v>
      </c>
      <c r="N219" s="82" t="str">
        <f t="shared" si="560"/>
        <v>{GD-02} History of Gestational Diabetes</v>
      </c>
    </row>
    <row r="220" spans="1:14" x14ac:dyDescent="0.3">
      <c r="A220" s="93"/>
      <c r="B220" s="87" t="s">
        <v>315</v>
      </c>
      <c r="C220" s="82" t="str">
        <f t="shared" ref="C220:N220" si="561">$B$3</f>
        <v>{GD-03} Subsequent diabetes diagnosis</v>
      </c>
      <c r="D220" s="82" t="str">
        <f t="shared" si="561"/>
        <v>{GD-03} Subsequent diabetes diagnosis</v>
      </c>
      <c r="E220" s="82" t="str">
        <f t="shared" si="561"/>
        <v>{GD-03} Subsequent diabetes diagnosis</v>
      </c>
      <c r="F220" s="82" t="str">
        <f t="shared" si="561"/>
        <v>{GD-03} Subsequent diabetes diagnosis</v>
      </c>
      <c r="G220" s="82" t="str">
        <f t="shared" si="561"/>
        <v>{GD-03} Subsequent diabetes diagnosis</v>
      </c>
      <c r="H220" s="82" t="str">
        <f t="shared" si="561"/>
        <v>{GD-03} Subsequent diabetes diagnosis</v>
      </c>
      <c r="I220" s="82" t="str">
        <f t="shared" si="561"/>
        <v>{GD-03} Subsequent diabetes diagnosis</v>
      </c>
      <c r="J220" s="82" t="str">
        <f t="shared" si="561"/>
        <v>{GD-03} Subsequent diabetes diagnosis</v>
      </c>
      <c r="K220" s="82" t="str">
        <f t="shared" si="561"/>
        <v>{GD-03} Subsequent diabetes diagnosis</v>
      </c>
      <c r="L220" s="82" t="str">
        <f t="shared" si="561"/>
        <v>{GD-03} Subsequent diabetes diagnosis</v>
      </c>
      <c r="M220" s="82" t="str">
        <f t="shared" si="561"/>
        <v>{GD-03} Subsequent diabetes diagnosis</v>
      </c>
      <c r="N220" s="82" t="str">
        <f t="shared" si="561"/>
        <v>{GD-03} Subsequent diabetes diagnosis</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2205</v>
      </c>
      <c r="D222" s="85">
        <f>SUMIFS(INDEX(Diabetes_Full[#All],,MATCH(D$219,Diabetes_Full[#Headers],0)),Data!$A$1:$A$519,$A222,Data!$GT$1:$GT$519,D$221)</f>
        <v>2227</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418</v>
      </c>
      <c r="D223" s="85">
        <f>SUMIFS(INDEX(Diabetes_Full[#All],,MATCH(D$220,Diabetes_Full[#Headers],0)),Data!$A$1:$A$519,$A223,Data!$GT$1:$GT$519,D$221)</f>
        <v>427</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0.18956916099773244</v>
      </c>
      <c r="D224" s="96">
        <f t="shared" ref="D224:N224" si="562">IF(D222,D223/D222,NA())</f>
        <v>0.19173776380781321</v>
      </c>
      <c r="E224" s="96" t="e">
        <f t="shared" si="562"/>
        <v>#N/A</v>
      </c>
      <c r="F224" s="96" t="e">
        <f t="shared" si="562"/>
        <v>#N/A</v>
      </c>
      <c r="G224" s="96" t="e">
        <f t="shared" si="562"/>
        <v>#N/A</v>
      </c>
      <c r="H224" s="96" t="e">
        <f t="shared" si="562"/>
        <v>#N/A</v>
      </c>
      <c r="I224" s="96" t="e">
        <f t="shared" si="562"/>
        <v>#N/A</v>
      </c>
      <c r="J224" s="96" t="e">
        <f t="shared" si="562"/>
        <v>#N/A</v>
      </c>
      <c r="K224" s="96" t="e">
        <f t="shared" si="562"/>
        <v>#N/A</v>
      </c>
      <c r="L224" s="96" t="e">
        <f t="shared" si="562"/>
        <v>#N/A</v>
      </c>
      <c r="M224" s="96" t="e">
        <f t="shared" si="562"/>
        <v>#N/A</v>
      </c>
      <c r="N224" s="96" t="e">
        <f t="shared" si="562"/>
        <v>#N/A</v>
      </c>
    </row>
    <row r="225" spans="1:14" x14ac:dyDescent="0.3">
      <c r="A225" s="94" t="s">
        <v>138</v>
      </c>
      <c r="B225" s="88" t="s">
        <v>316</v>
      </c>
      <c r="C225" s="85">
        <f>SUMIFS(INDEX(Diabetes_Full[#All],,MATCH(C$219,Diabetes_Full[#Headers],0)),Data!$A$1:$A$519,$A225,Data!$GT$1:$GT$519,C$221)</f>
        <v>1667</v>
      </c>
      <c r="D225" s="85">
        <f>SUMIFS(INDEX(Diabetes_Full[#All],,MATCH(D$219,Diabetes_Full[#Headers],0)),Data!$A$1:$A$519,$A225,Data!$GT$1:$GT$519,D$221)</f>
        <v>1686</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413</v>
      </c>
      <c r="D226" s="85">
        <f>SUMIFS(INDEX(Diabetes_Full[#All],,MATCH(D$220,Diabetes_Full[#Headers],0)),Data!$A$1:$A$519,$A226,Data!$GT$1:$GT$519,D$221)</f>
        <v>420</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63">IF(C225,C226/C225,NA())</f>
        <v>0.24775044991001799</v>
      </c>
      <c r="D227" s="96">
        <f t="shared" ref="D227" si="564">IF(D225,D226/D225,NA())</f>
        <v>0.24911032028469751</v>
      </c>
      <c r="E227" s="96" t="e">
        <f t="shared" ref="E227" si="565">IF(E225,E226/E225,NA())</f>
        <v>#N/A</v>
      </c>
      <c r="F227" s="96" t="e">
        <f t="shared" ref="F227" si="566">IF(F225,F226/F225,NA())</f>
        <v>#N/A</v>
      </c>
      <c r="G227" s="96" t="e">
        <f t="shared" ref="G227" si="567">IF(G225,G226/G225,NA())</f>
        <v>#N/A</v>
      </c>
      <c r="H227" s="96" t="e">
        <f t="shared" ref="H227" si="568">IF(H225,H226/H225,NA())</f>
        <v>#N/A</v>
      </c>
      <c r="I227" s="96" t="e">
        <f t="shared" ref="I227" si="569">IF(I225,I226/I225,NA())</f>
        <v>#N/A</v>
      </c>
      <c r="J227" s="96" t="e">
        <f t="shared" ref="J227" si="570">IF(J225,J226/J225,NA())</f>
        <v>#N/A</v>
      </c>
      <c r="K227" s="96" t="e">
        <f t="shared" ref="K227" si="571">IF(K225,K226/K225,NA())</f>
        <v>#N/A</v>
      </c>
      <c r="L227" s="96" t="e">
        <f t="shared" ref="L227" si="572">IF(L225,L226/L225,NA())</f>
        <v>#N/A</v>
      </c>
      <c r="M227" s="96" t="e">
        <f t="shared" ref="M227" si="573">IF(M225,M226/M225,NA())</f>
        <v>#N/A</v>
      </c>
      <c r="N227" s="96" t="e">
        <f t="shared" ref="N227" si="574">IF(N225,N226/N225,NA())</f>
        <v>#N/A</v>
      </c>
    </row>
    <row r="228" spans="1:14" x14ac:dyDescent="0.3">
      <c r="A228" s="94" t="s">
        <v>232</v>
      </c>
      <c r="B228" s="88" t="s">
        <v>316</v>
      </c>
      <c r="C228" s="85">
        <f>SUMIFS(INDEX(Diabetes_Full[#All],,MATCH(C$219,Diabetes_Full[#Headers],0)),Data!$A$1:$A$519,$A228,Data!$GT$1:$GT$519,C$221)</f>
        <v>1865</v>
      </c>
      <c r="D228" s="85">
        <f>SUMIFS(INDEX(Diabetes_Full[#All],,MATCH(D$219,Diabetes_Full[#Headers],0)),Data!$A$1:$A$519,$A228,Data!$GT$1:$GT$519,D$221)</f>
        <v>1894</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332</v>
      </c>
      <c r="D229" s="85">
        <f>SUMIFS(INDEX(Diabetes_Full[#All],,MATCH(D$220,Diabetes_Full[#Headers],0)),Data!$A$1:$A$519,$A229,Data!$GT$1:$GT$519,D$221)</f>
        <v>338</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575">IF(C228,C229/C228,NA())</f>
        <v>0.17801608579088471</v>
      </c>
      <c r="D230" s="96">
        <f t="shared" ref="D230" si="576">IF(D228,D229/D228,NA())</f>
        <v>0.17845828933474128</v>
      </c>
      <c r="E230" s="96" t="e">
        <f t="shared" ref="E230" si="577">IF(E228,E229/E228,NA())</f>
        <v>#N/A</v>
      </c>
      <c r="F230" s="96" t="e">
        <f t="shared" ref="F230" si="578">IF(F228,F229/F228,NA())</f>
        <v>#N/A</v>
      </c>
      <c r="G230" s="96" t="e">
        <f t="shared" ref="G230" si="579">IF(G228,G229/G228,NA())</f>
        <v>#N/A</v>
      </c>
      <c r="H230" s="96" t="e">
        <f t="shared" ref="H230" si="580">IF(H228,H229/H228,NA())</f>
        <v>#N/A</v>
      </c>
      <c r="I230" s="96" t="e">
        <f t="shared" ref="I230" si="581">IF(I228,I229/I228,NA())</f>
        <v>#N/A</v>
      </c>
      <c r="J230" s="96" t="e">
        <f t="shared" ref="J230" si="582">IF(J228,J229/J228,NA())</f>
        <v>#N/A</v>
      </c>
      <c r="K230" s="96" t="e">
        <f t="shared" ref="K230" si="583">IF(K228,K229/K228,NA())</f>
        <v>#N/A</v>
      </c>
      <c r="L230" s="96" t="e">
        <f t="shared" ref="L230" si="584">IF(L228,L229/L228,NA())</f>
        <v>#N/A</v>
      </c>
      <c r="M230" s="96" t="e">
        <f t="shared" ref="M230" si="585">IF(M228,M229/M228,NA())</f>
        <v>#N/A</v>
      </c>
      <c r="N230" s="96" t="e">
        <f t="shared" ref="N230" si="586">IF(N228,N229/N228,NA())</f>
        <v>#N/A</v>
      </c>
    </row>
    <row r="231" spans="1:14" x14ac:dyDescent="0.3">
      <c r="A231" s="94" t="s">
        <v>133</v>
      </c>
      <c r="B231" s="88" t="s">
        <v>316</v>
      </c>
      <c r="C231" s="85">
        <f>SUMIFS(INDEX(Diabetes_Full[#All],,MATCH(C$219,Diabetes_Full[#Headers],0)),Data!$A$1:$A$519,$A231,Data!$GT$1:$GT$519,C$221)</f>
        <v>5300</v>
      </c>
      <c r="D231" s="85">
        <f>SUMIFS(INDEX(Diabetes_Full[#All],,MATCH(D$219,Diabetes_Full[#Headers],0)),Data!$A$1:$A$519,$A231,Data!$GT$1:$GT$519,D$221)</f>
        <v>5236</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1292</v>
      </c>
      <c r="D232" s="85">
        <f>SUMIFS(INDEX(Diabetes_Full[#All],,MATCH(D$220,Diabetes_Full[#Headers],0)),Data!$A$1:$A$519,$A232,Data!$GT$1:$GT$519,D$221)</f>
        <v>1274</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587">IF(C231,C232/C231,NA())</f>
        <v>0.24377358490566037</v>
      </c>
      <c r="D233" s="96">
        <f t="shared" ref="D233" si="588">IF(D231,D232/D231,NA())</f>
        <v>0.24331550802139038</v>
      </c>
      <c r="E233" s="96" t="e">
        <f t="shared" ref="E233" si="589">IF(E231,E232/E231,NA())</f>
        <v>#N/A</v>
      </c>
      <c r="F233" s="96" t="e">
        <f t="shared" ref="F233" si="590">IF(F231,F232/F231,NA())</f>
        <v>#N/A</v>
      </c>
      <c r="G233" s="96" t="e">
        <f t="shared" ref="G233" si="591">IF(G231,G232/G231,NA())</f>
        <v>#N/A</v>
      </c>
      <c r="H233" s="96" t="e">
        <f t="shared" ref="H233" si="592">IF(H231,H232/H231,NA())</f>
        <v>#N/A</v>
      </c>
      <c r="I233" s="96" t="e">
        <f t="shared" ref="I233" si="593">IF(I231,I232/I231,NA())</f>
        <v>#N/A</v>
      </c>
      <c r="J233" s="96" t="e">
        <f t="shared" ref="J233" si="594">IF(J231,J232/J231,NA())</f>
        <v>#N/A</v>
      </c>
      <c r="K233" s="96" t="e">
        <f t="shared" ref="K233" si="595">IF(K231,K232/K231,NA())</f>
        <v>#N/A</v>
      </c>
      <c r="L233" s="96" t="e">
        <f t="shared" ref="L233" si="596">IF(L231,L232/L231,NA())</f>
        <v>#N/A</v>
      </c>
      <c r="M233" s="96" t="e">
        <f t="shared" ref="M233" si="597">IF(M231,M232/M231,NA())</f>
        <v>#N/A</v>
      </c>
      <c r="N233" s="96" t="e">
        <f t="shared" ref="N233" si="598">IF(N231,N232/N231,NA())</f>
        <v>#N/A</v>
      </c>
    </row>
    <row r="234" spans="1:14" x14ac:dyDescent="0.3">
      <c r="A234" s="94" t="s">
        <v>126</v>
      </c>
      <c r="B234" s="88" t="s">
        <v>316</v>
      </c>
      <c r="C234" s="85">
        <f>SUMIFS(INDEX(Diabetes_Full[#All],,MATCH(C$219,Diabetes_Full[#Headers],0)),Data!$A$1:$A$519,$A234,Data!$GT$1:$GT$519,C$221)</f>
        <v>2687</v>
      </c>
      <c r="D234" s="85">
        <f>SUMIFS(INDEX(Diabetes_Full[#All],,MATCH(D$219,Diabetes_Full[#Headers],0)),Data!$A$1:$A$519,$A234,Data!$GT$1:$GT$519,D$221)</f>
        <v>2711</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571</v>
      </c>
      <c r="D235" s="85">
        <f>SUMIFS(INDEX(Diabetes_Full[#All],,MATCH(D$220,Diabetes_Full[#Headers],0)),Data!$A$1:$A$519,$A235,Data!$GT$1:$GT$519,D$221)</f>
        <v>575</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599">IF(C234,C235/C234,NA())</f>
        <v>0.21250465202828434</v>
      </c>
      <c r="D236" s="96">
        <f t="shared" ref="D236" si="600">IF(D234,D235/D234,NA())</f>
        <v>0.21209885651051272</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row>
    <row r="237" spans="1:14" x14ac:dyDescent="0.3">
      <c r="A237" s="94" t="s">
        <v>130</v>
      </c>
      <c r="B237" s="88" t="s">
        <v>316</v>
      </c>
      <c r="C237" s="85">
        <f>SUMIFS(INDEX(Diabetes_Full[#All],,MATCH(C$219,Diabetes_Full[#Headers],0)),Data!$A$1:$A$519,$A237,Data!$GT$1:$GT$519,C$221)</f>
        <v>5330</v>
      </c>
      <c r="D237" s="85">
        <f>SUMIFS(INDEX(Diabetes_Full[#All],,MATCH(D$219,Diabetes_Full[#Headers],0)),Data!$A$1:$A$519,$A237,Data!$GT$1:$GT$519,D$221)</f>
        <v>5355</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1229</v>
      </c>
      <c r="D238" s="85">
        <f>SUMIFS(INDEX(Diabetes_Full[#All],,MATCH(D$220,Diabetes_Full[#Headers],0)),Data!$A$1:$A$519,$A238,Data!$GT$1:$GT$519,D$221)</f>
        <v>1238</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611">IF(C237,C238/C237,NA())</f>
        <v>0.23058161350844278</v>
      </c>
      <c r="D239" s="96">
        <f t="shared" ref="D239" si="612">IF(D237,D238/D237,NA())</f>
        <v>0.2311858076563959</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row>
    <row r="240" spans="1:14" x14ac:dyDescent="0.3">
      <c r="A240" s="94" t="s">
        <v>147</v>
      </c>
      <c r="B240" s="88" t="s">
        <v>316</v>
      </c>
      <c r="C240" s="85">
        <f>SUMIFS(INDEX(Diabetes_Full[#All],,MATCH(C$219,Diabetes_Full[#Headers],0)),Data!$A$1:$A$519,$A240,Data!$GT$1:$GT$519,C$221)</f>
        <v>1461</v>
      </c>
      <c r="D240" s="85">
        <f>SUMIFS(INDEX(Diabetes_Full[#All],,MATCH(D$219,Diabetes_Full[#Headers],0)),Data!$A$1:$A$519,$A240,Data!$GT$1:$GT$519,D$221)</f>
        <v>1479</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309</v>
      </c>
      <c r="D241" s="85">
        <f>SUMIFS(INDEX(Diabetes_Full[#All],,MATCH(D$220,Diabetes_Full[#Headers],0)),Data!$A$1:$A$519,$A241,Data!$GT$1:$GT$519,D$221)</f>
        <v>313</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623">IF(C240,C241/C240,NA())</f>
        <v>0.21149897330595482</v>
      </c>
      <c r="D242" s="96">
        <f t="shared" ref="D242" si="624">IF(D240,D241/D240,NA())</f>
        <v>0.21162947937795809</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635">SUMIFS(INDEX($A$221:$N$242,,MATCH(B$249,$A$221:$N$221,0)),$A$221:$A$242,$A250,$B$221:$B$242,$B$247)</f>
        <v>0.18956916099773244</v>
      </c>
      <c r="C250" s="99">
        <f t="shared" si="635"/>
        <v>0.19173776380781321</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4" x14ac:dyDescent="0.3">
      <c r="A251" s="94" t="s">
        <v>138</v>
      </c>
      <c r="B251" s="99">
        <f t="shared" si="635"/>
        <v>0.24775044991001799</v>
      </c>
      <c r="C251" s="99">
        <f t="shared" si="635"/>
        <v>0.24911032028469751</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4" x14ac:dyDescent="0.3">
      <c r="A252" s="94" t="s">
        <v>232</v>
      </c>
      <c r="B252" s="99">
        <f t="shared" si="635"/>
        <v>0.17801608579088471</v>
      </c>
      <c r="C252" s="99">
        <f t="shared" si="635"/>
        <v>0.17845828933474128</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4" x14ac:dyDescent="0.3">
      <c r="A253" s="94" t="s">
        <v>133</v>
      </c>
      <c r="B253" s="99">
        <f t="shared" si="635"/>
        <v>0.24377358490566037</v>
      </c>
      <c r="C253" s="99">
        <f t="shared" si="635"/>
        <v>0.24331550802139038</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4" x14ac:dyDescent="0.3">
      <c r="A254" s="94" t="s">
        <v>126</v>
      </c>
      <c r="B254" s="99">
        <f t="shared" si="635"/>
        <v>0.21250465202828434</v>
      </c>
      <c r="C254" s="99">
        <f t="shared" si="635"/>
        <v>0.21209885651051272</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4" x14ac:dyDescent="0.3">
      <c r="A255" s="94" t="s">
        <v>130</v>
      </c>
      <c r="B255" s="99">
        <f t="shared" si="635"/>
        <v>0.23058161350844278</v>
      </c>
      <c r="C255" s="99">
        <f t="shared" si="635"/>
        <v>0.2311858076563959</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4" x14ac:dyDescent="0.3">
      <c r="A256" s="102" t="s">
        <v>147</v>
      </c>
      <c r="B256" s="99">
        <f t="shared" si="635"/>
        <v>0.21149897330595482</v>
      </c>
      <c r="C256" s="99">
        <f t="shared" si="635"/>
        <v>0.21162947937795809</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0.21624207434956824</v>
      </c>
      <c r="C257" s="126">
        <f t="shared" ref="C257:M257" si="636">SUM(C250:C256)/7</f>
        <v>0.21679086071335843</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ageMargins left="0.7" right="0.7" top="0.75" bottom="0.75" header="0.3" footer="0.3"/>
  <pageSetup paperSize="9" orientation="portrait" r:id="rId1"/>
  <tableParts count="3">
    <tablePart r:id="rId2"/>
    <tablePart r:id="rId3"/>
    <tablePart r:id="rId4"/>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T315"/>
  <sheetViews>
    <sheetView showGridLines="0" showRowColHeaders="0" zoomScale="70" zoomScaleNormal="70" workbookViewId="0">
      <pane ySplit="19" topLeftCell="A20" activePane="bottomLeft" state="frozen"/>
      <selection activeCell="GP1" sqref="GP1:GS1"/>
      <selection pane="bottomLeft" activeCell="GP1" sqref="GP1:GS1"/>
    </sheetView>
  </sheetViews>
  <sheetFormatPr defaultColWidth="0" defaultRowHeight="14.4" x14ac:dyDescent="0.3"/>
  <cols>
    <col min="1" max="1" width="7.109375" customWidth="1"/>
    <col min="2" max="2" width="28.5546875" customWidth="1"/>
    <col min="3" max="3" width="42.88671875" customWidth="1"/>
    <col min="4" max="6" width="14.33203125" customWidth="1"/>
    <col min="7" max="7" width="14.33203125" style="22" customWidth="1"/>
    <col min="8" max="18" width="14.33203125" customWidth="1"/>
    <col min="19" max="19" width="14.6640625" customWidth="1"/>
    <col min="20" max="20" width="7.109375" customWidth="1"/>
    <col min="21" max="16384" width="14.6640625" hidden="1"/>
  </cols>
  <sheetData>
    <row r="1" spans="1:18" s="4" customFormat="1" ht="37.5" customHeight="1" x14ac:dyDescent="0.5">
      <c r="A1" s="358" t="s">
        <v>1075</v>
      </c>
      <c r="B1" s="358"/>
      <c r="C1" s="358"/>
      <c r="D1" s="308"/>
      <c r="E1" s="128"/>
      <c r="F1" s="128"/>
      <c r="G1" s="129"/>
      <c r="H1" s="128"/>
      <c r="I1" s="129"/>
      <c r="J1" s="128"/>
      <c r="K1" s="129"/>
      <c r="L1" s="128"/>
      <c r="M1" s="129"/>
      <c r="N1" s="129"/>
      <c r="O1" s="129"/>
      <c r="P1" s="308"/>
      <c r="Q1" s="308"/>
      <c r="R1" s="308"/>
    </row>
    <row r="4" spans="1:18" ht="60" customHeight="1" x14ac:dyDescent="0.3">
      <c r="B4" s="393" t="s">
        <v>369</v>
      </c>
      <c r="C4" s="393"/>
    </row>
    <row r="5" spans="1:18" ht="15" customHeight="1" x14ac:dyDescent="0.3"/>
    <row r="15" spans="1:18" x14ac:dyDescent="0.3">
      <c r="G15"/>
    </row>
    <row r="16" spans="1:18" x14ac:dyDescent="0.3">
      <c r="G16"/>
    </row>
    <row r="17" spans="3:8" x14ac:dyDescent="0.3">
      <c r="G17"/>
    </row>
    <row r="18" spans="3:8" ht="60" customHeight="1" x14ac:dyDescent="0.3">
      <c r="C18" s="73" t="s">
        <v>565</v>
      </c>
      <c r="D18" s="72" t="str">
        <f>RIGHT(D19,30)</f>
        <v>Current               Listsize</v>
      </c>
      <c r="E18" s="72" t="str">
        <f>RIGHT(E19,28)</f>
        <v>Current Gestational Diabetes</v>
      </c>
      <c r="F18" s="72" t="str">
        <f>RIGHT(F19,31)</f>
        <v>History of Gestational Diabetes</v>
      </c>
      <c r="G18" s="329" t="str">
        <f>RIGHT(G19,29)</f>
        <v>Subsequent diabetes diagnosis</v>
      </c>
      <c r="H18" s="328" t="str">
        <f>G18&amp;" %"</f>
        <v>Subsequent diabetes diagnosis %</v>
      </c>
    </row>
    <row r="19" spans="3:8" ht="27.75" hidden="1" customHeight="1" x14ac:dyDescent="0.3">
      <c r="C19" s="1" t="s">
        <v>285</v>
      </c>
      <c r="D19" t="s">
        <v>576</v>
      </c>
      <c r="E19" t="s">
        <v>577</v>
      </c>
      <c r="F19" t="s">
        <v>578</v>
      </c>
      <c r="G19" t="s">
        <v>579</v>
      </c>
      <c r="H19" s="61" t="s">
        <v>580</v>
      </c>
    </row>
    <row r="20" spans="3:8" x14ac:dyDescent="0.3">
      <c r="C20" s="2" t="s">
        <v>116</v>
      </c>
      <c r="D20" s="130">
        <v>230828</v>
      </c>
      <c r="E20" s="130">
        <v>238</v>
      </c>
      <c r="F20" s="130">
        <v>2227</v>
      </c>
      <c r="G20" s="130">
        <v>427</v>
      </c>
      <c r="H20" s="61">
        <v>0.19173776380781321</v>
      </c>
    </row>
    <row r="21" spans="3:8" x14ac:dyDescent="0.3">
      <c r="C21" s="2" t="s">
        <v>138</v>
      </c>
      <c r="D21" s="130">
        <v>336868</v>
      </c>
      <c r="E21" s="130">
        <v>210</v>
      </c>
      <c r="F21" s="130">
        <v>1686</v>
      </c>
      <c r="G21" s="130">
        <v>420</v>
      </c>
      <c r="H21" s="61">
        <v>0.24911032028469751</v>
      </c>
    </row>
    <row r="22" spans="3:8" x14ac:dyDescent="0.3">
      <c r="C22" s="2" t="s">
        <v>232</v>
      </c>
      <c r="D22" s="130">
        <v>283251</v>
      </c>
      <c r="E22" s="130">
        <v>235</v>
      </c>
      <c r="F22" s="130">
        <v>1894</v>
      </c>
      <c r="G22" s="130">
        <v>338</v>
      </c>
      <c r="H22" s="61">
        <v>0.17845828933474128</v>
      </c>
    </row>
    <row r="23" spans="3:8" x14ac:dyDescent="0.3">
      <c r="C23" s="2" t="s">
        <v>133</v>
      </c>
      <c r="D23" s="130">
        <v>446715</v>
      </c>
      <c r="E23" s="130">
        <v>612</v>
      </c>
      <c r="F23" s="130">
        <v>5236</v>
      </c>
      <c r="G23" s="130">
        <v>1274</v>
      </c>
      <c r="H23" s="61">
        <v>0.24331550802139038</v>
      </c>
    </row>
    <row r="24" spans="3:8" x14ac:dyDescent="0.3">
      <c r="C24" s="2" t="s">
        <v>126</v>
      </c>
      <c r="D24" s="130">
        <v>308891</v>
      </c>
      <c r="E24" s="130">
        <v>338</v>
      </c>
      <c r="F24" s="130">
        <v>2711</v>
      </c>
      <c r="G24" s="130">
        <v>575</v>
      </c>
      <c r="H24" s="61">
        <v>0.21209885651051272</v>
      </c>
    </row>
    <row r="25" spans="3:8" x14ac:dyDescent="0.3">
      <c r="C25" s="2" t="s">
        <v>130</v>
      </c>
      <c r="D25" s="130">
        <v>378245</v>
      </c>
      <c r="E25" s="130">
        <v>609</v>
      </c>
      <c r="F25" s="130">
        <v>5355</v>
      </c>
      <c r="G25" s="130">
        <v>1238</v>
      </c>
      <c r="H25" s="61">
        <v>0.2311858076563959</v>
      </c>
    </row>
    <row r="26" spans="3:8" x14ac:dyDescent="0.3">
      <c r="C26" s="2" t="s">
        <v>147</v>
      </c>
      <c r="D26" s="130">
        <v>270441</v>
      </c>
      <c r="E26" s="130">
        <v>170</v>
      </c>
      <c r="F26" s="130">
        <v>1479</v>
      </c>
      <c r="G26" s="130">
        <v>313</v>
      </c>
      <c r="H26" s="61">
        <v>0.21162947937795809</v>
      </c>
    </row>
    <row r="27" spans="3:8" x14ac:dyDescent="0.3">
      <c r="C27" s="2" t="s">
        <v>1027</v>
      </c>
      <c r="D27" s="130">
        <v>2255239</v>
      </c>
      <c r="E27" s="130">
        <v>2412</v>
      </c>
      <c r="F27" s="130">
        <v>20588</v>
      </c>
      <c r="G27" s="130">
        <v>4585</v>
      </c>
      <c r="H27" s="61">
        <v>0.22270254517194482</v>
      </c>
    </row>
    <row r="28" spans="3:8" x14ac:dyDescent="0.3">
      <c r="G28"/>
    </row>
    <row r="29" spans="3:8" x14ac:dyDescent="0.3">
      <c r="G29"/>
    </row>
    <row r="30" spans="3:8" x14ac:dyDescent="0.3">
      <c r="G30"/>
    </row>
    <row r="31" spans="3:8" x14ac:dyDescent="0.3">
      <c r="G31"/>
    </row>
    <row r="32" spans="3:8" x14ac:dyDescent="0.3">
      <c r="G32"/>
    </row>
    <row r="33" spans="7:7" x14ac:dyDescent="0.3">
      <c r="G33"/>
    </row>
    <row r="34" spans="7:7" x14ac:dyDescent="0.3">
      <c r="G34"/>
    </row>
    <row r="35" spans="7:7" x14ac:dyDescent="0.3">
      <c r="G35"/>
    </row>
    <row r="36" spans="7:7" x14ac:dyDescent="0.3">
      <c r="G36"/>
    </row>
    <row r="37" spans="7:7" x14ac:dyDescent="0.3">
      <c r="G37"/>
    </row>
    <row r="38" spans="7:7" x14ac:dyDescent="0.3">
      <c r="G38"/>
    </row>
    <row r="39" spans="7:7" x14ac:dyDescent="0.3">
      <c r="G39"/>
    </row>
    <row r="40" spans="7:7" x14ac:dyDescent="0.3">
      <c r="G40"/>
    </row>
    <row r="41" spans="7:7" x14ac:dyDescent="0.3">
      <c r="G41"/>
    </row>
    <row r="42" spans="7:7" x14ac:dyDescent="0.3">
      <c r="G42"/>
    </row>
    <row r="43" spans="7:7" x14ac:dyDescent="0.3">
      <c r="G43"/>
    </row>
    <row r="44" spans="7:7" x14ac:dyDescent="0.3">
      <c r="G44"/>
    </row>
    <row r="45" spans="7:7" x14ac:dyDescent="0.3">
      <c r="G45"/>
    </row>
    <row r="46" spans="7:7" x14ac:dyDescent="0.3">
      <c r="G46"/>
    </row>
    <row r="47" spans="7:7" x14ac:dyDescent="0.3">
      <c r="G47"/>
    </row>
    <row r="48" spans="7:7" x14ac:dyDescent="0.3">
      <c r="G48"/>
    </row>
    <row r="49" spans="7:7" x14ac:dyDescent="0.3">
      <c r="G49"/>
    </row>
    <row r="50" spans="7:7" x14ac:dyDescent="0.3">
      <c r="G50"/>
    </row>
    <row r="51" spans="7:7" x14ac:dyDescent="0.3">
      <c r="G51"/>
    </row>
    <row r="52" spans="7:7" x14ac:dyDescent="0.3">
      <c r="G52"/>
    </row>
    <row r="53" spans="7:7" x14ac:dyDescent="0.3">
      <c r="G53"/>
    </row>
    <row r="54" spans="7:7" x14ac:dyDescent="0.3">
      <c r="G54"/>
    </row>
    <row r="55" spans="7:7" x14ac:dyDescent="0.3">
      <c r="G55"/>
    </row>
    <row r="56" spans="7:7" x14ac:dyDescent="0.3">
      <c r="G56"/>
    </row>
    <row r="57" spans="7:7" x14ac:dyDescent="0.3">
      <c r="G57"/>
    </row>
    <row r="58" spans="7:7" x14ac:dyDescent="0.3">
      <c r="G58"/>
    </row>
    <row r="59" spans="7:7" x14ac:dyDescent="0.3">
      <c r="G59"/>
    </row>
    <row r="60" spans="7:7" x14ac:dyDescent="0.3">
      <c r="G60"/>
    </row>
    <row r="61" spans="7:7" x14ac:dyDescent="0.3">
      <c r="G61"/>
    </row>
    <row r="62" spans="7:7" x14ac:dyDescent="0.3">
      <c r="G62"/>
    </row>
    <row r="63" spans="7:7" x14ac:dyDescent="0.3">
      <c r="G63"/>
    </row>
    <row r="64" spans="7:7" x14ac:dyDescent="0.3">
      <c r="G64"/>
    </row>
    <row r="65" spans="7:7" x14ac:dyDescent="0.3">
      <c r="G65"/>
    </row>
    <row r="66" spans="7:7" x14ac:dyDescent="0.3">
      <c r="G66"/>
    </row>
    <row r="67" spans="7:7" x14ac:dyDescent="0.3">
      <c r="G67"/>
    </row>
    <row r="68" spans="7:7" x14ac:dyDescent="0.3">
      <c r="G68"/>
    </row>
    <row r="69" spans="7:7" x14ac:dyDescent="0.3">
      <c r="G69"/>
    </row>
    <row r="70" spans="7:7" x14ac:dyDescent="0.3">
      <c r="G70"/>
    </row>
    <row r="71" spans="7:7" x14ac:dyDescent="0.3">
      <c r="G71"/>
    </row>
    <row r="72" spans="7:7" x14ac:dyDescent="0.3">
      <c r="G72"/>
    </row>
    <row r="73" spans="7:7" x14ac:dyDescent="0.3">
      <c r="G73"/>
    </row>
    <row r="74" spans="7:7" x14ac:dyDescent="0.3">
      <c r="G74"/>
    </row>
    <row r="75" spans="7:7" x14ac:dyDescent="0.3">
      <c r="G75"/>
    </row>
    <row r="76" spans="7:7" x14ac:dyDescent="0.3">
      <c r="G76"/>
    </row>
    <row r="77" spans="7:7" x14ac:dyDescent="0.3">
      <c r="G77"/>
    </row>
    <row r="78" spans="7:7" x14ac:dyDescent="0.3">
      <c r="G78"/>
    </row>
    <row r="79" spans="7:7" x14ac:dyDescent="0.3">
      <c r="G79"/>
    </row>
    <row r="80" spans="7:7" x14ac:dyDescent="0.3">
      <c r="G80"/>
    </row>
    <row r="81" spans="7:7" x14ac:dyDescent="0.3">
      <c r="G81"/>
    </row>
    <row r="82" spans="7:7" x14ac:dyDescent="0.3">
      <c r="G82"/>
    </row>
    <row r="83" spans="7:7" x14ac:dyDescent="0.3">
      <c r="G83"/>
    </row>
    <row r="84" spans="7:7" x14ac:dyDescent="0.3">
      <c r="G84"/>
    </row>
    <row r="85" spans="7:7" x14ac:dyDescent="0.3">
      <c r="G85"/>
    </row>
    <row r="86" spans="7:7" x14ac:dyDescent="0.3">
      <c r="G86"/>
    </row>
    <row r="87" spans="7:7" x14ac:dyDescent="0.3">
      <c r="G87"/>
    </row>
    <row r="88" spans="7:7" x14ac:dyDescent="0.3">
      <c r="G88"/>
    </row>
    <row r="89" spans="7:7" x14ac:dyDescent="0.3">
      <c r="G89"/>
    </row>
    <row r="90" spans="7:7" x14ac:dyDescent="0.3">
      <c r="G90"/>
    </row>
    <row r="91" spans="7:7" x14ac:dyDescent="0.3">
      <c r="G91"/>
    </row>
    <row r="92" spans="7:7" x14ac:dyDescent="0.3">
      <c r="G92"/>
    </row>
    <row r="93" spans="7:7" x14ac:dyDescent="0.3">
      <c r="G93"/>
    </row>
    <row r="94" spans="7:7" x14ac:dyDescent="0.3">
      <c r="G94"/>
    </row>
    <row r="95" spans="7:7" x14ac:dyDescent="0.3">
      <c r="G95"/>
    </row>
    <row r="96" spans="7:7" x14ac:dyDescent="0.3">
      <c r="G96"/>
    </row>
    <row r="97" spans="7:7" x14ac:dyDescent="0.3">
      <c r="G97"/>
    </row>
    <row r="98" spans="7:7" x14ac:dyDescent="0.3">
      <c r="G98"/>
    </row>
    <row r="99" spans="7:7" x14ac:dyDescent="0.3">
      <c r="G99"/>
    </row>
    <row r="100" spans="7:7" x14ac:dyDescent="0.3">
      <c r="G100"/>
    </row>
    <row r="101" spans="7:7" x14ac:dyDescent="0.3">
      <c r="G101"/>
    </row>
    <row r="102" spans="7:7" x14ac:dyDescent="0.3">
      <c r="G102"/>
    </row>
    <row r="103" spans="7:7" x14ac:dyDescent="0.3">
      <c r="G103"/>
    </row>
    <row r="104" spans="7:7" x14ac:dyDescent="0.3">
      <c r="G104"/>
    </row>
    <row r="105" spans="7:7" x14ac:dyDescent="0.3">
      <c r="G105"/>
    </row>
    <row r="106" spans="7:7" x14ac:dyDescent="0.3">
      <c r="G106"/>
    </row>
    <row r="107" spans="7:7" x14ac:dyDescent="0.3">
      <c r="G107"/>
    </row>
    <row r="108" spans="7:7" x14ac:dyDescent="0.3">
      <c r="G108"/>
    </row>
    <row r="109" spans="7:7" x14ac:dyDescent="0.3">
      <c r="G109"/>
    </row>
    <row r="110" spans="7:7" x14ac:dyDescent="0.3">
      <c r="G110"/>
    </row>
    <row r="111" spans="7:7" x14ac:dyDescent="0.3">
      <c r="G111"/>
    </row>
    <row r="112" spans="7:7" x14ac:dyDescent="0.3">
      <c r="G112"/>
    </row>
    <row r="113" spans="7:7" x14ac:dyDescent="0.3">
      <c r="G113"/>
    </row>
    <row r="114" spans="7:7" x14ac:dyDescent="0.3">
      <c r="G114"/>
    </row>
    <row r="115" spans="7:7" x14ac:dyDescent="0.3">
      <c r="G115"/>
    </row>
    <row r="116" spans="7:7" x14ac:dyDescent="0.3">
      <c r="G116"/>
    </row>
    <row r="117" spans="7:7" x14ac:dyDescent="0.3">
      <c r="G117"/>
    </row>
    <row r="118" spans="7:7" x14ac:dyDescent="0.3">
      <c r="G118"/>
    </row>
    <row r="119" spans="7:7" x14ac:dyDescent="0.3">
      <c r="G119"/>
    </row>
    <row r="120" spans="7:7" x14ac:dyDescent="0.3">
      <c r="G120"/>
    </row>
    <row r="121" spans="7:7" x14ac:dyDescent="0.3">
      <c r="G121"/>
    </row>
    <row r="122" spans="7:7" x14ac:dyDescent="0.3">
      <c r="G122"/>
    </row>
    <row r="123" spans="7:7" x14ac:dyDescent="0.3">
      <c r="G123"/>
    </row>
    <row r="124" spans="7:7" x14ac:dyDescent="0.3">
      <c r="G124"/>
    </row>
    <row r="125" spans="7:7" x14ac:dyDescent="0.3">
      <c r="G125"/>
    </row>
    <row r="126" spans="7:7" x14ac:dyDescent="0.3">
      <c r="G126"/>
    </row>
    <row r="127" spans="7:7" x14ac:dyDescent="0.3">
      <c r="G127"/>
    </row>
    <row r="128" spans="7:7" x14ac:dyDescent="0.3">
      <c r="G128"/>
    </row>
    <row r="129" spans="7:7" x14ac:dyDescent="0.3">
      <c r="G129"/>
    </row>
    <row r="130" spans="7:7" x14ac:dyDescent="0.3">
      <c r="G130"/>
    </row>
    <row r="131" spans="7:7" x14ac:dyDescent="0.3">
      <c r="G131"/>
    </row>
    <row r="132" spans="7:7" x14ac:dyDescent="0.3">
      <c r="G132"/>
    </row>
    <row r="133" spans="7:7" x14ac:dyDescent="0.3">
      <c r="G133"/>
    </row>
    <row r="134" spans="7:7" x14ac:dyDescent="0.3">
      <c r="G134"/>
    </row>
    <row r="135" spans="7:7" x14ac:dyDescent="0.3">
      <c r="G135"/>
    </row>
    <row r="136" spans="7:7" x14ac:dyDescent="0.3">
      <c r="G136"/>
    </row>
    <row r="137" spans="7:7" x14ac:dyDescent="0.3">
      <c r="G137"/>
    </row>
    <row r="138" spans="7:7" x14ac:dyDescent="0.3">
      <c r="G138"/>
    </row>
    <row r="139" spans="7:7" x14ac:dyDescent="0.3">
      <c r="G139"/>
    </row>
    <row r="140" spans="7:7" x14ac:dyDescent="0.3">
      <c r="G140"/>
    </row>
    <row r="141" spans="7:7" x14ac:dyDescent="0.3">
      <c r="G141"/>
    </row>
    <row r="142" spans="7:7" x14ac:dyDescent="0.3">
      <c r="G142"/>
    </row>
    <row r="143" spans="7:7" x14ac:dyDescent="0.3">
      <c r="G143"/>
    </row>
    <row r="144" spans="7:7" x14ac:dyDescent="0.3">
      <c r="G144"/>
    </row>
    <row r="145" spans="7:7" x14ac:dyDescent="0.3">
      <c r="G145"/>
    </row>
    <row r="146" spans="7:7" x14ac:dyDescent="0.3">
      <c r="G146"/>
    </row>
    <row r="147" spans="7:7" x14ac:dyDescent="0.3">
      <c r="G147"/>
    </row>
    <row r="148" spans="7:7" x14ac:dyDescent="0.3">
      <c r="G148"/>
    </row>
    <row r="149" spans="7:7" x14ac:dyDescent="0.3">
      <c r="G149"/>
    </row>
    <row r="150" spans="7:7" x14ac:dyDescent="0.3">
      <c r="G150"/>
    </row>
    <row r="151" spans="7:7" x14ac:dyDescent="0.3">
      <c r="G151"/>
    </row>
    <row r="152" spans="7:7" x14ac:dyDescent="0.3">
      <c r="G152"/>
    </row>
    <row r="153" spans="7:7" x14ac:dyDescent="0.3">
      <c r="G153"/>
    </row>
    <row r="154" spans="7:7" x14ac:dyDescent="0.3">
      <c r="G154"/>
    </row>
    <row r="155" spans="7:7" x14ac:dyDescent="0.3">
      <c r="G155"/>
    </row>
    <row r="156" spans="7:7" x14ac:dyDescent="0.3">
      <c r="G156"/>
    </row>
    <row r="157" spans="7:7" x14ac:dyDescent="0.3">
      <c r="G157"/>
    </row>
    <row r="158" spans="7:7" x14ac:dyDescent="0.3">
      <c r="G158"/>
    </row>
    <row r="159" spans="7:7" x14ac:dyDescent="0.3">
      <c r="G159"/>
    </row>
    <row r="160" spans="7:7" x14ac:dyDescent="0.3">
      <c r="G160"/>
    </row>
    <row r="161" spans="7:7" x14ac:dyDescent="0.3">
      <c r="G161"/>
    </row>
    <row r="162" spans="7:7" x14ac:dyDescent="0.3">
      <c r="G162"/>
    </row>
    <row r="163" spans="7:7" x14ac:dyDescent="0.3">
      <c r="G163"/>
    </row>
    <row r="164" spans="7:7" x14ac:dyDescent="0.3">
      <c r="G164"/>
    </row>
    <row r="165" spans="7:7" x14ac:dyDescent="0.3">
      <c r="G165"/>
    </row>
    <row r="166" spans="7:7" x14ac:dyDescent="0.3">
      <c r="G166"/>
    </row>
    <row r="167" spans="7:7" x14ac:dyDescent="0.3">
      <c r="G167"/>
    </row>
    <row r="168" spans="7:7" x14ac:dyDescent="0.3">
      <c r="G168"/>
    </row>
    <row r="169" spans="7:7" x14ac:dyDescent="0.3">
      <c r="G169"/>
    </row>
    <row r="170" spans="7:7" x14ac:dyDescent="0.3">
      <c r="G170"/>
    </row>
    <row r="171" spans="7:7" x14ac:dyDescent="0.3">
      <c r="G171"/>
    </row>
    <row r="172" spans="7:7" x14ac:dyDescent="0.3">
      <c r="G172"/>
    </row>
    <row r="173" spans="7:7" x14ac:dyDescent="0.3">
      <c r="G173"/>
    </row>
    <row r="174" spans="7:7" x14ac:dyDescent="0.3">
      <c r="G174"/>
    </row>
    <row r="175" spans="7:7" x14ac:dyDescent="0.3">
      <c r="G175"/>
    </row>
    <row r="176" spans="7:7" x14ac:dyDescent="0.3">
      <c r="G176"/>
    </row>
    <row r="177" spans="7:7" x14ac:dyDescent="0.3">
      <c r="G177"/>
    </row>
    <row r="178" spans="7:7" x14ac:dyDescent="0.3">
      <c r="G178"/>
    </row>
    <row r="179" spans="7:7" x14ac:dyDescent="0.3">
      <c r="G179"/>
    </row>
    <row r="180" spans="7:7" x14ac:dyDescent="0.3">
      <c r="G180"/>
    </row>
    <row r="181" spans="7:7" x14ac:dyDescent="0.3">
      <c r="G181"/>
    </row>
    <row r="182" spans="7:7" x14ac:dyDescent="0.3">
      <c r="G182"/>
    </row>
    <row r="183" spans="7:7" x14ac:dyDescent="0.3">
      <c r="G183"/>
    </row>
    <row r="184" spans="7:7" x14ac:dyDescent="0.3">
      <c r="G184"/>
    </row>
    <row r="185" spans="7:7" x14ac:dyDescent="0.3">
      <c r="G185"/>
    </row>
    <row r="186" spans="7:7" x14ac:dyDescent="0.3">
      <c r="G186"/>
    </row>
    <row r="187" spans="7:7" x14ac:dyDescent="0.3">
      <c r="G187"/>
    </row>
    <row r="188" spans="7:7" x14ac:dyDescent="0.3">
      <c r="G188"/>
    </row>
    <row r="189" spans="7:7" x14ac:dyDescent="0.3">
      <c r="G189"/>
    </row>
    <row r="190" spans="7:7" x14ac:dyDescent="0.3">
      <c r="G190"/>
    </row>
    <row r="191" spans="7:7" x14ac:dyDescent="0.3">
      <c r="G191"/>
    </row>
    <row r="192" spans="7:7" x14ac:dyDescent="0.3">
      <c r="G192"/>
    </row>
    <row r="193" spans="7:7" x14ac:dyDescent="0.3">
      <c r="G193"/>
    </row>
    <row r="194" spans="7:7" x14ac:dyDescent="0.3">
      <c r="G194"/>
    </row>
    <row r="195" spans="7:7" x14ac:dyDescent="0.3">
      <c r="G195"/>
    </row>
    <row r="196" spans="7:7" x14ac:dyDescent="0.3">
      <c r="G196"/>
    </row>
    <row r="197" spans="7:7" x14ac:dyDescent="0.3">
      <c r="G197"/>
    </row>
    <row r="198" spans="7:7" x14ac:dyDescent="0.3">
      <c r="G198"/>
    </row>
    <row r="199" spans="7:7" x14ac:dyDescent="0.3">
      <c r="G199"/>
    </row>
    <row r="200" spans="7:7" x14ac:dyDescent="0.3">
      <c r="G200"/>
    </row>
    <row r="201" spans="7:7" x14ac:dyDescent="0.3">
      <c r="G201"/>
    </row>
    <row r="202" spans="7:7" x14ac:dyDescent="0.3">
      <c r="G202"/>
    </row>
    <row r="203" spans="7:7" x14ac:dyDescent="0.3">
      <c r="G203"/>
    </row>
    <row r="204" spans="7:7" x14ac:dyDescent="0.3">
      <c r="G204"/>
    </row>
    <row r="205" spans="7:7" x14ac:dyDescent="0.3">
      <c r="G205"/>
    </row>
    <row r="206" spans="7:7" x14ac:dyDescent="0.3">
      <c r="G206"/>
    </row>
    <row r="207" spans="7:7" x14ac:dyDescent="0.3">
      <c r="G207"/>
    </row>
    <row r="208" spans="7:7" x14ac:dyDescent="0.3">
      <c r="G208"/>
    </row>
    <row r="209" spans="7:7" x14ac:dyDescent="0.3">
      <c r="G209"/>
    </row>
    <row r="210" spans="7:7" x14ac:dyDescent="0.3">
      <c r="G210"/>
    </row>
    <row r="211" spans="7:7" x14ac:dyDescent="0.3">
      <c r="G211"/>
    </row>
    <row r="212" spans="7:7" x14ac:dyDescent="0.3">
      <c r="G212"/>
    </row>
    <row r="213" spans="7:7" x14ac:dyDescent="0.3">
      <c r="G213"/>
    </row>
    <row r="214" spans="7:7" x14ac:dyDescent="0.3">
      <c r="G214"/>
    </row>
    <row r="215" spans="7:7" x14ac:dyDescent="0.3">
      <c r="G215"/>
    </row>
    <row r="216" spans="7:7" x14ac:dyDescent="0.3">
      <c r="G216"/>
    </row>
    <row r="217" spans="7:7" x14ac:dyDescent="0.3">
      <c r="G217"/>
    </row>
    <row r="218" spans="7:7" x14ac:dyDescent="0.3">
      <c r="G218"/>
    </row>
    <row r="219" spans="7:7" x14ac:dyDescent="0.3">
      <c r="G219"/>
    </row>
    <row r="220" spans="7:7" x14ac:dyDescent="0.3">
      <c r="G220"/>
    </row>
    <row r="221" spans="7:7" x14ac:dyDescent="0.3">
      <c r="G221"/>
    </row>
    <row r="222" spans="7:7" x14ac:dyDescent="0.3">
      <c r="G222"/>
    </row>
    <row r="223" spans="7:7" x14ac:dyDescent="0.3">
      <c r="G223"/>
    </row>
    <row r="224" spans="7:7" x14ac:dyDescent="0.3">
      <c r="G224"/>
    </row>
    <row r="225" spans="7:7" x14ac:dyDescent="0.3">
      <c r="G225"/>
    </row>
    <row r="226" spans="7:7" x14ac:dyDescent="0.3">
      <c r="G226"/>
    </row>
    <row r="227" spans="7:7" x14ac:dyDescent="0.3">
      <c r="G227"/>
    </row>
    <row r="228" spans="7:7" x14ac:dyDescent="0.3">
      <c r="G228"/>
    </row>
    <row r="229" spans="7:7" x14ac:dyDescent="0.3">
      <c r="G229"/>
    </row>
    <row r="230" spans="7:7" x14ac:dyDescent="0.3">
      <c r="G230"/>
    </row>
    <row r="231" spans="7:7" x14ac:dyDescent="0.3">
      <c r="G231"/>
    </row>
    <row r="232" spans="7:7" x14ac:dyDescent="0.3">
      <c r="G232"/>
    </row>
    <row r="233" spans="7:7" x14ac:dyDescent="0.3">
      <c r="G233"/>
    </row>
    <row r="234" spans="7:7" x14ac:dyDescent="0.3">
      <c r="G234"/>
    </row>
    <row r="235" spans="7:7" x14ac:dyDescent="0.3">
      <c r="G235"/>
    </row>
    <row r="236" spans="7:7" x14ac:dyDescent="0.3">
      <c r="G236"/>
    </row>
    <row r="237" spans="7:7" x14ac:dyDescent="0.3">
      <c r="G237"/>
    </row>
    <row r="238" spans="7:7" x14ac:dyDescent="0.3">
      <c r="G238"/>
    </row>
    <row r="239" spans="7:7" x14ac:dyDescent="0.3">
      <c r="G239"/>
    </row>
    <row r="240" spans="7:7" x14ac:dyDescent="0.3">
      <c r="G240"/>
    </row>
    <row r="241" spans="7:7" x14ac:dyDescent="0.3">
      <c r="G241"/>
    </row>
    <row r="242" spans="7:7" x14ac:dyDescent="0.3">
      <c r="G242"/>
    </row>
    <row r="243" spans="7:7" x14ac:dyDescent="0.3">
      <c r="G243"/>
    </row>
    <row r="244" spans="7:7" x14ac:dyDescent="0.3">
      <c r="G244"/>
    </row>
    <row r="245" spans="7:7" x14ac:dyDescent="0.3">
      <c r="G245"/>
    </row>
    <row r="246" spans="7:7" x14ac:dyDescent="0.3">
      <c r="G246"/>
    </row>
    <row r="247" spans="7:7" x14ac:dyDescent="0.3">
      <c r="G247"/>
    </row>
    <row r="248" spans="7:7" x14ac:dyDescent="0.3">
      <c r="G248"/>
    </row>
    <row r="249" spans="7:7" x14ac:dyDescent="0.3">
      <c r="G249"/>
    </row>
    <row r="250" spans="7:7" x14ac:dyDescent="0.3">
      <c r="G250"/>
    </row>
    <row r="251" spans="7:7" x14ac:dyDescent="0.3">
      <c r="G251"/>
    </row>
    <row r="252" spans="7:7" x14ac:dyDescent="0.3">
      <c r="G252"/>
    </row>
    <row r="253" spans="7:7" x14ac:dyDescent="0.3">
      <c r="G253"/>
    </row>
    <row r="254" spans="7:7" x14ac:dyDescent="0.3">
      <c r="G254"/>
    </row>
    <row r="255" spans="7:7" x14ac:dyDescent="0.3">
      <c r="G255"/>
    </row>
    <row r="256" spans="7:7" x14ac:dyDescent="0.3">
      <c r="G256"/>
    </row>
    <row r="257" spans="7:7" x14ac:dyDescent="0.3">
      <c r="G257"/>
    </row>
    <row r="258" spans="7:7" x14ac:dyDescent="0.3">
      <c r="G258"/>
    </row>
    <row r="259" spans="7:7" x14ac:dyDescent="0.3">
      <c r="G259"/>
    </row>
    <row r="260" spans="7:7" x14ac:dyDescent="0.3">
      <c r="G260"/>
    </row>
    <row r="261" spans="7:7" x14ac:dyDescent="0.3">
      <c r="G261"/>
    </row>
    <row r="262" spans="7:7" x14ac:dyDescent="0.3">
      <c r="G262"/>
    </row>
    <row r="263" spans="7:7" x14ac:dyDescent="0.3">
      <c r="G263"/>
    </row>
    <row r="264" spans="7:7" x14ac:dyDescent="0.3">
      <c r="G264"/>
    </row>
    <row r="265" spans="7:7" x14ac:dyDescent="0.3">
      <c r="G265"/>
    </row>
    <row r="266" spans="7:7" x14ac:dyDescent="0.3">
      <c r="G266"/>
    </row>
    <row r="267" spans="7:7" x14ac:dyDescent="0.3">
      <c r="G267"/>
    </row>
    <row r="268" spans="7:7" x14ac:dyDescent="0.3">
      <c r="G268"/>
    </row>
    <row r="269" spans="7:7" x14ac:dyDescent="0.3">
      <c r="G269"/>
    </row>
    <row r="270" spans="7:7" x14ac:dyDescent="0.3">
      <c r="G270"/>
    </row>
    <row r="271" spans="7:7" x14ac:dyDescent="0.3">
      <c r="G271"/>
    </row>
    <row r="272" spans="7:7" x14ac:dyDescent="0.3">
      <c r="G272"/>
    </row>
    <row r="273" spans="7:7" x14ac:dyDescent="0.3">
      <c r="G273"/>
    </row>
    <row r="274" spans="7:7" x14ac:dyDescent="0.3">
      <c r="G274"/>
    </row>
    <row r="275" spans="7:7" x14ac:dyDescent="0.3">
      <c r="G275"/>
    </row>
    <row r="276" spans="7:7" x14ac:dyDescent="0.3">
      <c r="G276"/>
    </row>
    <row r="277" spans="7:7" x14ac:dyDescent="0.3">
      <c r="G277"/>
    </row>
    <row r="278" spans="7:7" x14ac:dyDescent="0.3">
      <c r="G278"/>
    </row>
    <row r="279" spans="7:7" x14ac:dyDescent="0.3">
      <c r="G279"/>
    </row>
    <row r="280" spans="7:7" x14ac:dyDescent="0.3">
      <c r="G280"/>
    </row>
    <row r="281" spans="7:7" x14ac:dyDescent="0.3">
      <c r="G281"/>
    </row>
    <row r="282" spans="7:7" x14ac:dyDescent="0.3">
      <c r="G282"/>
    </row>
    <row r="283" spans="7:7" x14ac:dyDescent="0.3">
      <c r="G283"/>
    </row>
    <row r="284" spans="7:7" x14ac:dyDescent="0.3">
      <c r="G284"/>
    </row>
    <row r="285" spans="7:7" x14ac:dyDescent="0.3">
      <c r="G285"/>
    </row>
    <row r="286" spans="7:7" x14ac:dyDescent="0.3">
      <c r="G286"/>
    </row>
    <row r="287" spans="7:7" x14ac:dyDescent="0.3">
      <c r="G287"/>
    </row>
    <row r="288" spans="7:7" x14ac:dyDescent="0.3">
      <c r="G288"/>
    </row>
    <row r="289" spans="7:7" x14ac:dyDescent="0.3">
      <c r="G289"/>
    </row>
    <row r="290" spans="7:7" x14ac:dyDescent="0.3">
      <c r="G290"/>
    </row>
    <row r="291" spans="7:7" x14ac:dyDescent="0.3">
      <c r="G291"/>
    </row>
    <row r="292" spans="7:7" x14ac:dyDescent="0.3">
      <c r="G292"/>
    </row>
    <row r="293" spans="7:7" x14ac:dyDescent="0.3">
      <c r="G293"/>
    </row>
    <row r="294" spans="7:7" x14ac:dyDescent="0.3">
      <c r="G294"/>
    </row>
    <row r="295" spans="7:7" x14ac:dyDescent="0.3">
      <c r="G295"/>
    </row>
    <row r="296" spans="7:7" x14ac:dyDescent="0.3">
      <c r="G296"/>
    </row>
    <row r="297" spans="7:7" x14ac:dyDescent="0.3">
      <c r="G297"/>
    </row>
    <row r="298" spans="7:7" x14ac:dyDescent="0.3">
      <c r="G298"/>
    </row>
    <row r="299" spans="7:7" x14ac:dyDescent="0.3">
      <c r="G299"/>
    </row>
    <row r="300" spans="7:7" x14ac:dyDescent="0.3">
      <c r="G300"/>
    </row>
    <row r="301" spans="7:7" x14ac:dyDescent="0.3">
      <c r="G301"/>
    </row>
    <row r="302" spans="7:7" x14ac:dyDescent="0.3">
      <c r="G302"/>
    </row>
    <row r="303" spans="7:7" x14ac:dyDescent="0.3">
      <c r="G303"/>
    </row>
    <row r="304" spans="7:7" x14ac:dyDescent="0.3">
      <c r="G304"/>
    </row>
    <row r="305" spans="7:7" x14ac:dyDescent="0.3">
      <c r="G305"/>
    </row>
    <row r="306" spans="7:7" x14ac:dyDescent="0.3">
      <c r="G306"/>
    </row>
    <row r="307" spans="7:7" x14ac:dyDescent="0.3">
      <c r="G307"/>
    </row>
    <row r="308" spans="7:7" x14ac:dyDescent="0.3">
      <c r="G308"/>
    </row>
    <row r="309" spans="7:7" x14ac:dyDescent="0.3">
      <c r="G309"/>
    </row>
    <row r="310" spans="7:7" x14ac:dyDescent="0.3">
      <c r="G310"/>
    </row>
    <row r="311" spans="7:7" x14ac:dyDescent="0.3">
      <c r="G311"/>
    </row>
    <row r="312" spans="7:7" x14ac:dyDescent="0.3">
      <c r="G312"/>
    </row>
    <row r="313" spans="7:7" x14ac:dyDescent="0.3">
      <c r="G313"/>
    </row>
    <row r="314" spans="7:7" x14ac:dyDescent="0.3">
      <c r="G314"/>
    </row>
    <row r="315" spans="7:7" x14ac:dyDescent="0.3">
      <c r="G315"/>
    </row>
  </sheetData>
  <mergeCells count="2">
    <mergeCell ref="B4:C4"/>
    <mergeCell ref="A1:C1"/>
  </mergeCells>
  <hyperlinks>
    <hyperlink ref="H1" location="Contents!A1" display="Back to Contents" xr:uid="{00000000-0004-0000-1500-000000000000}"/>
  </hyperlinks>
  <pageMargins left="0.7" right="0.7" top="0.75" bottom="0.75" header="0.3" footer="0.3"/>
  <pageSetup paperSize="9"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0000000}">
          <x14:formula1>
            <xm:f>Headers!$A$95</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C000"/>
  </sheetPr>
  <dimension ref="A1:N257"/>
  <sheetViews>
    <sheetView topLeftCell="A193" workbookViewId="0">
      <selection activeCell="C222" sqref="C222:N242"/>
    </sheetView>
  </sheetViews>
  <sheetFormatPr defaultRowHeight="14.4" x14ac:dyDescent="0.3"/>
  <cols>
    <col min="1" max="1" width="28.44140625" customWidth="1"/>
    <col min="2" max="2" width="24"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VLOOKUP('Pre-Diabetes'!B4,NDPP_Headers[],2,FALSE)</f>
        <v>{PD-01} Currently eligible but already referred to NDPP</v>
      </c>
      <c r="C3" t="str">
        <f>VLOOKUP('Pre-Diabetes'!B4,NDPP_Headers[],3,FALSE)</f>
        <v>{STP-NDPP-00} Eligible for NDPP referral</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{STP-NDPP-00} Eligible for NDPP referral</v>
      </c>
      <c r="D8" s="82" t="str">
        <f t="shared" ref="D8:N8" si="0">$C$3</f>
        <v>{STP-NDPP-00} Eligible for NDPP referral</v>
      </c>
      <c r="E8" s="82" t="str">
        <f t="shared" si="0"/>
        <v>{STP-NDPP-00} Eligible for NDPP referral</v>
      </c>
      <c r="F8" s="82" t="str">
        <f t="shared" si="0"/>
        <v>{STP-NDPP-00} Eligible for NDPP referral</v>
      </c>
      <c r="G8" s="82" t="str">
        <f t="shared" si="0"/>
        <v>{STP-NDPP-00} Eligible for NDPP referral</v>
      </c>
      <c r="H8" s="82" t="str">
        <f t="shared" si="0"/>
        <v>{STP-NDPP-00} Eligible for NDPP referral</v>
      </c>
      <c r="I8" s="82" t="str">
        <f t="shared" si="0"/>
        <v>{STP-NDPP-00} Eligible for NDPP referral</v>
      </c>
      <c r="J8" s="82" t="str">
        <f t="shared" si="0"/>
        <v>{STP-NDPP-00} Eligible for NDPP referral</v>
      </c>
      <c r="K8" s="82" t="str">
        <f t="shared" si="0"/>
        <v>{STP-NDPP-00} Eligible for NDPP referral</v>
      </c>
      <c r="L8" s="82" t="str">
        <f t="shared" si="0"/>
        <v>{STP-NDPP-00} Eligible for NDPP referral</v>
      </c>
      <c r="M8" s="82" t="str">
        <f t="shared" si="0"/>
        <v>{STP-NDPP-00} Eligible for NDPP referral</v>
      </c>
      <c r="N8" s="82" t="str">
        <f t="shared" si="0"/>
        <v>{STP-NDPP-00} Eligible for NDPP referral</v>
      </c>
    </row>
    <row r="9" spans="1:14" x14ac:dyDescent="0.3">
      <c r="A9" s="93"/>
      <c r="B9" s="87" t="s">
        <v>315</v>
      </c>
      <c r="C9" s="82" t="str">
        <f t="shared" ref="C9:N9" si="1">$B$3</f>
        <v>{PD-01} Currently eligible but already referred to NDPP</v>
      </c>
      <c r="D9" s="82" t="str">
        <f t="shared" si="1"/>
        <v>{PD-01} Currently eligible but already referred to NDPP</v>
      </c>
      <c r="E9" s="82" t="str">
        <f t="shared" si="1"/>
        <v>{PD-01} Currently eligible but already referred to NDPP</v>
      </c>
      <c r="F9" s="82" t="str">
        <f t="shared" si="1"/>
        <v>{PD-01} Currently eligible but already referred to NDPP</v>
      </c>
      <c r="G9" s="82" t="str">
        <f t="shared" si="1"/>
        <v>{PD-01} Currently eligible but already referred to NDPP</v>
      </c>
      <c r="H9" s="82" t="str">
        <f t="shared" si="1"/>
        <v>{PD-01} Currently eligible but already referred to NDPP</v>
      </c>
      <c r="I9" s="82" t="str">
        <f t="shared" si="1"/>
        <v>{PD-01} Currently eligible but already referred to NDPP</v>
      </c>
      <c r="J9" s="82" t="str">
        <f t="shared" si="1"/>
        <v>{PD-01} Currently eligible but already referred to NDPP</v>
      </c>
      <c r="K9" s="82" t="str">
        <f t="shared" si="1"/>
        <v>{PD-01} Currently eligible but already referred to NDPP</v>
      </c>
      <c r="L9" s="82" t="str">
        <f t="shared" si="1"/>
        <v>{PD-01} Currently eligible but already referred to NDPP</v>
      </c>
      <c r="M9" s="82" t="str">
        <f t="shared" si="1"/>
        <v>{PD-01} Currently eligible but already referred to NDPP</v>
      </c>
      <c r="N9" s="82" t="str">
        <f t="shared" si="1"/>
        <v>{PD-01} Currently eligible but already referred to NDPP</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26349</v>
      </c>
      <c r="D11" s="85">
        <f>SUMIFS(INDEX(Diabetes_Full[#All],,MATCH(D$8,Diabetes_Full[#Headers],0)),Data!$B$1:$B$519,$A11,Data!$GT$1:$GT$519,D$10)</f>
        <v>26431</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491</v>
      </c>
      <c r="D12" s="85">
        <f>SUMIFS(INDEX(Diabetes_Full[#All],,MATCH(D$9,Diabetes_Full[#Headers],0)),Data!$B$1:$B$519,$A12,Data!$GT$1:$GT$519,D$10)</f>
        <v>495</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IF(C11,C12/C11,NA())</f>
        <v>1.8634483282097991E-2</v>
      </c>
      <c r="D13" s="96">
        <f t="shared" ref="D13:N13" si="2">IF(D11,D12/D11,NA())</f>
        <v>1.8728008777571789E-2</v>
      </c>
      <c r="E13" s="96" t="e">
        <f t="shared" si="2"/>
        <v>#N/A</v>
      </c>
      <c r="F13" s="96" t="e">
        <f t="shared" si="2"/>
        <v>#N/A</v>
      </c>
      <c r="G13" s="96" t="e">
        <f t="shared" si="2"/>
        <v>#N/A</v>
      </c>
      <c r="H13" s="96" t="e">
        <f t="shared" si="2"/>
        <v>#N/A</v>
      </c>
      <c r="I13" s="96" t="e">
        <f t="shared" si="2"/>
        <v>#N/A</v>
      </c>
      <c r="J13" s="96" t="e">
        <f t="shared" si="2"/>
        <v>#N/A</v>
      </c>
      <c r="K13" s="96" t="e">
        <f t="shared" si="2"/>
        <v>#N/A</v>
      </c>
      <c r="L13" s="96" t="e">
        <f t="shared" si="2"/>
        <v>#N/A</v>
      </c>
      <c r="M13" s="96" t="e">
        <f t="shared" si="2"/>
        <v>#N/A</v>
      </c>
      <c r="N13" s="96" t="e">
        <f t="shared" si="2"/>
        <v>#N/A</v>
      </c>
    </row>
    <row r="14" spans="1:14" x14ac:dyDescent="0.3">
      <c r="A14" s="104" t="s">
        <v>128</v>
      </c>
      <c r="B14" s="88" t="s">
        <v>316</v>
      </c>
      <c r="C14" s="85">
        <f>SUMIFS(INDEX(Diabetes_Full[#All],,MATCH(C$8,Diabetes_Full[#Headers],0)),Data!$B$1:$B$519,$A14,Data!$GT$1:$GT$519,C$10)</f>
        <v>27616</v>
      </c>
      <c r="D14" s="85">
        <f>SUMIFS(INDEX(Diabetes_Full[#All],,MATCH(D$8,Diabetes_Full[#Headers],0)),Data!$B$1:$B$519,$A14,Data!$GT$1:$GT$519,D$10)</f>
        <v>27720</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642</v>
      </c>
      <c r="D15" s="85">
        <f>SUMIFS(INDEX(Diabetes_Full[#All],,MATCH(D$9,Diabetes_Full[#Headers],0)),Data!$B$1:$B$519,$A15,Data!$GT$1:$GT$519,D$10)</f>
        <v>649</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 si="3">IF(C14,C15/C14,NA())</f>
        <v>2.324739281575898E-2</v>
      </c>
      <c r="D16" s="96">
        <f t="shared" ref="D16" si="4">IF(D14,D15/D14,NA())</f>
        <v>2.3412698412698413E-2</v>
      </c>
      <c r="E16" s="96" t="e">
        <f t="shared" ref="E16" si="5">IF(E14,E15/E14,NA())</f>
        <v>#N/A</v>
      </c>
      <c r="F16" s="96" t="e">
        <f t="shared" ref="F16" si="6">IF(F14,F15/F14,NA())</f>
        <v>#N/A</v>
      </c>
      <c r="G16" s="96" t="e">
        <f t="shared" ref="G16" si="7">IF(G14,G15/G14,NA())</f>
        <v>#N/A</v>
      </c>
      <c r="H16" s="96" t="e">
        <f t="shared" ref="H16" si="8">IF(H14,H15/H14,NA())</f>
        <v>#N/A</v>
      </c>
      <c r="I16" s="96" t="e">
        <f t="shared" ref="I16" si="9">IF(I14,I15/I14,NA())</f>
        <v>#N/A</v>
      </c>
      <c r="J16" s="96" t="e">
        <f t="shared" ref="J16" si="10">IF(J14,J15/J14,NA())</f>
        <v>#N/A</v>
      </c>
      <c r="K16" s="96" t="e">
        <f t="shared" ref="K16" si="11">IF(K14,K15/K14,NA())</f>
        <v>#N/A</v>
      </c>
      <c r="L16" s="96" t="e">
        <f t="shared" ref="L16" si="12">IF(L14,L15/L14,NA())</f>
        <v>#N/A</v>
      </c>
      <c r="M16" s="96" t="e">
        <f t="shared" ref="M16" si="13">IF(M14,M15/M14,NA())</f>
        <v>#N/A</v>
      </c>
      <c r="N16" s="96" t="e">
        <f t="shared" ref="N16" si="14">IF(N14,N15/N14,NA())</f>
        <v>#N/A</v>
      </c>
    </row>
    <row r="17" spans="1:14" x14ac:dyDescent="0.3">
      <c r="A17" s="105" t="s">
        <v>129</v>
      </c>
      <c r="B17" s="88" t="s">
        <v>316</v>
      </c>
      <c r="C17" s="85">
        <f>SUMIFS(INDEX(Diabetes_Full[#All],,MATCH(C$8,Diabetes_Full[#Headers],0)),Data!$B$1:$B$519,$A17,Data!$GT$1:$GT$519,C$10)</f>
        <v>23133</v>
      </c>
      <c r="D17" s="85">
        <f>SUMIFS(INDEX(Diabetes_Full[#All],,MATCH(D$8,Diabetes_Full[#Headers],0)),Data!$B$1:$B$519,$A17,Data!$GT$1:$GT$519,D$10)</f>
        <v>23168</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1033</v>
      </c>
      <c r="D18" s="85">
        <f>SUMIFS(INDEX(Diabetes_Full[#All],,MATCH(D$9,Diabetes_Full[#Headers],0)),Data!$B$1:$B$519,$A18,Data!$GT$1:$GT$519,D$10)</f>
        <v>1044</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 si="15">IF(C17,C18/C17,NA())</f>
        <v>4.4654822115592442E-2</v>
      </c>
      <c r="D19" s="96">
        <f t="shared" ref="D19" si="16">IF(D17,D18/D17,NA())</f>
        <v>4.5062154696132596E-2</v>
      </c>
      <c r="E19" s="96" t="e">
        <f t="shared" ref="E19" si="17">IF(E17,E18/E17,NA())</f>
        <v>#N/A</v>
      </c>
      <c r="F19" s="96" t="e">
        <f t="shared" ref="F19" si="18">IF(F17,F18/F17,NA())</f>
        <v>#N/A</v>
      </c>
      <c r="G19" s="96" t="e">
        <f t="shared" ref="G19" si="19">IF(G17,G18/G17,NA())</f>
        <v>#N/A</v>
      </c>
      <c r="H19" s="96" t="e">
        <f t="shared" ref="H19" si="20">IF(H17,H18/H17,NA())</f>
        <v>#N/A</v>
      </c>
      <c r="I19" s="96" t="e">
        <f t="shared" ref="I19" si="21">IF(I17,I18/I17,NA())</f>
        <v>#N/A</v>
      </c>
      <c r="J19" s="96" t="e">
        <f t="shared" ref="J19" si="22">IF(J17,J18/J17,NA())</f>
        <v>#N/A</v>
      </c>
      <c r="K19" s="96" t="e">
        <f t="shared" ref="K19" si="23">IF(K17,K18/K17,NA())</f>
        <v>#N/A</v>
      </c>
      <c r="L19" s="96" t="e">
        <f t="shared" ref="L19" si="24">IF(L17,L18/L17,NA())</f>
        <v>#N/A</v>
      </c>
      <c r="M19" s="96" t="e">
        <f t="shared" ref="M19" si="25">IF(M17,M18/M17,NA())</f>
        <v>#N/A</v>
      </c>
      <c r="N19" s="96" t="e">
        <f t="shared" ref="N19" si="26">IF(N17,N18/N17,NA())</f>
        <v>#N/A</v>
      </c>
    </row>
    <row r="20" spans="1:14" x14ac:dyDescent="0.3">
      <c r="A20" s="105" t="s">
        <v>136</v>
      </c>
      <c r="B20" s="88" t="s">
        <v>316</v>
      </c>
      <c r="C20" s="85">
        <f>SUMIFS(INDEX(Diabetes_Full[#All],,MATCH(C$8,Diabetes_Full[#Headers],0)),Data!$B$1:$B$519,$A20,Data!$GT$1:$GT$519,C$10)</f>
        <v>23851</v>
      </c>
      <c r="D20" s="85">
        <f>SUMIFS(INDEX(Diabetes_Full[#All],,MATCH(D$8,Diabetes_Full[#Headers],0)),Data!$B$1:$B$519,$A20,Data!$GT$1:$GT$519,D$10)</f>
        <v>23969</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956</v>
      </c>
      <c r="D21" s="85">
        <f>SUMIFS(INDEX(Diabetes_Full[#All],,MATCH(D$9,Diabetes_Full[#Headers],0)),Data!$B$1:$B$519,$A21,Data!$GT$1:$GT$519,D$10)</f>
        <v>996</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 si="27">IF(C20,C21/C20,NA())</f>
        <v>4.0082176847930903E-2</v>
      </c>
      <c r="D22" s="96">
        <f t="shared" ref="D22" si="28">IF(D20,D21/D20,NA())</f>
        <v>4.155367349493095E-2</v>
      </c>
      <c r="E22" s="96" t="e">
        <f t="shared" ref="E22" si="29">IF(E20,E21/E20,NA())</f>
        <v>#N/A</v>
      </c>
      <c r="F22" s="96" t="e">
        <f t="shared" ref="F22" si="30">IF(F20,F21/F20,NA())</f>
        <v>#N/A</v>
      </c>
      <c r="G22" s="96" t="e">
        <f t="shared" ref="G22" si="31">IF(G20,G21/G20,NA())</f>
        <v>#N/A</v>
      </c>
      <c r="H22" s="96" t="e">
        <f t="shared" ref="H22" si="32">IF(H20,H21/H20,NA())</f>
        <v>#N/A</v>
      </c>
      <c r="I22" s="96" t="e">
        <f t="shared" ref="I22" si="33">IF(I20,I21/I20,NA())</f>
        <v>#N/A</v>
      </c>
      <c r="J22" s="96" t="e">
        <f t="shared" ref="J22" si="34">IF(J20,J21/J20,NA())</f>
        <v>#N/A</v>
      </c>
      <c r="K22" s="96" t="e">
        <f t="shared" ref="K22" si="35">IF(K20,K21/K20,NA())</f>
        <v>#N/A</v>
      </c>
      <c r="L22" s="96" t="e">
        <f t="shared" ref="L22" si="36">IF(L20,L21/L20,NA())</f>
        <v>#N/A</v>
      </c>
      <c r="M22" s="96" t="e">
        <f t="shared" ref="M22" si="37">IF(M20,M21/M20,NA())</f>
        <v>#N/A</v>
      </c>
      <c r="N22" s="96" t="e">
        <f t="shared" ref="N22" si="38">IF(N20,N21/N20,NA())</f>
        <v>#N/A</v>
      </c>
    </row>
    <row r="23" spans="1:14" x14ac:dyDescent="0.3">
      <c r="A23" s="105" t="s">
        <v>132</v>
      </c>
      <c r="B23" s="88" t="s">
        <v>316</v>
      </c>
      <c r="C23" s="85">
        <f>SUMIFS(INDEX(Diabetes_Full[#All],,MATCH(C$8,Diabetes_Full[#Headers],0)),Data!$B$1:$B$519,$A23,Data!$GT$1:$GT$519,C$10)</f>
        <v>32509</v>
      </c>
      <c r="D23" s="85">
        <f>SUMIFS(INDEX(Diabetes_Full[#All],,MATCH(D$8,Diabetes_Full[#Headers],0)),Data!$B$1:$B$519,$A23,Data!$GT$1:$GT$519,D$10)</f>
        <v>32641</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307</v>
      </c>
      <c r="D24" s="85">
        <f>SUMIFS(INDEX(Diabetes_Full[#All],,MATCH(D$9,Diabetes_Full[#Headers],0)),Data!$B$1:$B$519,$A24,Data!$GT$1:$GT$519,D$10)</f>
        <v>317</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 si="39">IF(C23,C24/C23,NA())</f>
        <v>9.4435387123565778E-3</v>
      </c>
      <c r="D25" s="96">
        <f t="shared" ref="D25" si="40">IF(D23,D24/D23,NA())</f>
        <v>9.7117122637174098E-3</v>
      </c>
      <c r="E25" s="96" t="e">
        <f t="shared" ref="E25" si="41">IF(E23,E24/E23,NA())</f>
        <v>#N/A</v>
      </c>
      <c r="F25" s="96" t="e">
        <f t="shared" ref="F25" si="42">IF(F23,F24/F23,NA())</f>
        <v>#N/A</v>
      </c>
      <c r="G25" s="96" t="e">
        <f t="shared" ref="G25" si="43">IF(G23,G24/G23,NA())</f>
        <v>#N/A</v>
      </c>
      <c r="H25" s="96" t="e">
        <f t="shared" ref="H25" si="44">IF(H23,H24/H23,NA())</f>
        <v>#N/A</v>
      </c>
      <c r="I25" s="96" t="e">
        <f t="shared" ref="I25" si="45">IF(I23,I24/I23,NA())</f>
        <v>#N/A</v>
      </c>
      <c r="J25" s="96" t="e">
        <f t="shared" ref="J25" si="46">IF(J23,J24/J23,NA())</f>
        <v>#N/A</v>
      </c>
      <c r="K25" s="96" t="e">
        <f t="shared" ref="K25" si="47">IF(K23,K24/K23,NA())</f>
        <v>#N/A</v>
      </c>
      <c r="L25" s="96" t="e">
        <f t="shared" ref="L25" si="48">IF(L23,L24/L23,NA())</f>
        <v>#N/A</v>
      </c>
      <c r="M25" s="96" t="e">
        <f t="shared" ref="M25" si="49">IF(M23,M24/M23,NA())</f>
        <v>#N/A</v>
      </c>
      <c r="N25" s="96" t="e">
        <f t="shared" ref="N25" si="50">IF(N23,N24/N23,NA())</f>
        <v>#N/A</v>
      </c>
    </row>
    <row r="26" spans="1:14" x14ac:dyDescent="0.3">
      <c r="A26" s="104" t="s">
        <v>117</v>
      </c>
      <c r="B26" s="88" t="s">
        <v>316</v>
      </c>
      <c r="C26" s="85">
        <f>SUMIFS(INDEX(Diabetes_Full[#All],,MATCH(C$8,Diabetes_Full[#Headers],0)),Data!$B$1:$B$519,$A26,Data!$GT$1:$GT$519,C$10)</f>
        <v>22139</v>
      </c>
      <c r="D26" s="85">
        <f>SUMIFS(INDEX(Diabetes_Full[#All],,MATCH(D$8,Diabetes_Full[#Headers],0)),Data!$B$1:$B$519,$A26,Data!$GT$1:$GT$519,D$10)</f>
        <v>22156</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303</v>
      </c>
      <c r="D27" s="85">
        <f>SUMIFS(INDEX(Diabetes_Full[#All],,MATCH(D$9,Diabetes_Full[#Headers],0)),Data!$B$1:$B$519,$A27,Data!$GT$1:$GT$519,D$10)</f>
        <v>311</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 si="51">IF(C26,C27/C26,NA())</f>
        <v>1.3686255025068882E-2</v>
      </c>
      <c r="D28" s="96">
        <f t="shared" ref="D28" si="52">IF(D26,D27/D26,NA())</f>
        <v>1.4036829752662936E-2</v>
      </c>
      <c r="E28" s="96" t="e">
        <f t="shared" ref="E28" si="53">IF(E26,E27/E26,NA())</f>
        <v>#N/A</v>
      </c>
      <c r="F28" s="96" t="e">
        <f t="shared" ref="F28" si="54">IF(F26,F27/F26,NA())</f>
        <v>#N/A</v>
      </c>
      <c r="G28" s="96" t="e">
        <f t="shared" ref="G28" si="55">IF(G26,G27/G26,NA())</f>
        <v>#N/A</v>
      </c>
      <c r="H28" s="96" t="e">
        <f t="shared" ref="H28" si="56">IF(H26,H27/H26,NA())</f>
        <v>#N/A</v>
      </c>
      <c r="I28" s="96" t="e">
        <f t="shared" ref="I28" si="57">IF(I26,I27/I26,NA())</f>
        <v>#N/A</v>
      </c>
      <c r="J28" s="96" t="e">
        <f t="shared" ref="J28" si="58">IF(J26,J27/J26,NA())</f>
        <v>#N/A</v>
      </c>
      <c r="K28" s="96" t="e">
        <f t="shared" ref="K28" si="59">IF(K26,K27/K26,NA())</f>
        <v>#N/A</v>
      </c>
      <c r="L28" s="96" t="e">
        <f t="shared" ref="L28" si="60">IF(L26,L27/L26,NA())</f>
        <v>#N/A</v>
      </c>
      <c r="M28" s="96" t="e">
        <f t="shared" ref="M28" si="61">IF(M26,M27/M26,NA())</f>
        <v>#N/A</v>
      </c>
      <c r="N28" s="96" t="e">
        <f t="shared" ref="N28" si="62">IF(N26,N27/N26,NA())</f>
        <v>#N/A</v>
      </c>
    </row>
    <row r="29" spans="1:14" x14ac:dyDescent="0.3">
      <c r="A29" s="105" t="s">
        <v>205</v>
      </c>
      <c r="B29" s="88" t="s">
        <v>316</v>
      </c>
      <c r="C29" s="85">
        <f>SUMIFS(INDEX(Diabetes_Full[#All],,MATCH(C$8,Diabetes_Full[#Headers],0)),Data!$B$1:$B$519,$A29,Data!$GT$1:$GT$519,C$10)</f>
        <v>22455</v>
      </c>
      <c r="D29" s="85">
        <f>SUMIFS(INDEX(Diabetes_Full[#All],,MATCH(D$8,Diabetes_Full[#Headers],0)),Data!$B$1:$B$519,$A29,Data!$GT$1:$GT$519,D$10)</f>
        <v>22502</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381</v>
      </c>
      <c r="D30" s="85">
        <f>SUMIFS(INDEX(Diabetes_Full[#All],,MATCH(D$9,Diabetes_Full[#Headers],0)),Data!$B$1:$B$519,$A30,Data!$GT$1:$GT$519,D$10)</f>
        <v>378</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 si="63">IF(C29,C30/C29,NA())</f>
        <v>1.6967267869071476E-2</v>
      </c>
      <c r="D31" s="96">
        <f t="shared" ref="D31" si="64">IF(D29,D30/D29,NA())</f>
        <v>1.679850679939561E-2</v>
      </c>
      <c r="E31" s="96" t="e">
        <f t="shared" ref="E31" si="65">IF(E29,E30/E29,NA())</f>
        <v>#N/A</v>
      </c>
      <c r="F31" s="96" t="e">
        <f t="shared" ref="F31" si="66">IF(F29,F30/F29,NA())</f>
        <v>#N/A</v>
      </c>
      <c r="G31" s="96" t="e">
        <f t="shared" ref="G31" si="67">IF(G29,G30/G29,NA())</f>
        <v>#N/A</v>
      </c>
      <c r="H31" s="96" t="e">
        <f t="shared" ref="H31" si="68">IF(H29,H30/H29,NA())</f>
        <v>#N/A</v>
      </c>
      <c r="I31" s="96" t="e">
        <f t="shared" ref="I31" si="69">IF(I29,I30/I29,NA())</f>
        <v>#N/A</v>
      </c>
      <c r="J31" s="96" t="e">
        <f t="shared" ref="J31" si="70">IF(J29,J30/J29,NA())</f>
        <v>#N/A</v>
      </c>
      <c r="K31" s="96" t="e">
        <f t="shared" ref="K31" si="71">IF(K29,K30/K29,NA())</f>
        <v>#N/A</v>
      </c>
      <c r="L31" s="96" t="e">
        <f t="shared" ref="L31" si="72">IF(L29,L30/L29,NA())</f>
        <v>#N/A</v>
      </c>
      <c r="M31" s="96" t="e">
        <f t="shared" ref="M31" si="73">IF(M29,M30/M29,NA())</f>
        <v>#N/A</v>
      </c>
      <c r="N31" s="96" t="e">
        <f t="shared" ref="N31" si="74">IF(N29,N30/N29,NA())</f>
        <v>#N/A</v>
      </c>
    </row>
    <row r="32" spans="1:14" x14ac:dyDescent="0.3">
      <c r="A32" s="104" t="s">
        <v>151</v>
      </c>
      <c r="B32" s="88" t="s">
        <v>316</v>
      </c>
      <c r="C32" s="85">
        <f>SUMIFS(INDEX(Diabetes_Full[#All],,MATCH(C$8,Diabetes_Full[#Headers],0)),Data!$B$1:$B$519,$A32,Data!$GT$1:$GT$519,C$10)</f>
        <v>27596</v>
      </c>
      <c r="D32" s="85">
        <f>SUMIFS(INDEX(Diabetes_Full[#All],,MATCH(D$8,Diabetes_Full[#Headers],0)),Data!$B$1:$B$519,$A32,Data!$GT$1:$GT$519,D$10)</f>
        <v>27629</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659</v>
      </c>
      <c r="D33" s="85">
        <f>SUMIFS(INDEX(Diabetes_Full[#All],,MATCH(D$9,Diabetes_Full[#Headers],0)),Data!$B$1:$B$519,$A33,Data!$GT$1:$GT$519,D$10)</f>
        <v>665</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 si="75">IF(C32,C33/C32,NA())</f>
        <v>2.3880272503261343E-2</v>
      </c>
      <c r="D34" s="96">
        <f t="shared" ref="D34" si="76">IF(D32,D33/D32,NA())</f>
        <v>2.4068913098555866E-2</v>
      </c>
      <c r="E34" s="96" t="e">
        <f t="shared" ref="E34" si="77">IF(E32,E33/E32,NA())</f>
        <v>#N/A</v>
      </c>
      <c r="F34" s="96" t="e">
        <f t="shared" ref="F34" si="78">IF(F32,F33/F32,NA())</f>
        <v>#N/A</v>
      </c>
      <c r="G34" s="96" t="e">
        <f t="shared" ref="G34" si="79">IF(G32,G33/G32,NA())</f>
        <v>#N/A</v>
      </c>
      <c r="H34" s="96" t="e">
        <f t="shared" ref="H34" si="80">IF(H32,H33/H32,NA())</f>
        <v>#N/A</v>
      </c>
      <c r="I34" s="96" t="e">
        <f t="shared" ref="I34" si="81">IF(I32,I33/I32,NA())</f>
        <v>#N/A</v>
      </c>
      <c r="J34" s="96" t="e">
        <f t="shared" ref="J34" si="82">IF(J32,J33/J32,NA())</f>
        <v>#N/A</v>
      </c>
      <c r="K34" s="96" t="e">
        <f t="shared" ref="K34" si="83">IF(K32,K33/K32,NA())</f>
        <v>#N/A</v>
      </c>
      <c r="L34" s="96" t="e">
        <f t="shared" ref="L34" si="84">IF(L32,L33/L32,NA())</f>
        <v>#N/A</v>
      </c>
      <c r="M34" s="96" t="e">
        <f t="shared" ref="M34" si="85">IF(M32,M33/M32,NA())</f>
        <v>#N/A</v>
      </c>
      <c r="N34" s="96" t="e">
        <f t="shared" ref="N34" si="86">IF(N32,N33/N32,NA())</f>
        <v>#N/A</v>
      </c>
    </row>
    <row r="35" spans="1:14" x14ac:dyDescent="0.3">
      <c r="A35" s="105" t="s">
        <v>222</v>
      </c>
      <c r="B35" s="88" t="s">
        <v>316</v>
      </c>
      <c r="C35" s="85">
        <f>SUMIFS(INDEX(Diabetes_Full[#All],,MATCH(C$8,Diabetes_Full[#Headers],0)),Data!$B$1:$B$519,$A35,Data!$GT$1:$GT$519,C$10)</f>
        <v>26390</v>
      </c>
      <c r="D35" s="85">
        <f>SUMIFS(INDEX(Diabetes_Full[#All],,MATCH(D$8,Diabetes_Full[#Headers],0)),Data!$B$1:$B$519,$A35,Data!$GT$1:$GT$519,D$10)</f>
        <v>26383</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276</v>
      </c>
      <c r="D36" s="85">
        <f>SUMIFS(INDEX(Diabetes_Full[#All],,MATCH(D$9,Diabetes_Full[#Headers],0)),Data!$B$1:$B$519,$A36,Data!$GT$1:$GT$519,D$10)</f>
        <v>277</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 si="87">IF(C35,C36/C35,NA())</f>
        <v>1.0458507010231148E-2</v>
      </c>
      <c r="D37" s="96">
        <f t="shared" ref="D37" si="88">IF(D35,D36/D35,NA())</f>
        <v>1.0499185081302353E-2</v>
      </c>
      <c r="E37" s="96" t="e">
        <f t="shared" ref="E37" si="89">IF(E35,E36/E35,NA())</f>
        <v>#N/A</v>
      </c>
      <c r="F37" s="96" t="e">
        <f t="shared" ref="F37" si="90">IF(F35,F36/F35,NA())</f>
        <v>#N/A</v>
      </c>
      <c r="G37" s="96" t="e">
        <f t="shared" ref="G37" si="91">IF(G35,G36/G35,NA())</f>
        <v>#N/A</v>
      </c>
      <c r="H37" s="96" t="e">
        <f t="shared" ref="H37" si="92">IF(H35,H36/H35,NA())</f>
        <v>#N/A</v>
      </c>
      <c r="I37" s="96" t="e">
        <f t="shared" ref="I37" si="93">IF(I35,I36/I35,NA())</f>
        <v>#N/A</v>
      </c>
      <c r="J37" s="96" t="e">
        <f t="shared" ref="J37" si="94">IF(J35,J36/J35,NA())</f>
        <v>#N/A</v>
      </c>
      <c r="K37" s="96" t="e">
        <f t="shared" ref="K37" si="95">IF(K35,K36/K35,NA())</f>
        <v>#N/A</v>
      </c>
      <c r="L37" s="96" t="e">
        <f t="shared" ref="L37" si="96">IF(L35,L36/L35,NA())</f>
        <v>#N/A</v>
      </c>
      <c r="M37" s="96" t="e">
        <f t="shared" ref="M37" si="97">IF(M35,M36/M35,NA())</f>
        <v>#N/A</v>
      </c>
      <c r="N37" s="96" t="e">
        <f t="shared" ref="N37" si="98">IF(N35,N36/N35,NA())</f>
        <v>#N/A</v>
      </c>
    </row>
    <row r="38" spans="1:14" x14ac:dyDescent="0.3">
      <c r="A38" s="105" t="s">
        <v>139</v>
      </c>
      <c r="B38" s="88" t="s">
        <v>316</v>
      </c>
      <c r="C38" s="85">
        <f>SUMIFS(INDEX(Diabetes_Full[#All],,MATCH(C$8,Diabetes_Full[#Headers],0)),Data!$B$1:$B$519,$A38,Data!$GT$1:$GT$519,C$10)</f>
        <v>28140</v>
      </c>
      <c r="D38" s="85">
        <f>SUMIFS(INDEX(Diabetes_Full[#All],,MATCH(D$8,Diabetes_Full[#Headers],0)),Data!$B$1:$B$519,$A38,Data!$GT$1:$GT$519,D$10)</f>
        <v>28135</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481</v>
      </c>
      <c r="D39" s="85">
        <f>SUMIFS(INDEX(Diabetes_Full[#All],,MATCH(D$9,Diabetes_Full[#Headers],0)),Data!$B$1:$B$519,$A39,Data!$GT$1:$GT$519,D$10)</f>
        <v>486</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 si="99">IF(C38,C39/C38,NA())</f>
        <v>1.7093105899076047E-2</v>
      </c>
      <c r="D40" s="96">
        <f t="shared" ref="D40" si="100">IF(D38,D39/D38,NA())</f>
        <v>1.7273858183756888E-2</v>
      </c>
      <c r="E40" s="96" t="e">
        <f t="shared" ref="E40" si="101">IF(E38,E39/E38,NA())</f>
        <v>#N/A</v>
      </c>
      <c r="F40" s="96" t="e">
        <f t="shared" ref="F40" si="102">IF(F38,F39/F38,NA())</f>
        <v>#N/A</v>
      </c>
      <c r="G40" s="96" t="e">
        <f t="shared" ref="G40" si="103">IF(G38,G39/G38,NA())</f>
        <v>#N/A</v>
      </c>
      <c r="H40" s="96" t="e">
        <f t="shared" ref="H40" si="104">IF(H38,H39/H38,NA())</f>
        <v>#N/A</v>
      </c>
      <c r="I40" s="96" t="e">
        <f t="shared" ref="I40" si="105">IF(I38,I39/I38,NA())</f>
        <v>#N/A</v>
      </c>
      <c r="J40" s="96" t="e">
        <f t="shared" ref="J40" si="106">IF(J38,J39/J38,NA())</f>
        <v>#N/A</v>
      </c>
      <c r="K40" s="96" t="e">
        <f t="shared" ref="K40" si="107">IF(K38,K39/K38,NA())</f>
        <v>#N/A</v>
      </c>
      <c r="L40" s="96" t="e">
        <f t="shared" ref="L40" si="108">IF(L38,L39/L38,NA())</f>
        <v>#N/A</v>
      </c>
      <c r="M40" s="96" t="e">
        <f t="shared" ref="M40" si="109">IF(M38,M39/M38,NA())</f>
        <v>#N/A</v>
      </c>
      <c r="N40" s="96" t="e">
        <f t="shared" ref="N40" si="110">IF(N38,N39/N38,NA())</f>
        <v>#N/A</v>
      </c>
    </row>
    <row r="41" spans="1:14" x14ac:dyDescent="0.3">
      <c r="A41" s="105" t="s">
        <v>168</v>
      </c>
      <c r="B41" s="88" t="s">
        <v>316</v>
      </c>
      <c r="C41" s="85">
        <f>SUMIFS(INDEX(Diabetes_Full[#All],,MATCH(C$8,Diabetes_Full[#Headers],0)),Data!$B$1:$B$519,$A41,Data!$GT$1:$GT$519,C$10)</f>
        <v>32337</v>
      </c>
      <c r="D41" s="85">
        <f>SUMIFS(INDEX(Diabetes_Full[#All],,MATCH(D$8,Diabetes_Full[#Headers],0)),Data!$B$1:$B$519,$A41,Data!$GT$1:$GT$519,D$10)</f>
        <v>32325</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590</v>
      </c>
      <c r="D42" s="85">
        <f>SUMIFS(INDEX(Diabetes_Full[#All],,MATCH(D$9,Diabetes_Full[#Headers],0)),Data!$B$1:$B$519,$A42,Data!$GT$1:$GT$519,D$10)</f>
        <v>598</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 si="111">IF(C41,C42/C41,NA())</f>
        <v>1.8245353619692612E-2</v>
      </c>
      <c r="D43" s="96">
        <f t="shared" ref="D43" si="112">IF(D41,D42/D41,NA())</f>
        <v>1.8499613302397525E-2</v>
      </c>
      <c r="E43" s="96" t="e">
        <f t="shared" ref="E43" si="113">IF(E41,E42/E41,NA())</f>
        <v>#N/A</v>
      </c>
      <c r="F43" s="96" t="e">
        <f t="shared" ref="F43" si="114">IF(F41,F42/F41,NA())</f>
        <v>#N/A</v>
      </c>
      <c r="G43" s="96" t="e">
        <f t="shared" ref="G43" si="115">IF(G41,G42/G41,NA())</f>
        <v>#N/A</v>
      </c>
      <c r="H43" s="96" t="e">
        <f t="shared" ref="H43" si="116">IF(H41,H42/H41,NA())</f>
        <v>#N/A</v>
      </c>
      <c r="I43" s="96" t="e">
        <f t="shared" ref="I43" si="117">IF(I41,I42/I41,NA())</f>
        <v>#N/A</v>
      </c>
      <c r="J43" s="96" t="e">
        <f t="shared" ref="J43" si="118">IF(J41,J42/J41,NA())</f>
        <v>#N/A</v>
      </c>
      <c r="K43" s="96" t="e">
        <f t="shared" ref="K43" si="119">IF(K41,K42/K41,NA())</f>
        <v>#N/A</v>
      </c>
      <c r="L43" s="96" t="e">
        <f t="shared" ref="L43" si="120">IF(L41,L42/L41,NA())</f>
        <v>#N/A</v>
      </c>
      <c r="M43" s="96" t="e">
        <f t="shared" ref="M43" si="121">IF(M41,M42/M41,NA())</f>
        <v>#N/A</v>
      </c>
      <c r="N43" s="96" t="e">
        <f t="shared" ref="N43" si="122">IF(N41,N42/N41,NA())</f>
        <v>#N/A</v>
      </c>
    </row>
    <row r="44" spans="1:14" x14ac:dyDescent="0.3">
      <c r="A44" s="104" t="s">
        <v>212</v>
      </c>
      <c r="B44" s="88" t="s">
        <v>316</v>
      </c>
      <c r="C44" s="85">
        <f>SUMIFS(INDEX(Diabetes_Full[#All],,MATCH(C$8,Diabetes_Full[#Headers],0)),Data!$B$1:$B$519,$A44,Data!$GT$1:$GT$519,C$10)</f>
        <v>29779</v>
      </c>
      <c r="D44" s="85">
        <f>SUMIFS(INDEX(Diabetes_Full[#All],,MATCH(D$8,Diabetes_Full[#Headers],0)),Data!$B$1:$B$519,$A44,Data!$GT$1:$GT$519,D$10)</f>
        <v>29790</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403</v>
      </c>
      <c r="D45" s="85">
        <f>SUMIFS(INDEX(Diabetes_Full[#All],,MATCH(D$9,Diabetes_Full[#Headers],0)),Data!$B$1:$B$519,$A45,Data!$GT$1:$GT$519,D$10)</f>
        <v>404</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 si="123">IF(C44,C45/C44,NA())</f>
        <v>1.3533026629504013E-2</v>
      </c>
      <c r="D46" s="96">
        <f t="shared" ref="D46" si="124">IF(D44,D45/D44,NA())</f>
        <v>1.3561597851628063E-2</v>
      </c>
      <c r="E46" s="96" t="e">
        <f t="shared" ref="E46" si="125">IF(E44,E45/E44,NA())</f>
        <v>#N/A</v>
      </c>
      <c r="F46" s="96" t="e">
        <f t="shared" ref="F46" si="126">IF(F44,F45/F44,NA())</f>
        <v>#N/A</v>
      </c>
      <c r="G46" s="96" t="e">
        <f t="shared" ref="G46" si="127">IF(G44,G45/G44,NA())</f>
        <v>#N/A</v>
      </c>
      <c r="H46" s="96" t="e">
        <f t="shared" ref="H46" si="128">IF(H44,H45/H44,NA())</f>
        <v>#N/A</v>
      </c>
      <c r="I46" s="96" t="e">
        <f t="shared" ref="I46" si="129">IF(I44,I45/I44,NA())</f>
        <v>#N/A</v>
      </c>
      <c r="J46" s="96" t="e">
        <f t="shared" ref="J46" si="130">IF(J44,J45/J44,NA())</f>
        <v>#N/A</v>
      </c>
      <c r="K46" s="96" t="e">
        <f t="shared" ref="K46" si="131">IF(K44,K45/K44,NA())</f>
        <v>#N/A</v>
      </c>
      <c r="L46" s="96" t="e">
        <f t="shared" ref="L46" si="132">IF(L44,L45/L44,NA())</f>
        <v>#N/A</v>
      </c>
      <c r="M46" s="96" t="e">
        <f t="shared" ref="M46" si="133">IF(M44,M45/M44,NA())</f>
        <v>#N/A</v>
      </c>
      <c r="N46" s="96" t="e">
        <f t="shared" ref="N46" si="134">IF(N44,N45/N44,NA())</f>
        <v>#N/A</v>
      </c>
    </row>
    <row r="47" spans="1:14" x14ac:dyDescent="0.3">
      <c r="A47" s="105" t="s">
        <v>180</v>
      </c>
      <c r="B47" s="88" t="s">
        <v>316</v>
      </c>
      <c r="C47" s="85">
        <f>SUMIFS(INDEX(Diabetes_Full[#All],,MATCH(C$8,Diabetes_Full[#Headers],0)),Data!$B$1:$B$519,$A47,Data!$GT$1:$GT$519,C$10)</f>
        <v>42203</v>
      </c>
      <c r="D47" s="85">
        <f>SUMIFS(INDEX(Diabetes_Full[#All],,MATCH(D$8,Diabetes_Full[#Headers],0)),Data!$B$1:$B$519,$A47,Data!$GT$1:$GT$519,D$10)</f>
        <v>42463</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482</v>
      </c>
      <c r="D48" s="85">
        <f>SUMIFS(INDEX(Diabetes_Full[#All],,MATCH(D$9,Diabetes_Full[#Headers],0)),Data!$B$1:$B$519,$A48,Data!$GT$1:$GT$519,D$10)</f>
        <v>481</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 si="135">IF(C47,C48/C47,NA())</f>
        <v>1.1420989029215933E-2</v>
      </c>
      <c r="D49" s="96">
        <f t="shared" ref="D49" si="136">IF(D47,D48/D47,NA())</f>
        <v>1.1327508654593411E-2</v>
      </c>
      <c r="E49" s="96" t="e">
        <f t="shared" ref="E49" si="137">IF(E47,E48/E47,NA())</f>
        <v>#N/A</v>
      </c>
      <c r="F49" s="96" t="e">
        <f t="shared" ref="F49" si="138">IF(F47,F48/F47,NA())</f>
        <v>#N/A</v>
      </c>
      <c r="G49" s="96" t="e">
        <f t="shared" ref="G49" si="139">IF(G47,G48/G47,NA())</f>
        <v>#N/A</v>
      </c>
      <c r="H49" s="96" t="e">
        <f t="shared" ref="H49" si="140">IF(H47,H48/H47,NA())</f>
        <v>#N/A</v>
      </c>
      <c r="I49" s="96" t="e">
        <f t="shared" ref="I49" si="141">IF(I47,I48/I47,NA())</f>
        <v>#N/A</v>
      </c>
      <c r="J49" s="96" t="e">
        <f t="shared" ref="J49" si="142">IF(J47,J48/J47,NA())</f>
        <v>#N/A</v>
      </c>
      <c r="K49" s="96" t="e">
        <f t="shared" ref="K49" si="143">IF(K47,K48/K47,NA())</f>
        <v>#N/A</v>
      </c>
      <c r="L49" s="96" t="e">
        <f t="shared" ref="L49" si="144">IF(L47,L48/L47,NA())</f>
        <v>#N/A</v>
      </c>
      <c r="M49" s="96" t="e">
        <f t="shared" ref="M49" si="145">IF(M47,M48/M47,NA())</f>
        <v>#N/A</v>
      </c>
      <c r="N49" s="96" t="e">
        <f t="shared" ref="N49" si="146">IF(N47,N48/N47,NA())</f>
        <v>#N/A</v>
      </c>
    </row>
    <row r="50" spans="1:14" x14ac:dyDescent="0.3">
      <c r="A50" s="105" t="s">
        <v>194</v>
      </c>
      <c r="B50" s="88" t="s">
        <v>316</v>
      </c>
      <c r="C50" s="85">
        <f>SUMIFS(INDEX(Diabetes_Full[#All],,MATCH(C$8,Diabetes_Full[#Headers],0)),Data!$B$1:$B$519,$A50,Data!$GT$1:$GT$519,C$10)</f>
        <v>45160</v>
      </c>
      <c r="D50" s="85">
        <f>SUMIFS(INDEX(Diabetes_Full[#All],,MATCH(D$8,Diabetes_Full[#Headers],0)),Data!$B$1:$B$519,$A50,Data!$GT$1:$GT$519,D$10)</f>
        <v>45609</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451</v>
      </c>
      <c r="D51" s="85">
        <f>SUMIFS(INDEX(Diabetes_Full[#All],,MATCH(D$9,Diabetes_Full[#Headers],0)),Data!$B$1:$B$519,$A51,Data!$GT$1:$GT$519,D$10)</f>
        <v>461</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 si="147">IF(C50,C51/C50,NA())</f>
        <v>9.9867139061116036E-3</v>
      </c>
      <c r="D52" s="96">
        <f t="shared" ref="D52" si="148">IF(D50,D51/D50,NA())</f>
        <v>1.0107654191058782E-2</v>
      </c>
      <c r="E52" s="96" t="e">
        <f t="shared" ref="E52" si="149">IF(E50,E51/E50,NA())</f>
        <v>#N/A</v>
      </c>
      <c r="F52" s="96" t="e">
        <f t="shared" ref="F52" si="150">IF(F50,F51/F50,NA())</f>
        <v>#N/A</v>
      </c>
      <c r="G52" s="96" t="e">
        <f t="shared" ref="G52" si="151">IF(G50,G51/G50,NA())</f>
        <v>#N/A</v>
      </c>
      <c r="H52" s="96" t="e">
        <f t="shared" ref="H52" si="152">IF(H50,H51/H50,NA())</f>
        <v>#N/A</v>
      </c>
      <c r="I52" s="96" t="e">
        <f t="shared" ref="I52" si="153">IF(I50,I51/I50,NA())</f>
        <v>#N/A</v>
      </c>
      <c r="J52" s="96" t="e">
        <f t="shared" ref="J52" si="154">IF(J50,J51/J50,NA())</f>
        <v>#N/A</v>
      </c>
      <c r="K52" s="96" t="e">
        <f t="shared" ref="K52" si="155">IF(K50,K51/K50,NA())</f>
        <v>#N/A</v>
      </c>
      <c r="L52" s="96" t="e">
        <f t="shared" ref="L52" si="156">IF(L50,L51/L50,NA())</f>
        <v>#N/A</v>
      </c>
      <c r="M52" s="96" t="e">
        <f t="shared" ref="M52" si="157">IF(M50,M51/M50,NA())</f>
        <v>#N/A</v>
      </c>
      <c r="N52" s="96" t="e">
        <f t="shared" ref="N52" si="158">IF(N50,N51/N50,NA())</f>
        <v>#N/A</v>
      </c>
    </row>
    <row r="53" spans="1:14" x14ac:dyDescent="0.3">
      <c r="A53" s="105" t="s">
        <v>233</v>
      </c>
      <c r="B53" s="88" t="s">
        <v>316</v>
      </c>
      <c r="C53" s="85">
        <f>SUMIFS(INDEX(Diabetes_Full[#All],,MATCH(C$8,Diabetes_Full[#Headers],0)),Data!$B$1:$B$519,$A53,Data!$GT$1:$GT$519,C$10)</f>
        <v>31421</v>
      </c>
      <c r="D53" s="85">
        <f>SUMIFS(INDEX(Diabetes_Full[#All],,MATCH(D$8,Diabetes_Full[#Headers],0)),Data!$B$1:$B$519,$A53,Data!$GT$1:$GT$519,D$10)</f>
        <v>31490</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191</v>
      </c>
      <c r="D54" s="85">
        <f>SUMIFS(INDEX(Diabetes_Full[#All],,MATCH(D$9,Diabetes_Full[#Headers],0)),Data!$B$1:$B$519,$A54,Data!$GT$1:$GT$519,D$10)</f>
        <v>202</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 si="159">IF(C53,C54/C53,NA())</f>
        <v>6.0787371503134846E-3</v>
      </c>
      <c r="D55" s="96">
        <f t="shared" ref="D55" si="160">IF(D53,D54/D53,NA())</f>
        <v>6.4147348364560174E-3</v>
      </c>
      <c r="E55" s="96" t="e">
        <f t="shared" ref="E55" si="161">IF(E53,E54/E53,NA())</f>
        <v>#N/A</v>
      </c>
      <c r="F55" s="96" t="e">
        <f t="shared" ref="F55" si="162">IF(F53,F54/F53,NA())</f>
        <v>#N/A</v>
      </c>
      <c r="G55" s="96" t="e">
        <f t="shared" ref="G55" si="163">IF(G53,G54/G53,NA())</f>
        <v>#N/A</v>
      </c>
      <c r="H55" s="96" t="e">
        <f t="shared" ref="H55" si="164">IF(H53,H54/H53,NA())</f>
        <v>#N/A</v>
      </c>
      <c r="I55" s="96" t="e">
        <f t="shared" ref="I55" si="165">IF(I53,I54/I53,NA())</f>
        <v>#N/A</v>
      </c>
      <c r="J55" s="96" t="e">
        <f t="shared" ref="J55" si="166">IF(J53,J54/J53,NA())</f>
        <v>#N/A</v>
      </c>
      <c r="K55" s="96" t="e">
        <f t="shared" ref="K55" si="167">IF(K53,K54/K53,NA())</f>
        <v>#N/A</v>
      </c>
      <c r="L55" s="96" t="e">
        <f t="shared" ref="L55" si="168">IF(L53,L54/L53,NA())</f>
        <v>#N/A</v>
      </c>
      <c r="M55" s="96" t="e">
        <f t="shared" ref="M55" si="169">IF(M53,M54/M53,NA())</f>
        <v>#N/A</v>
      </c>
      <c r="N55" s="96" t="e">
        <f t="shared" ref="N55" si="170">IF(N53,N54/N53,NA())</f>
        <v>#N/A</v>
      </c>
    </row>
    <row r="56" spans="1:14" x14ac:dyDescent="0.3">
      <c r="A56" s="105" t="s">
        <v>236</v>
      </c>
      <c r="B56" s="88" t="s">
        <v>316</v>
      </c>
      <c r="C56" s="85">
        <f>SUMIFS(INDEX(Diabetes_Full[#All],,MATCH(C$8,Diabetes_Full[#Headers],0)),Data!$B$1:$B$519,$A56,Data!$GT$1:$GT$519,C$10)</f>
        <v>35098</v>
      </c>
      <c r="D56" s="85">
        <f>SUMIFS(INDEX(Diabetes_Full[#All],,MATCH(D$8,Diabetes_Full[#Headers],0)),Data!$B$1:$B$519,$A56,Data!$GT$1:$GT$519,D$10)</f>
        <v>35123</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222</v>
      </c>
      <c r="D57" s="85">
        <f>SUMIFS(INDEX(Diabetes_Full[#All],,MATCH(D$9,Diabetes_Full[#Headers],0)),Data!$B$1:$B$519,$A57,Data!$GT$1:$GT$519,D$10)</f>
        <v>222</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 si="171">IF(C56,C57/C56,NA())</f>
        <v>6.3251467320075217E-3</v>
      </c>
      <c r="D58" s="96">
        <f t="shared" ref="D58" si="172">IF(D56,D57/D56,NA())</f>
        <v>6.3206445918628819E-3</v>
      </c>
      <c r="E58" s="96" t="e">
        <f t="shared" ref="E58" si="173">IF(E56,E57/E56,NA())</f>
        <v>#N/A</v>
      </c>
      <c r="F58" s="96" t="e">
        <f t="shared" ref="F58" si="174">IF(F56,F57/F56,NA())</f>
        <v>#N/A</v>
      </c>
      <c r="G58" s="96" t="e">
        <f t="shared" ref="G58" si="175">IF(G56,G57/G56,NA())</f>
        <v>#N/A</v>
      </c>
      <c r="H58" s="96" t="e">
        <f t="shared" ref="H58" si="176">IF(H56,H57/H56,NA())</f>
        <v>#N/A</v>
      </c>
      <c r="I58" s="96" t="e">
        <f t="shared" ref="I58" si="177">IF(I56,I57/I56,NA())</f>
        <v>#N/A</v>
      </c>
      <c r="J58" s="96" t="e">
        <f t="shared" ref="J58" si="178">IF(J56,J57/J56,NA())</f>
        <v>#N/A</v>
      </c>
      <c r="K58" s="96" t="e">
        <f t="shared" ref="K58" si="179">IF(K56,K57/K56,NA())</f>
        <v>#N/A</v>
      </c>
      <c r="L58" s="96" t="e">
        <f t="shared" ref="L58" si="180">IF(L56,L57/L56,NA())</f>
        <v>#N/A</v>
      </c>
      <c r="M58" s="96" t="e">
        <f t="shared" ref="M58" si="181">IF(M56,M57/M56,NA())</f>
        <v>#N/A</v>
      </c>
      <c r="N58" s="96" t="e">
        <f t="shared" ref="N58" si="182">IF(N56,N57/N56,NA())</f>
        <v>#N/A</v>
      </c>
    </row>
    <row r="59" spans="1:14" x14ac:dyDescent="0.3">
      <c r="A59" s="104" t="s">
        <v>237</v>
      </c>
      <c r="B59" s="88" t="s">
        <v>316</v>
      </c>
      <c r="C59" s="85">
        <f>SUMIFS(INDEX(Diabetes_Full[#All],,MATCH(C$8,Diabetes_Full[#Headers],0)),Data!$B$1:$B$519,$A59,Data!$GT$1:$GT$519,C$10)</f>
        <v>62455</v>
      </c>
      <c r="D59" s="85">
        <f>SUMIFS(INDEX(Diabetes_Full[#All],,MATCH(D$8,Diabetes_Full[#Headers],0)),Data!$B$1:$B$519,$A59,Data!$GT$1:$GT$519,D$10)</f>
        <v>62555</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957</v>
      </c>
      <c r="D60" s="85">
        <f>SUMIFS(INDEX(Diabetes_Full[#All],,MATCH(D$9,Diabetes_Full[#Headers],0)),Data!$B$1:$B$519,$A60,Data!$GT$1:$GT$519,D$10)</f>
        <v>971</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 si="183">IF(C59,C60/C59,NA())</f>
        <v>1.5323032583460091E-2</v>
      </c>
      <c r="D61" s="96">
        <f t="shared" ref="D61" si="184">IF(D59,D60/D59,NA())</f>
        <v>1.552234034050036E-2</v>
      </c>
      <c r="E61" s="96" t="e">
        <f t="shared" ref="E61" si="185">IF(E59,E60/E59,NA())</f>
        <v>#N/A</v>
      </c>
      <c r="F61" s="96" t="e">
        <f t="shared" ref="F61" si="186">IF(F59,F60/F59,NA())</f>
        <v>#N/A</v>
      </c>
      <c r="G61" s="96" t="e">
        <f t="shared" ref="G61" si="187">IF(G59,G60/G59,NA())</f>
        <v>#N/A</v>
      </c>
      <c r="H61" s="96" t="e">
        <f t="shared" ref="H61" si="188">IF(H59,H60/H59,NA())</f>
        <v>#N/A</v>
      </c>
      <c r="I61" s="96" t="e">
        <f t="shared" ref="I61" si="189">IF(I59,I60/I59,NA())</f>
        <v>#N/A</v>
      </c>
      <c r="J61" s="96" t="e">
        <f t="shared" ref="J61" si="190">IF(J59,J60/J59,NA())</f>
        <v>#N/A</v>
      </c>
      <c r="K61" s="96" t="e">
        <f t="shared" ref="K61" si="191">IF(K59,K60/K59,NA())</f>
        <v>#N/A</v>
      </c>
      <c r="L61" s="96" t="e">
        <f t="shared" ref="L61" si="192">IF(L59,L60/L59,NA())</f>
        <v>#N/A</v>
      </c>
      <c r="M61" s="96" t="e">
        <f t="shared" ref="M61" si="193">IF(M59,M60/M59,NA())</f>
        <v>#N/A</v>
      </c>
      <c r="N61" s="96" t="e">
        <f t="shared" ref="N61" si="194">IF(N59,N60/N59,NA())</f>
        <v>#N/A</v>
      </c>
    </row>
    <row r="62" spans="1:14" x14ac:dyDescent="0.3">
      <c r="A62" s="104" t="s">
        <v>239</v>
      </c>
      <c r="B62" s="88" t="s">
        <v>316</v>
      </c>
      <c r="C62" s="85">
        <f>SUMIFS(INDEX(Diabetes_Full[#All],,MATCH(C$8,Diabetes_Full[#Headers],0)),Data!$B$1:$B$519,$A62,Data!$GT$1:$GT$519,C$10)</f>
        <v>78431</v>
      </c>
      <c r="D62" s="85">
        <f>SUMIFS(INDEX(Diabetes_Full[#All],,MATCH(D$8,Diabetes_Full[#Headers],0)),Data!$B$1:$B$519,$A62,Data!$GT$1:$GT$519,D$10)</f>
        <v>78600</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1870</v>
      </c>
      <c r="D63" s="85">
        <f>SUMIFS(INDEX(Diabetes_Full[#All],,MATCH(D$9,Diabetes_Full[#Headers],0)),Data!$B$1:$B$519,$A63,Data!$GT$1:$GT$519,D$10)</f>
        <v>1908</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 si="195">IF(C62,C63/C62,NA())</f>
        <v>2.384261325241295E-2</v>
      </c>
      <c r="D64" s="96">
        <f t="shared" ref="D64" si="196">IF(D62,D63/D62,NA())</f>
        <v>2.4274809160305343E-2</v>
      </c>
      <c r="E64" s="96" t="e">
        <f t="shared" ref="E64" si="197">IF(E62,E63/E62,NA())</f>
        <v>#N/A</v>
      </c>
      <c r="F64" s="96" t="e">
        <f t="shared" ref="F64" si="198">IF(F62,F63/F62,NA())</f>
        <v>#N/A</v>
      </c>
      <c r="G64" s="96" t="e">
        <f t="shared" ref="G64" si="199">IF(G62,G63/G62,NA())</f>
        <v>#N/A</v>
      </c>
      <c r="H64" s="96" t="e">
        <f t="shared" ref="H64" si="200">IF(H62,H63/H62,NA())</f>
        <v>#N/A</v>
      </c>
      <c r="I64" s="96" t="e">
        <f t="shared" ref="I64" si="201">IF(I62,I63/I62,NA())</f>
        <v>#N/A</v>
      </c>
      <c r="J64" s="96" t="e">
        <f t="shared" ref="J64" si="202">IF(J62,J63/J62,NA())</f>
        <v>#N/A</v>
      </c>
      <c r="K64" s="96" t="e">
        <f t="shared" ref="K64" si="203">IF(K62,K63/K62,NA())</f>
        <v>#N/A</v>
      </c>
      <c r="L64" s="96" t="e">
        <f t="shared" ref="L64" si="204">IF(L62,L63/L62,NA())</f>
        <v>#N/A</v>
      </c>
      <c r="M64" s="96" t="e">
        <f t="shared" ref="M64" si="205">IF(M62,M63/M62,NA())</f>
        <v>#N/A</v>
      </c>
      <c r="N64" s="96" t="e">
        <f t="shared" ref="N64" si="206">IF(N62,N63/N62,NA())</f>
        <v>#N/A</v>
      </c>
    </row>
    <row r="65" spans="1:14" x14ac:dyDescent="0.3">
      <c r="A65" s="104" t="s">
        <v>225</v>
      </c>
      <c r="B65" s="88" t="s">
        <v>316</v>
      </c>
      <c r="C65" s="85">
        <f>SUMIFS(INDEX(Diabetes_Full[#All],,MATCH(C$8,Diabetes_Full[#Headers],0)),Data!$B$1:$B$519,$A65,Data!$GT$1:$GT$519,C$10)</f>
        <v>36246</v>
      </c>
      <c r="D65" s="85">
        <f>SUMIFS(INDEX(Diabetes_Full[#All],,MATCH(D$8,Diabetes_Full[#Headers],0)),Data!$B$1:$B$519,$A65,Data!$GT$1:$GT$519,D$10)</f>
        <v>36296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314</v>
      </c>
      <c r="D66" s="85">
        <f>SUMIFS(INDEX(Diabetes_Full[#All],,MATCH(D$9,Diabetes_Full[#Headers],0)),Data!$B$1:$B$519,$A66,Data!$GT$1:$GT$519,D$10)</f>
        <v>322</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 si="207">IF(C65,C66/C65,NA())</f>
        <v>8.6630248855046072E-3</v>
      </c>
      <c r="D67" s="96">
        <f t="shared" ref="D67" si="208">IF(D65,D66/D65,NA())</f>
        <v>8.8715009918448311E-3</v>
      </c>
      <c r="E67" s="96" t="e">
        <f t="shared" ref="E67" si="209">IF(E65,E66/E65,NA())</f>
        <v>#N/A</v>
      </c>
      <c r="F67" s="96" t="e">
        <f t="shared" ref="F67" si="210">IF(F65,F66/F65,NA())</f>
        <v>#N/A</v>
      </c>
      <c r="G67" s="96" t="e">
        <f t="shared" ref="G67" si="211">IF(G65,G66/G65,NA())</f>
        <v>#N/A</v>
      </c>
      <c r="H67" s="96" t="e">
        <f t="shared" ref="H67" si="212">IF(H65,H66/H65,NA())</f>
        <v>#N/A</v>
      </c>
      <c r="I67" s="96" t="e">
        <f t="shared" ref="I67" si="213">IF(I65,I66/I65,NA())</f>
        <v>#N/A</v>
      </c>
      <c r="J67" s="96" t="e">
        <f t="shared" ref="J67" si="214">IF(J65,J66/J65,NA())</f>
        <v>#N/A</v>
      </c>
      <c r="K67" s="96" t="e">
        <f t="shared" ref="K67" si="215">IF(K65,K66/K65,NA())</f>
        <v>#N/A</v>
      </c>
      <c r="L67" s="96" t="e">
        <f t="shared" ref="L67" si="216">IF(L65,L66/L65,NA())</f>
        <v>#N/A</v>
      </c>
      <c r="M67" s="96" t="e">
        <f t="shared" ref="M67" si="217">IF(M65,M66/M65,NA())</f>
        <v>#N/A</v>
      </c>
      <c r="N67" s="96" t="e">
        <f t="shared" ref="N67" si="218">IF(N65,N66/N65,NA())</f>
        <v>#N/A</v>
      </c>
    </row>
    <row r="68" spans="1:14" x14ac:dyDescent="0.3">
      <c r="A68" s="104" t="s">
        <v>134</v>
      </c>
      <c r="B68" s="88" t="s">
        <v>316</v>
      </c>
      <c r="C68" s="85">
        <f>SUMIFS(INDEX(Diabetes_Full[#All],,MATCH(C$8,Diabetes_Full[#Headers],0)),Data!$B$1:$B$519,$A68,Data!$GT$1:$GT$519,C$10)</f>
        <v>37428</v>
      </c>
      <c r="D68" s="85">
        <f>SUMIFS(INDEX(Diabetes_Full[#All],,MATCH(D$8,Diabetes_Full[#Headers],0)),Data!$B$1:$B$519,$A68,Data!$GT$1:$GT$519,D$10)</f>
        <v>37206</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169</v>
      </c>
      <c r="D69" s="85">
        <f>SUMIFS(INDEX(Diabetes_Full[#All],,MATCH(D$9,Diabetes_Full[#Headers],0)),Data!$B$1:$B$519,$A69,Data!$GT$1:$GT$519,D$10)</f>
        <v>173</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 si="219">IF(C68,C69/C68,NA())</f>
        <v>4.51533611200171E-3</v>
      </c>
      <c r="D70" s="96">
        <f t="shared" ref="D70" si="220">IF(D68,D69/D68,NA())</f>
        <v>4.6497876686555934E-3</v>
      </c>
      <c r="E70" s="96" t="e">
        <f t="shared" ref="E70" si="221">IF(E68,E69/E68,NA())</f>
        <v>#N/A</v>
      </c>
      <c r="F70" s="96" t="e">
        <f t="shared" ref="F70" si="222">IF(F68,F69/F68,NA())</f>
        <v>#N/A</v>
      </c>
      <c r="G70" s="96" t="e">
        <f t="shared" ref="G70" si="223">IF(G68,G69/G68,NA())</f>
        <v>#N/A</v>
      </c>
      <c r="H70" s="96" t="e">
        <f t="shared" ref="H70" si="224">IF(H68,H69/H68,NA())</f>
        <v>#N/A</v>
      </c>
      <c r="I70" s="96" t="e">
        <f t="shared" ref="I70" si="225">IF(I68,I69/I68,NA())</f>
        <v>#N/A</v>
      </c>
      <c r="J70" s="96" t="e">
        <f t="shared" ref="J70" si="226">IF(J68,J69/J68,NA())</f>
        <v>#N/A</v>
      </c>
      <c r="K70" s="96" t="e">
        <f t="shared" ref="K70" si="227">IF(K68,K69/K68,NA())</f>
        <v>#N/A</v>
      </c>
      <c r="L70" s="96" t="e">
        <f t="shared" ref="L70" si="228">IF(L68,L69/L68,NA())</f>
        <v>#N/A</v>
      </c>
      <c r="M70" s="96" t="e">
        <f t="shared" ref="M70" si="229">IF(M68,M69/M68,NA())</f>
        <v>#N/A</v>
      </c>
      <c r="N70" s="96" t="e">
        <f t="shared" ref="N70" si="230">IF(N68,N69/N68,NA())</f>
        <v>#N/A</v>
      </c>
    </row>
    <row r="71" spans="1:14" x14ac:dyDescent="0.3">
      <c r="A71" s="105" t="s">
        <v>137</v>
      </c>
      <c r="B71" s="88" t="s">
        <v>316</v>
      </c>
      <c r="C71" s="85">
        <f>SUMIFS(INDEX(Diabetes_Full[#All],,MATCH(C$8,Diabetes_Full[#Headers],0)),Data!$B$1:$B$519,$A71,Data!$GT$1:$GT$519,C$10)</f>
        <v>46156</v>
      </c>
      <c r="D71" s="85">
        <f>SUMIFS(INDEX(Diabetes_Full[#All],,MATCH(D$8,Diabetes_Full[#Headers],0)),Data!$B$1:$B$519,$A71,Data!$GT$1:$GT$519,D$10)</f>
        <v>46250</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713</v>
      </c>
      <c r="D72" s="85">
        <f>SUMIFS(INDEX(Diabetes_Full[#All],,MATCH(D$9,Diabetes_Full[#Headers],0)),Data!$B$1:$B$519,$A72,Data!$GT$1:$GT$519,D$10)</f>
        <v>736</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 si="231">IF(C71,C72/C71,NA())</f>
        <v>1.5447612444752578E-2</v>
      </c>
      <c r="D73" s="96">
        <f t="shared" ref="D73" si="232">IF(D71,D72/D71,NA())</f>
        <v>1.5913513513513514E-2</v>
      </c>
      <c r="E73" s="96" t="e">
        <f t="shared" ref="E73" si="233">IF(E71,E72/E71,NA())</f>
        <v>#N/A</v>
      </c>
      <c r="F73" s="96" t="e">
        <f t="shared" ref="F73" si="234">IF(F71,F72/F71,NA())</f>
        <v>#N/A</v>
      </c>
      <c r="G73" s="96" t="e">
        <f t="shared" ref="G73" si="235">IF(G71,G72/G71,NA())</f>
        <v>#N/A</v>
      </c>
      <c r="H73" s="96" t="e">
        <f t="shared" ref="H73" si="236">IF(H71,H72/H71,NA())</f>
        <v>#N/A</v>
      </c>
      <c r="I73" s="96" t="e">
        <f t="shared" ref="I73" si="237">IF(I71,I72/I71,NA())</f>
        <v>#N/A</v>
      </c>
      <c r="J73" s="96" t="e">
        <f t="shared" ref="J73" si="238">IF(J71,J72/J71,NA())</f>
        <v>#N/A</v>
      </c>
      <c r="K73" s="96" t="e">
        <f t="shared" ref="K73" si="239">IF(K71,K72/K71,NA())</f>
        <v>#N/A</v>
      </c>
      <c r="L73" s="96" t="e">
        <f t="shared" ref="L73" si="240">IF(L71,L72/L71,NA())</f>
        <v>#N/A</v>
      </c>
      <c r="M73" s="96" t="e">
        <f t="shared" ref="M73" si="241">IF(M71,M72/M71,NA())</f>
        <v>#N/A</v>
      </c>
      <c r="N73" s="96" t="e">
        <f t="shared" ref="N73" si="242">IF(N71,N72/N71,NA())</f>
        <v>#N/A</v>
      </c>
    </row>
    <row r="74" spans="1:14" x14ac:dyDescent="0.3">
      <c r="A74" s="104" t="s">
        <v>164</v>
      </c>
      <c r="B74" s="88" t="s">
        <v>316</v>
      </c>
      <c r="C74" s="85">
        <f>SUMIFS(INDEX(Diabetes_Full[#All],,MATCH(C$8,Diabetes_Full[#Headers],0)),Data!$B$1:$B$519,$A74,Data!$GT$1:$GT$519,C$10)</f>
        <v>41072</v>
      </c>
      <c r="D74" s="85">
        <f>SUMIFS(INDEX(Diabetes_Full[#All],,MATCH(D$8,Diabetes_Full[#Headers],0)),Data!$B$1:$B$519,$A74,Data!$GT$1:$GT$519,D$10)</f>
        <v>41405</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265</v>
      </c>
      <c r="D75" s="85">
        <f>SUMIFS(INDEX(Diabetes_Full[#All],,MATCH(D$9,Diabetes_Full[#Headers],0)),Data!$B$1:$B$519,$A75,Data!$GT$1:$GT$519,D$10)</f>
        <v>276</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 si="243">IF(C74,C75/C74,NA())</f>
        <v>6.4520841449162442E-3</v>
      </c>
      <c r="D76" s="96">
        <f t="shared" ref="D76" si="244">IF(D74,D75/D74,NA())</f>
        <v>6.6658616109165555E-3</v>
      </c>
      <c r="E76" s="96" t="e">
        <f t="shared" ref="E76" si="245">IF(E74,E75/E74,NA())</f>
        <v>#N/A</v>
      </c>
      <c r="F76" s="96" t="e">
        <f t="shared" ref="F76" si="246">IF(F74,F75/F74,NA())</f>
        <v>#N/A</v>
      </c>
      <c r="G76" s="96" t="e">
        <f t="shared" ref="G76" si="247">IF(G74,G75/G74,NA())</f>
        <v>#N/A</v>
      </c>
      <c r="H76" s="96" t="e">
        <f t="shared" ref="H76" si="248">IF(H74,H75/H74,NA())</f>
        <v>#N/A</v>
      </c>
      <c r="I76" s="96" t="e">
        <f t="shared" ref="I76" si="249">IF(I74,I75/I74,NA())</f>
        <v>#N/A</v>
      </c>
      <c r="J76" s="96" t="e">
        <f t="shared" ref="J76" si="250">IF(J74,J75/J74,NA())</f>
        <v>#N/A</v>
      </c>
      <c r="K76" s="96" t="e">
        <f t="shared" ref="K76" si="251">IF(K74,K75/K74,NA())</f>
        <v>#N/A</v>
      </c>
      <c r="L76" s="96" t="e">
        <f t="shared" ref="L76" si="252">IF(L74,L75/L74,NA())</f>
        <v>#N/A</v>
      </c>
      <c r="M76" s="96" t="e">
        <f t="shared" ref="M76" si="253">IF(M74,M75/M74,NA())</f>
        <v>#N/A</v>
      </c>
      <c r="N76" s="96" t="e">
        <f t="shared" ref="N76" si="254">IF(N74,N75/N74,NA())</f>
        <v>#N/A</v>
      </c>
    </row>
    <row r="77" spans="1:14" x14ac:dyDescent="0.3">
      <c r="A77" s="104" t="s">
        <v>167</v>
      </c>
      <c r="B77" s="88" t="s">
        <v>316</v>
      </c>
      <c r="C77" s="85">
        <f>SUMIFS(INDEX(Diabetes_Full[#All],,MATCH(C$8,Diabetes_Full[#Headers],0)),Data!$B$1:$B$519,$A77,Data!$GT$1:$GT$519,C$10)</f>
        <v>21639</v>
      </c>
      <c r="D77" s="85">
        <f>SUMIFS(INDEX(Diabetes_Full[#All],,MATCH(D$8,Diabetes_Full[#Headers],0)),Data!$B$1:$B$519,$A77,Data!$GT$1:$GT$519,D$10)</f>
        <v>21676</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369</v>
      </c>
      <c r="D78" s="85">
        <f>SUMIFS(INDEX(Diabetes_Full[#All],,MATCH(D$9,Diabetes_Full[#Headers],0)),Data!$B$1:$B$519,$A78,Data!$GT$1:$GT$519,D$10)</f>
        <v>352</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 si="255">IF(C77,C78/C77,NA())</f>
        <v>1.7052544017745738E-2</v>
      </c>
      <c r="D79" s="96">
        <f t="shared" ref="D79" si="256">IF(D77,D78/D77,NA())</f>
        <v>1.6239158516331426E-2</v>
      </c>
      <c r="E79" s="96" t="e">
        <f t="shared" ref="E79" si="257">IF(E77,E78/E77,NA())</f>
        <v>#N/A</v>
      </c>
      <c r="F79" s="96" t="e">
        <f t="shared" ref="F79" si="258">IF(F77,F78/F77,NA())</f>
        <v>#N/A</v>
      </c>
      <c r="G79" s="96" t="e">
        <f t="shared" ref="G79" si="259">IF(G77,G78/G77,NA())</f>
        <v>#N/A</v>
      </c>
      <c r="H79" s="96" t="e">
        <f t="shared" ref="H79" si="260">IF(H77,H78/H77,NA())</f>
        <v>#N/A</v>
      </c>
      <c r="I79" s="96" t="e">
        <f t="shared" ref="I79" si="261">IF(I77,I78/I77,NA())</f>
        <v>#N/A</v>
      </c>
      <c r="J79" s="96" t="e">
        <f t="shared" ref="J79" si="262">IF(J77,J78/J77,NA())</f>
        <v>#N/A</v>
      </c>
      <c r="K79" s="96" t="e">
        <f t="shared" ref="K79" si="263">IF(K77,K78/K77,NA())</f>
        <v>#N/A</v>
      </c>
      <c r="L79" s="96" t="e">
        <f t="shared" ref="L79" si="264">IF(L77,L78/L77,NA())</f>
        <v>#N/A</v>
      </c>
      <c r="M79" s="96" t="e">
        <f t="shared" ref="M79" si="265">IF(M77,M78/M77,NA())</f>
        <v>#N/A</v>
      </c>
      <c r="N79" s="96" t="e">
        <f t="shared" ref="N79" si="266">IF(N77,N78/N77,NA())</f>
        <v>#N/A</v>
      </c>
    </row>
    <row r="80" spans="1:14" x14ac:dyDescent="0.3">
      <c r="A80" s="104" t="s">
        <v>241</v>
      </c>
      <c r="B80" s="88" t="s">
        <v>316</v>
      </c>
      <c r="C80" s="85">
        <f>SUMIFS(INDEX(Diabetes_Full[#All],,MATCH(C$8,Diabetes_Full[#Headers],0)),Data!$B$1:$B$519,$A80,Data!$GT$1:$GT$519,C$10)</f>
        <v>30979</v>
      </c>
      <c r="D80" s="85">
        <f>SUMIFS(INDEX(Diabetes_Full[#All],,MATCH(D$8,Diabetes_Full[#Headers],0)),Data!$B$1:$B$519,$A80,Data!$GT$1:$GT$519,D$10)</f>
        <v>30949</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599</v>
      </c>
      <c r="D81" s="85">
        <f>SUMIFS(INDEX(Diabetes_Full[#All],,MATCH(D$9,Diabetes_Full[#Headers],0)),Data!$B$1:$B$519,$A81,Data!$GT$1:$GT$519,D$10)</f>
        <v>584</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 si="267">IF(C80,C81/C80,NA())</f>
        <v>1.9335679008360501E-2</v>
      </c>
      <c r="D82" s="96">
        <f t="shared" ref="D82" si="268">IF(D80,D81/D80,NA())</f>
        <v>1.8869753465378527E-2</v>
      </c>
      <c r="E82" s="96" t="e">
        <f t="shared" ref="E82" si="269">IF(E80,E81/E80,NA())</f>
        <v>#N/A</v>
      </c>
      <c r="F82" s="96" t="e">
        <f t="shared" ref="F82" si="270">IF(F80,F81/F80,NA())</f>
        <v>#N/A</v>
      </c>
      <c r="G82" s="96" t="e">
        <f t="shared" ref="G82" si="271">IF(G80,G81/G80,NA())</f>
        <v>#N/A</v>
      </c>
      <c r="H82" s="96" t="e">
        <f t="shared" ref="H82" si="272">IF(H80,H81/H80,NA())</f>
        <v>#N/A</v>
      </c>
      <c r="I82" s="96" t="e">
        <f t="shared" ref="I82" si="273">IF(I80,I81/I80,NA())</f>
        <v>#N/A</v>
      </c>
      <c r="J82" s="96" t="e">
        <f t="shared" ref="J82" si="274">IF(J80,J81/J80,NA())</f>
        <v>#N/A</v>
      </c>
      <c r="K82" s="96" t="e">
        <f t="shared" ref="K82" si="275">IF(K80,K81/K80,NA())</f>
        <v>#N/A</v>
      </c>
      <c r="L82" s="96" t="e">
        <f t="shared" ref="L82" si="276">IF(L80,L81/L80,NA())</f>
        <v>#N/A</v>
      </c>
      <c r="M82" s="96" t="e">
        <f t="shared" ref="M82" si="277">IF(M80,M81/M80,NA())</f>
        <v>#N/A</v>
      </c>
      <c r="N82" s="96" t="e">
        <f t="shared" ref="N82" si="278">IF(N80,N81/N80,NA())</f>
        <v>#N/A</v>
      </c>
    </row>
    <row r="83" spans="1:14" x14ac:dyDescent="0.3">
      <c r="A83" s="104" t="s">
        <v>221</v>
      </c>
      <c r="B83" s="88" t="s">
        <v>316</v>
      </c>
      <c r="C83" s="85">
        <f>SUMIFS(INDEX(Diabetes_Full[#All],,MATCH(C$8,Diabetes_Full[#Headers],0)),Data!$B$1:$B$519,$A83,Data!$GT$1:$GT$519,C$10)</f>
        <v>23776</v>
      </c>
      <c r="D83" s="85">
        <f>SUMIFS(INDEX(Diabetes_Full[#All],,MATCH(D$8,Diabetes_Full[#Headers],0)),Data!$B$1:$B$519,$A83,Data!$GT$1:$GT$519,D$10)</f>
        <v>23802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240</v>
      </c>
      <c r="D84" s="85">
        <f>SUMIFS(INDEX(Diabetes_Full[#All],,MATCH(D$9,Diabetes_Full[#Headers],0)),Data!$B$1:$B$519,$A84,Data!$GT$1:$GT$519,D$10)</f>
        <v>239</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 si="279">IF(C83,C84/C83,NA())</f>
        <v>1.0094212651413189E-2</v>
      </c>
      <c r="D85" s="96">
        <f t="shared" ref="D85" si="280">IF(D83,D84/D83,NA())</f>
        <v>1.0041173010671372E-2</v>
      </c>
      <c r="E85" s="96" t="e">
        <f t="shared" ref="E85" si="281">IF(E83,E84/E83,NA())</f>
        <v>#N/A</v>
      </c>
      <c r="F85" s="96" t="e">
        <f t="shared" ref="F85" si="282">IF(F83,F84/F83,NA())</f>
        <v>#N/A</v>
      </c>
      <c r="G85" s="96" t="e">
        <f t="shared" ref="G85" si="283">IF(G83,G84/G83,NA())</f>
        <v>#N/A</v>
      </c>
      <c r="H85" s="96" t="e">
        <f t="shared" ref="H85" si="284">IF(H83,H84/H83,NA())</f>
        <v>#N/A</v>
      </c>
      <c r="I85" s="96" t="e">
        <f t="shared" ref="I85" si="285">IF(I83,I84/I83,NA())</f>
        <v>#N/A</v>
      </c>
      <c r="J85" s="96" t="e">
        <f t="shared" ref="J85" si="286">IF(J83,J84/J83,NA())</f>
        <v>#N/A</v>
      </c>
      <c r="K85" s="96" t="e">
        <f t="shared" ref="K85" si="287">IF(K83,K84/K83,NA())</f>
        <v>#N/A</v>
      </c>
      <c r="L85" s="96" t="e">
        <f t="shared" ref="L85" si="288">IF(L83,L84/L83,NA())</f>
        <v>#N/A</v>
      </c>
      <c r="M85" s="96" t="e">
        <f t="shared" ref="M85" si="289">IF(M83,M84/M83,NA())</f>
        <v>#N/A</v>
      </c>
      <c r="N85" s="96" t="e">
        <f t="shared" ref="N85" si="290">IF(N83,N84/N83,NA())</f>
        <v>#N/A</v>
      </c>
    </row>
    <row r="86" spans="1:14" x14ac:dyDescent="0.3">
      <c r="A86" s="105" t="s">
        <v>175</v>
      </c>
      <c r="B86" s="88" t="s">
        <v>316</v>
      </c>
      <c r="C86" s="85">
        <f>SUMIFS(INDEX(Diabetes_Full[#All],,MATCH(C$8,Diabetes_Full[#Headers],0)),Data!$B$1:$B$519,$A86,Data!$GT$1:$GT$519,C$10)</f>
        <v>61994</v>
      </c>
      <c r="D86" s="85">
        <f>SUMIFS(INDEX(Diabetes_Full[#All],,MATCH(D$8,Diabetes_Full[#Headers],0)),Data!$B$1:$B$519,$A86,Data!$GT$1:$GT$519,D$10)</f>
        <v>52564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329</v>
      </c>
      <c r="D87" s="85">
        <f>SUMIFS(INDEX(Diabetes_Full[#All],,MATCH(D$9,Diabetes_Full[#Headers],0)),Data!$B$1:$B$519,$A87,Data!$GT$1:$GT$519,D$10)</f>
        <v>294</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 si="291">IF(C86,C87/C86,NA())</f>
        <v>5.3069651901796952E-3</v>
      </c>
      <c r="D88" s="96">
        <f t="shared" ref="D88" si="292">IF(D86,D87/D86,NA())</f>
        <v>5.5931816452324786E-3</v>
      </c>
      <c r="E88" s="96" t="e">
        <f t="shared" ref="E88" si="293">IF(E86,E87/E86,NA())</f>
        <v>#N/A</v>
      </c>
      <c r="F88" s="96" t="e">
        <f t="shared" ref="F88" si="294">IF(F86,F87/F86,NA())</f>
        <v>#N/A</v>
      </c>
      <c r="G88" s="96" t="e">
        <f t="shared" ref="G88" si="295">IF(G86,G87/G86,NA())</f>
        <v>#N/A</v>
      </c>
      <c r="H88" s="96" t="e">
        <f t="shared" ref="H88" si="296">IF(H86,H87/H86,NA())</f>
        <v>#N/A</v>
      </c>
      <c r="I88" s="96" t="e">
        <f t="shared" ref="I88" si="297">IF(I86,I87/I86,NA())</f>
        <v>#N/A</v>
      </c>
      <c r="J88" s="96" t="e">
        <f t="shared" ref="J88" si="298">IF(J86,J87/J86,NA())</f>
        <v>#N/A</v>
      </c>
      <c r="K88" s="96" t="e">
        <f t="shared" ref="K88" si="299">IF(K86,K87/K86,NA())</f>
        <v>#N/A</v>
      </c>
      <c r="L88" s="96" t="e">
        <f t="shared" ref="L88" si="300">IF(L86,L87/L86,NA())</f>
        <v>#N/A</v>
      </c>
      <c r="M88" s="96" t="e">
        <f t="shared" ref="M88" si="301">IF(M86,M87/M86,NA())</f>
        <v>#N/A</v>
      </c>
      <c r="N88" s="96" t="e">
        <f t="shared" ref="N88" si="302">IF(N86,N87/N86,NA())</f>
        <v>#N/A</v>
      </c>
    </row>
    <row r="89" spans="1:14" x14ac:dyDescent="0.3">
      <c r="A89" s="105" t="s">
        <v>244</v>
      </c>
      <c r="B89" s="88" t="s">
        <v>316</v>
      </c>
      <c r="C89" s="85">
        <f>SUMIFS(INDEX(Diabetes_Full[#All],,MATCH(C$8,Diabetes_Full[#Headers],0)),Data!$B$1:$B$519,$A89,Data!$GT$1:$GT$519,C$10)</f>
        <v>28928</v>
      </c>
      <c r="D89" s="85">
        <f>SUMIFS(INDEX(Diabetes_Full[#All],,MATCH(D$8,Diabetes_Full[#Headers],0)),Data!$B$1:$B$519,$A89,Data!$GT$1:$GT$519,D$10)</f>
        <v>28974</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225</v>
      </c>
      <c r="D90" s="85">
        <f>SUMIFS(INDEX(Diabetes_Full[#All],,MATCH(D$9,Diabetes_Full[#Headers],0)),Data!$B$1:$B$519,$A90,Data!$GT$1:$GT$519,D$10)</f>
        <v>225</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 si="303">IF(C89,C90/C89,NA())</f>
        <v>7.7779314159292035E-3</v>
      </c>
      <c r="D91" s="96">
        <f t="shared" ref="D91" si="304">IF(D89,D90/D89,NA())</f>
        <v>7.7655829364257608E-3</v>
      </c>
      <c r="E91" s="96" t="e">
        <f t="shared" ref="E91" si="305">IF(E89,E90/E89,NA())</f>
        <v>#N/A</v>
      </c>
      <c r="F91" s="96" t="e">
        <f t="shared" ref="F91" si="306">IF(F89,F90/F89,NA())</f>
        <v>#N/A</v>
      </c>
      <c r="G91" s="96" t="e">
        <f t="shared" ref="G91" si="307">IF(G89,G90/G89,NA())</f>
        <v>#N/A</v>
      </c>
      <c r="H91" s="96" t="e">
        <f t="shared" ref="H91" si="308">IF(H89,H90/H89,NA())</f>
        <v>#N/A</v>
      </c>
      <c r="I91" s="96" t="e">
        <f t="shared" ref="I91" si="309">IF(I89,I90/I89,NA())</f>
        <v>#N/A</v>
      </c>
      <c r="J91" s="96" t="e">
        <f t="shared" ref="J91" si="310">IF(J89,J90/J89,NA())</f>
        <v>#N/A</v>
      </c>
      <c r="K91" s="96" t="e">
        <f t="shared" ref="K91" si="311">IF(K89,K90/K89,NA())</f>
        <v>#N/A</v>
      </c>
      <c r="L91" s="96" t="e">
        <f t="shared" ref="L91" si="312">IF(L89,L90/L89,NA())</f>
        <v>#N/A</v>
      </c>
      <c r="M91" s="96" t="e">
        <f t="shared" ref="M91" si="313">IF(M89,M90/M89,NA())</f>
        <v>#N/A</v>
      </c>
      <c r="N91" s="96" t="e">
        <f t="shared" ref="N91" si="314">IF(N89,N90/N89,NA())</f>
        <v>#N/A</v>
      </c>
    </row>
    <row r="92" spans="1:14" x14ac:dyDescent="0.3">
      <c r="A92" s="104" t="s">
        <v>246</v>
      </c>
      <c r="B92" s="88" t="s">
        <v>316</v>
      </c>
      <c r="C92" s="85">
        <f>SUMIFS(INDEX(Diabetes_Full[#All],,MATCH(C$8,Diabetes_Full[#Headers],0)),Data!$B$1:$B$519,$A92,Data!$GT$1:$GT$519,C$10)</f>
        <v>31777</v>
      </c>
      <c r="D92" s="85">
        <f>SUMIFS(INDEX(Diabetes_Full[#All],,MATCH(D$8,Diabetes_Full[#Headers],0)),Data!$B$1:$B$519,$A92,Data!$GT$1:$GT$519,D$10)</f>
        <v>31869</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709</v>
      </c>
      <c r="D93" s="85">
        <f>SUMIFS(INDEX(Diabetes_Full[#All],,MATCH(D$9,Diabetes_Full[#Headers],0)),Data!$B$1:$B$519,$A93,Data!$GT$1:$GT$519,D$10)</f>
        <v>705</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 si="315">IF(C92,C93/C92,NA())</f>
        <v>2.231173490260251E-2</v>
      </c>
      <c r="D94" s="96">
        <f t="shared" ref="D94" si="316">IF(D92,D93/D92,NA())</f>
        <v>2.2121811164454486E-2</v>
      </c>
      <c r="E94" s="96" t="e">
        <f t="shared" ref="E94" si="317">IF(E92,E93/E92,NA())</f>
        <v>#N/A</v>
      </c>
      <c r="F94" s="96" t="e">
        <f t="shared" ref="F94" si="318">IF(F92,F93/F92,NA())</f>
        <v>#N/A</v>
      </c>
      <c r="G94" s="96" t="e">
        <f t="shared" ref="G94" si="319">IF(G92,G93/G92,NA())</f>
        <v>#N/A</v>
      </c>
      <c r="H94" s="96" t="e">
        <f t="shared" ref="H94" si="320">IF(H92,H93/H92,NA())</f>
        <v>#N/A</v>
      </c>
      <c r="I94" s="96" t="e">
        <f t="shared" ref="I94" si="321">IF(I92,I93/I92,NA())</f>
        <v>#N/A</v>
      </c>
      <c r="J94" s="96" t="e">
        <f t="shared" ref="J94" si="322">IF(J92,J93/J92,NA())</f>
        <v>#N/A</v>
      </c>
      <c r="K94" s="96" t="e">
        <f t="shared" ref="K94" si="323">IF(K92,K93/K92,NA())</f>
        <v>#N/A</v>
      </c>
      <c r="L94" s="96" t="e">
        <f t="shared" ref="L94" si="324">IF(L92,L93/L92,NA())</f>
        <v>#N/A</v>
      </c>
      <c r="M94" s="96" t="e">
        <f t="shared" ref="M94" si="325">IF(M92,M93/M92,NA())</f>
        <v>#N/A</v>
      </c>
      <c r="N94" s="96" t="e">
        <f t="shared" ref="N94" si="326">IF(N92,N93/N92,NA())</f>
        <v>#N/A</v>
      </c>
    </row>
    <row r="95" spans="1:14" x14ac:dyDescent="0.3">
      <c r="A95" s="104" t="s">
        <v>245</v>
      </c>
      <c r="B95" s="88" t="s">
        <v>316</v>
      </c>
      <c r="C95" s="85">
        <f>SUMIFS(INDEX(Diabetes_Full[#All],,MATCH(C$8,Diabetes_Full[#Headers],0)),Data!$B$1:$B$519,$A95,Data!$GT$1:$GT$519,C$10)</f>
        <v>33370</v>
      </c>
      <c r="D95" s="85">
        <f>SUMIFS(INDEX(Diabetes_Full[#All],,MATCH(D$8,Diabetes_Full[#Headers],0)),Data!$B$1:$B$519,$A95,Data!$GT$1:$GT$519,D$10)</f>
        <v>33444</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262</v>
      </c>
      <c r="D96" s="85">
        <f>SUMIFS(INDEX(Diabetes_Full[#All],,MATCH(D$9,Diabetes_Full[#Headers],0)),Data!$B$1:$B$519,$A96,Data!$GT$1:$GT$519,D$10)</f>
        <v>272</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 si="327">IF(C95,C96/C95,NA())</f>
        <v>7.8513635001498348E-3</v>
      </c>
      <c r="D97" s="96">
        <f t="shared" ref="D97" si="328">IF(D95,D96/D95,NA())</f>
        <v>8.1329984451620624E-3</v>
      </c>
      <c r="E97" s="96" t="e">
        <f t="shared" ref="E97" si="329">IF(E95,E96/E95,NA())</f>
        <v>#N/A</v>
      </c>
      <c r="F97" s="96" t="e">
        <f t="shared" ref="F97" si="330">IF(F95,F96/F95,NA())</f>
        <v>#N/A</v>
      </c>
      <c r="G97" s="96" t="e">
        <f t="shared" ref="G97" si="331">IF(G95,G96/G95,NA())</f>
        <v>#N/A</v>
      </c>
      <c r="H97" s="96" t="e">
        <f t="shared" ref="H97" si="332">IF(H95,H96/H95,NA())</f>
        <v>#N/A</v>
      </c>
      <c r="I97" s="96" t="e">
        <f t="shared" ref="I97" si="333">IF(I95,I96/I95,NA())</f>
        <v>#N/A</v>
      </c>
      <c r="J97" s="96" t="e">
        <f t="shared" ref="J97" si="334">IF(J95,J96/J95,NA())</f>
        <v>#N/A</v>
      </c>
      <c r="K97" s="96" t="e">
        <f t="shared" ref="K97" si="335">IF(K95,K96/K95,NA())</f>
        <v>#N/A</v>
      </c>
      <c r="L97" s="96" t="e">
        <f t="shared" ref="L97" si="336">IF(L95,L96/L95,NA())</f>
        <v>#N/A</v>
      </c>
      <c r="M97" s="96" t="e">
        <f t="shared" ref="M97" si="337">IF(M95,M96/M95,NA())</f>
        <v>#N/A</v>
      </c>
      <c r="N97" s="96" t="e">
        <f t="shared" ref="N97" si="338">IF(N95,N96/N95,NA())</f>
        <v>#N/A</v>
      </c>
    </row>
    <row r="98" spans="1:14" x14ac:dyDescent="0.3">
      <c r="A98" s="105" t="s">
        <v>185</v>
      </c>
      <c r="B98" s="88" t="s">
        <v>316</v>
      </c>
      <c r="C98" s="85">
        <f>SUMIFS(INDEX(Diabetes_Full[#All],,MATCH(C$8,Diabetes_Full[#Headers],0)),Data!$B$1:$B$519,$A98,Data!$GT$1:$GT$519,C$10)</f>
        <v>34828</v>
      </c>
      <c r="D98" s="85">
        <f>SUMIFS(INDEX(Diabetes_Full[#All],,MATCH(D$8,Diabetes_Full[#Headers],0)),Data!$B$1:$B$519,$A98,Data!$GT$1:$GT$519,D$10)</f>
        <v>34892</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887</v>
      </c>
      <c r="D99" s="85">
        <f>SUMIFS(INDEX(Diabetes_Full[#All],,MATCH(D$9,Diabetes_Full[#Headers],0)),Data!$B$1:$B$519,$A99,Data!$GT$1:$GT$519,D$10)</f>
        <v>907</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 si="339">IF(C98,C99/C98,NA())</f>
        <v>2.5468014241414955E-2</v>
      </c>
      <c r="D100" s="96">
        <f t="shared" ref="D100" si="340">IF(D98,D99/D98,NA())</f>
        <v>2.5994497305972714E-2</v>
      </c>
      <c r="E100" s="96" t="e">
        <f t="shared" ref="E100" si="341">IF(E98,E99/E98,NA())</f>
        <v>#N/A</v>
      </c>
      <c r="F100" s="96" t="e">
        <f t="shared" ref="F100" si="342">IF(F98,F99/F98,NA())</f>
        <v>#N/A</v>
      </c>
      <c r="G100" s="96" t="e">
        <f t="shared" ref="G100" si="343">IF(G98,G99/G98,NA())</f>
        <v>#N/A</v>
      </c>
      <c r="H100" s="96" t="e">
        <f t="shared" ref="H100" si="344">IF(H98,H99/H98,NA())</f>
        <v>#N/A</v>
      </c>
      <c r="I100" s="96" t="e">
        <f t="shared" ref="I100" si="345">IF(I98,I99/I98,NA())</f>
        <v>#N/A</v>
      </c>
      <c r="J100" s="96" t="e">
        <f t="shared" ref="J100" si="346">IF(J98,J99/J98,NA())</f>
        <v>#N/A</v>
      </c>
      <c r="K100" s="96" t="e">
        <f t="shared" ref="K100" si="347">IF(K98,K99/K98,NA())</f>
        <v>#N/A</v>
      </c>
      <c r="L100" s="96" t="e">
        <f t="shared" ref="L100" si="348">IF(L98,L99/L98,NA())</f>
        <v>#N/A</v>
      </c>
      <c r="M100" s="96" t="e">
        <f t="shared" ref="M100" si="349">IF(M98,M99/M98,NA())</f>
        <v>#N/A</v>
      </c>
      <c r="N100" s="96" t="e">
        <f t="shared" ref="N100" si="350">IF(N98,N99/N98,NA())</f>
        <v>#N/A</v>
      </c>
    </row>
    <row r="101" spans="1:14" x14ac:dyDescent="0.3">
      <c r="A101" s="105" t="s">
        <v>248</v>
      </c>
      <c r="B101" s="88" t="s">
        <v>316</v>
      </c>
      <c r="C101" s="85">
        <f>SUMIFS(INDEX(Diabetes_Full[#All],,MATCH(C$8,Diabetes_Full[#Headers],0)),Data!$B$1:$B$519,$A101,Data!$GT$1:$GT$519,C$10)</f>
        <v>57150</v>
      </c>
      <c r="D101" s="85">
        <f>SUMIFS(INDEX(Diabetes_Full[#All],,MATCH(D$8,Diabetes_Full[#Headers],0)),Data!$B$1:$B$519,$A101,Data!$GT$1:$GT$519,D$10)</f>
        <v>57275</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896</v>
      </c>
      <c r="D102" s="85">
        <f>SUMIFS(INDEX(Diabetes_Full[#All],,MATCH(D$9,Diabetes_Full[#Headers],0)),Data!$B$1:$B$519,$A102,Data!$GT$1:$GT$519,D$10)</f>
        <v>914</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 si="351">IF(C101,C102/C101,NA())</f>
        <v>1.5678040244969379E-2</v>
      </c>
      <c r="D103" s="96">
        <f t="shared" ref="D103" si="352">IF(D101,D102/D101,NA())</f>
        <v>1.5958096900916631E-2</v>
      </c>
      <c r="E103" s="96" t="e">
        <f t="shared" ref="E103" si="353">IF(E101,E102/E101,NA())</f>
        <v>#N/A</v>
      </c>
      <c r="F103" s="96" t="e">
        <f t="shared" ref="F103" si="354">IF(F101,F102/F101,NA())</f>
        <v>#N/A</v>
      </c>
      <c r="G103" s="96" t="e">
        <f t="shared" ref="G103" si="355">IF(G101,G102/G101,NA())</f>
        <v>#N/A</v>
      </c>
      <c r="H103" s="96" t="e">
        <f t="shared" ref="H103" si="356">IF(H101,H102/H101,NA())</f>
        <v>#N/A</v>
      </c>
      <c r="I103" s="96" t="e">
        <f t="shared" ref="I103" si="357">IF(I101,I102/I101,NA())</f>
        <v>#N/A</v>
      </c>
      <c r="J103" s="96" t="e">
        <f t="shared" ref="J103" si="358">IF(J101,J102/J101,NA())</f>
        <v>#N/A</v>
      </c>
      <c r="K103" s="96" t="e">
        <f t="shared" ref="K103" si="359">IF(K101,K102/K101,NA())</f>
        <v>#N/A</v>
      </c>
      <c r="L103" s="96" t="e">
        <f t="shared" ref="L103" si="360">IF(L101,L102/L101,NA())</f>
        <v>#N/A</v>
      </c>
      <c r="M103" s="96" t="e">
        <f t="shared" ref="M103" si="361">IF(M101,M102/M101,NA())</f>
        <v>#N/A</v>
      </c>
      <c r="N103" s="96" t="e">
        <f t="shared" ref="N103" si="362">IF(N101,N102/N101,NA())</f>
        <v>#N/A</v>
      </c>
    </row>
    <row r="104" spans="1:14" x14ac:dyDescent="0.3">
      <c r="A104" s="104" t="s">
        <v>127</v>
      </c>
      <c r="B104" s="88" t="s">
        <v>316</v>
      </c>
      <c r="C104" s="85">
        <f>SUMIFS(INDEX(Diabetes_Full[#All],,MATCH(C$8,Diabetes_Full[#Headers],0)),Data!$B$1:$B$519,$A104,Data!$GT$1:$GT$519,C$10)</f>
        <v>34675</v>
      </c>
      <c r="D104" s="85">
        <f>SUMIFS(INDEX(Diabetes_Full[#All],,MATCH(D$8,Diabetes_Full[#Headers],0)),Data!$B$1:$B$519,$A104,Data!$GT$1:$GT$519,D$10)</f>
        <v>34923</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1140</v>
      </c>
      <c r="D105" s="85">
        <f>SUMIFS(INDEX(Diabetes_Full[#All],,MATCH(D$9,Diabetes_Full[#Headers],0)),Data!$B$1:$B$519,$A105,Data!$GT$1:$GT$519,D$10)</f>
        <v>1172</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 si="363">IF(C104,C105/C104,NA())</f>
        <v>3.287671232876712E-2</v>
      </c>
      <c r="D106" s="96">
        <f t="shared" ref="D106" si="364">IF(D104,D105/D104,NA())</f>
        <v>3.3559545285342038E-2</v>
      </c>
      <c r="E106" s="96" t="e">
        <f t="shared" ref="E106" si="365">IF(E104,E105/E104,NA())</f>
        <v>#N/A</v>
      </c>
      <c r="F106" s="96" t="e">
        <f t="shared" ref="F106" si="366">IF(F104,F105/F104,NA())</f>
        <v>#N/A</v>
      </c>
      <c r="G106" s="96" t="e">
        <f t="shared" ref="G106" si="367">IF(G104,G105/G104,NA())</f>
        <v>#N/A</v>
      </c>
      <c r="H106" s="96" t="e">
        <f t="shared" ref="H106" si="368">IF(H104,H105/H104,NA())</f>
        <v>#N/A</v>
      </c>
      <c r="I106" s="96" t="e">
        <f t="shared" ref="I106" si="369">IF(I104,I105/I104,NA())</f>
        <v>#N/A</v>
      </c>
      <c r="J106" s="96" t="e">
        <f t="shared" ref="J106" si="370">IF(J104,J105/J104,NA())</f>
        <v>#N/A</v>
      </c>
      <c r="K106" s="96" t="e">
        <f t="shared" ref="K106" si="371">IF(K104,K105/K104,NA())</f>
        <v>#N/A</v>
      </c>
      <c r="L106" s="96" t="e">
        <f t="shared" ref="L106" si="372">IF(L104,L105/L104,NA())</f>
        <v>#N/A</v>
      </c>
      <c r="M106" s="96" t="e">
        <f t="shared" ref="M106" si="373">IF(M104,M105/M104,NA())</f>
        <v>#N/A</v>
      </c>
      <c r="N106" s="96" t="e">
        <f t="shared" ref="N106" si="374">IF(N104,N105/N104,NA())</f>
        <v>#N/A</v>
      </c>
    </row>
    <row r="107" spans="1:14" x14ac:dyDescent="0.3">
      <c r="A107" s="105" t="s">
        <v>135</v>
      </c>
      <c r="B107" s="88" t="s">
        <v>316</v>
      </c>
      <c r="C107" s="85">
        <f>SUMIFS(INDEX(Diabetes_Full[#All],,MATCH(C$8,Diabetes_Full[#Headers],0)),Data!$B$1:$B$519,$A107,Data!$GT$1:$GT$519,C$10)</f>
        <v>24100</v>
      </c>
      <c r="D107" s="85">
        <f>SUMIFS(INDEX(Diabetes_Full[#All],,MATCH(D$8,Diabetes_Full[#Headers],0)),Data!$B$1:$B$519,$A107,Data!$GT$1:$GT$519,D$10)</f>
        <v>24177</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1082</v>
      </c>
      <c r="D108" s="85">
        <f>SUMIFS(INDEX(Diabetes_Full[#All],,MATCH(D$9,Diabetes_Full[#Headers],0)),Data!$B$1:$B$519,$A108,Data!$GT$1:$GT$519,D$10)</f>
        <v>1109</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 si="375">IF(C107,C108/C107,NA())</f>
        <v>4.4896265560165974E-2</v>
      </c>
      <c r="D109" s="96">
        <f t="shared" ref="D109" si="376">IF(D107,D108/D107,NA())</f>
        <v>4.5870041775240934E-2</v>
      </c>
      <c r="E109" s="96" t="e">
        <f t="shared" ref="E109" si="377">IF(E107,E108/E107,NA())</f>
        <v>#N/A</v>
      </c>
      <c r="F109" s="96" t="e">
        <f t="shared" ref="F109" si="378">IF(F107,F108/F107,NA())</f>
        <v>#N/A</v>
      </c>
      <c r="G109" s="96" t="e">
        <f t="shared" ref="G109" si="379">IF(G107,G108/G107,NA())</f>
        <v>#N/A</v>
      </c>
      <c r="H109" s="96" t="e">
        <f t="shared" ref="H109" si="380">IF(H107,H108/H107,NA())</f>
        <v>#N/A</v>
      </c>
      <c r="I109" s="96" t="e">
        <f t="shared" ref="I109" si="381">IF(I107,I108/I107,NA())</f>
        <v>#N/A</v>
      </c>
      <c r="J109" s="96" t="e">
        <f t="shared" ref="J109" si="382">IF(J107,J108/J107,NA())</f>
        <v>#N/A</v>
      </c>
      <c r="K109" s="96" t="e">
        <f t="shared" ref="K109" si="383">IF(K107,K108/K107,NA())</f>
        <v>#N/A</v>
      </c>
      <c r="L109" s="96" t="e">
        <f t="shared" ref="L109" si="384">IF(L107,L108/L107,NA())</f>
        <v>#N/A</v>
      </c>
      <c r="M109" s="96" t="e">
        <f t="shared" ref="M109" si="385">IF(M107,M108/M107,NA())</f>
        <v>#N/A</v>
      </c>
      <c r="N109" s="96" t="e">
        <f t="shared" ref="N109" si="386">IF(N107,N108/N107,NA())</f>
        <v>#N/A</v>
      </c>
    </row>
    <row r="110" spans="1:14" x14ac:dyDescent="0.3">
      <c r="A110" s="104" t="s">
        <v>240</v>
      </c>
      <c r="B110" s="88" t="s">
        <v>316</v>
      </c>
      <c r="C110" s="85">
        <f>SUMIFS(INDEX(Diabetes_Full[#All],,MATCH(C$8,Diabetes_Full[#Headers],0)),Data!$B$1:$B$519,$A110,Data!$GT$1:$GT$519,C$10)</f>
        <v>39693</v>
      </c>
      <c r="D110" s="85">
        <f>SUMIFS(INDEX(Diabetes_Full[#All],,MATCH(D$8,Diabetes_Full[#Headers],0)),Data!$B$1:$B$519,$A110,Data!$GT$1:$GT$519,D$10)</f>
        <v>39827</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474</v>
      </c>
      <c r="D111" s="85">
        <f>SUMIFS(INDEX(Diabetes_Full[#All],,MATCH(D$9,Diabetes_Full[#Headers],0)),Data!$B$1:$B$519,$A111,Data!$GT$1:$GT$519,D$10)</f>
        <v>484</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 si="387">IF(C110,C111/C110,NA())</f>
        <v>1.1941652180485225E-2</v>
      </c>
      <c r="D112" s="96">
        <f t="shared" ref="D112" si="388">IF(D110,D111/D110,NA())</f>
        <v>1.2152559821226806E-2</v>
      </c>
      <c r="E112" s="96" t="e">
        <f t="shared" ref="E112" si="389">IF(E110,E111/E110,NA())</f>
        <v>#N/A</v>
      </c>
      <c r="F112" s="96" t="e">
        <f t="shared" ref="F112" si="390">IF(F110,F111/F110,NA())</f>
        <v>#N/A</v>
      </c>
      <c r="G112" s="96" t="e">
        <f t="shared" ref="G112" si="391">IF(G110,G111/G110,NA())</f>
        <v>#N/A</v>
      </c>
      <c r="H112" s="96" t="e">
        <f t="shared" ref="H112" si="392">IF(H110,H111/H110,NA())</f>
        <v>#N/A</v>
      </c>
      <c r="I112" s="96" t="e">
        <f t="shared" ref="I112" si="393">IF(I110,I111/I110,NA())</f>
        <v>#N/A</v>
      </c>
      <c r="J112" s="96" t="e">
        <f t="shared" ref="J112" si="394">IF(J110,J111/J110,NA())</f>
        <v>#N/A</v>
      </c>
      <c r="K112" s="96" t="e">
        <f t="shared" ref="K112" si="395">IF(K110,K111/K110,NA())</f>
        <v>#N/A</v>
      </c>
      <c r="L112" s="96" t="e">
        <f t="shared" ref="L112" si="396">IF(L110,L111/L110,NA())</f>
        <v>#N/A</v>
      </c>
      <c r="M112" s="96" t="e">
        <f t="shared" ref="M112" si="397">IF(M110,M111/M110,NA())</f>
        <v>#N/A</v>
      </c>
      <c r="N112" s="96" t="e">
        <f t="shared" ref="N112" si="398">IF(N110,N111/N110,NA())</f>
        <v>#N/A</v>
      </c>
    </row>
    <row r="113" spans="1:14" x14ac:dyDescent="0.3">
      <c r="A113" s="104" t="s">
        <v>249</v>
      </c>
      <c r="B113" s="88" t="s">
        <v>316</v>
      </c>
      <c r="C113" s="85">
        <f>SUMIFS(INDEX(Diabetes_Full[#All],,MATCH(C$8,Diabetes_Full[#Headers],0)),Data!$B$1:$B$519,$A113,Data!$GT$1:$GT$519,C$10)</f>
        <v>31787</v>
      </c>
      <c r="D113" s="85">
        <f>SUMIFS(INDEX(Diabetes_Full[#All],,MATCH(D$8,Diabetes_Full[#Headers],0)),Data!$B$1:$B$519,$A113,Data!$GT$1:$GT$519,D$10)</f>
        <v>31778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549</v>
      </c>
      <c r="D114" s="85">
        <f>SUMIFS(INDEX(Diabetes_Full[#All],,MATCH(D$9,Diabetes_Full[#Headers],0)),Data!$B$1:$B$519,$A114,Data!$GT$1:$GT$519,D$10)</f>
        <v>543</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 si="399">IF(C113,C114/C113,NA())</f>
        <v>1.7271211501557242E-2</v>
      </c>
      <c r="D115" s="96">
        <f t="shared" ref="D115" si="400">IF(D113,D114/D113,NA())</f>
        <v>1.7087293095852475E-2</v>
      </c>
      <c r="E115" s="96" t="e">
        <f t="shared" ref="E115" si="401">IF(E113,E114/E113,NA())</f>
        <v>#N/A</v>
      </c>
      <c r="F115" s="96" t="e">
        <f t="shared" ref="F115" si="402">IF(F113,F114/F113,NA())</f>
        <v>#N/A</v>
      </c>
      <c r="G115" s="96" t="e">
        <f t="shared" ref="G115" si="403">IF(G113,G114/G113,NA())</f>
        <v>#N/A</v>
      </c>
      <c r="H115" s="96" t="e">
        <f t="shared" ref="H115" si="404">IF(H113,H114/H113,NA())</f>
        <v>#N/A</v>
      </c>
      <c r="I115" s="96" t="e">
        <f t="shared" ref="I115" si="405">IF(I113,I114/I113,NA())</f>
        <v>#N/A</v>
      </c>
      <c r="J115" s="96" t="e">
        <f t="shared" ref="J115" si="406">IF(J113,J114/J113,NA())</f>
        <v>#N/A</v>
      </c>
      <c r="K115" s="96" t="e">
        <f t="shared" ref="K115" si="407">IF(K113,K114/K113,NA())</f>
        <v>#N/A</v>
      </c>
      <c r="L115" s="96" t="e">
        <f t="shared" ref="L115" si="408">IF(L113,L114/L113,NA())</f>
        <v>#N/A</v>
      </c>
      <c r="M115" s="96" t="e">
        <f t="shared" ref="M115" si="409">IF(M113,M114/M113,NA())</f>
        <v>#N/A</v>
      </c>
      <c r="N115" s="96" t="e">
        <f t="shared" ref="N115" si="410">IF(N113,N114/N113,NA())</f>
        <v>#N/A</v>
      </c>
    </row>
    <row r="116" spans="1:14" x14ac:dyDescent="0.3">
      <c r="A116" s="104" t="s">
        <v>131</v>
      </c>
      <c r="B116" s="88" t="s">
        <v>316</v>
      </c>
      <c r="C116" s="85">
        <f>SUMIFS(INDEX(Diabetes_Full[#All],,MATCH(C$8,Diabetes_Full[#Headers],0)),Data!$B$1:$B$519,$A116,Data!$GT$1:$GT$519,C$10)</f>
        <v>60777</v>
      </c>
      <c r="D116" s="85">
        <f>SUMIFS(INDEX(Diabetes_Full[#All],,MATCH(D$8,Diabetes_Full[#Headers],0)),Data!$B$1:$B$519,$A116,Data!$GT$1:$GT$519,D$10)</f>
        <v>60992</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1038</v>
      </c>
      <c r="D117" s="85">
        <f>SUMIFS(INDEX(Diabetes_Full[#All],,MATCH(D$9,Diabetes_Full[#Headers],0)),Data!$B$1:$B$519,$A117,Data!$GT$1:$GT$519,D$10)</f>
        <v>1047</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 si="411">IF(C116,C117/C116,NA())</f>
        <v>1.7078829162347597E-2</v>
      </c>
      <c r="D118" s="96">
        <f t="shared" ref="D118" si="412">IF(D116,D117/D116,NA())</f>
        <v>1.716618572927597E-2</v>
      </c>
      <c r="E118" s="96" t="e">
        <f t="shared" ref="E118" si="413">IF(E116,E117/E116,NA())</f>
        <v>#N/A</v>
      </c>
      <c r="F118" s="96" t="e">
        <f t="shared" ref="F118" si="414">IF(F116,F117/F116,NA())</f>
        <v>#N/A</v>
      </c>
      <c r="G118" s="96" t="e">
        <f t="shared" ref="G118" si="415">IF(G116,G117/G116,NA())</f>
        <v>#N/A</v>
      </c>
      <c r="H118" s="96" t="e">
        <f t="shared" ref="H118" si="416">IF(H116,H117/H116,NA())</f>
        <v>#N/A</v>
      </c>
      <c r="I118" s="96" t="e">
        <f t="shared" ref="I118" si="417">IF(I116,I117/I116,NA())</f>
        <v>#N/A</v>
      </c>
      <c r="J118" s="96" t="e">
        <f t="shared" ref="J118" si="418">IF(J116,J117/J116,NA())</f>
        <v>#N/A</v>
      </c>
      <c r="K118" s="96" t="e">
        <f t="shared" ref="K118" si="419">IF(K116,K117/K116,NA())</f>
        <v>#N/A</v>
      </c>
      <c r="L118" s="96" t="e">
        <f t="shared" ref="L118" si="420">IF(L116,L117/L116,NA())</f>
        <v>#N/A</v>
      </c>
      <c r="M118" s="96" t="e">
        <f t="shared" ref="M118" si="421">IF(M116,M117/M116,NA())</f>
        <v>#N/A</v>
      </c>
      <c r="N118" s="96" t="e">
        <f t="shared" ref="N118" si="422">IF(N116,N117/N116,NA())</f>
        <v>#N/A</v>
      </c>
    </row>
    <row r="119" spans="1:14" x14ac:dyDescent="0.3">
      <c r="A119" s="104" t="s">
        <v>1025</v>
      </c>
      <c r="B119" s="88" t="s">
        <v>316</v>
      </c>
      <c r="C119" s="85">
        <f>SUMIFS(INDEX(Diabetes_Full[#All],,MATCH(C$8,Diabetes_Full[#Headers],0)),Data!$B$1:$B$519,$A119,Data!$GT$1:$GT$519,C$10)</f>
        <v>27530</v>
      </c>
      <c r="D119" s="85">
        <f>SUMIFS(INDEX(Diabetes_Full[#All],,MATCH(D$8,Diabetes_Full[#Headers],0)),Data!$B$1:$B$519,$A119,Data!$GT$1:$GT$519,D$10)</f>
        <v>27497</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368</v>
      </c>
      <c r="D120" s="85">
        <f>SUMIFS(INDEX(Diabetes_Full[#All],,MATCH(D$9,Diabetes_Full[#Headers],0)),Data!$B$1:$B$519,$A120,Data!$GT$1:$GT$519,D$10)</f>
        <v>373</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 si="423">IF(C119,C120/C119,NA())</f>
        <v>1.3367235742826007E-2</v>
      </c>
      <c r="D121" s="96">
        <f t="shared" ref="D121" si="424">IF(D119,D120/D119,NA())</f>
        <v>1.3565116194493946E-2</v>
      </c>
      <c r="E121" s="96" t="e">
        <f t="shared" ref="E121" si="425">IF(E119,E120/E119,NA())</f>
        <v>#N/A</v>
      </c>
      <c r="F121" s="96" t="e">
        <f t="shared" ref="F121" si="426">IF(F119,F120/F119,NA())</f>
        <v>#N/A</v>
      </c>
      <c r="G121" s="96" t="e">
        <f t="shared" ref="G121" si="427">IF(G119,G120/G119,NA())</f>
        <v>#N/A</v>
      </c>
      <c r="H121" s="96" t="e">
        <f t="shared" ref="H121" si="428">IF(H119,H120/H119,NA())</f>
        <v>#N/A</v>
      </c>
      <c r="I121" s="96" t="e">
        <f t="shared" ref="I121" si="429">IF(I119,I120/I119,NA())</f>
        <v>#N/A</v>
      </c>
      <c r="J121" s="96" t="e">
        <f t="shared" ref="J121" si="430">IF(J119,J120/J119,NA())</f>
        <v>#N/A</v>
      </c>
      <c r="K121" s="96" t="e">
        <f t="shared" ref="K121" si="431">IF(K119,K120/K119,NA())</f>
        <v>#N/A</v>
      </c>
      <c r="L121" s="96" t="e">
        <f t="shared" ref="L121" si="432">IF(L119,L120/L119,NA())</f>
        <v>#N/A</v>
      </c>
      <c r="M121" s="96" t="e">
        <f t="shared" ref="M121" si="433">IF(M119,M120/M119,NA())</f>
        <v>#N/A</v>
      </c>
      <c r="N121" s="96" t="e">
        <f t="shared" ref="N121" si="434">IF(N119,N120/N119,NA())</f>
        <v>#N/A</v>
      </c>
    </row>
    <row r="122" spans="1:14" x14ac:dyDescent="0.3">
      <c r="A122" s="105" t="s">
        <v>238</v>
      </c>
      <c r="B122" s="88" t="s">
        <v>316</v>
      </c>
      <c r="C122" s="85">
        <f>SUMIFS(INDEX(Diabetes_Full[#All],,MATCH(C$8,Diabetes_Full[#Headers],0)),Data!$B$1:$B$519,$A122,Data!$GT$1:$GT$519,C$10)</f>
        <v>44071</v>
      </c>
      <c r="D122" s="85">
        <f>SUMIFS(INDEX(Diabetes_Full[#All],,MATCH(D$8,Diabetes_Full[#Headers],0)),Data!$B$1:$B$519,$A122,Data!$GT$1:$GT$519,D$10)</f>
        <v>44169</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809</v>
      </c>
      <c r="D123" s="85">
        <f>SUMIFS(INDEX(Diabetes_Full[#All],,MATCH(D$9,Diabetes_Full[#Headers],0)),Data!$B$1:$B$519,$A123,Data!$GT$1:$GT$519,D$10)</f>
        <v>818</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 si="435">IF(C122,C123/C122,NA())</f>
        <v>1.8356742529100769E-2</v>
      </c>
      <c r="D124" s="96">
        <f t="shared" ref="D124" si="436">IF(D122,D123/D122,NA())</f>
        <v>1.8519776313704182E-2</v>
      </c>
      <c r="E124" s="96" t="e">
        <f t="shared" ref="E124" si="437">IF(E122,E123/E122,NA())</f>
        <v>#N/A</v>
      </c>
      <c r="F124" s="96" t="e">
        <f t="shared" ref="F124" si="438">IF(F122,F123/F122,NA())</f>
        <v>#N/A</v>
      </c>
      <c r="G124" s="96" t="e">
        <f t="shared" ref="G124" si="439">IF(G122,G123/G122,NA())</f>
        <v>#N/A</v>
      </c>
      <c r="H124" s="96" t="e">
        <f t="shared" ref="H124" si="440">IF(H122,H123/H122,NA())</f>
        <v>#N/A</v>
      </c>
      <c r="I124" s="96" t="e">
        <f t="shared" ref="I124" si="441">IF(I122,I123/I122,NA())</f>
        <v>#N/A</v>
      </c>
      <c r="J124" s="96" t="e">
        <f t="shared" ref="J124" si="442">IF(J122,J123/J122,NA())</f>
        <v>#N/A</v>
      </c>
      <c r="K124" s="96" t="e">
        <f t="shared" ref="K124" si="443">IF(K122,K123/K122,NA())</f>
        <v>#N/A</v>
      </c>
      <c r="L124" s="96" t="e">
        <f t="shared" ref="L124" si="444">IF(L122,L123/L122,NA())</f>
        <v>#N/A</v>
      </c>
      <c r="M124" s="96" t="e">
        <f t="shared" ref="M124" si="445">IF(M122,M123/M122,NA())</f>
        <v>#N/A</v>
      </c>
      <c r="N124" s="96" t="e">
        <f t="shared" ref="N124" si="446">IF(N122,N123/N122,NA())</f>
        <v>#N/A</v>
      </c>
    </row>
    <row r="125" spans="1:14" x14ac:dyDescent="0.3">
      <c r="A125" s="104" t="s">
        <v>144</v>
      </c>
      <c r="B125" s="88" t="s">
        <v>316</v>
      </c>
      <c r="C125" s="85">
        <f>SUMIFS(INDEX(Diabetes_Full[#All],,MATCH(C$8,Diabetes_Full[#Headers],0)),Data!$B$1:$B$519,$A125,Data!$GT$1:$GT$519,C$10)</f>
        <v>36955</v>
      </c>
      <c r="D125" s="85">
        <f>SUMIFS(INDEX(Diabetes_Full[#All],,MATCH(D$8,Diabetes_Full[#Headers],0)),Data!$B$1:$B$519,$A125,Data!$GT$1:$GT$519,D$10)</f>
        <v>37025</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497</v>
      </c>
      <c r="D126" s="85">
        <f>SUMIFS(INDEX(Diabetes_Full[#All],,MATCH(D$9,Diabetes_Full[#Headers],0)),Data!$B$1:$B$519,$A126,Data!$GT$1:$GT$519,D$10)</f>
        <v>506</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 si="447">IF(C125,C126/C125,NA())</f>
        <v>1.3448789067785145E-2</v>
      </c>
      <c r="D127" s="96">
        <f t="shared" ref="D127" si="448">IF(D125,D126/D125,NA())</f>
        <v>1.3666441593517892E-2</v>
      </c>
      <c r="E127" s="96" t="e">
        <f t="shared" ref="E127" si="449">IF(E125,E126/E125,NA())</f>
        <v>#N/A</v>
      </c>
      <c r="F127" s="96" t="e">
        <f t="shared" ref="F127" si="450">IF(F125,F126/F125,NA())</f>
        <v>#N/A</v>
      </c>
      <c r="G127" s="96" t="e">
        <f t="shared" ref="G127" si="451">IF(G125,G126/G125,NA())</f>
        <v>#N/A</v>
      </c>
      <c r="H127" s="96" t="e">
        <f t="shared" ref="H127" si="452">IF(H125,H126/H125,NA())</f>
        <v>#N/A</v>
      </c>
      <c r="I127" s="96" t="e">
        <f t="shared" ref="I127" si="453">IF(I125,I126/I125,NA())</f>
        <v>#N/A</v>
      </c>
      <c r="J127" s="96" t="e">
        <f t="shared" ref="J127" si="454">IF(J125,J126/J125,NA())</f>
        <v>#N/A</v>
      </c>
      <c r="K127" s="96" t="e">
        <f t="shared" ref="K127" si="455">IF(K125,K126/K125,NA())</f>
        <v>#N/A</v>
      </c>
      <c r="L127" s="96" t="e">
        <f t="shared" ref="L127" si="456">IF(L125,L126/L125,NA())</f>
        <v>#N/A</v>
      </c>
      <c r="M127" s="96" t="e">
        <f t="shared" ref="M127" si="457">IF(M125,M126/M125,NA())</f>
        <v>#N/A</v>
      </c>
      <c r="N127" s="96" t="e">
        <f t="shared" ref="N127" si="458">IF(N125,N126/N125,NA())</f>
        <v>#N/A</v>
      </c>
    </row>
    <row r="128" spans="1:14" x14ac:dyDescent="0.3">
      <c r="A128" s="104" t="s">
        <v>250</v>
      </c>
      <c r="B128" s="88" t="s">
        <v>316</v>
      </c>
      <c r="C128" s="85">
        <f>SUMIFS(INDEX(Diabetes_Full[#All],,MATCH(C$8,Diabetes_Full[#Headers],0)),Data!$B$1:$B$519,$A128,Data!$GT$1:$GT$519,C$10)</f>
        <v>50414</v>
      </c>
      <c r="D128" s="85">
        <f>SUMIFS(INDEX(Diabetes_Full[#All],,MATCH(D$8,Diabetes_Full[#Headers],0)),Data!$B$1:$B$519,$A128,Data!$GT$1:$GT$519,D$10)</f>
        <v>50489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582</v>
      </c>
      <c r="D129" s="85">
        <f>SUMIFS(INDEX(Diabetes_Full[#All],,MATCH(D$9,Diabetes_Full[#Headers],0)),Data!$B$1:$B$519,$A129,Data!$GT$1:$GT$519,D$10)</f>
        <v>585</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 si="459">IF(C128,C129/C128,NA())</f>
        <v>1.1544412266433927E-2</v>
      </c>
      <c r="D130" s="96">
        <f t="shared" ref="D130" si="460">IF(D128,D129/D128,NA())</f>
        <v>1.1586682247618293E-2</v>
      </c>
      <c r="E130" s="96" t="e">
        <f t="shared" ref="E130" si="461">IF(E128,E129/E128,NA())</f>
        <v>#N/A</v>
      </c>
      <c r="F130" s="96" t="e">
        <f t="shared" ref="F130" si="462">IF(F128,F129/F128,NA())</f>
        <v>#N/A</v>
      </c>
      <c r="G130" s="96" t="e">
        <f t="shared" ref="G130" si="463">IF(G128,G129/G128,NA())</f>
        <v>#N/A</v>
      </c>
      <c r="H130" s="96" t="e">
        <f t="shared" ref="H130" si="464">IF(H128,H129/H128,NA())</f>
        <v>#N/A</v>
      </c>
      <c r="I130" s="96" t="e">
        <f t="shared" ref="I130" si="465">IF(I128,I129/I128,NA())</f>
        <v>#N/A</v>
      </c>
      <c r="J130" s="96" t="e">
        <f t="shared" ref="J130" si="466">IF(J128,J129/J128,NA())</f>
        <v>#N/A</v>
      </c>
      <c r="K130" s="96" t="e">
        <f t="shared" ref="K130" si="467">IF(K128,K129/K128,NA())</f>
        <v>#N/A</v>
      </c>
      <c r="L130" s="96" t="e">
        <f t="shared" ref="L130" si="468">IF(L128,L129/L128,NA())</f>
        <v>#N/A</v>
      </c>
      <c r="M130" s="96" t="e">
        <f t="shared" ref="M130" si="469">IF(M128,M129/M128,NA())</f>
        <v>#N/A</v>
      </c>
      <c r="N130" s="96" t="e">
        <f t="shared" ref="N130" si="470">IF(N128,N129/N128,NA())</f>
        <v>#N/A</v>
      </c>
    </row>
    <row r="131" spans="1:14" x14ac:dyDescent="0.3">
      <c r="A131" s="104" t="s">
        <v>253</v>
      </c>
      <c r="B131" s="88" t="s">
        <v>316</v>
      </c>
      <c r="C131" s="85">
        <f>SUMIFS(INDEX(Diabetes_Full[#All],,MATCH(C$8,Diabetes_Full[#Headers],0)),Data!$B$1:$B$519,$A131,Data!$GT$1:$GT$519,C$10)</f>
        <v>29083</v>
      </c>
      <c r="D131" s="85">
        <f>SUMIFS(INDEX(Diabetes_Full[#All],,MATCH(D$8,Diabetes_Full[#Headers],0)),Data!$B$1:$B$519,$A131,Data!$GT$1:$GT$519,D$10)</f>
        <v>29137</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201</v>
      </c>
      <c r="D132" s="85">
        <f>SUMIFS(INDEX(Diabetes_Full[#All],,MATCH(D$9,Diabetes_Full[#Headers],0)),Data!$B$1:$B$519,$A132,Data!$GT$1:$GT$519,D$10)</f>
        <v>200</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 si="471">IF(C131,C132/C131,NA())</f>
        <v>6.9112539971804832E-3</v>
      </c>
      <c r="D133" s="96">
        <f t="shared" ref="D133" si="472">IF(D131,D132/D131,NA())</f>
        <v>6.8641246525036892E-3</v>
      </c>
      <c r="E133" s="96" t="e">
        <f t="shared" ref="E133" si="473">IF(E131,E132/E131,NA())</f>
        <v>#N/A</v>
      </c>
      <c r="F133" s="96" t="e">
        <f t="shared" ref="F133" si="474">IF(F131,F132/F131,NA())</f>
        <v>#N/A</v>
      </c>
      <c r="G133" s="96" t="e">
        <f t="shared" ref="G133" si="475">IF(G131,G132/G131,NA())</f>
        <v>#N/A</v>
      </c>
      <c r="H133" s="96" t="e">
        <f t="shared" ref="H133" si="476">IF(H131,H132/H131,NA())</f>
        <v>#N/A</v>
      </c>
      <c r="I133" s="96" t="e">
        <f t="shared" ref="I133" si="477">IF(I131,I132/I131,NA())</f>
        <v>#N/A</v>
      </c>
      <c r="J133" s="96" t="e">
        <f t="shared" ref="J133" si="478">IF(J131,J132/J131,NA())</f>
        <v>#N/A</v>
      </c>
      <c r="K133" s="96" t="e">
        <f t="shared" ref="K133" si="479">IF(K131,K132/K131,NA())</f>
        <v>#N/A</v>
      </c>
      <c r="L133" s="96" t="e">
        <f t="shared" ref="L133" si="480">IF(L131,L132/L131,NA())</f>
        <v>#N/A</v>
      </c>
      <c r="M133" s="96" t="e">
        <f t="shared" ref="M133" si="481">IF(M131,M132/M131,NA())</f>
        <v>#N/A</v>
      </c>
      <c r="N133" s="96" t="e">
        <f t="shared" ref="N133" si="482">IF(N131,N132/N131,NA())</f>
        <v>#N/A</v>
      </c>
    </row>
    <row r="134" spans="1:14" x14ac:dyDescent="0.3">
      <c r="A134" s="104" t="s">
        <v>247</v>
      </c>
      <c r="B134" s="88" t="s">
        <v>316</v>
      </c>
      <c r="C134" s="85">
        <f>SUMIFS(INDEX(Diabetes_Full[#All],,MATCH(C$8,Diabetes_Full[#Headers],0)),Data!$B$1:$B$519,$A134,Data!$GT$1:$GT$519,C$10)</f>
        <v>27961</v>
      </c>
      <c r="D134" s="85">
        <f>SUMIFS(INDEX(Diabetes_Full[#All],,MATCH(D$8,Diabetes_Full[#Headers],0)),Data!$B$1:$B$519,$A134,Data!$GT$1:$GT$519,D$10)</f>
        <v>28054</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399</v>
      </c>
      <c r="D135" s="85">
        <f>SUMIFS(INDEX(Diabetes_Full[#All],,MATCH(D$9,Diabetes_Full[#Headers],0)),Data!$B$1:$B$519,$A135,Data!$GT$1:$GT$519,D$10)</f>
        <v>406</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 si="483">IF(C134,C135/C134,NA())</f>
        <v>1.4269875898573012E-2</v>
      </c>
      <c r="D136" s="96">
        <f t="shared" ref="D136" si="484">IF(D134,D135/D134,NA())</f>
        <v>1.4472089541598347E-2</v>
      </c>
      <c r="E136" s="96" t="e">
        <f t="shared" ref="E136" si="485">IF(E134,E135/E134,NA())</f>
        <v>#N/A</v>
      </c>
      <c r="F136" s="96" t="e">
        <f t="shared" ref="F136" si="486">IF(F134,F135/F134,NA())</f>
        <v>#N/A</v>
      </c>
      <c r="G136" s="96" t="e">
        <f t="shared" ref="G136" si="487">IF(G134,G135/G134,NA())</f>
        <v>#N/A</v>
      </c>
      <c r="H136" s="96" t="e">
        <f t="shared" ref="H136" si="488">IF(H134,H135/H134,NA())</f>
        <v>#N/A</v>
      </c>
      <c r="I136" s="96" t="e">
        <f t="shared" ref="I136" si="489">IF(I134,I135/I134,NA())</f>
        <v>#N/A</v>
      </c>
      <c r="J136" s="96" t="e">
        <f t="shared" ref="J136" si="490">IF(J134,J135/J134,NA())</f>
        <v>#N/A</v>
      </c>
      <c r="K136" s="96" t="e">
        <f t="shared" ref="K136" si="491">IF(K134,K135/K134,NA())</f>
        <v>#N/A</v>
      </c>
      <c r="L136" s="96" t="e">
        <f t="shared" ref="L136" si="492">IF(L134,L135/L134,NA())</f>
        <v>#N/A</v>
      </c>
      <c r="M136" s="96" t="e">
        <f t="shared" ref="M136" si="493">IF(M134,M135/M134,NA())</f>
        <v>#N/A</v>
      </c>
      <c r="N136" s="96" t="e">
        <f t="shared" ref="N136" si="494">IF(N134,N135/N134,NA())</f>
        <v>#N/A</v>
      </c>
    </row>
    <row r="137" spans="1:14" x14ac:dyDescent="0.3">
      <c r="A137" s="105" t="s">
        <v>148</v>
      </c>
      <c r="B137" s="88" t="s">
        <v>316</v>
      </c>
      <c r="C137" s="85">
        <f>SUMIFS(INDEX(Diabetes_Full[#All],,MATCH(C$8,Diabetes_Full[#Headers],0)),Data!$B$1:$B$519,$A137,Data!$GT$1:$GT$519,C$10)</f>
        <v>14987</v>
      </c>
      <c r="D137" s="85">
        <f>SUMIFS(INDEX(Diabetes_Full[#All],,MATCH(D$8,Diabetes_Full[#Headers],0)),Data!$B$1:$B$519,$A137,Data!$GT$1:$GT$519,D$10)</f>
        <v>14988</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155</v>
      </c>
      <c r="D138" s="85">
        <f>SUMIFS(INDEX(Diabetes_Full[#All],,MATCH(D$9,Diabetes_Full[#Headers],0)),Data!$B$1:$B$519,$A138,Data!$GT$1:$GT$519,D$10)</f>
        <v>160</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 si="495">IF(C137,C138/C137,NA())</f>
        <v>1.0342296657102823E-2</v>
      </c>
      <c r="D139" s="96">
        <f t="shared" ref="D139" si="496">IF(D137,D138/D137,NA())</f>
        <v>1.0675206832132373E-2</v>
      </c>
      <c r="E139" s="96" t="e">
        <f t="shared" ref="E139" si="497">IF(E137,E138/E137,NA())</f>
        <v>#N/A</v>
      </c>
      <c r="F139" s="96" t="e">
        <f t="shared" ref="F139" si="498">IF(F137,F138/F137,NA())</f>
        <v>#N/A</v>
      </c>
      <c r="G139" s="96" t="e">
        <f t="shared" ref="G139" si="499">IF(G137,G138/G137,NA())</f>
        <v>#N/A</v>
      </c>
      <c r="H139" s="96" t="e">
        <f t="shared" ref="H139" si="500">IF(H137,H138/H137,NA())</f>
        <v>#N/A</v>
      </c>
      <c r="I139" s="96" t="e">
        <f t="shared" ref="I139" si="501">IF(I137,I138/I137,NA())</f>
        <v>#N/A</v>
      </c>
      <c r="J139" s="96" t="e">
        <f t="shared" ref="J139" si="502">IF(J137,J138/J137,NA())</f>
        <v>#N/A</v>
      </c>
      <c r="K139" s="96" t="e">
        <f t="shared" ref="K139" si="503">IF(K137,K138/K137,NA())</f>
        <v>#N/A</v>
      </c>
      <c r="L139" s="96" t="e">
        <f t="shared" ref="L139" si="504">IF(L137,L138/L137,NA())</f>
        <v>#N/A</v>
      </c>
      <c r="M139" s="96" t="e">
        <f t="shared" ref="M139" si="505">IF(M137,M138/M137,NA())</f>
        <v>#N/A</v>
      </c>
      <c r="N139" s="96" t="e">
        <f t="shared" ref="N139" si="506">IF(N137,N138/N137,NA())</f>
        <v>#N/A</v>
      </c>
    </row>
    <row r="140" spans="1:14" x14ac:dyDescent="0.3">
      <c r="A140" s="104" t="s">
        <v>242</v>
      </c>
      <c r="B140" s="88" t="s">
        <v>316</v>
      </c>
      <c r="C140" s="85">
        <f>SUMIFS(INDEX(Diabetes_Full[#All],,MATCH(C$8,Diabetes_Full[#Headers],0)),Data!$B$1:$B$519,$A140,Data!$GT$1:$GT$519,C$10)</f>
        <v>37318</v>
      </c>
      <c r="D140" s="85">
        <f>SUMIFS(INDEX(Diabetes_Full[#All],,MATCH(D$8,Diabetes_Full[#Headers],0)),Data!$B$1:$B$519,$A140,Data!$GT$1:$GT$519,D$10)</f>
        <v>37396</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252</v>
      </c>
      <c r="D141" s="85">
        <f>SUMIFS(INDEX(Diabetes_Full[#All],,MATCH(D$9,Diabetes_Full[#Headers],0)),Data!$B$1:$B$519,$A141,Data!$GT$1:$GT$519,D$10)</f>
        <v>261</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 si="507">IF(C140,C141/C140,NA())</f>
        <v>6.7527734605284315E-3</v>
      </c>
      <c r="D142" s="96">
        <f t="shared" ref="D142" si="508">IF(D140,D141/D140,NA())</f>
        <v>6.9793560808642631E-3</v>
      </c>
      <c r="E142" s="96" t="e">
        <f t="shared" ref="E142" si="509">IF(E140,E141/E140,NA())</f>
        <v>#N/A</v>
      </c>
      <c r="F142" s="96" t="e">
        <f t="shared" ref="F142" si="510">IF(F140,F141/F140,NA())</f>
        <v>#N/A</v>
      </c>
      <c r="G142" s="96" t="e">
        <f t="shared" ref="G142" si="511">IF(G140,G141/G140,NA())</f>
        <v>#N/A</v>
      </c>
      <c r="H142" s="96" t="e">
        <f t="shared" ref="H142" si="512">IF(H140,H141/H140,NA())</f>
        <v>#N/A</v>
      </c>
      <c r="I142" s="96" t="e">
        <f t="shared" ref="I142" si="513">IF(I140,I141/I140,NA())</f>
        <v>#N/A</v>
      </c>
      <c r="J142" s="96" t="e">
        <f t="shared" ref="J142" si="514">IF(J140,J141/J140,NA())</f>
        <v>#N/A</v>
      </c>
      <c r="K142" s="96" t="e">
        <f t="shared" ref="K142" si="515">IF(K140,K141/K140,NA())</f>
        <v>#N/A</v>
      </c>
      <c r="L142" s="96" t="e">
        <f t="shared" ref="L142" si="516">IF(L140,L141/L140,NA())</f>
        <v>#N/A</v>
      </c>
      <c r="M142" s="96" t="e">
        <f t="shared" ref="M142" si="517">IF(M140,M141/M140,NA())</f>
        <v>#N/A</v>
      </c>
      <c r="N142" s="96" t="e">
        <f t="shared" ref="N142" si="518">IF(N140,N141/N140,NA())</f>
        <v>#N/A</v>
      </c>
    </row>
    <row r="143" spans="1:14" x14ac:dyDescent="0.3">
      <c r="A143" s="105" t="s">
        <v>252</v>
      </c>
      <c r="B143" s="88" t="s">
        <v>316</v>
      </c>
      <c r="C143" s="85">
        <f>SUMIFS(INDEX(Diabetes_Full[#All],,MATCH(C$8,Diabetes_Full[#Headers],0)),Data!$B$1:$B$519,$A143,Data!$GT$1:$GT$519,C$10)</f>
        <v>28073</v>
      </c>
      <c r="D143" s="85">
        <f>SUMIFS(INDEX(Diabetes_Full[#All],,MATCH(D$8,Diabetes_Full[#Headers],0)),Data!$B$1:$B$519,$A143,Data!$GT$1:$GT$519,D$10)</f>
        <v>28075</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482</v>
      </c>
      <c r="D144" s="85">
        <f>SUMIFS(INDEX(Diabetes_Full[#All],,MATCH(D$9,Diabetes_Full[#Headers],0)),Data!$B$1:$B$519,$A144,Data!$GT$1:$GT$519,D$10)</f>
        <v>492</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 si="519">IF(C143,C144/C143,NA())</f>
        <v>1.7169522316816871E-2</v>
      </c>
      <c r="D145" s="96">
        <f t="shared" ref="D145" si="520">IF(D143,D144/D143,NA())</f>
        <v>1.7524487978628673E-2</v>
      </c>
      <c r="E145" s="96" t="e">
        <f t="shared" ref="E145" si="521">IF(E143,E144/E143,NA())</f>
        <v>#N/A</v>
      </c>
      <c r="F145" s="96" t="e">
        <f t="shared" ref="F145" si="522">IF(F143,F144/F143,NA())</f>
        <v>#N/A</v>
      </c>
      <c r="G145" s="96" t="e">
        <f t="shared" ref="G145" si="523">IF(G143,G144/G143,NA())</f>
        <v>#N/A</v>
      </c>
      <c r="H145" s="96" t="e">
        <f t="shared" ref="H145" si="524">IF(H143,H144/H143,NA())</f>
        <v>#N/A</v>
      </c>
      <c r="I145" s="96" t="e">
        <f t="shared" ref="I145" si="525">IF(I143,I144/I143,NA())</f>
        <v>#N/A</v>
      </c>
      <c r="J145" s="96" t="e">
        <f t="shared" ref="J145" si="526">IF(J143,J144/J143,NA())</f>
        <v>#N/A</v>
      </c>
      <c r="K145" s="96" t="e">
        <f t="shared" ref="K145" si="527">IF(K143,K144/K143,NA())</f>
        <v>#N/A</v>
      </c>
      <c r="L145" s="96" t="e">
        <f t="shared" ref="L145" si="528">IF(L143,L144/L143,NA())</f>
        <v>#N/A</v>
      </c>
      <c r="M145" s="96" t="e">
        <f t="shared" ref="M145" si="529">IF(M143,M144/M143,NA())</f>
        <v>#N/A</v>
      </c>
      <c r="N145" s="96" t="e">
        <f t="shared" ref="N145" si="530">IF(N143,N144/N143,NA())</f>
        <v>#N/A</v>
      </c>
    </row>
    <row r="146" spans="1:14" x14ac:dyDescent="0.3">
      <c r="A146" s="105" t="s">
        <v>251</v>
      </c>
      <c r="B146" s="88" t="s">
        <v>316</v>
      </c>
      <c r="C146" s="85">
        <f>SUMIFS(INDEX(Diabetes_Full[#All],,MATCH(C$8,Diabetes_Full[#Headers],0)),Data!$B$1:$B$519,$A146,Data!$GT$1:$GT$519,C$10)</f>
        <v>30317</v>
      </c>
      <c r="D146" s="85">
        <f>SUMIFS(INDEX(Diabetes_Full[#All],,MATCH(D$8,Diabetes_Full[#Headers],0)),Data!$B$1:$B$519,$A146,Data!$GT$1:$GT$519,D$10)</f>
        <v>30354</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315</v>
      </c>
      <c r="D147" s="85">
        <f>SUMIFS(INDEX(Diabetes_Full[#All],,MATCH(D$9,Diabetes_Full[#Headers],0)),Data!$B$1:$B$519,$A147,Data!$GT$1:$GT$519,D$10)</f>
        <v>321</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 si="531">IF(C146,C147/C146,NA())</f>
        <v>1.0390210113137843E-2</v>
      </c>
      <c r="D148" s="96">
        <f t="shared" ref="D148" si="532">IF(D146,D147/D146,NA())</f>
        <v>1.0575212492587468E-2</v>
      </c>
      <c r="E148" s="96" t="e">
        <f t="shared" ref="E148" si="533">IF(E146,E147/E146,NA())</f>
        <v>#N/A</v>
      </c>
      <c r="F148" s="96" t="e">
        <f t="shared" ref="F148" si="534">IF(F146,F147/F146,NA())</f>
        <v>#N/A</v>
      </c>
      <c r="G148" s="96" t="e">
        <f t="shared" ref="G148" si="535">IF(G146,G147/G146,NA())</f>
        <v>#N/A</v>
      </c>
      <c r="H148" s="96" t="e">
        <f t="shared" ref="H148" si="536">IF(H146,H147/H146,NA())</f>
        <v>#N/A</v>
      </c>
      <c r="I148" s="96" t="e">
        <f t="shared" ref="I148" si="537">IF(I146,I147/I146,NA())</f>
        <v>#N/A</v>
      </c>
      <c r="J148" s="96" t="e">
        <f t="shared" ref="J148" si="538">IF(J146,J147/J146,NA())</f>
        <v>#N/A</v>
      </c>
      <c r="K148" s="96" t="e">
        <f t="shared" ref="K148" si="539">IF(K146,K147/K146,NA())</f>
        <v>#N/A</v>
      </c>
      <c r="L148" s="96" t="e">
        <f t="shared" ref="L148" si="540">IF(L146,L147/L146,NA())</f>
        <v>#N/A</v>
      </c>
      <c r="M148" s="96" t="e">
        <f t="shared" ref="M148" si="541">IF(M146,M147/M146,NA())</f>
        <v>#N/A</v>
      </c>
      <c r="N148" s="96" t="e">
        <f t="shared" ref="N148" si="542">IF(N146,N147/N146,NA())</f>
        <v>#N/A</v>
      </c>
    </row>
    <row r="149" spans="1:14" x14ac:dyDescent="0.3">
      <c r="A149" s="104" t="s">
        <v>243</v>
      </c>
      <c r="B149" s="88" t="s">
        <v>316</v>
      </c>
      <c r="C149" s="85">
        <f>SUMIFS(INDEX(Diabetes_Full[#All],,MATCH(C$8,Diabetes_Full[#Headers],0)),Data!$B$1:$B$519,$A149,Data!$GT$1:$GT$519,C$10)</f>
        <v>33304</v>
      </c>
      <c r="D149" s="85">
        <f>SUMIFS(INDEX(Diabetes_Full[#All],,MATCH(D$8,Diabetes_Full[#Headers],0)),Data!$B$1:$B$519,$A149,Data!$GT$1:$GT$519,D$10)</f>
        <v>33341</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355</v>
      </c>
      <c r="D150" s="85">
        <f>SUMIFS(INDEX(Diabetes_Full[#All],,MATCH(D$9,Diabetes_Full[#Headers],0)),Data!$B$1:$B$519,$A150,Data!$GT$1:$GT$519,D$10)</f>
        <v>363</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 si="543">IF(C149,C150/C149,NA())</f>
        <v>1.065938025462407E-2</v>
      </c>
      <c r="D151" s="96">
        <f t="shared" ref="D151" si="544">IF(D149,D150/D149,NA())</f>
        <v>1.0887495875948531E-2</v>
      </c>
      <c r="E151" s="96" t="e">
        <f t="shared" ref="E151" si="545">IF(E149,E150/E149,NA())</f>
        <v>#N/A</v>
      </c>
      <c r="F151" s="96" t="e">
        <f t="shared" ref="F151" si="546">IF(F149,F150/F149,NA())</f>
        <v>#N/A</v>
      </c>
      <c r="G151" s="96" t="e">
        <f t="shared" ref="G151" si="547">IF(G149,G150/G149,NA())</f>
        <v>#N/A</v>
      </c>
      <c r="H151" s="96" t="e">
        <f t="shared" ref="H151" si="548">IF(H149,H150/H149,NA())</f>
        <v>#N/A</v>
      </c>
      <c r="I151" s="96" t="e">
        <f t="shared" ref="I151" si="549">IF(I149,I150/I149,NA())</f>
        <v>#N/A</v>
      </c>
      <c r="J151" s="96" t="e">
        <f t="shared" ref="J151" si="550">IF(J149,J150/J149,NA())</f>
        <v>#N/A</v>
      </c>
      <c r="K151" s="96" t="e">
        <f t="shared" ref="K151" si="551">IF(K149,K150/K149,NA())</f>
        <v>#N/A</v>
      </c>
      <c r="L151" s="96" t="e">
        <f t="shared" ref="L151" si="552">IF(L149,L150/L149,NA())</f>
        <v>#N/A</v>
      </c>
      <c r="M151" s="96" t="e">
        <f t="shared" ref="M151" si="553">IF(M149,M150/M149,NA())</f>
        <v>#N/A</v>
      </c>
      <c r="N151" s="96" t="e">
        <f t="shared" ref="N151" si="554">IF(N149,N150/N149,NA())</f>
        <v>#N/A</v>
      </c>
    </row>
    <row r="152" spans="1:14" x14ac:dyDescent="0.3">
      <c r="A152" s="105"/>
      <c r="E152"/>
      <c r="F152"/>
    </row>
    <row r="153" spans="1:14" x14ac:dyDescent="0.3">
      <c r="E153"/>
      <c r="F153"/>
    </row>
    <row r="154" spans="1:14" x14ac:dyDescent="0.3">
      <c r="E154"/>
      <c r="F154"/>
    </row>
    <row r="155" spans="1:14" x14ac:dyDescent="0.3">
      <c r="C155" s="58"/>
    </row>
    <row r="157" spans="1:14" x14ac:dyDescent="0.3">
      <c r="A157" s="20" t="s">
        <v>385</v>
      </c>
      <c r="B157" s="20" t="s">
        <v>384</v>
      </c>
      <c r="C157" s="20"/>
      <c r="D157" s="20"/>
      <c r="E157" s="100"/>
      <c r="F157" s="101"/>
      <c r="G157" s="20"/>
      <c r="H157" s="20"/>
      <c r="I157" s="20"/>
      <c r="J157" s="20"/>
      <c r="K157" s="20"/>
      <c r="L157" s="20"/>
      <c r="M157" s="20"/>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55">SUMIFS(INDEX($A$10:$N$151,,MATCH(C$159,$A$10:$N$10,0)),$A$10:$A$151,$B160,$B$10:$B$151,$B$157)</f>
        <v>1.8634483282097991E-2</v>
      </c>
      <c r="D160" s="99">
        <f t="shared" si="555"/>
        <v>1.8728008777571789E-2</v>
      </c>
      <c r="E160" s="99" t="e">
        <f t="shared" si="555"/>
        <v>#N/A</v>
      </c>
      <c r="F160" s="99" t="e">
        <f t="shared" si="555"/>
        <v>#N/A</v>
      </c>
      <c r="G160" s="99" t="e">
        <f t="shared" si="555"/>
        <v>#N/A</v>
      </c>
      <c r="H160" s="99" t="e">
        <f t="shared" si="555"/>
        <v>#N/A</v>
      </c>
      <c r="I160" s="99" t="e">
        <f t="shared" si="555"/>
        <v>#N/A</v>
      </c>
      <c r="J160" s="99" t="e">
        <f t="shared" si="555"/>
        <v>#N/A</v>
      </c>
      <c r="K160" s="99" t="e">
        <f t="shared" si="555"/>
        <v>#N/A</v>
      </c>
      <c r="L160" s="99" t="e">
        <f t="shared" si="555"/>
        <v>#N/A</v>
      </c>
      <c r="M160" s="99" t="e">
        <f t="shared" si="555"/>
        <v>#N/A</v>
      </c>
      <c r="N160" s="99" t="e">
        <f t="shared" si="555"/>
        <v>#N/A</v>
      </c>
    </row>
    <row r="161" spans="1:14" x14ac:dyDescent="0.3">
      <c r="A161" s="108" t="s">
        <v>116</v>
      </c>
      <c r="B161" s="94" t="s">
        <v>128</v>
      </c>
      <c r="C161" s="99">
        <f t="shared" si="555"/>
        <v>2.324739281575898E-2</v>
      </c>
      <c r="D161" s="99">
        <f t="shared" si="555"/>
        <v>2.3412698412698413E-2</v>
      </c>
      <c r="E161" s="99" t="e">
        <f t="shared" si="555"/>
        <v>#N/A</v>
      </c>
      <c r="F161" s="99" t="e">
        <f t="shared" si="555"/>
        <v>#N/A</v>
      </c>
      <c r="G161" s="99" t="e">
        <f t="shared" si="555"/>
        <v>#N/A</v>
      </c>
      <c r="H161" s="99" t="e">
        <f t="shared" si="555"/>
        <v>#N/A</v>
      </c>
      <c r="I161" s="99" t="e">
        <f t="shared" si="555"/>
        <v>#N/A</v>
      </c>
      <c r="J161" s="99" t="e">
        <f t="shared" si="555"/>
        <v>#N/A</v>
      </c>
      <c r="K161" s="99" t="e">
        <f t="shared" si="555"/>
        <v>#N/A</v>
      </c>
      <c r="L161" s="99" t="e">
        <f t="shared" si="555"/>
        <v>#N/A</v>
      </c>
      <c r="M161" s="99" t="e">
        <f t="shared" si="555"/>
        <v>#N/A</v>
      </c>
      <c r="N161" s="99" t="e">
        <f t="shared" si="555"/>
        <v>#N/A</v>
      </c>
    </row>
    <row r="162" spans="1:14" x14ac:dyDescent="0.3">
      <c r="A162" s="108" t="s">
        <v>116</v>
      </c>
      <c r="B162" s="94" t="s">
        <v>129</v>
      </c>
      <c r="C162" s="99">
        <f t="shared" si="555"/>
        <v>4.4654822115592442E-2</v>
      </c>
      <c r="D162" s="99">
        <f t="shared" si="555"/>
        <v>4.5062154696132596E-2</v>
      </c>
      <c r="E162" s="99" t="e">
        <f t="shared" si="555"/>
        <v>#N/A</v>
      </c>
      <c r="F162" s="99" t="e">
        <f t="shared" si="555"/>
        <v>#N/A</v>
      </c>
      <c r="G162" s="99" t="e">
        <f t="shared" si="555"/>
        <v>#N/A</v>
      </c>
      <c r="H162" s="99" t="e">
        <f t="shared" si="555"/>
        <v>#N/A</v>
      </c>
      <c r="I162" s="99" t="e">
        <f t="shared" si="555"/>
        <v>#N/A</v>
      </c>
      <c r="J162" s="99" t="e">
        <f t="shared" si="555"/>
        <v>#N/A</v>
      </c>
      <c r="K162" s="99" t="e">
        <f t="shared" si="555"/>
        <v>#N/A</v>
      </c>
      <c r="L162" s="99" t="e">
        <f t="shared" si="555"/>
        <v>#N/A</v>
      </c>
      <c r="M162" s="99" t="e">
        <f t="shared" si="555"/>
        <v>#N/A</v>
      </c>
      <c r="N162" s="99" t="e">
        <f t="shared" si="555"/>
        <v>#N/A</v>
      </c>
    </row>
    <row r="163" spans="1:14" x14ac:dyDescent="0.3">
      <c r="A163" s="108" t="s">
        <v>116</v>
      </c>
      <c r="B163" s="94" t="s">
        <v>136</v>
      </c>
      <c r="C163" s="99">
        <f t="shared" si="555"/>
        <v>4.0082176847930903E-2</v>
      </c>
      <c r="D163" s="99">
        <f t="shared" si="555"/>
        <v>4.155367349493095E-2</v>
      </c>
      <c r="E163" s="99" t="e">
        <f t="shared" si="555"/>
        <v>#N/A</v>
      </c>
      <c r="F163" s="99" t="e">
        <f t="shared" si="555"/>
        <v>#N/A</v>
      </c>
      <c r="G163" s="99" t="e">
        <f t="shared" si="555"/>
        <v>#N/A</v>
      </c>
      <c r="H163" s="99" t="e">
        <f t="shared" si="555"/>
        <v>#N/A</v>
      </c>
      <c r="I163" s="99" t="e">
        <f t="shared" si="555"/>
        <v>#N/A</v>
      </c>
      <c r="J163" s="99" t="e">
        <f t="shared" si="555"/>
        <v>#N/A</v>
      </c>
      <c r="K163" s="99" t="e">
        <f t="shared" si="555"/>
        <v>#N/A</v>
      </c>
      <c r="L163" s="99" t="e">
        <f t="shared" si="555"/>
        <v>#N/A</v>
      </c>
      <c r="M163" s="99" t="e">
        <f t="shared" si="555"/>
        <v>#N/A</v>
      </c>
      <c r="N163" s="99" t="e">
        <f t="shared" si="555"/>
        <v>#N/A</v>
      </c>
    </row>
    <row r="164" spans="1:14" x14ac:dyDescent="0.3">
      <c r="A164" s="108" t="s">
        <v>116</v>
      </c>
      <c r="B164" s="94" t="s">
        <v>132</v>
      </c>
      <c r="C164" s="99">
        <f t="shared" si="555"/>
        <v>9.4435387123565778E-3</v>
      </c>
      <c r="D164" s="99">
        <f t="shared" si="555"/>
        <v>9.7117122637174098E-3</v>
      </c>
      <c r="E164" s="99" t="e">
        <f t="shared" si="555"/>
        <v>#N/A</v>
      </c>
      <c r="F164" s="99" t="e">
        <f t="shared" si="555"/>
        <v>#N/A</v>
      </c>
      <c r="G164" s="99" t="e">
        <f t="shared" si="555"/>
        <v>#N/A</v>
      </c>
      <c r="H164" s="99" t="e">
        <f t="shared" si="555"/>
        <v>#N/A</v>
      </c>
      <c r="I164" s="99" t="e">
        <f t="shared" si="555"/>
        <v>#N/A</v>
      </c>
      <c r="J164" s="99" t="e">
        <f t="shared" si="555"/>
        <v>#N/A</v>
      </c>
      <c r="K164" s="99" t="e">
        <f t="shared" si="555"/>
        <v>#N/A</v>
      </c>
      <c r="L164" s="99" t="e">
        <f t="shared" si="555"/>
        <v>#N/A</v>
      </c>
      <c r="M164" s="99" t="e">
        <f t="shared" si="555"/>
        <v>#N/A</v>
      </c>
      <c r="N164" s="99" t="e">
        <f t="shared" si="555"/>
        <v>#N/A</v>
      </c>
    </row>
    <row r="165" spans="1:14" x14ac:dyDescent="0.3">
      <c r="A165" s="108" t="s">
        <v>116</v>
      </c>
      <c r="B165" s="94" t="s">
        <v>117</v>
      </c>
      <c r="C165" s="99">
        <f t="shared" si="555"/>
        <v>1.3686255025068882E-2</v>
      </c>
      <c r="D165" s="99">
        <f t="shared" si="555"/>
        <v>1.4036829752662936E-2</v>
      </c>
      <c r="E165" s="99" t="e">
        <f t="shared" si="555"/>
        <v>#N/A</v>
      </c>
      <c r="F165" s="99" t="e">
        <f t="shared" si="555"/>
        <v>#N/A</v>
      </c>
      <c r="G165" s="99" t="e">
        <f t="shared" si="555"/>
        <v>#N/A</v>
      </c>
      <c r="H165" s="99" t="e">
        <f t="shared" si="555"/>
        <v>#N/A</v>
      </c>
      <c r="I165" s="99" t="e">
        <f t="shared" si="555"/>
        <v>#N/A</v>
      </c>
      <c r="J165" s="99" t="e">
        <f t="shared" si="555"/>
        <v>#N/A</v>
      </c>
      <c r="K165" s="99" t="e">
        <f t="shared" si="555"/>
        <v>#N/A</v>
      </c>
      <c r="L165" s="99" t="e">
        <f t="shared" si="555"/>
        <v>#N/A</v>
      </c>
      <c r="M165" s="99" t="e">
        <f t="shared" si="555"/>
        <v>#N/A</v>
      </c>
      <c r="N165" s="99" t="e">
        <f t="shared" si="555"/>
        <v>#N/A</v>
      </c>
    </row>
    <row r="166" spans="1:14" x14ac:dyDescent="0.3">
      <c r="A166" s="109" t="s">
        <v>138</v>
      </c>
      <c r="B166" s="102" t="s">
        <v>205</v>
      </c>
      <c r="C166" s="99">
        <f t="shared" si="555"/>
        <v>1.6967267869071476E-2</v>
      </c>
      <c r="D166" s="99">
        <f t="shared" si="555"/>
        <v>1.679850679939561E-2</v>
      </c>
      <c r="E166" s="99" t="e">
        <f t="shared" si="555"/>
        <v>#N/A</v>
      </c>
      <c r="F166" s="99" t="e">
        <f t="shared" si="555"/>
        <v>#N/A</v>
      </c>
      <c r="G166" s="99" t="e">
        <f t="shared" si="555"/>
        <v>#N/A</v>
      </c>
      <c r="H166" s="99" t="e">
        <f t="shared" si="555"/>
        <v>#N/A</v>
      </c>
      <c r="I166" s="99" t="e">
        <f t="shared" si="555"/>
        <v>#N/A</v>
      </c>
      <c r="J166" s="99" t="e">
        <f t="shared" si="555"/>
        <v>#N/A</v>
      </c>
      <c r="K166" s="99" t="e">
        <f t="shared" si="555"/>
        <v>#N/A</v>
      </c>
      <c r="L166" s="99" t="e">
        <f t="shared" si="555"/>
        <v>#N/A</v>
      </c>
      <c r="M166" s="99" t="e">
        <f t="shared" si="555"/>
        <v>#N/A</v>
      </c>
      <c r="N166" s="99" t="e">
        <f t="shared" si="555"/>
        <v>#N/A</v>
      </c>
    </row>
    <row r="167" spans="1:14" x14ac:dyDescent="0.3">
      <c r="A167" s="111" t="s">
        <v>138</v>
      </c>
      <c r="B167" s="112" t="s">
        <v>151</v>
      </c>
      <c r="C167" s="99">
        <f t="shared" si="555"/>
        <v>2.3880272503261343E-2</v>
      </c>
      <c r="D167" s="99">
        <f t="shared" si="555"/>
        <v>2.4068913098555866E-2</v>
      </c>
      <c r="E167" s="99" t="e">
        <f t="shared" si="555"/>
        <v>#N/A</v>
      </c>
      <c r="F167" s="99" t="e">
        <f t="shared" si="555"/>
        <v>#N/A</v>
      </c>
      <c r="G167" s="99" t="e">
        <f t="shared" si="555"/>
        <v>#N/A</v>
      </c>
      <c r="H167" s="99" t="e">
        <f t="shared" si="555"/>
        <v>#N/A</v>
      </c>
      <c r="I167" s="99" t="e">
        <f t="shared" si="555"/>
        <v>#N/A</v>
      </c>
      <c r="J167" s="99" t="e">
        <f t="shared" si="555"/>
        <v>#N/A</v>
      </c>
      <c r="K167" s="99" t="e">
        <f t="shared" si="555"/>
        <v>#N/A</v>
      </c>
      <c r="L167" s="99" t="e">
        <f t="shared" si="555"/>
        <v>#N/A</v>
      </c>
      <c r="M167" s="99" t="e">
        <f t="shared" si="555"/>
        <v>#N/A</v>
      </c>
      <c r="N167" s="99" t="e">
        <f t="shared" si="555"/>
        <v>#N/A</v>
      </c>
    </row>
    <row r="168" spans="1:14" x14ac:dyDescent="0.3">
      <c r="A168" s="111" t="s">
        <v>138</v>
      </c>
      <c r="B168" s="112" t="s">
        <v>222</v>
      </c>
      <c r="C168" s="99">
        <f t="shared" si="555"/>
        <v>1.0458507010231148E-2</v>
      </c>
      <c r="D168" s="99">
        <f t="shared" si="555"/>
        <v>1.0499185081302353E-2</v>
      </c>
      <c r="E168" s="99" t="e">
        <f t="shared" si="555"/>
        <v>#N/A</v>
      </c>
      <c r="F168" s="99" t="e">
        <f t="shared" si="555"/>
        <v>#N/A</v>
      </c>
      <c r="G168" s="99" t="e">
        <f t="shared" si="555"/>
        <v>#N/A</v>
      </c>
      <c r="H168" s="99" t="e">
        <f t="shared" si="555"/>
        <v>#N/A</v>
      </c>
      <c r="I168" s="99" t="e">
        <f t="shared" si="555"/>
        <v>#N/A</v>
      </c>
      <c r="J168" s="99" t="e">
        <f t="shared" si="555"/>
        <v>#N/A</v>
      </c>
      <c r="K168" s="99" t="e">
        <f t="shared" si="555"/>
        <v>#N/A</v>
      </c>
      <c r="L168" s="99" t="e">
        <f t="shared" si="555"/>
        <v>#N/A</v>
      </c>
      <c r="M168" s="99" t="e">
        <f t="shared" si="555"/>
        <v>#N/A</v>
      </c>
      <c r="N168" s="99" t="e">
        <f t="shared" si="555"/>
        <v>#N/A</v>
      </c>
    </row>
    <row r="169" spans="1:14" x14ac:dyDescent="0.3">
      <c r="A169" s="111" t="s">
        <v>138</v>
      </c>
      <c r="B169" s="112" t="s">
        <v>139</v>
      </c>
      <c r="C169" s="99">
        <f t="shared" si="555"/>
        <v>1.7093105899076047E-2</v>
      </c>
      <c r="D169" s="99">
        <f t="shared" si="555"/>
        <v>1.7273858183756888E-2</v>
      </c>
      <c r="E169" s="99" t="e">
        <f t="shared" si="555"/>
        <v>#N/A</v>
      </c>
      <c r="F169" s="99" t="e">
        <f t="shared" si="555"/>
        <v>#N/A</v>
      </c>
      <c r="G169" s="99" t="e">
        <f t="shared" si="555"/>
        <v>#N/A</v>
      </c>
      <c r="H169" s="99" t="e">
        <f t="shared" si="555"/>
        <v>#N/A</v>
      </c>
      <c r="I169" s="99" t="e">
        <f t="shared" si="555"/>
        <v>#N/A</v>
      </c>
      <c r="J169" s="99" t="e">
        <f t="shared" si="555"/>
        <v>#N/A</v>
      </c>
      <c r="K169" s="99" t="e">
        <f t="shared" si="555"/>
        <v>#N/A</v>
      </c>
      <c r="L169" s="99" t="e">
        <f t="shared" si="555"/>
        <v>#N/A</v>
      </c>
      <c r="M169" s="99" t="e">
        <f t="shared" si="555"/>
        <v>#N/A</v>
      </c>
      <c r="N169" s="99" t="e">
        <f t="shared" si="555"/>
        <v>#N/A</v>
      </c>
    </row>
    <row r="170" spans="1:14" x14ac:dyDescent="0.3">
      <c r="A170" s="111" t="s">
        <v>138</v>
      </c>
      <c r="B170" s="112" t="s">
        <v>168</v>
      </c>
      <c r="C170" s="99">
        <f t="shared" ref="C170:N179" si="556">SUMIFS(INDEX($A$10:$N$151,,MATCH(C$159,$A$10:$N$10,0)),$A$10:$A$151,$B170,$B$10:$B$151,$B$157)</f>
        <v>1.8245353619692612E-2</v>
      </c>
      <c r="D170" s="99">
        <f t="shared" si="556"/>
        <v>1.8499613302397525E-2</v>
      </c>
      <c r="E170" s="99" t="e">
        <f t="shared" si="556"/>
        <v>#N/A</v>
      </c>
      <c r="F170" s="99" t="e">
        <f t="shared" si="556"/>
        <v>#N/A</v>
      </c>
      <c r="G170" s="99" t="e">
        <f t="shared" si="556"/>
        <v>#N/A</v>
      </c>
      <c r="H170" s="99" t="e">
        <f t="shared" si="556"/>
        <v>#N/A</v>
      </c>
      <c r="I170" s="99" t="e">
        <f t="shared" si="556"/>
        <v>#N/A</v>
      </c>
      <c r="J170" s="99" t="e">
        <f t="shared" si="556"/>
        <v>#N/A</v>
      </c>
      <c r="K170" s="99" t="e">
        <f t="shared" si="556"/>
        <v>#N/A</v>
      </c>
      <c r="L170" s="99" t="e">
        <f t="shared" si="556"/>
        <v>#N/A</v>
      </c>
      <c r="M170" s="99" t="e">
        <f t="shared" si="556"/>
        <v>#N/A</v>
      </c>
      <c r="N170" s="99" t="e">
        <f t="shared" si="556"/>
        <v>#N/A</v>
      </c>
    </row>
    <row r="171" spans="1:14" x14ac:dyDescent="0.3">
      <c r="A171" s="111" t="s">
        <v>138</v>
      </c>
      <c r="B171" s="112" t="s">
        <v>212</v>
      </c>
      <c r="C171" s="99">
        <f t="shared" si="556"/>
        <v>1.3533026629504013E-2</v>
      </c>
      <c r="D171" s="99">
        <f t="shared" si="556"/>
        <v>1.3561597851628063E-2</v>
      </c>
      <c r="E171" s="99" t="e">
        <f t="shared" si="556"/>
        <v>#N/A</v>
      </c>
      <c r="F171" s="99" t="e">
        <f t="shared" si="556"/>
        <v>#N/A</v>
      </c>
      <c r="G171" s="99" t="e">
        <f t="shared" si="556"/>
        <v>#N/A</v>
      </c>
      <c r="H171" s="99" t="e">
        <f t="shared" si="556"/>
        <v>#N/A</v>
      </c>
      <c r="I171" s="99" t="e">
        <f t="shared" si="556"/>
        <v>#N/A</v>
      </c>
      <c r="J171" s="99" t="e">
        <f t="shared" si="556"/>
        <v>#N/A</v>
      </c>
      <c r="K171" s="99" t="e">
        <f t="shared" si="556"/>
        <v>#N/A</v>
      </c>
      <c r="L171" s="99" t="e">
        <f t="shared" si="556"/>
        <v>#N/A</v>
      </c>
      <c r="M171" s="99" t="e">
        <f t="shared" si="556"/>
        <v>#N/A</v>
      </c>
      <c r="N171" s="99" t="e">
        <f t="shared" si="556"/>
        <v>#N/A</v>
      </c>
    </row>
    <row r="172" spans="1:14" x14ac:dyDescent="0.3">
      <c r="A172" s="111" t="s">
        <v>138</v>
      </c>
      <c r="B172" s="112" t="s">
        <v>180</v>
      </c>
      <c r="C172" s="99">
        <f t="shared" si="556"/>
        <v>1.1420989029215933E-2</v>
      </c>
      <c r="D172" s="99">
        <f t="shared" si="556"/>
        <v>1.1327508654593411E-2</v>
      </c>
      <c r="E172" s="99" t="e">
        <f t="shared" si="556"/>
        <v>#N/A</v>
      </c>
      <c r="F172" s="99" t="e">
        <f t="shared" si="556"/>
        <v>#N/A</v>
      </c>
      <c r="G172" s="99" t="e">
        <f t="shared" si="556"/>
        <v>#N/A</v>
      </c>
      <c r="H172" s="99" t="e">
        <f t="shared" si="556"/>
        <v>#N/A</v>
      </c>
      <c r="I172" s="99" t="e">
        <f t="shared" si="556"/>
        <v>#N/A</v>
      </c>
      <c r="J172" s="99" t="e">
        <f t="shared" si="556"/>
        <v>#N/A</v>
      </c>
      <c r="K172" s="99" t="e">
        <f t="shared" si="556"/>
        <v>#N/A</v>
      </c>
      <c r="L172" s="99" t="e">
        <f t="shared" si="556"/>
        <v>#N/A</v>
      </c>
      <c r="M172" s="99" t="e">
        <f t="shared" si="556"/>
        <v>#N/A</v>
      </c>
      <c r="N172" s="99" t="e">
        <f t="shared" si="556"/>
        <v>#N/A</v>
      </c>
    </row>
    <row r="173" spans="1:14" x14ac:dyDescent="0.3">
      <c r="A173" s="111" t="s">
        <v>138</v>
      </c>
      <c r="B173" s="112" t="s">
        <v>194</v>
      </c>
      <c r="C173" s="99">
        <f t="shared" si="556"/>
        <v>9.9867139061116036E-3</v>
      </c>
      <c r="D173" s="99">
        <f t="shared" si="556"/>
        <v>1.0107654191058782E-2</v>
      </c>
      <c r="E173" s="99" t="e">
        <f t="shared" si="556"/>
        <v>#N/A</v>
      </c>
      <c r="F173" s="99" t="e">
        <f t="shared" si="556"/>
        <v>#N/A</v>
      </c>
      <c r="G173" s="99" t="e">
        <f t="shared" si="556"/>
        <v>#N/A</v>
      </c>
      <c r="H173" s="99" t="e">
        <f t="shared" si="556"/>
        <v>#N/A</v>
      </c>
      <c r="I173" s="99" t="e">
        <f t="shared" si="556"/>
        <v>#N/A</v>
      </c>
      <c r="J173" s="99" t="e">
        <f t="shared" si="556"/>
        <v>#N/A</v>
      </c>
      <c r="K173" s="99" t="e">
        <f t="shared" si="556"/>
        <v>#N/A</v>
      </c>
      <c r="L173" s="99" t="e">
        <f t="shared" si="556"/>
        <v>#N/A</v>
      </c>
      <c r="M173" s="99" t="e">
        <f t="shared" si="556"/>
        <v>#N/A</v>
      </c>
      <c r="N173" s="99" t="e">
        <f t="shared" si="556"/>
        <v>#N/A</v>
      </c>
    </row>
    <row r="174" spans="1:14" x14ac:dyDescent="0.3">
      <c r="A174" s="111" t="s">
        <v>232</v>
      </c>
      <c r="B174" s="112" t="s">
        <v>233</v>
      </c>
      <c r="C174" s="99">
        <f t="shared" si="556"/>
        <v>6.0787371503134846E-3</v>
      </c>
      <c r="D174" s="99">
        <f t="shared" si="556"/>
        <v>6.4147348364560174E-3</v>
      </c>
      <c r="E174" s="99" t="e">
        <f t="shared" si="556"/>
        <v>#N/A</v>
      </c>
      <c r="F174" s="99" t="e">
        <f t="shared" si="556"/>
        <v>#N/A</v>
      </c>
      <c r="G174" s="99" t="e">
        <f t="shared" si="556"/>
        <v>#N/A</v>
      </c>
      <c r="H174" s="99" t="e">
        <f t="shared" si="556"/>
        <v>#N/A</v>
      </c>
      <c r="I174" s="99" t="e">
        <f t="shared" si="556"/>
        <v>#N/A</v>
      </c>
      <c r="J174" s="99" t="e">
        <f t="shared" si="556"/>
        <v>#N/A</v>
      </c>
      <c r="K174" s="99" t="e">
        <f t="shared" si="556"/>
        <v>#N/A</v>
      </c>
      <c r="L174" s="99" t="e">
        <f t="shared" si="556"/>
        <v>#N/A</v>
      </c>
      <c r="M174" s="99" t="e">
        <f t="shared" si="556"/>
        <v>#N/A</v>
      </c>
      <c r="N174" s="99" t="e">
        <f t="shared" si="556"/>
        <v>#N/A</v>
      </c>
    </row>
    <row r="175" spans="1:14" x14ac:dyDescent="0.3">
      <c r="A175" s="111" t="s">
        <v>232</v>
      </c>
      <c r="B175" s="112" t="s">
        <v>236</v>
      </c>
      <c r="C175" s="99">
        <f t="shared" si="556"/>
        <v>6.3251467320075217E-3</v>
      </c>
      <c r="D175" s="99">
        <f t="shared" si="556"/>
        <v>6.3206445918628819E-3</v>
      </c>
      <c r="E175" s="99" t="e">
        <f t="shared" si="556"/>
        <v>#N/A</v>
      </c>
      <c r="F175" s="99" t="e">
        <f t="shared" si="556"/>
        <v>#N/A</v>
      </c>
      <c r="G175" s="99" t="e">
        <f t="shared" si="556"/>
        <v>#N/A</v>
      </c>
      <c r="H175" s="99" t="e">
        <f t="shared" si="556"/>
        <v>#N/A</v>
      </c>
      <c r="I175" s="99" t="e">
        <f t="shared" si="556"/>
        <v>#N/A</v>
      </c>
      <c r="J175" s="99" t="e">
        <f t="shared" si="556"/>
        <v>#N/A</v>
      </c>
      <c r="K175" s="99" t="e">
        <f t="shared" si="556"/>
        <v>#N/A</v>
      </c>
      <c r="L175" s="99" t="e">
        <f t="shared" si="556"/>
        <v>#N/A</v>
      </c>
      <c r="M175" s="99" t="e">
        <f t="shared" si="556"/>
        <v>#N/A</v>
      </c>
      <c r="N175" s="99" t="e">
        <f t="shared" si="556"/>
        <v>#N/A</v>
      </c>
    </row>
    <row r="176" spans="1:14" x14ac:dyDescent="0.3">
      <c r="A176" s="111" t="s">
        <v>232</v>
      </c>
      <c r="B176" s="112" t="s">
        <v>237</v>
      </c>
      <c r="C176" s="99">
        <f t="shared" si="556"/>
        <v>1.5323032583460091E-2</v>
      </c>
      <c r="D176" s="99">
        <f t="shared" si="556"/>
        <v>1.552234034050036E-2</v>
      </c>
      <c r="E176" s="99" t="e">
        <f t="shared" si="556"/>
        <v>#N/A</v>
      </c>
      <c r="F176" s="99" t="e">
        <f t="shared" si="556"/>
        <v>#N/A</v>
      </c>
      <c r="G176" s="99" t="e">
        <f t="shared" si="556"/>
        <v>#N/A</v>
      </c>
      <c r="H176" s="99" t="e">
        <f t="shared" si="556"/>
        <v>#N/A</v>
      </c>
      <c r="I176" s="99" t="e">
        <f t="shared" si="556"/>
        <v>#N/A</v>
      </c>
      <c r="J176" s="99" t="e">
        <f t="shared" si="556"/>
        <v>#N/A</v>
      </c>
      <c r="K176" s="99" t="e">
        <f t="shared" si="556"/>
        <v>#N/A</v>
      </c>
      <c r="L176" s="99" t="e">
        <f t="shared" si="556"/>
        <v>#N/A</v>
      </c>
      <c r="M176" s="99" t="e">
        <f t="shared" si="556"/>
        <v>#N/A</v>
      </c>
      <c r="N176" s="99" t="e">
        <f t="shared" si="556"/>
        <v>#N/A</v>
      </c>
    </row>
    <row r="177" spans="1:14" x14ac:dyDescent="0.3">
      <c r="A177" s="111" t="s">
        <v>232</v>
      </c>
      <c r="B177" s="112" t="s">
        <v>239</v>
      </c>
      <c r="C177" s="99">
        <f t="shared" si="556"/>
        <v>2.384261325241295E-2</v>
      </c>
      <c r="D177" s="99">
        <f t="shared" si="556"/>
        <v>2.4274809160305343E-2</v>
      </c>
      <c r="E177" s="99" t="e">
        <f t="shared" si="556"/>
        <v>#N/A</v>
      </c>
      <c r="F177" s="99" t="e">
        <f t="shared" si="556"/>
        <v>#N/A</v>
      </c>
      <c r="G177" s="99" t="e">
        <f t="shared" si="556"/>
        <v>#N/A</v>
      </c>
      <c r="H177" s="99" t="e">
        <f t="shared" si="556"/>
        <v>#N/A</v>
      </c>
      <c r="I177" s="99" t="e">
        <f t="shared" si="556"/>
        <v>#N/A</v>
      </c>
      <c r="J177" s="99" t="e">
        <f t="shared" si="556"/>
        <v>#N/A</v>
      </c>
      <c r="K177" s="99" t="e">
        <f t="shared" si="556"/>
        <v>#N/A</v>
      </c>
      <c r="L177" s="99" t="e">
        <f t="shared" si="556"/>
        <v>#N/A</v>
      </c>
      <c r="M177" s="99" t="e">
        <f t="shared" si="556"/>
        <v>#N/A</v>
      </c>
      <c r="N177" s="99" t="e">
        <f t="shared" si="556"/>
        <v>#N/A</v>
      </c>
    </row>
    <row r="178" spans="1:14" x14ac:dyDescent="0.3">
      <c r="A178" s="111" t="s">
        <v>133</v>
      </c>
      <c r="B178" s="112" t="s">
        <v>225</v>
      </c>
      <c r="C178" s="99">
        <f t="shared" si="556"/>
        <v>8.6630248855046072E-3</v>
      </c>
      <c r="D178" s="99">
        <f t="shared" si="556"/>
        <v>8.8715009918448311E-3</v>
      </c>
      <c r="E178" s="99" t="e">
        <f t="shared" si="556"/>
        <v>#N/A</v>
      </c>
      <c r="F178" s="99" t="e">
        <f t="shared" si="556"/>
        <v>#N/A</v>
      </c>
      <c r="G178" s="99" t="e">
        <f t="shared" si="556"/>
        <v>#N/A</v>
      </c>
      <c r="H178" s="99" t="e">
        <f t="shared" si="556"/>
        <v>#N/A</v>
      </c>
      <c r="I178" s="99" t="e">
        <f t="shared" si="556"/>
        <v>#N/A</v>
      </c>
      <c r="J178" s="99" t="e">
        <f t="shared" si="556"/>
        <v>#N/A</v>
      </c>
      <c r="K178" s="99" t="e">
        <f t="shared" si="556"/>
        <v>#N/A</v>
      </c>
      <c r="L178" s="99" t="e">
        <f t="shared" si="556"/>
        <v>#N/A</v>
      </c>
      <c r="M178" s="99" t="e">
        <f t="shared" si="556"/>
        <v>#N/A</v>
      </c>
      <c r="N178" s="99" t="e">
        <f t="shared" si="556"/>
        <v>#N/A</v>
      </c>
    </row>
    <row r="179" spans="1:14" x14ac:dyDescent="0.3">
      <c r="A179" s="111" t="s">
        <v>133</v>
      </c>
      <c r="B179" s="112" t="s">
        <v>134</v>
      </c>
      <c r="C179" s="99">
        <f t="shared" si="556"/>
        <v>4.51533611200171E-3</v>
      </c>
      <c r="D179" s="99">
        <f t="shared" si="556"/>
        <v>4.6497876686555934E-3</v>
      </c>
      <c r="E179" s="99" t="e">
        <f t="shared" si="556"/>
        <v>#N/A</v>
      </c>
      <c r="F179" s="99" t="e">
        <f t="shared" si="556"/>
        <v>#N/A</v>
      </c>
      <c r="G179" s="99" t="e">
        <f t="shared" si="556"/>
        <v>#N/A</v>
      </c>
      <c r="H179" s="99" t="e">
        <f t="shared" si="556"/>
        <v>#N/A</v>
      </c>
      <c r="I179" s="99" t="e">
        <f t="shared" si="556"/>
        <v>#N/A</v>
      </c>
      <c r="J179" s="99" t="e">
        <f t="shared" si="556"/>
        <v>#N/A</v>
      </c>
      <c r="K179" s="99" t="e">
        <f t="shared" si="556"/>
        <v>#N/A</v>
      </c>
      <c r="L179" s="99" t="e">
        <f t="shared" si="556"/>
        <v>#N/A</v>
      </c>
      <c r="M179" s="99" t="e">
        <f t="shared" si="556"/>
        <v>#N/A</v>
      </c>
      <c r="N179" s="99" t="e">
        <f t="shared" si="556"/>
        <v>#N/A</v>
      </c>
    </row>
    <row r="180" spans="1:14" x14ac:dyDescent="0.3">
      <c r="A180" s="111" t="s">
        <v>133</v>
      </c>
      <c r="B180" s="112" t="s">
        <v>137</v>
      </c>
      <c r="C180" s="99">
        <f t="shared" ref="C180:N189" si="557">SUMIFS(INDEX($A$10:$N$151,,MATCH(C$159,$A$10:$N$10,0)),$A$10:$A$151,$B180,$B$10:$B$151,$B$157)</f>
        <v>1.5447612444752578E-2</v>
      </c>
      <c r="D180" s="99">
        <f t="shared" si="557"/>
        <v>1.5913513513513514E-2</v>
      </c>
      <c r="E180" s="99" t="e">
        <f t="shared" si="557"/>
        <v>#N/A</v>
      </c>
      <c r="F180" s="99" t="e">
        <f t="shared" si="557"/>
        <v>#N/A</v>
      </c>
      <c r="G180" s="99" t="e">
        <f t="shared" si="557"/>
        <v>#N/A</v>
      </c>
      <c r="H180" s="99" t="e">
        <f t="shared" si="557"/>
        <v>#N/A</v>
      </c>
      <c r="I180" s="99" t="e">
        <f t="shared" si="557"/>
        <v>#N/A</v>
      </c>
      <c r="J180" s="99" t="e">
        <f t="shared" si="557"/>
        <v>#N/A</v>
      </c>
      <c r="K180" s="99" t="e">
        <f t="shared" si="557"/>
        <v>#N/A</v>
      </c>
      <c r="L180" s="99" t="e">
        <f t="shared" si="557"/>
        <v>#N/A</v>
      </c>
      <c r="M180" s="99" t="e">
        <f t="shared" si="557"/>
        <v>#N/A</v>
      </c>
      <c r="N180" s="99" t="e">
        <f t="shared" si="557"/>
        <v>#N/A</v>
      </c>
    </row>
    <row r="181" spans="1:14" x14ac:dyDescent="0.3">
      <c r="A181" s="111" t="s">
        <v>133</v>
      </c>
      <c r="B181" s="112" t="s">
        <v>164</v>
      </c>
      <c r="C181" s="99">
        <f t="shared" si="557"/>
        <v>6.4520841449162442E-3</v>
      </c>
      <c r="D181" s="99">
        <f t="shared" si="557"/>
        <v>6.6658616109165555E-3</v>
      </c>
      <c r="E181" s="99" t="e">
        <f t="shared" si="557"/>
        <v>#N/A</v>
      </c>
      <c r="F181" s="99" t="e">
        <f t="shared" si="557"/>
        <v>#N/A</v>
      </c>
      <c r="G181" s="99" t="e">
        <f t="shared" si="557"/>
        <v>#N/A</v>
      </c>
      <c r="H181" s="99" t="e">
        <f t="shared" si="557"/>
        <v>#N/A</v>
      </c>
      <c r="I181" s="99" t="e">
        <f t="shared" si="557"/>
        <v>#N/A</v>
      </c>
      <c r="J181" s="99" t="e">
        <f t="shared" si="557"/>
        <v>#N/A</v>
      </c>
      <c r="K181" s="99" t="e">
        <f t="shared" si="557"/>
        <v>#N/A</v>
      </c>
      <c r="L181" s="99" t="e">
        <f t="shared" si="557"/>
        <v>#N/A</v>
      </c>
      <c r="M181" s="99" t="e">
        <f t="shared" si="557"/>
        <v>#N/A</v>
      </c>
      <c r="N181" s="99" t="e">
        <f t="shared" si="557"/>
        <v>#N/A</v>
      </c>
    </row>
    <row r="182" spans="1:14" x14ac:dyDescent="0.3">
      <c r="A182" s="111" t="s">
        <v>133</v>
      </c>
      <c r="B182" s="112" t="s">
        <v>167</v>
      </c>
      <c r="C182" s="99">
        <f t="shared" si="557"/>
        <v>1.7052544017745738E-2</v>
      </c>
      <c r="D182" s="99">
        <f t="shared" si="557"/>
        <v>1.6239158516331426E-2</v>
      </c>
      <c r="E182" s="99" t="e">
        <f t="shared" si="557"/>
        <v>#N/A</v>
      </c>
      <c r="F182" s="99" t="e">
        <f t="shared" si="557"/>
        <v>#N/A</v>
      </c>
      <c r="G182" s="99" t="e">
        <f t="shared" si="557"/>
        <v>#N/A</v>
      </c>
      <c r="H182" s="99" t="e">
        <f t="shared" si="557"/>
        <v>#N/A</v>
      </c>
      <c r="I182" s="99" t="e">
        <f t="shared" si="557"/>
        <v>#N/A</v>
      </c>
      <c r="J182" s="99" t="e">
        <f t="shared" si="557"/>
        <v>#N/A</v>
      </c>
      <c r="K182" s="99" t="e">
        <f t="shared" si="557"/>
        <v>#N/A</v>
      </c>
      <c r="L182" s="99" t="e">
        <f t="shared" si="557"/>
        <v>#N/A</v>
      </c>
      <c r="M182" s="99" t="e">
        <f t="shared" si="557"/>
        <v>#N/A</v>
      </c>
      <c r="N182" s="99" t="e">
        <f t="shared" si="557"/>
        <v>#N/A</v>
      </c>
    </row>
    <row r="183" spans="1:14" x14ac:dyDescent="0.3">
      <c r="A183" s="111" t="s">
        <v>133</v>
      </c>
      <c r="B183" s="112" t="s">
        <v>241</v>
      </c>
      <c r="C183" s="99">
        <f t="shared" si="557"/>
        <v>1.9335679008360501E-2</v>
      </c>
      <c r="D183" s="99">
        <f t="shared" si="557"/>
        <v>1.8869753465378527E-2</v>
      </c>
      <c r="E183" s="99" t="e">
        <f t="shared" si="557"/>
        <v>#N/A</v>
      </c>
      <c r="F183" s="99" t="e">
        <f t="shared" si="557"/>
        <v>#N/A</v>
      </c>
      <c r="G183" s="99" t="e">
        <f t="shared" si="557"/>
        <v>#N/A</v>
      </c>
      <c r="H183" s="99" t="e">
        <f t="shared" si="557"/>
        <v>#N/A</v>
      </c>
      <c r="I183" s="99" t="e">
        <f t="shared" si="557"/>
        <v>#N/A</v>
      </c>
      <c r="J183" s="99" t="e">
        <f t="shared" si="557"/>
        <v>#N/A</v>
      </c>
      <c r="K183" s="99" t="e">
        <f t="shared" si="557"/>
        <v>#N/A</v>
      </c>
      <c r="L183" s="99" t="e">
        <f t="shared" si="557"/>
        <v>#N/A</v>
      </c>
      <c r="M183" s="99" t="e">
        <f t="shared" si="557"/>
        <v>#N/A</v>
      </c>
      <c r="N183" s="99" t="e">
        <f t="shared" si="557"/>
        <v>#N/A</v>
      </c>
    </row>
    <row r="184" spans="1:14" x14ac:dyDescent="0.3">
      <c r="A184" s="111" t="s">
        <v>133</v>
      </c>
      <c r="B184" s="102" t="s">
        <v>221</v>
      </c>
      <c r="C184" s="99">
        <f t="shared" si="557"/>
        <v>1.0094212651413189E-2</v>
      </c>
      <c r="D184" s="99">
        <f t="shared" si="557"/>
        <v>1.0041173010671372E-2</v>
      </c>
      <c r="E184" s="99" t="e">
        <f t="shared" si="557"/>
        <v>#N/A</v>
      </c>
      <c r="F184" s="99" t="e">
        <f t="shared" si="557"/>
        <v>#N/A</v>
      </c>
      <c r="G184" s="99" t="e">
        <f t="shared" si="557"/>
        <v>#N/A</v>
      </c>
      <c r="H184" s="99" t="e">
        <f t="shared" si="557"/>
        <v>#N/A</v>
      </c>
      <c r="I184" s="99" t="e">
        <f t="shared" si="557"/>
        <v>#N/A</v>
      </c>
      <c r="J184" s="99" t="e">
        <f t="shared" si="557"/>
        <v>#N/A</v>
      </c>
      <c r="K184" s="99" t="e">
        <f t="shared" si="557"/>
        <v>#N/A</v>
      </c>
      <c r="L184" s="99" t="e">
        <f t="shared" si="557"/>
        <v>#N/A</v>
      </c>
      <c r="M184" s="99" t="e">
        <f t="shared" si="557"/>
        <v>#N/A</v>
      </c>
      <c r="N184" s="99" t="e">
        <f t="shared" si="557"/>
        <v>#N/A</v>
      </c>
    </row>
    <row r="185" spans="1:14" x14ac:dyDescent="0.3">
      <c r="A185" s="111" t="s">
        <v>133</v>
      </c>
      <c r="B185" s="112" t="s">
        <v>175</v>
      </c>
      <c r="C185" s="99">
        <f t="shared" si="557"/>
        <v>5.3069651901796952E-3</v>
      </c>
      <c r="D185" s="99">
        <f t="shared" si="557"/>
        <v>5.5931816452324786E-3</v>
      </c>
      <c r="E185" s="99" t="e">
        <f t="shared" si="557"/>
        <v>#N/A</v>
      </c>
      <c r="F185" s="99" t="e">
        <f t="shared" si="557"/>
        <v>#N/A</v>
      </c>
      <c r="G185" s="99" t="e">
        <f t="shared" si="557"/>
        <v>#N/A</v>
      </c>
      <c r="H185" s="99" t="e">
        <f t="shared" si="557"/>
        <v>#N/A</v>
      </c>
      <c r="I185" s="99" t="e">
        <f t="shared" si="557"/>
        <v>#N/A</v>
      </c>
      <c r="J185" s="99" t="e">
        <f t="shared" si="557"/>
        <v>#N/A</v>
      </c>
      <c r="K185" s="99" t="e">
        <f t="shared" si="557"/>
        <v>#N/A</v>
      </c>
      <c r="L185" s="99" t="e">
        <f t="shared" si="557"/>
        <v>#N/A</v>
      </c>
      <c r="M185" s="99" t="e">
        <f t="shared" si="557"/>
        <v>#N/A</v>
      </c>
      <c r="N185" s="99" t="e">
        <f t="shared" si="557"/>
        <v>#N/A</v>
      </c>
    </row>
    <row r="186" spans="1:14" x14ac:dyDescent="0.3">
      <c r="A186" s="111" t="s">
        <v>133</v>
      </c>
      <c r="B186" s="112" t="s">
        <v>244</v>
      </c>
      <c r="C186" s="99">
        <f t="shared" si="557"/>
        <v>7.7779314159292035E-3</v>
      </c>
      <c r="D186" s="99">
        <f t="shared" si="557"/>
        <v>7.7655829364257608E-3</v>
      </c>
      <c r="E186" s="99" t="e">
        <f t="shared" si="557"/>
        <v>#N/A</v>
      </c>
      <c r="F186" s="99" t="e">
        <f t="shared" si="557"/>
        <v>#N/A</v>
      </c>
      <c r="G186" s="99" t="e">
        <f t="shared" si="557"/>
        <v>#N/A</v>
      </c>
      <c r="H186" s="99" t="e">
        <f t="shared" si="557"/>
        <v>#N/A</v>
      </c>
      <c r="I186" s="99" t="e">
        <f t="shared" si="557"/>
        <v>#N/A</v>
      </c>
      <c r="J186" s="99" t="e">
        <f t="shared" si="557"/>
        <v>#N/A</v>
      </c>
      <c r="K186" s="99" t="e">
        <f t="shared" si="557"/>
        <v>#N/A</v>
      </c>
      <c r="L186" s="99" t="e">
        <f t="shared" si="557"/>
        <v>#N/A</v>
      </c>
      <c r="M186" s="99" t="e">
        <f t="shared" si="557"/>
        <v>#N/A</v>
      </c>
      <c r="N186" s="99" t="e">
        <f t="shared" si="557"/>
        <v>#N/A</v>
      </c>
    </row>
    <row r="187" spans="1:14" x14ac:dyDescent="0.3">
      <c r="A187" s="111" t="s">
        <v>126</v>
      </c>
      <c r="B187" s="112" t="s">
        <v>246</v>
      </c>
      <c r="C187" s="99">
        <f t="shared" si="557"/>
        <v>2.231173490260251E-2</v>
      </c>
      <c r="D187" s="99">
        <f t="shared" si="557"/>
        <v>2.2121811164454486E-2</v>
      </c>
      <c r="E187" s="99" t="e">
        <f t="shared" si="557"/>
        <v>#N/A</v>
      </c>
      <c r="F187" s="99" t="e">
        <f t="shared" si="557"/>
        <v>#N/A</v>
      </c>
      <c r="G187" s="99" t="e">
        <f t="shared" si="557"/>
        <v>#N/A</v>
      </c>
      <c r="H187" s="99" t="e">
        <f t="shared" si="557"/>
        <v>#N/A</v>
      </c>
      <c r="I187" s="99" t="e">
        <f t="shared" si="557"/>
        <v>#N/A</v>
      </c>
      <c r="J187" s="99" t="e">
        <f t="shared" si="557"/>
        <v>#N/A</v>
      </c>
      <c r="K187" s="99" t="e">
        <f t="shared" si="557"/>
        <v>#N/A</v>
      </c>
      <c r="L187" s="99" t="e">
        <f t="shared" si="557"/>
        <v>#N/A</v>
      </c>
      <c r="M187" s="99" t="e">
        <f t="shared" si="557"/>
        <v>#N/A</v>
      </c>
      <c r="N187" s="99" t="e">
        <f t="shared" si="557"/>
        <v>#N/A</v>
      </c>
    </row>
    <row r="188" spans="1:14" x14ac:dyDescent="0.3">
      <c r="A188" s="111" t="s">
        <v>126</v>
      </c>
      <c r="B188" s="112" t="s">
        <v>245</v>
      </c>
      <c r="C188" s="99">
        <f t="shared" si="557"/>
        <v>7.8513635001498348E-3</v>
      </c>
      <c r="D188" s="99">
        <f t="shared" si="557"/>
        <v>8.1329984451620624E-3</v>
      </c>
      <c r="E188" s="99" t="e">
        <f t="shared" si="557"/>
        <v>#N/A</v>
      </c>
      <c r="F188" s="99" t="e">
        <f t="shared" si="557"/>
        <v>#N/A</v>
      </c>
      <c r="G188" s="99" t="e">
        <f t="shared" si="557"/>
        <v>#N/A</v>
      </c>
      <c r="H188" s="99" t="e">
        <f t="shared" si="557"/>
        <v>#N/A</v>
      </c>
      <c r="I188" s="99" t="e">
        <f t="shared" si="557"/>
        <v>#N/A</v>
      </c>
      <c r="J188" s="99" t="e">
        <f t="shared" si="557"/>
        <v>#N/A</v>
      </c>
      <c r="K188" s="99" t="e">
        <f t="shared" si="557"/>
        <v>#N/A</v>
      </c>
      <c r="L188" s="99" t="e">
        <f t="shared" si="557"/>
        <v>#N/A</v>
      </c>
      <c r="M188" s="99" t="e">
        <f t="shared" si="557"/>
        <v>#N/A</v>
      </c>
      <c r="N188" s="99" t="e">
        <f t="shared" si="557"/>
        <v>#N/A</v>
      </c>
    </row>
    <row r="189" spans="1:14" x14ac:dyDescent="0.3">
      <c r="A189" s="111" t="s">
        <v>126</v>
      </c>
      <c r="B189" s="112" t="s">
        <v>185</v>
      </c>
      <c r="C189" s="99">
        <f t="shared" si="557"/>
        <v>2.5468014241414955E-2</v>
      </c>
      <c r="D189" s="99">
        <f t="shared" si="557"/>
        <v>2.5994497305972714E-2</v>
      </c>
      <c r="E189" s="99" t="e">
        <f t="shared" si="557"/>
        <v>#N/A</v>
      </c>
      <c r="F189" s="99" t="e">
        <f t="shared" si="557"/>
        <v>#N/A</v>
      </c>
      <c r="G189" s="99" t="e">
        <f t="shared" si="557"/>
        <v>#N/A</v>
      </c>
      <c r="H189" s="99" t="e">
        <f t="shared" si="557"/>
        <v>#N/A</v>
      </c>
      <c r="I189" s="99" t="e">
        <f t="shared" si="557"/>
        <v>#N/A</v>
      </c>
      <c r="J189" s="99" t="e">
        <f t="shared" si="557"/>
        <v>#N/A</v>
      </c>
      <c r="K189" s="99" t="e">
        <f t="shared" si="557"/>
        <v>#N/A</v>
      </c>
      <c r="L189" s="99" t="e">
        <f t="shared" si="557"/>
        <v>#N/A</v>
      </c>
      <c r="M189" s="99" t="e">
        <f t="shared" si="557"/>
        <v>#N/A</v>
      </c>
      <c r="N189" s="99" t="e">
        <f t="shared" si="557"/>
        <v>#N/A</v>
      </c>
    </row>
    <row r="190" spans="1:14" x14ac:dyDescent="0.3">
      <c r="A190" s="111" t="s">
        <v>126</v>
      </c>
      <c r="B190" s="112" t="s">
        <v>248</v>
      </c>
      <c r="C190" s="99">
        <f t="shared" ref="C190:N199" si="558">SUMIFS(INDEX($A$10:$N$151,,MATCH(C$159,$A$10:$N$10,0)),$A$10:$A$151,$B190,$B$10:$B$151,$B$157)</f>
        <v>1.5678040244969379E-2</v>
      </c>
      <c r="D190" s="99">
        <f t="shared" si="558"/>
        <v>1.5958096900916631E-2</v>
      </c>
      <c r="E190" s="99" t="e">
        <f t="shared" si="558"/>
        <v>#N/A</v>
      </c>
      <c r="F190" s="99" t="e">
        <f t="shared" si="558"/>
        <v>#N/A</v>
      </c>
      <c r="G190" s="99" t="e">
        <f t="shared" si="558"/>
        <v>#N/A</v>
      </c>
      <c r="H190" s="99" t="e">
        <f t="shared" si="558"/>
        <v>#N/A</v>
      </c>
      <c r="I190" s="99" t="e">
        <f t="shared" si="558"/>
        <v>#N/A</v>
      </c>
      <c r="J190" s="99" t="e">
        <f t="shared" si="558"/>
        <v>#N/A</v>
      </c>
      <c r="K190" s="99" t="e">
        <f t="shared" si="558"/>
        <v>#N/A</v>
      </c>
      <c r="L190" s="99" t="e">
        <f t="shared" si="558"/>
        <v>#N/A</v>
      </c>
      <c r="M190" s="99" t="e">
        <f t="shared" si="558"/>
        <v>#N/A</v>
      </c>
      <c r="N190" s="99" t="e">
        <f t="shared" si="558"/>
        <v>#N/A</v>
      </c>
    </row>
    <row r="191" spans="1:14" x14ac:dyDescent="0.3">
      <c r="A191" s="111" t="s">
        <v>126</v>
      </c>
      <c r="B191" s="112" t="s">
        <v>127</v>
      </c>
      <c r="C191" s="99">
        <f t="shared" si="558"/>
        <v>3.287671232876712E-2</v>
      </c>
      <c r="D191" s="99">
        <f t="shared" si="558"/>
        <v>3.3559545285342038E-2</v>
      </c>
      <c r="E191" s="99" t="e">
        <f t="shared" si="558"/>
        <v>#N/A</v>
      </c>
      <c r="F191" s="99" t="e">
        <f t="shared" si="558"/>
        <v>#N/A</v>
      </c>
      <c r="G191" s="99" t="e">
        <f t="shared" si="558"/>
        <v>#N/A</v>
      </c>
      <c r="H191" s="99" t="e">
        <f t="shared" si="558"/>
        <v>#N/A</v>
      </c>
      <c r="I191" s="99" t="e">
        <f t="shared" si="558"/>
        <v>#N/A</v>
      </c>
      <c r="J191" s="99" t="e">
        <f t="shared" si="558"/>
        <v>#N/A</v>
      </c>
      <c r="K191" s="99" t="e">
        <f t="shared" si="558"/>
        <v>#N/A</v>
      </c>
      <c r="L191" s="99" t="e">
        <f t="shared" si="558"/>
        <v>#N/A</v>
      </c>
      <c r="M191" s="99" t="e">
        <f t="shared" si="558"/>
        <v>#N/A</v>
      </c>
      <c r="N191" s="99" t="e">
        <f t="shared" si="558"/>
        <v>#N/A</v>
      </c>
    </row>
    <row r="192" spans="1:14" x14ac:dyDescent="0.3">
      <c r="A192" s="111" t="s">
        <v>126</v>
      </c>
      <c r="B192" s="112" t="s">
        <v>135</v>
      </c>
      <c r="C192" s="99">
        <f t="shared" si="558"/>
        <v>4.4896265560165974E-2</v>
      </c>
      <c r="D192" s="99">
        <f t="shared" si="558"/>
        <v>4.5870041775240934E-2</v>
      </c>
      <c r="E192" s="99" t="e">
        <f t="shared" si="558"/>
        <v>#N/A</v>
      </c>
      <c r="F192" s="99" t="e">
        <f t="shared" si="558"/>
        <v>#N/A</v>
      </c>
      <c r="G192" s="99" t="e">
        <f t="shared" si="558"/>
        <v>#N/A</v>
      </c>
      <c r="H192" s="99" t="e">
        <f t="shared" si="558"/>
        <v>#N/A</v>
      </c>
      <c r="I192" s="99" t="e">
        <f t="shared" si="558"/>
        <v>#N/A</v>
      </c>
      <c r="J192" s="99" t="e">
        <f t="shared" si="558"/>
        <v>#N/A</v>
      </c>
      <c r="K192" s="99" t="e">
        <f t="shared" si="558"/>
        <v>#N/A</v>
      </c>
      <c r="L192" s="99" t="e">
        <f t="shared" si="558"/>
        <v>#N/A</v>
      </c>
      <c r="M192" s="99" t="e">
        <f t="shared" si="558"/>
        <v>#N/A</v>
      </c>
      <c r="N192" s="99" t="e">
        <f t="shared" si="558"/>
        <v>#N/A</v>
      </c>
    </row>
    <row r="193" spans="1:14" x14ac:dyDescent="0.3">
      <c r="A193" s="111" t="s">
        <v>130</v>
      </c>
      <c r="B193" s="112" t="s">
        <v>249</v>
      </c>
      <c r="C193" s="99">
        <f t="shared" si="558"/>
        <v>1.7271211501557242E-2</v>
      </c>
      <c r="D193" s="99">
        <f t="shared" si="558"/>
        <v>1.7087293095852475E-2</v>
      </c>
      <c r="E193" s="99" t="e">
        <f t="shared" si="558"/>
        <v>#N/A</v>
      </c>
      <c r="F193" s="99" t="e">
        <f t="shared" si="558"/>
        <v>#N/A</v>
      </c>
      <c r="G193" s="99" t="e">
        <f t="shared" si="558"/>
        <v>#N/A</v>
      </c>
      <c r="H193" s="99" t="e">
        <f t="shared" si="558"/>
        <v>#N/A</v>
      </c>
      <c r="I193" s="99" t="e">
        <f t="shared" si="558"/>
        <v>#N/A</v>
      </c>
      <c r="J193" s="99" t="e">
        <f t="shared" si="558"/>
        <v>#N/A</v>
      </c>
      <c r="K193" s="99" t="e">
        <f t="shared" si="558"/>
        <v>#N/A</v>
      </c>
      <c r="L193" s="99" t="e">
        <f t="shared" si="558"/>
        <v>#N/A</v>
      </c>
      <c r="M193" s="99" t="e">
        <f t="shared" si="558"/>
        <v>#N/A</v>
      </c>
      <c r="N193" s="99" t="e">
        <f t="shared" si="558"/>
        <v>#N/A</v>
      </c>
    </row>
    <row r="194" spans="1:14" x14ac:dyDescent="0.3">
      <c r="A194" s="111" t="s">
        <v>130</v>
      </c>
      <c r="B194" s="112" t="s">
        <v>131</v>
      </c>
      <c r="C194" s="99">
        <f t="shared" si="558"/>
        <v>1.7078829162347597E-2</v>
      </c>
      <c r="D194" s="99">
        <f t="shared" si="558"/>
        <v>1.716618572927597E-2</v>
      </c>
      <c r="E194" s="99" t="e">
        <f t="shared" si="558"/>
        <v>#N/A</v>
      </c>
      <c r="F194" s="99" t="e">
        <f t="shared" si="558"/>
        <v>#N/A</v>
      </c>
      <c r="G194" s="99" t="e">
        <f t="shared" si="558"/>
        <v>#N/A</v>
      </c>
      <c r="H194" s="99" t="e">
        <f t="shared" si="558"/>
        <v>#N/A</v>
      </c>
      <c r="I194" s="99" t="e">
        <f t="shared" si="558"/>
        <v>#N/A</v>
      </c>
      <c r="J194" s="99" t="e">
        <f t="shared" si="558"/>
        <v>#N/A</v>
      </c>
      <c r="K194" s="99" t="e">
        <f t="shared" si="558"/>
        <v>#N/A</v>
      </c>
      <c r="L194" s="99" t="e">
        <f t="shared" si="558"/>
        <v>#N/A</v>
      </c>
      <c r="M194" s="99" t="e">
        <f t="shared" si="558"/>
        <v>#N/A</v>
      </c>
      <c r="N194" s="99" t="e">
        <f t="shared" si="558"/>
        <v>#N/A</v>
      </c>
    </row>
    <row r="195" spans="1:14" x14ac:dyDescent="0.3">
      <c r="A195" s="111" t="s">
        <v>130</v>
      </c>
      <c r="B195" s="102" t="s">
        <v>1025</v>
      </c>
      <c r="C195" s="99">
        <f t="shared" si="558"/>
        <v>1.3367235742826007E-2</v>
      </c>
      <c r="D195" s="99">
        <f t="shared" si="558"/>
        <v>1.3565116194493946E-2</v>
      </c>
      <c r="E195" s="99" t="e">
        <f t="shared" si="558"/>
        <v>#N/A</v>
      </c>
      <c r="F195" s="99" t="e">
        <f t="shared" si="558"/>
        <v>#N/A</v>
      </c>
      <c r="G195" s="99" t="e">
        <f t="shared" si="558"/>
        <v>#N/A</v>
      </c>
      <c r="H195" s="99" t="e">
        <f t="shared" si="558"/>
        <v>#N/A</v>
      </c>
      <c r="I195" s="99" t="e">
        <f t="shared" si="558"/>
        <v>#N/A</v>
      </c>
      <c r="J195" s="99" t="e">
        <f t="shared" si="558"/>
        <v>#N/A</v>
      </c>
      <c r="K195" s="99" t="e">
        <f t="shared" si="558"/>
        <v>#N/A</v>
      </c>
      <c r="L195" s="99" t="e">
        <f t="shared" si="558"/>
        <v>#N/A</v>
      </c>
      <c r="M195" s="99" t="e">
        <f t="shared" si="558"/>
        <v>#N/A</v>
      </c>
      <c r="N195" s="99" t="e">
        <f t="shared" si="558"/>
        <v>#N/A</v>
      </c>
    </row>
    <row r="196" spans="1:14" x14ac:dyDescent="0.3">
      <c r="A196" s="111" t="s">
        <v>130</v>
      </c>
      <c r="B196" s="112" t="s">
        <v>238</v>
      </c>
      <c r="C196" s="99">
        <f t="shared" si="558"/>
        <v>1.8356742529100769E-2</v>
      </c>
      <c r="D196" s="99">
        <f t="shared" si="558"/>
        <v>1.8519776313704182E-2</v>
      </c>
      <c r="E196" s="99" t="e">
        <f t="shared" si="558"/>
        <v>#N/A</v>
      </c>
      <c r="F196" s="99" t="e">
        <f t="shared" si="558"/>
        <v>#N/A</v>
      </c>
      <c r="G196" s="99" t="e">
        <f t="shared" si="558"/>
        <v>#N/A</v>
      </c>
      <c r="H196" s="99" t="e">
        <f t="shared" si="558"/>
        <v>#N/A</v>
      </c>
      <c r="I196" s="99" t="e">
        <f t="shared" si="558"/>
        <v>#N/A</v>
      </c>
      <c r="J196" s="99" t="e">
        <f t="shared" si="558"/>
        <v>#N/A</v>
      </c>
      <c r="K196" s="99" t="e">
        <f t="shared" si="558"/>
        <v>#N/A</v>
      </c>
      <c r="L196" s="99" t="e">
        <f t="shared" si="558"/>
        <v>#N/A</v>
      </c>
      <c r="M196" s="99" t="e">
        <f t="shared" si="558"/>
        <v>#N/A</v>
      </c>
      <c r="N196" s="99" t="e">
        <f t="shared" si="558"/>
        <v>#N/A</v>
      </c>
    </row>
    <row r="197" spans="1:14" x14ac:dyDescent="0.3">
      <c r="A197" s="111" t="s">
        <v>130</v>
      </c>
      <c r="B197" s="112" t="s">
        <v>144</v>
      </c>
      <c r="C197" s="99">
        <f t="shared" si="558"/>
        <v>1.3448789067785145E-2</v>
      </c>
      <c r="D197" s="99">
        <f t="shared" si="558"/>
        <v>1.3666441593517892E-2</v>
      </c>
      <c r="E197" s="99" t="e">
        <f t="shared" si="558"/>
        <v>#N/A</v>
      </c>
      <c r="F197" s="99" t="e">
        <f t="shared" si="558"/>
        <v>#N/A</v>
      </c>
      <c r="G197" s="99" t="e">
        <f t="shared" si="558"/>
        <v>#N/A</v>
      </c>
      <c r="H197" s="99" t="e">
        <f t="shared" si="558"/>
        <v>#N/A</v>
      </c>
      <c r="I197" s="99" t="e">
        <f t="shared" si="558"/>
        <v>#N/A</v>
      </c>
      <c r="J197" s="99" t="e">
        <f t="shared" si="558"/>
        <v>#N/A</v>
      </c>
      <c r="K197" s="99" t="e">
        <f t="shared" si="558"/>
        <v>#N/A</v>
      </c>
      <c r="L197" s="99" t="e">
        <f t="shared" si="558"/>
        <v>#N/A</v>
      </c>
      <c r="M197" s="99" t="e">
        <f t="shared" si="558"/>
        <v>#N/A</v>
      </c>
      <c r="N197" s="99" t="e">
        <f t="shared" si="558"/>
        <v>#N/A</v>
      </c>
    </row>
    <row r="198" spans="1:14" x14ac:dyDescent="0.3">
      <c r="A198" s="111" t="s">
        <v>130</v>
      </c>
      <c r="B198" s="112" t="s">
        <v>250</v>
      </c>
      <c r="C198" s="99">
        <f t="shared" si="558"/>
        <v>1.1544412266433927E-2</v>
      </c>
      <c r="D198" s="99">
        <f t="shared" si="558"/>
        <v>1.1586682247618293E-2</v>
      </c>
      <c r="E198" s="99" t="e">
        <f t="shared" si="558"/>
        <v>#N/A</v>
      </c>
      <c r="F198" s="99" t="e">
        <f t="shared" si="558"/>
        <v>#N/A</v>
      </c>
      <c r="G198" s="99" t="e">
        <f t="shared" si="558"/>
        <v>#N/A</v>
      </c>
      <c r="H198" s="99" t="e">
        <f t="shared" si="558"/>
        <v>#N/A</v>
      </c>
      <c r="I198" s="99" t="e">
        <f t="shared" si="558"/>
        <v>#N/A</v>
      </c>
      <c r="J198" s="99" t="e">
        <f t="shared" si="558"/>
        <v>#N/A</v>
      </c>
      <c r="K198" s="99" t="e">
        <f t="shared" si="558"/>
        <v>#N/A</v>
      </c>
      <c r="L198" s="99" t="e">
        <f t="shared" si="558"/>
        <v>#N/A</v>
      </c>
      <c r="M198" s="99" t="e">
        <f t="shared" si="558"/>
        <v>#N/A</v>
      </c>
      <c r="N198" s="99" t="e">
        <f t="shared" si="558"/>
        <v>#N/A</v>
      </c>
    </row>
    <row r="199" spans="1:14" x14ac:dyDescent="0.3">
      <c r="A199" s="111" t="s">
        <v>147</v>
      </c>
      <c r="B199" s="112" t="s">
        <v>253</v>
      </c>
      <c r="C199" s="99">
        <f t="shared" si="558"/>
        <v>6.9112539971804832E-3</v>
      </c>
      <c r="D199" s="99">
        <f t="shared" si="558"/>
        <v>6.8641246525036892E-3</v>
      </c>
      <c r="E199" s="99" t="e">
        <f t="shared" si="558"/>
        <v>#N/A</v>
      </c>
      <c r="F199" s="99" t="e">
        <f t="shared" si="558"/>
        <v>#N/A</v>
      </c>
      <c r="G199" s="99" t="e">
        <f t="shared" si="558"/>
        <v>#N/A</v>
      </c>
      <c r="H199" s="99" t="e">
        <f t="shared" si="558"/>
        <v>#N/A</v>
      </c>
      <c r="I199" s="99" t="e">
        <f t="shared" si="558"/>
        <v>#N/A</v>
      </c>
      <c r="J199" s="99" t="e">
        <f t="shared" si="558"/>
        <v>#N/A</v>
      </c>
      <c r="K199" s="99" t="e">
        <f t="shared" si="558"/>
        <v>#N/A</v>
      </c>
      <c r="L199" s="99" t="e">
        <f t="shared" si="558"/>
        <v>#N/A</v>
      </c>
      <c r="M199" s="99" t="e">
        <f t="shared" si="558"/>
        <v>#N/A</v>
      </c>
      <c r="N199" s="99" t="e">
        <f t="shared" si="558"/>
        <v>#N/A</v>
      </c>
    </row>
    <row r="200" spans="1:14" x14ac:dyDescent="0.3">
      <c r="A200" s="111" t="s">
        <v>147</v>
      </c>
      <c r="B200" s="112" t="s">
        <v>247</v>
      </c>
      <c r="C200" s="99">
        <f t="shared" ref="C200:N205" si="559">SUMIFS(INDEX($A$10:$N$151,,MATCH(C$159,$A$10:$N$10,0)),$A$10:$A$151,$B200,$B$10:$B$151,$B$157)</f>
        <v>1.4269875898573012E-2</v>
      </c>
      <c r="D200" s="99">
        <f t="shared" si="559"/>
        <v>1.4472089541598347E-2</v>
      </c>
      <c r="E200" s="99" t="e">
        <f t="shared" si="559"/>
        <v>#N/A</v>
      </c>
      <c r="F200" s="99" t="e">
        <f t="shared" si="559"/>
        <v>#N/A</v>
      </c>
      <c r="G200" s="99" t="e">
        <f t="shared" si="559"/>
        <v>#N/A</v>
      </c>
      <c r="H200" s="99" t="e">
        <f t="shared" si="559"/>
        <v>#N/A</v>
      </c>
      <c r="I200" s="99" t="e">
        <f t="shared" si="559"/>
        <v>#N/A</v>
      </c>
      <c r="J200" s="99" t="e">
        <f t="shared" si="559"/>
        <v>#N/A</v>
      </c>
      <c r="K200" s="99" t="e">
        <f t="shared" si="559"/>
        <v>#N/A</v>
      </c>
      <c r="L200" s="99" t="e">
        <f t="shared" si="559"/>
        <v>#N/A</v>
      </c>
      <c r="M200" s="99" t="e">
        <f t="shared" si="559"/>
        <v>#N/A</v>
      </c>
      <c r="N200" s="99" t="e">
        <f t="shared" si="559"/>
        <v>#N/A</v>
      </c>
    </row>
    <row r="201" spans="1:14" x14ac:dyDescent="0.3">
      <c r="A201" s="111" t="s">
        <v>147</v>
      </c>
      <c r="B201" s="112" t="s">
        <v>148</v>
      </c>
      <c r="C201" s="99">
        <f t="shared" si="559"/>
        <v>1.0342296657102823E-2</v>
      </c>
      <c r="D201" s="99">
        <f t="shared" si="559"/>
        <v>1.0675206832132373E-2</v>
      </c>
      <c r="E201" s="99" t="e">
        <f t="shared" si="559"/>
        <v>#N/A</v>
      </c>
      <c r="F201" s="99" t="e">
        <f t="shared" si="559"/>
        <v>#N/A</v>
      </c>
      <c r="G201" s="99" t="e">
        <f t="shared" si="559"/>
        <v>#N/A</v>
      </c>
      <c r="H201" s="99" t="e">
        <f t="shared" si="559"/>
        <v>#N/A</v>
      </c>
      <c r="I201" s="99" t="e">
        <f t="shared" si="559"/>
        <v>#N/A</v>
      </c>
      <c r="J201" s="99" t="e">
        <f t="shared" si="559"/>
        <v>#N/A</v>
      </c>
      <c r="K201" s="99" t="e">
        <f t="shared" si="559"/>
        <v>#N/A</v>
      </c>
      <c r="L201" s="99" t="e">
        <f t="shared" si="559"/>
        <v>#N/A</v>
      </c>
      <c r="M201" s="99" t="e">
        <f t="shared" si="559"/>
        <v>#N/A</v>
      </c>
      <c r="N201" s="99" t="e">
        <f t="shared" si="559"/>
        <v>#N/A</v>
      </c>
    </row>
    <row r="202" spans="1:14" x14ac:dyDescent="0.3">
      <c r="A202" s="111" t="s">
        <v>147</v>
      </c>
      <c r="B202" s="112" t="s">
        <v>242</v>
      </c>
      <c r="C202" s="99">
        <f t="shared" si="559"/>
        <v>6.7527734605284315E-3</v>
      </c>
      <c r="D202" s="99">
        <f t="shared" si="559"/>
        <v>6.9793560808642631E-3</v>
      </c>
      <c r="E202" s="99" t="e">
        <f t="shared" si="559"/>
        <v>#N/A</v>
      </c>
      <c r="F202" s="99" t="e">
        <f t="shared" si="559"/>
        <v>#N/A</v>
      </c>
      <c r="G202" s="99" t="e">
        <f t="shared" si="559"/>
        <v>#N/A</v>
      </c>
      <c r="H202" s="99" t="e">
        <f t="shared" si="559"/>
        <v>#N/A</v>
      </c>
      <c r="I202" s="99" t="e">
        <f t="shared" si="559"/>
        <v>#N/A</v>
      </c>
      <c r="J202" s="99" t="e">
        <f t="shared" si="559"/>
        <v>#N/A</v>
      </c>
      <c r="K202" s="99" t="e">
        <f t="shared" si="559"/>
        <v>#N/A</v>
      </c>
      <c r="L202" s="99" t="e">
        <f t="shared" si="559"/>
        <v>#N/A</v>
      </c>
      <c r="M202" s="99" t="e">
        <f t="shared" si="559"/>
        <v>#N/A</v>
      </c>
      <c r="N202" s="99" t="e">
        <f t="shared" si="559"/>
        <v>#N/A</v>
      </c>
    </row>
    <row r="203" spans="1:14" x14ac:dyDescent="0.3">
      <c r="A203" s="111" t="s">
        <v>147</v>
      </c>
      <c r="B203" s="112" t="s">
        <v>252</v>
      </c>
      <c r="C203" s="99">
        <f t="shared" si="559"/>
        <v>1.7169522316816871E-2</v>
      </c>
      <c r="D203" s="99">
        <f t="shared" si="559"/>
        <v>1.7524487978628673E-2</v>
      </c>
      <c r="E203" s="99" t="e">
        <f t="shared" si="559"/>
        <v>#N/A</v>
      </c>
      <c r="F203" s="99" t="e">
        <f t="shared" si="559"/>
        <v>#N/A</v>
      </c>
      <c r="G203" s="99" t="e">
        <f t="shared" si="559"/>
        <v>#N/A</v>
      </c>
      <c r="H203" s="99" t="e">
        <f t="shared" si="559"/>
        <v>#N/A</v>
      </c>
      <c r="I203" s="99" t="e">
        <f t="shared" si="559"/>
        <v>#N/A</v>
      </c>
      <c r="J203" s="99" t="e">
        <f t="shared" si="559"/>
        <v>#N/A</v>
      </c>
      <c r="K203" s="99" t="e">
        <f t="shared" si="559"/>
        <v>#N/A</v>
      </c>
      <c r="L203" s="99" t="e">
        <f t="shared" si="559"/>
        <v>#N/A</v>
      </c>
      <c r="M203" s="99" t="e">
        <f t="shared" si="559"/>
        <v>#N/A</v>
      </c>
      <c r="N203" s="99" t="e">
        <f t="shared" si="559"/>
        <v>#N/A</v>
      </c>
    </row>
    <row r="204" spans="1:14" x14ac:dyDescent="0.3">
      <c r="A204" s="111" t="s">
        <v>147</v>
      </c>
      <c r="B204" s="112" t="s">
        <v>251</v>
      </c>
      <c r="C204" s="99">
        <f t="shared" si="559"/>
        <v>1.0390210113137843E-2</v>
      </c>
      <c r="D204" s="99">
        <f t="shared" si="559"/>
        <v>1.0575212492587468E-2</v>
      </c>
      <c r="E204" s="99" t="e">
        <f t="shared" si="559"/>
        <v>#N/A</v>
      </c>
      <c r="F204" s="99" t="e">
        <f t="shared" si="559"/>
        <v>#N/A</v>
      </c>
      <c r="G204" s="99" t="e">
        <f t="shared" si="559"/>
        <v>#N/A</v>
      </c>
      <c r="H204" s="99" t="e">
        <f t="shared" si="559"/>
        <v>#N/A</v>
      </c>
      <c r="I204" s="99" t="e">
        <f t="shared" si="559"/>
        <v>#N/A</v>
      </c>
      <c r="J204" s="99" t="e">
        <f t="shared" si="559"/>
        <v>#N/A</v>
      </c>
      <c r="K204" s="99" t="e">
        <f t="shared" si="559"/>
        <v>#N/A</v>
      </c>
      <c r="L204" s="99" t="e">
        <f t="shared" si="559"/>
        <v>#N/A</v>
      </c>
      <c r="M204" s="99" t="e">
        <f t="shared" si="559"/>
        <v>#N/A</v>
      </c>
      <c r="N204" s="99" t="e">
        <f t="shared" si="559"/>
        <v>#N/A</v>
      </c>
    </row>
    <row r="205" spans="1:14" x14ac:dyDescent="0.3">
      <c r="A205" s="111" t="s">
        <v>147</v>
      </c>
      <c r="B205" s="113" t="s">
        <v>243</v>
      </c>
      <c r="C205" s="99">
        <f t="shared" si="559"/>
        <v>1.065938025462407E-2</v>
      </c>
      <c r="D205" s="99">
        <f t="shared" si="559"/>
        <v>1.0887495875948531E-2</v>
      </c>
      <c r="E205" s="99" t="e">
        <f t="shared" si="559"/>
        <v>#N/A</v>
      </c>
      <c r="F205" s="99" t="e">
        <f t="shared" si="559"/>
        <v>#N/A</v>
      </c>
      <c r="G205" s="99" t="e">
        <f t="shared" si="559"/>
        <v>#N/A</v>
      </c>
      <c r="H205" s="99" t="e">
        <f t="shared" si="559"/>
        <v>#N/A</v>
      </c>
      <c r="I205" s="99" t="e">
        <f t="shared" si="559"/>
        <v>#N/A</v>
      </c>
      <c r="J205" s="99" t="e">
        <f t="shared" si="559"/>
        <v>#N/A</v>
      </c>
      <c r="K205" s="99" t="e">
        <f t="shared" si="559"/>
        <v>#N/A</v>
      </c>
      <c r="L205" s="99" t="e">
        <f t="shared" si="559"/>
        <v>#N/A</v>
      </c>
      <c r="M205" s="99" t="e">
        <f t="shared" si="559"/>
        <v>#N/A</v>
      </c>
      <c r="N205" s="99" t="e">
        <f t="shared" si="559"/>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{STP-NDPP-00} Eligible for NDPP referral</v>
      </c>
      <c r="D219" s="82" t="str">
        <f t="shared" ref="D219:N219" si="560">$C$3</f>
        <v>{STP-NDPP-00} Eligible for NDPP referral</v>
      </c>
      <c r="E219" s="82" t="str">
        <f t="shared" si="560"/>
        <v>{STP-NDPP-00} Eligible for NDPP referral</v>
      </c>
      <c r="F219" s="82" t="str">
        <f t="shared" si="560"/>
        <v>{STP-NDPP-00} Eligible for NDPP referral</v>
      </c>
      <c r="G219" s="82" t="str">
        <f t="shared" si="560"/>
        <v>{STP-NDPP-00} Eligible for NDPP referral</v>
      </c>
      <c r="H219" s="82" t="str">
        <f t="shared" si="560"/>
        <v>{STP-NDPP-00} Eligible for NDPP referral</v>
      </c>
      <c r="I219" s="82" t="str">
        <f t="shared" si="560"/>
        <v>{STP-NDPP-00} Eligible for NDPP referral</v>
      </c>
      <c r="J219" s="82" t="str">
        <f t="shared" si="560"/>
        <v>{STP-NDPP-00} Eligible for NDPP referral</v>
      </c>
      <c r="K219" s="82" t="str">
        <f t="shared" si="560"/>
        <v>{STP-NDPP-00} Eligible for NDPP referral</v>
      </c>
      <c r="L219" s="82" t="str">
        <f t="shared" si="560"/>
        <v>{STP-NDPP-00} Eligible for NDPP referral</v>
      </c>
      <c r="M219" s="82" t="str">
        <f t="shared" si="560"/>
        <v>{STP-NDPP-00} Eligible for NDPP referral</v>
      </c>
      <c r="N219" s="82" t="str">
        <f t="shared" si="560"/>
        <v>{STP-NDPP-00} Eligible for NDPP referral</v>
      </c>
    </row>
    <row r="220" spans="1:14" x14ac:dyDescent="0.3">
      <c r="A220" s="93"/>
      <c r="B220" s="87" t="s">
        <v>315</v>
      </c>
      <c r="C220" s="82" t="str">
        <f t="shared" ref="C220:N220" si="561">$B$3</f>
        <v>{PD-01} Currently eligible but already referred to NDPP</v>
      </c>
      <c r="D220" s="82" t="str">
        <f t="shared" si="561"/>
        <v>{PD-01} Currently eligible but already referred to NDPP</v>
      </c>
      <c r="E220" s="82" t="str">
        <f t="shared" si="561"/>
        <v>{PD-01} Currently eligible but already referred to NDPP</v>
      </c>
      <c r="F220" s="82" t="str">
        <f t="shared" si="561"/>
        <v>{PD-01} Currently eligible but already referred to NDPP</v>
      </c>
      <c r="G220" s="82" t="str">
        <f t="shared" si="561"/>
        <v>{PD-01} Currently eligible but already referred to NDPP</v>
      </c>
      <c r="H220" s="82" t="str">
        <f t="shared" si="561"/>
        <v>{PD-01} Currently eligible but already referred to NDPP</v>
      </c>
      <c r="I220" s="82" t="str">
        <f t="shared" si="561"/>
        <v>{PD-01} Currently eligible but already referred to NDPP</v>
      </c>
      <c r="J220" s="82" t="str">
        <f t="shared" si="561"/>
        <v>{PD-01} Currently eligible but already referred to NDPP</v>
      </c>
      <c r="K220" s="82" t="str">
        <f t="shared" si="561"/>
        <v>{PD-01} Currently eligible but already referred to NDPP</v>
      </c>
      <c r="L220" s="82" t="str">
        <f t="shared" si="561"/>
        <v>{PD-01} Currently eligible but already referred to NDPP</v>
      </c>
      <c r="M220" s="82" t="str">
        <f t="shared" si="561"/>
        <v>{PD-01} Currently eligible but already referred to NDPP</v>
      </c>
      <c r="N220" s="82" t="str">
        <f t="shared" si="561"/>
        <v>{PD-01} Currently eligible but already referred to NDPP</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155597</v>
      </c>
      <c r="D222" s="85">
        <f>SUMIFS(INDEX(Diabetes_Full[#All],,MATCH(D$219,Diabetes_Full[#Headers],0)),Data!$A$1:$A$519,$A222,Data!$GT$1:$GT$519,D$221)</f>
        <v>156085</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3732</v>
      </c>
      <c r="D223" s="85">
        <f>SUMIFS(INDEX(Diabetes_Full[#All],,MATCH(D$220,Diabetes_Full[#Headers],0)),Data!$A$1:$A$519,$A223,Data!$GT$1:$GT$519,D$221)</f>
        <v>3812</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2.3985038271946119E-2</v>
      </c>
      <c r="D224" s="96">
        <f t="shared" ref="D224:N224" si="562">IF(D222,D223/D222,NA())</f>
        <v>2.4422590255309608E-2</v>
      </c>
      <c r="E224" s="96" t="e">
        <f t="shared" si="562"/>
        <v>#N/A</v>
      </c>
      <c r="F224" s="96" t="e">
        <f t="shared" si="562"/>
        <v>#N/A</v>
      </c>
      <c r="G224" s="96" t="e">
        <f t="shared" si="562"/>
        <v>#N/A</v>
      </c>
      <c r="H224" s="96" t="e">
        <f t="shared" si="562"/>
        <v>#N/A</v>
      </c>
      <c r="I224" s="96" t="e">
        <f t="shared" si="562"/>
        <v>#N/A</v>
      </c>
      <c r="J224" s="96" t="e">
        <f t="shared" si="562"/>
        <v>#N/A</v>
      </c>
      <c r="K224" s="96" t="e">
        <f t="shared" si="562"/>
        <v>#N/A</v>
      </c>
      <c r="L224" s="96" t="e">
        <f t="shared" si="562"/>
        <v>#N/A</v>
      </c>
      <c r="M224" s="96" t="e">
        <f t="shared" si="562"/>
        <v>#N/A</v>
      </c>
      <c r="N224" s="96" t="e">
        <f t="shared" si="562"/>
        <v>#N/A</v>
      </c>
    </row>
    <row r="225" spans="1:14" x14ac:dyDescent="0.3">
      <c r="A225" s="94" t="s">
        <v>138</v>
      </c>
      <c r="B225" s="88" t="s">
        <v>316</v>
      </c>
      <c r="C225" s="85">
        <f>SUMIFS(INDEX(Diabetes_Full[#All],,MATCH(C$219,Diabetes_Full[#Headers],0)),Data!$A$1:$A$519,$A225,Data!$GT$1:$GT$519,C$221)</f>
        <v>254060</v>
      </c>
      <c r="D225" s="85">
        <f>SUMIFS(INDEX(Diabetes_Full[#All],,MATCH(D$219,Diabetes_Full[#Headers],0)),Data!$A$1:$A$519,$A225,Data!$GT$1:$GT$519,D$221)</f>
        <v>254836</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3723</v>
      </c>
      <c r="D226" s="85">
        <f>SUMIFS(INDEX(Diabetes_Full[#All],,MATCH(D$220,Diabetes_Full[#Headers],0)),Data!$A$1:$A$519,$A226,Data!$GT$1:$GT$519,D$221)</f>
        <v>3750</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63">IF(C225,C226/C225,NA())</f>
        <v>1.4654018735731716E-2</v>
      </c>
      <c r="D227" s="96">
        <f t="shared" ref="D227" si="564">IF(D225,D226/D225,NA())</f>
        <v>1.4715346340391467E-2</v>
      </c>
      <c r="E227" s="96" t="e">
        <f t="shared" ref="E227" si="565">IF(E225,E226/E225,NA())</f>
        <v>#N/A</v>
      </c>
      <c r="F227" s="96" t="e">
        <f t="shared" ref="F227" si="566">IF(F225,F226/F225,NA())</f>
        <v>#N/A</v>
      </c>
      <c r="G227" s="96" t="e">
        <f t="shared" ref="G227" si="567">IF(G225,G226/G225,NA())</f>
        <v>#N/A</v>
      </c>
      <c r="H227" s="96" t="e">
        <f t="shared" ref="H227" si="568">IF(H225,H226/H225,NA())</f>
        <v>#N/A</v>
      </c>
      <c r="I227" s="96" t="e">
        <f t="shared" ref="I227" si="569">IF(I225,I226/I225,NA())</f>
        <v>#N/A</v>
      </c>
      <c r="J227" s="96" t="e">
        <f t="shared" ref="J227" si="570">IF(J225,J226/J225,NA())</f>
        <v>#N/A</v>
      </c>
      <c r="K227" s="96" t="e">
        <f t="shared" ref="K227" si="571">IF(K225,K226/K225,NA())</f>
        <v>#N/A</v>
      </c>
      <c r="L227" s="96" t="e">
        <f t="shared" ref="L227" si="572">IF(L225,L226/L225,NA())</f>
        <v>#N/A</v>
      </c>
      <c r="M227" s="96" t="e">
        <f t="shared" ref="M227" si="573">IF(M225,M226/M225,NA())</f>
        <v>#N/A</v>
      </c>
      <c r="N227" s="96" t="e">
        <f t="shared" ref="N227" si="574">IF(N225,N226/N225,NA())</f>
        <v>#N/A</v>
      </c>
    </row>
    <row r="228" spans="1:14" x14ac:dyDescent="0.3">
      <c r="A228" s="94" t="s">
        <v>232</v>
      </c>
      <c r="B228" s="88" t="s">
        <v>316</v>
      </c>
      <c r="C228" s="85">
        <f>SUMIFS(INDEX(Diabetes_Full[#All],,MATCH(C$219,Diabetes_Full[#Headers],0)),Data!$A$1:$A$519,$A228,Data!$GT$1:$GT$519,C$221)</f>
        <v>207405</v>
      </c>
      <c r="D228" s="85">
        <f>SUMIFS(INDEX(Diabetes_Full[#All],,MATCH(D$219,Diabetes_Full[#Headers],0)),Data!$A$1:$A$519,$A228,Data!$GT$1:$GT$519,D$221)</f>
        <v>207768</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3240</v>
      </c>
      <c r="D229" s="85">
        <f>SUMIFS(INDEX(Diabetes_Full[#All],,MATCH(D$220,Diabetes_Full[#Headers],0)),Data!$A$1:$A$519,$A229,Data!$GT$1:$GT$519,D$221)</f>
        <v>3303</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575">IF(C228,C229/C228,NA())</f>
        <v>1.5621609893686265E-2</v>
      </c>
      <c r="D230" s="96">
        <f t="shared" ref="D230" si="576">IF(D228,D229/D228,NA())</f>
        <v>1.5897539563359132E-2</v>
      </c>
      <c r="E230" s="96" t="e">
        <f t="shared" ref="E230" si="577">IF(E228,E229/E228,NA())</f>
        <v>#N/A</v>
      </c>
      <c r="F230" s="96" t="e">
        <f t="shared" ref="F230" si="578">IF(F228,F229/F228,NA())</f>
        <v>#N/A</v>
      </c>
      <c r="G230" s="96" t="e">
        <f t="shared" ref="G230" si="579">IF(G228,G229/G228,NA())</f>
        <v>#N/A</v>
      </c>
      <c r="H230" s="96" t="e">
        <f t="shared" ref="H230" si="580">IF(H228,H229/H228,NA())</f>
        <v>#N/A</v>
      </c>
      <c r="I230" s="96" t="e">
        <f t="shared" ref="I230" si="581">IF(I228,I229/I228,NA())</f>
        <v>#N/A</v>
      </c>
      <c r="J230" s="96" t="e">
        <f t="shared" ref="J230" si="582">IF(J228,J229/J228,NA())</f>
        <v>#N/A</v>
      </c>
      <c r="K230" s="96" t="e">
        <f t="shared" ref="K230" si="583">IF(K228,K229/K228,NA())</f>
        <v>#N/A</v>
      </c>
      <c r="L230" s="96" t="e">
        <f t="shared" ref="L230" si="584">IF(L228,L229/L228,NA())</f>
        <v>#N/A</v>
      </c>
      <c r="M230" s="96" t="e">
        <f t="shared" ref="M230" si="585">IF(M228,M229/M228,NA())</f>
        <v>#N/A</v>
      </c>
      <c r="N230" s="96" t="e">
        <f t="shared" ref="N230" si="586">IF(N228,N229/N228,NA())</f>
        <v>#N/A</v>
      </c>
    </row>
    <row r="231" spans="1:14" x14ac:dyDescent="0.3">
      <c r="A231" s="94" t="s">
        <v>133</v>
      </c>
      <c r="B231" s="88" t="s">
        <v>316</v>
      </c>
      <c r="C231" s="85">
        <f>SUMIFS(INDEX(Diabetes_Full[#All],,MATCH(C$219,Diabetes_Full[#Headers],0)),Data!$A$1:$A$519,$A231,Data!$GT$1:$GT$519,C$221)</f>
        <v>328218</v>
      </c>
      <c r="D231" s="85">
        <f>SUMIFS(INDEX(Diabetes_Full[#All],,MATCH(D$219,Diabetes_Full[#Headers],0)),Data!$A$1:$A$519,$A231,Data!$GT$1:$GT$519,D$221)</f>
        <v>319122</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3223</v>
      </c>
      <c r="D232" s="85">
        <f>SUMIFS(INDEX(Diabetes_Full[#All],,MATCH(D$220,Diabetes_Full[#Headers],0)),Data!$A$1:$A$519,$A232,Data!$GT$1:$GT$519,D$221)</f>
        <v>3201</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587">IF(C231,C232/C231,NA())</f>
        <v>9.8196930089148073E-3</v>
      </c>
      <c r="D233" s="96">
        <f t="shared" ref="D233" si="588">IF(D231,D232/D231,NA())</f>
        <v>1.0030646586571906E-2</v>
      </c>
      <c r="E233" s="96" t="e">
        <f t="shared" ref="E233" si="589">IF(E231,E232/E231,NA())</f>
        <v>#N/A</v>
      </c>
      <c r="F233" s="96" t="e">
        <f t="shared" ref="F233" si="590">IF(F231,F232/F231,NA())</f>
        <v>#N/A</v>
      </c>
      <c r="G233" s="96" t="e">
        <f t="shared" ref="G233" si="591">IF(G231,G232/G231,NA())</f>
        <v>#N/A</v>
      </c>
      <c r="H233" s="96" t="e">
        <f t="shared" ref="H233" si="592">IF(H231,H232/H231,NA())</f>
        <v>#N/A</v>
      </c>
      <c r="I233" s="96" t="e">
        <f t="shared" ref="I233" si="593">IF(I231,I232/I231,NA())</f>
        <v>#N/A</v>
      </c>
      <c r="J233" s="96" t="e">
        <f t="shared" ref="J233" si="594">IF(J231,J232/J231,NA())</f>
        <v>#N/A</v>
      </c>
      <c r="K233" s="96" t="e">
        <f t="shared" ref="K233" si="595">IF(K231,K232/K231,NA())</f>
        <v>#N/A</v>
      </c>
      <c r="L233" s="96" t="e">
        <f t="shared" ref="L233" si="596">IF(L231,L232/L231,NA())</f>
        <v>#N/A</v>
      </c>
      <c r="M233" s="96" t="e">
        <f t="shared" ref="M233" si="597">IF(M231,M232/M231,NA())</f>
        <v>#N/A</v>
      </c>
      <c r="N233" s="96" t="e">
        <f t="shared" ref="N233" si="598">IF(N231,N232/N231,NA())</f>
        <v>#N/A</v>
      </c>
    </row>
    <row r="234" spans="1:14" x14ac:dyDescent="0.3">
      <c r="A234" s="94" t="s">
        <v>126</v>
      </c>
      <c r="B234" s="88" t="s">
        <v>316</v>
      </c>
      <c r="C234" s="85">
        <f>SUMIFS(INDEX(Diabetes_Full[#All],,MATCH(C$219,Diabetes_Full[#Headers],0)),Data!$A$1:$A$519,$A234,Data!$GT$1:$GT$519,C$221)</f>
        <v>215900</v>
      </c>
      <c r="D234" s="85">
        <f>SUMIFS(INDEX(Diabetes_Full[#All],,MATCH(D$219,Diabetes_Full[#Headers],0)),Data!$A$1:$A$519,$A234,Data!$GT$1:$GT$519,D$221)</f>
        <v>216580</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4976</v>
      </c>
      <c r="D235" s="85">
        <f>SUMIFS(INDEX(Diabetes_Full[#All],,MATCH(D$220,Diabetes_Full[#Headers],0)),Data!$A$1:$A$519,$A235,Data!$GT$1:$GT$519,D$221)</f>
        <v>5079</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599">IF(C234,C235/C234,NA())</f>
        <v>2.3047707271885133E-2</v>
      </c>
      <c r="D236" s="96">
        <f t="shared" ref="D236" si="600">IF(D234,D235/D234,NA())</f>
        <v>2.3450918829070088E-2</v>
      </c>
      <c r="E236" s="96" t="e">
        <f t="shared" ref="E236" si="601">IF(E234,E235/E234,NA())</f>
        <v>#N/A</v>
      </c>
      <c r="F236" s="96" t="e">
        <f t="shared" ref="F236" si="602">IF(F234,F235/F234,NA())</f>
        <v>#N/A</v>
      </c>
      <c r="G236" s="96" t="e">
        <f t="shared" ref="G236" si="603">IF(G234,G235/G234,NA())</f>
        <v>#N/A</v>
      </c>
      <c r="H236" s="96" t="e">
        <f t="shared" ref="H236" si="604">IF(H234,H235/H234,NA())</f>
        <v>#N/A</v>
      </c>
      <c r="I236" s="96" t="e">
        <f t="shared" ref="I236" si="605">IF(I234,I235/I234,NA())</f>
        <v>#N/A</v>
      </c>
      <c r="J236" s="96" t="e">
        <f t="shared" ref="J236" si="606">IF(J234,J235/J234,NA())</f>
        <v>#N/A</v>
      </c>
      <c r="K236" s="96" t="e">
        <f t="shared" ref="K236" si="607">IF(K234,K235/K234,NA())</f>
        <v>#N/A</v>
      </c>
      <c r="L236" s="96" t="e">
        <f t="shared" ref="L236" si="608">IF(L234,L235/L234,NA())</f>
        <v>#N/A</v>
      </c>
      <c r="M236" s="96" t="e">
        <f t="shared" ref="M236" si="609">IF(M234,M235/M234,NA())</f>
        <v>#N/A</v>
      </c>
      <c r="N236" s="96" t="e">
        <f t="shared" ref="N236" si="610">IF(N234,N235/N234,NA())</f>
        <v>#N/A</v>
      </c>
    </row>
    <row r="237" spans="1:14" x14ac:dyDescent="0.3">
      <c r="A237" s="94" t="s">
        <v>130</v>
      </c>
      <c r="B237" s="88" t="s">
        <v>316</v>
      </c>
      <c r="C237" s="85">
        <f>SUMIFS(INDEX(Diabetes_Full[#All],,MATCH(C$219,Diabetes_Full[#Headers],0)),Data!$A$1:$A$519,$A237,Data!$GT$1:$GT$519,C$221)</f>
        <v>291227</v>
      </c>
      <c r="D237" s="85">
        <f>SUMIFS(INDEX(Diabetes_Full[#All],,MATCH(D$219,Diabetes_Full[#Headers],0)),Data!$A$1:$A$519,$A237,Data!$GT$1:$GT$519,D$221)</f>
        <v>291777</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4317</v>
      </c>
      <c r="D238" s="85">
        <f>SUMIFS(INDEX(Diabetes_Full[#All],,MATCH(D$220,Diabetes_Full[#Headers],0)),Data!$A$1:$A$519,$A238,Data!$GT$1:$GT$519,D$221)</f>
        <v>4356</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611">IF(C237,C238/C237,NA())</f>
        <v>1.4823488206794013E-2</v>
      </c>
      <c r="D239" s="96">
        <f t="shared" ref="D239" si="612">IF(D237,D238/D237,NA())</f>
        <v>1.492920963612622E-2</v>
      </c>
      <c r="E239" s="96" t="e">
        <f t="shared" ref="E239" si="613">IF(E237,E238/E237,NA())</f>
        <v>#N/A</v>
      </c>
      <c r="F239" s="96" t="e">
        <f t="shared" ref="F239" si="614">IF(F237,F238/F237,NA())</f>
        <v>#N/A</v>
      </c>
      <c r="G239" s="96" t="e">
        <f t="shared" ref="G239" si="615">IF(G237,G238/G237,NA())</f>
        <v>#N/A</v>
      </c>
      <c r="H239" s="96" t="e">
        <f t="shared" ref="H239" si="616">IF(H237,H238/H237,NA())</f>
        <v>#N/A</v>
      </c>
      <c r="I239" s="96" t="e">
        <f t="shared" ref="I239" si="617">IF(I237,I238/I237,NA())</f>
        <v>#N/A</v>
      </c>
      <c r="J239" s="96" t="e">
        <f t="shared" ref="J239" si="618">IF(J237,J238/J237,NA())</f>
        <v>#N/A</v>
      </c>
      <c r="K239" s="96" t="e">
        <f t="shared" ref="K239" si="619">IF(K237,K238/K237,NA())</f>
        <v>#N/A</v>
      </c>
      <c r="L239" s="96" t="e">
        <f t="shared" ref="L239" si="620">IF(L237,L238/L237,NA())</f>
        <v>#N/A</v>
      </c>
      <c r="M239" s="96" t="e">
        <f t="shared" ref="M239" si="621">IF(M237,M238/M237,NA())</f>
        <v>#N/A</v>
      </c>
      <c r="N239" s="96" t="e">
        <f t="shared" ref="N239" si="622">IF(N237,N238/N237,NA())</f>
        <v>#N/A</v>
      </c>
    </row>
    <row r="240" spans="1:14" x14ac:dyDescent="0.3">
      <c r="A240" s="94" t="s">
        <v>147</v>
      </c>
      <c r="B240" s="88" t="s">
        <v>316</v>
      </c>
      <c r="C240" s="85">
        <f>SUMIFS(INDEX(Diabetes_Full[#All],,MATCH(C$219,Diabetes_Full[#Headers],0)),Data!$A$1:$A$519,$A240,Data!$GT$1:$GT$519,C$221)</f>
        <v>201043</v>
      </c>
      <c r="D240" s="85">
        <f>SUMIFS(INDEX(Diabetes_Full[#All],,MATCH(D$219,Diabetes_Full[#Headers],0)),Data!$A$1:$A$519,$A240,Data!$GT$1:$GT$519,D$221)</f>
        <v>201345</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2159</v>
      </c>
      <c r="D241" s="85">
        <f>SUMIFS(INDEX(Diabetes_Full[#All],,MATCH(D$220,Diabetes_Full[#Headers],0)),Data!$A$1:$A$519,$A241,Data!$GT$1:$GT$519,D$221)</f>
        <v>2203</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623">IF(C240,C241/C240,NA())</f>
        <v>1.0738996135155165E-2</v>
      </c>
      <c r="D242" s="96">
        <f t="shared" ref="D242" si="624">IF(D240,D241/D240,NA())</f>
        <v>1.094141895751074E-2</v>
      </c>
      <c r="E242" s="96" t="e">
        <f t="shared" ref="E242" si="625">IF(E240,E241/E240,NA())</f>
        <v>#N/A</v>
      </c>
      <c r="F242" s="96" t="e">
        <f t="shared" ref="F242" si="626">IF(F240,F241/F240,NA())</f>
        <v>#N/A</v>
      </c>
      <c r="G242" s="96" t="e">
        <f t="shared" ref="G242" si="627">IF(G240,G241/G240,NA())</f>
        <v>#N/A</v>
      </c>
      <c r="H242" s="96" t="e">
        <f t="shared" ref="H242" si="628">IF(H240,H241/H240,NA())</f>
        <v>#N/A</v>
      </c>
      <c r="I242" s="96" t="e">
        <f t="shared" ref="I242" si="629">IF(I240,I241/I240,NA())</f>
        <v>#N/A</v>
      </c>
      <c r="J242" s="96" t="e">
        <f t="shared" ref="J242" si="630">IF(J240,J241/J240,NA())</f>
        <v>#N/A</v>
      </c>
      <c r="K242" s="96" t="e">
        <f t="shared" ref="K242" si="631">IF(K240,K241/K240,NA())</f>
        <v>#N/A</v>
      </c>
      <c r="L242" s="96" t="e">
        <f t="shared" ref="L242" si="632">IF(L240,L241/L240,NA())</f>
        <v>#N/A</v>
      </c>
      <c r="M242" s="96" t="e">
        <f t="shared" ref="M242" si="633">IF(M240,M241/M240,NA())</f>
        <v>#N/A</v>
      </c>
      <c r="N242" s="96" t="e">
        <f t="shared" ref="N242" si="634">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635">SUMIFS(INDEX($A$221:$N$242,,MATCH(B$249,$A$221:$N$221,0)),$A$221:$A$242,$A250,$B$221:$B$242,$B$247)</f>
        <v>2.3985038271946119E-2</v>
      </c>
      <c r="C250" s="99">
        <f t="shared" si="635"/>
        <v>2.4422590255309608E-2</v>
      </c>
      <c r="D250" s="99" t="e">
        <f t="shared" si="635"/>
        <v>#N/A</v>
      </c>
      <c r="E250" s="99" t="e">
        <f t="shared" si="635"/>
        <v>#N/A</v>
      </c>
      <c r="F250" s="99" t="e">
        <f t="shared" si="635"/>
        <v>#N/A</v>
      </c>
      <c r="G250" s="99" t="e">
        <f t="shared" si="635"/>
        <v>#N/A</v>
      </c>
      <c r="H250" s="99" t="e">
        <f t="shared" si="635"/>
        <v>#N/A</v>
      </c>
      <c r="I250" s="99" t="e">
        <f t="shared" si="635"/>
        <v>#N/A</v>
      </c>
      <c r="J250" s="99" t="e">
        <f t="shared" si="635"/>
        <v>#N/A</v>
      </c>
      <c r="K250" s="99" t="e">
        <f t="shared" si="635"/>
        <v>#N/A</v>
      </c>
      <c r="L250" s="99" t="e">
        <f t="shared" si="635"/>
        <v>#N/A</v>
      </c>
      <c r="M250" s="99" t="e">
        <f t="shared" si="635"/>
        <v>#N/A</v>
      </c>
    </row>
    <row r="251" spans="1:14" x14ac:dyDescent="0.3">
      <c r="A251" s="94" t="s">
        <v>138</v>
      </c>
      <c r="B251" s="99">
        <f t="shared" si="635"/>
        <v>1.4654018735731716E-2</v>
      </c>
      <c r="C251" s="99">
        <f t="shared" si="635"/>
        <v>1.4715346340391467E-2</v>
      </c>
      <c r="D251" s="99" t="e">
        <f t="shared" si="635"/>
        <v>#N/A</v>
      </c>
      <c r="E251" s="99" t="e">
        <f t="shared" si="635"/>
        <v>#N/A</v>
      </c>
      <c r="F251" s="99" t="e">
        <f t="shared" si="635"/>
        <v>#N/A</v>
      </c>
      <c r="G251" s="99" t="e">
        <f t="shared" si="635"/>
        <v>#N/A</v>
      </c>
      <c r="H251" s="99" t="e">
        <f t="shared" si="635"/>
        <v>#N/A</v>
      </c>
      <c r="I251" s="99" t="e">
        <f t="shared" si="635"/>
        <v>#N/A</v>
      </c>
      <c r="J251" s="99" t="e">
        <f t="shared" si="635"/>
        <v>#N/A</v>
      </c>
      <c r="K251" s="99" t="e">
        <f t="shared" si="635"/>
        <v>#N/A</v>
      </c>
      <c r="L251" s="99" t="e">
        <f t="shared" si="635"/>
        <v>#N/A</v>
      </c>
      <c r="M251" s="99" t="e">
        <f t="shared" si="635"/>
        <v>#N/A</v>
      </c>
    </row>
    <row r="252" spans="1:14" x14ac:dyDescent="0.3">
      <c r="A252" s="94" t="s">
        <v>232</v>
      </c>
      <c r="B252" s="99">
        <f t="shared" si="635"/>
        <v>1.5621609893686265E-2</v>
      </c>
      <c r="C252" s="99">
        <f t="shared" si="635"/>
        <v>1.5897539563359132E-2</v>
      </c>
      <c r="D252" s="99" t="e">
        <f t="shared" si="635"/>
        <v>#N/A</v>
      </c>
      <c r="E252" s="99" t="e">
        <f t="shared" si="635"/>
        <v>#N/A</v>
      </c>
      <c r="F252" s="99" t="e">
        <f t="shared" si="635"/>
        <v>#N/A</v>
      </c>
      <c r="G252" s="99" t="e">
        <f t="shared" si="635"/>
        <v>#N/A</v>
      </c>
      <c r="H252" s="99" t="e">
        <f t="shared" si="635"/>
        <v>#N/A</v>
      </c>
      <c r="I252" s="99" t="e">
        <f t="shared" si="635"/>
        <v>#N/A</v>
      </c>
      <c r="J252" s="99" t="e">
        <f t="shared" si="635"/>
        <v>#N/A</v>
      </c>
      <c r="K252" s="99" t="e">
        <f t="shared" si="635"/>
        <v>#N/A</v>
      </c>
      <c r="L252" s="99" t="e">
        <f t="shared" si="635"/>
        <v>#N/A</v>
      </c>
      <c r="M252" s="99" t="e">
        <f t="shared" si="635"/>
        <v>#N/A</v>
      </c>
    </row>
    <row r="253" spans="1:14" x14ac:dyDescent="0.3">
      <c r="A253" s="94" t="s">
        <v>133</v>
      </c>
      <c r="B253" s="99">
        <f t="shared" si="635"/>
        <v>9.8196930089148073E-3</v>
      </c>
      <c r="C253" s="99">
        <f t="shared" si="635"/>
        <v>1.0030646586571906E-2</v>
      </c>
      <c r="D253" s="99" t="e">
        <f t="shared" si="635"/>
        <v>#N/A</v>
      </c>
      <c r="E253" s="99" t="e">
        <f t="shared" si="635"/>
        <v>#N/A</v>
      </c>
      <c r="F253" s="99" t="e">
        <f t="shared" si="635"/>
        <v>#N/A</v>
      </c>
      <c r="G253" s="99" t="e">
        <f t="shared" si="635"/>
        <v>#N/A</v>
      </c>
      <c r="H253" s="99" t="e">
        <f t="shared" si="635"/>
        <v>#N/A</v>
      </c>
      <c r="I253" s="99" t="e">
        <f t="shared" si="635"/>
        <v>#N/A</v>
      </c>
      <c r="J253" s="99" t="e">
        <f t="shared" si="635"/>
        <v>#N/A</v>
      </c>
      <c r="K253" s="99" t="e">
        <f t="shared" si="635"/>
        <v>#N/A</v>
      </c>
      <c r="L253" s="99" t="e">
        <f t="shared" si="635"/>
        <v>#N/A</v>
      </c>
      <c r="M253" s="99" t="e">
        <f t="shared" si="635"/>
        <v>#N/A</v>
      </c>
    </row>
    <row r="254" spans="1:14" x14ac:dyDescent="0.3">
      <c r="A254" s="94" t="s">
        <v>126</v>
      </c>
      <c r="B254" s="99">
        <f t="shared" si="635"/>
        <v>2.3047707271885133E-2</v>
      </c>
      <c r="C254" s="99">
        <f t="shared" si="635"/>
        <v>2.3450918829070088E-2</v>
      </c>
      <c r="D254" s="99" t="e">
        <f t="shared" si="635"/>
        <v>#N/A</v>
      </c>
      <c r="E254" s="99" t="e">
        <f t="shared" si="635"/>
        <v>#N/A</v>
      </c>
      <c r="F254" s="99" t="e">
        <f t="shared" si="635"/>
        <v>#N/A</v>
      </c>
      <c r="G254" s="99" t="e">
        <f t="shared" si="635"/>
        <v>#N/A</v>
      </c>
      <c r="H254" s="99" t="e">
        <f t="shared" si="635"/>
        <v>#N/A</v>
      </c>
      <c r="I254" s="99" t="e">
        <f t="shared" si="635"/>
        <v>#N/A</v>
      </c>
      <c r="J254" s="99" t="e">
        <f t="shared" si="635"/>
        <v>#N/A</v>
      </c>
      <c r="K254" s="99" t="e">
        <f t="shared" si="635"/>
        <v>#N/A</v>
      </c>
      <c r="L254" s="99" t="e">
        <f t="shared" si="635"/>
        <v>#N/A</v>
      </c>
      <c r="M254" s="99" t="e">
        <f t="shared" si="635"/>
        <v>#N/A</v>
      </c>
    </row>
    <row r="255" spans="1:14" x14ac:dyDescent="0.3">
      <c r="A255" s="94" t="s">
        <v>130</v>
      </c>
      <c r="B255" s="99">
        <f t="shared" si="635"/>
        <v>1.4823488206794013E-2</v>
      </c>
      <c r="C255" s="99">
        <f t="shared" si="635"/>
        <v>1.492920963612622E-2</v>
      </c>
      <c r="D255" s="99" t="e">
        <f t="shared" si="635"/>
        <v>#N/A</v>
      </c>
      <c r="E255" s="99" t="e">
        <f t="shared" si="635"/>
        <v>#N/A</v>
      </c>
      <c r="F255" s="99" t="e">
        <f t="shared" si="635"/>
        <v>#N/A</v>
      </c>
      <c r="G255" s="99" t="e">
        <f t="shared" si="635"/>
        <v>#N/A</v>
      </c>
      <c r="H255" s="99" t="e">
        <f t="shared" si="635"/>
        <v>#N/A</v>
      </c>
      <c r="I255" s="99" t="e">
        <f t="shared" si="635"/>
        <v>#N/A</v>
      </c>
      <c r="J255" s="99" t="e">
        <f t="shared" si="635"/>
        <v>#N/A</v>
      </c>
      <c r="K255" s="99" t="e">
        <f t="shared" si="635"/>
        <v>#N/A</v>
      </c>
      <c r="L255" s="99" t="e">
        <f t="shared" si="635"/>
        <v>#N/A</v>
      </c>
      <c r="M255" s="99" t="e">
        <f t="shared" si="635"/>
        <v>#N/A</v>
      </c>
    </row>
    <row r="256" spans="1:14" x14ac:dyDescent="0.3">
      <c r="A256" s="102" t="s">
        <v>147</v>
      </c>
      <c r="B256" s="99">
        <f t="shared" si="635"/>
        <v>1.0738996135155165E-2</v>
      </c>
      <c r="C256" s="99">
        <f t="shared" si="635"/>
        <v>1.094141895751074E-2</v>
      </c>
      <c r="D256" s="99" t="e">
        <f t="shared" si="635"/>
        <v>#N/A</v>
      </c>
      <c r="E256" s="99" t="e">
        <f t="shared" si="635"/>
        <v>#N/A</v>
      </c>
      <c r="F256" s="99" t="e">
        <f t="shared" si="635"/>
        <v>#N/A</v>
      </c>
      <c r="G256" s="99" t="e">
        <f t="shared" si="635"/>
        <v>#N/A</v>
      </c>
      <c r="H256" s="99" t="e">
        <f t="shared" si="635"/>
        <v>#N/A</v>
      </c>
      <c r="I256" s="99" t="e">
        <f t="shared" si="635"/>
        <v>#N/A</v>
      </c>
      <c r="J256" s="99" t="e">
        <f t="shared" si="635"/>
        <v>#N/A</v>
      </c>
      <c r="K256" s="99" t="e">
        <f t="shared" si="635"/>
        <v>#N/A</v>
      </c>
      <c r="L256" s="99" t="e">
        <f t="shared" si="635"/>
        <v>#N/A</v>
      </c>
      <c r="M256" s="99" t="e">
        <f t="shared" si="635"/>
        <v>#N/A</v>
      </c>
    </row>
    <row r="257" spans="1:13" x14ac:dyDescent="0.3">
      <c r="A257" s="112" t="s">
        <v>404</v>
      </c>
      <c r="B257" s="126">
        <f>SUM(B250:B256)/7</f>
        <v>1.6098650217730458E-2</v>
      </c>
      <c r="C257" s="126">
        <f t="shared" ref="C257:M257" si="636">SUM(C250:C256)/7</f>
        <v>1.6341095738334168E-2</v>
      </c>
      <c r="D257" s="126" t="e">
        <f t="shared" si="636"/>
        <v>#N/A</v>
      </c>
      <c r="E257" s="126" t="e">
        <f t="shared" si="636"/>
        <v>#N/A</v>
      </c>
      <c r="F257" s="126" t="e">
        <f t="shared" si="636"/>
        <v>#N/A</v>
      </c>
      <c r="G257" s="126" t="e">
        <f t="shared" si="636"/>
        <v>#N/A</v>
      </c>
      <c r="H257" s="126" t="e">
        <f t="shared" si="636"/>
        <v>#N/A</v>
      </c>
      <c r="I257" s="126" t="e">
        <f t="shared" si="636"/>
        <v>#N/A</v>
      </c>
      <c r="J257" s="126" t="e">
        <f t="shared" si="636"/>
        <v>#N/A</v>
      </c>
      <c r="K257" s="126" t="e">
        <f t="shared" si="636"/>
        <v>#N/A</v>
      </c>
      <c r="L257" s="126" t="e">
        <f t="shared" si="636"/>
        <v>#N/A</v>
      </c>
      <c r="M257" s="126" t="e">
        <f t="shared" si="636"/>
        <v>#N/A</v>
      </c>
    </row>
  </sheetData>
  <pageMargins left="0.7" right="0.7" top="0.75" bottom="0.75" header="0.3" footer="0.3"/>
  <pageSetup paperSize="9" orientation="portrait" r:id="rId1"/>
  <tableParts count="3">
    <tablePart r:id="rId2"/>
    <tablePart r:id="rId3"/>
    <tablePart r:id="rId4"/>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Z315"/>
  <sheetViews>
    <sheetView showGridLines="0" showRowColHeaders="0" zoomScale="70" zoomScaleNormal="70" workbookViewId="0">
      <pane ySplit="19" topLeftCell="A20" activePane="bottomLeft" state="frozen"/>
      <selection activeCell="GP1" sqref="GP1:GS1"/>
      <selection pane="bottomLeft" activeCell="B18" sqref="B18"/>
    </sheetView>
  </sheetViews>
  <sheetFormatPr defaultColWidth="9.109375" defaultRowHeight="14.4" x14ac:dyDescent="0.3"/>
  <cols>
    <col min="1" max="1" width="7.109375" customWidth="1"/>
    <col min="2" max="2" width="28.5546875" customWidth="1"/>
    <col min="3" max="3" width="42.88671875" customWidth="1"/>
    <col min="4" max="4" width="14.33203125" customWidth="1"/>
    <col min="5" max="5" width="14.33203125" style="22" customWidth="1"/>
    <col min="6" max="6" width="14.33203125" style="10" customWidth="1"/>
    <col min="7" max="7" width="14.33203125" style="22" customWidth="1"/>
    <col min="8" max="8" width="14.33203125" style="10" customWidth="1"/>
    <col min="9" max="9" width="14.33203125" style="22" customWidth="1"/>
    <col min="10" max="10" width="14.33203125" style="10" customWidth="1"/>
    <col min="11" max="11" width="14.33203125" customWidth="1"/>
    <col min="12" max="12" width="14.33203125" style="10" customWidth="1"/>
    <col min="13" max="13" width="14.33203125" customWidth="1"/>
    <col min="14" max="14" width="14.33203125" style="10" customWidth="1"/>
    <col min="15" max="15" width="14.33203125" customWidth="1"/>
    <col min="16" max="16" width="14.33203125" style="10" customWidth="1"/>
    <col min="17" max="17" width="14.33203125" customWidth="1"/>
    <col min="18" max="18" width="14.33203125" style="10" customWidth="1"/>
    <col min="19" max="19" width="14.33203125" customWidth="1"/>
    <col min="20" max="20" width="14.33203125" style="10" customWidth="1"/>
    <col min="21" max="21" width="14.33203125" customWidth="1"/>
    <col min="22" max="22" width="14.33203125" style="10" customWidth="1"/>
    <col min="23" max="23" width="14.33203125" customWidth="1"/>
    <col min="24" max="24" width="14.33203125" style="10" customWidth="1"/>
    <col min="25" max="25" width="14.33203125" customWidth="1"/>
    <col min="26" max="26" width="14.33203125" style="10" customWidth="1"/>
  </cols>
  <sheetData>
    <row r="1" spans="1:26" s="4" customFormat="1" ht="37.5" customHeight="1" x14ac:dyDescent="0.5">
      <c r="A1" s="358" t="s">
        <v>1076</v>
      </c>
      <c r="B1" s="358"/>
      <c r="C1" s="358"/>
      <c r="D1" s="308"/>
      <c r="E1" s="128"/>
      <c r="F1" s="256"/>
      <c r="G1" s="129"/>
      <c r="H1" s="256"/>
      <c r="I1" s="129"/>
      <c r="J1" s="256"/>
      <c r="K1" s="129"/>
      <c r="L1" s="256"/>
      <c r="M1" s="129"/>
      <c r="N1" s="256"/>
      <c r="O1" s="129"/>
      <c r="P1" s="318"/>
      <c r="Q1" s="308"/>
      <c r="R1" s="318"/>
      <c r="T1" s="8"/>
      <c r="V1" s="8"/>
      <c r="X1" s="8"/>
      <c r="Z1" s="8"/>
    </row>
    <row r="4" spans="1:26" ht="60" customHeight="1" x14ac:dyDescent="0.3">
      <c r="B4" s="394" t="s">
        <v>371</v>
      </c>
      <c r="C4" s="394"/>
    </row>
    <row r="5" spans="1:26" ht="15" customHeight="1" x14ac:dyDescent="0.3"/>
    <row r="15" spans="1:26" x14ac:dyDescent="0.3">
      <c r="E15"/>
      <c r="G15"/>
      <c r="I15"/>
    </row>
    <row r="16" spans="1:26" x14ac:dyDescent="0.3">
      <c r="E16"/>
      <c r="G16"/>
      <c r="I16"/>
    </row>
    <row r="17" spans="2:26" x14ac:dyDescent="0.3">
      <c r="B17" s="303"/>
      <c r="C17" s="330"/>
      <c r="D17" s="331" t="s">
        <v>1613</v>
      </c>
      <c r="E17" s="330"/>
      <c r="F17" s="332"/>
      <c r="G17" s="330"/>
      <c r="H17" s="332"/>
      <c r="I17" s="330"/>
      <c r="J17" s="332"/>
      <c r="K17" s="330"/>
      <c r="L17" s="332"/>
      <c r="M17" s="330"/>
      <c r="N17" s="332"/>
      <c r="O17" s="330"/>
      <c r="P17" s="332"/>
      <c r="Q17" s="330"/>
      <c r="R17" s="332"/>
      <c r="S17" s="330"/>
      <c r="T17" s="332"/>
      <c r="U17" s="330"/>
      <c r="V17" s="332"/>
      <c r="W17" s="330"/>
      <c r="X17" s="332"/>
      <c r="Y17" s="330"/>
      <c r="Z17" s="332"/>
    </row>
    <row r="18" spans="2:26" ht="88.2" customHeight="1" x14ac:dyDescent="0.3">
      <c r="C18" s="74" t="s">
        <v>565</v>
      </c>
      <c r="D18" s="302" t="str">
        <f>RIGHT(D19,26)</f>
        <v>Eligible for NDPP referral</v>
      </c>
      <c r="E18" s="302" t="str">
        <f>RIGHT(E19,24)</f>
        <v>Already referred to NDPP</v>
      </c>
      <c r="F18" s="304" t="str">
        <f>"% "&amp;E18</f>
        <v>% Already referred to NDPP</v>
      </c>
      <c r="G18" s="302" t="str">
        <f>RIGHT(G19,25)</f>
        <v>Referral to NDPP declined</v>
      </c>
      <c r="H18" s="304" t="str">
        <f>"% "&amp;G18</f>
        <v>% Referral to NDPP declined</v>
      </c>
      <c r="I18" s="302" t="s">
        <v>1051</v>
      </c>
      <c r="J18" s="304" t="str">
        <f>"% "&amp;I18</f>
        <v>% Not Yet Referred</v>
      </c>
      <c r="K18" s="302" t="str">
        <f>RIGHT(K19,28)</f>
        <v>Valid referrals to NDPP (1m)</v>
      </c>
      <c r="L18" s="304" t="str">
        <f>"% "&amp;K18</f>
        <v>% Valid referrals to NDPP (1m)</v>
      </c>
      <c r="M18" s="302" t="str">
        <f>RIGHT(M19,44)</f>
        <v>Non-diabetic Hyperglycaemia Without NDH code</v>
      </c>
      <c r="N18" s="304" t="str">
        <f>"% "&amp;M18</f>
        <v>% Non-diabetic Hyperglycaemia Without NDH code</v>
      </c>
      <c r="O18" s="302" t="str">
        <f>RIGHT(O19,29)</f>
        <v>Valid referrals to NDPP (12m)</v>
      </c>
      <c r="P18" s="304" t="str">
        <f>"% "&amp;O18</f>
        <v>% Valid referrals to NDPP (12m)</v>
      </c>
      <c r="Q18" s="302" t="str">
        <f>RIGHT(Q19,33)</f>
        <v>Patients with Learning Disability</v>
      </c>
      <c r="R18" s="304" t="str">
        <f>"% "&amp;Q18</f>
        <v>% Patients with Learning Disability</v>
      </c>
      <c r="S18" s="302" t="str">
        <f>RIGHT(S19,17)</f>
        <v>Patients with SMI</v>
      </c>
      <c r="T18" s="304" t="str">
        <f>"% "&amp;S18</f>
        <v>% Patients with SMI</v>
      </c>
      <c r="U18" s="302" t="str">
        <f>RIGHT(U19,10)</f>
        <v xml:space="preserve"> 16-39 Yrs</v>
      </c>
      <c r="V18" s="304" t="str">
        <f>"% "&amp;U18</f>
        <v>%  16-39 Yrs</v>
      </c>
      <c r="W18" s="302" t="str">
        <f>RIGHT(W19,9)</f>
        <v>40-64 Yrs</v>
      </c>
      <c r="X18" s="304" t="str">
        <f>"% "&amp;W18</f>
        <v>% 40-64 Yrs</v>
      </c>
      <c r="Y18" s="302" t="str">
        <f>RIGHT(Y19,6)</f>
        <v>65+Yrs</v>
      </c>
      <c r="Z18" s="304" t="str">
        <f>"% "&amp;Y18</f>
        <v>% 65+Yrs</v>
      </c>
    </row>
    <row r="19" spans="2:26" ht="25.5" hidden="1" customHeight="1" x14ac:dyDescent="0.3">
      <c r="C19" s="1" t="s">
        <v>285</v>
      </c>
      <c r="D19" t="s">
        <v>581</v>
      </c>
      <c r="E19" t="s">
        <v>582</v>
      </c>
      <c r="F19" t="s">
        <v>1586</v>
      </c>
      <c r="G19" t="s">
        <v>583</v>
      </c>
      <c r="H19" t="s">
        <v>1587</v>
      </c>
      <c r="I19" t="s">
        <v>1599</v>
      </c>
      <c r="J19" t="s">
        <v>1595</v>
      </c>
      <c r="K19" t="s">
        <v>1600</v>
      </c>
      <c r="L19" t="s">
        <v>1596</v>
      </c>
      <c r="M19" t="s">
        <v>1601</v>
      </c>
      <c r="N19" t="s">
        <v>1597</v>
      </c>
      <c r="O19" t="s">
        <v>1602</v>
      </c>
      <c r="P19" t="s">
        <v>1598</v>
      </c>
      <c r="Q19" t="s">
        <v>1603</v>
      </c>
      <c r="R19" t="s">
        <v>1607</v>
      </c>
      <c r="S19" t="s">
        <v>1604</v>
      </c>
      <c r="T19" t="s">
        <v>1608</v>
      </c>
      <c r="U19" t="s">
        <v>1605</v>
      </c>
      <c r="V19" t="s">
        <v>1609</v>
      </c>
      <c r="W19" t="s">
        <v>1612</v>
      </c>
      <c r="X19" t="s">
        <v>1610</v>
      </c>
      <c r="Y19" t="s">
        <v>1606</v>
      </c>
      <c r="Z19" t="s">
        <v>1611</v>
      </c>
    </row>
    <row r="20" spans="2:26" x14ac:dyDescent="0.3">
      <c r="C20" s="2" t="s">
        <v>116</v>
      </c>
      <c r="D20" s="130">
        <v>156085</v>
      </c>
      <c r="E20" s="130">
        <v>3812</v>
      </c>
      <c r="F20" s="3">
        <v>2.4422590255309608E-2</v>
      </c>
      <c r="G20" s="130">
        <v>1670</v>
      </c>
      <c r="H20" s="3">
        <v>1.0699298459172887E-2</v>
      </c>
      <c r="I20" s="130">
        <v>150603</v>
      </c>
      <c r="J20" s="3">
        <v>0.96487811128551748</v>
      </c>
      <c r="K20" s="130">
        <v>109</v>
      </c>
      <c r="L20" s="3">
        <v>6.9833744434122434E-4</v>
      </c>
      <c r="M20" s="130">
        <v>11346</v>
      </c>
      <c r="N20" s="3">
        <v>7.2691161866931475E-2</v>
      </c>
      <c r="O20" s="130">
        <v>965</v>
      </c>
      <c r="P20" s="3">
        <v>6.1825287503603802E-3</v>
      </c>
      <c r="Q20" s="130">
        <v>707</v>
      </c>
      <c r="R20" s="3">
        <v>4.529583239901336E-3</v>
      </c>
      <c r="S20" s="130">
        <v>1656</v>
      </c>
      <c r="T20" s="3">
        <v>1.0609603741551078E-2</v>
      </c>
      <c r="U20" s="130">
        <v>74413</v>
      </c>
      <c r="V20" s="3">
        <v>0.47674664445654613</v>
      </c>
      <c r="W20" s="130">
        <v>66073</v>
      </c>
      <c r="X20" s="3">
        <v>0.42331421981612583</v>
      </c>
      <c r="Y20" s="130">
        <v>15599</v>
      </c>
      <c r="Z20" s="3">
        <v>9.9939135727328057E-2</v>
      </c>
    </row>
    <row r="21" spans="2:26" x14ac:dyDescent="0.3">
      <c r="C21" s="2" t="s">
        <v>138</v>
      </c>
      <c r="D21" s="130">
        <v>254836</v>
      </c>
      <c r="E21" s="130">
        <v>3750</v>
      </c>
      <c r="F21" s="3">
        <v>1.4715346340391467E-2</v>
      </c>
      <c r="G21" s="130">
        <v>2608</v>
      </c>
      <c r="H21" s="3">
        <v>1.0234032868197586E-2</v>
      </c>
      <c r="I21" s="130">
        <v>248478</v>
      </c>
      <c r="J21" s="3">
        <v>0.97505062079141092</v>
      </c>
      <c r="K21" s="130">
        <v>53</v>
      </c>
      <c r="L21" s="3">
        <v>2.0797689494419941E-4</v>
      </c>
      <c r="M21" s="130">
        <v>10799</v>
      </c>
      <c r="N21" s="3">
        <v>4.2376273367969987E-2</v>
      </c>
      <c r="O21" s="130">
        <v>626</v>
      </c>
      <c r="P21" s="3">
        <v>2.4564818157560156E-3</v>
      </c>
      <c r="Q21" s="130">
        <v>1064</v>
      </c>
      <c r="R21" s="3">
        <v>4.1752342683137392E-3</v>
      </c>
      <c r="S21" s="130">
        <v>4278</v>
      </c>
      <c r="T21" s="3">
        <v>1.6787267105118586E-2</v>
      </c>
      <c r="U21" s="130">
        <v>141415</v>
      </c>
      <c r="V21" s="3">
        <v>0.55492552072705581</v>
      </c>
      <c r="W21" s="130">
        <v>92284</v>
      </c>
      <c r="X21" s="3">
        <v>0.36213093911378297</v>
      </c>
      <c r="Y21" s="130">
        <v>21137</v>
      </c>
      <c r="Z21" s="3">
        <v>8.294354015916118E-2</v>
      </c>
    </row>
    <row r="22" spans="2:26" x14ac:dyDescent="0.3">
      <c r="C22" s="2" t="s">
        <v>232</v>
      </c>
      <c r="D22" s="130">
        <v>207768</v>
      </c>
      <c r="E22" s="130">
        <v>3303</v>
      </c>
      <c r="F22" s="3">
        <v>1.5897539563359132E-2</v>
      </c>
      <c r="G22" s="130">
        <v>1998</v>
      </c>
      <c r="H22" s="3">
        <v>9.6164953217049778E-3</v>
      </c>
      <c r="I22" s="130">
        <v>202467</v>
      </c>
      <c r="J22" s="3">
        <v>0.9744859651149359</v>
      </c>
      <c r="K22" s="130">
        <v>74</v>
      </c>
      <c r="L22" s="3">
        <v>3.5616649339648067E-4</v>
      </c>
      <c r="M22" s="130">
        <v>20123</v>
      </c>
      <c r="N22" s="3">
        <v>9.6853220900234877E-2</v>
      </c>
      <c r="O22" s="130">
        <v>954</v>
      </c>
      <c r="P22" s="3">
        <v>4.5916599283816568E-3</v>
      </c>
      <c r="Q22" s="130">
        <v>899</v>
      </c>
      <c r="R22" s="3">
        <v>4.3269415886950831E-3</v>
      </c>
      <c r="S22" s="130">
        <v>1802</v>
      </c>
      <c r="T22" s="3">
        <v>8.6731354202764614E-3</v>
      </c>
      <c r="U22" s="130">
        <v>80175</v>
      </c>
      <c r="V22" s="3">
        <v>0.38588714335220053</v>
      </c>
      <c r="W22" s="130">
        <v>85301</v>
      </c>
      <c r="X22" s="3">
        <v>0.41055889261098916</v>
      </c>
      <c r="Y22" s="130">
        <v>42292</v>
      </c>
      <c r="Z22" s="3">
        <v>0.20355396403681028</v>
      </c>
    </row>
    <row r="23" spans="2:26" x14ac:dyDescent="0.3">
      <c r="C23" s="2" t="s">
        <v>133</v>
      </c>
      <c r="D23" s="130">
        <v>319122</v>
      </c>
      <c r="E23" s="130">
        <v>3201</v>
      </c>
      <c r="F23" s="3">
        <v>1.0030646586571906E-2</v>
      </c>
      <c r="G23" s="130">
        <v>13355</v>
      </c>
      <c r="H23" s="3">
        <v>4.1849198739040243E-2</v>
      </c>
      <c r="I23" s="130">
        <v>302566</v>
      </c>
      <c r="J23" s="3">
        <v>0.94812015467438782</v>
      </c>
      <c r="K23" s="130">
        <v>68</v>
      </c>
      <c r="L23" s="3">
        <v>2.13084651011212E-4</v>
      </c>
      <c r="M23" s="130">
        <v>3634</v>
      </c>
      <c r="N23" s="3">
        <v>1.1387494437863889E-2</v>
      </c>
      <c r="O23" s="130">
        <v>740</v>
      </c>
      <c r="P23" s="3">
        <v>2.318862378651425E-3</v>
      </c>
      <c r="Q23" s="130">
        <v>1183</v>
      </c>
      <c r="R23" s="3">
        <v>3.7070462080332914E-3</v>
      </c>
      <c r="S23" s="130">
        <v>3944</v>
      </c>
      <c r="T23" s="3">
        <v>1.2358909758650297E-2</v>
      </c>
      <c r="U23" s="130">
        <v>183843</v>
      </c>
      <c r="V23" s="3">
        <v>0.57609002199785664</v>
      </c>
      <c r="W23" s="130">
        <v>111826</v>
      </c>
      <c r="X23" s="3">
        <v>0.35041770858793814</v>
      </c>
      <c r="Y23" s="130">
        <v>19622</v>
      </c>
      <c r="Z23" s="3">
        <v>6.1487456207970623E-2</v>
      </c>
    </row>
    <row r="24" spans="2:26" x14ac:dyDescent="0.3">
      <c r="C24" s="2" t="s">
        <v>126</v>
      </c>
      <c r="D24" s="130">
        <v>216580</v>
      </c>
      <c r="E24" s="130">
        <v>5079</v>
      </c>
      <c r="F24" s="3">
        <v>2.3450918829070088E-2</v>
      </c>
      <c r="G24" s="130">
        <v>1115</v>
      </c>
      <c r="H24" s="3">
        <v>5.1482131314064088E-3</v>
      </c>
      <c r="I24" s="130">
        <v>210386</v>
      </c>
      <c r="J24" s="3">
        <v>0.97140086803952352</v>
      </c>
      <c r="K24" s="130">
        <v>137</v>
      </c>
      <c r="L24" s="3">
        <v>6.3256071659432999E-4</v>
      </c>
      <c r="M24" s="130">
        <v>21395</v>
      </c>
      <c r="N24" s="3">
        <v>9.87856681133992E-2</v>
      </c>
      <c r="O24" s="130">
        <v>1528</v>
      </c>
      <c r="P24" s="3">
        <v>7.0551297442053747E-3</v>
      </c>
      <c r="Q24" s="130">
        <v>997</v>
      </c>
      <c r="R24" s="3">
        <v>4.603379813463847E-3</v>
      </c>
      <c r="S24" s="130">
        <v>2369</v>
      </c>
      <c r="T24" s="3">
        <v>1.0938221442423124E-2</v>
      </c>
      <c r="U24" s="130">
        <v>99383</v>
      </c>
      <c r="V24" s="3">
        <v>0.45887431895835257</v>
      </c>
      <c r="W24" s="130">
        <v>87141</v>
      </c>
      <c r="X24" s="3">
        <v>0.4023501708375658</v>
      </c>
      <c r="Y24" s="130">
        <v>30056</v>
      </c>
      <c r="Z24" s="3">
        <v>0.13877551020408163</v>
      </c>
    </row>
    <row r="25" spans="2:26" x14ac:dyDescent="0.3">
      <c r="C25" s="2" t="s">
        <v>130</v>
      </c>
      <c r="D25" s="130">
        <v>291777</v>
      </c>
      <c r="E25" s="130">
        <v>4356</v>
      </c>
      <c r="F25" s="3">
        <v>1.492920963612622E-2</v>
      </c>
      <c r="G25" s="130">
        <v>1995</v>
      </c>
      <c r="H25" s="3">
        <v>6.8374135041487163E-3</v>
      </c>
      <c r="I25" s="130">
        <v>285426</v>
      </c>
      <c r="J25" s="3">
        <v>0.97823337685972511</v>
      </c>
      <c r="K25" s="130">
        <v>60</v>
      </c>
      <c r="L25" s="3">
        <v>2.0563649636537492E-4</v>
      </c>
      <c r="M25" s="130">
        <v>8245</v>
      </c>
      <c r="N25" s="3">
        <v>2.8257881875541936E-2</v>
      </c>
      <c r="O25" s="130">
        <v>668</v>
      </c>
      <c r="P25" s="3">
        <v>2.2894196595345073E-3</v>
      </c>
      <c r="Q25" s="130">
        <v>1145</v>
      </c>
      <c r="R25" s="3">
        <v>3.924229805639238E-3</v>
      </c>
      <c r="S25" s="130">
        <v>4198</v>
      </c>
      <c r="T25" s="3">
        <v>1.4387700195697399E-2</v>
      </c>
      <c r="U25" s="130">
        <v>187108</v>
      </c>
      <c r="V25" s="3">
        <v>0.64127055936554289</v>
      </c>
      <c r="W25" s="130">
        <v>84889</v>
      </c>
      <c r="X25" s="3">
        <v>0.29093794233267189</v>
      </c>
      <c r="Y25" s="130">
        <v>16498</v>
      </c>
      <c r="Z25" s="3">
        <v>5.6543181950599257E-2</v>
      </c>
    </row>
    <row r="26" spans="2:26" x14ac:dyDescent="0.3">
      <c r="C26" s="2" t="s">
        <v>147</v>
      </c>
      <c r="D26" s="130">
        <v>201345</v>
      </c>
      <c r="E26" s="130">
        <v>2203</v>
      </c>
      <c r="F26" s="3">
        <v>1.094141895751074E-2</v>
      </c>
      <c r="G26" s="130">
        <v>453</v>
      </c>
      <c r="H26" s="3">
        <v>2.2498696267600387E-3</v>
      </c>
      <c r="I26" s="130">
        <v>198689</v>
      </c>
      <c r="J26" s="3">
        <v>0.98680871141572923</v>
      </c>
      <c r="K26" s="130">
        <v>55</v>
      </c>
      <c r="L26" s="3">
        <v>2.7316297896645063E-4</v>
      </c>
      <c r="M26" s="130">
        <v>11176</v>
      </c>
      <c r="N26" s="3">
        <v>5.5506717325982766E-2</v>
      </c>
      <c r="O26" s="130">
        <v>883</v>
      </c>
      <c r="P26" s="3">
        <v>4.3855074623159254E-3</v>
      </c>
      <c r="Q26" s="130">
        <v>905</v>
      </c>
      <c r="R26" s="3">
        <v>4.4947726539025052E-3</v>
      </c>
      <c r="S26" s="130">
        <v>2872</v>
      </c>
      <c r="T26" s="3">
        <v>1.4264074101666295E-2</v>
      </c>
      <c r="U26" s="130">
        <v>94645</v>
      </c>
      <c r="V26" s="3">
        <v>0.4700638208050858</v>
      </c>
      <c r="W26" s="130">
        <v>84327</v>
      </c>
      <c r="X26" s="3">
        <v>0.41881844595097967</v>
      </c>
      <c r="Y26" s="130">
        <v>22373</v>
      </c>
      <c r="Z26" s="3">
        <v>0.11111773324393454</v>
      </c>
    </row>
    <row r="27" spans="2:26" x14ac:dyDescent="0.3">
      <c r="C27" s="2" t="s">
        <v>1027</v>
      </c>
      <c r="D27" s="130">
        <v>1647513</v>
      </c>
      <c r="E27" s="130">
        <v>25704</v>
      </c>
      <c r="F27" s="3">
        <v>1.5601697831822876E-2</v>
      </c>
      <c r="G27" s="130">
        <v>23194</v>
      </c>
      <c r="H27" s="3">
        <v>1.4078189367853242E-2</v>
      </c>
      <c r="I27" s="130">
        <v>1598615</v>
      </c>
      <c r="J27" s="3">
        <v>0.97032011280032393</v>
      </c>
      <c r="K27" s="130">
        <v>556</v>
      </c>
      <c r="L27" s="3">
        <v>3.3747836891120133E-4</v>
      </c>
      <c r="M27" s="130">
        <v>86718</v>
      </c>
      <c r="N27" s="3">
        <v>5.2635699991441645E-2</v>
      </c>
      <c r="O27" s="130">
        <v>6364</v>
      </c>
      <c r="P27" s="3">
        <v>3.8627919779692177E-3</v>
      </c>
      <c r="Q27" s="130">
        <v>6900</v>
      </c>
      <c r="R27" s="3">
        <v>4.1881308372073546E-3</v>
      </c>
      <c r="S27" s="130">
        <v>21119</v>
      </c>
      <c r="T27" s="3">
        <v>1.2818715239272771E-2</v>
      </c>
      <c r="U27" s="130">
        <v>860982</v>
      </c>
      <c r="V27" s="3">
        <v>0.52259496586673371</v>
      </c>
      <c r="W27" s="130">
        <v>611841</v>
      </c>
      <c r="X27" s="3">
        <v>0.37137248689388186</v>
      </c>
      <c r="Y27" s="130">
        <v>167577</v>
      </c>
      <c r="Z27" s="3">
        <v>0.10171513062415896</v>
      </c>
    </row>
    <row r="28" spans="2:26" x14ac:dyDescent="0.3">
      <c r="E28"/>
      <c r="G28"/>
      <c r="I28"/>
    </row>
    <row r="29" spans="2:26" x14ac:dyDescent="0.3">
      <c r="E29"/>
      <c r="G29"/>
      <c r="I29"/>
    </row>
    <row r="30" spans="2:26" x14ac:dyDescent="0.3">
      <c r="E30"/>
      <c r="G30"/>
      <c r="I30"/>
    </row>
    <row r="31" spans="2:26" x14ac:dyDescent="0.3">
      <c r="E31"/>
      <c r="G31"/>
      <c r="I31"/>
    </row>
    <row r="32" spans="2:26" x14ac:dyDescent="0.3">
      <c r="E32"/>
      <c r="G32"/>
      <c r="I32"/>
    </row>
    <row r="33" spans="6:26" customFormat="1" x14ac:dyDescent="0.3">
      <c r="F33" s="10"/>
      <c r="H33" s="10"/>
      <c r="J33" s="10"/>
      <c r="L33" s="10"/>
      <c r="N33" s="10"/>
      <c r="P33" s="10"/>
      <c r="R33" s="10"/>
      <c r="T33" s="10"/>
      <c r="V33" s="10"/>
      <c r="X33" s="10"/>
      <c r="Z33" s="10"/>
    </row>
    <row r="34" spans="6:26" customFormat="1" x14ac:dyDescent="0.3">
      <c r="F34" s="10"/>
      <c r="H34" s="10"/>
      <c r="J34" s="10"/>
      <c r="L34" s="10"/>
      <c r="N34" s="10"/>
      <c r="P34" s="10"/>
      <c r="R34" s="10"/>
      <c r="T34" s="10"/>
      <c r="V34" s="10"/>
      <c r="X34" s="10"/>
      <c r="Z34" s="10"/>
    </row>
    <row r="35" spans="6:26" customFormat="1" x14ac:dyDescent="0.3">
      <c r="F35" s="10"/>
      <c r="H35" s="10"/>
      <c r="J35" s="10"/>
      <c r="L35" s="10"/>
      <c r="N35" s="10"/>
      <c r="P35" s="10"/>
      <c r="R35" s="10"/>
      <c r="T35" s="10"/>
      <c r="V35" s="10"/>
      <c r="X35" s="10"/>
      <c r="Z35" s="10"/>
    </row>
    <row r="36" spans="6:26" customFormat="1" x14ac:dyDescent="0.3">
      <c r="F36" s="10"/>
      <c r="H36" s="10"/>
      <c r="J36" s="10"/>
      <c r="L36" s="10"/>
      <c r="N36" s="10"/>
      <c r="P36" s="10"/>
      <c r="R36" s="10"/>
      <c r="T36" s="10"/>
      <c r="V36" s="10"/>
      <c r="X36" s="10"/>
      <c r="Z36" s="10"/>
    </row>
    <row r="37" spans="6:26" customFormat="1" x14ac:dyDescent="0.3">
      <c r="F37" s="10"/>
      <c r="H37" s="10"/>
      <c r="J37" s="10"/>
      <c r="L37" s="10"/>
      <c r="N37" s="10"/>
      <c r="P37" s="10"/>
      <c r="R37" s="10"/>
      <c r="T37" s="10"/>
      <c r="V37" s="10"/>
      <c r="X37" s="10"/>
      <c r="Z37" s="10"/>
    </row>
    <row r="38" spans="6:26" customFormat="1" x14ac:dyDescent="0.3">
      <c r="F38" s="10"/>
      <c r="H38" s="10"/>
      <c r="J38" s="10"/>
      <c r="L38" s="10"/>
      <c r="N38" s="10"/>
      <c r="P38" s="10"/>
      <c r="R38" s="10"/>
      <c r="T38" s="10"/>
      <c r="V38" s="10"/>
      <c r="X38" s="10"/>
      <c r="Z38" s="10"/>
    </row>
    <row r="39" spans="6:26" customFormat="1" x14ac:dyDescent="0.3">
      <c r="F39" s="10"/>
      <c r="H39" s="10"/>
      <c r="J39" s="10"/>
      <c r="L39" s="10"/>
      <c r="N39" s="10"/>
      <c r="P39" s="10"/>
      <c r="R39" s="10"/>
      <c r="T39" s="10"/>
      <c r="V39" s="10"/>
      <c r="X39" s="10"/>
      <c r="Z39" s="10"/>
    </row>
    <row r="40" spans="6:26" customFormat="1" x14ac:dyDescent="0.3">
      <c r="F40" s="10"/>
      <c r="H40" s="10"/>
      <c r="J40" s="10"/>
      <c r="L40" s="10"/>
      <c r="N40" s="10"/>
      <c r="P40" s="10"/>
      <c r="R40" s="10"/>
      <c r="T40" s="10"/>
      <c r="V40" s="10"/>
      <c r="X40" s="10"/>
      <c r="Z40" s="10"/>
    </row>
    <row r="41" spans="6:26" customFormat="1" x14ac:dyDescent="0.3">
      <c r="F41" s="10"/>
      <c r="H41" s="10"/>
      <c r="J41" s="10"/>
      <c r="L41" s="10"/>
      <c r="N41" s="10"/>
      <c r="P41" s="10"/>
      <c r="R41" s="10"/>
      <c r="T41" s="10"/>
      <c r="V41" s="10"/>
      <c r="X41" s="10"/>
      <c r="Z41" s="10"/>
    </row>
    <row r="42" spans="6:26" customFormat="1" x14ac:dyDescent="0.3">
      <c r="F42" s="10"/>
      <c r="H42" s="10"/>
      <c r="J42" s="10"/>
      <c r="L42" s="10"/>
      <c r="N42" s="10"/>
      <c r="P42" s="10"/>
      <c r="R42" s="10"/>
      <c r="T42" s="10"/>
      <c r="V42" s="10"/>
      <c r="X42" s="10"/>
      <c r="Z42" s="10"/>
    </row>
    <row r="43" spans="6:26" customFormat="1" x14ac:dyDescent="0.3">
      <c r="F43" s="10"/>
      <c r="H43" s="10"/>
      <c r="J43" s="10"/>
      <c r="L43" s="10"/>
      <c r="N43" s="10"/>
      <c r="P43" s="10"/>
      <c r="R43" s="10"/>
      <c r="T43" s="10"/>
      <c r="V43" s="10"/>
      <c r="X43" s="10"/>
      <c r="Z43" s="10"/>
    </row>
    <row r="44" spans="6:26" customFormat="1" x14ac:dyDescent="0.3">
      <c r="F44" s="10"/>
      <c r="H44" s="10"/>
      <c r="J44" s="10"/>
      <c r="L44" s="10"/>
      <c r="N44" s="10"/>
      <c r="P44" s="10"/>
      <c r="R44" s="10"/>
      <c r="T44" s="10"/>
      <c r="V44" s="10"/>
      <c r="X44" s="10"/>
      <c r="Z44" s="10"/>
    </row>
    <row r="45" spans="6:26" customFormat="1" x14ac:dyDescent="0.3">
      <c r="F45" s="10"/>
      <c r="H45" s="10"/>
      <c r="J45" s="10"/>
      <c r="L45" s="10"/>
      <c r="N45" s="10"/>
      <c r="P45" s="10"/>
      <c r="R45" s="10"/>
      <c r="T45" s="10"/>
      <c r="V45" s="10"/>
      <c r="X45" s="10"/>
      <c r="Z45" s="10"/>
    </row>
    <row r="46" spans="6:26" customFormat="1" x14ac:dyDescent="0.3">
      <c r="F46" s="10"/>
      <c r="H46" s="10"/>
      <c r="J46" s="10"/>
      <c r="L46" s="10"/>
      <c r="N46" s="10"/>
      <c r="P46" s="10"/>
      <c r="R46" s="10"/>
      <c r="T46" s="10"/>
      <c r="V46" s="10"/>
      <c r="X46" s="10"/>
      <c r="Z46" s="10"/>
    </row>
    <row r="47" spans="6:26" customFormat="1" x14ac:dyDescent="0.3">
      <c r="F47" s="10"/>
      <c r="H47" s="10"/>
      <c r="J47" s="10"/>
      <c r="L47" s="10"/>
      <c r="N47" s="10"/>
      <c r="P47" s="10"/>
      <c r="R47" s="10"/>
      <c r="T47" s="10"/>
      <c r="V47" s="10"/>
      <c r="X47" s="10"/>
      <c r="Z47" s="10"/>
    </row>
    <row r="48" spans="6:26" customFormat="1" x14ac:dyDescent="0.3">
      <c r="F48" s="10"/>
      <c r="H48" s="10"/>
      <c r="J48" s="10"/>
      <c r="L48" s="10"/>
      <c r="N48" s="10"/>
      <c r="P48" s="10"/>
      <c r="R48" s="10"/>
      <c r="T48" s="10"/>
      <c r="V48" s="10"/>
      <c r="X48" s="10"/>
      <c r="Z48" s="10"/>
    </row>
    <row r="49" spans="6:26" customFormat="1" x14ac:dyDescent="0.3">
      <c r="F49" s="10"/>
      <c r="H49" s="10"/>
      <c r="J49" s="10"/>
      <c r="L49" s="10"/>
      <c r="N49" s="10"/>
      <c r="P49" s="10"/>
      <c r="R49" s="10"/>
      <c r="T49" s="10"/>
      <c r="V49" s="10"/>
      <c r="X49" s="10"/>
      <c r="Z49" s="10"/>
    </row>
    <row r="50" spans="6:26" customFormat="1" x14ac:dyDescent="0.3">
      <c r="F50" s="10"/>
      <c r="H50" s="10"/>
      <c r="J50" s="10"/>
      <c r="L50" s="10"/>
      <c r="N50" s="10"/>
      <c r="P50" s="10"/>
      <c r="R50" s="10"/>
      <c r="T50" s="10"/>
      <c r="V50" s="10"/>
      <c r="X50" s="10"/>
      <c r="Z50" s="10"/>
    </row>
    <row r="51" spans="6:26" customFormat="1" x14ac:dyDescent="0.3">
      <c r="F51" s="10"/>
      <c r="H51" s="10"/>
      <c r="J51" s="10"/>
      <c r="L51" s="10"/>
      <c r="N51" s="10"/>
      <c r="P51" s="10"/>
      <c r="R51" s="10"/>
      <c r="T51" s="10"/>
      <c r="V51" s="10"/>
      <c r="X51" s="10"/>
      <c r="Z51" s="10"/>
    </row>
    <row r="52" spans="6:26" customFormat="1" x14ac:dyDescent="0.3">
      <c r="F52" s="10"/>
      <c r="H52" s="10"/>
      <c r="J52" s="10"/>
      <c r="L52" s="10"/>
      <c r="N52" s="10"/>
      <c r="P52" s="10"/>
      <c r="R52" s="10"/>
      <c r="T52" s="10"/>
      <c r="V52" s="10"/>
      <c r="X52" s="10"/>
      <c r="Z52" s="10"/>
    </row>
    <row r="53" spans="6:26" customFormat="1" x14ac:dyDescent="0.3">
      <c r="F53" s="10"/>
      <c r="H53" s="10"/>
      <c r="J53" s="10"/>
      <c r="L53" s="10"/>
      <c r="N53" s="10"/>
      <c r="P53" s="10"/>
      <c r="R53" s="10"/>
      <c r="T53" s="10"/>
      <c r="V53" s="10"/>
      <c r="X53" s="10"/>
      <c r="Z53" s="10"/>
    </row>
    <row r="54" spans="6:26" customFormat="1" x14ac:dyDescent="0.3">
      <c r="F54" s="10"/>
      <c r="H54" s="10"/>
      <c r="J54" s="10"/>
      <c r="L54" s="10"/>
      <c r="N54" s="10"/>
      <c r="P54" s="10"/>
      <c r="R54" s="10"/>
      <c r="T54" s="10"/>
      <c r="V54" s="10"/>
      <c r="X54" s="10"/>
      <c r="Z54" s="10"/>
    </row>
    <row r="55" spans="6:26" customFormat="1" x14ac:dyDescent="0.3">
      <c r="F55" s="10"/>
      <c r="H55" s="10"/>
      <c r="J55" s="10"/>
      <c r="L55" s="10"/>
      <c r="N55" s="10"/>
      <c r="P55" s="10"/>
      <c r="R55" s="10"/>
      <c r="T55" s="10"/>
      <c r="V55" s="10"/>
      <c r="X55" s="10"/>
      <c r="Z55" s="10"/>
    </row>
    <row r="56" spans="6:26" customFormat="1" x14ac:dyDescent="0.3">
      <c r="F56" s="10"/>
      <c r="H56" s="10"/>
      <c r="J56" s="10"/>
      <c r="L56" s="10"/>
      <c r="N56" s="10"/>
      <c r="P56" s="10"/>
      <c r="R56" s="10"/>
      <c r="T56" s="10"/>
      <c r="V56" s="10"/>
      <c r="X56" s="10"/>
      <c r="Z56" s="10"/>
    </row>
    <row r="57" spans="6:26" customFormat="1" x14ac:dyDescent="0.3">
      <c r="F57" s="10"/>
      <c r="H57" s="10"/>
      <c r="J57" s="10"/>
      <c r="L57" s="10"/>
      <c r="N57" s="10"/>
      <c r="P57" s="10"/>
      <c r="R57" s="10"/>
      <c r="T57" s="10"/>
      <c r="V57" s="10"/>
      <c r="X57" s="10"/>
      <c r="Z57" s="10"/>
    </row>
    <row r="58" spans="6:26" customFormat="1" x14ac:dyDescent="0.3">
      <c r="F58" s="10"/>
      <c r="H58" s="10"/>
      <c r="J58" s="10"/>
      <c r="L58" s="10"/>
      <c r="N58" s="10"/>
      <c r="P58" s="10"/>
      <c r="R58" s="10"/>
      <c r="T58" s="10"/>
      <c r="V58" s="10"/>
      <c r="X58" s="10"/>
      <c r="Z58" s="10"/>
    </row>
    <row r="59" spans="6:26" customFormat="1" x14ac:dyDescent="0.3">
      <c r="F59" s="10"/>
      <c r="H59" s="10"/>
      <c r="J59" s="10"/>
      <c r="L59" s="10"/>
      <c r="N59" s="10"/>
      <c r="P59" s="10"/>
      <c r="R59" s="10"/>
      <c r="T59" s="10"/>
      <c r="V59" s="10"/>
      <c r="X59" s="10"/>
      <c r="Z59" s="10"/>
    </row>
    <row r="60" spans="6:26" customFormat="1" x14ac:dyDescent="0.3">
      <c r="F60" s="10"/>
      <c r="H60" s="10"/>
      <c r="J60" s="10"/>
      <c r="L60" s="10"/>
      <c r="N60" s="10"/>
      <c r="P60" s="10"/>
      <c r="R60" s="10"/>
      <c r="T60" s="10"/>
      <c r="V60" s="10"/>
      <c r="X60" s="10"/>
      <c r="Z60" s="10"/>
    </row>
    <row r="61" spans="6:26" customFormat="1" x14ac:dyDescent="0.3">
      <c r="F61" s="10"/>
      <c r="H61" s="10"/>
      <c r="J61" s="10"/>
      <c r="L61" s="10"/>
      <c r="N61" s="10"/>
      <c r="P61" s="10"/>
      <c r="R61" s="10"/>
      <c r="T61" s="10"/>
      <c r="V61" s="10"/>
      <c r="X61" s="10"/>
      <c r="Z61" s="10"/>
    </row>
    <row r="62" spans="6:26" customFormat="1" x14ac:dyDescent="0.3">
      <c r="F62" s="10"/>
      <c r="H62" s="10"/>
      <c r="J62" s="10"/>
      <c r="L62" s="10"/>
      <c r="N62" s="10"/>
      <c r="P62" s="10"/>
      <c r="R62" s="10"/>
      <c r="T62" s="10"/>
      <c r="V62" s="10"/>
      <c r="X62" s="10"/>
      <c r="Z62" s="10"/>
    </row>
    <row r="63" spans="6:26" customFormat="1" x14ac:dyDescent="0.3">
      <c r="F63" s="10"/>
      <c r="H63" s="10"/>
      <c r="J63" s="10"/>
      <c r="L63" s="10"/>
      <c r="N63" s="10"/>
      <c r="P63" s="10"/>
      <c r="R63" s="10"/>
      <c r="T63" s="10"/>
      <c r="V63" s="10"/>
      <c r="X63" s="10"/>
      <c r="Z63" s="10"/>
    </row>
    <row r="64" spans="6:26" customFormat="1" x14ac:dyDescent="0.3">
      <c r="F64" s="10"/>
      <c r="H64" s="10"/>
      <c r="J64" s="10"/>
      <c r="L64" s="10"/>
      <c r="N64" s="10"/>
      <c r="P64" s="10"/>
      <c r="R64" s="10"/>
      <c r="T64" s="10"/>
      <c r="V64" s="10"/>
      <c r="X64" s="10"/>
      <c r="Z64" s="10"/>
    </row>
    <row r="65" spans="6:26" customFormat="1" x14ac:dyDescent="0.3">
      <c r="F65" s="10"/>
      <c r="H65" s="10"/>
      <c r="J65" s="10"/>
      <c r="L65" s="10"/>
      <c r="N65" s="10"/>
      <c r="P65" s="10"/>
      <c r="R65" s="10"/>
      <c r="T65" s="10"/>
      <c r="V65" s="10"/>
      <c r="X65" s="10"/>
      <c r="Z65" s="10"/>
    </row>
    <row r="66" spans="6:26" customFormat="1" x14ac:dyDescent="0.3">
      <c r="F66" s="10"/>
      <c r="H66" s="10"/>
      <c r="J66" s="10"/>
      <c r="L66" s="10"/>
      <c r="N66" s="10"/>
      <c r="P66" s="10"/>
      <c r="R66" s="10"/>
      <c r="T66" s="10"/>
      <c r="V66" s="10"/>
      <c r="X66" s="10"/>
      <c r="Z66" s="10"/>
    </row>
    <row r="67" spans="6:26" customFormat="1" x14ac:dyDescent="0.3">
      <c r="F67" s="10"/>
      <c r="H67" s="10"/>
      <c r="J67" s="10"/>
      <c r="L67" s="10"/>
      <c r="N67" s="10"/>
      <c r="P67" s="10"/>
      <c r="R67" s="10"/>
      <c r="T67" s="10"/>
      <c r="V67" s="10"/>
      <c r="X67" s="10"/>
      <c r="Z67" s="10"/>
    </row>
    <row r="68" spans="6:26" customFormat="1" x14ac:dyDescent="0.3">
      <c r="F68" s="10"/>
      <c r="H68" s="10"/>
      <c r="J68" s="10"/>
      <c r="L68" s="10"/>
      <c r="N68" s="10"/>
      <c r="P68" s="10"/>
      <c r="R68" s="10"/>
      <c r="T68" s="10"/>
      <c r="V68" s="10"/>
      <c r="X68" s="10"/>
      <c r="Z68" s="10"/>
    </row>
    <row r="69" spans="6:26" customFormat="1" x14ac:dyDescent="0.3">
      <c r="F69" s="10"/>
      <c r="H69" s="10"/>
      <c r="J69" s="10"/>
      <c r="L69" s="10"/>
      <c r="N69" s="10"/>
      <c r="P69" s="10"/>
      <c r="R69" s="10"/>
      <c r="T69" s="10"/>
      <c r="V69" s="10"/>
      <c r="X69" s="10"/>
      <c r="Z69" s="10"/>
    </row>
    <row r="70" spans="6:26" customFormat="1" x14ac:dyDescent="0.3">
      <c r="F70" s="10"/>
      <c r="H70" s="10"/>
      <c r="J70" s="10"/>
      <c r="L70" s="10"/>
      <c r="N70" s="10"/>
      <c r="P70" s="10"/>
      <c r="R70" s="10"/>
      <c r="T70" s="10"/>
      <c r="V70" s="10"/>
      <c r="X70" s="10"/>
      <c r="Z70" s="10"/>
    </row>
    <row r="71" spans="6:26" customFormat="1" x14ac:dyDescent="0.3">
      <c r="F71" s="10"/>
      <c r="H71" s="10"/>
      <c r="J71" s="10"/>
      <c r="L71" s="10"/>
      <c r="N71" s="10"/>
      <c r="P71" s="10"/>
      <c r="R71" s="10"/>
      <c r="T71" s="10"/>
      <c r="V71" s="10"/>
      <c r="X71" s="10"/>
      <c r="Z71" s="10"/>
    </row>
    <row r="72" spans="6:26" customFormat="1" x14ac:dyDescent="0.3">
      <c r="F72" s="10"/>
      <c r="H72" s="10"/>
      <c r="J72" s="10"/>
      <c r="L72" s="10"/>
      <c r="N72" s="10"/>
      <c r="P72" s="10"/>
      <c r="R72" s="10"/>
      <c r="T72" s="10"/>
      <c r="V72" s="10"/>
      <c r="X72" s="10"/>
      <c r="Z72" s="10"/>
    </row>
    <row r="73" spans="6:26" customFormat="1" x14ac:dyDescent="0.3">
      <c r="F73" s="10"/>
      <c r="H73" s="10"/>
      <c r="J73" s="10"/>
      <c r="L73" s="10"/>
      <c r="N73" s="10"/>
      <c r="P73" s="10"/>
      <c r="R73" s="10"/>
      <c r="T73" s="10"/>
      <c r="V73" s="10"/>
      <c r="X73" s="10"/>
      <c r="Z73" s="10"/>
    </row>
    <row r="74" spans="6:26" customFormat="1" x14ac:dyDescent="0.3">
      <c r="F74" s="10"/>
      <c r="H74" s="10"/>
      <c r="J74" s="10"/>
      <c r="L74" s="10"/>
      <c r="N74" s="10"/>
      <c r="P74" s="10"/>
      <c r="R74" s="10"/>
      <c r="T74" s="10"/>
      <c r="V74" s="10"/>
      <c r="X74" s="10"/>
      <c r="Z74" s="10"/>
    </row>
    <row r="75" spans="6:26" customFormat="1" x14ac:dyDescent="0.3">
      <c r="F75" s="10"/>
      <c r="H75" s="10"/>
      <c r="J75" s="10"/>
      <c r="L75" s="10"/>
      <c r="N75" s="10"/>
      <c r="P75" s="10"/>
      <c r="R75" s="10"/>
      <c r="T75" s="10"/>
      <c r="V75" s="10"/>
      <c r="X75" s="10"/>
      <c r="Z75" s="10"/>
    </row>
    <row r="76" spans="6:26" customFormat="1" x14ac:dyDescent="0.3">
      <c r="F76" s="10"/>
      <c r="H76" s="10"/>
      <c r="J76" s="10"/>
      <c r="L76" s="10"/>
      <c r="N76" s="10"/>
      <c r="P76" s="10"/>
      <c r="R76" s="10"/>
      <c r="T76" s="10"/>
      <c r="V76" s="10"/>
      <c r="X76" s="10"/>
      <c r="Z76" s="10"/>
    </row>
    <row r="77" spans="6:26" customFormat="1" x14ac:dyDescent="0.3">
      <c r="F77" s="10"/>
      <c r="H77" s="10"/>
      <c r="J77" s="10"/>
      <c r="L77" s="10"/>
      <c r="N77" s="10"/>
      <c r="P77" s="10"/>
      <c r="R77" s="10"/>
      <c r="T77" s="10"/>
      <c r="V77" s="10"/>
      <c r="X77" s="10"/>
      <c r="Z77" s="10"/>
    </row>
    <row r="78" spans="6:26" customFormat="1" x14ac:dyDescent="0.3">
      <c r="F78" s="10"/>
      <c r="H78" s="10"/>
      <c r="J78" s="10"/>
      <c r="L78" s="10"/>
      <c r="N78" s="10"/>
      <c r="P78" s="10"/>
      <c r="R78" s="10"/>
      <c r="T78" s="10"/>
      <c r="V78" s="10"/>
      <c r="X78" s="10"/>
      <c r="Z78" s="10"/>
    </row>
    <row r="79" spans="6:26" customFormat="1" x14ac:dyDescent="0.3">
      <c r="F79" s="10"/>
      <c r="H79" s="10"/>
      <c r="J79" s="10"/>
      <c r="L79" s="10"/>
      <c r="N79" s="10"/>
      <c r="P79" s="10"/>
      <c r="R79" s="10"/>
      <c r="T79" s="10"/>
      <c r="V79" s="10"/>
      <c r="X79" s="10"/>
      <c r="Z79" s="10"/>
    </row>
    <row r="80" spans="6:26" customFormat="1" x14ac:dyDescent="0.3">
      <c r="F80" s="10"/>
      <c r="H80" s="10"/>
      <c r="J80" s="10"/>
      <c r="L80" s="10"/>
      <c r="N80" s="10"/>
      <c r="P80" s="10"/>
      <c r="R80" s="10"/>
      <c r="T80" s="10"/>
      <c r="V80" s="10"/>
      <c r="X80" s="10"/>
      <c r="Z80" s="10"/>
    </row>
    <row r="81" spans="6:26" customFormat="1" x14ac:dyDescent="0.3">
      <c r="F81" s="10"/>
      <c r="H81" s="10"/>
      <c r="J81" s="10"/>
      <c r="L81" s="10"/>
      <c r="N81" s="10"/>
      <c r="P81" s="10"/>
      <c r="R81" s="10"/>
      <c r="T81" s="10"/>
      <c r="V81" s="10"/>
      <c r="X81" s="10"/>
      <c r="Z81" s="10"/>
    </row>
    <row r="82" spans="6:26" customFormat="1" x14ac:dyDescent="0.3">
      <c r="F82" s="10"/>
      <c r="H82" s="10"/>
      <c r="J82" s="10"/>
      <c r="L82" s="10"/>
      <c r="N82" s="10"/>
      <c r="P82" s="10"/>
      <c r="R82" s="10"/>
      <c r="T82" s="10"/>
      <c r="V82" s="10"/>
      <c r="X82" s="10"/>
      <c r="Z82" s="10"/>
    </row>
    <row r="83" spans="6:26" customFormat="1" x14ac:dyDescent="0.3">
      <c r="F83" s="10"/>
      <c r="H83" s="10"/>
      <c r="J83" s="10"/>
      <c r="L83" s="10"/>
      <c r="N83" s="10"/>
      <c r="P83" s="10"/>
      <c r="R83" s="10"/>
      <c r="T83" s="10"/>
      <c r="V83" s="10"/>
      <c r="X83" s="10"/>
      <c r="Z83" s="10"/>
    </row>
    <row r="84" spans="6:26" customFormat="1" x14ac:dyDescent="0.3">
      <c r="F84" s="10"/>
      <c r="H84" s="10"/>
      <c r="J84" s="10"/>
      <c r="L84" s="10"/>
      <c r="N84" s="10"/>
      <c r="P84" s="10"/>
      <c r="R84" s="10"/>
      <c r="T84" s="10"/>
      <c r="V84" s="10"/>
      <c r="X84" s="10"/>
      <c r="Z84" s="10"/>
    </row>
    <row r="85" spans="6:26" customFormat="1" x14ac:dyDescent="0.3">
      <c r="F85" s="10"/>
      <c r="H85" s="10"/>
      <c r="J85" s="10"/>
      <c r="L85" s="10"/>
      <c r="N85" s="10"/>
      <c r="P85" s="10"/>
      <c r="R85" s="10"/>
      <c r="T85" s="10"/>
      <c r="V85" s="10"/>
      <c r="X85" s="10"/>
      <c r="Z85" s="10"/>
    </row>
    <row r="86" spans="6:26" customFormat="1" x14ac:dyDescent="0.3">
      <c r="F86" s="10"/>
      <c r="H86" s="10"/>
      <c r="J86" s="10"/>
      <c r="L86" s="10"/>
      <c r="N86" s="10"/>
      <c r="P86" s="10"/>
      <c r="R86" s="10"/>
      <c r="T86" s="10"/>
      <c r="V86" s="10"/>
      <c r="X86" s="10"/>
      <c r="Z86" s="10"/>
    </row>
    <row r="87" spans="6:26" customFormat="1" x14ac:dyDescent="0.3">
      <c r="F87" s="10"/>
      <c r="H87" s="10"/>
      <c r="J87" s="10"/>
      <c r="L87" s="10"/>
      <c r="N87" s="10"/>
      <c r="P87" s="10"/>
      <c r="R87" s="10"/>
      <c r="T87" s="10"/>
      <c r="V87" s="10"/>
      <c r="X87" s="10"/>
      <c r="Z87" s="10"/>
    </row>
    <row r="88" spans="6:26" customFormat="1" x14ac:dyDescent="0.3">
      <c r="F88" s="10"/>
      <c r="H88" s="10"/>
      <c r="J88" s="10"/>
      <c r="L88" s="10"/>
      <c r="N88" s="10"/>
      <c r="P88" s="10"/>
      <c r="R88" s="10"/>
      <c r="T88" s="10"/>
      <c r="V88" s="10"/>
      <c r="X88" s="10"/>
      <c r="Z88" s="10"/>
    </row>
    <row r="89" spans="6:26" customFormat="1" x14ac:dyDescent="0.3">
      <c r="F89" s="10"/>
      <c r="H89" s="10"/>
      <c r="J89" s="10"/>
      <c r="L89" s="10"/>
      <c r="N89" s="10"/>
      <c r="P89" s="10"/>
      <c r="R89" s="10"/>
      <c r="T89" s="10"/>
      <c r="V89" s="10"/>
      <c r="X89" s="10"/>
      <c r="Z89" s="10"/>
    </row>
    <row r="90" spans="6:26" customFormat="1" x14ac:dyDescent="0.3">
      <c r="F90" s="10"/>
      <c r="H90" s="10"/>
      <c r="J90" s="10"/>
      <c r="L90" s="10"/>
      <c r="N90" s="10"/>
      <c r="P90" s="10"/>
      <c r="R90" s="10"/>
      <c r="T90" s="10"/>
      <c r="V90" s="10"/>
      <c r="X90" s="10"/>
      <c r="Z90" s="10"/>
    </row>
    <row r="91" spans="6:26" customFormat="1" x14ac:dyDescent="0.3">
      <c r="F91" s="10"/>
      <c r="H91" s="10"/>
      <c r="J91" s="10"/>
      <c r="L91" s="10"/>
      <c r="N91" s="10"/>
      <c r="P91" s="10"/>
      <c r="R91" s="10"/>
      <c r="T91" s="10"/>
      <c r="V91" s="10"/>
      <c r="X91" s="10"/>
      <c r="Z91" s="10"/>
    </row>
    <row r="92" spans="6:26" customFormat="1" x14ac:dyDescent="0.3">
      <c r="F92" s="10"/>
      <c r="H92" s="10"/>
      <c r="J92" s="10"/>
      <c r="L92" s="10"/>
      <c r="N92" s="10"/>
      <c r="P92" s="10"/>
      <c r="R92" s="10"/>
      <c r="T92" s="10"/>
      <c r="V92" s="10"/>
      <c r="X92" s="10"/>
      <c r="Z92" s="10"/>
    </row>
    <row r="93" spans="6:26" customFormat="1" x14ac:dyDescent="0.3">
      <c r="F93" s="10"/>
      <c r="H93" s="10"/>
      <c r="J93" s="10"/>
      <c r="L93" s="10"/>
      <c r="N93" s="10"/>
      <c r="P93" s="10"/>
      <c r="R93" s="10"/>
      <c r="T93" s="10"/>
      <c r="V93" s="10"/>
      <c r="X93" s="10"/>
      <c r="Z93" s="10"/>
    </row>
    <row r="94" spans="6:26" customFormat="1" x14ac:dyDescent="0.3">
      <c r="F94" s="10"/>
      <c r="H94" s="10"/>
      <c r="J94" s="10"/>
      <c r="L94" s="10"/>
      <c r="N94" s="10"/>
      <c r="P94" s="10"/>
      <c r="R94" s="10"/>
      <c r="T94" s="10"/>
      <c r="V94" s="10"/>
      <c r="X94" s="10"/>
      <c r="Z94" s="10"/>
    </row>
    <row r="95" spans="6:26" customFormat="1" x14ac:dyDescent="0.3">
      <c r="F95" s="10"/>
      <c r="H95" s="10"/>
      <c r="J95" s="10"/>
      <c r="L95" s="10"/>
      <c r="N95" s="10"/>
      <c r="P95" s="10"/>
      <c r="R95" s="10"/>
      <c r="T95" s="10"/>
      <c r="V95" s="10"/>
      <c r="X95" s="10"/>
      <c r="Z95" s="10"/>
    </row>
    <row r="96" spans="6:26" customFormat="1" x14ac:dyDescent="0.3">
      <c r="F96" s="10"/>
      <c r="H96" s="10"/>
      <c r="J96" s="10"/>
      <c r="L96" s="10"/>
      <c r="N96" s="10"/>
      <c r="P96" s="10"/>
      <c r="R96" s="10"/>
      <c r="T96" s="10"/>
      <c r="V96" s="10"/>
      <c r="X96" s="10"/>
      <c r="Z96" s="10"/>
    </row>
    <row r="97" spans="6:26" customFormat="1" x14ac:dyDescent="0.3">
      <c r="F97" s="10"/>
      <c r="H97" s="10"/>
      <c r="J97" s="10"/>
      <c r="L97" s="10"/>
      <c r="N97" s="10"/>
      <c r="P97" s="10"/>
      <c r="R97" s="10"/>
      <c r="T97" s="10"/>
      <c r="V97" s="10"/>
      <c r="X97" s="10"/>
      <c r="Z97" s="10"/>
    </row>
    <row r="98" spans="6:26" customFormat="1" x14ac:dyDescent="0.3">
      <c r="F98" s="10"/>
      <c r="H98" s="10"/>
      <c r="J98" s="10"/>
      <c r="L98" s="10"/>
      <c r="N98" s="10"/>
      <c r="P98" s="10"/>
      <c r="R98" s="10"/>
      <c r="T98" s="10"/>
      <c r="V98" s="10"/>
      <c r="X98" s="10"/>
      <c r="Z98" s="10"/>
    </row>
    <row r="99" spans="6:26" customFormat="1" x14ac:dyDescent="0.3">
      <c r="F99" s="10"/>
      <c r="H99" s="10"/>
      <c r="J99" s="10"/>
      <c r="L99" s="10"/>
      <c r="N99" s="10"/>
      <c r="P99" s="10"/>
      <c r="R99" s="10"/>
      <c r="T99" s="10"/>
      <c r="V99" s="10"/>
      <c r="X99" s="10"/>
      <c r="Z99" s="10"/>
    </row>
    <row r="100" spans="6:26" customFormat="1" x14ac:dyDescent="0.3">
      <c r="F100" s="10"/>
      <c r="H100" s="10"/>
      <c r="J100" s="10"/>
      <c r="L100" s="10"/>
      <c r="N100" s="10"/>
      <c r="P100" s="10"/>
      <c r="R100" s="10"/>
      <c r="T100" s="10"/>
      <c r="V100" s="10"/>
      <c r="X100" s="10"/>
      <c r="Z100" s="10"/>
    </row>
    <row r="101" spans="6:26" customFormat="1" x14ac:dyDescent="0.3">
      <c r="F101" s="10"/>
      <c r="H101" s="10"/>
      <c r="J101" s="10"/>
      <c r="L101" s="10"/>
      <c r="N101" s="10"/>
      <c r="P101" s="10"/>
      <c r="R101" s="10"/>
      <c r="T101" s="10"/>
      <c r="V101" s="10"/>
      <c r="X101" s="10"/>
      <c r="Z101" s="10"/>
    </row>
    <row r="102" spans="6:26" customFormat="1" x14ac:dyDescent="0.3">
      <c r="F102" s="10"/>
      <c r="H102" s="10"/>
      <c r="J102" s="10"/>
      <c r="L102" s="10"/>
      <c r="N102" s="10"/>
      <c r="P102" s="10"/>
      <c r="R102" s="10"/>
      <c r="T102" s="10"/>
      <c r="V102" s="10"/>
      <c r="X102" s="10"/>
      <c r="Z102" s="10"/>
    </row>
    <row r="103" spans="6:26" customFormat="1" x14ac:dyDescent="0.3">
      <c r="F103" s="10"/>
      <c r="H103" s="10"/>
      <c r="J103" s="10"/>
      <c r="L103" s="10"/>
      <c r="N103" s="10"/>
      <c r="P103" s="10"/>
      <c r="R103" s="10"/>
      <c r="T103" s="10"/>
      <c r="V103" s="10"/>
      <c r="X103" s="10"/>
      <c r="Z103" s="10"/>
    </row>
    <row r="104" spans="6:26" customFormat="1" x14ac:dyDescent="0.3">
      <c r="F104" s="10"/>
      <c r="H104" s="10"/>
      <c r="J104" s="10"/>
      <c r="L104" s="10"/>
      <c r="N104" s="10"/>
      <c r="P104" s="10"/>
      <c r="R104" s="10"/>
      <c r="T104" s="10"/>
      <c r="V104" s="10"/>
      <c r="X104" s="10"/>
      <c r="Z104" s="10"/>
    </row>
    <row r="105" spans="6:26" customFormat="1" x14ac:dyDescent="0.3">
      <c r="F105" s="10"/>
      <c r="H105" s="10"/>
      <c r="J105" s="10"/>
      <c r="L105" s="10"/>
      <c r="N105" s="10"/>
      <c r="P105" s="10"/>
      <c r="R105" s="10"/>
      <c r="T105" s="10"/>
      <c r="V105" s="10"/>
      <c r="X105" s="10"/>
      <c r="Z105" s="10"/>
    </row>
    <row r="106" spans="6:26" customFormat="1" x14ac:dyDescent="0.3">
      <c r="F106" s="10"/>
      <c r="H106" s="10"/>
      <c r="J106" s="10"/>
      <c r="L106" s="10"/>
      <c r="N106" s="10"/>
      <c r="P106" s="10"/>
      <c r="R106" s="10"/>
      <c r="T106" s="10"/>
      <c r="V106" s="10"/>
      <c r="X106" s="10"/>
      <c r="Z106" s="10"/>
    </row>
    <row r="107" spans="6:26" customFormat="1" x14ac:dyDescent="0.3">
      <c r="F107" s="10"/>
      <c r="H107" s="10"/>
      <c r="J107" s="10"/>
      <c r="L107" s="10"/>
      <c r="N107" s="10"/>
      <c r="P107" s="10"/>
      <c r="R107" s="10"/>
      <c r="T107" s="10"/>
      <c r="V107" s="10"/>
      <c r="X107" s="10"/>
      <c r="Z107" s="10"/>
    </row>
    <row r="108" spans="6:26" customFormat="1" x14ac:dyDescent="0.3">
      <c r="F108" s="10"/>
      <c r="H108" s="10"/>
      <c r="J108" s="10"/>
      <c r="L108" s="10"/>
      <c r="N108" s="10"/>
      <c r="P108" s="10"/>
      <c r="R108" s="10"/>
      <c r="T108" s="10"/>
      <c r="V108" s="10"/>
      <c r="X108" s="10"/>
      <c r="Z108" s="10"/>
    </row>
    <row r="109" spans="6:26" customFormat="1" x14ac:dyDescent="0.3">
      <c r="F109" s="10"/>
      <c r="H109" s="10"/>
      <c r="J109" s="10"/>
      <c r="L109" s="10"/>
      <c r="N109" s="10"/>
      <c r="P109" s="10"/>
      <c r="R109" s="10"/>
      <c r="T109" s="10"/>
      <c r="V109" s="10"/>
      <c r="X109" s="10"/>
      <c r="Z109" s="10"/>
    </row>
    <row r="110" spans="6:26" customFormat="1" x14ac:dyDescent="0.3">
      <c r="F110" s="10"/>
      <c r="H110" s="10"/>
      <c r="J110" s="10"/>
      <c r="L110" s="10"/>
      <c r="N110" s="10"/>
      <c r="P110" s="10"/>
      <c r="R110" s="10"/>
      <c r="T110" s="10"/>
      <c r="V110" s="10"/>
      <c r="X110" s="10"/>
      <c r="Z110" s="10"/>
    </row>
    <row r="111" spans="6:26" customFormat="1" x14ac:dyDescent="0.3">
      <c r="F111" s="10"/>
      <c r="H111" s="10"/>
      <c r="J111" s="10"/>
      <c r="L111" s="10"/>
      <c r="N111" s="10"/>
      <c r="P111" s="10"/>
      <c r="R111" s="10"/>
      <c r="T111" s="10"/>
      <c r="V111" s="10"/>
      <c r="X111" s="10"/>
      <c r="Z111" s="10"/>
    </row>
    <row r="112" spans="6:26" customFormat="1" x14ac:dyDescent="0.3">
      <c r="F112" s="10"/>
      <c r="H112" s="10"/>
      <c r="J112" s="10"/>
      <c r="L112" s="10"/>
      <c r="N112" s="10"/>
      <c r="P112" s="10"/>
      <c r="R112" s="10"/>
      <c r="T112" s="10"/>
      <c r="V112" s="10"/>
      <c r="X112" s="10"/>
      <c r="Z112" s="10"/>
    </row>
    <row r="113" spans="6:26" customFormat="1" x14ac:dyDescent="0.3">
      <c r="F113" s="10"/>
      <c r="H113" s="10"/>
      <c r="J113" s="10"/>
      <c r="L113" s="10"/>
      <c r="N113" s="10"/>
      <c r="P113" s="10"/>
      <c r="R113" s="10"/>
      <c r="T113" s="10"/>
      <c r="V113" s="10"/>
      <c r="X113" s="10"/>
      <c r="Z113" s="10"/>
    </row>
    <row r="114" spans="6:26" customFormat="1" x14ac:dyDescent="0.3">
      <c r="F114" s="10"/>
      <c r="H114" s="10"/>
      <c r="J114" s="10"/>
      <c r="L114" s="10"/>
      <c r="N114" s="10"/>
      <c r="P114" s="10"/>
      <c r="R114" s="10"/>
      <c r="T114" s="10"/>
      <c r="V114" s="10"/>
      <c r="X114" s="10"/>
      <c r="Z114" s="10"/>
    </row>
    <row r="115" spans="6:26" customFormat="1" x14ac:dyDescent="0.3">
      <c r="F115" s="10"/>
      <c r="H115" s="10"/>
      <c r="J115" s="10"/>
      <c r="L115" s="10"/>
      <c r="N115" s="10"/>
      <c r="P115" s="10"/>
      <c r="R115" s="10"/>
      <c r="T115" s="10"/>
      <c r="V115" s="10"/>
      <c r="X115" s="10"/>
      <c r="Z115" s="10"/>
    </row>
    <row r="116" spans="6:26" customFormat="1" x14ac:dyDescent="0.3">
      <c r="F116" s="10"/>
      <c r="H116" s="10"/>
      <c r="J116" s="10"/>
      <c r="L116" s="10"/>
      <c r="N116" s="10"/>
      <c r="P116" s="10"/>
      <c r="R116" s="10"/>
      <c r="T116" s="10"/>
      <c r="V116" s="10"/>
      <c r="X116" s="10"/>
      <c r="Z116" s="10"/>
    </row>
    <row r="117" spans="6:26" customFormat="1" x14ac:dyDescent="0.3">
      <c r="F117" s="10"/>
      <c r="H117" s="10"/>
      <c r="J117" s="10"/>
      <c r="L117" s="10"/>
      <c r="N117" s="10"/>
      <c r="P117" s="10"/>
      <c r="R117" s="10"/>
      <c r="T117" s="10"/>
      <c r="V117" s="10"/>
      <c r="X117" s="10"/>
      <c r="Z117" s="10"/>
    </row>
    <row r="118" spans="6:26" customFormat="1" x14ac:dyDescent="0.3">
      <c r="F118" s="10"/>
      <c r="H118" s="10"/>
      <c r="J118" s="10"/>
      <c r="L118" s="10"/>
      <c r="N118" s="10"/>
      <c r="P118" s="10"/>
      <c r="R118" s="10"/>
      <c r="T118" s="10"/>
      <c r="V118" s="10"/>
      <c r="X118" s="10"/>
      <c r="Z118" s="10"/>
    </row>
    <row r="119" spans="6:26" customFormat="1" x14ac:dyDescent="0.3">
      <c r="F119" s="10"/>
      <c r="H119" s="10"/>
      <c r="J119" s="10"/>
      <c r="L119" s="10"/>
      <c r="N119" s="10"/>
      <c r="P119" s="10"/>
      <c r="R119" s="10"/>
      <c r="T119" s="10"/>
      <c r="V119" s="10"/>
      <c r="X119" s="10"/>
      <c r="Z119" s="10"/>
    </row>
    <row r="120" spans="6:26" customFormat="1" x14ac:dyDescent="0.3">
      <c r="F120" s="10"/>
      <c r="H120" s="10"/>
      <c r="J120" s="10"/>
      <c r="L120" s="10"/>
      <c r="N120" s="10"/>
      <c r="P120" s="10"/>
      <c r="R120" s="10"/>
      <c r="T120" s="10"/>
      <c r="V120" s="10"/>
      <c r="X120" s="10"/>
      <c r="Z120" s="10"/>
    </row>
    <row r="121" spans="6:26" customFormat="1" x14ac:dyDescent="0.3">
      <c r="F121" s="10"/>
      <c r="H121" s="10"/>
      <c r="J121" s="10"/>
      <c r="L121" s="10"/>
      <c r="N121" s="10"/>
      <c r="P121" s="10"/>
      <c r="R121" s="10"/>
      <c r="T121" s="10"/>
      <c r="V121" s="10"/>
      <c r="X121" s="10"/>
      <c r="Z121" s="10"/>
    </row>
    <row r="122" spans="6:26" customFormat="1" x14ac:dyDescent="0.3">
      <c r="F122" s="10"/>
      <c r="H122" s="10"/>
      <c r="J122" s="10"/>
      <c r="L122" s="10"/>
      <c r="N122" s="10"/>
      <c r="P122" s="10"/>
      <c r="R122" s="10"/>
      <c r="T122" s="10"/>
      <c r="V122" s="10"/>
      <c r="X122" s="10"/>
      <c r="Z122" s="10"/>
    </row>
    <row r="123" spans="6:26" customFormat="1" x14ac:dyDescent="0.3">
      <c r="F123" s="10"/>
      <c r="H123" s="10"/>
      <c r="J123" s="10"/>
      <c r="L123" s="10"/>
      <c r="N123" s="10"/>
      <c r="P123" s="10"/>
      <c r="R123" s="10"/>
      <c r="T123" s="10"/>
      <c r="V123" s="10"/>
      <c r="X123" s="10"/>
      <c r="Z123" s="10"/>
    </row>
    <row r="124" spans="6:26" customFormat="1" x14ac:dyDescent="0.3">
      <c r="F124" s="10"/>
      <c r="H124" s="10"/>
      <c r="J124" s="10"/>
      <c r="L124" s="10"/>
      <c r="N124" s="10"/>
      <c r="P124" s="10"/>
      <c r="R124" s="10"/>
      <c r="T124" s="10"/>
      <c r="V124" s="10"/>
      <c r="X124" s="10"/>
      <c r="Z124" s="10"/>
    </row>
    <row r="125" spans="6:26" customFormat="1" x14ac:dyDescent="0.3">
      <c r="F125" s="10"/>
      <c r="H125" s="10"/>
      <c r="J125" s="10"/>
      <c r="L125" s="10"/>
      <c r="N125" s="10"/>
      <c r="P125" s="10"/>
      <c r="R125" s="10"/>
      <c r="T125" s="10"/>
      <c r="V125" s="10"/>
      <c r="X125" s="10"/>
      <c r="Z125" s="10"/>
    </row>
    <row r="126" spans="6:26" customFormat="1" x14ac:dyDescent="0.3">
      <c r="F126" s="10"/>
      <c r="H126" s="10"/>
      <c r="J126" s="10"/>
      <c r="L126" s="10"/>
      <c r="N126" s="10"/>
      <c r="P126" s="10"/>
      <c r="R126" s="10"/>
      <c r="T126" s="10"/>
      <c r="V126" s="10"/>
      <c r="X126" s="10"/>
      <c r="Z126" s="10"/>
    </row>
    <row r="127" spans="6:26" customFormat="1" x14ac:dyDescent="0.3">
      <c r="F127" s="10"/>
      <c r="H127" s="10"/>
      <c r="J127" s="10"/>
      <c r="L127" s="10"/>
      <c r="N127" s="10"/>
      <c r="P127" s="10"/>
      <c r="R127" s="10"/>
      <c r="T127" s="10"/>
      <c r="V127" s="10"/>
      <c r="X127" s="10"/>
      <c r="Z127" s="10"/>
    </row>
    <row r="128" spans="6:26" customFormat="1" x14ac:dyDescent="0.3">
      <c r="F128" s="10"/>
      <c r="H128" s="10"/>
      <c r="J128" s="10"/>
      <c r="L128" s="10"/>
      <c r="N128" s="10"/>
      <c r="P128" s="10"/>
      <c r="R128" s="10"/>
      <c r="T128" s="10"/>
      <c r="V128" s="10"/>
      <c r="X128" s="10"/>
      <c r="Z128" s="10"/>
    </row>
    <row r="129" spans="6:26" customFormat="1" x14ac:dyDescent="0.3">
      <c r="F129" s="10"/>
      <c r="H129" s="10"/>
      <c r="J129" s="10"/>
      <c r="L129" s="10"/>
      <c r="N129" s="10"/>
      <c r="P129" s="10"/>
      <c r="R129" s="10"/>
      <c r="T129" s="10"/>
      <c r="V129" s="10"/>
      <c r="X129" s="10"/>
      <c r="Z129" s="10"/>
    </row>
    <row r="130" spans="6:26" customFormat="1" x14ac:dyDescent="0.3">
      <c r="F130" s="10"/>
      <c r="H130" s="10"/>
      <c r="J130" s="10"/>
      <c r="L130" s="10"/>
      <c r="N130" s="10"/>
      <c r="P130" s="10"/>
      <c r="R130" s="10"/>
      <c r="T130" s="10"/>
      <c r="V130" s="10"/>
      <c r="X130" s="10"/>
      <c r="Z130" s="10"/>
    </row>
    <row r="131" spans="6:26" customFormat="1" x14ac:dyDescent="0.3">
      <c r="F131" s="10"/>
      <c r="H131" s="10"/>
      <c r="J131" s="10"/>
      <c r="L131" s="10"/>
      <c r="N131" s="10"/>
      <c r="P131" s="10"/>
      <c r="R131" s="10"/>
      <c r="T131" s="10"/>
      <c r="V131" s="10"/>
      <c r="X131" s="10"/>
      <c r="Z131" s="10"/>
    </row>
    <row r="132" spans="6:26" customFormat="1" x14ac:dyDescent="0.3">
      <c r="F132" s="10"/>
      <c r="H132" s="10"/>
      <c r="J132" s="10"/>
      <c r="L132" s="10"/>
      <c r="N132" s="10"/>
      <c r="P132" s="10"/>
      <c r="R132" s="10"/>
      <c r="T132" s="10"/>
      <c r="V132" s="10"/>
      <c r="X132" s="10"/>
      <c r="Z132" s="10"/>
    </row>
    <row r="133" spans="6:26" customFormat="1" x14ac:dyDescent="0.3">
      <c r="F133" s="10"/>
      <c r="H133" s="10"/>
      <c r="J133" s="10"/>
      <c r="L133" s="10"/>
      <c r="N133" s="10"/>
      <c r="P133" s="10"/>
      <c r="R133" s="10"/>
      <c r="T133" s="10"/>
      <c r="V133" s="10"/>
      <c r="X133" s="10"/>
      <c r="Z133" s="10"/>
    </row>
    <row r="134" spans="6:26" customFormat="1" x14ac:dyDescent="0.3">
      <c r="F134" s="10"/>
      <c r="H134" s="10"/>
      <c r="J134" s="10"/>
      <c r="L134" s="10"/>
      <c r="N134" s="10"/>
      <c r="P134" s="10"/>
      <c r="R134" s="10"/>
      <c r="T134" s="10"/>
      <c r="V134" s="10"/>
      <c r="X134" s="10"/>
      <c r="Z134" s="10"/>
    </row>
    <row r="135" spans="6:26" customFormat="1" x14ac:dyDescent="0.3">
      <c r="F135" s="10"/>
      <c r="H135" s="10"/>
      <c r="J135" s="10"/>
      <c r="L135" s="10"/>
      <c r="N135" s="10"/>
      <c r="P135" s="10"/>
      <c r="R135" s="10"/>
      <c r="T135" s="10"/>
      <c r="V135" s="10"/>
      <c r="X135" s="10"/>
      <c r="Z135" s="10"/>
    </row>
    <row r="136" spans="6:26" customFormat="1" x14ac:dyDescent="0.3">
      <c r="F136" s="10"/>
      <c r="H136" s="10"/>
      <c r="J136" s="10"/>
      <c r="L136" s="10"/>
      <c r="N136" s="10"/>
      <c r="P136" s="10"/>
      <c r="R136" s="10"/>
      <c r="T136" s="10"/>
      <c r="V136" s="10"/>
      <c r="X136" s="10"/>
      <c r="Z136" s="10"/>
    </row>
    <row r="137" spans="6:26" customFormat="1" x14ac:dyDescent="0.3">
      <c r="F137" s="10"/>
      <c r="H137" s="10"/>
      <c r="J137" s="10"/>
      <c r="L137" s="10"/>
      <c r="N137" s="10"/>
      <c r="P137" s="10"/>
      <c r="R137" s="10"/>
      <c r="T137" s="10"/>
      <c r="V137" s="10"/>
      <c r="X137" s="10"/>
      <c r="Z137" s="10"/>
    </row>
    <row r="138" spans="6:26" customFormat="1" x14ac:dyDescent="0.3">
      <c r="F138" s="10"/>
      <c r="H138" s="10"/>
      <c r="J138" s="10"/>
      <c r="L138" s="10"/>
      <c r="N138" s="10"/>
      <c r="P138" s="10"/>
      <c r="R138" s="10"/>
      <c r="T138" s="10"/>
      <c r="V138" s="10"/>
      <c r="X138" s="10"/>
      <c r="Z138" s="10"/>
    </row>
    <row r="139" spans="6:26" customFormat="1" x14ac:dyDescent="0.3">
      <c r="F139" s="10"/>
      <c r="H139" s="10"/>
      <c r="J139" s="10"/>
      <c r="L139" s="10"/>
      <c r="N139" s="10"/>
      <c r="P139" s="10"/>
      <c r="R139" s="10"/>
      <c r="T139" s="10"/>
      <c r="V139" s="10"/>
      <c r="X139" s="10"/>
      <c r="Z139" s="10"/>
    </row>
    <row r="140" spans="6:26" customFormat="1" x14ac:dyDescent="0.3">
      <c r="F140" s="10"/>
      <c r="H140" s="10"/>
      <c r="J140" s="10"/>
      <c r="L140" s="10"/>
      <c r="N140" s="10"/>
      <c r="P140" s="10"/>
      <c r="R140" s="10"/>
      <c r="T140" s="10"/>
      <c r="V140" s="10"/>
      <c r="X140" s="10"/>
      <c r="Z140" s="10"/>
    </row>
    <row r="141" spans="6:26" customFormat="1" x14ac:dyDescent="0.3">
      <c r="F141" s="10"/>
      <c r="H141" s="10"/>
      <c r="J141" s="10"/>
      <c r="L141" s="10"/>
      <c r="N141" s="10"/>
      <c r="P141" s="10"/>
      <c r="R141" s="10"/>
      <c r="T141" s="10"/>
      <c r="V141" s="10"/>
      <c r="X141" s="10"/>
      <c r="Z141" s="10"/>
    </row>
    <row r="142" spans="6:26" customFormat="1" x14ac:dyDescent="0.3">
      <c r="F142" s="10"/>
      <c r="H142" s="10"/>
      <c r="J142" s="10"/>
      <c r="L142" s="10"/>
      <c r="N142" s="10"/>
      <c r="P142" s="10"/>
      <c r="R142" s="10"/>
      <c r="T142" s="10"/>
      <c r="V142" s="10"/>
      <c r="X142" s="10"/>
      <c r="Z142" s="10"/>
    </row>
    <row r="143" spans="6:26" customFormat="1" x14ac:dyDescent="0.3">
      <c r="F143" s="10"/>
      <c r="H143" s="10"/>
      <c r="J143" s="10"/>
      <c r="L143" s="10"/>
      <c r="N143" s="10"/>
      <c r="P143" s="10"/>
      <c r="R143" s="10"/>
      <c r="T143" s="10"/>
      <c r="V143" s="10"/>
      <c r="X143" s="10"/>
      <c r="Z143" s="10"/>
    </row>
    <row r="144" spans="6:26" customFormat="1" x14ac:dyDescent="0.3">
      <c r="F144" s="10"/>
      <c r="H144" s="10"/>
      <c r="J144" s="10"/>
      <c r="L144" s="10"/>
      <c r="N144" s="10"/>
      <c r="P144" s="10"/>
      <c r="R144" s="10"/>
      <c r="T144" s="10"/>
      <c r="V144" s="10"/>
      <c r="X144" s="10"/>
      <c r="Z144" s="10"/>
    </row>
    <row r="145" spans="6:26" customFormat="1" x14ac:dyDescent="0.3">
      <c r="F145" s="10"/>
      <c r="H145" s="10"/>
      <c r="J145" s="10"/>
      <c r="L145" s="10"/>
      <c r="N145" s="10"/>
      <c r="P145" s="10"/>
      <c r="R145" s="10"/>
      <c r="T145" s="10"/>
      <c r="V145" s="10"/>
      <c r="X145" s="10"/>
      <c r="Z145" s="10"/>
    </row>
    <row r="146" spans="6:26" customFormat="1" x14ac:dyDescent="0.3">
      <c r="F146" s="10"/>
      <c r="H146" s="10"/>
      <c r="J146" s="10"/>
      <c r="L146" s="10"/>
      <c r="N146" s="10"/>
      <c r="P146" s="10"/>
      <c r="R146" s="10"/>
      <c r="T146" s="10"/>
      <c r="V146" s="10"/>
      <c r="X146" s="10"/>
      <c r="Z146" s="10"/>
    </row>
    <row r="147" spans="6:26" customFormat="1" x14ac:dyDescent="0.3">
      <c r="F147" s="10"/>
      <c r="H147" s="10"/>
      <c r="J147" s="10"/>
      <c r="L147" s="10"/>
      <c r="N147" s="10"/>
      <c r="P147" s="10"/>
      <c r="R147" s="10"/>
      <c r="T147" s="10"/>
      <c r="V147" s="10"/>
      <c r="X147" s="10"/>
      <c r="Z147" s="10"/>
    </row>
    <row r="148" spans="6:26" customFormat="1" x14ac:dyDescent="0.3">
      <c r="F148" s="10"/>
      <c r="H148" s="10"/>
      <c r="J148" s="10"/>
      <c r="L148" s="10"/>
      <c r="N148" s="10"/>
      <c r="P148" s="10"/>
      <c r="R148" s="10"/>
      <c r="T148" s="10"/>
      <c r="V148" s="10"/>
      <c r="X148" s="10"/>
      <c r="Z148" s="10"/>
    </row>
    <row r="149" spans="6:26" customFormat="1" x14ac:dyDescent="0.3">
      <c r="F149" s="10"/>
      <c r="H149" s="10"/>
      <c r="J149" s="10"/>
      <c r="L149" s="10"/>
      <c r="N149" s="10"/>
      <c r="P149" s="10"/>
      <c r="R149" s="10"/>
      <c r="T149" s="10"/>
      <c r="V149" s="10"/>
      <c r="X149" s="10"/>
      <c r="Z149" s="10"/>
    </row>
    <row r="150" spans="6:26" customFormat="1" x14ac:dyDescent="0.3">
      <c r="F150" s="10"/>
      <c r="H150" s="10"/>
      <c r="J150" s="10"/>
      <c r="L150" s="10"/>
      <c r="N150" s="10"/>
      <c r="P150" s="10"/>
      <c r="R150" s="10"/>
      <c r="T150" s="10"/>
      <c r="V150" s="10"/>
      <c r="X150" s="10"/>
      <c r="Z150" s="10"/>
    </row>
    <row r="151" spans="6:26" customFormat="1" x14ac:dyDescent="0.3">
      <c r="F151" s="10"/>
      <c r="H151" s="10"/>
      <c r="J151" s="10"/>
      <c r="L151" s="10"/>
      <c r="N151" s="10"/>
      <c r="P151" s="10"/>
      <c r="R151" s="10"/>
      <c r="T151" s="10"/>
      <c r="V151" s="10"/>
      <c r="X151" s="10"/>
      <c r="Z151" s="10"/>
    </row>
    <row r="152" spans="6:26" customFormat="1" x14ac:dyDescent="0.3">
      <c r="F152" s="10"/>
      <c r="H152" s="10"/>
      <c r="J152" s="10"/>
      <c r="L152" s="10"/>
      <c r="N152" s="10"/>
      <c r="P152" s="10"/>
      <c r="R152" s="10"/>
      <c r="T152" s="10"/>
      <c r="V152" s="10"/>
      <c r="X152" s="10"/>
      <c r="Z152" s="10"/>
    </row>
    <row r="153" spans="6:26" customFormat="1" x14ac:dyDescent="0.3">
      <c r="F153" s="10"/>
      <c r="H153" s="10"/>
      <c r="J153" s="10"/>
      <c r="L153" s="10"/>
      <c r="N153" s="10"/>
      <c r="P153" s="10"/>
      <c r="R153" s="10"/>
      <c r="T153" s="10"/>
      <c r="V153" s="10"/>
      <c r="X153" s="10"/>
      <c r="Z153" s="10"/>
    </row>
    <row r="154" spans="6:26" customFormat="1" x14ac:dyDescent="0.3">
      <c r="F154" s="10"/>
      <c r="H154" s="10"/>
      <c r="J154" s="10"/>
      <c r="L154" s="10"/>
      <c r="N154" s="10"/>
      <c r="P154" s="10"/>
      <c r="R154" s="10"/>
      <c r="T154" s="10"/>
      <c r="V154" s="10"/>
      <c r="X154" s="10"/>
      <c r="Z154" s="10"/>
    </row>
    <row r="155" spans="6:26" customFormat="1" x14ac:dyDescent="0.3">
      <c r="F155" s="10"/>
      <c r="H155" s="10"/>
      <c r="J155" s="10"/>
      <c r="L155" s="10"/>
      <c r="N155" s="10"/>
      <c r="P155" s="10"/>
      <c r="R155" s="10"/>
      <c r="T155" s="10"/>
      <c r="V155" s="10"/>
      <c r="X155" s="10"/>
      <c r="Z155" s="10"/>
    </row>
    <row r="156" spans="6:26" customFormat="1" x14ac:dyDescent="0.3">
      <c r="F156" s="10"/>
      <c r="H156" s="10"/>
      <c r="J156" s="10"/>
      <c r="L156" s="10"/>
      <c r="N156" s="10"/>
      <c r="P156" s="10"/>
      <c r="R156" s="10"/>
      <c r="T156" s="10"/>
      <c r="V156" s="10"/>
      <c r="X156" s="10"/>
      <c r="Z156" s="10"/>
    </row>
    <row r="157" spans="6:26" customFormat="1" x14ac:dyDescent="0.3">
      <c r="F157" s="10"/>
      <c r="H157" s="10"/>
      <c r="J157" s="10"/>
      <c r="L157" s="10"/>
      <c r="N157" s="10"/>
      <c r="P157" s="10"/>
      <c r="R157" s="10"/>
      <c r="T157" s="10"/>
      <c r="V157" s="10"/>
      <c r="X157" s="10"/>
      <c r="Z157" s="10"/>
    </row>
    <row r="158" spans="6:26" customFormat="1" x14ac:dyDescent="0.3">
      <c r="F158" s="10"/>
      <c r="H158" s="10"/>
      <c r="J158" s="10"/>
      <c r="L158" s="10"/>
      <c r="N158" s="10"/>
      <c r="P158" s="10"/>
      <c r="R158" s="10"/>
      <c r="T158" s="10"/>
      <c r="V158" s="10"/>
      <c r="X158" s="10"/>
      <c r="Z158" s="10"/>
    </row>
    <row r="159" spans="6:26" customFormat="1" x14ac:dyDescent="0.3">
      <c r="F159" s="10"/>
      <c r="H159" s="10"/>
      <c r="J159" s="10"/>
      <c r="L159" s="10"/>
      <c r="N159" s="10"/>
      <c r="P159" s="10"/>
      <c r="R159" s="10"/>
      <c r="T159" s="10"/>
      <c r="V159" s="10"/>
      <c r="X159" s="10"/>
      <c r="Z159" s="10"/>
    </row>
    <row r="160" spans="6:26" customFormat="1" x14ac:dyDescent="0.3">
      <c r="F160" s="10"/>
      <c r="H160" s="10"/>
      <c r="J160" s="10"/>
      <c r="L160" s="10"/>
      <c r="N160" s="10"/>
      <c r="P160" s="10"/>
      <c r="R160" s="10"/>
      <c r="T160" s="10"/>
      <c r="V160" s="10"/>
      <c r="X160" s="10"/>
      <c r="Z160" s="10"/>
    </row>
    <row r="161" spans="6:26" customFormat="1" x14ac:dyDescent="0.3">
      <c r="F161" s="10"/>
      <c r="H161" s="10"/>
      <c r="J161" s="10"/>
      <c r="L161" s="10"/>
      <c r="N161" s="10"/>
      <c r="P161" s="10"/>
      <c r="R161" s="10"/>
      <c r="T161" s="10"/>
      <c r="V161" s="10"/>
      <c r="X161" s="10"/>
      <c r="Z161" s="10"/>
    </row>
    <row r="162" spans="6:26" customFormat="1" x14ac:dyDescent="0.3">
      <c r="F162" s="10"/>
      <c r="H162" s="10"/>
      <c r="J162" s="10"/>
      <c r="L162" s="10"/>
      <c r="N162" s="10"/>
      <c r="P162" s="10"/>
      <c r="R162" s="10"/>
      <c r="T162" s="10"/>
      <c r="V162" s="10"/>
      <c r="X162" s="10"/>
      <c r="Z162" s="10"/>
    </row>
    <row r="163" spans="6:26" customFormat="1" x14ac:dyDescent="0.3">
      <c r="F163" s="10"/>
      <c r="H163" s="10"/>
      <c r="J163" s="10"/>
      <c r="L163" s="10"/>
      <c r="N163" s="10"/>
      <c r="P163" s="10"/>
      <c r="R163" s="10"/>
      <c r="T163" s="10"/>
      <c r="V163" s="10"/>
      <c r="X163" s="10"/>
      <c r="Z163" s="10"/>
    </row>
    <row r="164" spans="6:26" customFormat="1" x14ac:dyDescent="0.3">
      <c r="F164" s="10"/>
      <c r="H164" s="10"/>
      <c r="J164" s="10"/>
      <c r="L164" s="10"/>
      <c r="N164" s="10"/>
      <c r="P164" s="10"/>
      <c r="R164" s="10"/>
      <c r="T164" s="10"/>
      <c r="V164" s="10"/>
      <c r="X164" s="10"/>
      <c r="Z164" s="10"/>
    </row>
    <row r="165" spans="6:26" customFormat="1" x14ac:dyDescent="0.3">
      <c r="F165" s="10"/>
      <c r="H165" s="10"/>
      <c r="J165" s="10"/>
      <c r="L165" s="10"/>
      <c r="N165" s="10"/>
      <c r="P165" s="10"/>
      <c r="R165" s="10"/>
      <c r="T165" s="10"/>
      <c r="V165" s="10"/>
      <c r="X165" s="10"/>
      <c r="Z165" s="10"/>
    </row>
    <row r="166" spans="6:26" customFormat="1" x14ac:dyDescent="0.3">
      <c r="F166" s="10"/>
      <c r="H166" s="10"/>
      <c r="J166" s="10"/>
      <c r="L166" s="10"/>
      <c r="N166" s="10"/>
      <c r="P166" s="10"/>
      <c r="R166" s="10"/>
      <c r="T166" s="10"/>
      <c r="V166" s="10"/>
      <c r="X166" s="10"/>
      <c r="Z166" s="10"/>
    </row>
    <row r="167" spans="6:26" customFormat="1" x14ac:dyDescent="0.3">
      <c r="F167" s="10"/>
      <c r="H167" s="10"/>
      <c r="J167" s="10"/>
      <c r="L167" s="10"/>
      <c r="N167" s="10"/>
      <c r="P167" s="10"/>
      <c r="R167" s="10"/>
      <c r="T167" s="10"/>
      <c r="V167" s="10"/>
      <c r="X167" s="10"/>
      <c r="Z167" s="10"/>
    </row>
    <row r="168" spans="6:26" customFormat="1" x14ac:dyDescent="0.3">
      <c r="F168" s="10"/>
      <c r="H168" s="10"/>
      <c r="J168" s="10"/>
      <c r="L168" s="10"/>
      <c r="N168" s="10"/>
      <c r="P168" s="10"/>
      <c r="R168" s="10"/>
      <c r="T168" s="10"/>
      <c r="V168" s="10"/>
      <c r="X168" s="10"/>
      <c r="Z168" s="10"/>
    </row>
    <row r="169" spans="6:26" customFormat="1" x14ac:dyDescent="0.3">
      <c r="F169" s="10"/>
      <c r="H169" s="10"/>
      <c r="J169" s="10"/>
      <c r="L169" s="10"/>
      <c r="N169" s="10"/>
      <c r="P169" s="10"/>
      <c r="R169" s="10"/>
      <c r="T169" s="10"/>
      <c r="V169" s="10"/>
      <c r="X169" s="10"/>
      <c r="Z169" s="10"/>
    </row>
    <row r="170" spans="6:26" customFormat="1" x14ac:dyDescent="0.3">
      <c r="F170" s="10"/>
      <c r="H170" s="10"/>
      <c r="J170" s="10"/>
      <c r="L170" s="10"/>
      <c r="N170" s="10"/>
      <c r="P170" s="10"/>
      <c r="R170" s="10"/>
      <c r="T170" s="10"/>
      <c r="V170" s="10"/>
      <c r="X170" s="10"/>
      <c r="Z170" s="10"/>
    </row>
    <row r="171" spans="6:26" customFormat="1" x14ac:dyDescent="0.3">
      <c r="F171" s="10"/>
      <c r="H171" s="10"/>
      <c r="J171" s="10"/>
      <c r="L171" s="10"/>
      <c r="N171" s="10"/>
      <c r="P171" s="10"/>
      <c r="R171" s="10"/>
      <c r="T171" s="10"/>
      <c r="V171" s="10"/>
      <c r="X171" s="10"/>
      <c r="Z171" s="10"/>
    </row>
    <row r="172" spans="6:26" customFormat="1" x14ac:dyDescent="0.3">
      <c r="F172" s="10"/>
      <c r="H172" s="10"/>
      <c r="J172" s="10"/>
      <c r="L172" s="10"/>
      <c r="N172" s="10"/>
      <c r="P172" s="10"/>
      <c r="R172" s="10"/>
      <c r="T172" s="10"/>
      <c r="V172" s="10"/>
      <c r="X172" s="10"/>
      <c r="Z172" s="10"/>
    </row>
    <row r="173" spans="6:26" customFormat="1" x14ac:dyDescent="0.3">
      <c r="F173" s="10"/>
      <c r="H173" s="10"/>
      <c r="J173" s="10"/>
      <c r="L173" s="10"/>
      <c r="N173" s="10"/>
      <c r="P173" s="10"/>
      <c r="R173" s="10"/>
      <c r="T173" s="10"/>
      <c r="V173" s="10"/>
      <c r="X173" s="10"/>
      <c r="Z173" s="10"/>
    </row>
    <row r="174" spans="6:26" customFormat="1" x14ac:dyDescent="0.3">
      <c r="F174" s="10"/>
      <c r="H174" s="10"/>
      <c r="J174" s="10"/>
      <c r="L174" s="10"/>
      <c r="N174" s="10"/>
      <c r="P174" s="10"/>
      <c r="R174" s="10"/>
      <c r="T174" s="10"/>
      <c r="V174" s="10"/>
      <c r="X174" s="10"/>
      <c r="Z174" s="10"/>
    </row>
    <row r="175" spans="6:26" customFormat="1" x14ac:dyDescent="0.3">
      <c r="F175" s="10"/>
      <c r="H175" s="10"/>
      <c r="J175" s="10"/>
      <c r="L175" s="10"/>
      <c r="N175" s="10"/>
      <c r="P175" s="10"/>
      <c r="R175" s="10"/>
      <c r="T175" s="10"/>
      <c r="V175" s="10"/>
      <c r="X175" s="10"/>
      <c r="Z175" s="10"/>
    </row>
    <row r="176" spans="6:26" customFormat="1" x14ac:dyDescent="0.3">
      <c r="F176" s="10"/>
      <c r="H176" s="10"/>
      <c r="J176" s="10"/>
      <c r="L176" s="10"/>
      <c r="N176" s="10"/>
      <c r="P176" s="10"/>
      <c r="R176" s="10"/>
      <c r="T176" s="10"/>
      <c r="V176" s="10"/>
      <c r="X176" s="10"/>
      <c r="Z176" s="10"/>
    </row>
    <row r="177" spans="6:26" customFormat="1" x14ac:dyDescent="0.3">
      <c r="F177" s="10"/>
      <c r="H177" s="10"/>
      <c r="J177" s="10"/>
      <c r="L177" s="10"/>
      <c r="N177" s="10"/>
      <c r="P177" s="10"/>
      <c r="R177" s="10"/>
      <c r="T177" s="10"/>
      <c r="V177" s="10"/>
      <c r="X177" s="10"/>
      <c r="Z177" s="10"/>
    </row>
    <row r="178" spans="6:26" customFormat="1" x14ac:dyDescent="0.3">
      <c r="F178" s="10"/>
      <c r="H178" s="10"/>
      <c r="J178" s="10"/>
      <c r="L178" s="10"/>
      <c r="N178" s="10"/>
      <c r="P178" s="10"/>
      <c r="R178" s="10"/>
      <c r="T178" s="10"/>
      <c r="V178" s="10"/>
      <c r="X178" s="10"/>
      <c r="Z178" s="10"/>
    </row>
    <row r="179" spans="6:26" customFormat="1" x14ac:dyDescent="0.3">
      <c r="F179" s="10"/>
      <c r="H179" s="10"/>
      <c r="J179" s="10"/>
      <c r="L179" s="10"/>
      <c r="N179" s="10"/>
      <c r="P179" s="10"/>
      <c r="R179" s="10"/>
      <c r="T179" s="10"/>
      <c r="V179" s="10"/>
      <c r="X179" s="10"/>
      <c r="Z179" s="10"/>
    </row>
    <row r="180" spans="6:26" customFormat="1" x14ac:dyDescent="0.3">
      <c r="F180" s="10"/>
      <c r="H180" s="10"/>
      <c r="J180" s="10"/>
      <c r="L180" s="10"/>
      <c r="N180" s="10"/>
      <c r="P180" s="10"/>
      <c r="R180" s="10"/>
      <c r="T180" s="10"/>
      <c r="V180" s="10"/>
      <c r="X180" s="10"/>
      <c r="Z180" s="10"/>
    </row>
    <row r="181" spans="6:26" customFormat="1" x14ac:dyDescent="0.3">
      <c r="F181" s="10"/>
      <c r="H181" s="10"/>
      <c r="J181" s="10"/>
      <c r="L181" s="10"/>
      <c r="N181" s="10"/>
      <c r="P181" s="10"/>
      <c r="R181" s="10"/>
      <c r="T181" s="10"/>
      <c r="V181" s="10"/>
      <c r="X181" s="10"/>
      <c r="Z181" s="10"/>
    </row>
    <row r="182" spans="6:26" customFormat="1" x14ac:dyDescent="0.3">
      <c r="F182" s="10"/>
      <c r="H182" s="10"/>
      <c r="J182" s="10"/>
      <c r="L182" s="10"/>
      <c r="N182" s="10"/>
      <c r="P182" s="10"/>
      <c r="R182" s="10"/>
      <c r="T182" s="10"/>
      <c r="V182" s="10"/>
      <c r="X182" s="10"/>
      <c r="Z182" s="10"/>
    </row>
    <row r="183" spans="6:26" customFormat="1" x14ac:dyDescent="0.3">
      <c r="F183" s="10"/>
      <c r="H183" s="10"/>
      <c r="J183" s="10"/>
      <c r="L183" s="10"/>
      <c r="N183" s="10"/>
      <c r="P183" s="10"/>
      <c r="R183" s="10"/>
      <c r="T183" s="10"/>
      <c r="V183" s="10"/>
      <c r="X183" s="10"/>
      <c r="Z183" s="10"/>
    </row>
    <row r="184" spans="6:26" customFormat="1" x14ac:dyDescent="0.3">
      <c r="F184" s="10"/>
      <c r="H184" s="10"/>
      <c r="J184" s="10"/>
      <c r="L184" s="10"/>
      <c r="N184" s="10"/>
      <c r="P184" s="10"/>
      <c r="R184" s="10"/>
      <c r="T184" s="10"/>
      <c r="V184" s="10"/>
      <c r="X184" s="10"/>
      <c r="Z184" s="10"/>
    </row>
    <row r="185" spans="6:26" customFormat="1" x14ac:dyDescent="0.3">
      <c r="F185" s="10"/>
      <c r="H185" s="10"/>
      <c r="J185" s="10"/>
      <c r="L185" s="10"/>
      <c r="N185" s="10"/>
      <c r="P185" s="10"/>
      <c r="R185" s="10"/>
      <c r="T185" s="10"/>
      <c r="V185" s="10"/>
      <c r="X185" s="10"/>
      <c r="Z185" s="10"/>
    </row>
    <row r="186" spans="6:26" customFormat="1" x14ac:dyDescent="0.3">
      <c r="F186" s="10"/>
      <c r="H186" s="10"/>
      <c r="J186" s="10"/>
      <c r="L186" s="10"/>
      <c r="N186" s="10"/>
      <c r="P186" s="10"/>
      <c r="R186" s="10"/>
      <c r="T186" s="10"/>
      <c r="V186" s="10"/>
      <c r="X186" s="10"/>
      <c r="Z186" s="10"/>
    </row>
    <row r="187" spans="6:26" customFormat="1" x14ac:dyDescent="0.3">
      <c r="F187" s="10"/>
      <c r="H187" s="10"/>
      <c r="J187" s="10"/>
      <c r="L187" s="10"/>
      <c r="N187" s="10"/>
      <c r="P187" s="10"/>
      <c r="R187" s="10"/>
      <c r="T187" s="10"/>
      <c r="V187" s="10"/>
      <c r="X187" s="10"/>
      <c r="Z187" s="10"/>
    </row>
    <row r="188" spans="6:26" customFormat="1" x14ac:dyDescent="0.3">
      <c r="F188" s="10"/>
      <c r="H188" s="10"/>
      <c r="J188" s="10"/>
      <c r="L188" s="10"/>
      <c r="N188" s="10"/>
      <c r="P188" s="10"/>
      <c r="R188" s="10"/>
      <c r="T188" s="10"/>
      <c r="V188" s="10"/>
      <c r="X188" s="10"/>
      <c r="Z188" s="10"/>
    </row>
    <row r="189" spans="6:26" customFormat="1" x14ac:dyDescent="0.3">
      <c r="F189" s="10"/>
      <c r="H189" s="10"/>
      <c r="J189" s="10"/>
      <c r="L189" s="10"/>
      <c r="N189" s="10"/>
      <c r="P189" s="10"/>
      <c r="R189" s="10"/>
      <c r="T189" s="10"/>
      <c r="V189" s="10"/>
      <c r="X189" s="10"/>
      <c r="Z189" s="10"/>
    </row>
    <row r="190" spans="6:26" customFormat="1" x14ac:dyDescent="0.3">
      <c r="F190" s="10"/>
      <c r="H190" s="10"/>
      <c r="J190" s="10"/>
      <c r="L190" s="10"/>
      <c r="N190" s="10"/>
      <c r="P190" s="10"/>
      <c r="R190" s="10"/>
      <c r="T190" s="10"/>
      <c r="V190" s="10"/>
      <c r="X190" s="10"/>
      <c r="Z190" s="10"/>
    </row>
    <row r="191" spans="6:26" customFormat="1" x14ac:dyDescent="0.3">
      <c r="F191" s="10"/>
      <c r="H191" s="10"/>
      <c r="J191" s="10"/>
      <c r="L191" s="10"/>
      <c r="N191" s="10"/>
      <c r="P191" s="10"/>
      <c r="R191" s="10"/>
      <c r="T191" s="10"/>
      <c r="V191" s="10"/>
      <c r="X191" s="10"/>
      <c r="Z191" s="10"/>
    </row>
    <row r="192" spans="6:26" customFormat="1" x14ac:dyDescent="0.3">
      <c r="F192" s="10"/>
      <c r="H192" s="10"/>
      <c r="J192" s="10"/>
      <c r="L192" s="10"/>
      <c r="N192" s="10"/>
      <c r="P192" s="10"/>
      <c r="R192" s="10"/>
      <c r="T192" s="10"/>
      <c r="V192" s="10"/>
      <c r="X192" s="10"/>
      <c r="Z192" s="10"/>
    </row>
    <row r="193" spans="6:26" customFormat="1" x14ac:dyDescent="0.3">
      <c r="F193" s="10"/>
      <c r="H193" s="10"/>
      <c r="J193" s="10"/>
      <c r="L193" s="10"/>
      <c r="N193" s="10"/>
      <c r="P193" s="10"/>
      <c r="R193" s="10"/>
      <c r="T193" s="10"/>
      <c r="V193" s="10"/>
      <c r="X193" s="10"/>
      <c r="Z193" s="10"/>
    </row>
    <row r="194" spans="6:26" customFormat="1" x14ac:dyDescent="0.3">
      <c r="F194" s="10"/>
      <c r="H194" s="10"/>
      <c r="J194" s="10"/>
      <c r="L194" s="10"/>
      <c r="N194" s="10"/>
      <c r="P194" s="10"/>
      <c r="R194" s="10"/>
      <c r="T194" s="10"/>
      <c r="V194" s="10"/>
      <c r="X194" s="10"/>
      <c r="Z194" s="10"/>
    </row>
    <row r="195" spans="6:26" customFormat="1" x14ac:dyDescent="0.3">
      <c r="F195" s="10"/>
      <c r="H195" s="10"/>
      <c r="J195" s="10"/>
      <c r="L195" s="10"/>
      <c r="N195" s="10"/>
      <c r="P195" s="10"/>
      <c r="R195" s="10"/>
      <c r="T195" s="10"/>
      <c r="V195" s="10"/>
      <c r="X195" s="10"/>
      <c r="Z195" s="10"/>
    </row>
    <row r="196" spans="6:26" customFormat="1" x14ac:dyDescent="0.3">
      <c r="F196" s="10"/>
      <c r="H196" s="10"/>
      <c r="J196" s="10"/>
      <c r="L196" s="10"/>
      <c r="N196" s="10"/>
      <c r="P196" s="10"/>
      <c r="R196" s="10"/>
      <c r="T196" s="10"/>
      <c r="V196" s="10"/>
      <c r="X196" s="10"/>
      <c r="Z196" s="10"/>
    </row>
    <row r="197" spans="6:26" customFormat="1" x14ac:dyDescent="0.3">
      <c r="F197" s="10"/>
      <c r="H197" s="10"/>
      <c r="J197" s="10"/>
      <c r="L197" s="10"/>
      <c r="N197" s="10"/>
      <c r="P197" s="10"/>
      <c r="R197" s="10"/>
      <c r="T197" s="10"/>
      <c r="V197" s="10"/>
      <c r="X197" s="10"/>
      <c r="Z197" s="10"/>
    </row>
    <row r="198" spans="6:26" customFormat="1" x14ac:dyDescent="0.3">
      <c r="F198" s="10"/>
      <c r="H198" s="10"/>
      <c r="J198" s="10"/>
      <c r="L198" s="10"/>
      <c r="N198" s="10"/>
      <c r="P198" s="10"/>
      <c r="R198" s="10"/>
      <c r="T198" s="10"/>
      <c r="V198" s="10"/>
      <c r="X198" s="10"/>
      <c r="Z198" s="10"/>
    </row>
    <row r="199" spans="6:26" customFormat="1" x14ac:dyDescent="0.3">
      <c r="F199" s="10"/>
      <c r="H199" s="10"/>
      <c r="J199" s="10"/>
      <c r="L199" s="10"/>
      <c r="N199" s="10"/>
      <c r="P199" s="10"/>
      <c r="R199" s="10"/>
      <c r="T199" s="10"/>
      <c r="V199" s="10"/>
      <c r="X199" s="10"/>
      <c r="Z199" s="10"/>
    </row>
    <row r="200" spans="6:26" customFormat="1" x14ac:dyDescent="0.3">
      <c r="F200" s="10"/>
      <c r="H200" s="10"/>
      <c r="J200" s="10"/>
      <c r="L200" s="10"/>
      <c r="N200" s="10"/>
      <c r="P200" s="10"/>
      <c r="R200" s="10"/>
      <c r="T200" s="10"/>
      <c r="V200" s="10"/>
      <c r="X200" s="10"/>
      <c r="Z200" s="10"/>
    </row>
    <row r="201" spans="6:26" customFormat="1" x14ac:dyDescent="0.3">
      <c r="F201" s="10"/>
      <c r="H201" s="10"/>
      <c r="J201" s="10"/>
      <c r="L201" s="10"/>
      <c r="N201" s="10"/>
      <c r="P201" s="10"/>
      <c r="R201" s="10"/>
      <c r="T201" s="10"/>
      <c r="V201" s="10"/>
      <c r="X201" s="10"/>
      <c r="Z201" s="10"/>
    </row>
    <row r="202" spans="6:26" customFormat="1" x14ac:dyDescent="0.3">
      <c r="F202" s="10"/>
      <c r="H202" s="10"/>
      <c r="J202" s="10"/>
      <c r="L202" s="10"/>
      <c r="N202" s="10"/>
      <c r="P202" s="10"/>
      <c r="R202" s="10"/>
      <c r="T202" s="10"/>
      <c r="V202" s="10"/>
      <c r="X202" s="10"/>
      <c r="Z202" s="10"/>
    </row>
    <row r="203" spans="6:26" customFormat="1" x14ac:dyDescent="0.3">
      <c r="F203" s="10"/>
      <c r="H203" s="10"/>
      <c r="J203" s="10"/>
      <c r="L203" s="10"/>
      <c r="N203" s="10"/>
      <c r="P203" s="10"/>
      <c r="R203" s="10"/>
      <c r="T203" s="10"/>
      <c r="V203" s="10"/>
      <c r="X203" s="10"/>
      <c r="Z203" s="10"/>
    </row>
    <row r="204" spans="6:26" customFormat="1" x14ac:dyDescent="0.3">
      <c r="F204" s="10"/>
      <c r="H204" s="10"/>
      <c r="J204" s="10"/>
      <c r="L204" s="10"/>
      <c r="N204" s="10"/>
      <c r="P204" s="10"/>
      <c r="R204" s="10"/>
      <c r="T204" s="10"/>
      <c r="V204" s="10"/>
      <c r="X204" s="10"/>
      <c r="Z204" s="10"/>
    </row>
    <row r="205" spans="6:26" customFormat="1" x14ac:dyDescent="0.3">
      <c r="F205" s="10"/>
      <c r="H205" s="10"/>
      <c r="J205" s="10"/>
      <c r="L205" s="10"/>
      <c r="N205" s="10"/>
      <c r="P205" s="10"/>
      <c r="R205" s="10"/>
      <c r="T205" s="10"/>
      <c r="V205" s="10"/>
      <c r="X205" s="10"/>
      <c r="Z205" s="10"/>
    </row>
    <row r="206" spans="6:26" customFormat="1" x14ac:dyDescent="0.3">
      <c r="F206" s="10"/>
      <c r="H206" s="10"/>
      <c r="J206" s="10"/>
      <c r="L206" s="10"/>
      <c r="N206" s="10"/>
      <c r="P206" s="10"/>
      <c r="R206" s="10"/>
      <c r="T206" s="10"/>
      <c r="V206" s="10"/>
      <c r="X206" s="10"/>
      <c r="Z206" s="10"/>
    </row>
    <row r="207" spans="6:26" customFormat="1" x14ac:dyDescent="0.3">
      <c r="F207" s="10"/>
      <c r="H207" s="10"/>
      <c r="J207" s="10"/>
      <c r="L207" s="10"/>
      <c r="N207" s="10"/>
      <c r="P207" s="10"/>
      <c r="R207" s="10"/>
      <c r="T207" s="10"/>
      <c r="V207" s="10"/>
      <c r="X207" s="10"/>
      <c r="Z207" s="10"/>
    </row>
    <row r="208" spans="6:26" customFormat="1" x14ac:dyDescent="0.3">
      <c r="F208" s="10"/>
      <c r="H208" s="10"/>
      <c r="J208" s="10"/>
      <c r="L208" s="10"/>
      <c r="N208" s="10"/>
      <c r="P208" s="10"/>
      <c r="R208" s="10"/>
      <c r="T208" s="10"/>
      <c r="V208" s="10"/>
      <c r="X208" s="10"/>
      <c r="Z208" s="10"/>
    </row>
    <row r="209" spans="6:26" customFormat="1" x14ac:dyDescent="0.3">
      <c r="F209" s="10"/>
      <c r="H209" s="10"/>
      <c r="J209" s="10"/>
      <c r="L209" s="10"/>
      <c r="N209" s="10"/>
      <c r="P209" s="10"/>
      <c r="R209" s="10"/>
      <c r="T209" s="10"/>
      <c r="V209" s="10"/>
      <c r="X209" s="10"/>
      <c r="Z209" s="10"/>
    </row>
    <row r="210" spans="6:26" customFormat="1" x14ac:dyDescent="0.3">
      <c r="F210" s="10"/>
      <c r="H210" s="10"/>
      <c r="J210" s="10"/>
      <c r="L210" s="10"/>
      <c r="N210" s="10"/>
      <c r="P210" s="10"/>
      <c r="R210" s="10"/>
      <c r="T210" s="10"/>
      <c r="V210" s="10"/>
      <c r="X210" s="10"/>
      <c r="Z210" s="10"/>
    </row>
    <row r="211" spans="6:26" customFormat="1" x14ac:dyDescent="0.3">
      <c r="F211" s="10"/>
      <c r="H211" s="10"/>
      <c r="J211" s="10"/>
      <c r="L211" s="10"/>
      <c r="N211" s="10"/>
      <c r="P211" s="10"/>
      <c r="R211" s="10"/>
      <c r="T211" s="10"/>
      <c r="V211" s="10"/>
      <c r="X211" s="10"/>
      <c r="Z211" s="10"/>
    </row>
    <row r="212" spans="6:26" customFormat="1" x14ac:dyDescent="0.3">
      <c r="F212" s="10"/>
      <c r="H212" s="10"/>
      <c r="J212" s="10"/>
      <c r="L212" s="10"/>
      <c r="N212" s="10"/>
      <c r="P212" s="10"/>
      <c r="R212" s="10"/>
      <c r="T212" s="10"/>
      <c r="V212" s="10"/>
      <c r="X212" s="10"/>
      <c r="Z212" s="10"/>
    </row>
    <row r="213" spans="6:26" customFormat="1" x14ac:dyDescent="0.3">
      <c r="F213" s="10"/>
      <c r="H213" s="10"/>
      <c r="J213" s="10"/>
      <c r="L213" s="10"/>
      <c r="N213" s="10"/>
      <c r="P213" s="10"/>
      <c r="R213" s="10"/>
      <c r="T213" s="10"/>
      <c r="V213" s="10"/>
      <c r="X213" s="10"/>
      <c r="Z213" s="10"/>
    </row>
    <row r="214" spans="6:26" customFormat="1" x14ac:dyDescent="0.3">
      <c r="F214" s="10"/>
      <c r="H214" s="10"/>
      <c r="J214" s="10"/>
      <c r="L214" s="10"/>
      <c r="N214" s="10"/>
      <c r="P214" s="10"/>
      <c r="R214" s="10"/>
      <c r="T214" s="10"/>
      <c r="V214" s="10"/>
      <c r="X214" s="10"/>
      <c r="Z214" s="10"/>
    </row>
    <row r="215" spans="6:26" customFormat="1" x14ac:dyDescent="0.3">
      <c r="F215" s="10"/>
      <c r="H215" s="10"/>
      <c r="J215" s="10"/>
      <c r="L215" s="10"/>
      <c r="N215" s="10"/>
      <c r="P215" s="10"/>
      <c r="R215" s="10"/>
      <c r="T215" s="10"/>
      <c r="V215" s="10"/>
      <c r="X215" s="10"/>
      <c r="Z215" s="10"/>
    </row>
    <row r="216" spans="6:26" customFormat="1" x14ac:dyDescent="0.3">
      <c r="F216" s="10"/>
      <c r="H216" s="10"/>
      <c r="J216" s="10"/>
      <c r="L216" s="10"/>
      <c r="N216" s="10"/>
      <c r="P216" s="10"/>
      <c r="R216" s="10"/>
      <c r="T216" s="10"/>
      <c r="V216" s="10"/>
      <c r="X216" s="10"/>
      <c r="Z216" s="10"/>
    </row>
    <row r="217" spans="6:26" customFormat="1" x14ac:dyDescent="0.3">
      <c r="F217" s="10"/>
      <c r="H217" s="10"/>
      <c r="J217" s="10"/>
      <c r="L217" s="10"/>
      <c r="N217" s="10"/>
      <c r="P217" s="10"/>
      <c r="R217" s="10"/>
      <c r="T217" s="10"/>
      <c r="V217" s="10"/>
      <c r="X217" s="10"/>
      <c r="Z217" s="10"/>
    </row>
    <row r="218" spans="6:26" customFormat="1" x14ac:dyDescent="0.3">
      <c r="F218" s="10"/>
      <c r="H218" s="10"/>
      <c r="J218" s="10"/>
      <c r="L218" s="10"/>
      <c r="N218" s="10"/>
      <c r="P218" s="10"/>
      <c r="R218" s="10"/>
      <c r="T218" s="10"/>
      <c r="V218" s="10"/>
      <c r="X218" s="10"/>
      <c r="Z218" s="10"/>
    </row>
    <row r="219" spans="6:26" customFormat="1" x14ac:dyDescent="0.3">
      <c r="F219" s="10"/>
      <c r="H219" s="10"/>
      <c r="J219" s="10"/>
      <c r="L219" s="10"/>
      <c r="N219" s="10"/>
      <c r="P219" s="10"/>
      <c r="R219" s="10"/>
      <c r="T219" s="10"/>
      <c r="V219" s="10"/>
      <c r="X219" s="10"/>
      <c r="Z219" s="10"/>
    </row>
    <row r="220" spans="6:26" customFormat="1" x14ac:dyDescent="0.3">
      <c r="F220" s="10"/>
      <c r="H220" s="10"/>
      <c r="J220" s="10"/>
      <c r="L220" s="10"/>
      <c r="N220" s="10"/>
      <c r="P220" s="10"/>
      <c r="R220" s="10"/>
      <c r="T220" s="10"/>
      <c r="V220" s="10"/>
      <c r="X220" s="10"/>
      <c r="Z220" s="10"/>
    </row>
    <row r="221" spans="6:26" customFormat="1" x14ac:dyDescent="0.3">
      <c r="F221" s="10"/>
      <c r="H221" s="10"/>
      <c r="J221" s="10"/>
      <c r="L221" s="10"/>
      <c r="N221" s="10"/>
      <c r="P221" s="10"/>
      <c r="R221" s="10"/>
      <c r="T221" s="10"/>
      <c r="V221" s="10"/>
      <c r="X221" s="10"/>
      <c r="Z221" s="10"/>
    </row>
    <row r="222" spans="6:26" customFormat="1" x14ac:dyDescent="0.3">
      <c r="F222" s="10"/>
      <c r="H222" s="10"/>
      <c r="J222" s="10"/>
      <c r="L222" s="10"/>
      <c r="N222" s="10"/>
      <c r="P222" s="10"/>
      <c r="R222" s="10"/>
      <c r="T222" s="10"/>
      <c r="V222" s="10"/>
      <c r="X222" s="10"/>
      <c r="Z222" s="10"/>
    </row>
    <row r="223" spans="6:26" customFormat="1" x14ac:dyDescent="0.3">
      <c r="F223" s="10"/>
      <c r="H223" s="10"/>
      <c r="J223" s="10"/>
      <c r="L223" s="10"/>
      <c r="N223" s="10"/>
      <c r="P223" s="10"/>
      <c r="R223" s="10"/>
      <c r="T223" s="10"/>
      <c r="V223" s="10"/>
      <c r="X223" s="10"/>
      <c r="Z223" s="10"/>
    </row>
    <row r="224" spans="6:26" customFormat="1" x14ac:dyDescent="0.3">
      <c r="F224" s="10"/>
      <c r="H224" s="10"/>
      <c r="J224" s="10"/>
      <c r="L224" s="10"/>
      <c r="N224" s="10"/>
      <c r="P224" s="10"/>
      <c r="R224" s="10"/>
      <c r="T224" s="10"/>
      <c r="V224" s="10"/>
      <c r="X224" s="10"/>
      <c r="Z224" s="10"/>
    </row>
    <row r="225" spans="6:26" customFormat="1" x14ac:dyDescent="0.3">
      <c r="F225" s="10"/>
      <c r="H225" s="10"/>
      <c r="J225" s="10"/>
      <c r="L225" s="10"/>
      <c r="N225" s="10"/>
      <c r="P225" s="10"/>
      <c r="R225" s="10"/>
      <c r="T225" s="10"/>
      <c r="V225" s="10"/>
      <c r="X225" s="10"/>
      <c r="Z225" s="10"/>
    </row>
    <row r="226" spans="6:26" customFormat="1" x14ac:dyDescent="0.3">
      <c r="F226" s="10"/>
      <c r="H226" s="10"/>
      <c r="J226" s="10"/>
      <c r="L226" s="10"/>
      <c r="N226" s="10"/>
      <c r="P226" s="10"/>
      <c r="R226" s="10"/>
      <c r="T226" s="10"/>
      <c r="V226" s="10"/>
      <c r="X226" s="10"/>
      <c r="Z226" s="10"/>
    </row>
    <row r="227" spans="6:26" customFormat="1" x14ac:dyDescent="0.3">
      <c r="F227" s="10"/>
      <c r="H227" s="10"/>
      <c r="J227" s="10"/>
      <c r="L227" s="10"/>
      <c r="N227" s="10"/>
      <c r="P227" s="10"/>
      <c r="R227" s="10"/>
      <c r="T227" s="10"/>
      <c r="V227" s="10"/>
      <c r="X227" s="10"/>
      <c r="Z227" s="10"/>
    </row>
    <row r="228" spans="6:26" customFormat="1" x14ac:dyDescent="0.3">
      <c r="F228" s="10"/>
      <c r="H228" s="10"/>
      <c r="J228" s="10"/>
      <c r="L228" s="10"/>
      <c r="N228" s="10"/>
      <c r="P228" s="10"/>
      <c r="R228" s="10"/>
      <c r="T228" s="10"/>
      <c r="V228" s="10"/>
      <c r="X228" s="10"/>
      <c r="Z228" s="10"/>
    </row>
    <row r="229" spans="6:26" customFormat="1" x14ac:dyDescent="0.3">
      <c r="F229" s="10"/>
      <c r="H229" s="10"/>
      <c r="J229" s="10"/>
      <c r="L229" s="10"/>
      <c r="N229" s="10"/>
      <c r="P229" s="10"/>
      <c r="R229" s="10"/>
      <c r="T229" s="10"/>
      <c r="V229" s="10"/>
      <c r="X229" s="10"/>
      <c r="Z229" s="10"/>
    </row>
    <row r="230" spans="6:26" customFormat="1" x14ac:dyDescent="0.3">
      <c r="F230" s="10"/>
      <c r="H230" s="10"/>
      <c r="J230" s="10"/>
      <c r="L230" s="10"/>
      <c r="N230" s="10"/>
      <c r="P230" s="10"/>
      <c r="R230" s="10"/>
      <c r="T230" s="10"/>
      <c r="V230" s="10"/>
      <c r="X230" s="10"/>
      <c r="Z230" s="10"/>
    </row>
    <row r="231" spans="6:26" customFormat="1" x14ac:dyDescent="0.3">
      <c r="F231" s="10"/>
      <c r="H231" s="10"/>
      <c r="J231" s="10"/>
      <c r="L231" s="10"/>
      <c r="N231" s="10"/>
      <c r="P231" s="10"/>
      <c r="R231" s="10"/>
      <c r="T231" s="10"/>
      <c r="V231" s="10"/>
      <c r="X231" s="10"/>
      <c r="Z231" s="10"/>
    </row>
    <row r="232" spans="6:26" customFormat="1" x14ac:dyDescent="0.3">
      <c r="F232" s="10"/>
      <c r="H232" s="10"/>
      <c r="J232" s="10"/>
      <c r="L232" s="10"/>
      <c r="N232" s="10"/>
      <c r="P232" s="10"/>
      <c r="R232" s="10"/>
      <c r="T232" s="10"/>
      <c r="V232" s="10"/>
      <c r="X232" s="10"/>
      <c r="Z232" s="10"/>
    </row>
    <row r="233" spans="6:26" customFormat="1" x14ac:dyDescent="0.3">
      <c r="F233" s="10"/>
      <c r="H233" s="10"/>
      <c r="J233" s="10"/>
      <c r="L233" s="10"/>
      <c r="N233" s="10"/>
      <c r="P233" s="10"/>
      <c r="R233" s="10"/>
      <c r="T233" s="10"/>
      <c r="V233" s="10"/>
      <c r="X233" s="10"/>
      <c r="Z233" s="10"/>
    </row>
    <row r="234" spans="6:26" customFormat="1" x14ac:dyDescent="0.3">
      <c r="F234" s="10"/>
      <c r="H234" s="10"/>
      <c r="J234" s="10"/>
      <c r="L234" s="10"/>
      <c r="N234" s="10"/>
      <c r="P234" s="10"/>
      <c r="R234" s="10"/>
      <c r="T234" s="10"/>
      <c r="V234" s="10"/>
      <c r="X234" s="10"/>
      <c r="Z234" s="10"/>
    </row>
    <row r="235" spans="6:26" customFormat="1" x14ac:dyDescent="0.3">
      <c r="F235" s="10"/>
      <c r="H235" s="10"/>
      <c r="J235" s="10"/>
      <c r="L235" s="10"/>
      <c r="N235" s="10"/>
      <c r="P235" s="10"/>
      <c r="R235" s="10"/>
      <c r="T235" s="10"/>
      <c r="V235" s="10"/>
      <c r="X235" s="10"/>
      <c r="Z235" s="10"/>
    </row>
    <row r="236" spans="6:26" customFormat="1" x14ac:dyDescent="0.3">
      <c r="F236" s="10"/>
      <c r="H236" s="10"/>
      <c r="J236" s="10"/>
      <c r="L236" s="10"/>
      <c r="N236" s="10"/>
      <c r="P236" s="10"/>
      <c r="R236" s="10"/>
      <c r="T236" s="10"/>
      <c r="V236" s="10"/>
      <c r="X236" s="10"/>
      <c r="Z236" s="10"/>
    </row>
    <row r="237" spans="6:26" customFormat="1" x14ac:dyDescent="0.3">
      <c r="F237" s="10"/>
      <c r="H237" s="10"/>
      <c r="J237" s="10"/>
      <c r="L237" s="10"/>
      <c r="N237" s="10"/>
      <c r="P237" s="10"/>
      <c r="R237" s="10"/>
      <c r="T237" s="10"/>
      <c r="V237" s="10"/>
      <c r="X237" s="10"/>
      <c r="Z237" s="10"/>
    </row>
    <row r="238" spans="6:26" customFormat="1" x14ac:dyDescent="0.3">
      <c r="F238" s="10"/>
      <c r="H238" s="10"/>
      <c r="J238" s="10"/>
      <c r="L238" s="10"/>
      <c r="N238" s="10"/>
      <c r="P238" s="10"/>
      <c r="R238" s="10"/>
      <c r="T238" s="10"/>
      <c r="V238" s="10"/>
      <c r="X238" s="10"/>
      <c r="Z238" s="10"/>
    </row>
    <row r="239" spans="6:26" customFormat="1" x14ac:dyDescent="0.3">
      <c r="F239" s="10"/>
      <c r="H239" s="10"/>
      <c r="J239" s="10"/>
      <c r="L239" s="10"/>
      <c r="N239" s="10"/>
      <c r="P239" s="10"/>
      <c r="R239" s="10"/>
      <c r="T239" s="10"/>
      <c r="V239" s="10"/>
      <c r="X239" s="10"/>
      <c r="Z239" s="10"/>
    </row>
    <row r="240" spans="6:26" customFormat="1" x14ac:dyDescent="0.3">
      <c r="F240" s="10"/>
      <c r="H240" s="10"/>
      <c r="J240" s="10"/>
      <c r="L240" s="10"/>
      <c r="N240" s="10"/>
      <c r="P240" s="10"/>
      <c r="R240" s="10"/>
      <c r="T240" s="10"/>
      <c r="V240" s="10"/>
      <c r="X240" s="10"/>
      <c r="Z240" s="10"/>
    </row>
    <row r="241" spans="6:26" customFormat="1" x14ac:dyDescent="0.3">
      <c r="F241" s="10"/>
      <c r="H241" s="10"/>
      <c r="J241" s="10"/>
      <c r="L241" s="10"/>
      <c r="N241" s="10"/>
      <c r="P241" s="10"/>
      <c r="R241" s="10"/>
      <c r="T241" s="10"/>
      <c r="V241" s="10"/>
      <c r="X241" s="10"/>
      <c r="Z241" s="10"/>
    </row>
    <row r="242" spans="6:26" customFormat="1" x14ac:dyDescent="0.3">
      <c r="F242" s="10"/>
      <c r="H242" s="10"/>
      <c r="J242" s="10"/>
      <c r="L242" s="10"/>
      <c r="N242" s="10"/>
      <c r="P242" s="10"/>
      <c r="R242" s="10"/>
      <c r="T242" s="10"/>
      <c r="V242" s="10"/>
      <c r="X242" s="10"/>
      <c r="Z242" s="10"/>
    </row>
    <row r="243" spans="6:26" customFormat="1" x14ac:dyDescent="0.3">
      <c r="F243" s="10"/>
      <c r="H243" s="10"/>
      <c r="J243" s="10"/>
      <c r="L243" s="10"/>
      <c r="N243" s="10"/>
      <c r="P243" s="10"/>
      <c r="R243" s="10"/>
      <c r="T243" s="10"/>
      <c r="V243" s="10"/>
      <c r="X243" s="10"/>
      <c r="Z243" s="10"/>
    </row>
    <row r="244" spans="6:26" customFormat="1" x14ac:dyDescent="0.3">
      <c r="F244" s="10"/>
      <c r="H244" s="10"/>
      <c r="J244" s="10"/>
      <c r="L244" s="10"/>
      <c r="N244" s="10"/>
      <c r="P244" s="10"/>
      <c r="R244" s="10"/>
      <c r="T244" s="10"/>
      <c r="V244" s="10"/>
      <c r="X244" s="10"/>
      <c r="Z244" s="10"/>
    </row>
    <row r="245" spans="6:26" customFormat="1" x14ac:dyDescent="0.3">
      <c r="F245" s="10"/>
      <c r="H245" s="10"/>
      <c r="J245" s="10"/>
      <c r="L245" s="10"/>
      <c r="N245" s="10"/>
      <c r="P245" s="10"/>
      <c r="R245" s="10"/>
      <c r="T245" s="10"/>
      <c r="V245" s="10"/>
      <c r="X245" s="10"/>
      <c r="Z245" s="10"/>
    </row>
    <row r="246" spans="6:26" customFormat="1" x14ac:dyDescent="0.3">
      <c r="F246" s="10"/>
      <c r="H246" s="10"/>
      <c r="J246" s="10"/>
      <c r="L246" s="10"/>
      <c r="N246" s="10"/>
      <c r="P246" s="10"/>
      <c r="R246" s="10"/>
      <c r="T246" s="10"/>
      <c r="V246" s="10"/>
      <c r="X246" s="10"/>
      <c r="Z246" s="10"/>
    </row>
    <row r="247" spans="6:26" customFormat="1" x14ac:dyDescent="0.3">
      <c r="F247" s="10"/>
      <c r="H247" s="10"/>
      <c r="J247" s="10"/>
      <c r="L247" s="10"/>
      <c r="N247" s="10"/>
      <c r="P247" s="10"/>
      <c r="R247" s="10"/>
      <c r="T247" s="10"/>
      <c r="V247" s="10"/>
      <c r="X247" s="10"/>
      <c r="Z247" s="10"/>
    </row>
    <row r="248" spans="6:26" customFormat="1" x14ac:dyDescent="0.3">
      <c r="F248" s="10"/>
      <c r="H248" s="10"/>
      <c r="J248" s="10"/>
      <c r="L248" s="10"/>
      <c r="N248" s="10"/>
      <c r="P248" s="10"/>
      <c r="R248" s="10"/>
      <c r="T248" s="10"/>
      <c r="V248" s="10"/>
      <c r="X248" s="10"/>
      <c r="Z248" s="10"/>
    </row>
    <row r="249" spans="6:26" customFormat="1" x14ac:dyDescent="0.3">
      <c r="F249" s="10"/>
      <c r="H249" s="10"/>
      <c r="J249" s="10"/>
      <c r="L249" s="10"/>
      <c r="N249" s="10"/>
      <c r="P249" s="10"/>
      <c r="R249" s="10"/>
      <c r="T249" s="10"/>
      <c r="V249" s="10"/>
      <c r="X249" s="10"/>
      <c r="Z249" s="10"/>
    </row>
    <row r="250" spans="6:26" customFormat="1" x14ac:dyDescent="0.3">
      <c r="F250" s="10"/>
      <c r="H250" s="10"/>
      <c r="J250" s="10"/>
      <c r="L250" s="10"/>
      <c r="N250" s="10"/>
      <c r="P250" s="10"/>
      <c r="R250" s="10"/>
      <c r="T250" s="10"/>
      <c r="V250" s="10"/>
      <c r="X250" s="10"/>
      <c r="Z250" s="10"/>
    </row>
    <row r="251" spans="6:26" customFormat="1" x14ac:dyDescent="0.3">
      <c r="F251" s="10"/>
      <c r="H251" s="10"/>
      <c r="J251" s="10"/>
      <c r="L251" s="10"/>
      <c r="N251" s="10"/>
      <c r="P251" s="10"/>
      <c r="R251" s="10"/>
      <c r="T251" s="10"/>
      <c r="V251" s="10"/>
      <c r="X251" s="10"/>
      <c r="Z251" s="10"/>
    </row>
    <row r="252" spans="6:26" customFormat="1" x14ac:dyDescent="0.3">
      <c r="F252" s="10"/>
      <c r="H252" s="10"/>
      <c r="J252" s="10"/>
      <c r="L252" s="10"/>
      <c r="N252" s="10"/>
      <c r="P252" s="10"/>
      <c r="R252" s="10"/>
      <c r="T252" s="10"/>
      <c r="V252" s="10"/>
      <c r="X252" s="10"/>
      <c r="Z252" s="10"/>
    </row>
    <row r="253" spans="6:26" customFormat="1" x14ac:dyDescent="0.3">
      <c r="F253" s="10"/>
      <c r="H253" s="10"/>
      <c r="J253" s="10"/>
      <c r="L253" s="10"/>
      <c r="N253" s="10"/>
      <c r="P253" s="10"/>
      <c r="R253" s="10"/>
      <c r="T253" s="10"/>
      <c r="V253" s="10"/>
      <c r="X253" s="10"/>
      <c r="Z253" s="10"/>
    </row>
    <row r="254" spans="6:26" customFormat="1" x14ac:dyDescent="0.3">
      <c r="F254" s="10"/>
      <c r="H254" s="10"/>
      <c r="J254" s="10"/>
      <c r="L254" s="10"/>
      <c r="N254" s="10"/>
      <c r="P254" s="10"/>
      <c r="R254" s="10"/>
      <c r="T254" s="10"/>
      <c r="V254" s="10"/>
      <c r="X254" s="10"/>
      <c r="Z254" s="10"/>
    </row>
    <row r="255" spans="6:26" customFormat="1" x14ac:dyDescent="0.3">
      <c r="F255" s="10"/>
      <c r="H255" s="10"/>
      <c r="J255" s="10"/>
      <c r="L255" s="10"/>
      <c r="N255" s="10"/>
      <c r="P255" s="10"/>
      <c r="R255" s="10"/>
      <c r="T255" s="10"/>
      <c r="V255" s="10"/>
      <c r="X255" s="10"/>
      <c r="Z255" s="10"/>
    </row>
    <row r="256" spans="6:26" customFormat="1" x14ac:dyDescent="0.3">
      <c r="F256" s="10"/>
      <c r="H256" s="10"/>
      <c r="J256" s="10"/>
      <c r="L256" s="10"/>
      <c r="N256" s="10"/>
      <c r="P256" s="10"/>
      <c r="R256" s="10"/>
      <c r="T256" s="10"/>
      <c r="V256" s="10"/>
      <c r="X256" s="10"/>
      <c r="Z256" s="10"/>
    </row>
    <row r="257" spans="6:26" customFormat="1" x14ac:dyDescent="0.3">
      <c r="F257" s="10"/>
      <c r="H257" s="10"/>
      <c r="J257" s="10"/>
      <c r="L257" s="10"/>
      <c r="N257" s="10"/>
      <c r="P257" s="10"/>
      <c r="R257" s="10"/>
      <c r="T257" s="10"/>
      <c r="V257" s="10"/>
      <c r="X257" s="10"/>
      <c r="Z257" s="10"/>
    </row>
    <row r="258" spans="6:26" customFormat="1" x14ac:dyDescent="0.3">
      <c r="F258" s="10"/>
      <c r="H258" s="10"/>
      <c r="J258" s="10"/>
      <c r="L258" s="10"/>
      <c r="N258" s="10"/>
      <c r="P258" s="10"/>
      <c r="R258" s="10"/>
      <c r="T258" s="10"/>
      <c r="V258" s="10"/>
      <c r="X258" s="10"/>
      <c r="Z258" s="10"/>
    </row>
    <row r="259" spans="6:26" customFormat="1" x14ac:dyDescent="0.3">
      <c r="F259" s="10"/>
      <c r="H259" s="10"/>
      <c r="J259" s="10"/>
      <c r="L259" s="10"/>
      <c r="N259" s="10"/>
      <c r="P259" s="10"/>
      <c r="R259" s="10"/>
      <c r="T259" s="10"/>
      <c r="V259" s="10"/>
      <c r="X259" s="10"/>
      <c r="Z259" s="10"/>
    </row>
    <row r="260" spans="6:26" customFormat="1" x14ac:dyDescent="0.3">
      <c r="F260" s="10"/>
      <c r="H260" s="10"/>
      <c r="J260" s="10"/>
      <c r="L260" s="10"/>
      <c r="N260" s="10"/>
      <c r="P260" s="10"/>
      <c r="R260" s="10"/>
      <c r="T260" s="10"/>
      <c r="V260" s="10"/>
      <c r="X260" s="10"/>
      <c r="Z260" s="10"/>
    </row>
    <row r="261" spans="6:26" customFormat="1" x14ac:dyDescent="0.3">
      <c r="F261" s="10"/>
      <c r="H261" s="10"/>
      <c r="J261" s="10"/>
      <c r="L261" s="10"/>
      <c r="N261" s="10"/>
      <c r="P261" s="10"/>
      <c r="R261" s="10"/>
      <c r="T261" s="10"/>
      <c r="V261" s="10"/>
      <c r="X261" s="10"/>
      <c r="Z261" s="10"/>
    </row>
    <row r="262" spans="6:26" customFormat="1" x14ac:dyDescent="0.3">
      <c r="F262" s="10"/>
      <c r="H262" s="10"/>
      <c r="J262" s="10"/>
      <c r="L262" s="10"/>
      <c r="N262" s="10"/>
      <c r="P262" s="10"/>
      <c r="R262" s="10"/>
      <c r="T262" s="10"/>
      <c r="V262" s="10"/>
      <c r="X262" s="10"/>
      <c r="Z262" s="10"/>
    </row>
    <row r="263" spans="6:26" customFormat="1" x14ac:dyDescent="0.3">
      <c r="F263" s="10"/>
      <c r="H263" s="10"/>
      <c r="J263" s="10"/>
      <c r="L263" s="10"/>
      <c r="N263" s="10"/>
      <c r="P263" s="10"/>
      <c r="R263" s="10"/>
      <c r="T263" s="10"/>
      <c r="V263" s="10"/>
      <c r="X263" s="10"/>
      <c r="Z263" s="10"/>
    </row>
    <row r="264" spans="6:26" customFormat="1" x14ac:dyDescent="0.3">
      <c r="F264" s="10"/>
      <c r="H264" s="10"/>
      <c r="J264" s="10"/>
      <c r="L264" s="10"/>
      <c r="N264" s="10"/>
      <c r="P264" s="10"/>
      <c r="R264" s="10"/>
      <c r="T264" s="10"/>
      <c r="V264" s="10"/>
      <c r="X264" s="10"/>
      <c r="Z264" s="10"/>
    </row>
    <row r="265" spans="6:26" customFormat="1" x14ac:dyDescent="0.3">
      <c r="F265" s="10"/>
      <c r="H265" s="10"/>
      <c r="J265" s="10"/>
      <c r="L265" s="10"/>
      <c r="N265" s="10"/>
      <c r="P265" s="10"/>
      <c r="R265" s="10"/>
      <c r="T265" s="10"/>
      <c r="V265" s="10"/>
      <c r="X265" s="10"/>
      <c r="Z265" s="10"/>
    </row>
    <row r="266" spans="6:26" customFormat="1" x14ac:dyDescent="0.3">
      <c r="F266" s="10"/>
      <c r="H266" s="10"/>
      <c r="J266" s="10"/>
      <c r="L266" s="10"/>
      <c r="N266" s="10"/>
      <c r="P266" s="10"/>
      <c r="R266" s="10"/>
      <c r="T266" s="10"/>
      <c r="V266" s="10"/>
      <c r="X266" s="10"/>
      <c r="Z266" s="10"/>
    </row>
    <row r="267" spans="6:26" customFormat="1" x14ac:dyDescent="0.3">
      <c r="F267" s="10"/>
      <c r="H267" s="10"/>
      <c r="J267" s="10"/>
      <c r="L267" s="10"/>
      <c r="N267" s="10"/>
      <c r="P267" s="10"/>
      <c r="R267" s="10"/>
      <c r="T267" s="10"/>
      <c r="V267" s="10"/>
      <c r="X267" s="10"/>
      <c r="Z267" s="10"/>
    </row>
    <row r="268" spans="6:26" customFormat="1" x14ac:dyDescent="0.3">
      <c r="F268" s="10"/>
      <c r="H268" s="10"/>
      <c r="J268" s="10"/>
      <c r="L268" s="10"/>
      <c r="N268" s="10"/>
      <c r="P268" s="10"/>
      <c r="R268" s="10"/>
      <c r="T268" s="10"/>
      <c r="V268" s="10"/>
      <c r="X268" s="10"/>
      <c r="Z268" s="10"/>
    </row>
    <row r="269" spans="6:26" customFormat="1" x14ac:dyDescent="0.3">
      <c r="F269" s="10"/>
      <c r="H269" s="10"/>
      <c r="J269" s="10"/>
      <c r="L269" s="10"/>
      <c r="N269" s="10"/>
      <c r="P269" s="10"/>
      <c r="R269" s="10"/>
      <c r="T269" s="10"/>
      <c r="V269" s="10"/>
      <c r="X269" s="10"/>
      <c r="Z269" s="10"/>
    </row>
    <row r="270" spans="6:26" customFormat="1" x14ac:dyDescent="0.3">
      <c r="F270" s="10"/>
      <c r="H270" s="10"/>
      <c r="J270" s="10"/>
      <c r="L270" s="10"/>
      <c r="N270" s="10"/>
      <c r="P270" s="10"/>
      <c r="R270" s="10"/>
      <c r="T270" s="10"/>
      <c r="V270" s="10"/>
      <c r="X270" s="10"/>
      <c r="Z270" s="10"/>
    </row>
    <row r="271" spans="6:26" customFormat="1" x14ac:dyDescent="0.3">
      <c r="F271" s="10"/>
      <c r="H271" s="10"/>
      <c r="J271" s="10"/>
      <c r="L271" s="10"/>
      <c r="N271" s="10"/>
      <c r="P271" s="10"/>
      <c r="R271" s="10"/>
      <c r="T271" s="10"/>
      <c r="V271" s="10"/>
      <c r="X271" s="10"/>
      <c r="Z271" s="10"/>
    </row>
    <row r="272" spans="6:26" customFormat="1" x14ac:dyDescent="0.3">
      <c r="F272" s="10"/>
      <c r="H272" s="10"/>
      <c r="J272" s="10"/>
      <c r="L272" s="10"/>
      <c r="N272" s="10"/>
      <c r="P272" s="10"/>
      <c r="R272" s="10"/>
      <c r="T272" s="10"/>
      <c r="V272" s="10"/>
      <c r="X272" s="10"/>
      <c r="Z272" s="10"/>
    </row>
    <row r="273" spans="6:26" customFormat="1" x14ac:dyDescent="0.3">
      <c r="F273" s="10"/>
      <c r="H273" s="10"/>
      <c r="J273" s="10"/>
      <c r="L273" s="10"/>
      <c r="N273" s="10"/>
      <c r="P273" s="10"/>
      <c r="R273" s="10"/>
      <c r="T273" s="10"/>
      <c r="V273" s="10"/>
      <c r="X273" s="10"/>
      <c r="Z273" s="10"/>
    </row>
    <row r="274" spans="6:26" customFormat="1" x14ac:dyDescent="0.3">
      <c r="F274" s="10"/>
      <c r="H274" s="10"/>
      <c r="J274" s="10"/>
      <c r="L274" s="10"/>
      <c r="N274" s="10"/>
      <c r="P274" s="10"/>
      <c r="R274" s="10"/>
      <c r="T274" s="10"/>
      <c r="V274" s="10"/>
      <c r="X274" s="10"/>
      <c r="Z274" s="10"/>
    </row>
    <row r="275" spans="6:26" customFormat="1" x14ac:dyDescent="0.3">
      <c r="F275" s="10"/>
      <c r="H275" s="10"/>
      <c r="J275" s="10"/>
      <c r="L275" s="10"/>
      <c r="N275" s="10"/>
      <c r="P275" s="10"/>
      <c r="R275" s="10"/>
      <c r="T275" s="10"/>
      <c r="V275" s="10"/>
      <c r="X275" s="10"/>
      <c r="Z275" s="10"/>
    </row>
    <row r="276" spans="6:26" customFormat="1" x14ac:dyDescent="0.3">
      <c r="F276" s="10"/>
      <c r="H276" s="10"/>
      <c r="J276" s="10"/>
      <c r="L276" s="10"/>
      <c r="N276" s="10"/>
      <c r="P276" s="10"/>
      <c r="R276" s="10"/>
      <c r="T276" s="10"/>
      <c r="V276" s="10"/>
      <c r="X276" s="10"/>
      <c r="Z276" s="10"/>
    </row>
    <row r="277" spans="6:26" customFormat="1" x14ac:dyDescent="0.3">
      <c r="F277" s="10"/>
      <c r="H277" s="10"/>
      <c r="J277" s="10"/>
      <c r="L277" s="10"/>
      <c r="N277" s="10"/>
      <c r="P277" s="10"/>
      <c r="R277" s="10"/>
      <c r="T277" s="10"/>
      <c r="V277" s="10"/>
      <c r="X277" s="10"/>
      <c r="Z277" s="10"/>
    </row>
    <row r="278" spans="6:26" customFormat="1" x14ac:dyDescent="0.3">
      <c r="F278" s="10"/>
      <c r="H278" s="10"/>
      <c r="J278" s="10"/>
      <c r="L278" s="10"/>
      <c r="N278" s="10"/>
      <c r="P278" s="10"/>
      <c r="R278" s="10"/>
      <c r="T278" s="10"/>
      <c r="V278" s="10"/>
      <c r="X278" s="10"/>
      <c r="Z278" s="10"/>
    </row>
    <row r="279" spans="6:26" customFormat="1" x14ac:dyDescent="0.3">
      <c r="F279" s="10"/>
      <c r="H279" s="10"/>
      <c r="J279" s="10"/>
      <c r="L279" s="10"/>
      <c r="N279" s="10"/>
      <c r="P279" s="10"/>
      <c r="R279" s="10"/>
      <c r="T279" s="10"/>
      <c r="V279" s="10"/>
      <c r="X279" s="10"/>
      <c r="Z279" s="10"/>
    </row>
    <row r="280" spans="6:26" customFormat="1" x14ac:dyDescent="0.3">
      <c r="F280" s="10"/>
      <c r="H280" s="10"/>
      <c r="J280" s="10"/>
      <c r="L280" s="10"/>
      <c r="N280" s="10"/>
      <c r="P280" s="10"/>
      <c r="R280" s="10"/>
      <c r="T280" s="10"/>
      <c r="V280" s="10"/>
      <c r="X280" s="10"/>
      <c r="Z280" s="10"/>
    </row>
    <row r="281" spans="6:26" customFormat="1" x14ac:dyDescent="0.3">
      <c r="F281" s="10"/>
      <c r="H281" s="10"/>
      <c r="J281" s="10"/>
      <c r="L281" s="10"/>
      <c r="N281" s="10"/>
      <c r="P281" s="10"/>
      <c r="R281" s="10"/>
      <c r="T281" s="10"/>
      <c r="V281" s="10"/>
      <c r="X281" s="10"/>
      <c r="Z281" s="10"/>
    </row>
    <row r="282" spans="6:26" customFormat="1" x14ac:dyDescent="0.3">
      <c r="F282" s="10"/>
      <c r="H282" s="10"/>
      <c r="J282" s="10"/>
      <c r="L282" s="10"/>
      <c r="N282" s="10"/>
      <c r="P282" s="10"/>
      <c r="R282" s="10"/>
      <c r="T282" s="10"/>
      <c r="V282" s="10"/>
      <c r="X282" s="10"/>
      <c r="Z282" s="10"/>
    </row>
    <row r="283" spans="6:26" customFormat="1" x14ac:dyDescent="0.3">
      <c r="F283" s="10"/>
      <c r="H283" s="10"/>
      <c r="J283" s="10"/>
      <c r="L283" s="10"/>
      <c r="N283" s="10"/>
      <c r="P283" s="10"/>
      <c r="R283" s="10"/>
      <c r="T283" s="10"/>
      <c r="V283" s="10"/>
      <c r="X283" s="10"/>
      <c r="Z283" s="10"/>
    </row>
    <row r="284" spans="6:26" customFormat="1" x14ac:dyDescent="0.3">
      <c r="F284" s="10"/>
      <c r="H284" s="10"/>
      <c r="J284" s="10"/>
      <c r="L284" s="10"/>
      <c r="N284" s="10"/>
      <c r="P284" s="10"/>
      <c r="R284" s="10"/>
      <c r="T284" s="10"/>
      <c r="V284" s="10"/>
      <c r="X284" s="10"/>
      <c r="Z284" s="10"/>
    </row>
    <row r="285" spans="6:26" customFormat="1" x14ac:dyDescent="0.3">
      <c r="F285" s="10"/>
      <c r="H285" s="10"/>
      <c r="J285" s="10"/>
      <c r="L285" s="10"/>
      <c r="N285" s="10"/>
      <c r="P285" s="10"/>
      <c r="R285" s="10"/>
      <c r="T285" s="10"/>
      <c r="V285" s="10"/>
      <c r="X285" s="10"/>
      <c r="Z285" s="10"/>
    </row>
    <row r="286" spans="6:26" customFormat="1" x14ac:dyDescent="0.3">
      <c r="F286" s="10"/>
      <c r="H286" s="10"/>
      <c r="J286" s="10"/>
      <c r="L286" s="10"/>
      <c r="N286" s="10"/>
      <c r="P286" s="10"/>
      <c r="R286" s="10"/>
      <c r="T286" s="10"/>
      <c r="V286" s="10"/>
      <c r="X286" s="10"/>
      <c r="Z286" s="10"/>
    </row>
    <row r="287" spans="6:26" customFormat="1" x14ac:dyDescent="0.3">
      <c r="F287" s="10"/>
      <c r="H287" s="10"/>
      <c r="J287" s="10"/>
      <c r="L287" s="10"/>
      <c r="N287" s="10"/>
      <c r="P287" s="10"/>
      <c r="R287" s="10"/>
      <c r="T287" s="10"/>
      <c r="V287" s="10"/>
      <c r="X287" s="10"/>
      <c r="Z287" s="10"/>
    </row>
    <row r="288" spans="6:26" customFormat="1" x14ac:dyDescent="0.3">
      <c r="F288" s="10"/>
      <c r="H288" s="10"/>
      <c r="J288" s="10"/>
      <c r="L288" s="10"/>
      <c r="N288" s="10"/>
      <c r="P288" s="10"/>
      <c r="R288" s="10"/>
      <c r="T288" s="10"/>
      <c r="V288" s="10"/>
      <c r="X288" s="10"/>
      <c r="Z288" s="10"/>
    </row>
    <row r="289" spans="6:26" customFormat="1" x14ac:dyDescent="0.3">
      <c r="F289" s="10"/>
      <c r="H289" s="10"/>
      <c r="J289" s="10"/>
      <c r="L289" s="10"/>
      <c r="N289" s="10"/>
      <c r="P289" s="10"/>
      <c r="R289" s="10"/>
      <c r="T289" s="10"/>
      <c r="V289" s="10"/>
      <c r="X289" s="10"/>
      <c r="Z289" s="10"/>
    </row>
    <row r="290" spans="6:26" customFormat="1" x14ac:dyDescent="0.3">
      <c r="F290" s="10"/>
      <c r="H290" s="10"/>
      <c r="J290" s="10"/>
      <c r="L290" s="10"/>
      <c r="N290" s="10"/>
      <c r="P290" s="10"/>
      <c r="R290" s="10"/>
      <c r="T290" s="10"/>
      <c r="V290" s="10"/>
      <c r="X290" s="10"/>
      <c r="Z290" s="10"/>
    </row>
    <row r="291" spans="6:26" customFormat="1" x14ac:dyDescent="0.3">
      <c r="F291" s="10"/>
      <c r="H291" s="10"/>
      <c r="J291" s="10"/>
      <c r="L291" s="10"/>
      <c r="N291" s="10"/>
      <c r="P291" s="10"/>
      <c r="R291" s="10"/>
      <c r="T291" s="10"/>
      <c r="V291" s="10"/>
      <c r="X291" s="10"/>
      <c r="Z291" s="10"/>
    </row>
    <row r="292" spans="6:26" customFormat="1" x14ac:dyDescent="0.3">
      <c r="F292" s="10"/>
      <c r="H292" s="10"/>
      <c r="J292" s="10"/>
      <c r="L292" s="10"/>
      <c r="N292" s="10"/>
      <c r="P292" s="10"/>
      <c r="R292" s="10"/>
      <c r="T292" s="10"/>
      <c r="V292" s="10"/>
      <c r="X292" s="10"/>
      <c r="Z292" s="10"/>
    </row>
    <row r="293" spans="6:26" customFormat="1" x14ac:dyDescent="0.3">
      <c r="F293" s="10"/>
      <c r="H293" s="10"/>
      <c r="J293" s="10"/>
      <c r="L293" s="10"/>
      <c r="N293" s="10"/>
      <c r="P293" s="10"/>
      <c r="R293" s="10"/>
      <c r="T293" s="10"/>
      <c r="V293" s="10"/>
      <c r="X293" s="10"/>
      <c r="Z293" s="10"/>
    </row>
    <row r="294" spans="6:26" customFormat="1" x14ac:dyDescent="0.3">
      <c r="F294" s="10"/>
      <c r="H294" s="10"/>
      <c r="J294" s="10"/>
      <c r="L294" s="10"/>
      <c r="N294" s="10"/>
      <c r="P294" s="10"/>
      <c r="R294" s="10"/>
      <c r="T294" s="10"/>
      <c r="V294" s="10"/>
      <c r="X294" s="10"/>
      <c r="Z294" s="10"/>
    </row>
    <row r="295" spans="6:26" customFormat="1" x14ac:dyDescent="0.3">
      <c r="F295" s="10"/>
      <c r="H295" s="10"/>
      <c r="J295" s="10"/>
      <c r="L295" s="10"/>
      <c r="N295" s="10"/>
      <c r="P295" s="10"/>
      <c r="R295" s="10"/>
      <c r="T295" s="10"/>
      <c r="V295" s="10"/>
      <c r="X295" s="10"/>
      <c r="Z295" s="10"/>
    </row>
    <row r="296" spans="6:26" customFormat="1" x14ac:dyDescent="0.3">
      <c r="F296" s="10"/>
      <c r="H296" s="10"/>
      <c r="J296" s="10"/>
      <c r="L296" s="10"/>
      <c r="N296" s="10"/>
      <c r="P296" s="10"/>
      <c r="R296" s="10"/>
      <c r="T296" s="10"/>
      <c r="V296" s="10"/>
      <c r="X296" s="10"/>
      <c r="Z296" s="10"/>
    </row>
    <row r="297" spans="6:26" customFormat="1" x14ac:dyDescent="0.3">
      <c r="F297" s="10"/>
      <c r="H297" s="10"/>
      <c r="J297" s="10"/>
      <c r="L297" s="10"/>
      <c r="N297" s="10"/>
      <c r="P297" s="10"/>
      <c r="R297" s="10"/>
      <c r="T297" s="10"/>
      <c r="V297" s="10"/>
      <c r="X297" s="10"/>
      <c r="Z297" s="10"/>
    </row>
    <row r="298" spans="6:26" customFormat="1" x14ac:dyDescent="0.3">
      <c r="F298" s="10"/>
      <c r="H298" s="10"/>
      <c r="J298" s="10"/>
      <c r="L298" s="10"/>
      <c r="N298" s="10"/>
      <c r="P298" s="10"/>
      <c r="R298" s="10"/>
      <c r="T298" s="10"/>
      <c r="V298" s="10"/>
      <c r="X298" s="10"/>
      <c r="Z298" s="10"/>
    </row>
    <row r="299" spans="6:26" customFormat="1" x14ac:dyDescent="0.3">
      <c r="F299" s="10"/>
      <c r="H299" s="10"/>
      <c r="J299" s="10"/>
      <c r="L299" s="10"/>
      <c r="N299" s="10"/>
      <c r="P299" s="10"/>
      <c r="R299" s="10"/>
      <c r="T299" s="10"/>
      <c r="V299" s="10"/>
      <c r="X299" s="10"/>
      <c r="Z299" s="10"/>
    </row>
    <row r="300" spans="6:26" customFormat="1" x14ac:dyDescent="0.3">
      <c r="F300" s="10"/>
      <c r="H300" s="10"/>
      <c r="J300" s="10"/>
      <c r="L300" s="10"/>
      <c r="N300" s="10"/>
      <c r="P300" s="10"/>
      <c r="R300" s="10"/>
      <c r="T300" s="10"/>
      <c r="V300" s="10"/>
      <c r="X300" s="10"/>
      <c r="Z300" s="10"/>
    </row>
    <row r="301" spans="6:26" customFormat="1" x14ac:dyDescent="0.3">
      <c r="F301" s="10"/>
      <c r="H301" s="10"/>
      <c r="J301" s="10"/>
      <c r="L301" s="10"/>
      <c r="N301" s="10"/>
      <c r="P301" s="10"/>
      <c r="R301" s="10"/>
      <c r="T301" s="10"/>
      <c r="V301" s="10"/>
      <c r="X301" s="10"/>
      <c r="Z301" s="10"/>
    </row>
    <row r="302" spans="6:26" customFormat="1" x14ac:dyDescent="0.3">
      <c r="F302" s="10"/>
      <c r="H302" s="10"/>
      <c r="J302" s="10"/>
      <c r="L302" s="10"/>
      <c r="N302" s="10"/>
      <c r="P302" s="10"/>
      <c r="R302" s="10"/>
      <c r="T302" s="10"/>
      <c r="V302" s="10"/>
      <c r="X302" s="10"/>
      <c r="Z302" s="10"/>
    </row>
    <row r="303" spans="6:26" customFormat="1" x14ac:dyDescent="0.3">
      <c r="F303" s="10"/>
      <c r="H303" s="10"/>
      <c r="J303" s="10"/>
      <c r="L303" s="10"/>
      <c r="N303" s="10"/>
      <c r="P303" s="10"/>
      <c r="R303" s="10"/>
      <c r="T303" s="10"/>
      <c r="V303" s="10"/>
      <c r="X303" s="10"/>
      <c r="Z303" s="10"/>
    </row>
    <row r="304" spans="6:26" customFormat="1" x14ac:dyDescent="0.3">
      <c r="F304" s="10"/>
      <c r="H304" s="10"/>
      <c r="J304" s="10"/>
      <c r="L304" s="10"/>
      <c r="N304" s="10"/>
      <c r="P304" s="10"/>
      <c r="R304" s="10"/>
      <c r="T304" s="10"/>
      <c r="V304" s="10"/>
      <c r="X304" s="10"/>
      <c r="Z304" s="10"/>
    </row>
    <row r="305" spans="6:26" customFormat="1" x14ac:dyDescent="0.3">
      <c r="F305" s="10"/>
      <c r="H305" s="10"/>
      <c r="J305" s="10"/>
      <c r="L305" s="10"/>
      <c r="N305" s="10"/>
      <c r="P305" s="10"/>
      <c r="R305" s="10"/>
      <c r="T305" s="10"/>
      <c r="V305" s="10"/>
      <c r="X305" s="10"/>
      <c r="Z305" s="10"/>
    </row>
    <row r="306" spans="6:26" customFormat="1" x14ac:dyDescent="0.3">
      <c r="F306" s="10"/>
      <c r="H306" s="10"/>
      <c r="J306" s="10"/>
      <c r="L306" s="10"/>
      <c r="N306" s="10"/>
      <c r="P306" s="10"/>
      <c r="R306" s="10"/>
      <c r="T306" s="10"/>
      <c r="V306" s="10"/>
      <c r="X306" s="10"/>
      <c r="Z306" s="10"/>
    </row>
    <row r="307" spans="6:26" customFormat="1" x14ac:dyDescent="0.3">
      <c r="F307" s="10"/>
      <c r="H307" s="10"/>
      <c r="J307" s="10"/>
      <c r="L307" s="10"/>
      <c r="N307" s="10"/>
      <c r="P307" s="10"/>
      <c r="R307" s="10"/>
      <c r="T307" s="10"/>
      <c r="V307" s="10"/>
      <c r="X307" s="10"/>
      <c r="Z307" s="10"/>
    </row>
    <row r="308" spans="6:26" customFormat="1" x14ac:dyDescent="0.3">
      <c r="F308" s="10"/>
      <c r="H308" s="10"/>
      <c r="J308" s="10"/>
      <c r="L308" s="10"/>
      <c r="N308" s="10"/>
      <c r="P308" s="10"/>
      <c r="R308" s="10"/>
      <c r="T308" s="10"/>
      <c r="V308" s="10"/>
      <c r="X308" s="10"/>
      <c r="Z308" s="10"/>
    </row>
    <row r="309" spans="6:26" customFormat="1" x14ac:dyDescent="0.3">
      <c r="F309" s="10"/>
      <c r="H309" s="10"/>
      <c r="J309" s="10"/>
      <c r="L309" s="10"/>
      <c r="N309" s="10"/>
      <c r="P309" s="10"/>
      <c r="R309" s="10"/>
      <c r="T309" s="10"/>
      <c r="V309" s="10"/>
      <c r="X309" s="10"/>
      <c r="Z309" s="10"/>
    </row>
    <row r="310" spans="6:26" customFormat="1" x14ac:dyDescent="0.3">
      <c r="F310" s="10"/>
      <c r="H310" s="10"/>
      <c r="J310" s="10"/>
      <c r="L310" s="10"/>
      <c r="N310" s="10"/>
      <c r="P310" s="10"/>
      <c r="R310" s="10"/>
      <c r="T310" s="10"/>
      <c r="V310" s="10"/>
      <c r="X310" s="10"/>
      <c r="Z310" s="10"/>
    </row>
    <row r="311" spans="6:26" customFormat="1" x14ac:dyDescent="0.3">
      <c r="F311" s="10"/>
      <c r="H311" s="10"/>
      <c r="J311" s="10"/>
      <c r="L311" s="10"/>
      <c r="N311" s="10"/>
      <c r="P311" s="10"/>
      <c r="R311" s="10"/>
      <c r="T311" s="10"/>
      <c r="V311" s="10"/>
      <c r="X311" s="10"/>
      <c r="Z311" s="10"/>
    </row>
    <row r="312" spans="6:26" customFormat="1" x14ac:dyDescent="0.3">
      <c r="F312" s="10"/>
      <c r="H312" s="10"/>
      <c r="J312" s="10"/>
      <c r="L312" s="10"/>
      <c r="N312" s="10"/>
      <c r="P312" s="10"/>
      <c r="R312" s="10"/>
      <c r="T312" s="10"/>
      <c r="V312" s="10"/>
      <c r="X312" s="10"/>
      <c r="Z312" s="10"/>
    </row>
    <row r="313" spans="6:26" customFormat="1" x14ac:dyDescent="0.3">
      <c r="F313" s="10"/>
      <c r="H313" s="10"/>
      <c r="J313" s="10"/>
      <c r="L313" s="10"/>
      <c r="N313" s="10"/>
      <c r="P313" s="10"/>
      <c r="R313" s="10"/>
      <c r="T313" s="10"/>
      <c r="V313" s="10"/>
      <c r="X313" s="10"/>
      <c r="Z313" s="10"/>
    </row>
    <row r="314" spans="6:26" customFormat="1" x14ac:dyDescent="0.3">
      <c r="F314" s="10"/>
      <c r="H314" s="10"/>
      <c r="J314" s="10"/>
      <c r="L314" s="10"/>
      <c r="N314" s="10"/>
      <c r="P314" s="10"/>
      <c r="R314" s="10"/>
      <c r="T314" s="10"/>
      <c r="V314" s="10"/>
      <c r="X314" s="10"/>
      <c r="Z314" s="10"/>
    </row>
    <row r="315" spans="6:26" customFormat="1" x14ac:dyDescent="0.3">
      <c r="F315" s="10"/>
      <c r="H315" s="10"/>
      <c r="J315" s="10"/>
      <c r="L315" s="10"/>
      <c r="N315" s="10"/>
      <c r="P315" s="10"/>
      <c r="R315" s="10"/>
      <c r="T315" s="10"/>
      <c r="V315" s="10"/>
      <c r="X315" s="10"/>
      <c r="Z315" s="10"/>
    </row>
  </sheetData>
  <mergeCells count="2">
    <mergeCell ref="B4:C4"/>
    <mergeCell ref="A1:C1"/>
  </mergeCells>
  <hyperlinks>
    <hyperlink ref="H1" location="Contents!A1" display="Back to Contents" xr:uid="{00000000-0004-0000-1700-000000000000}"/>
  </hyperlinks>
  <pageMargins left="0.7" right="0.7" top="0.75" bottom="0.75" header="0.3" footer="0.3"/>
  <pageSetup paperSize="9"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700-000000000000}">
          <x14:formula1>
            <xm:f>Headers!$A$101:$A$103</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C000"/>
  </sheetPr>
  <dimension ref="A1:N257"/>
  <sheetViews>
    <sheetView topLeftCell="B177" workbookViewId="0">
      <selection activeCell="C222" sqref="C222:N242"/>
    </sheetView>
  </sheetViews>
  <sheetFormatPr defaultRowHeight="14.4" x14ac:dyDescent="0.3"/>
  <cols>
    <col min="1" max="1" width="28.44140625" customWidth="1"/>
    <col min="2" max="2" width="25.33203125" customWidth="1"/>
    <col min="3" max="3" width="26.44140625" customWidth="1"/>
    <col min="4" max="4" width="14.33203125" customWidth="1"/>
    <col min="5" max="5" width="14.33203125" style="58" customWidth="1"/>
    <col min="6" max="6" width="14.33203125" style="22" customWidth="1"/>
    <col min="7" max="14" width="14.33203125" customWidth="1"/>
    <col min="15" max="15" width="20.6640625" bestFit="1" customWidth="1"/>
    <col min="16" max="17" width="15.6640625" bestFit="1" customWidth="1"/>
    <col min="18" max="19" width="20.6640625" bestFit="1" customWidth="1"/>
    <col min="20" max="32" width="15.6640625" bestFit="1" customWidth="1"/>
    <col min="33" max="34" width="20.109375" bestFit="1" customWidth="1"/>
    <col min="35" max="48" width="15.6640625" bestFit="1" customWidth="1"/>
    <col min="49" max="50" width="20.44140625" bestFit="1" customWidth="1"/>
    <col min="51" max="64" width="15.6640625" bestFit="1" customWidth="1"/>
    <col min="65" max="66" width="19.6640625" bestFit="1" customWidth="1"/>
    <col min="67" max="80" width="15.6640625" bestFit="1" customWidth="1"/>
    <col min="81" max="82" width="22.5546875" bestFit="1" customWidth="1"/>
    <col min="83" max="84" width="20.6640625" bestFit="1" customWidth="1"/>
  </cols>
  <sheetData>
    <row r="1" spans="1:14" x14ac:dyDescent="0.3">
      <c r="B1" s="36"/>
      <c r="C1" s="36"/>
      <c r="E1"/>
      <c r="F1"/>
    </row>
    <row r="2" spans="1:14" x14ac:dyDescent="0.3">
      <c r="B2" t="s">
        <v>315</v>
      </c>
      <c r="C2" t="s">
        <v>316</v>
      </c>
      <c r="E2"/>
      <c r="F2"/>
    </row>
    <row r="3" spans="1:14" x14ac:dyDescent="0.3">
      <c r="B3" t="str">
        <f>VLOOKUP('Structure Education Programme'!B4,SEP_Headers[],2,FALSE)</f>
        <v>{SEP-00} Newly Diagnosed Diabetes (last 15m)</v>
      </c>
      <c r="C3" t="str">
        <f>VLOOKUP('Structure Education Programme'!B4,SEP_Headers[],3,FALSE)</f>
        <v>{DR-00} Total Diabetes Register</v>
      </c>
      <c r="E3"/>
      <c r="F3"/>
    </row>
    <row r="4" spans="1:14" x14ac:dyDescent="0.3">
      <c r="E4"/>
      <c r="F4"/>
    </row>
    <row r="5" spans="1:14" x14ac:dyDescent="0.3">
      <c r="A5" s="20" t="s">
        <v>484</v>
      </c>
      <c r="E5"/>
      <c r="F5"/>
    </row>
    <row r="7" spans="1:14" x14ac:dyDescent="0.3">
      <c r="A7" s="92"/>
      <c r="B7" s="86"/>
      <c r="C7" s="80" t="s">
        <v>379</v>
      </c>
      <c r="D7" s="81"/>
      <c r="E7" s="81"/>
      <c r="F7" s="81"/>
      <c r="G7" s="81"/>
      <c r="H7" s="81"/>
      <c r="I7" s="81"/>
      <c r="J7" s="81"/>
      <c r="K7" s="81"/>
      <c r="L7" s="81"/>
      <c r="M7" s="81"/>
      <c r="N7" s="81"/>
    </row>
    <row r="8" spans="1:14" x14ac:dyDescent="0.3">
      <c r="A8" s="93"/>
      <c r="B8" s="87" t="s">
        <v>316</v>
      </c>
      <c r="C8" s="82" t="str">
        <f>$C$3</f>
        <v>{DR-00} Total Diabetes Register</v>
      </c>
      <c r="D8" s="82" t="str">
        <f t="shared" ref="D8:N8" si="0">$C$3</f>
        <v>{DR-00} Total Diabetes Register</v>
      </c>
      <c r="E8" s="82" t="str">
        <f t="shared" si="0"/>
        <v>{DR-00} Total Diabetes Register</v>
      </c>
      <c r="F8" s="82" t="str">
        <f t="shared" si="0"/>
        <v>{DR-00} Total Diabetes Register</v>
      </c>
      <c r="G8" s="82" t="str">
        <f t="shared" si="0"/>
        <v>{DR-00} Total Diabetes Register</v>
      </c>
      <c r="H8" s="82" t="str">
        <f t="shared" si="0"/>
        <v>{DR-00} Total Diabetes Register</v>
      </c>
      <c r="I8" s="82" t="str">
        <f t="shared" si="0"/>
        <v>{DR-00} Total Diabetes Register</v>
      </c>
      <c r="J8" s="82" t="str">
        <f t="shared" si="0"/>
        <v>{DR-00} Total Diabetes Register</v>
      </c>
      <c r="K8" s="82" t="str">
        <f t="shared" si="0"/>
        <v>{DR-00} Total Diabetes Register</v>
      </c>
      <c r="L8" s="82" t="str">
        <f t="shared" si="0"/>
        <v>{DR-00} Total Diabetes Register</v>
      </c>
      <c r="M8" s="82" t="str">
        <f t="shared" si="0"/>
        <v>{DR-00} Total Diabetes Register</v>
      </c>
      <c r="N8" s="82" t="str">
        <f t="shared" si="0"/>
        <v>{DR-00} Total Diabetes Register</v>
      </c>
    </row>
    <row r="9" spans="1:14" x14ac:dyDescent="0.3">
      <c r="A9" s="93"/>
      <c r="B9" s="87" t="s">
        <v>315</v>
      </c>
      <c r="C9" s="82" t="str">
        <f t="shared" ref="C9:N9" si="1">$B$3</f>
        <v>{SEP-00} Newly Diagnosed Diabetes (last 15m)</v>
      </c>
      <c r="D9" s="82" t="str">
        <f t="shared" si="1"/>
        <v>{SEP-00} Newly Diagnosed Diabetes (last 15m)</v>
      </c>
      <c r="E9" s="82" t="str">
        <f t="shared" si="1"/>
        <v>{SEP-00} Newly Diagnosed Diabetes (last 15m)</v>
      </c>
      <c r="F9" s="82" t="str">
        <f t="shared" si="1"/>
        <v>{SEP-00} Newly Diagnosed Diabetes (last 15m)</v>
      </c>
      <c r="G9" s="82" t="str">
        <f t="shared" si="1"/>
        <v>{SEP-00} Newly Diagnosed Diabetes (last 15m)</v>
      </c>
      <c r="H9" s="82" t="str">
        <f t="shared" si="1"/>
        <v>{SEP-00} Newly Diagnosed Diabetes (last 15m)</v>
      </c>
      <c r="I9" s="82" t="str">
        <f t="shared" si="1"/>
        <v>{SEP-00} Newly Diagnosed Diabetes (last 15m)</v>
      </c>
      <c r="J9" s="82" t="str">
        <f t="shared" si="1"/>
        <v>{SEP-00} Newly Diagnosed Diabetes (last 15m)</v>
      </c>
      <c r="K9" s="82" t="str">
        <f t="shared" si="1"/>
        <v>{SEP-00} Newly Diagnosed Diabetes (last 15m)</v>
      </c>
      <c r="L9" s="82" t="str">
        <f t="shared" si="1"/>
        <v>{SEP-00} Newly Diagnosed Diabetes (last 15m)</v>
      </c>
      <c r="M9" s="82" t="str">
        <f t="shared" si="1"/>
        <v>{SEP-00} Newly Diagnosed Diabetes (last 15m)</v>
      </c>
      <c r="N9" s="82" t="str">
        <f t="shared" si="1"/>
        <v>{SEP-00} Newly Diagnosed Diabetes (last 15m)</v>
      </c>
    </row>
    <row r="10" spans="1:14" x14ac:dyDescent="0.3">
      <c r="A10" s="93"/>
      <c r="B10" s="87" t="s">
        <v>115</v>
      </c>
      <c r="C10" s="83" t="s">
        <v>118</v>
      </c>
      <c r="D10" s="83" t="s">
        <v>121</v>
      </c>
      <c r="E10" s="83" t="s">
        <v>122</v>
      </c>
      <c r="F10" s="83" t="s">
        <v>123</v>
      </c>
      <c r="G10" s="83" t="s">
        <v>120</v>
      </c>
      <c r="H10" s="83" t="s">
        <v>124</v>
      </c>
      <c r="I10" s="83" t="s">
        <v>125</v>
      </c>
      <c r="J10" s="83" t="s">
        <v>380</v>
      </c>
      <c r="K10" s="83" t="s">
        <v>381</v>
      </c>
      <c r="L10" s="83" t="s">
        <v>382</v>
      </c>
      <c r="M10" s="83" t="s">
        <v>383</v>
      </c>
      <c r="N10" s="84" t="s">
        <v>275</v>
      </c>
    </row>
    <row r="11" spans="1:14" x14ac:dyDescent="0.3">
      <c r="A11" s="104" t="s">
        <v>119</v>
      </c>
      <c r="B11" s="88" t="s">
        <v>316</v>
      </c>
      <c r="C11" s="85">
        <f>SUMIFS(INDEX(Diabetes_Full[#All],,MATCH(C$8,Diabetes_Full[#Headers],0)),Data!$B$1:$B$519,$A11,Data!$GT$1:$GT$519,C$10)</f>
        <v>2123</v>
      </c>
      <c r="D11" s="85">
        <f>SUMIFS(INDEX(Diabetes_Full[#All],,MATCH(D$8,Diabetes_Full[#Headers],0)),Data!$B$1:$B$519,$A11,Data!$GT$1:$GT$519,D$10)</f>
        <v>2139</v>
      </c>
      <c r="E11" s="85">
        <f>SUMIFS(INDEX(Diabetes_Full[#All],,MATCH(E$8,Diabetes_Full[#Headers],0)),Data!$B$1:$B$519,$A11,Data!$GT$1:$GT$519,E$10)</f>
        <v>0</v>
      </c>
      <c r="F11" s="85">
        <f>SUMIFS(INDEX(Diabetes_Full[#All],,MATCH(F$8,Diabetes_Full[#Headers],0)),Data!$B$1:$B$519,$A11,Data!$GT$1:$GT$519,F$10)</f>
        <v>0</v>
      </c>
      <c r="G11" s="85">
        <f>SUMIFS(INDEX(Diabetes_Full[#All],,MATCH(G$8,Diabetes_Full[#Headers],0)),Data!$B$1:$B$519,$A11,Data!$GT$1:$GT$519,G$10)</f>
        <v>0</v>
      </c>
      <c r="H11" s="85">
        <f>SUMIFS(INDEX(Diabetes_Full[#All],,MATCH(H$8,Diabetes_Full[#Headers],0)),Data!$B$1:$B$519,$A11,Data!$GT$1:$GT$519,H$10)</f>
        <v>0</v>
      </c>
      <c r="I11" s="85">
        <f>SUMIFS(INDEX(Diabetes_Full[#All],,MATCH(I$8,Diabetes_Full[#Headers],0)),Data!$B$1:$B$519,$A11,Data!$GT$1:$GT$519,I$10)</f>
        <v>0</v>
      </c>
      <c r="J11" s="85">
        <f>SUMIFS(INDEX(Diabetes_Full[#All],,MATCH(J$8,Diabetes_Full[#Headers],0)),Data!$B$1:$B$519,$A11,Data!$GT$1:$GT$519,J$10)</f>
        <v>0</v>
      </c>
      <c r="K11" s="85">
        <f>SUMIFS(INDEX(Diabetes_Full[#All],,MATCH(K$8,Diabetes_Full[#Headers],0)),Data!$B$1:$B$519,$A11,Data!$GT$1:$GT$519,K$10)</f>
        <v>0</v>
      </c>
      <c r="L11" s="85">
        <f>SUMIFS(INDEX(Diabetes_Full[#All],,MATCH(L$8,Diabetes_Full[#Headers],0)),Data!$B$1:$B$519,$A11,Data!$GT$1:$GT$519,L$10)</f>
        <v>0</v>
      </c>
      <c r="M11" s="85">
        <f>SUMIFS(INDEX(Diabetes_Full[#All],,MATCH(M$8,Diabetes_Full[#Headers],0)),Data!$B$1:$B$519,$A11,Data!$GT$1:$GT$519,M$10)</f>
        <v>0</v>
      </c>
      <c r="N11" s="85">
        <f>SUMIFS(INDEX(Diabetes_Full[#All],,MATCH(N$8,Diabetes_Full[#Headers],0)),Data!$B$1:$B$519,$A11,Data!$GT$1:$GT$519,N$10)</f>
        <v>0</v>
      </c>
    </row>
    <row r="12" spans="1:14" x14ac:dyDescent="0.3">
      <c r="A12" s="105" t="s">
        <v>119</v>
      </c>
      <c r="B12" s="88" t="s">
        <v>315</v>
      </c>
      <c r="C12" s="85">
        <f>SUMIFS(INDEX(Diabetes_Full[#All],,MATCH(C$9,Diabetes_Full[#Headers],0)),Data!$B$1:$B$519,$A12,Data!$GT$1:$GT$519,C$10)</f>
        <v>262</v>
      </c>
      <c r="D12" s="85">
        <f>SUMIFS(INDEX(Diabetes_Full[#All],,MATCH(D$9,Diabetes_Full[#Headers],0)),Data!$B$1:$B$519,$A12,Data!$GT$1:$GT$519,D$10)</f>
        <v>262</v>
      </c>
      <c r="E12" s="85">
        <f>SUMIFS(INDEX(Diabetes_Full[#All],,MATCH(E$9,Diabetes_Full[#Headers],0)),Data!$B$1:$B$519,$A12,Data!$GT$1:$GT$519,E$10)</f>
        <v>0</v>
      </c>
      <c r="F12" s="85">
        <f>SUMIFS(INDEX(Diabetes_Full[#All],,MATCH(F$9,Diabetes_Full[#Headers],0)),Data!$B$1:$B$519,$A12,Data!$GT$1:$GT$519,F$10)</f>
        <v>0</v>
      </c>
      <c r="G12" s="85">
        <f>SUMIFS(INDEX(Diabetes_Full[#All],,MATCH(G$9,Diabetes_Full[#Headers],0)),Data!$B$1:$B$519,$A12,Data!$GT$1:$GT$519,G$10)</f>
        <v>0</v>
      </c>
      <c r="H12" s="85">
        <f>SUMIFS(INDEX(Diabetes_Full[#All],,MATCH(H$9,Diabetes_Full[#Headers],0)),Data!$B$1:$B$519,$A12,Data!$GT$1:$GT$519,H$10)</f>
        <v>0</v>
      </c>
      <c r="I12" s="85">
        <f>SUMIFS(INDEX(Diabetes_Full[#All],,MATCH(I$9,Diabetes_Full[#Headers],0)),Data!$B$1:$B$519,$A12,Data!$GT$1:$GT$519,I$10)</f>
        <v>0</v>
      </c>
      <c r="J12" s="85">
        <f>SUMIFS(INDEX(Diabetes_Full[#All],,MATCH(J$9,Diabetes_Full[#Headers],0)),Data!$B$1:$B$519,$A12,Data!$GT$1:$GT$519,J$10)</f>
        <v>0</v>
      </c>
      <c r="K12" s="85">
        <f>SUMIFS(INDEX(Diabetes_Full[#All],,MATCH(K$9,Diabetes_Full[#Headers],0)),Data!$B$1:$B$519,$A12,Data!$GT$1:$GT$519,K$10)</f>
        <v>0</v>
      </c>
      <c r="L12" s="85">
        <f>SUMIFS(INDEX(Diabetes_Full[#All],,MATCH(L$9,Diabetes_Full[#Headers],0)),Data!$B$1:$B$519,$A12,Data!$GT$1:$GT$519,L$10)</f>
        <v>0</v>
      </c>
      <c r="M12" s="85">
        <f>SUMIFS(INDEX(Diabetes_Full[#All],,MATCH(M$9,Diabetes_Full[#Headers],0)),Data!$B$1:$B$519,$A12,Data!$GT$1:$GT$519,M$10)</f>
        <v>0</v>
      </c>
      <c r="N12" s="85">
        <f>SUMIFS(INDEX(Diabetes_Full[#All],,MATCH(N$9,Diabetes_Full[#Headers],0)),Data!$B$1:$B$519,$A12,Data!$GT$1:$GT$519,N$10)</f>
        <v>0</v>
      </c>
    </row>
    <row r="13" spans="1:14" x14ac:dyDescent="0.3">
      <c r="A13" s="104" t="s">
        <v>119</v>
      </c>
      <c r="B13" s="89" t="s">
        <v>384</v>
      </c>
      <c r="C13" s="96">
        <f t="shared" ref="C13" si="2">IF(C11,C12/C11,NA())</f>
        <v>0.12341026848798869</v>
      </c>
      <c r="D13" s="96">
        <f t="shared" ref="D13:N13" si="3">IF(D11,D12/D11,NA())</f>
        <v>0.12248714352501169</v>
      </c>
      <c r="E13" s="96" t="e">
        <f t="shared" si="3"/>
        <v>#N/A</v>
      </c>
      <c r="F13" s="96" t="e">
        <f t="shared" si="3"/>
        <v>#N/A</v>
      </c>
      <c r="G13" s="96" t="e">
        <f t="shared" si="3"/>
        <v>#N/A</v>
      </c>
      <c r="H13" s="96" t="e">
        <f t="shared" si="3"/>
        <v>#N/A</v>
      </c>
      <c r="I13" s="96" t="e">
        <f t="shared" si="3"/>
        <v>#N/A</v>
      </c>
      <c r="J13" s="96" t="e">
        <f t="shared" si="3"/>
        <v>#N/A</v>
      </c>
      <c r="K13" s="96" t="e">
        <f t="shared" si="3"/>
        <v>#N/A</v>
      </c>
      <c r="L13" s="96" t="e">
        <f t="shared" si="3"/>
        <v>#N/A</v>
      </c>
      <c r="M13" s="96" t="e">
        <f t="shared" si="3"/>
        <v>#N/A</v>
      </c>
      <c r="N13" s="96" t="e">
        <f t="shared" si="3"/>
        <v>#N/A</v>
      </c>
    </row>
    <row r="14" spans="1:14" x14ac:dyDescent="0.3">
      <c r="A14" s="104" t="s">
        <v>128</v>
      </c>
      <c r="B14" s="88" t="s">
        <v>316</v>
      </c>
      <c r="C14" s="85">
        <f>SUMIFS(INDEX(Diabetes_Full[#All],,MATCH(C$8,Diabetes_Full[#Headers],0)),Data!$B$1:$B$519,$A14,Data!$GT$1:$GT$519,C$10)</f>
        <v>2718</v>
      </c>
      <c r="D14" s="85">
        <f>SUMIFS(INDEX(Diabetes_Full[#All],,MATCH(D$8,Diabetes_Full[#Headers],0)),Data!$B$1:$B$519,$A14,Data!$GT$1:$GT$519,D$10)</f>
        <v>2732</v>
      </c>
      <c r="E14" s="85">
        <f>SUMIFS(INDEX(Diabetes_Full[#All],,MATCH(E$8,Diabetes_Full[#Headers],0)),Data!$B$1:$B$519,$A14,Data!$GT$1:$GT$519,E$10)</f>
        <v>0</v>
      </c>
      <c r="F14" s="85">
        <f>SUMIFS(INDEX(Diabetes_Full[#All],,MATCH(F$8,Diabetes_Full[#Headers],0)),Data!$B$1:$B$519,$A14,Data!$GT$1:$GT$519,F$10)</f>
        <v>0</v>
      </c>
      <c r="G14" s="85">
        <f>SUMIFS(INDEX(Diabetes_Full[#All],,MATCH(G$8,Diabetes_Full[#Headers],0)),Data!$B$1:$B$519,$A14,Data!$GT$1:$GT$519,G$10)</f>
        <v>0</v>
      </c>
      <c r="H14" s="85">
        <f>SUMIFS(INDEX(Diabetes_Full[#All],,MATCH(H$8,Diabetes_Full[#Headers],0)),Data!$B$1:$B$519,$A14,Data!$GT$1:$GT$519,H$10)</f>
        <v>0</v>
      </c>
      <c r="I14" s="85">
        <f>SUMIFS(INDEX(Diabetes_Full[#All],,MATCH(I$8,Diabetes_Full[#Headers],0)),Data!$B$1:$B$519,$A14,Data!$GT$1:$GT$519,I$10)</f>
        <v>0</v>
      </c>
      <c r="J14" s="85">
        <f>SUMIFS(INDEX(Diabetes_Full[#All],,MATCH(J$8,Diabetes_Full[#Headers],0)),Data!$B$1:$B$519,$A14,Data!$GT$1:$GT$519,J$10)</f>
        <v>0</v>
      </c>
      <c r="K14" s="85">
        <f>SUMIFS(INDEX(Diabetes_Full[#All],,MATCH(K$8,Diabetes_Full[#Headers],0)),Data!$B$1:$B$519,$A14,Data!$GT$1:$GT$519,K$10)</f>
        <v>0</v>
      </c>
      <c r="L14" s="85">
        <f>SUMIFS(INDEX(Diabetes_Full[#All],,MATCH(L$8,Diabetes_Full[#Headers],0)),Data!$B$1:$B$519,$A14,Data!$GT$1:$GT$519,L$10)</f>
        <v>0</v>
      </c>
      <c r="M14" s="85">
        <f>SUMIFS(INDEX(Diabetes_Full[#All],,MATCH(M$8,Diabetes_Full[#Headers],0)),Data!$B$1:$B$519,$A14,Data!$GT$1:$GT$519,M$10)</f>
        <v>0</v>
      </c>
      <c r="N14" s="85">
        <f>SUMIFS(INDEX(Diabetes_Full[#All],,MATCH(N$8,Diabetes_Full[#Headers],0)),Data!$B$1:$B$519,$A14,Data!$GT$1:$GT$519,N$10)</f>
        <v>0</v>
      </c>
    </row>
    <row r="15" spans="1:14" x14ac:dyDescent="0.3">
      <c r="A15" s="105" t="s">
        <v>128</v>
      </c>
      <c r="B15" s="88" t="s">
        <v>315</v>
      </c>
      <c r="C15" s="85">
        <f>SUMIFS(INDEX(Diabetes_Full[#All],,MATCH(C$9,Diabetes_Full[#Headers],0)),Data!$B$1:$B$519,$A15,Data!$GT$1:$GT$519,C$10)</f>
        <v>334</v>
      </c>
      <c r="D15" s="85">
        <f>SUMIFS(INDEX(Diabetes_Full[#All],,MATCH(D$9,Diabetes_Full[#Headers],0)),Data!$B$1:$B$519,$A15,Data!$GT$1:$GT$519,D$10)</f>
        <v>323</v>
      </c>
      <c r="E15" s="85">
        <f>SUMIFS(INDEX(Diabetes_Full[#All],,MATCH(E$9,Diabetes_Full[#Headers],0)),Data!$B$1:$B$519,$A15,Data!$GT$1:$GT$519,E$10)</f>
        <v>0</v>
      </c>
      <c r="F15" s="85">
        <f>SUMIFS(INDEX(Diabetes_Full[#All],,MATCH(F$9,Diabetes_Full[#Headers],0)),Data!$B$1:$B$519,$A15,Data!$GT$1:$GT$519,F$10)</f>
        <v>0</v>
      </c>
      <c r="G15" s="85">
        <f>SUMIFS(INDEX(Diabetes_Full[#All],,MATCH(G$9,Diabetes_Full[#Headers],0)),Data!$B$1:$B$519,$A15,Data!$GT$1:$GT$519,G$10)</f>
        <v>0</v>
      </c>
      <c r="H15" s="85">
        <f>SUMIFS(INDEX(Diabetes_Full[#All],,MATCH(H$9,Diabetes_Full[#Headers],0)),Data!$B$1:$B$519,$A15,Data!$GT$1:$GT$519,H$10)</f>
        <v>0</v>
      </c>
      <c r="I15" s="85">
        <f>SUMIFS(INDEX(Diabetes_Full[#All],,MATCH(I$9,Diabetes_Full[#Headers],0)),Data!$B$1:$B$519,$A15,Data!$GT$1:$GT$519,I$10)</f>
        <v>0</v>
      </c>
      <c r="J15" s="85">
        <f>SUMIFS(INDEX(Diabetes_Full[#All],,MATCH(J$9,Diabetes_Full[#Headers],0)),Data!$B$1:$B$519,$A15,Data!$GT$1:$GT$519,J$10)</f>
        <v>0</v>
      </c>
      <c r="K15" s="85">
        <f>SUMIFS(INDEX(Diabetes_Full[#All],,MATCH(K$9,Diabetes_Full[#Headers],0)),Data!$B$1:$B$519,$A15,Data!$GT$1:$GT$519,K$10)</f>
        <v>0</v>
      </c>
      <c r="L15" s="85">
        <f>SUMIFS(INDEX(Diabetes_Full[#All],,MATCH(L$9,Diabetes_Full[#Headers],0)),Data!$B$1:$B$519,$A15,Data!$GT$1:$GT$519,L$10)</f>
        <v>0</v>
      </c>
      <c r="M15" s="85">
        <f>SUMIFS(INDEX(Diabetes_Full[#All],,MATCH(M$9,Diabetes_Full[#Headers],0)),Data!$B$1:$B$519,$A15,Data!$GT$1:$GT$519,M$10)</f>
        <v>0</v>
      </c>
      <c r="N15" s="85">
        <f>SUMIFS(INDEX(Diabetes_Full[#All],,MATCH(N$9,Diabetes_Full[#Headers],0)),Data!$B$1:$B$519,$A15,Data!$GT$1:$GT$519,N$10)</f>
        <v>0</v>
      </c>
    </row>
    <row r="16" spans="1:14" x14ac:dyDescent="0.3">
      <c r="A16" s="104" t="s">
        <v>128</v>
      </c>
      <c r="B16" s="89" t="s">
        <v>384</v>
      </c>
      <c r="C16" s="96">
        <f t="shared" ref="C16:N16" si="4">IF(C14,C15/C14,NA())</f>
        <v>0.12288447387785136</v>
      </c>
      <c r="D16" s="96">
        <f t="shared" si="4"/>
        <v>0.11822840409956076</v>
      </c>
      <c r="E16" s="96" t="e">
        <f t="shared" si="4"/>
        <v>#N/A</v>
      </c>
      <c r="F16" s="96" t="e">
        <f t="shared" si="4"/>
        <v>#N/A</v>
      </c>
      <c r="G16" s="96" t="e">
        <f t="shared" si="4"/>
        <v>#N/A</v>
      </c>
      <c r="H16" s="96" t="e">
        <f t="shared" si="4"/>
        <v>#N/A</v>
      </c>
      <c r="I16" s="96" t="e">
        <f t="shared" si="4"/>
        <v>#N/A</v>
      </c>
      <c r="J16" s="96" t="e">
        <f t="shared" si="4"/>
        <v>#N/A</v>
      </c>
      <c r="K16" s="96" t="e">
        <f t="shared" si="4"/>
        <v>#N/A</v>
      </c>
      <c r="L16" s="96" t="e">
        <f t="shared" si="4"/>
        <v>#N/A</v>
      </c>
      <c r="M16" s="96" t="e">
        <f t="shared" si="4"/>
        <v>#N/A</v>
      </c>
      <c r="N16" s="96" t="e">
        <f t="shared" si="4"/>
        <v>#N/A</v>
      </c>
    </row>
    <row r="17" spans="1:14" x14ac:dyDescent="0.3">
      <c r="A17" s="105" t="s">
        <v>129</v>
      </c>
      <c r="B17" s="88" t="s">
        <v>316</v>
      </c>
      <c r="C17" s="85">
        <f>SUMIFS(INDEX(Diabetes_Full[#All],,MATCH(C$8,Diabetes_Full[#Headers],0)),Data!$B$1:$B$519,$A17,Data!$GT$1:$GT$519,C$10)</f>
        <v>2144</v>
      </c>
      <c r="D17" s="85">
        <f>SUMIFS(INDEX(Diabetes_Full[#All],,MATCH(D$8,Diabetes_Full[#Headers],0)),Data!$B$1:$B$519,$A17,Data!$GT$1:$GT$519,D$10)</f>
        <v>2152</v>
      </c>
      <c r="E17" s="85">
        <f>SUMIFS(INDEX(Diabetes_Full[#All],,MATCH(E$8,Diabetes_Full[#Headers],0)),Data!$B$1:$B$519,$A17,Data!$GT$1:$GT$519,E$10)</f>
        <v>0</v>
      </c>
      <c r="F17" s="85">
        <f>SUMIFS(INDEX(Diabetes_Full[#All],,MATCH(F$8,Diabetes_Full[#Headers],0)),Data!$B$1:$B$519,$A17,Data!$GT$1:$GT$519,F$10)</f>
        <v>0</v>
      </c>
      <c r="G17" s="85">
        <f>SUMIFS(INDEX(Diabetes_Full[#All],,MATCH(G$8,Diabetes_Full[#Headers],0)),Data!$B$1:$B$519,$A17,Data!$GT$1:$GT$519,G$10)</f>
        <v>0</v>
      </c>
      <c r="H17" s="85">
        <f>SUMIFS(INDEX(Diabetes_Full[#All],,MATCH(H$8,Diabetes_Full[#Headers],0)),Data!$B$1:$B$519,$A17,Data!$GT$1:$GT$519,H$10)</f>
        <v>0</v>
      </c>
      <c r="I17" s="85">
        <f>SUMIFS(INDEX(Diabetes_Full[#All],,MATCH(I$8,Diabetes_Full[#Headers],0)),Data!$B$1:$B$519,$A17,Data!$GT$1:$GT$519,I$10)</f>
        <v>0</v>
      </c>
      <c r="J17" s="85">
        <f>SUMIFS(INDEX(Diabetes_Full[#All],,MATCH(J$8,Diabetes_Full[#Headers],0)),Data!$B$1:$B$519,$A17,Data!$GT$1:$GT$519,J$10)</f>
        <v>0</v>
      </c>
      <c r="K17" s="85">
        <f>SUMIFS(INDEX(Diabetes_Full[#All],,MATCH(K$8,Diabetes_Full[#Headers],0)),Data!$B$1:$B$519,$A17,Data!$GT$1:$GT$519,K$10)</f>
        <v>0</v>
      </c>
      <c r="L17" s="85">
        <f>SUMIFS(INDEX(Diabetes_Full[#All],,MATCH(L$8,Diabetes_Full[#Headers],0)),Data!$B$1:$B$519,$A17,Data!$GT$1:$GT$519,L$10)</f>
        <v>0</v>
      </c>
      <c r="M17" s="85">
        <f>SUMIFS(INDEX(Diabetes_Full[#All],,MATCH(M$8,Diabetes_Full[#Headers],0)),Data!$B$1:$B$519,$A17,Data!$GT$1:$GT$519,M$10)</f>
        <v>0</v>
      </c>
      <c r="N17" s="85">
        <f>SUMIFS(INDEX(Diabetes_Full[#All],,MATCH(N$8,Diabetes_Full[#Headers],0)),Data!$B$1:$B$519,$A17,Data!$GT$1:$GT$519,N$10)</f>
        <v>0</v>
      </c>
    </row>
    <row r="18" spans="1:14" x14ac:dyDescent="0.3">
      <c r="A18" s="104" t="s">
        <v>129</v>
      </c>
      <c r="B18" s="88" t="s">
        <v>315</v>
      </c>
      <c r="C18" s="85">
        <f>SUMIFS(INDEX(Diabetes_Full[#All],,MATCH(C$9,Diabetes_Full[#Headers],0)),Data!$B$1:$B$519,$A18,Data!$GT$1:$GT$519,C$10)</f>
        <v>283</v>
      </c>
      <c r="D18" s="85">
        <f>SUMIFS(INDEX(Diabetes_Full[#All],,MATCH(D$9,Diabetes_Full[#Headers],0)),Data!$B$1:$B$519,$A18,Data!$GT$1:$GT$519,D$10)</f>
        <v>287</v>
      </c>
      <c r="E18" s="85">
        <f>SUMIFS(INDEX(Diabetes_Full[#All],,MATCH(E$9,Diabetes_Full[#Headers],0)),Data!$B$1:$B$519,$A18,Data!$GT$1:$GT$519,E$10)</f>
        <v>0</v>
      </c>
      <c r="F18" s="85">
        <f>SUMIFS(INDEX(Diabetes_Full[#All],,MATCH(F$9,Diabetes_Full[#Headers],0)),Data!$B$1:$B$519,$A18,Data!$GT$1:$GT$519,F$10)</f>
        <v>0</v>
      </c>
      <c r="G18" s="85">
        <f>SUMIFS(INDEX(Diabetes_Full[#All],,MATCH(G$9,Diabetes_Full[#Headers],0)),Data!$B$1:$B$519,$A18,Data!$GT$1:$GT$519,G$10)</f>
        <v>0</v>
      </c>
      <c r="H18" s="85">
        <f>SUMIFS(INDEX(Diabetes_Full[#All],,MATCH(H$9,Diabetes_Full[#Headers],0)),Data!$B$1:$B$519,$A18,Data!$GT$1:$GT$519,H$10)</f>
        <v>0</v>
      </c>
      <c r="I18" s="85">
        <f>SUMIFS(INDEX(Diabetes_Full[#All],,MATCH(I$9,Diabetes_Full[#Headers],0)),Data!$B$1:$B$519,$A18,Data!$GT$1:$GT$519,I$10)</f>
        <v>0</v>
      </c>
      <c r="J18" s="85">
        <f>SUMIFS(INDEX(Diabetes_Full[#All],,MATCH(J$9,Diabetes_Full[#Headers],0)),Data!$B$1:$B$519,$A18,Data!$GT$1:$GT$519,J$10)</f>
        <v>0</v>
      </c>
      <c r="K18" s="85">
        <f>SUMIFS(INDEX(Diabetes_Full[#All],,MATCH(K$9,Diabetes_Full[#Headers],0)),Data!$B$1:$B$519,$A18,Data!$GT$1:$GT$519,K$10)</f>
        <v>0</v>
      </c>
      <c r="L18" s="85">
        <f>SUMIFS(INDEX(Diabetes_Full[#All],,MATCH(L$9,Diabetes_Full[#Headers],0)),Data!$B$1:$B$519,$A18,Data!$GT$1:$GT$519,L$10)</f>
        <v>0</v>
      </c>
      <c r="M18" s="85">
        <f>SUMIFS(INDEX(Diabetes_Full[#All],,MATCH(M$9,Diabetes_Full[#Headers],0)),Data!$B$1:$B$519,$A18,Data!$GT$1:$GT$519,M$10)</f>
        <v>0</v>
      </c>
      <c r="N18" s="85">
        <f>SUMIFS(INDEX(Diabetes_Full[#All],,MATCH(N$9,Diabetes_Full[#Headers],0)),Data!$B$1:$B$519,$A18,Data!$GT$1:$GT$519,N$10)</f>
        <v>0</v>
      </c>
    </row>
    <row r="19" spans="1:14" x14ac:dyDescent="0.3">
      <c r="A19" s="105" t="s">
        <v>129</v>
      </c>
      <c r="B19" s="89" t="s">
        <v>384</v>
      </c>
      <c r="C19" s="96">
        <f t="shared" ref="C19:N19" si="5">IF(C17,C18/C17,NA())</f>
        <v>0.13199626865671643</v>
      </c>
      <c r="D19" s="96">
        <f t="shared" si="5"/>
        <v>0.13336431226765799</v>
      </c>
      <c r="E19" s="96" t="e">
        <f t="shared" si="5"/>
        <v>#N/A</v>
      </c>
      <c r="F19" s="96" t="e">
        <f t="shared" si="5"/>
        <v>#N/A</v>
      </c>
      <c r="G19" s="96" t="e">
        <f t="shared" si="5"/>
        <v>#N/A</v>
      </c>
      <c r="H19" s="96" t="e">
        <f t="shared" si="5"/>
        <v>#N/A</v>
      </c>
      <c r="I19" s="96" t="e">
        <f t="shared" si="5"/>
        <v>#N/A</v>
      </c>
      <c r="J19" s="96" t="e">
        <f t="shared" si="5"/>
        <v>#N/A</v>
      </c>
      <c r="K19" s="96" t="e">
        <f t="shared" si="5"/>
        <v>#N/A</v>
      </c>
      <c r="L19" s="96" t="e">
        <f t="shared" si="5"/>
        <v>#N/A</v>
      </c>
      <c r="M19" s="96" t="e">
        <f t="shared" si="5"/>
        <v>#N/A</v>
      </c>
      <c r="N19" s="96" t="e">
        <f t="shared" si="5"/>
        <v>#N/A</v>
      </c>
    </row>
    <row r="20" spans="1:14" x14ac:dyDescent="0.3">
      <c r="A20" s="105" t="s">
        <v>136</v>
      </c>
      <c r="B20" s="88" t="s">
        <v>316</v>
      </c>
      <c r="C20" s="85">
        <f>SUMIFS(INDEX(Diabetes_Full[#All],,MATCH(C$8,Diabetes_Full[#Headers],0)),Data!$B$1:$B$519,$A20,Data!$GT$1:$GT$519,C$10)</f>
        <v>2742</v>
      </c>
      <c r="D20" s="85">
        <f>SUMIFS(INDEX(Diabetes_Full[#All],,MATCH(D$8,Diabetes_Full[#Headers],0)),Data!$B$1:$B$519,$A20,Data!$GT$1:$GT$519,D$10)</f>
        <v>2757</v>
      </c>
      <c r="E20" s="85">
        <f>SUMIFS(INDEX(Diabetes_Full[#All],,MATCH(E$8,Diabetes_Full[#Headers],0)),Data!$B$1:$B$519,$A20,Data!$GT$1:$GT$519,E$10)</f>
        <v>0</v>
      </c>
      <c r="F20" s="85">
        <f>SUMIFS(INDEX(Diabetes_Full[#All],,MATCH(F$8,Diabetes_Full[#Headers],0)),Data!$B$1:$B$519,$A20,Data!$GT$1:$GT$519,F$10)</f>
        <v>0</v>
      </c>
      <c r="G20" s="85">
        <f>SUMIFS(INDEX(Diabetes_Full[#All],,MATCH(G$8,Diabetes_Full[#Headers],0)),Data!$B$1:$B$519,$A20,Data!$GT$1:$GT$519,G$10)</f>
        <v>0</v>
      </c>
      <c r="H20" s="85">
        <f>SUMIFS(INDEX(Diabetes_Full[#All],,MATCH(H$8,Diabetes_Full[#Headers],0)),Data!$B$1:$B$519,$A20,Data!$GT$1:$GT$519,H$10)</f>
        <v>0</v>
      </c>
      <c r="I20" s="85">
        <f>SUMIFS(INDEX(Diabetes_Full[#All],,MATCH(I$8,Diabetes_Full[#Headers],0)),Data!$B$1:$B$519,$A20,Data!$GT$1:$GT$519,I$10)</f>
        <v>0</v>
      </c>
      <c r="J20" s="85">
        <f>SUMIFS(INDEX(Diabetes_Full[#All],,MATCH(J$8,Diabetes_Full[#Headers],0)),Data!$B$1:$B$519,$A20,Data!$GT$1:$GT$519,J$10)</f>
        <v>0</v>
      </c>
      <c r="K20" s="85">
        <f>SUMIFS(INDEX(Diabetes_Full[#All],,MATCH(K$8,Diabetes_Full[#Headers],0)),Data!$B$1:$B$519,$A20,Data!$GT$1:$GT$519,K$10)</f>
        <v>0</v>
      </c>
      <c r="L20" s="85">
        <f>SUMIFS(INDEX(Diabetes_Full[#All],,MATCH(L$8,Diabetes_Full[#Headers],0)),Data!$B$1:$B$519,$A20,Data!$GT$1:$GT$519,L$10)</f>
        <v>0</v>
      </c>
      <c r="M20" s="85">
        <f>SUMIFS(INDEX(Diabetes_Full[#All],,MATCH(M$8,Diabetes_Full[#Headers],0)),Data!$B$1:$B$519,$A20,Data!$GT$1:$GT$519,M$10)</f>
        <v>0</v>
      </c>
      <c r="N20" s="85">
        <f>SUMIFS(INDEX(Diabetes_Full[#All],,MATCH(N$8,Diabetes_Full[#Headers],0)),Data!$B$1:$B$519,$A20,Data!$GT$1:$GT$519,N$10)</f>
        <v>0</v>
      </c>
    </row>
    <row r="21" spans="1:14" x14ac:dyDescent="0.3">
      <c r="A21" s="104" t="s">
        <v>136</v>
      </c>
      <c r="B21" s="88" t="s">
        <v>315</v>
      </c>
      <c r="C21" s="85">
        <f>SUMIFS(INDEX(Diabetes_Full[#All],,MATCH(C$9,Diabetes_Full[#Headers],0)),Data!$B$1:$B$519,$A21,Data!$GT$1:$GT$519,C$10)</f>
        <v>243</v>
      </c>
      <c r="D21" s="85">
        <f>SUMIFS(INDEX(Diabetes_Full[#All],,MATCH(D$9,Diabetes_Full[#Headers],0)),Data!$B$1:$B$519,$A21,Data!$GT$1:$GT$519,D$10)</f>
        <v>251</v>
      </c>
      <c r="E21" s="85">
        <f>SUMIFS(INDEX(Diabetes_Full[#All],,MATCH(E$9,Diabetes_Full[#Headers],0)),Data!$B$1:$B$519,$A21,Data!$GT$1:$GT$519,E$10)</f>
        <v>0</v>
      </c>
      <c r="F21" s="85">
        <f>SUMIFS(INDEX(Diabetes_Full[#All],,MATCH(F$9,Diabetes_Full[#Headers],0)),Data!$B$1:$B$519,$A21,Data!$GT$1:$GT$519,F$10)</f>
        <v>0</v>
      </c>
      <c r="G21" s="85">
        <f>SUMIFS(INDEX(Diabetes_Full[#All],,MATCH(G$9,Diabetes_Full[#Headers],0)),Data!$B$1:$B$519,$A21,Data!$GT$1:$GT$519,G$10)</f>
        <v>0</v>
      </c>
      <c r="H21" s="85">
        <f>SUMIFS(INDEX(Diabetes_Full[#All],,MATCH(H$9,Diabetes_Full[#Headers],0)),Data!$B$1:$B$519,$A21,Data!$GT$1:$GT$519,H$10)</f>
        <v>0</v>
      </c>
      <c r="I21" s="85">
        <f>SUMIFS(INDEX(Diabetes_Full[#All],,MATCH(I$9,Diabetes_Full[#Headers],0)),Data!$B$1:$B$519,$A21,Data!$GT$1:$GT$519,I$10)</f>
        <v>0</v>
      </c>
      <c r="J21" s="85">
        <f>SUMIFS(INDEX(Diabetes_Full[#All],,MATCH(J$9,Diabetes_Full[#Headers],0)),Data!$B$1:$B$519,$A21,Data!$GT$1:$GT$519,J$10)</f>
        <v>0</v>
      </c>
      <c r="K21" s="85">
        <f>SUMIFS(INDEX(Diabetes_Full[#All],,MATCH(K$9,Diabetes_Full[#Headers],0)),Data!$B$1:$B$519,$A21,Data!$GT$1:$GT$519,K$10)</f>
        <v>0</v>
      </c>
      <c r="L21" s="85">
        <f>SUMIFS(INDEX(Diabetes_Full[#All],,MATCH(L$9,Diabetes_Full[#Headers],0)),Data!$B$1:$B$519,$A21,Data!$GT$1:$GT$519,L$10)</f>
        <v>0</v>
      </c>
      <c r="M21" s="85">
        <f>SUMIFS(INDEX(Diabetes_Full[#All],,MATCH(M$9,Diabetes_Full[#Headers],0)),Data!$B$1:$B$519,$A21,Data!$GT$1:$GT$519,M$10)</f>
        <v>0</v>
      </c>
      <c r="N21" s="85">
        <f>SUMIFS(INDEX(Diabetes_Full[#All],,MATCH(N$9,Diabetes_Full[#Headers],0)),Data!$B$1:$B$519,$A21,Data!$GT$1:$GT$519,N$10)</f>
        <v>0</v>
      </c>
    </row>
    <row r="22" spans="1:14" x14ac:dyDescent="0.3">
      <c r="A22" s="105" t="s">
        <v>136</v>
      </c>
      <c r="B22" s="89" t="s">
        <v>384</v>
      </c>
      <c r="C22" s="96">
        <f t="shared" ref="C22:N22" si="6">IF(C20,C21/C20,NA())</f>
        <v>8.8621444201312904E-2</v>
      </c>
      <c r="D22" s="96">
        <f t="shared" si="6"/>
        <v>9.1040986579615527E-2</v>
      </c>
      <c r="E22" s="96" t="e">
        <f t="shared" si="6"/>
        <v>#N/A</v>
      </c>
      <c r="F22" s="96" t="e">
        <f t="shared" si="6"/>
        <v>#N/A</v>
      </c>
      <c r="G22" s="96" t="e">
        <f t="shared" si="6"/>
        <v>#N/A</v>
      </c>
      <c r="H22" s="96" t="e">
        <f t="shared" si="6"/>
        <v>#N/A</v>
      </c>
      <c r="I22" s="96" t="e">
        <f t="shared" si="6"/>
        <v>#N/A</v>
      </c>
      <c r="J22" s="96" t="e">
        <f t="shared" si="6"/>
        <v>#N/A</v>
      </c>
      <c r="K22" s="96" t="e">
        <f t="shared" si="6"/>
        <v>#N/A</v>
      </c>
      <c r="L22" s="96" t="e">
        <f t="shared" si="6"/>
        <v>#N/A</v>
      </c>
      <c r="M22" s="96" t="e">
        <f t="shared" si="6"/>
        <v>#N/A</v>
      </c>
      <c r="N22" s="96" t="e">
        <f t="shared" si="6"/>
        <v>#N/A</v>
      </c>
    </row>
    <row r="23" spans="1:14" x14ac:dyDescent="0.3">
      <c r="A23" s="105" t="s">
        <v>132</v>
      </c>
      <c r="B23" s="88" t="s">
        <v>316</v>
      </c>
      <c r="C23" s="85">
        <f>SUMIFS(INDEX(Diabetes_Full[#All],,MATCH(C$8,Diabetes_Full[#Headers],0)),Data!$B$1:$B$519,$A23,Data!$GT$1:$GT$519,C$10)</f>
        <v>3142</v>
      </c>
      <c r="D23" s="85">
        <f>SUMIFS(INDEX(Diabetes_Full[#All],,MATCH(D$8,Diabetes_Full[#Headers],0)),Data!$B$1:$B$519,$A23,Data!$GT$1:$GT$519,D$10)</f>
        <v>3183</v>
      </c>
      <c r="E23" s="85">
        <f>SUMIFS(INDEX(Diabetes_Full[#All],,MATCH(E$8,Diabetes_Full[#Headers],0)),Data!$B$1:$B$519,$A23,Data!$GT$1:$GT$519,E$10)</f>
        <v>0</v>
      </c>
      <c r="F23" s="85">
        <f>SUMIFS(INDEX(Diabetes_Full[#All],,MATCH(F$8,Diabetes_Full[#Headers],0)),Data!$B$1:$B$519,$A23,Data!$GT$1:$GT$519,F$10)</f>
        <v>0</v>
      </c>
      <c r="G23" s="85">
        <f>SUMIFS(INDEX(Diabetes_Full[#All],,MATCH(G$8,Diabetes_Full[#Headers],0)),Data!$B$1:$B$519,$A23,Data!$GT$1:$GT$519,G$10)</f>
        <v>0</v>
      </c>
      <c r="H23" s="85">
        <f>SUMIFS(INDEX(Diabetes_Full[#All],,MATCH(H$8,Diabetes_Full[#Headers],0)),Data!$B$1:$B$519,$A23,Data!$GT$1:$GT$519,H$10)</f>
        <v>0</v>
      </c>
      <c r="I23" s="85">
        <f>SUMIFS(INDEX(Diabetes_Full[#All],,MATCH(I$8,Diabetes_Full[#Headers],0)),Data!$B$1:$B$519,$A23,Data!$GT$1:$GT$519,I$10)</f>
        <v>0</v>
      </c>
      <c r="J23" s="85">
        <f>SUMIFS(INDEX(Diabetes_Full[#All],,MATCH(J$8,Diabetes_Full[#Headers],0)),Data!$B$1:$B$519,$A23,Data!$GT$1:$GT$519,J$10)</f>
        <v>0</v>
      </c>
      <c r="K23" s="85">
        <f>SUMIFS(INDEX(Diabetes_Full[#All],,MATCH(K$8,Diabetes_Full[#Headers],0)),Data!$B$1:$B$519,$A23,Data!$GT$1:$GT$519,K$10)</f>
        <v>0</v>
      </c>
      <c r="L23" s="85">
        <f>SUMIFS(INDEX(Diabetes_Full[#All],,MATCH(L$8,Diabetes_Full[#Headers],0)),Data!$B$1:$B$519,$A23,Data!$GT$1:$GT$519,L$10)</f>
        <v>0</v>
      </c>
      <c r="M23" s="85">
        <f>SUMIFS(INDEX(Diabetes_Full[#All],,MATCH(M$8,Diabetes_Full[#Headers],0)),Data!$B$1:$B$519,$A23,Data!$GT$1:$GT$519,M$10)</f>
        <v>0</v>
      </c>
      <c r="N23" s="85">
        <f>SUMIFS(INDEX(Diabetes_Full[#All],,MATCH(N$8,Diabetes_Full[#Headers],0)),Data!$B$1:$B$519,$A23,Data!$GT$1:$GT$519,N$10)</f>
        <v>0</v>
      </c>
    </row>
    <row r="24" spans="1:14" x14ac:dyDescent="0.3">
      <c r="A24" s="104" t="s">
        <v>132</v>
      </c>
      <c r="B24" s="88" t="s">
        <v>315</v>
      </c>
      <c r="C24" s="85">
        <f>SUMIFS(INDEX(Diabetes_Full[#All],,MATCH(C$9,Diabetes_Full[#Headers],0)),Data!$B$1:$B$519,$A24,Data!$GT$1:$GT$519,C$10)</f>
        <v>371</v>
      </c>
      <c r="D24" s="85">
        <f>SUMIFS(INDEX(Diabetes_Full[#All],,MATCH(D$9,Diabetes_Full[#Headers],0)),Data!$B$1:$B$519,$A24,Data!$GT$1:$GT$519,D$10)</f>
        <v>390</v>
      </c>
      <c r="E24" s="85">
        <f>SUMIFS(INDEX(Diabetes_Full[#All],,MATCH(E$9,Diabetes_Full[#Headers],0)),Data!$B$1:$B$519,$A24,Data!$GT$1:$GT$519,E$10)</f>
        <v>0</v>
      </c>
      <c r="F24" s="85">
        <f>SUMIFS(INDEX(Diabetes_Full[#All],,MATCH(F$9,Diabetes_Full[#Headers],0)),Data!$B$1:$B$519,$A24,Data!$GT$1:$GT$519,F$10)</f>
        <v>0</v>
      </c>
      <c r="G24" s="85">
        <f>SUMIFS(INDEX(Diabetes_Full[#All],,MATCH(G$9,Diabetes_Full[#Headers],0)),Data!$B$1:$B$519,$A24,Data!$GT$1:$GT$519,G$10)</f>
        <v>0</v>
      </c>
      <c r="H24" s="85">
        <f>SUMIFS(INDEX(Diabetes_Full[#All],,MATCH(H$9,Diabetes_Full[#Headers],0)),Data!$B$1:$B$519,$A24,Data!$GT$1:$GT$519,H$10)</f>
        <v>0</v>
      </c>
      <c r="I24" s="85">
        <f>SUMIFS(INDEX(Diabetes_Full[#All],,MATCH(I$9,Diabetes_Full[#Headers],0)),Data!$B$1:$B$519,$A24,Data!$GT$1:$GT$519,I$10)</f>
        <v>0</v>
      </c>
      <c r="J24" s="85">
        <f>SUMIFS(INDEX(Diabetes_Full[#All],,MATCH(J$9,Diabetes_Full[#Headers],0)),Data!$B$1:$B$519,$A24,Data!$GT$1:$GT$519,J$10)</f>
        <v>0</v>
      </c>
      <c r="K24" s="85">
        <f>SUMIFS(INDEX(Diabetes_Full[#All],,MATCH(K$9,Diabetes_Full[#Headers],0)),Data!$B$1:$B$519,$A24,Data!$GT$1:$GT$519,K$10)</f>
        <v>0</v>
      </c>
      <c r="L24" s="85">
        <f>SUMIFS(INDEX(Diabetes_Full[#All],,MATCH(L$9,Diabetes_Full[#Headers],0)),Data!$B$1:$B$519,$A24,Data!$GT$1:$GT$519,L$10)</f>
        <v>0</v>
      </c>
      <c r="M24" s="85">
        <f>SUMIFS(INDEX(Diabetes_Full[#All],,MATCH(M$9,Diabetes_Full[#Headers],0)),Data!$B$1:$B$519,$A24,Data!$GT$1:$GT$519,M$10)</f>
        <v>0</v>
      </c>
      <c r="N24" s="85">
        <f>SUMIFS(INDEX(Diabetes_Full[#All],,MATCH(N$9,Diabetes_Full[#Headers],0)),Data!$B$1:$B$519,$A24,Data!$GT$1:$GT$519,N$10)</f>
        <v>0</v>
      </c>
    </row>
    <row r="25" spans="1:14" x14ac:dyDescent="0.3">
      <c r="A25" s="105" t="s">
        <v>132</v>
      </c>
      <c r="B25" s="89" t="s">
        <v>384</v>
      </c>
      <c r="C25" s="96">
        <f t="shared" ref="C25:N25" si="7">IF(C23,C24/C23,NA())</f>
        <v>0.11807765754296626</v>
      </c>
      <c r="D25" s="96">
        <f t="shared" si="7"/>
        <v>0.12252591894439209</v>
      </c>
      <c r="E25" s="96" t="e">
        <f t="shared" si="7"/>
        <v>#N/A</v>
      </c>
      <c r="F25" s="96" t="e">
        <f t="shared" si="7"/>
        <v>#N/A</v>
      </c>
      <c r="G25" s="96" t="e">
        <f t="shared" si="7"/>
        <v>#N/A</v>
      </c>
      <c r="H25" s="96" t="e">
        <f t="shared" si="7"/>
        <v>#N/A</v>
      </c>
      <c r="I25" s="96" t="e">
        <f t="shared" si="7"/>
        <v>#N/A</v>
      </c>
      <c r="J25" s="96" t="e">
        <f t="shared" si="7"/>
        <v>#N/A</v>
      </c>
      <c r="K25" s="96" t="e">
        <f t="shared" si="7"/>
        <v>#N/A</v>
      </c>
      <c r="L25" s="96" t="e">
        <f t="shared" si="7"/>
        <v>#N/A</v>
      </c>
      <c r="M25" s="96" t="e">
        <f t="shared" si="7"/>
        <v>#N/A</v>
      </c>
      <c r="N25" s="96" t="e">
        <f t="shared" si="7"/>
        <v>#N/A</v>
      </c>
    </row>
    <row r="26" spans="1:14" x14ac:dyDescent="0.3">
      <c r="A26" s="104" t="s">
        <v>117</v>
      </c>
      <c r="B26" s="88" t="s">
        <v>316</v>
      </c>
      <c r="C26" s="85">
        <f>SUMIFS(INDEX(Diabetes_Full[#All],,MATCH(C$8,Diabetes_Full[#Headers],0)),Data!$B$1:$B$519,$A26,Data!$GT$1:$GT$519,C$10)</f>
        <v>2526</v>
      </c>
      <c r="D26" s="85">
        <f>SUMIFS(INDEX(Diabetes_Full[#All],,MATCH(D$8,Diabetes_Full[#Headers],0)),Data!$B$1:$B$519,$A26,Data!$GT$1:$GT$519,D$10)</f>
        <v>2552</v>
      </c>
      <c r="E26" s="85">
        <f>SUMIFS(INDEX(Diabetes_Full[#All],,MATCH(E$8,Diabetes_Full[#Headers],0)),Data!$B$1:$B$519,$A26,Data!$GT$1:$GT$519,E$10)</f>
        <v>0</v>
      </c>
      <c r="F26" s="85">
        <f>SUMIFS(INDEX(Diabetes_Full[#All],,MATCH(F$8,Diabetes_Full[#Headers],0)),Data!$B$1:$B$519,$A26,Data!$GT$1:$GT$519,F$10)</f>
        <v>0</v>
      </c>
      <c r="G26" s="85">
        <f>SUMIFS(INDEX(Diabetes_Full[#All],,MATCH(G$8,Diabetes_Full[#Headers],0)),Data!$B$1:$B$519,$A26,Data!$GT$1:$GT$519,G$10)</f>
        <v>0</v>
      </c>
      <c r="H26" s="85">
        <f>SUMIFS(INDEX(Diabetes_Full[#All],,MATCH(H$8,Diabetes_Full[#Headers],0)),Data!$B$1:$B$519,$A26,Data!$GT$1:$GT$519,H$10)</f>
        <v>0</v>
      </c>
      <c r="I26" s="85">
        <f>SUMIFS(INDEX(Diabetes_Full[#All],,MATCH(I$8,Diabetes_Full[#Headers],0)),Data!$B$1:$B$519,$A26,Data!$GT$1:$GT$519,I$10)</f>
        <v>0</v>
      </c>
      <c r="J26" s="85">
        <f>SUMIFS(INDEX(Diabetes_Full[#All],,MATCH(J$8,Diabetes_Full[#Headers],0)),Data!$B$1:$B$519,$A26,Data!$GT$1:$GT$519,J$10)</f>
        <v>0</v>
      </c>
      <c r="K26" s="85">
        <f>SUMIFS(INDEX(Diabetes_Full[#All],,MATCH(K$8,Diabetes_Full[#Headers],0)),Data!$B$1:$B$519,$A26,Data!$GT$1:$GT$519,K$10)</f>
        <v>0</v>
      </c>
      <c r="L26" s="85">
        <f>SUMIFS(INDEX(Diabetes_Full[#All],,MATCH(L$8,Diabetes_Full[#Headers],0)),Data!$B$1:$B$519,$A26,Data!$GT$1:$GT$519,L$10)</f>
        <v>0</v>
      </c>
      <c r="M26" s="85">
        <f>SUMIFS(INDEX(Diabetes_Full[#All],,MATCH(M$8,Diabetes_Full[#Headers],0)),Data!$B$1:$B$519,$A26,Data!$GT$1:$GT$519,M$10)</f>
        <v>0</v>
      </c>
      <c r="N26" s="85">
        <f>SUMIFS(INDEX(Diabetes_Full[#All],,MATCH(N$8,Diabetes_Full[#Headers],0)),Data!$B$1:$B$519,$A26,Data!$GT$1:$GT$519,N$10)</f>
        <v>0</v>
      </c>
    </row>
    <row r="27" spans="1:14" x14ac:dyDescent="0.3">
      <c r="A27" s="105" t="s">
        <v>117</v>
      </c>
      <c r="B27" s="88" t="s">
        <v>315</v>
      </c>
      <c r="C27" s="85">
        <f>SUMIFS(INDEX(Diabetes_Full[#All],,MATCH(C$9,Diabetes_Full[#Headers],0)),Data!$B$1:$B$519,$A27,Data!$GT$1:$GT$519,C$10)</f>
        <v>245</v>
      </c>
      <c r="D27" s="85">
        <f>SUMIFS(INDEX(Diabetes_Full[#All],,MATCH(D$9,Diabetes_Full[#Headers],0)),Data!$B$1:$B$519,$A27,Data!$GT$1:$GT$519,D$10)</f>
        <v>245</v>
      </c>
      <c r="E27" s="85">
        <f>SUMIFS(INDEX(Diabetes_Full[#All],,MATCH(E$9,Diabetes_Full[#Headers],0)),Data!$B$1:$B$519,$A27,Data!$GT$1:$GT$519,E$10)</f>
        <v>0</v>
      </c>
      <c r="F27" s="85">
        <f>SUMIFS(INDEX(Diabetes_Full[#All],,MATCH(F$9,Diabetes_Full[#Headers],0)),Data!$B$1:$B$519,$A27,Data!$GT$1:$GT$519,F$10)</f>
        <v>0</v>
      </c>
      <c r="G27" s="85">
        <f>SUMIFS(INDEX(Diabetes_Full[#All],,MATCH(G$9,Diabetes_Full[#Headers],0)),Data!$B$1:$B$519,$A27,Data!$GT$1:$GT$519,G$10)</f>
        <v>0</v>
      </c>
      <c r="H27" s="85">
        <f>SUMIFS(INDEX(Diabetes_Full[#All],,MATCH(H$9,Diabetes_Full[#Headers],0)),Data!$B$1:$B$519,$A27,Data!$GT$1:$GT$519,H$10)</f>
        <v>0</v>
      </c>
      <c r="I27" s="85">
        <f>SUMIFS(INDEX(Diabetes_Full[#All],,MATCH(I$9,Diabetes_Full[#Headers],0)),Data!$B$1:$B$519,$A27,Data!$GT$1:$GT$519,I$10)</f>
        <v>0</v>
      </c>
      <c r="J27" s="85">
        <f>SUMIFS(INDEX(Diabetes_Full[#All],,MATCH(J$9,Diabetes_Full[#Headers],0)),Data!$B$1:$B$519,$A27,Data!$GT$1:$GT$519,J$10)</f>
        <v>0</v>
      </c>
      <c r="K27" s="85">
        <f>SUMIFS(INDEX(Diabetes_Full[#All],,MATCH(K$9,Diabetes_Full[#Headers],0)),Data!$B$1:$B$519,$A27,Data!$GT$1:$GT$519,K$10)</f>
        <v>0</v>
      </c>
      <c r="L27" s="85">
        <f>SUMIFS(INDEX(Diabetes_Full[#All],,MATCH(L$9,Diabetes_Full[#Headers],0)),Data!$B$1:$B$519,$A27,Data!$GT$1:$GT$519,L$10)</f>
        <v>0</v>
      </c>
      <c r="M27" s="85">
        <f>SUMIFS(INDEX(Diabetes_Full[#All],,MATCH(M$9,Diabetes_Full[#Headers],0)),Data!$B$1:$B$519,$A27,Data!$GT$1:$GT$519,M$10)</f>
        <v>0</v>
      </c>
      <c r="N27" s="85">
        <f>SUMIFS(INDEX(Diabetes_Full[#All],,MATCH(N$9,Diabetes_Full[#Headers],0)),Data!$B$1:$B$519,$A27,Data!$GT$1:$GT$519,N$10)</f>
        <v>0</v>
      </c>
    </row>
    <row r="28" spans="1:14" x14ac:dyDescent="0.3">
      <c r="A28" s="104" t="s">
        <v>117</v>
      </c>
      <c r="B28" s="89" t="s">
        <v>384</v>
      </c>
      <c r="C28" s="96">
        <f t="shared" ref="C28:N28" si="8">IF(C26,C27/C26,NA())</f>
        <v>9.6991290577988915E-2</v>
      </c>
      <c r="D28" s="96">
        <f t="shared" si="8"/>
        <v>9.6003134796238246E-2</v>
      </c>
      <c r="E28" s="96" t="e">
        <f t="shared" si="8"/>
        <v>#N/A</v>
      </c>
      <c r="F28" s="96" t="e">
        <f t="shared" si="8"/>
        <v>#N/A</v>
      </c>
      <c r="G28" s="96" t="e">
        <f t="shared" si="8"/>
        <v>#N/A</v>
      </c>
      <c r="H28" s="96" t="e">
        <f t="shared" si="8"/>
        <v>#N/A</v>
      </c>
      <c r="I28" s="96" t="e">
        <f t="shared" si="8"/>
        <v>#N/A</v>
      </c>
      <c r="J28" s="96" t="e">
        <f t="shared" si="8"/>
        <v>#N/A</v>
      </c>
      <c r="K28" s="96" t="e">
        <f t="shared" si="8"/>
        <v>#N/A</v>
      </c>
      <c r="L28" s="96" t="e">
        <f t="shared" si="8"/>
        <v>#N/A</v>
      </c>
      <c r="M28" s="96" t="e">
        <f t="shared" si="8"/>
        <v>#N/A</v>
      </c>
      <c r="N28" s="96" t="e">
        <f t="shared" si="8"/>
        <v>#N/A</v>
      </c>
    </row>
    <row r="29" spans="1:14" x14ac:dyDescent="0.3">
      <c r="A29" s="105" t="s">
        <v>205</v>
      </c>
      <c r="B29" s="88" t="s">
        <v>316</v>
      </c>
      <c r="C29" s="85">
        <f>SUMIFS(INDEX(Diabetes_Full[#All],,MATCH(C$8,Diabetes_Full[#Headers],0)),Data!$B$1:$B$519,$A29,Data!$GT$1:$GT$519,C$10)</f>
        <v>1485</v>
      </c>
      <c r="D29" s="85">
        <f>SUMIFS(INDEX(Diabetes_Full[#All],,MATCH(D$8,Diabetes_Full[#Headers],0)),Data!$B$1:$B$519,$A29,Data!$GT$1:$GT$519,D$10)</f>
        <v>1497</v>
      </c>
      <c r="E29" s="85">
        <f>SUMIFS(INDEX(Diabetes_Full[#All],,MATCH(E$8,Diabetes_Full[#Headers],0)),Data!$B$1:$B$519,$A29,Data!$GT$1:$GT$519,E$10)</f>
        <v>0</v>
      </c>
      <c r="F29" s="85">
        <f>SUMIFS(INDEX(Diabetes_Full[#All],,MATCH(F$8,Diabetes_Full[#Headers],0)),Data!$B$1:$B$519,$A29,Data!$GT$1:$GT$519,F$10)</f>
        <v>0</v>
      </c>
      <c r="G29" s="85">
        <f>SUMIFS(INDEX(Diabetes_Full[#All],,MATCH(G$8,Diabetes_Full[#Headers],0)),Data!$B$1:$B$519,$A29,Data!$GT$1:$GT$519,G$10)</f>
        <v>0</v>
      </c>
      <c r="H29" s="85">
        <f>SUMIFS(INDEX(Diabetes_Full[#All],,MATCH(H$8,Diabetes_Full[#Headers],0)),Data!$B$1:$B$519,$A29,Data!$GT$1:$GT$519,H$10)</f>
        <v>0</v>
      </c>
      <c r="I29" s="85">
        <f>SUMIFS(INDEX(Diabetes_Full[#All],,MATCH(I$8,Diabetes_Full[#Headers],0)),Data!$B$1:$B$519,$A29,Data!$GT$1:$GT$519,I$10)</f>
        <v>0</v>
      </c>
      <c r="J29" s="85">
        <f>SUMIFS(INDEX(Diabetes_Full[#All],,MATCH(J$8,Diabetes_Full[#Headers],0)),Data!$B$1:$B$519,$A29,Data!$GT$1:$GT$519,J$10)</f>
        <v>0</v>
      </c>
      <c r="K29" s="85">
        <f>SUMIFS(INDEX(Diabetes_Full[#All],,MATCH(K$8,Diabetes_Full[#Headers],0)),Data!$B$1:$B$519,$A29,Data!$GT$1:$GT$519,K$10)</f>
        <v>0</v>
      </c>
      <c r="L29" s="85">
        <f>SUMIFS(INDEX(Diabetes_Full[#All],,MATCH(L$8,Diabetes_Full[#Headers],0)),Data!$B$1:$B$519,$A29,Data!$GT$1:$GT$519,L$10)</f>
        <v>0</v>
      </c>
      <c r="M29" s="85">
        <f>SUMIFS(INDEX(Diabetes_Full[#All],,MATCH(M$8,Diabetes_Full[#Headers],0)),Data!$B$1:$B$519,$A29,Data!$GT$1:$GT$519,M$10)</f>
        <v>0</v>
      </c>
      <c r="N29" s="85">
        <f>SUMIFS(INDEX(Diabetes_Full[#All],,MATCH(N$8,Diabetes_Full[#Headers],0)),Data!$B$1:$B$519,$A29,Data!$GT$1:$GT$519,N$10)</f>
        <v>0</v>
      </c>
    </row>
    <row r="30" spans="1:14" x14ac:dyDescent="0.3">
      <c r="A30" s="104" t="s">
        <v>205</v>
      </c>
      <c r="B30" s="88" t="s">
        <v>315</v>
      </c>
      <c r="C30" s="85">
        <f>SUMIFS(INDEX(Diabetes_Full[#All],,MATCH(C$9,Diabetes_Full[#Headers],0)),Data!$B$1:$B$519,$A30,Data!$GT$1:$GT$519,C$10)</f>
        <v>131</v>
      </c>
      <c r="D30" s="85">
        <f>SUMIFS(INDEX(Diabetes_Full[#All],,MATCH(D$9,Diabetes_Full[#Headers],0)),Data!$B$1:$B$519,$A30,Data!$GT$1:$GT$519,D$10)</f>
        <v>139</v>
      </c>
      <c r="E30" s="85">
        <f>SUMIFS(INDEX(Diabetes_Full[#All],,MATCH(E$9,Diabetes_Full[#Headers],0)),Data!$B$1:$B$519,$A30,Data!$GT$1:$GT$519,E$10)</f>
        <v>0</v>
      </c>
      <c r="F30" s="85">
        <f>SUMIFS(INDEX(Diabetes_Full[#All],,MATCH(F$9,Diabetes_Full[#Headers],0)),Data!$B$1:$B$519,$A30,Data!$GT$1:$GT$519,F$10)</f>
        <v>0</v>
      </c>
      <c r="G30" s="85">
        <f>SUMIFS(INDEX(Diabetes_Full[#All],,MATCH(G$9,Diabetes_Full[#Headers],0)),Data!$B$1:$B$519,$A30,Data!$GT$1:$GT$519,G$10)</f>
        <v>0</v>
      </c>
      <c r="H30" s="85">
        <f>SUMIFS(INDEX(Diabetes_Full[#All],,MATCH(H$9,Diabetes_Full[#Headers],0)),Data!$B$1:$B$519,$A30,Data!$GT$1:$GT$519,H$10)</f>
        <v>0</v>
      </c>
      <c r="I30" s="85">
        <f>SUMIFS(INDEX(Diabetes_Full[#All],,MATCH(I$9,Diabetes_Full[#Headers],0)),Data!$B$1:$B$519,$A30,Data!$GT$1:$GT$519,I$10)</f>
        <v>0</v>
      </c>
      <c r="J30" s="85">
        <f>SUMIFS(INDEX(Diabetes_Full[#All],,MATCH(J$9,Diabetes_Full[#Headers],0)),Data!$B$1:$B$519,$A30,Data!$GT$1:$GT$519,J$10)</f>
        <v>0</v>
      </c>
      <c r="K30" s="85">
        <f>SUMIFS(INDEX(Diabetes_Full[#All],,MATCH(K$9,Diabetes_Full[#Headers],0)),Data!$B$1:$B$519,$A30,Data!$GT$1:$GT$519,K$10)</f>
        <v>0</v>
      </c>
      <c r="L30" s="85">
        <f>SUMIFS(INDEX(Diabetes_Full[#All],,MATCH(L$9,Diabetes_Full[#Headers],0)),Data!$B$1:$B$519,$A30,Data!$GT$1:$GT$519,L$10)</f>
        <v>0</v>
      </c>
      <c r="M30" s="85">
        <f>SUMIFS(INDEX(Diabetes_Full[#All],,MATCH(M$9,Diabetes_Full[#Headers],0)),Data!$B$1:$B$519,$A30,Data!$GT$1:$GT$519,M$10)</f>
        <v>0</v>
      </c>
      <c r="N30" s="85">
        <f>SUMIFS(INDEX(Diabetes_Full[#All],,MATCH(N$9,Diabetes_Full[#Headers],0)),Data!$B$1:$B$519,$A30,Data!$GT$1:$GT$519,N$10)</f>
        <v>0</v>
      </c>
    </row>
    <row r="31" spans="1:14" x14ac:dyDescent="0.3">
      <c r="A31" s="105" t="s">
        <v>205</v>
      </c>
      <c r="B31" s="89" t="s">
        <v>384</v>
      </c>
      <c r="C31" s="96">
        <f t="shared" ref="C31:N31" si="9">IF(C29,C30/C29,NA())</f>
        <v>8.8215488215488219E-2</v>
      </c>
      <c r="D31" s="96">
        <f t="shared" si="9"/>
        <v>9.2852371409485643E-2</v>
      </c>
      <c r="E31" s="96" t="e">
        <f t="shared" si="9"/>
        <v>#N/A</v>
      </c>
      <c r="F31" s="96" t="e">
        <f t="shared" si="9"/>
        <v>#N/A</v>
      </c>
      <c r="G31" s="96" t="e">
        <f t="shared" si="9"/>
        <v>#N/A</v>
      </c>
      <c r="H31" s="96" t="e">
        <f t="shared" si="9"/>
        <v>#N/A</v>
      </c>
      <c r="I31" s="96" t="e">
        <f t="shared" si="9"/>
        <v>#N/A</v>
      </c>
      <c r="J31" s="96" t="e">
        <f t="shared" si="9"/>
        <v>#N/A</v>
      </c>
      <c r="K31" s="96" t="e">
        <f t="shared" si="9"/>
        <v>#N/A</v>
      </c>
      <c r="L31" s="96" t="e">
        <f t="shared" si="9"/>
        <v>#N/A</v>
      </c>
      <c r="M31" s="96" t="e">
        <f t="shared" si="9"/>
        <v>#N/A</v>
      </c>
      <c r="N31" s="96" t="e">
        <f t="shared" si="9"/>
        <v>#N/A</v>
      </c>
    </row>
    <row r="32" spans="1:14" x14ac:dyDescent="0.3">
      <c r="A32" s="104" t="s">
        <v>151</v>
      </c>
      <c r="B32" s="88" t="s">
        <v>316</v>
      </c>
      <c r="C32" s="85">
        <f>SUMIFS(INDEX(Diabetes_Full[#All],,MATCH(C$8,Diabetes_Full[#Headers],0)),Data!$B$1:$B$519,$A32,Data!$GT$1:$GT$519,C$10)</f>
        <v>2341</v>
      </c>
      <c r="D32" s="85">
        <f>SUMIFS(INDEX(Diabetes_Full[#All],,MATCH(D$8,Diabetes_Full[#Headers],0)),Data!$B$1:$B$519,$A32,Data!$GT$1:$GT$519,D$10)</f>
        <v>2344</v>
      </c>
      <c r="E32" s="85">
        <f>SUMIFS(INDEX(Diabetes_Full[#All],,MATCH(E$8,Diabetes_Full[#Headers],0)),Data!$B$1:$B$519,$A32,Data!$GT$1:$GT$519,E$10)</f>
        <v>0</v>
      </c>
      <c r="F32" s="85">
        <f>SUMIFS(INDEX(Diabetes_Full[#All],,MATCH(F$8,Diabetes_Full[#Headers],0)),Data!$B$1:$B$519,$A32,Data!$GT$1:$GT$519,F$10)</f>
        <v>0</v>
      </c>
      <c r="G32" s="85">
        <f>SUMIFS(INDEX(Diabetes_Full[#All],,MATCH(G$8,Diabetes_Full[#Headers],0)),Data!$B$1:$B$519,$A32,Data!$GT$1:$GT$519,G$10)</f>
        <v>0</v>
      </c>
      <c r="H32" s="85">
        <f>SUMIFS(INDEX(Diabetes_Full[#All],,MATCH(H$8,Diabetes_Full[#Headers],0)),Data!$B$1:$B$519,$A32,Data!$GT$1:$GT$519,H$10)</f>
        <v>0</v>
      </c>
      <c r="I32" s="85">
        <f>SUMIFS(INDEX(Diabetes_Full[#All],,MATCH(I$8,Diabetes_Full[#Headers],0)),Data!$B$1:$B$519,$A32,Data!$GT$1:$GT$519,I$10)</f>
        <v>0</v>
      </c>
      <c r="J32" s="85">
        <f>SUMIFS(INDEX(Diabetes_Full[#All],,MATCH(J$8,Diabetes_Full[#Headers],0)),Data!$B$1:$B$519,$A32,Data!$GT$1:$GT$519,J$10)</f>
        <v>0</v>
      </c>
      <c r="K32" s="85">
        <f>SUMIFS(INDEX(Diabetes_Full[#All],,MATCH(K$8,Diabetes_Full[#Headers],0)),Data!$B$1:$B$519,$A32,Data!$GT$1:$GT$519,K$10)</f>
        <v>0</v>
      </c>
      <c r="L32" s="85">
        <f>SUMIFS(INDEX(Diabetes_Full[#All],,MATCH(L$8,Diabetes_Full[#Headers],0)),Data!$B$1:$B$519,$A32,Data!$GT$1:$GT$519,L$10)</f>
        <v>0</v>
      </c>
      <c r="M32" s="85">
        <f>SUMIFS(INDEX(Diabetes_Full[#All],,MATCH(M$8,Diabetes_Full[#Headers],0)),Data!$B$1:$B$519,$A32,Data!$GT$1:$GT$519,M$10)</f>
        <v>0</v>
      </c>
      <c r="N32" s="85">
        <f>SUMIFS(INDEX(Diabetes_Full[#All],,MATCH(N$8,Diabetes_Full[#Headers],0)),Data!$B$1:$B$519,$A32,Data!$GT$1:$GT$519,N$10)</f>
        <v>0</v>
      </c>
    </row>
    <row r="33" spans="1:14" x14ac:dyDescent="0.3">
      <c r="A33" s="105" t="s">
        <v>151</v>
      </c>
      <c r="B33" s="88" t="s">
        <v>315</v>
      </c>
      <c r="C33" s="85">
        <f>SUMIFS(INDEX(Diabetes_Full[#All],,MATCH(C$9,Diabetes_Full[#Headers],0)),Data!$B$1:$B$519,$A33,Data!$GT$1:$GT$519,C$10)</f>
        <v>172</v>
      </c>
      <c r="D33" s="85">
        <f>SUMIFS(INDEX(Diabetes_Full[#All],,MATCH(D$9,Diabetes_Full[#Headers],0)),Data!$B$1:$B$519,$A33,Data!$GT$1:$GT$519,D$10)</f>
        <v>166</v>
      </c>
      <c r="E33" s="85">
        <f>SUMIFS(INDEX(Diabetes_Full[#All],,MATCH(E$9,Diabetes_Full[#Headers],0)),Data!$B$1:$B$519,$A33,Data!$GT$1:$GT$519,E$10)</f>
        <v>0</v>
      </c>
      <c r="F33" s="85">
        <f>SUMIFS(INDEX(Diabetes_Full[#All],,MATCH(F$9,Diabetes_Full[#Headers],0)),Data!$B$1:$B$519,$A33,Data!$GT$1:$GT$519,F$10)</f>
        <v>0</v>
      </c>
      <c r="G33" s="85">
        <f>SUMIFS(INDEX(Diabetes_Full[#All],,MATCH(G$9,Diabetes_Full[#Headers],0)),Data!$B$1:$B$519,$A33,Data!$GT$1:$GT$519,G$10)</f>
        <v>0</v>
      </c>
      <c r="H33" s="85">
        <f>SUMIFS(INDEX(Diabetes_Full[#All],,MATCH(H$9,Diabetes_Full[#Headers],0)),Data!$B$1:$B$519,$A33,Data!$GT$1:$GT$519,H$10)</f>
        <v>0</v>
      </c>
      <c r="I33" s="85">
        <f>SUMIFS(INDEX(Diabetes_Full[#All],,MATCH(I$9,Diabetes_Full[#Headers],0)),Data!$B$1:$B$519,$A33,Data!$GT$1:$GT$519,I$10)</f>
        <v>0</v>
      </c>
      <c r="J33" s="85">
        <f>SUMIFS(INDEX(Diabetes_Full[#All],,MATCH(J$9,Diabetes_Full[#Headers],0)),Data!$B$1:$B$519,$A33,Data!$GT$1:$GT$519,J$10)</f>
        <v>0</v>
      </c>
      <c r="K33" s="85">
        <f>SUMIFS(INDEX(Diabetes_Full[#All],,MATCH(K$9,Diabetes_Full[#Headers],0)),Data!$B$1:$B$519,$A33,Data!$GT$1:$GT$519,K$10)</f>
        <v>0</v>
      </c>
      <c r="L33" s="85">
        <f>SUMIFS(INDEX(Diabetes_Full[#All],,MATCH(L$9,Diabetes_Full[#Headers],0)),Data!$B$1:$B$519,$A33,Data!$GT$1:$GT$519,L$10)</f>
        <v>0</v>
      </c>
      <c r="M33" s="85">
        <f>SUMIFS(INDEX(Diabetes_Full[#All],,MATCH(M$9,Diabetes_Full[#Headers],0)),Data!$B$1:$B$519,$A33,Data!$GT$1:$GT$519,M$10)</f>
        <v>0</v>
      </c>
      <c r="N33" s="85">
        <f>SUMIFS(INDEX(Diabetes_Full[#All],,MATCH(N$9,Diabetes_Full[#Headers],0)),Data!$B$1:$B$519,$A33,Data!$GT$1:$GT$519,N$10)</f>
        <v>0</v>
      </c>
    </row>
    <row r="34" spans="1:14" x14ac:dyDescent="0.3">
      <c r="A34" s="104" t="s">
        <v>151</v>
      </c>
      <c r="B34" s="89" t="s">
        <v>384</v>
      </c>
      <c r="C34" s="96">
        <f t="shared" ref="C34:N34" si="10">IF(C32,C33/C32,NA())</f>
        <v>7.3472874839812047E-2</v>
      </c>
      <c r="D34" s="96">
        <f t="shared" si="10"/>
        <v>7.0819112627986347E-2</v>
      </c>
      <c r="E34" s="96" t="e">
        <f t="shared" si="10"/>
        <v>#N/A</v>
      </c>
      <c r="F34" s="96" t="e">
        <f t="shared" si="10"/>
        <v>#N/A</v>
      </c>
      <c r="G34" s="96" t="e">
        <f t="shared" si="10"/>
        <v>#N/A</v>
      </c>
      <c r="H34" s="96" t="e">
        <f t="shared" si="10"/>
        <v>#N/A</v>
      </c>
      <c r="I34" s="96" t="e">
        <f t="shared" si="10"/>
        <v>#N/A</v>
      </c>
      <c r="J34" s="96" t="e">
        <f t="shared" si="10"/>
        <v>#N/A</v>
      </c>
      <c r="K34" s="96" t="e">
        <f t="shared" si="10"/>
        <v>#N/A</v>
      </c>
      <c r="L34" s="96" t="e">
        <f t="shared" si="10"/>
        <v>#N/A</v>
      </c>
      <c r="M34" s="96" t="e">
        <f t="shared" si="10"/>
        <v>#N/A</v>
      </c>
      <c r="N34" s="96" t="e">
        <f t="shared" si="10"/>
        <v>#N/A</v>
      </c>
    </row>
    <row r="35" spans="1:14" x14ac:dyDescent="0.3">
      <c r="A35" s="105" t="s">
        <v>222</v>
      </c>
      <c r="B35" s="88" t="s">
        <v>316</v>
      </c>
      <c r="C35" s="85">
        <f>SUMIFS(INDEX(Diabetes_Full[#All],,MATCH(C$8,Diabetes_Full[#Headers],0)),Data!$B$1:$B$519,$A35,Data!$GT$1:$GT$519,C$10)</f>
        <v>1502</v>
      </c>
      <c r="D35" s="85">
        <f>SUMIFS(INDEX(Diabetes_Full[#All],,MATCH(D$8,Diabetes_Full[#Headers],0)),Data!$B$1:$B$519,$A35,Data!$GT$1:$GT$519,D$10)</f>
        <v>1509</v>
      </c>
      <c r="E35" s="85">
        <f>SUMIFS(INDEX(Diabetes_Full[#All],,MATCH(E$8,Diabetes_Full[#Headers],0)),Data!$B$1:$B$519,$A35,Data!$GT$1:$GT$519,E$10)</f>
        <v>0</v>
      </c>
      <c r="F35" s="85">
        <f>SUMIFS(INDEX(Diabetes_Full[#All],,MATCH(F$8,Diabetes_Full[#Headers],0)),Data!$B$1:$B$519,$A35,Data!$GT$1:$GT$519,F$10)</f>
        <v>0</v>
      </c>
      <c r="G35" s="85">
        <f>SUMIFS(INDEX(Diabetes_Full[#All],,MATCH(G$8,Diabetes_Full[#Headers],0)),Data!$B$1:$B$519,$A35,Data!$GT$1:$GT$519,G$10)</f>
        <v>0</v>
      </c>
      <c r="H35" s="85">
        <f>SUMIFS(INDEX(Diabetes_Full[#All],,MATCH(H$8,Diabetes_Full[#Headers],0)),Data!$B$1:$B$519,$A35,Data!$GT$1:$GT$519,H$10)</f>
        <v>0</v>
      </c>
      <c r="I35" s="85">
        <f>SUMIFS(INDEX(Diabetes_Full[#All],,MATCH(I$8,Diabetes_Full[#Headers],0)),Data!$B$1:$B$519,$A35,Data!$GT$1:$GT$519,I$10)</f>
        <v>0</v>
      </c>
      <c r="J35" s="85">
        <f>SUMIFS(INDEX(Diabetes_Full[#All],,MATCH(J$8,Diabetes_Full[#Headers],0)),Data!$B$1:$B$519,$A35,Data!$GT$1:$GT$519,J$10)</f>
        <v>0</v>
      </c>
      <c r="K35" s="85">
        <f>SUMIFS(INDEX(Diabetes_Full[#All],,MATCH(K$8,Diabetes_Full[#Headers],0)),Data!$B$1:$B$519,$A35,Data!$GT$1:$GT$519,K$10)</f>
        <v>0</v>
      </c>
      <c r="L35" s="85">
        <f>SUMIFS(INDEX(Diabetes_Full[#All],,MATCH(L$8,Diabetes_Full[#Headers],0)),Data!$B$1:$B$519,$A35,Data!$GT$1:$GT$519,L$10)</f>
        <v>0</v>
      </c>
      <c r="M35" s="85">
        <f>SUMIFS(INDEX(Diabetes_Full[#All],,MATCH(M$8,Diabetes_Full[#Headers],0)),Data!$B$1:$B$519,$A35,Data!$GT$1:$GT$519,M$10)</f>
        <v>0</v>
      </c>
      <c r="N35" s="85">
        <f>SUMIFS(INDEX(Diabetes_Full[#All],,MATCH(N$8,Diabetes_Full[#Headers],0)),Data!$B$1:$B$519,$A35,Data!$GT$1:$GT$519,N$10)</f>
        <v>0</v>
      </c>
    </row>
    <row r="36" spans="1:14" s="20" customFormat="1" x14ac:dyDescent="0.3">
      <c r="A36" s="104" t="s">
        <v>222</v>
      </c>
      <c r="B36" s="88" t="s">
        <v>315</v>
      </c>
      <c r="C36" s="85">
        <f>SUMIFS(INDEX(Diabetes_Full[#All],,MATCH(C$9,Diabetes_Full[#Headers],0)),Data!$B$1:$B$519,$A36,Data!$GT$1:$GT$519,C$10)</f>
        <v>119</v>
      </c>
      <c r="D36" s="85">
        <f>SUMIFS(INDEX(Diabetes_Full[#All],,MATCH(D$9,Diabetes_Full[#Headers],0)),Data!$B$1:$B$519,$A36,Data!$GT$1:$GT$519,D$10)</f>
        <v>116</v>
      </c>
      <c r="E36" s="85">
        <f>SUMIFS(INDEX(Diabetes_Full[#All],,MATCH(E$9,Diabetes_Full[#Headers],0)),Data!$B$1:$B$519,$A36,Data!$GT$1:$GT$519,E$10)</f>
        <v>0</v>
      </c>
      <c r="F36" s="85">
        <f>SUMIFS(INDEX(Diabetes_Full[#All],,MATCH(F$9,Diabetes_Full[#Headers],0)),Data!$B$1:$B$519,$A36,Data!$GT$1:$GT$519,F$10)</f>
        <v>0</v>
      </c>
      <c r="G36" s="85">
        <f>SUMIFS(INDEX(Diabetes_Full[#All],,MATCH(G$9,Diabetes_Full[#Headers],0)),Data!$B$1:$B$519,$A36,Data!$GT$1:$GT$519,G$10)</f>
        <v>0</v>
      </c>
      <c r="H36" s="85">
        <f>SUMIFS(INDEX(Diabetes_Full[#All],,MATCH(H$9,Diabetes_Full[#Headers],0)),Data!$B$1:$B$519,$A36,Data!$GT$1:$GT$519,H$10)</f>
        <v>0</v>
      </c>
      <c r="I36" s="85">
        <f>SUMIFS(INDEX(Diabetes_Full[#All],,MATCH(I$9,Diabetes_Full[#Headers],0)),Data!$B$1:$B$519,$A36,Data!$GT$1:$GT$519,I$10)</f>
        <v>0</v>
      </c>
      <c r="J36" s="85">
        <f>SUMIFS(INDEX(Diabetes_Full[#All],,MATCH(J$9,Diabetes_Full[#Headers],0)),Data!$B$1:$B$519,$A36,Data!$GT$1:$GT$519,J$10)</f>
        <v>0</v>
      </c>
      <c r="K36" s="85">
        <f>SUMIFS(INDEX(Diabetes_Full[#All],,MATCH(K$9,Diabetes_Full[#Headers],0)),Data!$B$1:$B$519,$A36,Data!$GT$1:$GT$519,K$10)</f>
        <v>0</v>
      </c>
      <c r="L36" s="85">
        <f>SUMIFS(INDEX(Diabetes_Full[#All],,MATCH(L$9,Diabetes_Full[#Headers],0)),Data!$B$1:$B$519,$A36,Data!$GT$1:$GT$519,L$10)</f>
        <v>0</v>
      </c>
      <c r="M36" s="85">
        <f>SUMIFS(INDEX(Diabetes_Full[#All],,MATCH(M$9,Diabetes_Full[#Headers],0)),Data!$B$1:$B$519,$A36,Data!$GT$1:$GT$519,M$10)</f>
        <v>0</v>
      </c>
      <c r="N36" s="85">
        <f>SUMIFS(INDEX(Diabetes_Full[#All],,MATCH(N$9,Diabetes_Full[#Headers],0)),Data!$B$1:$B$519,$A36,Data!$GT$1:$GT$519,N$10)</f>
        <v>0</v>
      </c>
    </row>
    <row r="37" spans="1:14" x14ac:dyDescent="0.3">
      <c r="A37" s="105" t="s">
        <v>222</v>
      </c>
      <c r="B37" s="89" t="s">
        <v>384</v>
      </c>
      <c r="C37" s="96">
        <f t="shared" ref="C37:N37" si="11">IF(C35,C36/C35,NA())</f>
        <v>7.9227696404793602E-2</v>
      </c>
      <c r="D37" s="96">
        <f t="shared" si="11"/>
        <v>7.6872100728959572E-2</v>
      </c>
      <c r="E37" s="96" t="e">
        <f t="shared" si="11"/>
        <v>#N/A</v>
      </c>
      <c r="F37" s="96" t="e">
        <f t="shared" si="11"/>
        <v>#N/A</v>
      </c>
      <c r="G37" s="96" t="e">
        <f t="shared" si="11"/>
        <v>#N/A</v>
      </c>
      <c r="H37" s="96" t="e">
        <f t="shared" si="11"/>
        <v>#N/A</v>
      </c>
      <c r="I37" s="96" t="e">
        <f t="shared" si="11"/>
        <v>#N/A</v>
      </c>
      <c r="J37" s="96" t="e">
        <f t="shared" si="11"/>
        <v>#N/A</v>
      </c>
      <c r="K37" s="96" t="e">
        <f t="shared" si="11"/>
        <v>#N/A</v>
      </c>
      <c r="L37" s="96" t="e">
        <f t="shared" si="11"/>
        <v>#N/A</v>
      </c>
      <c r="M37" s="96" t="e">
        <f t="shared" si="11"/>
        <v>#N/A</v>
      </c>
      <c r="N37" s="96" t="e">
        <f t="shared" si="11"/>
        <v>#N/A</v>
      </c>
    </row>
    <row r="38" spans="1:14" x14ac:dyDescent="0.3">
      <c r="A38" s="105" t="s">
        <v>139</v>
      </c>
      <c r="B38" s="88" t="s">
        <v>316</v>
      </c>
      <c r="C38" s="85">
        <f>SUMIFS(INDEX(Diabetes_Full[#All],,MATCH(C$8,Diabetes_Full[#Headers],0)),Data!$B$1:$B$519,$A38,Data!$GT$1:$GT$519,C$10)</f>
        <v>1746</v>
      </c>
      <c r="D38" s="85">
        <f>SUMIFS(INDEX(Diabetes_Full[#All],,MATCH(D$8,Diabetes_Full[#Headers],0)),Data!$B$1:$B$519,$A38,Data!$GT$1:$GT$519,D$10)</f>
        <v>1751</v>
      </c>
      <c r="E38" s="85">
        <f>SUMIFS(INDEX(Diabetes_Full[#All],,MATCH(E$8,Diabetes_Full[#Headers],0)),Data!$B$1:$B$519,$A38,Data!$GT$1:$GT$519,E$10)</f>
        <v>0</v>
      </c>
      <c r="F38" s="85">
        <f>SUMIFS(INDEX(Diabetes_Full[#All],,MATCH(F$8,Diabetes_Full[#Headers],0)),Data!$B$1:$B$519,$A38,Data!$GT$1:$GT$519,F$10)</f>
        <v>0</v>
      </c>
      <c r="G38" s="85">
        <f>SUMIFS(INDEX(Diabetes_Full[#All],,MATCH(G$8,Diabetes_Full[#Headers],0)),Data!$B$1:$B$519,$A38,Data!$GT$1:$GT$519,G$10)</f>
        <v>0</v>
      </c>
      <c r="H38" s="85">
        <f>SUMIFS(INDEX(Diabetes_Full[#All],,MATCH(H$8,Diabetes_Full[#Headers],0)),Data!$B$1:$B$519,$A38,Data!$GT$1:$GT$519,H$10)</f>
        <v>0</v>
      </c>
      <c r="I38" s="85">
        <f>SUMIFS(INDEX(Diabetes_Full[#All],,MATCH(I$8,Diabetes_Full[#Headers],0)),Data!$B$1:$B$519,$A38,Data!$GT$1:$GT$519,I$10)</f>
        <v>0</v>
      </c>
      <c r="J38" s="85">
        <f>SUMIFS(INDEX(Diabetes_Full[#All],,MATCH(J$8,Diabetes_Full[#Headers],0)),Data!$B$1:$B$519,$A38,Data!$GT$1:$GT$519,J$10)</f>
        <v>0</v>
      </c>
      <c r="K38" s="85">
        <f>SUMIFS(INDEX(Diabetes_Full[#All],,MATCH(K$8,Diabetes_Full[#Headers],0)),Data!$B$1:$B$519,$A38,Data!$GT$1:$GT$519,K$10)</f>
        <v>0</v>
      </c>
      <c r="L38" s="85">
        <f>SUMIFS(INDEX(Diabetes_Full[#All],,MATCH(L$8,Diabetes_Full[#Headers],0)),Data!$B$1:$B$519,$A38,Data!$GT$1:$GT$519,L$10)</f>
        <v>0</v>
      </c>
      <c r="M38" s="85">
        <f>SUMIFS(INDEX(Diabetes_Full[#All],,MATCH(M$8,Diabetes_Full[#Headers],0)),Data!$B$1:$B$519,$A38,Data!$GT$1:$GT$519,M$10)</f>
        <v>0</v>
      </c>
      <c r="N38" s="85">
        <f>SUMIFS(INDEX(Diabetes_Full[#All],,MATCH(N$8,Diabetes_Full[#Headers],0)),Data!$B$1:$B$519,$A38,Data!$GT$1:$GT$519,N$10)</f>
        <v>0</v>
      </c>
    </row>
    <row r="39" spans="1:14" x14ac:dyDescent="0.3">
      <c r="A39" s="104" t="s">
        <v>139</v>
      </c>
      <c r="B39" s="88" t="s">
        <v>315</v>
      </c>
      <c r="C39" s="85">
        <f>SUMIFS(INDEX(Diabetes_Full[#All],,MATCH(C$9,Diabetes_Full[#Headers],0)),Data!$B$1:$B$519,$A39,Data!$GT$1:$GT$519,C$10)</f>
        <v>146</v>
      </c>
      <c r="D39" s="85">
        <f>SUMIFS(INDEX(Diabetes_Full[#All],,MATCH(D$9,Diabetes_Full[#Headers],0)),Data!$B$1:$B$519,$A39,Data!$GT$1:$GT$519,D$10)</f>
        <v>139</v>
      </c>
      <c r="E39" s="85">
        <f>SUMIFS(INDEX(Diabetes_Full[#All],,MATCH(E$9,Diabetes_Full[#Headers],0)),Data!$B$1:$B$519,$A39,Data!$GT$1:$GT$519,E$10)</f>
        <v>0</v>
      </c>
      <c r="F39" s="85">
        <f>SUMIFS(INDEX(Diabetes_Full[#All],,MATCH(F$9,Diabetes_Full[#Headers],0)),Data!$B$1:$B$519,$A39,Data!$GT$1:$GT$519,F$10)</f>
        <v>0</v>
      </c>
      <c r="G39" s="85">
        <f>SUMIFS(INDEX(Diabetes_Full[#All],,MATCH(G$9,Diabetes_Full[#Headers],0)),Data!$B$1:$B$519,$A39,Data!$GT$1:$GT$519,G$10)</f>
        <v>0</v>
      </c>
      <c r="H39" s="85">
        <f>SUMIFS(INDEX(Diabetes_Full[#All],,MATCH(H$9,Diabetes_Full[#Headers],0)),Data!$B$1:$B$519,$A39,Data!$GT$1:$GT$519,H$10)</f>
        <v>0</v>
      </c>
      <c r="I39" s="85">
        <f>SUMIFS(INDEX(Diabetes_Full[#All],,MATCH(I$9,Diabetes_Full[#Headers],0)),Data!$B$1:$B$519,$A39,Data!$GT$1:$GT$519,I$10)</f>
        <v>0</v>
      </c>
      <c r="J39" s="85">
        <f>SUMIFS(INDEX(Diabetes_Full[#All],,MATCH(J$9,Diabetes_Full[#Headers],0)),Data!$B$1:$B$519,$A39,Data!$GT$1:$GT$519,J$10)</f>
        <v>0</v>
      </c>
      <c r="K39" s="85">
        <f>SUMIFS(INDEX(Diabetes_Full[#All],,MATCH(K$9,Diabetes_Full[#Headers],0)),Data!$B$1:$B$519,$A39,Data!$GT$1:$GT$519,K$10)</f>
        <v>0</v>
      </c>
      <c r="L39" s="85">
        <f>SUMIFS(INDEX(Diabetes_Full[#All],,MATCH(L$9,Diabetes_Full[#Headers],0)),Data!$B$1:$B$519,$A39,Data!$GT$1:$GT$519,L$10)</f>
        <v>0</v>
      </c>
      <c r="M39" s="85">
        <f>SUMIFS(INDEX(Diabetes_Full[#All],,MATCH(M$9,Diabetes_Full[#Headers],0)),Data!$B$1:$B$519,$A39,Data!$GT$1:$GT$519,M$10)</f>
        <v>0</v>
      </c>
      <c r="N39" s="85">
        <f>SUMIFS(INDEX(Diabetes_Full[#All],,MATCH(N$9,Diabetes_Full[#Headers],0)),Data!$B$1:$B$519,$A39,Data!$GT$1:$GT$519,N$10)</f>
        <v>0</v>
      </c>
    </row>
    <row r="40" spans="1:14" x14ac:dyDescent="0.3">
      <c r="A40" s="105" t="s">
        <v>139</v>
      </c>
      <c r="B40" s="89" t="s">
        <v>384</v>
      </c>
      <c r="C40" s="96">
        <f t="shared" ref="C40:N40" si="12">IF(C38,C39/C38,NA())</f>
        <v>8.3619702176403202E-2</v>
      </c>
      <c r="D40" s="96">
        <f t="shared" si="12"/>
        <v>7.9383209594517418E-2</v>
      </c>
      <c r="E40" s="96" t="e">
        <f t="shared" si="12"/>
        <v>#N/A</v>
      </c>
      <c r="F40" s="96" t="e">
        <f t="shared" si="12"/>
        <v>#N/A</v>
      </c>
      <c r="G40" s="96" t="e">
        <f t="shared" si="12"/>
        <v>#N/A</v>
      </c>
      <c r="H40" s="96" t="e">
        <f t="shared" si="12"/>
        <v>#N/A</v>
      </c>
      <c r="I40" s="96" t="e">
        <f t="shared" si="12"/>
        <v>#N/A</v>
      </c>
      <c r="J40" s="96" t="e">
        <f t="shared" si="12"/>
        <v>#N/A</v>
      </c>
      <c r="K40" s="96" t="e">
        <f t="shared" si="12"/>
        <v>#N/A</v>
      </c>
      <c r="L40" s="96" t="e">
        <f t="shared" si="12"/>
        <v>#N/A</v>
      </c>
      <c r="M40" s="96" t="e">
        <f t="shared" si="12"/>
        <v>#N/A</v>
      </c>
      <c r="N40" s="96" t="e">
        <f t="shared" si="12"/>
        <v>#N/A</v>
      </c>
    </row>
    <row r="41" spans="1:14" x14ac:dyDescent="0.3">
      <c r="A41" s="105" t="s">
        <v>168</v>
      </c>
      <c r="B41" s="88" t="s">
        <v>316</v>
      </c>
      <c r="C41" s="85">
        <f>SUMIFS(INDEX(Diabetes_Full[#All],,MATCH(C$8,Diabetes_Full[#Headers],0)),Data!$B$1:$B$519,$A41,Data!$GT$1:$GT$519,C$10)</f>
        <v>2835</v>
      </c>
      <c r="D41" s="85">
        <f>SUMIFS(INDEX(Diabetes_Full[#All],,MATCH(D$8,Diabetes_Full[#Headers],0)),Data!$B$1:$B$519,$A41,Data!$GT$1:$GT$519,D$10)</f>
        <v>2833</v>
      </c>
      <c r="E41" s="85">
        <f>SUMIFS(INDEX(Diabetes_Full[#All],,MATCH(E$8,Diabetes_Full[#Headers],0)),Data!$B$1:$B$519,$A41,Data!$GT$1:$GT$519,E$10)</f>
        <v>0</v>
      </c>
      <c r="F41" s="85">
        <f>SUMIFS(INDEX(Diabetes_Full[#All],,MATCH(F$8,Diabetes_Full[#Headers],0)),Data!$B$1:$B$519,$A41,Data!$GT$1:$GT$519,F$10)</f>
        <v>0</v>
      </c>
      <c r="G41" s="85">
        <f>SUMIFS(INDEX(Diabetes_Full[#All],,MATCH(G$8,Diabetes_Full[#Headers],0)),Data!$B$1:$B$519,$A41,Data!$GT$1:$GT$519,G$10)</f>
        <v>0</v>
      </c>
      <c r="H41" s="85">
        <f>SUMIFS(INDEX(Diabetes_Full[#All],,MATCH(H$8,Diabetes_Full[#Headers],0)),Data!$B$1:$B$519,$A41,Data!$GT$1:$GT$519,H$10)</f>
        <v>0</v>
      </c>
      <c r="I41" s="85">
        <f>SUMIFS(INDEX(Diabetes_Full[#All],,MATCH(I$8,Diabetes_Full[#Headers],0)),Data!$B$1:$B$519,$A41,Data!$GT$1:$GT$519,I$10)</f>
        <v>0</v>
      </c>
      <c r="J41" s="85">
        <f>SUMIFS(INDEX(Diabetes_Full[#All],,MATCH(J$8,Diabetes_Full[#Headers],0)),Data!$B$1:$B$519,$A41,Data!$GT$1:$GT$519,J$10)</f>
        <v>0</v>
      </c>
      <c r="K41" s="85">
        <f>SUMIFS(INDEX(Diabetes_Full[#All],,MATCH(K$8,Diabetes_Full[#Headers],0)),Data!$B$1:$B$519,$A41,Data!$GT$1:$GT$519,K$10)</f>
        <v>0</v>
      </c>
      <c r="L41" s="85">
        <f>SUMIFS(INDEX(Diabetes_Full[#All],,MATCH(L$8,Diabetes_Full[#Headers],0)),Data!$B$1:$B$519,$A41,Data!$GT$1:$GT$519,L$10)</f>
        <v>0</v>
      </c>
      <c r="M41" s="85">
        <f>SUMIFS(INDEX(Diabetes_Full[#All],,MATCH(M$8,Diabetes_Full[#Headers],0)),Data!$B$1:$B$519,$A41,Data!$GT$1:$GT$519,M$10)</f>
        <v>0</v>
      </c>
      <c r="N41" s="85">
        <f>SUMIFS(INDEX(Diabetes_Full[#All],,MATCH(N$8,Diabetes_Full[#Headers],0)),Data!$B$1:$B$519,$A41,Data!$GT$1:$GT$519,N$10)</f>
        <v>0</v>
      </c>
    </row>
    <row r="42" spans="1:14" x14ac:dyDescent="0.3">
      <c r="A42" s="104" t="s">
        <v>168</v>
      </c>
      <c r="B42" s="88" t="s">
        <v>315</v>
      </c>
      <c r="C42" s="85">
        <f>SUMIFS(INDEX(Diabetes_Full[#All],,MATCH(C$9,Diabetes_Full[#Headers],0)),Data!$B$1:$B$519,$A42,Data!$GT$1:$GT$519,C$10)</f>
        <v>214</v>
      </c>
      <c r="D42" s="85">
        <f>SUMIFS(INDEX(Diabetes_Full[#All],,MATCH(D$9,Diabetes_Full[#Headers],0)),Data!$B$1:$B$519,$A42,Data!$GT$1:$GT$519,D$10)</f>
        <v>213</v>
      </c>
      <c r="E42" s="85">
        <f>SUMIFS(INDEX(Diabetes_Full[#All],,MATCH(E$9,Diabetes_Full[#Headers],0)),Data!$B$1:$B$519,$A42,Data!$GT$1:$GT$519,E$10)</f>
        <v>0</v>
      </c>
      <c r="F42" s="85">
        <f>SUMIFS(INDEX(Diabetes_Full[#All],,MATCH(F$9,Diabetes_Full[#Headers],0)),Data!$B$1:$B$519,$A42,Data!$GT$1:$GT$519,F$10)</f>
        <v>0</v>
      </c>
      <c r="G42" s="85">
        <f>SUMIFS(INDEX(Diabetes_Full[#All],,MATCH(G$9,Diabetes_Full[#Headers],0)),Data!$B$1:$B$519,$A42,Data!$GT$1:$GT$519,G$10)</f>
        <v>0</v>
      </c>
      <c r="H42" s="85">
        <f>SUMIFS(INDEX(Diabetes_Full[#All],,MATCH(H$9,Diabetes_Full[#Headers],0)),Data!$B$1:$B$519,$A42,Data!$GT$1:$GT$519,H$10)</f>
        <v>0</v>
      </c>
      <c r="I42" s="85">
        <f>SUMIFS(INDEX(Diabetes_Full[#All],,MATCH(I$9,Diabetes_Full[#Headers],0)),Data!$B$1:$B$519,$A42,Data!$GT$1:$GT$519,I$10)</f>
        <v>0</v>
      </c>
      <c r="J42" s="85">
        <f>SUMIFS(INDEX(Diabetes_Full[#All],,MATCH(J$9,Diabetes_Full[#Headers],0)),Data!$B$1:$B$519,$A42,Data!$GT$1:$GT$519,J$10)</f>
        <v>0</v>
      </c>
      <c r="K42" s="85">
        <f>SUMIFS(INDEX(Diabetes_Full[#All],,MATCH(K$9,Diabetes_Full[#Headers],0)),Data!$B$1:$B$519,$A42,Data!$GT$1:$GT$519,K$10)</f>
        <v>0</v>
      </c>
      <c r="L42" s="85">
        <f>SUMIFS(INDEX(Diabetes_Full[#All],,MATCH(L$9,Diabetes_Full[#Headers],0)),Data!$B$1:$B$519,$A42,Data!$GT$1:$GT$519,L$10)</f>
        <v>0</v>
      </c>
      <c r="M42" s="85">
        <f>SUMIFS(INDEX(Diabetes_Full[#All],,MATCH(M$9,Diabetes_Full[#Headers],0)),Data!$B$1:$B$519,$A42,Data!$GT$1:$GT$519,M$10)</f>
        <v>0</v>
      </c>
      <c r="N42" s="85">
        <f>SUMIFS(INDEX(Diabetes_Full[#All],,MATCH(N$9,Diabetes_Full[#Headers],0)),Data!$B$1:$B$519,$A42,Data!$GT$1:$GT$519,N$10)</f>
        <v>0</v>
      </c>
    </row>
    <row r="43" spans="1:14" x14ac:dyDescent="0.3">
      <c r="A43" s="105" t="s">
        <v>168</v>
      </c>
      <c r="B43" s="89" t="s">
        <v>384</v>
      </c>
      <c r="C43" s="96">
        <f t="shared" ref="C43:N43" si="13">IF(C41,C42/C41,NA())</f>
        <v>7.548500881834215E-2</v>
      </c>
      <c r="D43" s="96">
        <f t="shared" si="13"/>
        <v>7.5185315919519949E-2</v>
      </c>
      <c r="E43" s="96" t="e">
        <f t="shared" si="13"/>
        <v>#N/A</v>
      </c>
      <c r="F43" s="96" t="e">
        <f t="shared" si="13"/>
        <v>#N/A</v>
      </c>
      <c r="G43" s="96" t="e">
        <f t="shared" si="13"/>
        <v>#N/A</v>
      </c>
      <c r="H43" s="96" t="e">
        <f t="shared" si="13"/>
        <v>#N/A</v>
      </c>
      <c r="I43" s="96" t="e">
        <f t="shared" si="13"/>
        <v>#N/A</v>
      </c>
      <c r="J43" s="96" t="e">
        <f t="shared" si="13"/>
        <v>#N/A</v>
      </c>
      <c r="K43" s="96" t="e">
        <f t="shared" si="13"/>
        <v>#N/A</v>
      </c>
      <c r="L43" s="96" t="e">
        <f t="shared" si="13"/>
        <v>#N/A</v>
      </c>
      <c r="M43" s="96" t="e">
        <f t="shared" si="13"/>
        <v>#N/A</v>
      </c>
      <c r="N43" s="96" t="e">
        <f t="shared" si="13"/>
        <v>#N/A</v>
      </c>
    </row>
    <row r="44" spans="1:14" x14ac:dyDescent="0.3">
      <c r="A44" s="104" t="s">
        <v>212</v>
      </c>
      <c r="B44" s="88" t="s">
        <v>316</v>
      </c>
      <c r="C44" s="85">
        <f>SUMIFS(INDEX(Diabetes_Full[#All],,MATCH(C$8,Diabetes_Full[#Headers],0)),Data!$B$1:$B$519,$A44,Data!$GT$1:$GT$519,C$10)</f>
        <v>1838</v>
      </c>
      <c r="D44" s="85">
        <f>SUMIFS(INDEX(Diabetes_Full[#All],,MATCH(D$8,Diabetes_Full[#Headers],0)),Data!$B$1:$B$519,$A44,Data!$GT$1:$GT$519,D$10)</f>
        <v>1851</v>
      </c>
      <c r="E44" s="85">
        <f>SUMIFS(INDEX(Diabetes_Full[#All],,MATCH(E$8,Diabetes_Full[#Headers],0)),Data!$B$1:$B$519,$A44,Data!$GT$1:$GT$519,E$10)</f>
        <v>0</v>
      </c>
      <c r="F44" s="85">
        <f>SUMIFS(INDEX(Diabetes_Full[#All],,MATCH(F$8,Diabetes_Full[#Headers],0)),Data!$B$1:$B$519,$A44,Data!$GT$1:$GT$519,F$10)</f>
        <v>0</v>
      </c>
      <c r="G44" s="85">
        <f>SUMIFS(INDEX(Diabetes_Full[#All],,MATCH(G$8,Diabetes_Full[#Headers],0)),Data!$B$1:$B$519,$A44,Data!$GT$1:$GT$519,G$10)</f>
        <v>0</v>
      </c>
      <c r="H44" s="85">
        <f>SUMIFS(INDEX(Diabetes_Full[#All],,MATCH(H$8,Diabetes_Full[#Headers],0)),Data!$B$1:$B$519,$A44,Data!$GT$1:$GT$519,H$10)</f>
        <v>0</v>
      </c>
      <c r="I44" s="85">
        <f>SUMIFS(INDEX(Diabetes_Full[#All],,MATCH(I$8,Diabetes_Full[#Headers],0)),Data!$B$1:$B$519,$A44,Data!$GT$1:$GT$519,I$10)</f>
        <v>0</v>
      </c>
      <c r="J44" s="85">
        <f>SUMIFS(INDEX(Diabetes_Full[#All],,MATCH(J$8,Diabetes_Full[#Headers],0)),Data!$B$1:$B$519,$A44,Data!$GT$1:$GT$519,J$10)</f>
        <v>0</v>
      </c>
      <c r="K44" s="85">
        <f>SUMIFS(INDEX(Diabetes_Full[#All],,MATCH(K$8,Diabetes_Full[#Headers],0)),Data!$B$1:$B$519,$A44,Data!$GT$1:$GT$519,K$10)</f>
        <v>0</v>
      </c>
      <c r="L44" s="85">
        <f>SUMIFS(INDEX(Diabetes_Full[#All],,MATCH(L$8,Diabetes_Full[#Headers],0)),Data!$B$1:$B$519,$A44,Data!$GT$1:$GT$519,L$10)</f>
        <v>0</v>
      </c>
      <c r="M44" s="85">
        <f>SUMIFS(INDEX(Diabetes_Full[#All],,MATCH(M$8,Diabetes_Full[#Headers],0)),Data!$B$1:$B$519,$A44,Data!$GT$1:$GT$519,M$10)</f>
        <v>0</v>
      </c>
      <c r="N44" s="85">
        <f>SUMIFS(INDEX(Diabetes_Full[#All],,MATCH(N$8,Diabetes_Full[#Headers],0)),Data!$B$1:$B$519,$A44,Data!$GT$1:$GT$519,N$10)</f>
        <v>0</v>
      </c>
    </row>
    <row r="45" spans="1:14" x14ac:dyDescent="0.3">
      <c r="A45" s="105" t="s">
        <v>212</v>
      </c>
      <c r="B45" s="88" t="s">
        <v>315</v>
      </c>
      <c r="C45" s="85">
        <f>SUMIFS(INDEX(Diabetes_Full[#All],,MATCH(C$9,Diabetes_Full[#Headers],0)),Data!$B$1:$B$519,$A45,Data!$GT$1:$GT$519,C$10)</f>
        <v>149</v>
      </c>
      <c r="D45" s="85">
        <f>SUMIFS(INDEX(Diabetes_Full[#All],,MATCH(D$9,Diabetes_Full[#Headers],0)),Data!$B$1:$B$519,$A45,Data!$GT$1:$GT$519,D$10)</f>
        <v>149</v>
      </c>
      <c r="E45" s="85">
        <f>SUMIFS(INDEX(Diabetes_Full[#All],,MATCH(E$9,Diabetes_Full[#Headers],0)),Data!$B$1:$B$519,$A45,Data!$GT$1:$GT$519,E$10)</f>
        <v>0</v>
      </c>
      <c r="F45" s="85">
        <f>SUMIFS(INDEX(Diabetes_Full[#All],,MATCH(F$9,Diabetes_Full[#Headers],0)),Data!$B$1:$B$519,$A45,Data!$GT$1:$GT$519,F$10)</f>
        <v>0</v>
      </c>
      <c r="G45" s="85">
        <f>SUMIFS(INDEX(Diabetes_Full[#All],,MATCH(G$9,Diabetes_Full[#Headers],0)),Data!$B$1:$B$519,$A45,Data!$GT$1:$GT$519,G$10)</f>
        <v>0</v>
      </c>
      <c r="H45" s="85">
        <f>SUMIFS(INDEX(Diabetes_Full[#All],,MATCH(H$9,Diabetes_Full[#Headers],0)),Data!$B$1:$B$519,$A45,Data!$GT$1:$GT$519,H$10)</f>
        <v>0</v>
      </c>
      <c r="I45" s="85">
        <f>SUMIFS(INDEX(Diabetes_Full[#All],,MATCH(I$9,Diabetes_Full[#Headers],0)),Data!$B$1:$B$519,$A45,Data!$GT$1:$GT$519,I$10)</f>
        <v>0</v>
      </c>
      <c r="J45" s="85">
        <f>SUMIFS(INDEX(Diabetes_Full[#All],,MATCH(J$9,Diabetes_Full[#Headers],0)),Data!$B$1:$B$519,$A45,Data!$GT$1:$GT$519,J$10)</f>
        <v>0</v>
      </c>
      <c r="K45" s="85">
        <f>SUMIFS(INDEX(Diabetes_Full[#All],,MATCH(K$9,Diabetes_Full[#Headers],0)),Data!$B$1:$B$519,$A45,Data!$GT$1:$GT$519,K$10)</f>
        <v>0</v>
      </c>
      <c r="L45" s="85">
        <f>SUMIFS(INDEX(Diabetes_Full[#All],,MATCH(L$9,Diabetes_Full[#Headers],0)),Data!$B$1:$B$519,$A45,Data!$GT$1:$GT$519,L$10)</f>
        <v>0</v>
      </c>
      <c r="M45" s="85">
        <f>SUMIFS(INDEX(Diabetes_Full[#All],,MATCH(M$9,Diabetes_Full[#Headers],0)),Data!$B$1:$B$519,$A45,Data!$GT$1:$GT$519,M$10)</f>
        <v>0</v>
      </c>
      <c r="N45" s="85">
        <f>SUMIFS(INDEX(Diabetes_Full[#All],,MATCH(N$9,Diabetes_Full[#Headers],0)),Data!$B$1:$B$519,$A45,Data!$GT$1:$GT$519,N$10)</f>
        <v>0</v>
      </c>
    </row>
    <row r="46" spans="1:14" x14ac:dyDescent="0.3">
      <c r="A46" s="104" t="s">
        <v>212</v>
      </c>
      <c r="B46" s="89" t="s">
        <v>384</v>
      </c>
      <c r="C46" s="96">
        <f t="shared" ref="C46:N46" si="14">IF(C44,C45/C44,NA())</f>
        <v>8.1066376496191514E-2</v>
      </c>
      <c r="D46" s="96">
        <f t="shared" si="14"/>
        <v>8.0497028633171264E-2</v>
      </c>
      <c r="E46" s="96" t="e">
        <f t="shared" si="14"/>
        <v>#N/A</v>
      </c>
      <c r="F46" s="96" t="e">
        <f t="shared" si="14"/>
        <v>#N/A</v>
      </c>
      <c r="G46" s="96" t="e">
        <f t="shared" si="14"/>
        <v>#N/A</v>
      </c>
      <c r="H46" s="96" t="e">
        <f t="shared" si="14"/>
        <v>#N/A</v>
      </c>
      <c r="I46" s="96" t="e">
        <f t="shared" si="14"/>
        <v>#N/A</v>
      </c>
      <c r="J46" s="96" t="e">
        <f t="shared" si="14"/>
        <v>#N/A</v>
      </c>
      <c r="K46" s="96" t="e">
        <f t="shared" si="14"/>
        <v>#N/A</v>
      </c>
      <c r="L46" s="96" t="e">
        <f t="shared" si="14"/>
        <v>#N/A</v>
      </c>
      <c r="M46" s="96" t="e">
        <f t="shared" si="14"/>
        <v>#N/A</v>
      </c>
      <c r="N46" s="96" t="e">
        <f t="shared" si="14"/>
        <v>#N/A</v>
      </c>
    </row>
    <row r="47" spans="1:14" x14ac:dyDescent="0.3">
      <c r="A47" s="105" t="s">
        <v>180</v>
      </c>
      <c r="B47" s="88" t="s">
        <v>316</v>
      </c>
      <c r="C47" s="85">
        <f>SUMIFS(INDEX(Diabetes_Full[#All],,MATCH(C$8,Diabetes_Full[#Headers],0)),Data!$B$1:$B$519,$A47,Data!$GT$1:$GT$519,C$10)</f>
        <v>2408</v>
      </c>
      <c r="D47" s="85">
        <f>SUMIFS(INDEX(Diabetes_Full[#All],,MATCH(D$8,Diabetes_Full[#Headers],0)),Data!$B$1:$B$519,$A47,Data!$GT$1:$GT$519,D$10)</f>
        <v>2415</v>
      </c>
      <c r="E47" s="85">
        <f>SUMIFS(INDEX(Diabetes_Full[#All],,MATCH(E$8,Diabetes_Full[#Headers],0)),Data!$B$1:$B$519,$A47,Data!$GT$1:$GT$519,E$10)</f>
        <v>0</v>
      </c>
      <c r="F47" s="85">
        <f>SUMIFS(INDEX(Diabetes_Full[#All],,MATCH(F$8,Diabetes_Full[#Headers],0)),Data!$B$1:$B$519,$A47,Data!$GT$1:$GT$519,F$10)</f>
        <v>0</v>
      </c>
      <c r="G47" s="85">
        <f>SUMIFS(INDEX(Diabetes_Full[#All],,MATCH(G$8,Diabetes_Full[#Headers],0)),Data!$B$1:$B$519,$A47,Data!$GT$1:$GT$519,G$10)</f>
        <v>0</v>
      </c>
      <c r="H47" s="85">
        <f>SUMIFS(INDEX(Diabetes_Full[#All],,MATCH(H$8,Diabetes_Full[#Headers],0)),Data!$B$1:$B$519,$A47,Data!$GT$1:$GT$519,H$10)</f>
        <v>0</v>
      </c>
      <c r="I47" s="85">
        <f>SUMIFS(INDEX(Diabetes_Full[#All],,MATCH(I$8,Diabetes_Full[#Headers],0)),Data!$B$1:$B$519,$A47,Data!$GT$1:$GT$519,I$10)</f>
        <v>0</v>
      </c>
      <c r="J47" s="85">
        <f>SUMIFS(INDEX(Diabetes_Full[#All],,MATCH(J$8,Diabetes_Full[#Headers],0)),Data!$B$1:$B$519,$A47,Data!$GT$1:$GT$519,J$10)</f>
        <v>0</v>
      </c>
      <c r="K47" s="85">
        <f>SUMIFS(INDEX(Diabetes_Full[#All],,MATCH(K$8,Diabetes_Full[#Headers],0)),Data!$B$1:$B$519,$A47,Data!$GT$1:$GT$519,K$10)</f>
        <v>0</v>
      </c>
      <c r="L47" s="85">
        <f>SUMIFS(INDEX(Diabetes_Full[#All],,MATCH(L$8,Diabetes_Full[#Headers],0)),Data!$B$1:$B$519,$A47,Data!$GT$1:$GT$519,L$10)</f>
        <v>0</v>
      </c>
      <c r="M47" s="85">
        <f>SUMIFS(INDEX(Diabetes_Full[#All],,MATCH(M$8,Diabetes_Full[#Headers],0)),Data!$B$1:$B$519,$A47,Data!$GT$1:$GT$519,M$10)</f>
        <v>0</v>
      </c>
      <c r="N47" s="85">
        <f>SUMIFS(INDEX(Diabetes_Full[#All],,MATCH(N$8,Diabetes_Full[#Headers],0)),Data!$B$1:$B$519,$A47,Data!$GT$1:$GT$519,N$10)</f>
        <v>0</v>
      </c>
    </row>
    <row r="48" spans="1:14" x14ac:dyDescent="0.3">
      <c r="A48" s="104" t="s">
        <v>180</v>
      </c>
      <c r="B48" s="88" t="s">
        <v>315</v>
      </c>
      <c r="C48" s="85">
        <f>SUMIFS(INDEX(Diabetes_Full[#All],,MATCH(C$9,Diabetes_Full[#Headers],0)),Data!$B$1:$B$519,$A48,Data!$GT$1:$GT$519,C$10)</f>
        <v>173</v>
      </c>
      <c r="D48" s="85">
        <f>SUMIFS(INDEX(Diabetes_Full[#All],,MATCH(D$9,Diabetes_Full[#Headers],0)),Data!$B$1:$B$519,$A48,Data!$GT$1:$GT$519,D$10)</f>
        <v>172</v>
      </c>
      <c r="E48" s="85">
        <f>SUMIFS(INDEX(Diabetes_Full[#All],,MATCH(E$9,Diabetes_Full[#Headers],0)),Data!$B$1:$B$519,$A48,Data!$GT$1:$GT$519,E$10)</f>
        <v>0</v>
      </c>
      <c r="F48" s="85">
        <f>SUMIFS(INDEX(Diabetes_Full[#All],,MATCH(F$9,Diabetes_Full[#Headers],0)),Data!$B$1:$B$519,$A48,Data!$GT$1:$GT$519,F$10)</f>
        <v>0</v>
      </c>
      <c r="G48" s="85">
        <f>SUMIFS(INDEX(Diabetes_Full[#All],,MATCH(G$9,Diabetes_Full[#Headers],0)),Data!$B$1:$B$519,$A48,Data!$GT$1:$GT$519,G$10)</f>
        <v>0</v>
      </c>
      <c r="H48" s="85">
        <f>SUMIFS(INDEX(Diabetes_Full[#All],,MATCH(H$9,Diabetes_Full[#Headers],0)),Data!$B$1:$B$519,$A48,Data!$GT$1:$GT$519,H$10)</f>
        <v>0</v>
      </c>
      <c r="I48" s="85">
        <f>SUMIFS(INDEX(Diabetes_Full[#All],,MATCH(I$9,Diabetes_Full[#Headers],0)),Data!$B$1:$B$519,$A48,Data!$GT$1:$GT$519,I$10)</f>
        <v>0</v>
      </c>
      <c r="J48" s="85">
        <f>SUMIFS(INDEX(Diabetes_Full[#All],,MATCH(J$9,Diabetes_Full[#Headers],0)),Data!$B$1:$B$519,$A48,Data!$GT$1:$GT$519,J$10)</f>
        <v>0</v>
      </c>
      <c r="K48" s="85">
        <f>SUMIFS(INDEX(Diabetes_Full[#All],,MATCH(K$9,Diabetes_Full[#Headers],0)),Data!$B$1:$B$519,$A48,Data!$GT$1:$GT$519,K$10)</f>
        <v>0</v>
      </c>
      <c r="L48" s="85">
        <f>SUMIFS(INDEX(Diabetes_Full[#All],,MATCH(L$9,Diabetes_Full[#Headers],0)),Data!$B$1:$B$519,$A48,Data!$GT$1:$GT$519,L$10)</f>
        <v>0</v>
      </c>
      <c r="M48" s="85">
        <f>SUMIFS(INDEX(Diabetes_Full[#All],,MATCH(M$9,Diabetes_Full[#Headers],0)),Data!$B$1:$B$519,$A48,Data!$GT$1:$GT$519,M$10)</f>
        <v>0</v>
      </c>
      <c r="N48" s="85">
        <f>SUMIFS(INDEX(Diabetes_Full[#All],,MATCH(N$9,Diabetes_Full[#Headers],0)),Data!$B$1:$B$519,$A48,Data!$GT$1:$GT$519,N$10)</f>
        <v>0</v>
      </c>
    </row>
    <row r="49" spans="1:14" x14ac:dyDescent="0.3">
      <c r="A49" s="105" t="s">
        <v>180</v>
      </c>
      <c r="B49" s="89" t="s">
        <v>384</v>
      </c>
      <c r="C49" s="96">
        <f t="shared" ref="C49:N49" si="15">IF(C47,C48/C47,NA())</f>
        <v>7.1843853820598005E-2</v>
      </c>
      <c r="D49" s="96">
        <f t="shared" si="15"/>
        <v>7.1221532091097314E-2</v>
      </c>
      <c r="E49" s="96" t="e">
        <f t="shared" si="15"/>
        <v>#N/A</v>
      </c>
      <c r="F49" s="96" t="e">
        <f t="shared" si="15"/>
        <v>#N/A</v>
      </c>
      <c r="G49" s="96" t="e">
        <f t="shared" si="15"/>
        <v>#N/A</v>
      </c>
      <c r="H49" s="96" t="e">
        <f t="shared" si="15"/>
        <v>#N/A</v>
      </c>
      <c r="I49" s="96" t="e">
        <f t="shared" si="15"/>
        <v>#N/A</v>
      </c>
      <c r="J49" s="96" t="e">
        <f t="shared" si="15"/>
        <v>#N/A</v>
      </c>
      <c r="K49" s="96" t="e">
        <f t="shared" si="15"/>
        <v>#N/A</v>
      </c>
      <c r="L49" s="96" t="e">
        <f t="shared" si="15"/>
        <v>#N/A</v>
      </c>
      <c r="M49" s="96" t="e">
        <f t="shared" si="15"/>
        <v>#N/A</v>
      </c>
      <c r="N49" s="96" t="e">
        <f t="shared" si="15"/>
        <v>#N/A</v>
      </c>
    </row>
    <row r="50" spans="1:14" x14ac:dyDescent="0.3">
      <c r="A50" s="105" t="s">
        <v>194</v>
      </c>
      <c r="B50" s="88" t="s">
        <v>316</v>
      </c>
      <c r="C50" s="85">
        <f>SUMIFS(INDEX(Diabetes_Full[#All],,MATCH(C$8,Diabetes_Full[#Headers],0)),Data!$B$1:$B$519,$A50,Data!$GT$1:$GT$519,C$10)</f>
        <v>2152</v>
      </c>
      <c r="D50" s="85">
        <f>SUMIFS(INDEX(Diabetes_Full[#All],,MATCH(D$8,Diabetes_Full[#Headers],0)),Data!$B$1:$B$519,$A50,Data!$GT$1:$GT$519,D$10)</f>
        <v>2175</v>
      </c>
      <c r="E50" s="85">
        <f>SUMIFS(INDEX(Diabetes_Full[#All],,MATCH(E$8,Diabetes_Full[#Headers],0)),Data!$B$1:$B$519,$A50,Data!$GT$1:$GT$519,E$10)</f>
        <v>0</v>
      </c>
      <c r="F50" s="85">
        <f>SUMIFS(INDEX(Diabetes_Full[#All],,MATCH(F$8,Diabetes_Full[#Headers],0)),Data!$B$1:$B$519,$A50,Data!$GT$1:$GT$519,F$10)</f>
        <v>0</v>
      </c>
      <c r="G50" s="85">
        <f>SUMIFS(INDEX(Diabetes_Full[#All],,MATCH(G$8,Diabetes_Full[#Headers],0)),Data!$B$1:$B$519,$A50,Data!$GT$1:$GT$519,G$10)</f>
        <v>0</v>
      </c>
      <c r="H50" s="85">
        <f>SUMIFS(INDEX(Diabetes_Full[#All],,MATCH(H$8,Diabetes_Full[#Headers],0)),Data!$B$1:$B$519,$A50,Data!$GT$1:$GT$519,H$10)</f>
        <v>0</v>
      </c>
      <c r="I50" s="85">
        <f>SUMIFS(INDEX(Diabetes_Full[#All],,MATCH(I$8,Diabetes_Full[#Headers],0)),Data!$B$1:$B$519,$A50,Data!$GT$1:$GT$519,I$10)</f>
        <v>0</v>
      </c>
      <c r="J50" s="85">
        <f>SUMIFS(INDEX(Diabetes_Full[#All],,MATCH(J$8,Diabetes_Full[#Headers],0)),Data!$B$1:$B$519,$A50,Data!$GT$1:$GT$519,J$10)</f>
        <v>0</v>
      </c>
      <c r="K50" s="85">
        <f>SUMIFS(INDEX(Diabetes_Full[#All],,MATCH(K$8,Diabetes_Full[#Headers],0)),Data!$B$1:$B$519,$A50,Data!$GT$1:$GT$519,K$10)</f>
        <v>0</v>
      </c>
      <c r="L50" s="85">
        <f>SUMIFS(INDEX(Diabetes_Full[#All],,MATCH(L$8,Diabetes_Full[#Headers],0)),Data!$B$1:$B$519,$A50,Data!$GT$1:$GT$519,L$10)</f>
        <v>0</v>
      </c>
      <c r="M50" s="85">
        <f>SUMIFS(INDEX(Diabetes_Full[#All],,MATCH(M$8,Diabetes_Full[#Headers],0)),Data!$B$1:$B$519,$A50,Data!$GT$1:$GT$519,M$10)</f>
        <v>0</v>
      </c>
      <c r="N50" s="85">
        <f>SUMIFS(INDEX(Diabetes_Full[#All],,MATCH(N$8,Diabetes_Full[#Headers],0)),Data!$B$1:$B$519,$A50,Data!$GT$1:$GT$519,N$10)</f>
        <v>0</v>
      </c>
    </row>
    <row r="51" spans="1:14" x14ac:dyDescent="0.3">
      <c r="A51" s="104" t="s">
        <v>194</v>
      </c>
      <c r="B51" s="88" t="s">
        <v>315</v>
      </c>
      <c r="C51" s="85">
        <f>SUMIFS(INDEX(Diabetes_Full[#All],,MATCH(C$9,Diabetes_Full[#Headers],0)),Data!$B$1:$B$519,$A51,Data!$GT$1:$GT$519,C$10)</f>
        <v>215</v>
      </c>
      <c r="D51" s="85">
        <f>SUMIFS(INDEX(Diabetes_Full[#All],,MATCH(D$9,Diabetes_Full[#Headers],0)),Data!$B$1:$B$519,$A51,Data!$GT$1:$GT$519,D$10)</f>
        <v>218</v>
      </c>
      <c r="E51" s="85">
        <f>SUMIFS(INDEX(Diabetes_Full[#All],,MATCH(E$9,Diabetes_Full[#Headers],0)),Data!$B$1:$B$519,$A51,Data!$GT$1:$GT$519,E$10)</f>
        <v>0</v>
      </c>
      <c r="F51" s="85">
        <f>SUMIFS(INDEX(Diabetes_Full[#All],,MATCH(F$9,Diabetes_Full[#Headers],0)),Data!$B$1:$B$519,$A51,Data!$GT$1:$GT$519,F$10)</f>
        <v>0</v>
      </c>
      <c r="G51" s="85">
        <f>SUMIFS(INDEX(Diabetes_Full[#All],,MATCH(G$9,Diabetes_Full[#Headers],0)),Data!$B$1:$B$519,$A51,Data!$GT$1:$GT$519,G$10)</f>
        <v>0</v>
      </c>
      <c r="H51" s="85">
        <f>SUMIFS(INDEX(Diabetes_Full[#All],,MATCH(H$9,Diabetes_Full[#Headers],0)),Data!$B$1:$B$519,$A51,Data!$GT$1:$GT$519,H$10)</f>
        <v>0</v>
      </c>
      <c r="I51" s="85">
        <f>SUMIFS(INDEX(Diabetes_Full[#All],,MATCH(I$9,Diabetes_Full[#Headers],0)),Data!$B$1:$B$519,$A51,Data!$GT$1:$GT$519,I$10)</f>
        <v>0</v>
      </c>
      <c r="J51" s="85">
        <f>SUMIFS(INDEX(Diabetes_Full[#All],,MATCH(J$9,Diabetes_Full[#Headers],0)),Data!$B$1:$B$519,$A51,Data!$GT$1:$GT$519,J$10)</f>
        <v>0</v>
      </c>
      <c r="K51" s="85">
        <f>SUMIFS(INDEX(Diabetes_Full[#All],,MATCH(K$9,Diabetes_Full[#Headers],0)),Data!$B$1:$B$519,$A51,Data!$GT$1:$GT$519,K$10)</f>
        <v>0</v>
      </c>
      <c r="L51" s="85">
        <f>SUMIFS(INDEX(Diabetes_Full[#All],,MATCH(L$9,Diabetes_Full[#Headers],0)),Data!$B$1:$B$519,$A51,Data!$GT$1:$GT$519,L$10)</f>
        <v>0</v>
      </c>
      <c r="M51" s="85">
        <f>SUMIFS(INDEX(Diabetes_Full[#All],,MATCH(M$9,Diabetes_Full[#Headers],0)),Data!$B$1:$B$519,$A51,Data!$GT$1:$GT$519,M$10)</f>
        <v>0</v>
      </c>
      <c r="N51" s="85">
        <f>SUMIFS(INDEX(Diabetes_Full[#All],,MATCH(N$9,Diabetes_Full[#Headers],0)),Data!$B$1:$B$519,$A51,Data!$GT$1:$GT$519,N$10)</f>
        <v>0</v>
      </c>
    </row>
    <row r="52" spans="1:14" x14ac:dyDescent="0.3">
      <c r="A52" s="105" t="s">
        <v>194</v>
      </c>
      <c r="B52" s="89" t="s">
        <v>384</v>
      </c>
      <c r="C52" s="96">
        <f t="shared" ref="C52:N52" si="16">IF(C50,C51/C50,NA())</f>
        <v>9.9907063197026025E-2</v>
      </c>
      <c r="D52" s="96">
        <f t="shared" si="16"/>
        <v>0.10022988505747127</v>
      </c>
      <c r="E52" s="96" t="e">
        <f t="shared" si="16"/>
        <v>#N/A</v>
      </c>
      <c r="F52" s="96" t="e">
        <f t="shared" si="16"/>
        <v>#N/A</v>
      </c>
      <c r="G52" s="96" t="e">
        <f t="shared" si="16"/>
        <v>#N/A</v>
      </c>
      <c r="H52" s="96" t="e">
        <f t="shared" si="16"/>
        <v>#N/A</v>
      </c>
      <c r="I52" s="96" t="e">
        <f t="shared" si="16"/>
        <v>#N/A</v>
      </c>
      <c r="J52" s="96" t="e">
        <f t="shared" si="16"/>
        <v>#N/A</v>
      </c>
      <c r="K52" s="96" t="e">
        <f t="shared" si="16"/>
        <v>#N/A</v>
      </c>
      <c r="L52" s="96" t="e">
        <f t="shared" si="16"/>
        <v>#N/A</v>
      </c>
      <c r="M52" s="96" t="e">
        <f t="shared" si="16"/>
        <v>#N/A</v>
      </c>
      <c r="N52" s="96" t="e">
        <f t="shared" si="16"/>
        <v>#N/A</v>
      </c>
    </row>
    <row r="53" spans="1:14" x14ac:dyDescent="0.3">
      <c r="A53" s="105" t="s">
        <v>233</v>
      </c>
      <c r="B53" s="88" t="s">
        <v>316</v>
      </c>
      <c r="C53" s="85">
        <f>SUMIFS(INDEX(Diabetes_Full[#All],,MATCH(C$8,Diabetes_Full[#Headers],0)),Data!$B$1:$B$519,$A53,Data!$GT$1:$GT$519,C$10)</f>
        <v>2929</v>
      </c>
      <c r="D53" s="85">
        <f>SUMIFS(INDEX(Diabetes_Full[#All],,MATCH(D$8,Diabetes_Full[#Headers],0)),Data!$B$1:$B$519,$A53,Data!$GT$1:$GT$519,D$10)</f>
        <v>2932</v>
      </c>
      <c r="E53" s="85">
        <f>SUMIFS(INDEX(Diabetes_Full[#All],,MATCH(E$8,Diabetes_Full[#Headers],0)),Data!$B$1:$B$519,$A53,Data!$GT$1:$GT$519,E$10)</f>
        <v>0</v>
      </c>
      <c r="F53" s="85">
        <f>SUMIFS(INDEX(Diabetes_Full[#All],,MATCH(F$8,Diabetes_Full[#Headers],0)),Data!$B$1:$B$519,$A53,Data!$GT$1:$GT$519,F$10)</f>
        <v>0</v>
      </c>
      <c r="G53" s="85">
        <f>SUMIFS(INDEX(Diabetes_Full[#All],,MATCH(G$8,Diabetes_Full[#Headers],0)),Data!$B$1:$B$519,$A53,Data!$GT$1:$GT$519,G$10)</f>
        <v>0</v>
      </c>
      <c r="H53" s="85">
        <f>SUMIFS(INDEX(Diabetes_Full[#All],,MATCH(H$8,Diabetes_Full[#Headers],0)),Data!$B$1:$B$519,$A53,Data!$GT$1:$GT$519,H$10)</f>
        <v>0</v>
      </c>
      <c r="I53" s="85">
        <f>SUMIFS(INDEX(Diabetes_Full[#All],,MATCH(I$8,Diabetes_Full[#Headers],0)),Data!$B$1:$B$519,$A53,Data!$GT$1:$GT$519,I$10)</f>
        <v>0</v>
      </c>
      <c r="J53" s="85">
        <f>SUMIFS(INDEX(Diabetes_Full[#All],,MATCH(J$8,Diabetes_Full[#Headers],0)),Data!$B$1:$B$519,$A53,Data!$GT$1:$GT$519,J$10)</f>
        <v>0</v>
      </c>
      <c r="K53" s="85">
        <f>SUMIFS(INDEX(Diabetes_Full[#All],,MATCH(K$8,Diabetes_Full[#Headers],0)),Data!$B$1:$B$519,$A53,Data!$GT$1:$GT$519,K$10)</f>
        <v>0</v>
      </c>
      <c r="L53" s="85">
        <f>SUMIFS(INDEX(Diabetes_Full[#All],,MATCH(L$8,Diabetes_Full[#Headers],0)),Data!$B$1:$B$519,$A53,Data!$GT$1:$GT$519,L$10)</f>
        <v>0</v>
      </c>
      <c r="M53" s="85">
        <f>SUMIFS(INDEX(Diabetes_Full[#All],,MATCH(M$8,Diabetes_Full[#Headers],0)),Data!$B$1:$B$519,$A53,Data!$GT$1:$GT$519,M$10)</f>
        <v>0</v>
      </c>
      <c r="N53" s="85">
        <f>SUMIFS(INDEX(Diabetes_Full[#All],,MATCH(N$8,Diabetes_Full[#Headers],0)),Data!$B$1:$B$519,$A53,Data!$GT$1:$GT$519,N$10)</f>
        <v>0</v>
      </c>
    </row>
    <row r="54" spans="1:14" x14ac:dyDescent="0.3">
      <c r="A54" s="104" t="s">
        <v>233</v>
      </c>
      <c r="B54" s="88" t="s">
        <v>315</v>
      </c>
      <c r="C54" s="85">
        <f>SUMIFS(INDEX(Diabetes_Full[#All],,MATCH(C$9,Diabetes_Full[#Headers],0)),Data!$B$1:$B$519,$A54,Data!$GT$1:$GT$519,C$10)</f>
        <v>315</v>
      </c>
      <c r="D54" s="85">
        <f>SUMIFS(INDEX(Diabetes_Full[#All],,MATCH(D$9,Diabetes_Full[#Headers],0)),Data!$B$1:$B$519,$A54,Data!$GT$1:$GT$519,D$10)</f>
        <v>311</v>
      </c>
      <c r="E54" s="85">
        <f>SUMIFS(INDEX(Diabetes_Full[#All],,MATCH(E$9,Diabetes_Full[#Headers],0)),Data!$B$1:$B$519,$A54,Data!$GT$1:$GT$519,E$10)</f>
        <v>0</v>
      </c>
      <c r="F54" s="85">
        <f>SUMIFS(INDEX(Diabetes_Full[#All],,MATCH(F$9,Diabetes_Full[#Headers],0)),Data!$B$1:$B$519,$A54,Data!$GT$1:$GT$519,F$10)</f>
        <v>0</v>
      </c>
      <c r="G54" s="85">
        <f>SUMIFS(INDEX(Diabetes_Full[#All],,MATCH(G$9,Diabetes_Full[#Headers],0)),Data!$B$1:$B$519,$A54,Data!$GT$1:$GT$519,G$10)</f>
        <v>0</v>
      </c>
      <c r="H54" s="85">
        <f>SUMIFS(INDEX(Diabetes_Full[#All],,MATCH(H$9,Diabetes_Full[#Headers],0)),Data!$B$1:$B$519,$A54,Data!$GT$1:$GT$519,H$10)</f>
        <v>0</v>
      </c>
      <c r="I54" s="85">
        <f>SUMIFS(INDEX(Diabetes_Full[#All],,MATCH(I$9,Diabetes_Full[#Headers],0)),Data!$B$1:$B$519,$A54,Data!$GT$1:$GT$519,I$10)</f>
        <v>0</v>
      </c>
      <c r="J54" s="85">
        <f>SUMIFS(INDEX(Diabetes_Full[#All],,MATCH(J$9,Diabetes_Full[#Headers],0)),Data!$B$1:$B$519,$A54,Data!$GT$1:$GT$519,J$10)</f>
        <v>0</v>
      </c>
      <c r="K54" s="85">
        <f>SUMIFS(INDEX(Diabetes_Full[#All],,MATCH(K$9,Diabetes_Full[#Headers],0)),Data!$B$1:$B$519,$A54,Data!$GT$1:$GT$519,K$10)</f>
        <v>0</v>
      </c>
      <c r="L54" s="85">
        <f>SUMIFS(INDEX(Diabetes_Full[#All],,MATCH(L$9,Diabetes_Full[#Headers],0)),Data!$B$1:$B$519,$A54,Data!$GT$1:$GT$519,L$10)</f>
        <v>0</v>
      </c>
      <c r="M54" s="85">
        <f>SUMIFS(INDEX(Diabetes_Full[#All],,MATCH(M$9,Diabetes_Full[#Headers],0)),Data!$B$1:$B$519,$A54,Data!$GT$1:$GT$519,M$10)</f>
        <v>0</v>
      </c>
      <c r="N54" s="85">
        <f>SUMIFS(INDEX(Diabetes_Full[#All],,MATCH(N$9,Diabetes_Full[#Headers],0)),Data!$B$1:$B$519,$A54,Data!$GT$1:$GT$519,N$10)</f>
        <v>0</v>
      </c>
    </row>
    <row r="55" spans="1:14" x14ac:dyDescent="0.3">
      <c r="A55" s="105" t="s">
        <v>233</v>
      </c>
      <c r="B55" s="89" t="s">
        <v>384</v>
      </c>
      <c r="C55" s="96">
        <f t="shared" ref="C55:N55" si="17">IF(C53,C54/C53,NA())</f>
        <v>0.10754523728234892</v>
      </c>
      <c r="D55" s="96">
        <f t="shared" si="17"/>
        <v>0.10607094133697136</v>
      </c>
      <c r="E55" s="96" t="e">
        <f t="shared" si="17"/>
        <v>#N/A</v>
      </c>
      <c r="F55" s="96" t="e">
        <f t="shared" si="17"/>
        <v>#N/A</v>
      </c>
      <c r="G55" s="96" t="e">
        <f t="shared" si="17"/>
        <v>#N/A</v>
      </c>
      <c r="H55" s="96" t="e">
        <f t="shared" si="17"/>
        <v>#N/A</v>
      </c>
      <c r="I55" s="96" t="e">
        <f t="shared" si="17"/>
        <v>#N/A</v>
      </c>
      <c r="J55" s="96" t="e">
        <f t="shared" si="17"/>
        <v>#N/A</v>
      </c>
      <c r="K55" s="96" t="e">
        <f t="shared" si="17"/>
        <v>#N/A</v>
      </c>
      <c r="L55" s="96" t="e">
        <f t="shared" si="17"/>
        <v>#N/A</v>
      </c>
      <c r="M55" s="96" t="e">
        <f t="shared" si="17"/>
        <v>#N/A</v>
      </c>
      <c r="N55" s="96" t="e">
        <f t="shared" si="17"/>
        <v>#N/A</v>
      </c>
    </row>
    <row r="56" spans="1:14" x14ac:dyDescent="0.3">
      <c r="A56" s="105" t="s">
        <v>236</v>
      </c>
      <c r="B56" s="88" t="s">
        <v>316</v>
      </c>
      <c r="C56" s="85">
        <f>SUMIFS(INDEX(Diabetes_Full[#All],,MATCH(C$8,Diabetes_Full[#Headers],0)),Data!$B$1:$B$519,$A56,Data!$GT$1:$GT$519,C$10)</f>
        <v>2706</v>
      </c>
      <c r="D56" s="85">
        <f>SUMIFS(INDEX(Diabetes_Full[#All],,MATCH(D$8,Diabetes_Full[#Headers],0)),Data!$B$1:$B$519,$A56,Data!$GT$1:$GT$519,D$10)</f>
        <v>2713</v>
      </c>
      <c r="E56" s="85">
        <f>SUMIFS(INDEX(Diabetes_Full[#All],,MATCH(E$8,Diabetes_Full[#Headers],0)),Data!$B$1:$B$519,$A56,Data!$GT$1:$GT$519,E$10)</f>
        <v>0</v>
      </c>
      <c r="F56" s="85">
        <f>SUMIFS(INDEX(Diabetes_Full[#All],,MATCH(F$8,Diabetes_Full[#Headers],0)),Data!$B$1:$B$519,$A56,Data!$GT$1:$GT$519,F$10)</f>
        <v>0</v>
      </c>
      <c r="G56" s="85">
        <f>SUMIFS(INDEX(Diabetes_Full[#All],,MATCH(G$8,Diabetes_Full[#Headers],0)),Data!$B$1:$B$519,$A56,Data!$GT$1:$GT$519,G$10)</f>
        <v>0</v>
      </c>
      <c r="H56" s="85">
        <f>SUMIFS(INDEX(Diabetes_Full[#All],,MATCH(H$8,Diabetes_Full[#Headers],0)),Data!$B$1:$B$519,$A56,Data!$GT$1:$GT$519,H$10)</f>
        <v>0</v>
      </c>
      <c r="I56" s="85">
        <f>SUMIFS(INDEX(Diabetes_Full[#All],,MATCH(I$8,Diabetes_Full[#Headers],0)),Data!$B$1:$B$519,$A56,Data!$GT$1:$GT$519,I$10)</f>
        <v>0</v>
      </c>
      <c r="J56" s="85">
        <f>SUMIFS(INDEX(Diabetes_Full[#All],,MATCH(J$8,Diabetes_Full[#Headers],0)),Data!$B$1:$B$519,$A56,Data!$GT$1:$GT$519,J$10)</f>
        <v>0</v>
      </c>
      <c r="K56" s="85">
        <f>SUMIFS(INDEX(Diabetes_Full[#All],,MATCH(K$8,Diabetes_Full[#Headers],0)),Data!$B$1:$B$519,$A56,Data!$GT$1:$GT$519,K$10)</f>
        <v>0</v>
      </c>
      <c r="L56" s="85">
        <f>SUMIFS(INDEX(Diabetes_Full[#All],,MATCH(L$8,Diabetes_Full[#Headers],0)),Data!$B$1:$B$519,$A56,Data!$GT$1:$GT$519,L$10)</f>
        <v>0</v>
      </c>
      <c r="M56" s="85">
        <f>SUMIFS(INDEX(Diabetes_Full[#All],,MATCH(M$8,Diabetes_Full[#Headers],0)),Data!$B$1:$B$519,$A56,Data!$GT$1:$GT$519,M$10)</f>
        <v>0</v>
      </c>
      <c r="N56" s="85">
        <f>SUMIFS(INDEX(Diabetes_Full[#All],,MATCH(N$8,Diabetes_Full[#Headers],0)),Data!$B$1:$B$519,$A56,Data!$GT$1:$GT$519,N$10)</f>
        <v>0</v>
      </c>
    </row>
    <row r="57" spans="1:14" x14ac:dyDescent="0.3">
      <c r="A57" s="104" t="s">
        <v>236</v>
      </c>
      <c r="B57" s="88" t="s">
        <v>315</v>
      </c>
      <c r="C57" s="85">
        <f>SUMIFS(INDEX(Diabetes_Full[#All],,MATCH(C$9,Diabetes_Full[#Headers],0)),Data!$B$1:$B$519,$A57,Data!$GT$1:$GT$519,C$10)</f>
        <v>241</v>
      </c>
      <c r="D57" s="85">
        <f>SUMIFS(INDEX(Diabetes_Full[#All],,MATCH(D$9,Diabetes_Full[#Headers],0)),Data!$B$1:$B$519,$A57,Data!$GT$1:$GT$519,D$10)</f>
        <v>239</v>
      </c>
      <c r="E57" s="85">
        <f>SUMIFS(INDEX(Diabetes_Full[#All],,MATCH(E$9,Diabetes_Full[#Headers],0)),Data!$B$1:$B$519,$A57,Data!$GT$1:$GT$519,E$10)</f>
        <v>0</v>
      </c>
      <c r="F57" s="85">
        <f>SUMIFS(INDEX(Diabetes_Full[#All],,MATCH(F$9,Diabetes_Full[#Headers],0)),Data!$B$1:$B$519,$A57,Data!$GT$1:$GT$519,F$10)</f>
        <v>0</v>
      </c>
      <c r="G57" s="85">
        <f>SUMIFS(INDEX(Diabetes_Full[#All],,MATCH(G$9,Diabetes_Full[#Headers],0)),Data!$B$1:$B$519,$A57,Data!$GT$1:$GT$519,G$10)</f>
        <v>0</v>
      </c>
      <c r="H57" s="85">
        <f>SUMIFS(INDEX(Diabetes_Full[#All],,MATCH(H$9,Diabetes_Full[#Headers],0)),Data!$B$1:$B$519,$A57,Data!$GT$1:$GT$519,H$10)</f>
        <v>0</v>
      </c>
      <c r="I57" s="85">
        <f>SUMIFS(INDEX(Diabetes_Full[#All],,MATCH(I$9,Diabetes_Full[#Headers],0)),Data!$B$1:$B$519,$A57,Data!$GT$1:$GT$519,I$10)</f>
        <v>0</v>
      </c>
      <c r="J57" s="85">
        <f>SUMIFS(INDEX(Diabetes_Full[#All],,MATCH(J$9,Diabetes_Full[#Headers],0)),Data!$B$1:$B$519,$A57,Data!$GT$1:$GT$519,J$10)</f>
        <v>0</v>
      </c>
      <c r="K57" s="85">
        <f>SUMIFS(INDEX(Diabetes_Full[#All],,MATCH(K$9,Diabetes_Full[#Headers],0)),Data!$B$1:$B$519,$A57,Data!$GT$1:$GT$519,K$10)</f>
        <v>0</v>
      </c>
      <c r="L57" s="85">
        <f>SUMIFS(INDEX(Diabetes_Full[#All],,MATCH(L$9,Diabetes_Full[#Headers],0)),Data!$B$1:$B$519,$A57,Data!$GT$1:$GT$519,L$10)</f>
        <v>0</v>
      </c>
      <c r="M57" s="85">
        <f>SUMIFS(INDEX(Diabetes_Full[#All],,MATCH(M$9,Diabetes_Full[#Headers],0)),Data!$B$1:$B$519,$A57,Data!$GT$1:$GT$519,M$10)</f>
        <v>0</v>
      </c>
      <c r="N57" s="85">
        <f>SUMIFS(INDEX(Diabetes_Full[#All],,MATCH(N$9,Diabetes_Full[#Headers],0)),Data!$B$1:$B$519,$A57,Data!$GT$1:$GT$519,N$10)</f>
        <v>0</v>
      </c>
    </row>
    <row r="58" spans="1:14" x14ac:dyDescent="0.3">
      <c r="A58" s="105" t="s">
        <v>236</v>
      </c>
      <c r="B58" s="89" t="s">
        <v>384</v>
      </c>
      <c r="C58" s="96">
        <f t="shared" ref="C58:N58" si="18">IF(C56,C57/C56,NA())</f>
        <v>8.9061345158906138E-2</v>
      </c>
      <c r="D58" s="96">
        <f t="shared" si="18"/>
        <v>8.8094360486546258E-2</v>
      </c>
      <c r="E58" s="96" t="e">
        <f t="shared" si="18"/>
        <v>#N/A</v>
      </c>
      <c r="F58" s="96" t="e">
        <f t="shared" si="18"/>
        <v>#N/A</v>
      </c>
      <c r="G58" s="96" t="e">
        <f t="shared" si="18"/>
        <v>#N/A</v>
      </c>
      <c r="H58" s="96" t="e">
        <f t="shared" si="18"/>
        <v>#N/A</v>
      </c>
      <c r="I58" s="96" t="e">
        <f t="shared" si="18"/>
        <v>#N/A</v>
      </c>
      <c r="J58" s="96" t="e">
        <f t="shared" si="18"/>
        <v>#N/A</v>
      </c>
      <c r="K58" s="96" t="e">
        <f t="shared" si="18"/>
        <v>#N/A</v>
      </c>
      <c r="L58" s="96" t="e">
        <f t="shared" si="18"/>
        <v>#N/A</v>
      </c>
      <c r="M58" s="96" t="e">
        <f t="shared" si="18"/>
        <v>#N/A</v>
      </c>
      <c r="N58" s="96" t="e">
        <f t="shared" si="18"/>
        <v>#N/A</v>
      </c>
    </row>
    <row r="59" spans="1:14" x14ac:dyDescent="0.3">
      <c r="A59" s="104" t="s">
        <v>237</v>
      </c>
      <c r="B59" s="88" t="s">
        <v>316</v>
      </c>
      <c r="C59" s="85">
        <f>SUMIFS(INDEX(Diabetes_Full[#All],,MATCH(C$8,Diabetes_Full[#Headers],0)),Data!$B$1:$B$519,$A59,Data!$GT$1:$GT$519,C$10)</f>
        <v>5327</v>
      </c>
      <c r="D59" s="85">
        <f>SUMIFS(INDEX(Diabetes_Full[#All],,MATCH(D$8,Diabetes_Full[#Headers],0)),Data!$B$1:$B$519,$A59,Data!$GT$1:$GT$519,D$10)</f>
        <v>5343</v>
      </c>
      <c r="E59" s="85">
        <f>SUMIFS(INDEX(Diabetes_Full[#All],,MATCH(E$8,Diabetes_Full[#Headers],0)),Data!$B$1:$B$519,$A59,Data!$GT$1:$GT$519,E$10)</f>
        <v>0</v>
      </c>
      <c r="F59" s="85">
        <f>SUMIFS(INDEX(Diabetes_Full[#All],,MATCH(F$8,Diabetes_Full[#Headers],0)),Data!$B$1:$B$519,$A59,Data!$GT$1:$GT$519,F$10)</f>
        <v>0</v>
      </c>
      <c r="G59" s="85">
        <f>SUMIFS(INDEX(Diabetes_Full[#All],,MATCH(G$8,Diabetes_Full[#Headers],0)),Data!$B$1:$B$519,$A59,Data!$GT$1:$GT$519,G$10)</f>
        <v>0</v>
      </c>
      <c r="H59" s="85">
        <f>SUMIFS(INDEX(Diabetes_Full[#All],,MATCH(H$8,Diabetes_Full[#Headers],0)),Data!$B$1:$B$519,$A59,Data!$GT$1:$GT$519,H$10)</f>
        <v>0</v>
      </c>
      <c r="I59" s="85">
        <f>SUMIFS(INDEX(Diabetes_Full[#All],,MATCH(I$8,Diabetes_Full[#Headers],0)),Data!$B$1:$B$519,$A59,Data!$GT$1:$GT$519,I$10)</f>
        <v>0</v>
      </c>
      <c r="J59" s="85">
        <f>SUMIFS(INDEX(Diabetes_Full[#All],,MATCH(J$8,Diabetes_Full[#Headers],0)),Data!$B$1:$B$519,$A59,Data!$GT$1:$GT$519,J$10)</f>
        <v>0</v>
      </c>
      <c r="K59" s="85">
        <f>SUMIFS(INDEX(Diabetes_Full[#All],,MATCH(K$8,Diabetes_Full[#Headers],0)),Data!$B$1:$B$519,$A59,Data!$GT$1:$GT$519,K$10)</f>
        <v>0</v>
      </c>
      <c r="L59" s="85">
        <f>SUMIFS(INDEX(Diabetes_Full[#All],,MATCH(L$8,Diabetes_Full[#Headers],0)),Data!$B$1:$B$519,$A59,Data!$GT$1:$GT$519,L$10)</f>
        <v>0</v>
      </c>
      <c r="M59" s="85">
        <f>SUMIFS(INDEX(Diabetes_Full[#All],,MATCH(M$8,Diabetes_Full[#Headers],0)),Data!$B$1:$B$519,$A59,Data!$GT$1:$GT$519,M$10)</f>
        <v>0</v>
      </c>
      <c r="N59" s="85">
        <f>SUMIFS(INDEX(Diabetes_Full[#All],,MATCH(N$8,Diabetes_Full[#Headers],0)),Data!$B$1:$B$519,$A59,Data!$GT$1:$GT$519,N$10)</f>
        <v>0</v>
      </c>
    </row>
    <row r="60" spans="1:14" x14ac:dyDescent="0.3">
      <c r="A60" s="105" t="s">
        <v>237</v>
      </c>
      <c r="B60" s="88" t="s">
        <v>315</v>
      </c>
      <c r="C60" s="85">
        <f>SUMIFS(INDEX(Diabetes_Full[#All],,MATCH(C$9,Diabetes_Full[#Headers],0)),Data!$B$1:$B$519,$A60,Data!$GT$1:$GT$519,C$10)</f>
        <v>491</v>
      </c>
      <c r="D60" s="85">
        <f>SUMIFS(INDEX(Diabetes_Full[#All],,MATCH(D$9,Diabetes_Full[#Headers],0)),Data!$B$1:$B$519,$A60,Data!$GT$1:$GT$519,D$10)</f>
        <v>490</v>
      </c>
      <c r="E60" s="85">
        <f>SUMIFS(INDEX(Diabetes_Full[#All],,MATCH(E$9,Diabetes_Full[#Headers],0)),Data!$B$1:$B$519,$A60,Data!$GT$1:$GT$519,E$10)</f>
        <v>0</v>
      </c>
      <c r="F60" s="85">
        <f>SUMIFS(INDEX(Diabetes_Full[#All],,MATCH(F$9,Diabetes_Full[#Headers],0)),Data!$B$1:$B$519,$A60,Data!$GT$1:$GT$519,F$10)</f>
        <v>0</v>
      </c>
      <c r="G60" s="85">
        <f>SUMIFS(INDEX(Diabetes_Full[#All],,MATCH(G$9,Diabetes_Full[#Headers],0)),Data!$B$1:$B$519,$A60,Data!$GT$1:$GT$519,G$10)</f>
        <v>0</v>
      </c>
      <c r="H60" s="85">
        <f>SUMIFS(INDEX(Diabetes_Full[#All],,MATCH(H$9,Diabetes_Full[#Headers],0)),Data!$B$1:$B$519,$A60,Data!$GT$1:$GT$519,H$10)</f>
        <v>0</v>
      </c>
      <c r="I60" s="85">
        <f>SUMIFS(INDEX(Diabetes_Full[#All],,MATCH(I$9,Diabetes_Full[#Headers],0)),Data!$B$1:$B$519,$A60,Data!$GT$1:$GT$519,I$10)</f>
        <v>0</v>
      </c>
      <c r="J60" s="85">
        <f>SUMIFS(INDEX(Diabetes_Full[#All],,MATCH(J$9,Diabetes_Full[#Headers],0)),Data!$B$1:$B$519,$A60,Data!$GT$1:$GT$519,J$10)</f>
        <v>0</v>
      </c>
      <c r="K60" s="85">
        <f>SUMIFS(INDEX(Diabetes_Full[#All],,MATCH(K$9,Diabetes_Full[#Headers],0)),Data!$B$1:$B$519,$A60,Data!$GT$1:$GT$519,K$10)</f>
        <v>0</v>
      </c>
      <c r="L60" s="85">
        <f>SUMIFS(INDEX(Diabetes_Full[#All],,MATCH(L$9,Diabetes_Full[#Headers],0)),Data!$B$1:$B$519,$A60,Data!$GT$1:$GT$519,L$10)</f>
        <v>0</v>
      </c>
      <c r="M60" s="85">
        <f>SUMIFS(INDEX(Diabetes_Full[#All],,MATCH(M$9,Diabetes_Full[#Headers],0)),Data!$B$1:$B$519,$A60,Data!$GT$1:$GT$519,M$10)</f>
        <v>0</v>
      </c>
      <c r="N60" s="85">
        <f>SUMIFS(INDEX(Diabetes_Full[#All],,MATCH(N$9,Diabetes_Full[#Headers],0)),Data!$B$1:$B$519,$A60,Data!$GT$1:$GT$519,N$10)</f>
        <v>0</v>
      </c>
    </row>
    <row r="61" spans="1:14" x14ac:dyDescent="0.3">
      <c r="A61" s="104" t="s">
        <v>237</v>
      </c>
      <c r="B61" s="89" t="s">
        <v>384</v>
      </c>
      <c r="C61" s="96">
        <f t="shared" ref="C61:N61" si="19">IF(C59,C60/C59,NA())</f>
        <v>9.2171954195607281E-2</v>
      </c>
      <c r="D61" s="96">
        <f t="shared" si="19"/>
        <v>9.1708777840164707E-2</v>
      </c>
      <c r="E61" s="96" t="e">
        <f t="shared" si="19"/>
        <v>#N/A</v>
      </c>
      <c r="F61" s="96" t="e">
        <f t="shared" si="19"/>
        <v>#N/A</v>
      </c>
      <c r="G61" s="96" t="e">
        <f t="shared" si="19"/>
        <v>#N/A</v>
      </c>
      <c r="H61" s="96" t="e">
        <f t="shared" si="19"/>
        <v>#N/A</v>
      </c>
      <c r="I61" s="96" t="e">
        <f t="shared" si="19"/>
        <v>#N/A</v>
      </c>
      <c r="J61" s="96" t="e">
        <f t="shared" si="19"/>
        <v>#N/A</v>
      </c>
      <c r="K61" s="96" t="e">
        <f t="shared" si="19"/>
        <v>#N/A</v>
      </c>
      <c r="L61" s="96" t="e">
        <f t="shared" si="19"/>
        <v>#N/A</v>
      </c>
      <c r="M61" s="96" t="e">
        <f t="shared" si="19"/>
        <v>#N/A</v>
      </c>
      <c r="N61" s="96" t="e">
        <f t="shared" si="19"/>
        <v>#N/A</v>
      </c>
    </row>
    <row r="62" spans="1:14" x14ac:dyDescent="0.3">
      <c r="A62" s="104" t="s">
        <v>239</v>
      </c>
      <c r="B62" s="88" t="s">
        <v>316</v>
      </c>
      <c r="C62" s="85">
        <f>SUMIFS(INDEX(Diabetes_Full[#All],,MATCH(C$8,Diabetes_Full[#Headers],0)),Data!$B$1:$B$519,$A62,Data!$GT$1:$GT$519,C$10)</f>
        <v>6696</v>
      </c>
      <c r="D62" s="85">
        <f>SUMIFS(INDEX(Diabetes_Full[#All],,MATCH(D$8,Diabetes_Full[#Headers],0)),Data!$B$1:$B$519,$A62,Data!$GT$1:$GT$519,D$10)</f>
        <v>6722</v>
      </c>
      <c r="E62" s="85">
        <f>SUMIFS(INDEX(Diabetes_Full[#All],,MATCH(E$8,Diabetes_Full[#Headers],0)),Data!$B$1:$B$519,$A62,Data!$GT$1:$GT$519,E$10)</f>
        <v>0</v>
      </c>
      <c r="F62" s="85">
        <f>SUMIFS(INDEX(Diabetes_Full[#All],,MATCH(F$8,Diabetes_Full[#Headers],0)),Data!$B$1:$B$519,$A62,Data!$GT$1:$GT$519,F$10)</f>
        <v>0</v>
      </c>
      <c r="G62" s="85">
        <f>SUMIFS(INDEX(Diabetes_Full[#All],,MATCH(G$8,Diabetes_Full[#Headers],0)),Data!$B$1:$B$519,$A62,Data!$GT$1:$GT$519,G$10)</f>
        <v>0</v>
      </c>
      <c r="H62" s="85">
        <f>SUMIFS(INDEX(Diabetes_Full[#All],,MATCH(H$8,Diabetes_Full[#Headers],0)),Data!$B$1:$B$519,$A62,Data!$GT$1:$GT$519,H$10)</f>
        <v>0</v>
      </c>
      <c r="I62" s="85">
        <f>SUMIFS(INDEX(Diabetes_Full[#All],,MATCH(I$8,Diabetes_Full[#Headers],0)),Data!$B$1:$B$519,$A62,Data!$GT$1:$GT$519,I$10)</f>
        <v>0</v>
      </c>
      <c r="J62" s="85">
        <f>SUMIFS(INDEX(Diabetes_Full[#All],,MATCH(J$8,Diabetes_Full[#Headers],0)),Data!$B$1:$B$519,$A62,Data!$GT$1:$GT$519,J$10)</f>
        <v>0</v>
      </c>
      <c r="K62" s="85">
        <f>SUMIFS(INDEX(Diabetes_Full[#All],,MATCH(K$8,Diabetes_Full[#Headers],0)),Data!$B$1:$B$519,$A62,Data!$GT$1:$GT$519,K$10)</f>
        <v>0</v>
      </c>
      <c r="L62" s="85">
        <f>SUMIFS(INDEX(Diabetes_Full[#All],,MATCH(L$8,Diabetes_Full[#Headers],0)),Data!$B$1:$B$519,$A62,Data!$GT$1:$GT$519,L$10)</f>
        <v>0</v>
      </c>
      <c r="M62" s="85">
        <f>SUMIFS(INDEX(Diabetes_Full[#All],,MATCH(M$8,Diabetes_Full[#Headers],0)),Data!$B$1:$B$519,$A62,Data!$GT$1:$GT$519,M$10)</f>
        <v>0</v>
      </c>
      <c r="N62" s="85">
        <f>SUMIFS(INDEX(Diabetes_Full[#All],,MATCH(N$8,Diabetes_Full[#Headers],0)),Data!$B$1:$B$519,$A62,Data!$GT$1:$GT$519,N$10)</f>
        <v>0</v>
      </c>
    </row>
    <row r="63" spans="1:14" x14ac:dyDescent="0.3">
      <c r="A63" s="105" t="s">
        <v>239</v>
      </c>
      <c r="B63" s="88" t="s">
        <v>315</v>
      </c>
      <c r="C63" s="85">
        <f>SUMIFS(INDEX(Diabetes_Full[#All],,MATCH(C$9,Diabetes_Full[#Headers],0)),Data!$B$1:$B$519,$A63,Data!$GT$1:$GT$519,C$10)</f>
        <v>542</v>
      </c>
      <c r="D63" s="85">
        <f>SUMIFS(INDEX(Diabetes_Full[#All],,MATCH(D$9,Diabetes_Full[#Headers],0)),Data!$B$1:$B$519,$A63,Data!$GT$1:$GT$519,D$10)</f>
        <v>549</v>
      </c>
      <c r="E63" s="85">
        <f>SUMIFS(INDEX(Diabetes_Full[#All],,MATCH(E$9,Diabetes_Full[#Headers],0)),Data!$B$1:$B$519,$A63,Data!$GT$1:$GT$519,E$10)</f>
        <v>0</v>
      </c>
      <c r="F63" s="85">
        <f>SUMIFS(INDEX(Diabetes_Full[#All],,MATCH(F$9,Diabetes_Full[#Headers],0)),Data!$B$1:$B$519,$A63,Data!$GT$1:$GT$519,F$10)</f>
        <v>0</v>
      </c>
      <c r="G63" s="85">
        <f>SUMIFS(INDEX(Diabetes_Full[#All],,MATCH(G$9,Diabetes_Full[#Headers],0)),Data!$B$1:$B$519,$A63,Data!$GT$1:$GT$519,G$10)</f>
        <v>0</v>
      </c>
      <c r="H63" s="85">
        <f>SUMIFS(INDEX(Diabetes_Full[#All],,MATCH(H$9,Diabetes_Full[#Headers],0)),Data!$B$1:$B$519,$A63,Data!$GT$1:$GT$519,H$10)</f>
        <v>0</v>
      </c>
      <c r="I63" s="85">
        <f>SUMIFS(INDEX(Diabetes_Full[#All],,MATCH(I$9,Diabetes_Full[#Headers],0)),Data!$B$1:$B$519,$A63,Data!$GT$1:$GT$519,I$10)</f>
        <v>0</v>
      </c>
      <c r="J63" s="85">
        <f>SUMIFS(INDEX(Diabetes_Full[#All],,MATCH(J$9,Diabetes_Full[#Headers],0)),Data!$B$1:$B$519,$A63,Data!$GT$1:$GT$519,J$10)</f>
        <v>0</v>
      </c>
      <c r="K63" s="85">
        <f>SUMIFS(INDEX(Diabetes_Full[#All],,MATCH(K$9,Diabetes_Full[#Headers],0)),Data!$B$1:$B$519,$A63,Data!$GT$1:$GT$519,K$10)</f>
        <v>0</v>
      </c>
      <c r="L63" s="85">
        <f>SUMIFS(INDEX(Diabetes_Full[#All],,MATCH(L$9,Diabetes_Full[#Headers],0)),Data!$B$1:$B$519,$A63,Data!$GT$1:$GT$519,L$10)</f>
        <v>0</v>
      </c>
      <c r="M63" s="85">
        <f>SUMIFS(INDEX(Diabetes_Full[#All],,MATCH(M$9,Diabetes_Full[#Headers],0)),Data!$B$1:$B$519,$A63,Data!$GT$1:$GT$519,M$10)</f>
        <v>0</v>
      </c>
      <c r="N63" s="85">
        <f>SUMIFS(INDEX(Diabetes_Full[#All],,MATCH(N$9,Diabetes_Full[#Headers],0)),Data!$B$1:$B$519,$A63,Data!$GT$1:$GT$519,N$10)</f>
        <v>0</v>
      </c>
    </row>
    <row r="64" spans="1:14" x14ac:dyDescent="0.3">
      <c r="A64" s="104" t="s">
        <v>239</v>
      </c>
      <c r="B64" s="89" t="s">
        <v>384</v>
      </c>
      <c r="C64" s="96">
        <f t="shared" ref="C64:N64" si="20">IF(C62,C63/C62,NA())</f>
        <v>8.0943847072879327E-2</v>
      </c>
      <c r="D64" s="96">
        <f t="shared" si="20"/>
        <v>8.1672121392442731E-2</v>
      </c>
      <c r="E64" s="96" t="e">
        <f t="shared" si="20"/>
        <v>#N/A</v>
      </c>
      <c r="F64" s="96" t="e">
        <f t="shared" si="20"/>
        <v>#N/A</v>
      </c>
      <c r="G64" s="96" t="e">
        <f t="shared" si="20"/>
        <v>#N/A</v>
      </c>
      <c r="H64" s="96" t="e">
        <f t="shared" si="20"/>
        <v>#N/A</v>
      </c>
      <c r="I64" s="96" t="e">
        <f t="shared" si="20"/>
        <v>#N/A</v>
      </c>
      <c r="J64" s="96" t="e">
        <f t="shared" si="20"/>
        <v>#N/A</v>
      </c>
      <c r="K64" s="96" t="e">
        <f t="shared" si="20"/>
        <v>#N/A</v>
      </c>
      <c r="L64" s="96" t="e">
        <f t="shared" si="20"/>
        <v>#N/A</v>
      </c>
      <c r="M64" s="96" t="e">
        <f t="shared" si="20"/>
        <v>#N/A</v>
      </c>
      <c r="N64" s="96" t="e">
        <f t="shared" si="20"/>
        <v>#N/A</v>
      </c>
    </row>
    <row r="65" spans="1:14" x14ac:dyDescent="0.3">
      <c r="A65" s="104" t="s">
        <v>225</v>
      </c>
      <c r="B65" s="88" t="s">
        <v>316</v>
      </c>
      <c r="C65" s="85">
        <f>SUMIFS(INDEX(Diabetes_Full[#All],,MATCH(C$8,Diabetes_Full[#Headers],0)),Data!$B$1:$B$519,$A65,Data!$GT$1:$GT$519,C$10)</f>
        <v>3026</v>
      </c>
      <c r="D65" s="85">
        <f>SUMIFS(INDEX(Diabetes_Full[#All],,MATCH(D$8,Diabetes_Full[#Headers],0)),Data!$B$1:$B$519,$A65,Data!$GT$1:$GT$519,D$10)</f>
        <v>3046</v>
      </c>
      <c r="E65" s="85">
        <f>SUMIFS(INDEX(Diabetes_Full[#All],,MATCH(E$8,Diabetes_Full[#Headers],0)),Data!$B$1:$B$519,$A65,Data!$GT$1:$GT$519,E$10)</f>
        <v>0</v>
      </c>
      <c r="F65" s="85">
        <f>SUMIFS(INDEX(Diabetes_Full[#All],,MATCH(F$8,Diabetes_Full[#Headers],0)),Data!$B$1:$B$519,$A65,Data!$GT$1:$GT$519,F$10)</f>
        <v>0</v>
      </c>
      <c r="G65" s="85">
        <f>SUMIFS(INDEX(Diabetes_Full[#All],,MATCH(G$8,Diabetes_Full[#Headers],0)),Data!$B$1:$B$519,$A65,Data!$GT$1:$GT$519,G$10)</f>
        <v>0</v>
      </c>
      <c r="H65" s="85">
        <f>SUMIFS(INDEX(Diabetes_Full[#All],,MATCH(H$8,Diabetes_Full[#Headers],0)),Data!$B$1:$B$519,$A65,Data!$GT$1:$GT$519,H$10)</f>
        <v>0</v>
      </c>
      <c r="I65" s="85">
        <f>SUMIFS(INDEX(Diabetes_Full[#All],,MATCH(I$8,Diabetes_Full[#Headers],0)),Data!$B$1:$B$519,$A65,Data!$GT$1:$GT$519,I$10)</f>
        <v>0</v>
      </c>
      <c r="J65" s="85">
        <f>SUMIFS(INDEX(Diabetes_Full[#All],,MATCH(J$8,Diabetes_Full[#Headers],0)),Data!$B$1:$B$519,$A65,Data!$GT$1:$GT$519,J$10)</f>
        <v>0</v>
      </c>
      <c r="K65" s="85">
        <f>SUMIFS(INDEX(Diabetes_Full[#All],,MATCH(K$8,Diabetes_Full[#Headers],0)),Data!$B$1:$B$519,$A65,Data!$GT$1:$GT$519,K$10)</f>
        <v>0</v>
      </c>
      <c r="L65" s="85">
        <f>SUMIFS(INDEX(Diabetes_Full[#All],,MATCH(L$8,Diabetes_Full[#Headers],0)),Data!$B$1:$B$519,$A65,Data!$GT$1:$GT$519,L$10)</f>
        <v>0</v>
      </c>
      <c r="M65" s="85">
        <f>SUMIFS(INDEX(Diabetes_Full[#All],,MATCH(M$8,Diabetes_Full[#Headers],0)),Data!$B$1:$B$519,$A65,Data!$GT$1:$GT$519,M$10)</f>
        <v>0</v>
      </c>
      <c r="N65" s="85">
        <f>SUMIFS(INDEX(Diabetes_Full[#All],,MATCH(N$8,Diabetes_Full[#Headers],0)),Data!$B$1:$B$519,$A65,Data!$GT$1:$GT$519,N$10)</f>
        <v>0</v>
      </c>
    </row>
    <row r="66" spans="1:14" x14ac:dyDescent="0.3">
      <c r="A66" s="105" t="s">
        <v>225</v>
      </c>
      <c r="B66" s="88" t="s">
        <v>315</v>
      </c>
      <c r="C66" s="85">
        <f>SUMIFS(INDEX(Diabetes_Full[#All],,MATCH(C$9,Diabetes_Full[#Headers],0)),Data!$B$1:$B$519,$A66,Data!$GT$1:$GT$519,C$10)</f>
        <v>350</v>
      </c>
      <c r="D66" s="85">
        <f>SUMIFS(INDEX(Diabetes_Full[#All],,MATCH(D$9,Diabetes_Full[#Headers],0)),Data!$B$1:$B$519,$A66,Data!$GT$1:$GT$519,D$10)</f>
        <v>349</v>
      </c>
      <c r="E66" s="85">
        <f>SUMIFS(INDEX(Diabetes_Full[#All],,MATCH(E$9,Diabetes_Full[#Headers],0)),Data!$B$1:$B$519,$A66,Data!$GT$1:$GT$519,E$10)</f>
        <v>0</v>
      </c>
      <c r="F66" s="85">
        <f>SUMIFS(INDEX(Diabetes_Full[#All],,MATCH(F$9,Diabetes_Full[#Headers],0)),Data!$B$1:$B$519,$A66,Data!$GT$1:$GT$519,F$10)</f>
        <v>0</v>
      </c>
      <c r="G66" s="85">
        <f>SUMIFS(INDEX(Diabetes_Full[#All],,MATCH(G$9,Diabetes_Full[#Headers],0)),Data!$B$1:$B$519,$A66,Data!$GT$1:$GT$519,G$10)</f>
        <v>0</v>
      </c>
      <c r="H66" s="85">
        <f>SUMIFS(INDEX(Diabetes_Full[#All],,MATCH(H$9,Diabetes_Full[#Headers],0)),Data!$B$1:$B$519,$A66,Data!$GT$1:$GT$519,H$10)</f>
        <v>0</v>
      </c>
      <c r="I66" s="85">
        <f>SUMIFS(INDEX(Diabetes_Full[#All],,MATCH(I$9,Diabetes_Full[#Headers],0)),Data!$B$1:$B$519,$A66,Data!$GT$1:$GT$519,I$10)</f>
        <v>0</v>
      </c>
      <c r="J66" s="85">
        <f>SUMIFS(INDEX(Diabetes_Full[#All],,MATCH(J$9,Diabetes_Full[#Headers],0)),Data!$B$1:$B$519,$A66,Data!$GT$1:$GT$519,J$10)</f>
        <v>0</v>
      </c>
      <c r="K66" s="85">
        <f>SUMIFS(INDEX(Diabetes_Full[#All],,MATCH(K$9,Diabetes_Full[#Headers],0)),Data!$B$1:$B$519,$A66,Data!$GT$1:$GT$519,K$10)</f>
        <v>0</v>
      </c>
      <c r="L66" s="85">
        <f>SUMIFS(INDEX(Diabetes_Full[#All],,MATCH(L$9,Diabetes_Full[#Headers],0)),Data!$B$1:$B$519,$A66,Data!$GT$1:$GT$519,L$10)</f>
        <v>0</v>
      </c>
      <c r="M66" s="85">
        <f>SUMIFS(INDEX(Diabetes_Full[#All],,MATCH(M$9,Diabetes_Full[#Headers],0)),Data!$B$1:$B$519,$A66,Data!$GT$1:$GT$519,M$10)</f>
        <v>0</v>
      </c>
      <c r="N66" s="85">
        <f>SUMIFS(INDEX(Diabetes_Full[#All],,MATCH(N$9,Diabetes_Full[#Headers],0)),Data!$B$1:$B$519,$A66,Data!$GT$1:$GT$519,N$10)</f>
        <v>0</v>
      </c>
    </row>
    <row r="67" spans="1:14" x14ac:dyDescent="0.3">
      <c r="A67" s="104" t="s">
        <v>225</v>
      </c>
      <c r="B67" s="89" t="s">
        <v>384</v>
      </c>
      <c r="C67" s="96">
        <f t="shared" ref="C67:N67" si="21">IF(C65,C66/C65,NA())</f>
        <v>0.11566424322538003</v>
      </c>
      <c r="D67" s="96">
        <f t="shared" si="21"/>
        <v>0.11457649376231123</v>
      </c>
      <c r="E67" s="96" t="e">
        <f t="shared" si="21"/>
        <v>#N/A</v>
      </c>
      <c r="F67" s="96" t="e">
        <f t="shared" si="21"/>
        <v>#N/A</v>
      </c>
      <c r="G67" s="96" t="e">
        <f t="shared" si="21"/>
        <v>#N/A</v>
      </c>
      <c r="H67" s="96" t="e">
        <f t="shared" si="21"/>
        <v>#N/A</v>
      </c>
      <c r="I67" s="96" t="e">
        <f t="shared" si="21"/>
        <v>#N/A</v>
      </c>
      <c r="J67" s="96" t="e">
        <f t="shared" si="21"/>
        <v>#N/A</v>
      </c>
      <c r="K67" s="96" t="e">
        <f t="shared" si="21"/>
        <v>#N/A</v>
      </c>
      <c r="L67" s="96" t="e">
        <f t="shared" si="21"/>
        <v>#N/A</v>
      </c>
      <c r="M67" s="96" t="e">
        <f t="shared" si="21"/>
        <v>#N/A</v>
      </c>
      <c r="N67" s="96" t="e">
        <f t="shared" si="21"/>
        <v>#N/A</v>
      </c>
    </row>
    <row r="68" spans="1:14" x14ac:dyDescent="0.3">
      <c r="A68" s="104" t="s">
        <v>134</v>
      </c>
      <c r="B68" s="88" t="s">
        <v>316</v>
      </c>
      <c r="C68" s="85">
        <f>SUMIFS(INDEX(Diabetes_Full[#All],,MATCH(C$8,Diabetes_Full[#Headers],0)),Data!$B$1:$B$519,$A68,Data!$GT$1:$GT$519,C$10)</f>
        <v>2144</v>
      </c>
      <c r="D68" s="85">
        <f>SUMIFS(INDEX(Diabetes_Full[#All],,MATCH(D$8,Diabetes_Full[#Headers],0)),Data!$B$1:$B$519,$A68,Data!$GT$1:$GT$519,D$10)</f>
        <v>2157</v>
      </c>
      <c r="E68" s="85">
        <f>SUMIFS(INDEX(Diabetes_Full[#All],,MATCH(E$8,Diabetes_Full[#Headers],0)),Data!$B$1:$B$519,$A68,Data!$GT$1:$GT$519,E$10)</f>
        <v>0</v>
      </c>
      <c r="F68" s="85">
        <f>SUMIFS(INDEX(Diabetes_Full[#All],,MATCH(F$8,Diabetes_Full[#Headers],0)),Data!$B$1:$B$519,$A68,Data!$GT$1:$GT$519,F$10)</f>
        <v>0</v>
      </c>
      <c r="G68" s="85">
        <f>SUMIFS(INDEX(Diabetes_Full[#All],,MATCH(G$8,Diabetes_Full[#Headers],0)),Data!$B$1:$B$519,$A68,Data!$GT$1:$GT$519,G$10)</f>
        <v>0</v>
      </c>
      <c r="H68" s="85">
        <f>SUMIFS(INDEX(Diabetes_Full[#All],,MATCH(H$8,Diabetes_Full[#Headers],0)),Data!$B$1:$B$519,$A68,Data!$GT$1:$GT$519,H$10)</f>
        <v>0</v>
      </c>
      <c r="I68" s="85">
        <f>SUMIFS(INDEX(Diabetes_Full[#All],,MATCH(I$8,Diabetes_Full[#Headers],0)),Data!$B$1:$B$519,$A68,Data!$GT$1:$GT$519,I$10)</f>
        <v>0</v>
      </c>
      <c r="J68" s="85">
        <f>SUMIFS(INDEX(Diabetes_Full[#All],,MATCH(J$8,Diabetes_Full[#Headers],0)),Data!$B$1:$B$519,$A68,Data!$GT$1:$GT$519,J$10)</f>
        <v>0</v>
      </c>
      <c r="K68" s="85">
        <f>SUMIFS(INDEX(Diabetes_Full[#All],,MATCH(K$8,Diabetes_Full[#Headers],0)),Data!$B$1:$B$519,$A68,Data!$GT$1:$GT$519,K$10)</f>
        <v>0</v>
      </c>
      <c r="L68" s="85">
        <f>SUMIFS(INDEX(Diabetes_Full[#All],,MATCH(L$8,Diabetes_Full[#Headers],0)),Data!$B$1:$B$519,$A68,Data!$GT$1:$GT$519,L$10)</f>
        <v>0</v>
      </c>
      <c r="M68" s="85">
        <f>SUMIFS(INDEX(Diabetes_Full[#All],,MATCH(M$8,Diabetes_Full[#Headers],0)),Data!$B$1:$B$519,$A68,Data!$GT$1:$GT$519,M$10)</f>
        <v>0</v>
      </c>
      <c r="N68" s="85">
        <f>SUMIFS(INDEX(Diabetes_Full[#All],,MATCH(N$8,Diabetes_Full[#Headers],0)),Data!$B$1:$B$519,$A68,Data!$GT$1:$GT$519,N$10)</f>
        <v>0</v>
      </c>
    </row>
    <row r="69" spans="1:14" x14ac:dyDescent="0.3">
      <c r="A69" s="105" t="s">
        <v>134</v>
      </c>
      <c r="B69" s="88" t="s">
        <v>315</v>
      </c>
      <c r="C69" s="85">
        <f>SUMIFS(INDEX(Diabetes_Full[#All],,MATCH(C$9,Diabetes_Full[#Headers],0)),Data!$B$1:$B$519,$A69,Data!$GT$1:$GT$519,C$10)</f>
        <v>256</v>
      </c>
      <c r="D69" s="85">
        <f>SUMIFS(INDEX(Diabetes_Full[#All],,MATCH(D$9,Diabetes_Full[#Headers],0)),Data!$B$1:$B$519,$A69,Data!$GT$1:$GT$519,D$10)</f>
        <v>268</v>
      </c>
      <c r="E69" s="85">
        <f>SUMIFS(INDEX(Diabetes_Full[#All],,MATCH(E$9,Diabetes_Full[#Headers],0)),Data!$B$1:$B$519,$A69,Data!$GT$1:$GT$519,E$10)</f>
        <v>0</v>
      </c>
      <c r="F69" s="85">
        <f>SUMIFS(INDEX(Diabetes_Full[#All],,MATCH(F$9,Diabetes_Full[#Headers],0)),Data!$B$1:$B$519,$A69,Data!$GT$1:$GT$519,F$10)</f>
        <v>0</v>
      </c>
      <c r="G69" s="85">
        <f>SUMIFS(INDEX(Diabetes_Full[#All],,MATCH(G$9,Diabetes_Full[#Headers],0)),Data!$B$1:$B$519,$A69,Data!$GT$1:$GT$519,G$10)</f>
        <v>0</v>
      </c>
      <c r="H69" s="85">
        <f>SUMIFS(INDEX(Diabetes_Full[#All],,MATCH(H$9,Diabetes_Full[#Headers],0)),Data!$B$1:$B$519,$A69,Data!$GT$1:$GT$519,H$10)</f>
        <v>0</v>
      </c>
      <c r="I69" s="85">
        <f>SUMIFS(INDEX(Diabetes_Full[#All],,MATCH(I$9,Diabetes_Full[#Headers],0)),Data!$B$1:$B$519,$A69,Data!$GT$1:$GT$519,I$10)</f>
        <v>0</v>
      </c>
      <c r="J69" s="85">
        <f>SUMIFS(INDEX(Diabetes_Full[#All],,MATCH(J$9,Diabetes_Full[#Headers],0)),Data!$B$1:$B$519,$A69,Data!$GT$1:$GT$519,J$10)</f>
        <v>0</v>
      </c>
      <c r="K69" s="85">
        <f>SUMIFS(INDEX(Diabetes_Full[#All],,MATCH(K$9,Diabetes_Full[#Headers],0)),Data!$B$1:$B$519,$A69,Data!$GT$1:$GT$519,K$10)</f>
        <v>0</v>
      </c>
      <c r="L69" s="85">
        <f>SUMIFS(INDEX(Diabetes_Full[#All],,MATCH(L$9,Diabetes_Full[#Headers],0)),Data!$B$1:$B$519,$A69,Data!$GT$1:$GT$519,L$10)</f>
        <v>0</v>
      </c>
      <c r="M69" s="85">
        <f>SUMIFS(INDEX(Diabetes_Full[#All],,MATCH(M$9,Diabetes_Full[#Headers],0)),Data!$B$1:$B$519,$A69,Data!$GT$1:$GT$519,M$10)</f>
        <v>0</v>
      </c>
      <c r="N69" s="85">
        <f>SUMIFS(INDEX(Diabetes_Full[#All],,MATCH(N$9,Diabetes_Full[#Headers],0)),Data!$B$1:$B$519,$A69,Data!$GT$1:$GT$519,N$10)</f>
        <v>0</v>
      </c>
    </row>
    <row r="70" spans="1:14" x14ac:dyDescent="0.3">
      <c r="A70" s="104" t="s">
        <v>134</v>
      </c>
      <c r="B70" s="89" t="s">
        <v>384</v>
      </c>
      <c r="C70" s="96">
        <f t="shared" ref="C70:N70" si="22">IF(C68,C69/C68,NA())</f>
        <v>0.11940298507462686</v>
      </c>
      <c r="D70" s="96">
        <f t="shared" si="22"/>
        <v>0.12424663885025498</v>
      </c>
      <c r="E70" s="96" t="e">
        <f t="shared" si="22"/>
        <v>#N/A</v>
      </c>
      <c r="F70" s="96" t="e">
        <f t="shared" si="22"/>
        <v>#N/A</v>
      </c>
      <c r="G70" s="96" t="e">
        <f t="shared" si="22"/>
        <v>#N/A</v>
      </c>
      <c r="H70" s="96" t="e">
        <f t="shared" si="22"/>
        <v>#N/A</v>
      </c>
      <c r="I70" s="96" t="e">
        <f t="shared" si="22"/>
        <v>#N/A</v>
      </c>
      <c r="J70" s="96" t="e">
        <f t="shared" si="22"/>
        <v>#N/A</v>
      </c>
      <c r="K70" s="96" t="e">
        <f t="shared" si="22"/>
        <v>#N/A</v>
      </c>
      <c r="L70" s="96" t="e">
        <f t="shared" si="22"/>
        <v>#N/A</v>
      </c>
      <c r="M70" s="96" t="e">
        <f t="shared" si="22"/>
        <v>#N/A</v>
      </c>
      <c r="N70" s="96" t="e">
        <f t="shared" si="22"/>
        <v>#N/A</v>
      </c>
    </row>
    <row r="71" spans="1:14" x14ac:dyDescent="0.3">
      <c r="A71" s="105" t="s">
        <v>137</v>
      </c>
      <c r="B71" s="88" t="s">
        <v>316</v>
      </c>
      <c r="C71" s="85">
        <f>SUMIFS(INDEX(Diabetes_Full[#All],,MATCH(C$8,Diabetes_Full[#Headers],0)),Data!$B$1:$B$519,$A71,Data!$GT$1:$GT$519,C$10)</f>
        <v>5746</v>
      </c>
      <c r="D71" s="85">
        <f>SUMIFS(INDEX(Diabetes_Full[#All],,MATCH(D$8,Diabetes_Full[#Headers],0)),Data!$B$1:$B$519,$A71,Data!$GT$1:$GT$519,D$10)</f>
        <v>5758</v>
      </c>
      <c r="E71" s="85">
        <f>SUMIFS(INDEX(Diabetes_Full[#All],,MATCH(E$8,Diabetes_Full[#Headers],0)),Data!$B$1:$B$519,$A71,Data!$GT$1:$GT$519,E$10)</f>
        <v>0</v>
      </c>
      <c r="F71" s="85">
        <f>SUMIFS(INDEX(Diabetes_Full[#All],,MATCH(F$8,Diabetes_Full[#Headers],0)),Data!$B$1:$B$519,$A71,Data!$GT$1:$GT$519,F$10)</f>
        <v>0</v>
      </c>
      <c r="G71" s="85">
        <f>SUMIFS(INDEX(Diabetes_Full[#All],,MATCH(G$8,Diabetes_Full[#Headers],0)),Data!$B$1:$B$519,$A71,Data!$GT$1:$GT$519,G$10)</f>
        <v>0</v>
      </c>
      <c r="H71" s="85">
        <f>SUMIFS(INDEX(Diabetes_Full[#All],,MATCH(H$8,Diabetes_Full[#Headers],0)),Data!$B$1:$B$519,$A71,Data!$GT$1:$GT$519,H$10)</f>
        <v>0</v>
      </c>
      <c r="I71" s="85">
        <f>SUMIFS(INDEX(Diabetes_Full[#All],,MATCH(I$8,Diabetes_Full[#Headers],0)),Data!$B$1:$B$519,$A71,Data!$GT$1:$GT$519,I$10)</f>
        <v>0</v>
      </c>
      <c r="J71" s="85">
        <f>SUMIFS(INDEX(Diabetes_Full[#All],,MATCH(J$8,Diabetes_Full[#Headers],0)),Data!$B$1:$B$519,$A71,Data!$GT$1:$GT$519,J$10)</f>
        <v>0</v>
      </c>
      <c r="K71" s="85">
        <f>SUMIFS(INDEX(Diabetes_Full[#All],,MATCH(K$8,Diabetes_Full[#Headers],0)),Data!$B$1:$B$519,$A71,Data!$GT$1:$GT$519,K$10)</f>
        <v>0</v>
      </c>
      <c r="L71" s="85">
        <f>SUMIFS(INDEX(Diabetes_Full[#All],,MATCH(L$8,Diabetes_Full[#Headers],0)),Data!$B$1:$B$519,$A71,Data!$GT$1:$GT$519,L$10)</f>
        <v>0</v>
      </c>
      <c r="M71" s="85">
        <f>SUMIFS(INDEX(Diabetes_Full[#All],,MATCH(M$8,Diabetes_Full[#Headers],0)),Data!$B$1:$B$519,$A71,Data!$GT$1:$GT$519,M$10)</f>
        <v>0</v>
      </c>
      <c r="N71" s="85">
        <f>SUMIFS(INDEX(Diabetes_Full[#All],,MATCH(N$8,Diabetes_Full[#Headers],0)),Data!$B$1:$B$519,$A71,Data!$GT$1:$GT$519,N$10)</f>
        <v>0</v>
      </c>
    </row>
    <row r="72" spans="1:14" x14ac:dyDescent="0.3">
      <c r="A72" s="104" t="s">
        <v>137</v>
      </c>
      <c r="B72" s="88" t="s">
        <v>315</v>
      </c>
      <c r="C72" s="85">
        <f>SUMIFS(INDEX(Diabetes_Full[#All],,MATCH(C$9,Diabetes_Full[#Headers],0)),Data!$B$1:$B$519,$A72,Data!$GT$1:$GT$519,C$10)</f>
        <v>692</v>
      </c>
      <c r="D72" s="85">
        <f>SUMIFS(INDEX(Diabetes_Full[#All],,MATCH(D$9,Diabetes_Full[#Headers],0)),Data!$B$1:$B$519,$A72,Data!$GT$1:$GT$519,D$10)</f>
        <v>669</v>
      </c>
      <c r="E72" s="85">
        <f>SUMIFS(INDEX(Diabetes_Full[#All],,MATCH(E$9,Diabetes_Full[#Headers],0)),Data!$B$1:$B$519,$A72,Data!$GT$1:$GT$519,E$10)</f>
        <v>0</v>
      </c>
      <c r="F72" s="85">
        <f>SUMIFS(INDEX(Diabetes_Full[#All],,MATCH(F$9,Diabetes_Full[#Headers],0)),Data!$B$1:$B$519,$A72,Data!$GT$1:$GT$519,F$10)</f>
        <v>0</v>
      </c>
      <c r="G72" s="85">
        <f>SUMIFS(INDEX(Diabetes_Full[#All],,MATCH(G$9,Diabetes_Full[#Headers],0)),Data!$B$1:$B$519,$A72,Data!$GT$1:$GT$519,G$10)</f>
        <v>0</v>
      </c>
      <c r="H72" s="85">
        <f>SUMIFS(INDEX(Diabetes_Full[#All],,MATCH(H$9,Diabetes_Full[#Headers],0)),Data!$B$1:$B$519,$A72,Data!$GT$1:$GT$519,H$10)</f>
        <v>0</v>
      </c>
      <c r="I72" s="85">
        <f>SUMIFS(INDEX(Diabetes_Full[#All],,MATCH(I$9,Diabetes_Full[#Headers],0)),Data!$B$1:$B$519,$A72,Data!$GT$1:$GT$519,I$10)</f>
        <v>0</v>
      </c>
      <c r="J72" s="85">
        <f>SUMIFS(INDEX(Diabetes_Full[#All],,MATCH(J$9,Diabetes_Full[#Headers],0)),Data!$B$1:$B$519,$A72,Data!$GT$1:$GT$519,J$10)</f>
        <v>0</v>
      </c>
      <c r="K72" s="85">
        <f>SUMIFS(INDEX(Diabetes_Full[#All],,MATCH(K$9,Diabetes_Full[#Headers],0)),Data!$B$1:$B$519,$A72,Data!$GT$1:$GT$519,K$10)</f>
        <v>0</v>
      </c>
      <c r="L72" s="85">
        <f>SUMIFS(INDEX(Diabetes_Full[#All],,MATCH(L$9,Diabetes_Full[#Headers],0)),Data!$B$1:$B$519,$A72,Data!$GT$1:$GT$519,L$10)</f>
        <v>0</v>
      </c>
      <c r="M72" s="85">
        <f>SUMIFS(INDEX(Diabetes_Full[#All],,MATCH(M$9,Diabetes_Full[#Headers],0)),Data!$B$1:$B$519,$A72,Data!$GT$1:$GT$519,M$10)</f>
        <v>0</v>
      </c>
      <c r="N72" s="85">
        <f>SUMIFS(INDEX(Diabetes_Full[#All],,MATCH(N$9,Diabetes_Full[#Headers],0)),Data!$B$1:$B$519,$A72,Data!$GT$1:$GT$519,N$10)</f>
        <v>0</v>
      </c>
    </row>
    <row r="73" spans="1:14" x14ac:dyDescent="0.3">
      <c r="A73" s="105" t="s">
        <v>137</v>
      </c>
      <c r="B73" s="89" t="s">
        <v>384</v>
      </c>
      <c r="C73" s="96">
        <f t="shared" ref="C73:N73" si="23">IF(C71,C72/C71,NA())</f>
        <v>0.12043160459450052</v>
      </c>
      <c r="D73" s="96">
        <f t="shared" si="23"/>
        <v>0.11618617575547065</v>
      </c>
      <c r="E73" s="96" t="e">
        <f t="shared" si="23"/>
        <v>#N/A</v>
      </c>
      <c r="F73" s="96" t="e">
        <f t="shared" si="23"/>
        <v>#N/A</v>
      </c>
      <c r="G73" s="96" t="e">
        <f t="shared" si="23"/>
        <v>#N/A</v>
      </c>
      <c r="H73" s="96" t="e">
        <f t="shared" si="23"/>
        <v>#N/A</v>
      </c>
      <c r="I73" s="96" t="e">
        <f t="shared" si="23"/>
        <v>#N/A</v>
      </c>
      <c r="J73" s="96" t="e">
        <f t="shared" si="23"/>
        <v>#N/A</v>
      </c>
      <c r="K73" s="96" t="e">
        <f t="shared" si="23"/>
        <v>#N/A</v>
      </c>
      <c r="L73" s="96" t="e">
        <f t="shared" si="23"/>
        <v>#N/A</v>
      </c>
      <c r="M73" s="96" t="e">
        <f t="shared" si="23"/>
        <v>#N/A</v>
      </c>
      <c r="N73" s="96" t="e">
        <f t="shared" si="23"/>
        <v>#N/A</v>
      </c>
    </row>
    <row r="74" spans="1:14" x14ac:dyDescent="0.3">
      <c r="A74" s="104" t="s">
        <v>164</v>
      </c>
      <c r="B74" s="88" t="s">
        <v>316</v>
      </c>
      <c r="C74" s="85">
        <f>SUMIFS(INDEX(Diabetes_Full[#All],,MATCH(C$8,Diabetes_Full[#Headers],0)),Data!$B$1:$B$519,$A74,Data!$GT$1:$GT$519,C$10)</f>
        <v>3212</v>
      </c>
      <c r="D74" s="85">
        <f>SUMIFS(INDEX(Diabetes_Full[#All],,MATCH(D$8,Diabetes_Full[#Headers],0)),Data!$B$1:$B$519,$A74,Data!$GT$1:$GT$519,D$10)</f>
        <v>3245</v>
      </c>
      <c r="E74" s="85">
        <f>SUMIFS(INDEX(Diabetes_Full[#All],,MATCH(E$8,Diabetes_Full[#Headers],0)),Data!$B$1:$B$519,$A74,Data!$GT$1:$GT$519,E$10)</f>
        <v>0</v>
      </c>
      <c r="F74" s="85">
        <f>SUMIFS(INDEX(Diabetes_Full[#All],,MATCH(F$8,Diabetes_Full[#Headers],0)),Data!$B$1:$B$519,$A74,Data!$GT$1:$GT$519,F$10)</f>
        <v>0</v>
      </c>
      <c r="G74" s="85">
        <f>SUMIFS(INDEX(Diabetes_Full[#All],,MATCH(G$8,Diabetes_Full[#Headers],0)),Data!$B$1:$B$519,$A74,Data!$GT$1:$GT$519,G$10)</f>
        <v>0</v>
      </c>
      <c r="H74" s="85">
        <f>SUMIFS(INDEX(Diabetes_Full[#All],,MATCH(H$8,Diabetes_Full[#Headers],0)),Data!$B$1:$B$519,$A74,Data!$GT$1:$GT$519,H$10)</f>
        <v>0</v>
      </c>
      <c r="I74" s="85">
        <f>SUMIFS(INDEX(Diabetes_Full[#All],,MATCH(I$8,Diabetes_Full[#Headers],0)),Data!$B$1:$B$519,$A74,Data!$GT$1:$GT$519,I$10)</f>
        <v>0</v>
      </c>
      <c r="J74" s="85">
        <f>SUMIFS(INDEX(Diabetes_Full[#All],,MATCH(J$8,Diabetes_Full[#Headers],0)),Data!$B$1:$B$519,$A74,Data!$GT$1:$GT$519,J$10)</f>
        <v>0</v>
      </c>
      <c r="K74" s="85">
        <f>SUMIFS(INDEX(Diabetes_Full[#All],,MATCH(K$8,Diabetes_Full[#Headers],0)),Data!$B$1:$B$519,$A74,Data!$GT$1:$GT$519,K$10)</f>
        <v>0</v>
      </c>
      <c r="L74" s="85">
        <f>SUMIFS(INDEX(Diabetes_Full[#All],,MATCH(L$8,Diabetes_Full[#Headers],0)),Data!$B$1:$B$519,$A74,Data!$GT$1:$GT$519,L$10)</f>
        <v>0</v>
      </c>
      <c r="M74" s="85">
        <f>SUMIFS(INDEX(Diabetes_Full[#All],,MATCH(M$8,Diabetes_Full[#Headers],0)),Data!$B$1:$B$519,$A74,Data!$GT$1:$GT$519,M$10)</f>
        <v>0</v>
      </c>
      <c r="N74" s="85">
        <f>SUMIFS(INDEX(Diabetes_Full[#All],,MATCH(N$8,Diabetes_Full[#Headers],0)),Data!$B$1:$B$519,$A74,Data!$GT$1:$GT$519,N$10)</f>
        <v>0</v>
      </c>
    </row>
    <row r="75" spans="1:14" x14ac:dyDescent="0.3">
      <c r="A75" s="105" t="s">
        <v>164</v>
      </c>
      <c r="B75" s="88" t="s">
        <v>315</v>
      </c>
      <c r="C75" s="85">
        <f>SUMIFS(INDEX(Diabetes_Full[#All],,MATCH(C$9,Diabetes_Full[#Headers],0)),Data!$B$1:$B$519,$A75,Data!$GT$1:$GT$519,C$10)</f>
        <v>397</v>
      </c>
      <c r="D75" s="85">
        <f>SUMIFS(INDEX(Diabetes_Full[#All],,MATCH(D$9,Diabetes_Full[#Headers],0)),Data!$B$1:$B$519,$A75,Data!$GT$1:$GT$519,D$10)</f>
        <v>405</v>
      </c>
      <c r="E75" s="85">
        <f>SUMIFS(INDEX(Diabetes_Full[#All],,MATCH(E$9,Diabetes_Full[#Headers],0)),Data!$B$1:$B$519,$A75,Data!$GT$1:$GT$519,E$10)</f>
        <v>0</v>
      </c>
      <c r="F75" s="85">
        <f>SUMIFS(INDEX(Diabetes_Full[#All],,MATCH(F$9,Diabetes_Full[#Headers],0)),Data!$B$1:$B$519,$A75,Data!$GT$1:$GT$519,F$10)</f>
        <v>0</v>
      </c>
      <c r="G75" s="85">
        <f>SUMIFS(INDEX(Diabetes_Full[#All],,MATCH(G$9,Diabetes_Full[#Headers],0)),Data!$B$1:$B$519,$A75,Data!$GT$1:$GT$519,G$10)</f>
        <v>0</v>
      </c>
      <c r="H75" s="85">
        <f>SUMIFS(INDEX(Diabetes_Full[#All],,MATCH(H$9,Diabetes_Full[#Headers],0)),Data!$B$1:$B$519,$A75,Data!$GT$1:$GT$519,H$10)</f>
        <v>0</v>
      </c>
      <c r="I75" s="85">
        <f>SUMIFS(INDEX(Diabetes_Full[#All],,MATCH(I$9,Diabetes_Full[#Headers],0)),Data!$B$1:$B$519,$A75,Data!$GT$1:$GT$519,I$10)</f>
        <v>0</v>
      </c>
      <c r="J75" s="85">
        <f>SUMIFS(INDEX(Diabetes_Full[#All],,MATCH(J$9,Diabetes_Full[#Headers],0)),Data!$B$1:$B$519,$A75,Data!$GT$1:$GT$519,J$10)</f>
        <v>0</v>
      </c>
      <c r="K75" s="85">
        <f>SUMIFS(INDEX(Diabetes_Full[#All],,MATCH(K$9,Diabetes_Full[#Headers],0)),Data!$B$1:$B$519,$A75,Data!$GT$1:$GT$519,K$10)</f>
        <v>0</v>
      </c>
      <c r="L75" s="85">
        <f>SUMIFS(INDEX(Diabetes_Full[#All],,MATCH(L$9,Diabetes_Full[#Headers],0)),Data!$B$1:$B$519,$A75,Data!$GT$1:$GT$519,L$10)</f>
        <v>0</v>
      </c>
      <c r="M75" s="85">
        <f>SUMIFS(INDEX(Diabetes_Full[#All],,MATCH(M$9,Diabetes_Full[#Headers],0)),Data!$B$1:$B$519,$A75,Data!$GT$1:$GT$519,M$10)</f>
        <v>0</v>
      </c>
      <c r="N75" s="85">
        <f>SUMIFS(INDEX(Diabetes_Full[#All],,MATCH(N$9,Diabetes_Full[#Headers],0)),Data!$B$1:$B$519,$A75,Data!$GT$1:$GT$519,N$10)</f>
        <v>0</v>
      </c>
    </row>
    <row r="76" spans="1:14" x14ac:dyDescent="0.3">
      <c r="A76" s="104" t="s">
        <v>164</v>
      </c>
      <c r="B76" s="89" t="s">
        <v>384</v>
      </c>
      <c r="C76" s="96">
        <f t="shared" ref="C76:N76" si="24">IF(C74,C75/C74,NA())</f>
        <v>0.12359900373599003</v>
      </c>
      <c r="D76" s="96">
        <f t="shared" si="24"/>
        <v>0.12480739599383667</v>
      </c>
      <c r="E76" s="96" t="e">
        <f t="shared" si="24"/>
        <v>#N/A</v>
      </c>
      <c r="F76" s="96" t="e">
        <f t="shared" si="24"/>
        <v>#N/A</v>
      </c>
      <c r="G76" s="96" t="e">
        <f t="shared" si="24"/>
        <v>#N/A</v>
      </c>
      <c r="H76" s="96" t="e">
        <f t="shared" si="24"/>
        <v>#N/A</v>
      </c>
      <c r="I76" s="96" t="e">
        <f t="shared" si="24"/>
        <v>#N/A</v>
      </c>
      <c r="J76" s="96" t="e">
        <f t="shared" si="24"/>
        <v>#N/A</v>
      </c>
      <c r="K76" s="96" t="e">
        <f t="shared" si="24"/>
        <v>#N/A</v>
      </c>
      <c r="L76" s="96" t="e">
        <f t="shared" si="24"/>
        <v>#N/A</v>
      </c>
      <c r="M76" s="96" t="e">
        <f t="shared" si="24"/>
        <v>#N/A</v>
      </c>
      <c r="N76" s="96" t="e">
        <f t="shared" si="24"/>
        <v>#N/A</v>
      </c>
    </row>
    <row r="77" spans="1:14" x14ac:dyDescent="0.3">
      <c r="A77" s="104" t="s">
        <v>167</v>
      </c>
      <c r="B77" s="88" t="s">
        <v>316</v>
      </c>
      <c r="C77" s="85">
        <f>SUMIFS(INDEX(Diabetes_Full[#All],,MATCH(C$8,Diabetes_Full[#Headers],0)),Data!$B$1:$B$519,$A77,Data!$GT$1:$GT$519,C$10)</f>
        <v>3455</v>
      </c>
      <c r="D77" s="85">
        <f>SUMIFS(INDEX(Diabetes_Full[#All],,MATCH(D$8,Diabetes_Full[#Headers],0)),Data!$B$1:$B$519,$A77,Data!$GT$1:$GT$519,D$10)</f>
        <v>3489</v>
      </c>
      <c r="E77" s="85">
        <f>SUMIFS(INDEX(Diabetes_Full[#All],,MATCH(E$8,Diabetes_Full[#Headers],0)),Data!$B$1:$B$519,$A77,Data!$GT$1:$GT$519,E$10)</f>
        <v>0</v>
      </c>
      <c r="F77" s="85">
        <f>SUMIFS(INDEX(Diabetes_Full[#All],,MATCH(F$8,Diabetes_Full[#Headers],0)),Data!$B$1:$B$519,$A77,Data!$GT$1:$GT$519,F$10)</f>
        <v>0</v>
      </c>
      <c r="G77" s="85">
        <f>SUMIFS(INDEX(Diabetes_Full[#All],,MATCH(G$8,Diabetes_Full[#Headers],0)),Data!$B$1:$B$519,$A77,Data!$GT$1:$GT$519,G$10)</f>
        <v>0</v>
      </c>
      <c r="H77" s="85">
        <f>SUMIFS(INDEX(Diabetes_Full[#All],,MATCH(H$8,Diabetes_Full[#Headers],0)),Data!$B$1:$B$519,$A77,Data!$GT$1:$GT$519,H$10)</f>
        <v>0</v>
      </c>
      <c r="I77" s="85">
        <f>SUMIFS(INDEX(Diabetes_Full[#All],,MATCH(I$8,Diabetes_Full[#Headers],0)),Data!$B$1:$B$519,$A77,Data!$GT$1:$GT$519,I$10)</f>
        <v>0</v>
      </c>
      <c r="J77" s="85">
        <f>SUMIFS(INDEX(Diabetes_Full[#All],,MATCH(J$8,Diabetes_Full[#Headers],0)),Data!$B$1:$B$519,$A77,Data!$GT$1:$GT$519,J$10)</f>
        <v>0</v>
      </c>
      <c r="K77" s="85">
        <f>SUMIFS(INDEX(Diabetes_Full[#All],,MATCH(K$8,Diabetes_Full[#Headers],0)),Data!$B$1:$B$519,$A77,Data!$GT$1:$GT$519,K$10)</f>
        <v>0</v>
      </c>
      <c r="L77" s="85">
        <f>SUMIFS(INDEX(Diabetes_Full[#All],,MATCH(L$8,Diabetes_Full[#Headers],0)),Data!$B$1:$B$519,$A77,Data!$GT$1:$GT$519,L$10)</f>
        <v>0</v>
      </c>
      <c r="M77" s="85">
        <f>SUMIFS(INDEX(Diabetes_Full[#All],,MATCH(M$8,Diabetes_Full[#Headers],0)),Data!$B$1:$B$519,$A77,Data!$GT$1:$GT$519,M$10)</f>
        <v>0</v>
      </c>
      <c r="N77" s="85">
        <f>SUMIFS(INDEX(Diabetes_Full[#All],,MATCH(N$8,Diabetes_Full[#Headers],0)),Data!$B$1:$B$519,$A77,Data!$GT$1:$GT$519,N$10)</f>
        <v>0</v>
      </c>
    </row>
    <row r="78" spans="1:14" x14ac:dyDescent="0.3">
      <c r="A78" s="105" t="s">
        <v>167</v>
      </c>
      <c r="B78" s="88" t="s">
        <v>315</v>
      </c>
      <c r="C78" s="85">
        <f>SUMIFS(INDEX(Diabetes_Full[#All],,MATCH(C$9,Diabetes_Full[#Headers],0)),Data!$B$1:$B$519,$A78,Data!$GT$1:$GT$519,C$10)</f>
        <v>447</v>
      </c>
      <c r="D78" s="85">
        <f>SUMIFS(INDEX(Diabetes_Full[#All],,MATCH(D$9,Diabetes_Full[#Headers],0)),Data!$B$1:$B$519,$A78,Data!$GT$1:$GT$519,D$10)</f>
        <v>448</v>
      </c>
      <c r="E78" s="85">
        <f>SUMIFS(INDEX(Diabetes_Full[#All],,MATCH(E$9,Diabetes_Full[#Headers],0)),Data!$B$1:$B$519,$A78,Data!$GT$1:$GT$519,E$10)</f>
        <v>0</v>
      </c>
      <c r="F78" s="85">
        <f>SUMIFS(INDEX(Diabetes_Full[#All],,MATCH(F$9,Diabetes_Full[#Headers],0)),Data!$B$1:$B$519,$A78,Data!$GT$1:$GT$519,F$10)</f>
        <v>0</v>
      </c>
      <c r="G78" s="85">
        <f>SUMIFS(INDEX(Diabetes_Full[#All],,MATCH(G$9,Diabetes_Full[#Headers],0)),Data!$B$1:$B$519,$A78,Data!$GT$1:$GT$519,G$10)</f>
        <v>0</v>
      </c>
      <c r="H78" s="85">
        <f>SUMIFS(INDEX(Diabetes_Full[#All],,MATCH(H$9,Diabetes_Full[#Headers],0)),Data!$B$1:$B$519,$A78,Data!$GT$1:$GT$519,H$10)</f>
        <v>0</v>
      </c>
      <c r="I78" s="85">
        <f>SUMIFS(INDEX(Diabetes_Full[#All],,MATCH(I$9,Diabetes_Full[#Headers],0)),Data!$B$1:$B$519,$A78,Data!$GT$1:$GT$519,I$10)</f>
        <v>0</v>
      </c>
      <c r="J78" s="85">
        <f>SUMIFS(INDEX(Diabetes_Full[#All],,MATCH(J$9,Diabetes_Full[#Headers],0)),Data!$B$1:$B$519,$A78,Data!$GT$1:$GT$519,J$10)</f>
        <v>0</v>
      </c>
      <c r="K78" s="85">
        <f>SUMIFS(INDEX(Diabetes_Full[#All],,MATCH(K$9,Diabetes_Full[#Headers],0)),Data!$B$1:$B$519,$A78,Data!$GT$1:$GT$519,K$10)</f>
        <v>0</v>
      </c>
      <c r="L78" s="85">
        <f>SUMIFS(INDEX(Diabetes_Full[#All],,MATCH(L$9,Diabetes_Full[#Headers],0)),Data!$B$1:$B$519,$A78,Data!$GT$1:$GT$519,L$10)</f>
        <v>0</v>
      </c>
      <c r="M78" s="85">
        <f>SUMIFS(INDEX(Diabetes_Full[#All],,MATCH(M$9,Diabetes_Full[#Headers],0)),Data!$B$1:$B$519,$A78,Data!$GT$1:$GT$519,M$10)</f>
        <v>0</v>
      </c>
      <c r="N78" s="85">
        <f>SUMIFS(INDEX(Diabetes_Full[#All],,MATCH(N$9,Diabetes_Full[#Headers],0)),Data!$B$1:$B$519,$A78,Data!$GT$1:$GT$519,N$10)</f>
        <v>0</v>
      </c>
    </row>
    <row r="79" spans="1:14" x14ac:dyDescent="0.3">
      <c r="A79" s="104" t="s">
        <v>167</v>
      </c>
      <c r="B79" s="89" t="s">
        <v>384</v>
      </c>
      <c r="C79" s="96">
        <f t="shared" ref="C79:N79" si="25">IF(C77,C78/C77,NA())</f>
        <v>0.12937771345875543</v>
      </c>
      <c r="D79" s="96">
        <f t="shared" si="25"/>
        <v>0.12840355402694181</v>
      </c>
      <c r="E79" s="96" t="e">
        <f t="shared" si="25"/>
        <v>#N/A</v>
      </c>
      <c r="F79" s="96" t="e">
        <f t="shared" si="25"/>
        <v>#N/A</v>
      </c>
      <c r="G79" s="96" t="e">
        <f t="shared" si="25"/>
        <v>#N/A</v>
      </c>
      <c r="H79" s="96" t="e">
        <f t="shared" si="25"/>
        <v>#N/A</v>
      </c>
      <c r="I79" s="96" t="e">
        <f t="shared" si="25"/>
        <v>#N/A</v>
      </c>
      <c r="J79" s="96" t="e">
        <f t="shared" si="25"/>
        <v>#N/A</v>
      </c>
      <c r="K79" s="96" t="e">
        <f t="shared" si="25"/>
        <v>#N/A</v>
      </c>
      <c r="L79" s="96" t="e">
        <f t="shared" si="25"/>
        <v>#N/A</v>
      </c>
      <c r="M79" s="96" t="e">
        <f t="shared" si="25"/>
        <v>#N/A</v>
      </c>
      <c r="N79" s="96" t="e">
        <f t="shared" si="25"/>
        <v>#N/A</v>
      </c>
    </row>
    <row r="80" spans="1:14" x14ac:dyDescent="0.3">
      <c r="A80" s="104" t="s">
        <v>241</v>
      </c>
      <c r="B80" s="88" t="s">
        <v>316</v>
      </c>
      <c r="C80" s="85">
        <f>SUMIFS(INDEX(Diabetes_Full[#All],,MATCH(C$8,Diabetes_Full[#Headers],0)),Data!$B$1:$B$519,$A80,Data!$GT$1:$GT$519,C$10)</f>
        <v>4515</v>
      </c>
      <c r="D80" s="85">
        <f>SUMIFS(INDEX(Diabetes_Full[#All],,MATCH(D$8,Diabetes_Full[#Headers],0)),Data!$B$1:$B$519,$A80,Data!$GT$1:$GT$519,D$10)</f>
        <v>4531</v>
      </c>
      <c r="E80" s="85">
        <f>SUMIFS(INDEX(Diabetes_Full[#All],,MATCH(E$8,Diabetes_Full[#Headers],0)),Data!$B$1:$B$519,$A80,Data!$GT$1:$GT$519,E$10)</f>
        <v>0</v>
      </c>
      <c r="F80" s="85">
        <f>SUMIFS(INDEX(Diabetes_Full[#All],,MATCH(F$8,Diabetes_Full[#Headers],0)),Data!$B$1:$B$519,$A80,Data!$GT$1:$GT$519,F$10)</f>
        <v>0</v>
      </c>
      <c r="G80" s="85">
        <f>SUMIFS(INDEX(Diabetes_Full[#All],,MATCH(G$8,Diabetes_Full[#Headers],0)),Data!$B$1:$B$519,$A80,Data!$GT$1:$GT$519,G$10)</f>
        <v>0</v>
      </c>
      <c r="H80" s="85">
        <f>SUMIFS(INDEX(Diabetes_Full[#All],,MATCH(H$8,Diabetes_Full[#Headers],0)),Data!$B$1:$B$519,$A80,Data!$GT$1:$GT$519,H$10)</f>
        <v>0</v>
      </c>
      <c r="I80" s="85">
        <f>SUMIFS(INDEX(Diabetes_Full[#All],,MATCH(I$8,Diabetes_Full[#Headers],0)),Data!$B$1:$B$519,$A80,Data!$GT$1:$GT$519,I$10)</f>
        <v>0</v>
      </c>
      <c r="J80" s="85">
        <f>SUMIFS(INDEX(Diabetes_Full[#All],,MATCH(J$8,Diabetes_Full[#Headers],0)),Data!$B$1:$B$519,$A80,Data!$GT$1:$GT$519,J$10)</f>
        <v>0</v>
      </c>
      <c r="K80" s="85">
        <f>SUMIFS(INDEX(Diabetes_Full[#All],,MATCH(K$8,Diabetes_Full[#Headers],0)),Data!$B$1:$B$519,$A80,Data!$GT$1:$GT$519,K$10)</f>
        <v>0</v>
      </c>
      <c r="L80" s="85">
        <f>SUMIFS(INDEX(Diabetes_Full[#All],,MATCH(L$8,Diabetes_Full[#Headers],0)),Data!$B$1:$B$519,$A80,Data!$GT$1:$GT$519,L$10)</f>
        <v>0</v>
      </c>
      <c r="M80" s="85">
        <f>SUMIFS(INDEX(Diabetes_Full[#All],,MATCH(M$8,Diabetes_Full[#Headers],0)),Data!$B$1:$B$519,$A80,Data!$GT$1:$GT$519,M$10)</f>
        <v>0</v>
      </c>
      <c r="N80" s="85">
        <f>SUMIFS(INDEX(Diabetes_Full[#All],,MATCH(N$8,Diabetes_Full[#Headers],0)),Data!$B$1:$B$519,$A80,Data!$GT$1:$GT$519,N$10)</f>
        <v>0</v>
      </c>
    </row>
    <row r="81" spans="1:14" x14ac:dyDescent="0.3">
      <c r="A81" s="105" t="s">
        <v>241</v>
      </c>
      <c r="B81" s="88" t="s">
        <v>315</v>
      </c>
      <c r="C81" s="85">
        <f>SUMIFS(INDEX(Diabetes_Full[#All],,MATCH(C$9,Diabetes_Full[#Headers],0)),Data!$B$1:$B$519,$A81,Data!$GT$1:$GT$519,C$10)</f>
        <v>483</v>
      </c>
      <c r="D81" s="85">
        <f>SUMIFS(INDEX(Diabetes_Full[#All],,MATCH(D$9,Diabetes_Full[#Headers],0)),Data!$B$1:$B$519,$A81,Data!$GT$1:$GT$519,D$10)</f>
        <v>496</v>
      </c>
      <c r="E81" s="85">
        <f>SUMIFS(INDEX(Diabetes_Full[#All],,MATCH(E$9,Diabetes_Full[#Headers],0)),Data!$B$1:$B$519,$A81,Data!$GT$1:$GT$519,E$10)</f>
        <v>0</v>
      </c>
      <c r="F81" s="85">
        <f>SUMIFS(INDEX(Diabetes_Full[#All],,MATCH(F$9,Diabetes_Full[#Headers],0)),Data!$B$1:$B$519,$A81,Data!$GT$1:$GT$519,F$10)</f>
        <v>0</v>
      </c>
      <c r="G81" s="85">
        <f>SUMIFS(INDEX(Diabetes_Full[#All],,MATCH(G$9,Diabetes_Full[#Headers],0)),Data!$B$1:$B$519,$A81,Data!$GT$1:$GT$519,G$10)</f>
        <v>0</v>
      </c>
      <c r="H81" s="85">
        <f>SUMIFS(INDEX(Diabetes_Full[#All],,MATCH(H$9,Diabetes_Full[#Headers],0)),Data!$B$1:$B$519,$A81,Data!$GT$1:$GT$519,H$10)</f>
        <v>0</v>
      </c>
      <c r="I81" s="85">
        <f>SUMIFS(INDEX(Diabetes_Full[#All],,MATCH(I$9,Diabetes_Full[#Headers],0)),Data!$B$1:$B$519,$A81,Data!$GT$1:$GT$519,I$10)</f>
        <v>0</v>
      </c>
      <c r="J81" s="85">
        <f>SUMIFS(INDEX(Diabetes_Full[#All],,MATCH(J$9,Diabetes_Full[#Headers],0)),Data!$B$1:$B$519,$A81,Data!$GT$1:$GT$519,J$10)</f>
        <v>0</v>
      </c>
      <c r="K81" s="85">
        <f>SUMIFS(INDEX(Diabetes_Full[#All],,MATCH(K$9,Diabetes_Full[#Headers],0)),Data!$B$1:$B$519,$A81,Data!$GT$1:$GT$519,K$10)</f>
        <v>0</v>
      </c>
      <c r="L81" s="85">
        <f>SUMIFS(INDEX(Diabetes_Full[#All],,MATCH(L$9,Diabetes_Full[#Headers],0)),Data!$B$1:$B$519,$A81,Data!$GT$1:$GT$519,L$10)</f>
        <v>0</v>
      </c>
      <c r="M81" s="85">
        <f>SUMIFS(INDEX(Diabetes_Full[#All],,MATCH(M$9,Diabetes_Full[#Headers],0)),Data!$B$1:$B$519,$A81,Data!$GT$1:$GT$519,M$10)</f>
        <v>0</v>
      </c>
      <c r="N81" s="85">
        <f>SUMIFS(INDEX(Diabetes_Full[#All],,MATCH(N$9,Diabetes_Full[#Headers],0)),Data!$B$1:$B$519,$A81,Data!$GT$1:$GT$519,N$10)</f>
        <v>0</v>
      </c>
    </row>
    <row r="82" spans="1:14" x14ac:dyDescent="0.3">
      <c r="A82" s="104" t="s">
        <v>241</v>
      </c>
      <c r="B82" s="89" t="s">
        <v>384</v>
      </c>
      <c r="C82" s="96">
        <f t="shared" ref="C82:N82" si="26">IF(C80,C81/C80,NA())</f>
        <v>0.10697674418604651</v>
      </c>
      <c r="D82" s="96">
        <f t="shared" si="26"/>
        <v>0.10946810858530126</v>
      </c>
      <c r="E82" s="96" t="e">
        <f t="shared" si="26"/>
        <v>#N/A</v>
      </c>
      <c r="F82" s="96" t="e">
        <f t="shared" si="26"/>
        <v>#N/A</v>
      </c>
      <c r="G82" s="96" t="e">
        <f t="shared" si="26"/>
        <v>#N/A</v>
      </c>
      <c r="H82" s="96" t="e">
        <f t="shared" si="26"/>
        <v>#N/A</v>
      </c>
      <c r="I82" s="96" t="e">
        <f t="shared" si="26"/>
        <v>#N/A</v>
      </c>
      <c r="J82" s="96" t="e">
        <f t="shared" si="26"/>
        <v>#N/A</v>
      </c>
      <c r="K82" s="96" t="e">
        <f t="shared" si="26"/>
        <v>#N/A</v>
      </c>
      <c r="L82" s="96" t="e">
        <f t="shared" si="26"/>
        <v>#N/A</v>
      </c>
      <c r="M82" s="96" t="e">
        <f t="shared" si="26"/>
        <v>#N/A</v>
      </c>
      <c r="N82" s="96" t="e">
        <f t="shared" si="26"/>
        <v>#N/A</v>
      </c>
    </row>
    <row r="83" spans="1:14" x14ac:dyDescent="0.3">
      <c r="A83" s="104" t="s">
        <v>221</v>
      </c>
      <c r="B83" s="88" t="s">
        <v>316</v>
      </c>
      <c r="C83" s="85">
        <f>SUMIFS(INDEX(Diabetes_Full[#All],,MATCH(C$8,Diabetes_Full[#Headers],0)),Data!$B$1:$B$519,$A83,Data!$GT$1:$GT$519,C$10)</f>
        <v>2425</v>
      </c>
      <c r="D83" s="85">
        <f>SUMIFS(INDEX(Diabetes_Full[#All],,MATCH(D$8,Diabetes_Full[#Headers],0)),Data!$B$1:$B$519,$A83,Data!$GT$1:$GT$519,D$10)</f>
        <v>2452</v>
      </c>
      <c r="E83" s="85">
        <f>SUMIFS(INDEX(Diabetes_Full[#All],,MATCH(E$8,Diabetes_Full[#Headers],0)),Data!$B$1:$B$519,$A83,Data!$GT$1:$GT$519,E$10)</f>
        <v>0</v>
      </c>
      <c r="F83" s="85">
        <f>SUMIFS(INDEX(Diabetes_Full[#All],,MATCH(F$8,Diabetes_Full[#Headers],0)),Data!$B$1:$B$519,$A83,Data!$GT$1:$GT$519,F$10)</f>
        <v>0</v>
      </c>
      <c r="G83" s="85">
        <f>SUMIFS(INDEX(Diabetes_Full[#All],,MATCH(G$8,Diabetes_Full[#Headers],0)),Data!$B$1:$B$519,$A83,Data!$GT$1:$GT$519,G$10)</f>
        <v>0</v>
      </c>
      <c r="H83" s="85">
        <f>SUMIFS(INDEX(Diabetes_Full[#All],,MATCH(H$8,Diabetes_Full[#Headers],0)),Data!$B$1:$B$519,$A83,Data!$GT$1:$GT$519,H$10)</f>
        <v>0</v>
      </c>
      <c r="I83" s="85">
        <f>SUMIFS(INDEX(Diabetes_Full[#All],,MATCH(I$8,Diabetes_Full[#Headers],0)),Data!$B$1:$B$519,$A83,Data!$GT$1:$GT$519,I$10)</f>
        <v>0</v>
      </c>
      <c r="J83" s="85">
        <f>SUMIFS(INDEX(Diabetes_Full[#All],,MATCH(J$8,Diabetes_Full[#Headers],0)),Data!$B$1:$B$519,$A83,Data!$GT$1:$GT$519,J$10)</f>
        <v>0</v>
      </c>
      <c r="K83" s="85">
        <f>SUMIFS(INDEX(Diabetes_Full[#All],,MATCH(K$8,Diabetes_Full[#Headers],0)),Data!$B$1:$B$519,$A83,Data!$GT$1:$GT$519,K$10)</f>
        <v>0</v>
      </c>
      <c r="L83" s="85">
        <f>SUMIFS(INDEX(Diabetes_Full[#All],,MATCH(L$8,Diabetes_Full[#Headers],0)),Data!$B$1:$B$519,$A83,Data!$GT$1:$GT$519,L$10)</f>
        <v>0</v>
      </c>
      <c r="M83" s="85">
        <f>SUMIFS(INDEX(Diabetes_Full[#All],,MATCH(M$8,Diabetes_Full[#Headers],0)),Data!$B$1:$B$519,$A83,Data!$GT$1:$GT$519,M$10)</f>
        <v>0</v>
      </c>
      <c r="N83" s="85">
        <f>SUMIFS(INDEX(Diabetes_Full[#All],,MATCH(N$8,Diabetes_Full[#Headers],0)),Data!$B$1:$B$519,$A83,Data!$GT$1:$GT$519,N$10)</f>
        <v>0</v>
      </c>
    </row>
    <row r="84" spans="1:14" x14ac:dyDescent="0.3">
      <c r="A84" s="105" t="s">
        <v>221</v>
      </c>
      <c r="B84" s="88" t="s">
        <v>315</v>
      </c>
      <c r="C84" s="85">
        <f>SUMIFS(INDEX(Diabetes_Full[#All],,MATCH(C$9,Diabetes_Full[#Headers],0)),Data!$B$1:$B$519,$A84,Data!$GT$1:$GT$519,C$10)</f>
        <v>219</v>
      </c>
      <c r="D84" s="85">
        <f>SUMIFS(INDEX(Diabetes_Full[#All],,MATCH(D$9,Diabetes_Full[#Headers],0)),Data!$B$1:$B$519,$A84,Data!$GT$1:$GT$519,D$10)</f>
        <v>239</v>
      </c>
      <c r="E84" s="85">
        <f>SUMIFS(INDEX(Diabetes_Full[#All],,MATCH(E$9,Diabetes_Full[#Headers],0)),Data!$B$1:$B$519,$A84,Data!$GT$1:$GT$519,E$10)</f>
        <v>0</v>
      </c>
      <c r="F84" s="85">
        <f>SUMIFS(INDEX(Diabetes_Full[#All],,MATCH(F$9,Diabetes_Full[#Headers],0)),Data!$B$1:$B$519,$A84,Data!$GT$1:$GT$519,F$10)</f>
        <v>0</v>
      </c>
      <c r="G84" s="85">
        <f>SUMIFS(INDEX(Diabetes_Full[#All],,MATCH(G$9,Diabetes_Full[#Headers],0)),Data!$B$1:$B$519,$A84,Data!$GT$1:$GT$519,G$10)</f>
        <v>0</v>
      </c>
      <c r="H84" s="85">
        <f>SUMIFS(INDEX(Diabetes_Full[#All],,MATCH(H$9,Diabetes_Full[#Headers],0)),Data!$B$1:$B$519,$A84,Data!$GT$1:$GT$519,H$10)</f>
        <v>0</v>
      </c>
      <c r="I84" s="85">
        <f>SUMIFS(INDEX(Diabetes_Full[#All],,MATCH(I$9,Diabetes_Full[#Headers],0)),Data!$B$1:$B$519,$A84,Data!$GT$1:$GT$519,I$10)</f>
        <v>0</v>
      </c>
      <c r="J84" s="85">
        <f>SUMIFS(INDEX(Diabetes_Full[#All],,MATCH(J$9,Diabetes_Full[#Headers],0)),Data!$B$1:$B$519,$A84,Data!$GT$1:$GT$519,J$10)</f>
        <v>0</v>
      </c>
      <c r="K84" s="85">
        <f>SUMIFS(INDEX(Diabetes_Full[#All],,MATCH(K$9,Diabetes_Full[#Headers],0)),Data!$B$1:$B$519,$A84,Data!$GT$1:$GT$519,K$10)</f>
        <v>0</v>
      </c>
      <c r="L84" s="85">
        <f>SUMIFS(INDEX(Diabetes_Full[#All],,MATCH(L$9,Diabetes_Full[#Headers],0)),Data!$B$1:$B$519,$A84,Data!$GT$1:$GT$519,L$10)</f>
        <v>0</v>
      </c>
      <c r="M84" s="85">
        <f>SUMIFS(INDEX(Diabetes_Full[#All],,MATCH(M$9,Diabetes_Full[#Headers],0)),Data!$B$1:$B$519,$A84,Data!$GT$1:$GT$519,M$10)</f>
        <v>0</v>
      </c>
      <c r="N84" s="85">
        <f>SUMIFS(INDEX(Diabetes_Full[#All],,MATCH(N$9,Diabetes_Full[#Headers],0)),Data!$B$1:$B$519,$A84,Data!$GT$1:$GT$519,N$10)</f>
        <v>0</v>
      </c>
    </row>
    <row r="85" spans="1:14" x14ac:dyDescent="0.3">
      <c r="A85" s="104" t="s">
        <v>221</v>
      </c>
      <c r="B85" s="89" t="s">
        <v>384</v>
      </c>
      <c r="C85" s="96">
        <f t="shared" ref="C85:N85" si="27">IF(C83,C84/C83,NA())</f>
        <v>9.0309278350515471E-2</v>
      </c>
      <c r="D85" s="96">
        <f t="shared" si="27"/>
        <v>9.7471451876019577E-2</v>
      </c>
      <c r="E85" s="96" t="e">
        <f t="shared" si="27"/>
        <v>#N/A</v>
      </c>
      <c r="F85" s="96" t="e">
        <f t="shared" si="27"/>
        <v>#N/A</v>
      </c>
      <c r="G85" s="96" t="e">
        <f t="shared" si="27"/>
        <v>#N/A</v>
      </c>
      <c r="H85" s="96" t="e">
        <f t="shared" si="27"/>
        <v>#N/A</v>
      </c>
      <c r="I85" s="96" t="e">
        <f t="shared" si="27"/>
        <v>#N/A</v>
      </c>
      <c r="J85" s="96" t="e">
        <f t="shared" si="27"/>
        <v>#N/A</v>
      </c>
      <c r="K85" s="96" t="e">
        <f t="shared" si="27"/>
        <v>#N/A</v>
      </c>
      <c r="L85" s="96" t="e">
        <f t="shared" si="27"/>
        <v>#N/A</v>
      </c>
      <c r="M85" s="96" t="e">
        <f t="shared" si="27"/>
        <v>#N/A</v>
      </c>
      <c r="N85" s="96" t="e">
        <f t="shared" si="27"/>
        <v>#N/A</v>
      </c>
    </row>
    <row r="86" spans="1:14" x14ac:dyDescent="0.3">
      <c r="A86" s="105" t="s">
        <v>175</v>
      </c>
      <c r="B86" s="88" t="s">
        <v>316</v>
      </c>
      <c r="C86" s="85">
        <f>SUMIFS(INDEX(Diabetes_Full[#All],,MATCH(C$8,Diabetes_Full[#Headers],0)),Data!$B$1:$B$519,$A86,Data!$GT$1:$GT$519,C$10)</f>
        <v>4430</v>
      </c>
      <c r="D86" s="85">
        <f>SUMIFS(INDEX(Diabetes_Full[#All],,MATCH(D$8,Diabetes_Full[#Headers],0)),Data!$B$1:$B$519,$A86,Data!$GT$1:$GT$519,D$10)</f>
        <v>3924</v>
      </c>
      <c r="E86" s="85">
        <f>SUMIFS(INDEX(Diabetes_Full[#All],,MATCH(E$8,Diabetes_Full[#Headers],0)),Data!$B$1:$B$519,$A86,Data!$GT$1:$GT$519,E$10)</f>
        <v>0</v>
      </c>
      <c r="F86" s="85">
        <f>SUMIFS(INDEX(Diabetes_Full[#All],,MATCH(F$8,Diabetes_Full[#Headers],0)),Data!$B$1:$B$519,$A86,Data!$GT$1:$GT$519,F$10)</f>
        <v>0</v>
      </c>
      <c r="G86" s="85">
        <f>SUMIFS(INDEX(Diabetes_Full[#All],,MATCH(G$8,Diabetes_Full[#Headers],0)),Data!$B$1:$B$519,$A86,Data!$GT$1:$GT$519,G$10)</f>
        <v>0</v>
      </c>
      <c r="H86" s="85">
        <f>SUMIFS(INDEX(Diabetes_Full[#All],,MATCH(H$8,Diabetes_Full[#Headers],0)),Data!$B$1:$B$519,$A86,Data!$GT$1:$GT$519,H$10)</f>
        <v>0</v>
      </c>
      <c r="I86" s="85">
        <f>SUMIFS(INDEX(Diabetes_Full[#All],,MATCH(I$8,Diabetes_Full[#Headers],0)),Data!$B$1:$B$519,$A86,Data!$GT$1:$GT$519,I$10)</f>
        <v>0</v>
      </c>
      <c r="J86" s="85">
        <f>SUMIFS(INDEX(Diabetes_Full[#All],,MATCH(J$8,Diabetes_Full[#Headers],0)),Data!$B$1:$B$519,$A86,Data!$GT$1:$GT$519,J$10)</f>
        <v>0</v>
      </c>
      <c r="K86" s="85">
        <f>SUMIFS(INDEX(Diabetes_Full[#All],,MATCH(K$8,Diabetes_Full[#Headers],0)),Data!$B$1:$B$519,$A86,Data!$GT$1:$GT$519,K$10)</f>
        <v>0</v>
      </c>
      <c r="L86" s="85">
        <f>SUMIFS(INDEX(Diabetes_Full[#All],,MATCH(L$8,Diabetes_Full[#Headers],0)),Data!$B$1:$B$519,$A86,Data!$GT$1:$GT$519,L$10)</f>
        <v>0</v>
      </c>
      <c r="M86" s="85">
        <f>SUMIFS(INDEX(Diabetes_Full[#All],,MATCH(M$8,Diabetes_Full[#Headers],0)),Data!$B$1:$B$519,$A86,Data!$GT$1:$GT$519,M$10)</f>
        <v>0</v>
      </c>
      <c r="N86" s="85">
        <f>SUMIFS(INDEX(Diabetes_Full[#All],,MATCH(N$8,Diabetes_Full[#Headers],0)),Data!$B$1:$B$519,$A86,Data!$GT$1:$GT$519,N$10)</f>
        <v>0</v>
      </c>
    </row>
    <row r="87" spans="1:14" x14ac:dyDescent="0.3">
      <c r="A87" s="104" t="s">
        <v>175</v>
      </c>
      <c r="B87" s="88" t="s">
        <v>315</v>
      </c>
      <c r="C87" s="85">
        <f>SUMIFS(INDEX(Diabetes_Full[#All],,MATCH(C$9,Diabetes_Full[#Headers],0)),Data!$B$1:$B$519,$A87,Data!$GT$1:$GT$519,C$10)</f>
        <v>577</v>
      </c>
      <c r="D87" s="85">
        <f>SUMIFS(INDEX(Diabetes_Full[#All],,MATCH(D$9,Diabetes_Full[#Headers],0)),Data!$B$1:$B$519,$A87,Data!$GT$1:$GT$519,D$10)</f>
        <v>493</v>
      </c>
      <c r="E87" s="85">
        <f>SUMIFS(INDEX(Diabetes_Full[#All],,MATCH(E$9,Diabetes_Full[#Headers],0)),Data!$B$1:$B$519,$A87,Data!$GT$1:$GT$519,E$10)</f>
        <v>0</v>
      </c>
      <c r="F87" s="85">
        <f>SUMIFS(INDEX(Diabetes_Full[#All],,MATCH(F$9,Diabetes_Full[#Headers],0)),Data!$B$1:$B$519,$A87,Data!$GT$1:$GT$519,F$10)</f>
        <v>0</v>
      </c>
      <c r="G87" s="85">
        <f>SUMIFS(INDEX(Diabetes_Full[#All],,MATCH(G$9,Diabetes_Full[#Headers],0)),Data!$B$1:$B$519,$A87,Data!$GT$1:$GT$519,G$10)</f>
        <v>0</v>
      </c>
      <c r="H87" s="85">
        <f>SUMIFS(INDEX(Diabetes_Full[#All],,MATCH(H$9,Diabetes_Full[#Headers],0)),Data!$B$1:$B$519,$A87,Data!$GT$1:$GT$519,H$10)</f>
        <v>0</v>
      </c>
      <c r="I87" s="85">
        <f>SUMIFS(INDEX(Diabetes_Full[#All],,MATCH(I$9,Diabetes_Full[#Headers],0)),Data!$B$1:$B$519,$A87,Data!$GT$1:$GT$519,I$10)</f>
        <v>0</v>
      </c>
      <c r="J87" s="85">
        <f>SUMIFS(INDEX(Diabetes_Full[#All],,MATCH(J$9,Diabetes_Full[#Headers],0)),Data!$B$1:$B$519,$A87,Data!$GT$1:$GT$519,J$10)</f>
        <v>0</v>
      </c>
      <c r="K87" s="85">
        <f>SUMIFS(INDEX(Diabetes_Full[#All],,MATCH(K$9,Diabetes_Full[#Headers],0)),Data!$B$1:$B$519,$A87,Data!$GT$1:$GT$519,K$10)</f>
        <v>0</v>
      </c>
      <c r="L87" s="85">
        <f>SUMIFS(INDEX(Diabetes_Full[#All],,MATCH(L$9,Diabetes_Full[#Headers],0)),Data!$B$1:$B$519,$A87,Data!$GT$1:$GT$519,L$10)</f>
        <v>0</v>
      </c>
      <c r="M87" s="85">
        <f>SUMIFS(INDEX(Diabetes_Full[#All],,MATCH(M$9,Diabetes_Full[#Headers],0)),Data!$B$1:$B$519,$A87,Data!$GT$1:$GT$519,M$10)</f>
        <v>0</v>
      </c>
      <c r="N87" s="85">
        <f>SUMIFS(INDEX(Diabetes_Full[#All],,MATCH(N$9,Diabetes_Full[#Headers],0)),Data!$B$1:$B$519,$A87,Data!$GT$1:$GT$519,N$10)</f>
        <v>0</v>
      </c>
    </row>
    <row r="88" spans="1:14" x14ac:dyDescent="0.3">
      <c r="A88" s="105" t="s">
        <v>175</v>
      </c>
      <c r="B88" s="89" t="s">
        <v>384</v>
      </c>
      <c r="C88" s="96">
        <f t="shared" ref="C88:N88" si="28">IF(C86,C87/C86,NA())</f>
        <v>0.13024830699774267</v>
      </c>
      <c r="D88" s="96">
        <f t="shared" si="28"/>
        <v>0.12563710499490316</v>
      </c>
      <c r="E88" s="96" t="e">
        <f t="shared" si="28"/>
        <v>#N/A</v>
      </c>
      <c r="F88" s="96" t="e">
        <f t="shared" si="28"/>
        <v>#N/A</v>
      </c>
      <c r="G88" s="96" t="e">
        <f t="shared" si="28"/>
        <v>#N/A</v>
      </c>
      <c r="H88" s="96" t="e">
        <f t="shared" si="28"/>
        <v>#N/A</v>
      </c>
      <c r="I88" s="96" t="e">
        <f t="shared" si="28"/>
        <v>#N/A</v>
      </c>
      <c r="J88" s="96" t="e">
        <f t="shared" si="28"/>
        <v>#N/A</v>
      </c>
      <c r="K88" s="96" t="e">
        <f t="shared" si="28"/>
        <v>#N/A</v>
      </c>
      <c r="L88" s="96" t="e">
        <f t="shared" si="28"/>
        <v>#N/A</v>
      </c>
      <c r="M88" s="96" t="e">
        <f t="shared" si="28"/>
        <v>#N/A</v>
      </c>
      <c r="N88" s="96" t="e">
        <f t="shared" si="28"/>
        <v>#N/A</v>
      </c>
    </row>
    <row r="89" spans="1:14" x14ac:dyDescent="0.3">
      <c r="A89" s="105" t="s">
        <v>244</v>
      </c>
      <c r="B89" s="88" t="s">
        <v>316</v>
      </c>
      <c r="C89" s="85">
        <f>SUMIFS(INDEX(Diabetes_Full[#All],,MATCH(C$8,Diabetes_Full[#Headers],0)),Data!$B$1:$B$519,$A89,Data!$GT$1:$GT$519,C$10)</f>
        <v>3186</v>
      </c>
      <c r="D89" s="85">
        <f>SUMIFS(INDEX(Diabetes_Full[#All],,MATCH(D$8,Diabetes_Full[#Headers],0)),Data!$B$1:$B$519,$A89,Data!$GT$1:$GT$519,D$10)</f>
        <v>3202</v>
      </c>
      <c r="E89" s="85">
        <f>SUMIFS(INDEX(Diabetes_Full[#All],,MATCH(E$8,Diabetes_Full[#Headers],0)),Data!$B$1:$B$519,$A89,Data!$GT$1:$GT$519,E$10)</f>
        <v>0</v>
      </c>
      <c r="F89" s="85">
        <f>SUMIFS(INDEX(Diabetes_Full[#All],,MATCH(F$8,Diabetes_Full[#Headers],0)),Data!$B$1:$B$519,$A89,Data!$GT$1:$GT$519,F$10)</f>
        <v>0</v>
      </c>
      <c r="G89" s="85">
        <f>SUMIFS(INDEX(Diabetes_Full[#All],,MATCH(G$8,Diabetes_Full[#Headers],0)),Data!$B$1:$B$519,$A89,Data!$GT$1:$GT$519,G$10)</f>
        <v>0</v>
      </c>
      <c r="H89" s="85">
        <f>SUMIFS(INDEX(Diabetes_Full[#All],,MATCH(H$8,Diabetes_Full[#Headers],0)),Data!$B$1:$B$519,$A89,Data!$GT$1:$GT$519,H$10)</f>
        <v>0</v>
      </c>
      <c r="I89" s="85">
        <f>SUMIFS(INDEX(Diabetes_Full[#All],,MATCH(I$8,Diabetes_Full[#Headers],0)),Data!$B$1:$B$519,$A89,Data!$GT$1:$GT$519,I$10)</f>
        <v>0</v>
      </c>
      <c r="J89" s="85">
        <f>SUMIFS(INDEX(Diabetes_Full[#All],,MATCH(J$8,Diabetes_Full[#Headers],0)),Data!$B$1:$B$519,$A89,Data!$GT$1:$GT$519,J$10)</f>
        <v>0</v>
      </c>
      <c r="K89" s="85">
        <f>SUMIFS(INDEX(Diabetes_Full[#All],,MATCH(K$8,Diabetes_Full[#Headers],0)),Data!$B$1:$B$519,$A89,Data!$GT$1:$GT$519,K$10)</f>
        <v>0</v>
      </c>
      <c r="L89" s="85">
        <f>SUMIFS(INDEX(Diabetes_Full[#All],,MATCH(L$8,Diabetes_Full[#Headers],0)),Data!$B$1:$B$519,$A89,Data!$GT$1:$GT$519,L$10)</f>
        <v>0</v>
      </c>
      <c r="M89" s="85">
        <f>SUMIFS(INDEX(Diabetes_Full[#All],,MATCH(M$8,Diabetes_Full[#Headers],0)),Data!$B$1:$B$519,$A89,Data!$GT$1:$GT$519,M$10)</f>
        <v>0</v>
      </c>
      <c r="N89" s="85">
        <f>SUMIFS(INDEX(Diabetes_Full[#All],,MATCH(N$8,Diabetes_Full[#Headers],0)),Data!$B$1:$B$519,$A89,Data!$GT$1:$GT$519,N$10)</f>
        <v>0</v>
      </c>
    </row>
    <row r="90" spans="1:14" x14ac:dyDescent="0.3">
      <c r="A90" s="104" t="s">
        <v>244</v>
      </c>
      <c r="B90" s="88" t="s">
        <v>315</v>
      </c>
      <c r="C90" s="85">
        <f>SUMIFS(INDEX(Diabetes_Full[#All],,MATCH(C$9,Diabetes_Full[#Headers],0)),Data!$B$1:$B$519,$A90,Data!$GT$1:$GT$519,C$10)</f>
        <v>344</v>
      </c>
      <c r="D90" s="85">
        <f>SUMIFS(INDEX(Diabetes_Full[#All],,MATCH(D$9,Diabetes_Full[#Headers],0)),Data!$B$1:$B$519,$A90,Data!$GT$1:$GT$519,D$10)</f>
        <v>346</v>
      </c>
      <c r="E90" s="85">
        <f>SUMIFS(INDEX(Diabetes_Full[#All],,MATCH(E$9,Diabetes_Full[#Headers],0)),Data!$B$1:$B$519,$A90,Data!$GT$1:$GT$519,E$10)</f>
        <v>0</v>
      </c>
      <c r="F90" s="85">
        <f>SUMIFS(INDEX(Diabetes_Full[#All],,MATCH(F$9,Diabetes_Full[#Headers],0)),Data!$B$1:$B$519,$A90,Data!$GT$1:$GT$519,F$10)</f>
        <v>0</v>
      </c>
      <c r="G90" s="85">
        <f>SUMIFS(INDEX(Diabetes_Full[#All],,MATCH(G$9,Diabetes_Full[#Headers],0)),Data!$B$1:$B$519,$A90,Data!$GT$1:$GT$519,G$10)</f>
        <v>0</v>
      </c>
      <c r="H90" s="85">
        <f>SUMIFS(INDEX(Diabetes_Full[#All],,MATCH(H$9,Diabetes_Full[#Headers],0)),Data!$B$1:$B$519,$A90,Data!$GT$1:$GT$519,H$10)</f>
        <v>0</v>
      </c>
      <c r="I90" s="85">
        <f>SUMIFS(INDEX(Diabetes_Full[#All],,MATCH(I$9,Diabetes_Full[#Headers],0)),Data!$B$1:$B$519,$A90,Data!$GT$1:$GT$519,I$10)</f>
        <v>0</v>
      </c>
      <c r="J90" s="85">
        <f>SUMIFS(INDEX(Diabetes_Full[#All],,MATCH(J$9,Diabetes_Full[#Headers],0)),Data!$B$1:$B$519,$A90,Data!$GT$1:$GT$519,J$10)</f>
        <v>0</v>
      </c>
      <c r="K90" s="85">
        <f>SUMIFS(INDEX(Diabetes_Full[#All],,MATCH(K$9,Diabetes_Full[#Headers],0)),Data!$B$1:$B$519,$A90,Data!$GT$1:$GT$519,K$10)</f>
        <v>0</v>
      </c>
      <c r="L90" s="85">
        <f>SUMIFS(INDEX(Diabetes_Full[#All],,MATCH(L$9,Diabetes_Full[#Headers],0)),Data!$B$1:$B$519,$A90,Data!$GT$1:$GT$519,L$10)</f>
        <v>0</v>
      </c>
      <c r="M90" s="85">
        <f>SUMIFS(INDEX(Diabetes_Full[#All],,MATCH(M$9,Diabetes_Full[#Headers],0)),Data!$B$1:$B$519,$A90,Data!$GT$1:$GT$519,M$10)</f>
        <v>0</v>
      </c>
      <c r="N90" s="85">
        <f>SUMIFS(INDEX(Diabetes_Full[#All],,MATCH(N$9,Diabetes_Full[#Headers],0)),Data!$B$1:$B$519,$A90,Data!$GT$1:$GT$519,N$10)</f>
        <v>0</v>
      </c>
    </row>
    <row r="91" spans="1:14" x14ac:dyDescent="0.3">
      <c r="A91" s="105" t="s">
        <v>244</v>
      </c>
      <c r="B91" s="89" t="s">
        <v>384</v>
      </c>
      <c r="C91" s="96">
        <f t="shared" ref="C91:N91" si="29">IF(C89,C90/C89,NA())</f>
        <v>0.10797237915881984</v>
      </c>
      <c r="D91" s="96">
        <f t="shared" si="29"/>
        <v>0.1080574640849469</v>
      </c>
      <c r="E91" s="96" t="e">
        <f t="shared" si="29"/>
        <v>#N/A</v>
      </c>
      <c r="F91" s="96" t="e">
        <f t="shared" si="29"/>
        <v>#N/A</v>
      </c>
      <c r="G91" s="96" t="e">
        <f t="shared" si="29"/>
        <v>#N/A</v>
      </c>
      <c r="H91" s="96" t="e">
        <f t="shared" si="29"/>
        <v>#N/A</v>
      </c>
      <c r="I91" s="96" t="e">
        <f t="shared" si="29"/>
        <v>#N/A</v>
      </c>
      <c r="J91" s="96" t="e">
        <f t="shared" si="29"/>
        <v>#N/A</v>
      </c>
      <c r="K91" s="96" t="e">
        <f t="shared" si="29"/>
        <v>#N/A</v>
      </c>
      <c r="L91" s="96" t="e">
        <f t="shared" si="29"/>
        <v>#N/A</v>
      </c>
      <c r="M91" s="96" t="e">
        <f t="shared" si="29"/>
        <v>#N/A</v>
      </c>
      <c r="N91" s="96" t="e">
        <f t="shared" si="29"/>
        <v>#N/A</v>
      </c>
    </row>
    <row r="92" spans="1:14" x14ac:dyDescent="0.3">
      <c r="A92" s="104" t="s">
        <v>246</v>
      </c>
      <c r="B92" s="88" t="s">
        <v>316</v>
      </c>
      <c r="C92" s="85">
        <f>SUMIFS(INDEX(Diabetes_Full[#All],,MATCH(C$8,Diabetes_Full[#Headers],0)),Data!$B$1:$B$519,$A92,Data!$GT$1:$GT$519,C$10)</f>
        <v>4093</v>
      </c>
      <c r="D92" s="85">
        <f>SUMIFS(INDEX(Diabetes_Full[#All],,MATCH(D$8,Diabetes_Full[#Headers],0)),Data!$B$1:$B$519,$A92,Data!$GT$1:$GT$519,D$10)</f>
        <v>4110</v>
      </c>
      <c r="E92" s="85">
        <f>SUMIFS(INDEX(Diabetes_Full[#All],,MATCH(E$8,Diabetes_Full[#Headers],0)),Data!$B$1:$B$519,$A92,Data!$GT$1:$GT$519,E$10)</f>
        <v>0</v>
      </c>
      <c r="F92" s="85">
        <f>SUMIFS(INDEX(Diabetes_Full[#All],,MATCH(F$8,Diabetes_Full[#Headers],0)),Data!$B$1:$B$519,$A92,Data!$GT$1:$GT$519,F$10)</f>
        <v>0</v>
      </c>
      <c r="G92" s="85">
        <f>SUMIFS(INDEX(Diabetes_Full[#All],,MATCH(G$8,Diabetes_Full[#Headers],0)),Data!$B$1:$B$519,$A92,Data!$GT$1:$GT$519,G$10)</f>
        <v>0</v>
      </c>
      <c r="H92" s="85">
        <f>SUMIFS(INDEX(Diabetes_Full[#All],,MATCH(H$8,Diabetes_Full[#Headers],0)),Data!$B$1:$B$519,$A92,Data!$GT$1:$GT$519,H$10)</f>
        <v>0</v>
      </c>
      <c r="I92" s="85">
        <f>SUMIFS(INDEX(Diabetes_Full[#All],,MATCH(I$8,Diabetes_Full[#Headers],0)),Data!$B$1:$B$519,$A92,Data!$GT$1:$GT$519,I$10)</f>
        <v>0</v>
      </c>
      <c r="J92" s="85">
        <f>SUMIFS(INDEX(Diabetes_Full[#All],,MATCH(J$8,Diabetes_Full[#Headers],0)),Data!$B$1:$B$519,$A92,Data!$GT$1:$GT$519,J$10)</f>
        <v>0</v>
      </c>
      <c r="K92" s="85">
        <f>SUMIFS(INDEX(Diabetes_Full[#All],,MATCH(K$8,Diabetes_Full[#Headers],0)),Data!$B$1:$B$519,$A92,Data!$GT$1:$GT$519,K$10)</f>
        <v>0</v>
      </c>
      <c r="L92" s="85">
        <f>SUMIFS(INDEX(Diabetes_Full[#All],,MATCH(L$8,Diabetes_Full[#Headers],0)),Data!$B$1:$B$519,$A92,Data!$GT$1:$GT$519,L$10)</f>
        <v>0</v>
      </c>
      <c r="M92" s="85">
        <f>SUMIFS(INDEX(Diabetes_Full[#All],,MATCH(M$8,Diabetes_Full[#Headers],0)),Data!$B$1:$B$519,$A92,Data!$GT$1:$GT$519,M$10)</f>
        <v>0</v>
      </c>
      <c r="N92" s="85">
        <f>SUMIFS(INDEX(Diabetes_Full[#All],,MATCH(N$8,Diabetes_Full[#Headers],0)),Data!$B$1:$B$519,$A92,Data!$GT$1:$GT$519,N$10)</f>
        <v>0</v>
      </c>
    </row>
    <row r="93" spans="1:14" x14ac:dyDescent="0.3">
      <c r="A93" s="105" t="s">
        <v>246</v>
      </c>
      <c r="B93" s="88" t="s">
        <v>315</v>
      </c>
      <c r="C93" s="85">
        <f>SUMIFS(INDEX(Diabetes_Full[#All],,MATCH(C$9,Diabetes_Full[#Headers],0)),Data!$B$1:$B$519,$A93,Data!$GT$1:$GT$519,C$10)</f>
        <v>335</v>
      </c>
      <c r="D93" s="85">
        <f>SUMIFS(INDEX(Diabetes_Full[#All],,MATCH(D$9,Diabetes_Full[#Headers],0)),Data!$B$1:$B$519,$A93,Data!$GT$1:$GT$519,D$10)</f>
        <v>347</v>
      </c>
      <c r="E93" s="85">
        <f>SUMIFS(INDEX(Diabetes_Full[#All],,MATCH(E$9,Diabetes_Full[#Headers],0)),Data!$B$1:$B$519,$A93,Data!$GT$1:$GT$519,E$10)</f>
        <v>0</v>
      </c>
      <c r="F93" s="85">
        <f>SUMIFS(INDEX(Diabetes_Full[#All],,MATCH(F$9,Diabetes_Full[#Headers],0)),Data!$B$1:$B$519,$A93,Data!$GT$1:$GT$519,F$10)</f>
        <v>0</v>
      </c>
      <c r="G93" s="85">
        <f>SUMIFS(INDEX(Diabetes_Full[#All],,MATCH(G$9,Diabetes_Full[#Headers],0)),Data!$B$1:$B$519,$A93,Data!$GT$1:$GT$519,G$10)</f>
        <v>0</v>
      </c>
      <c r="H93" s="85">
        <f>SUMIFS(INDEX(Diabetes_Full[#All],,MATCH(H$9,Diabetes_Full[#Headers],0)),Data!$B$1:$B$519,$A93,Data!$GT$1:$GT$519,H$10)</f>
        <v>0</v>
      </c>
      <c r="I93" s="85">
        <f>SUMIFS(INDEX(Diabetes_Full[#All],,MATCH(I$9,Diabetes_Full[#Headers],0)),Data!$B$1:$B$519,$A93,Data!$GT$1:$GT$519,I$10)</f>
        <v>0</v>
      </c>
      <c r="J93" s="85">
        <f>SUMIFS(INDEX(Diabetes_Full[#All],,MATCH(J$9,Diabetes_Full[#Headers],0)),Data!$B$1:$B$519,$A93,Data!$GT$1:$GT$519,J$10)</f>
        <v>0</v>
      </c>
      <c r="K93" s="85">
        <f>SUMIFS(INDEX(Diabetes_Full[#All],,MATCH(K$9,Diabetes_Full[#Headers],0)),Data!$B$1:$B$519,$A93,Data!$GT$1:$GT$519,K$10)</f>
        <v>0</v>
      </c>
      <c r="L93" s="85">
        <f>SUMIFS(INDEX(Diabetes_Full[#All],,MATCH(L$9,Diabetes_Full[#Headers],0)),Data!$B$1:$B$519,$A93,Data!$GT$1:$GT$519,L$10)</f>
        <v>0</v>
      </c>
      <c r="M93" s="85">
        <f>SUMIFS(INDEX(Diabetes_Full[#All],,MATCH(M$9,Diabetes_Full[#Headers],0)),Data!$B$1:$B$519,$A93,Data!$GT$1:$GT$519,M$10)</f>
        <v>0</v>
      </c>
      <c r="N93" s="85">
        <f>SUMIFS(INDEX(Diabetes_Full[#All],,MATCH(N$9,Diabetes_Full[#Headers],0)),Data!$B$1:$B$519,$A93,Data!$GT$1:$GT$519,N$10)</f>
        <v>0</v>
      </c>
    </row>
    <row r="94" spans="1:14" x14ac:dyDescent="0.3">
      <c r="A94" s="104" t="s">
        <v>246</v>
      </c>
      <c r="B94" s="89" t="s">
        <v>384</v>
      </c>
      <c r="C94" s="96">
        <f t="shared" ref="C94:N94" si="30">IF(C92,C93/C92,NA())</f>
        <v>8.1847055949181527E-2</v>
      </c>
      <c r="D94" s="96">
        <f t="shared" si="30"/>
        <v>8.4428223844282238E-2</v>
      </c>
      <c r="E94" s="96" t="e">
        <f t="shared" si="30"/>
        <v>#N/A</v>
      </c>
      <c r="F94" s="96" t="e">
        <f t="shared" si="30"/>
        <v>#N/A</v>
      </c>
      <c r="G94" s="96" t="e">
        <f t="shared" si="30"/>
        <v>#N/A</v>
      </c>
      <c r="H94" s="96" t="e">
        <f t="shared" si="30"/>
        <v>#N/A</v>
      </c>
      <c r="I94" s="96" t="e">
        <f t="shared" si="30"/>
        <v>#N/A</v>
      </c>
      <c r="J94" s="96" t="e">
        <f t="shared" si="30"/>
        <v>#N/A</v>
      </c>
      <c r="K94" s="96" t="e">
        <f t="shared" si="30"/>
        <v>#N/A</v>
      </c>
      <c r="L94" s="96" t="e">
        <f t="shared" si="30"/>
        <v>#N/A</v>
      </c>
      <c r="M94" s="96" t="e">
        <f t="shared" si="30"/>
        <v>#N/A</v>
      </c>
      <c r="N94" s="96" t="e">
        <f t="shared" si="30"/>
        <v>#N/A</v>
      </c>
    </row>
    <row r="95" spans="1:14" x14ac:dyDescent="0.3">
      <c r="A95" s="104" t="s">
        <v>245</v>
      </c>
      <c r="B95" s="88" t="s">
        <v>316</v>
      </c>
      <c r="C95" s="85">
        <f>SUMIFS(INDEX(Diabetes_Full[#All],,MATCH(C$8,Diabetes_Full[#Headers],0)),Data!$B$1:$B$519,$A95,Data!$GT$1:$GT$519,C$10)</f>
        <v>3434</v>
      </c>
      <c r="D95" s="85">
        <f>SUMIFS(INDEX(Diabetes_Full[#All],,MATCH(D$8,Diabetes_Full[#Headers],0)),Data!$B$1:$B$519,$A95,Data!$GT$1:$GT$519,D$10)</f>
        <v>3450</v>
      </c>
      <c r="E95" s="85">
        <f>SUMIFS(INDEX(Diabetes_Full[#All],,MATCH(E$8,Diabetes_Full[#Headers],0)),Data!$B$1:$B$519,$A95,Data!$GT$1:$GT$519,E$10)</f>
        <v>0</v>
      </c>
      <c r="F95" s="85">
        <f>SUMIFS(INDEX(Diabetes_Full[#All],,MATCH(F$8,Diabetes_Full[#Headers],0)),Data!$B$1:$B$519,$A95,Data!$GT$1:$GT$519,F$10)</f>
        <v>0</v>
      </c>
      <c r="G95" s="85">
        <f>SUMIFS(INDEX(Diabetes_Full[#All],,MATCH(G$8,Diabetes_Full[#Headers],0)),Data!$B$1:$B$519,$A95,Data!$GT$1:$GT$519,G$10)</f>
        <v>0</v>
      </c>
      <c r="H95" s="85">
        <f>SUMIFS(INDEX(Diabetes_Full[#All],,MATCH(H$8,Diabetes_Full[#Headers],0)),Data!$B$1:$B$519,$A95,Data!$GT$1:$GT$519,H$10)</f>
        <v>0</v>
      </c>
      <c r="I95" s="85">
        <f>SUMIFS(INDEX(Diabetes_Full[#All],,MATCH(I$8,Diabetes_Full[#Headers],0)),Data!$B$1:$B$519,$A95,Data!$GT$1:$GT$519,I$10)</f>
        <v>0</v>
      </c>
      <c r="J95" s="85">
        <f>SUMIFS(INDEX(Diabetes_Full[#All],,MATCH(J$8,Diabetes_Full[#Headers],0)),Data!$B$1:$B$519,$A95,Data!$GT$1:$GT$519,J$10)</f>
        <v>0</v>
      </c>
      <c r="K95" s="85">
        <f>SUMIFS(INDEX(Diabetes_Full[#All],,MATCH(K$8,Diabetes_Full[#Headers],0)),Data!$B$1:$B$519,$A95,Data!$GT$1:$GT$519,K$10)</f>
        <v>0</v>
      </c>
      <c r="L95" s="85">
        <f>SUMIFS(INDEX(Diabetes_Full[#All],,MATCH(L$8,Diabetes_Full[#Headers],0)),Data!$B$1:$B$519,$A95,Data!$GT$1:$GT$519,L$10)</f>
        <v>0</v>
      </c>
      <c r="M95" s="85">
        <f>SUMIFS(INDEX(Diabetes_Full[#All],,MATCH(M$8,Diabetes_Full[#Headers],0)),Data!$B$1:$B$519,$A95,Data!$GT$1:$GT$519,M$10)</f>
        <v>0</v>
      </c>
      <c r="N95" s="85">
        <f>SUMIFS(INDEX(Diabetes_Full[#All],,MATCH(N$8,Diabetes_Full[#Headers],0)),Data!$B$1:$B$519,$A95,Data!$GT$1:$GT$519,N$10)</f>
        <v>0</v>
      </c>
    </row>
    <row r="96" spans="1:14" x14ac:dyDescent="0.3">
      <c r="A96" s="105" t="s">
        <v>245</v>
      </c>
      <c r="B96" s="88" t="s">
        <v>315</v>
      </c>
      <c r="C96" s="85">
        <f>SUMIFS(INDEX(Diabetes_Full[#All],,MATCH(C$9,Diabetes_Full[#Headers],0)),Data!$B$1:$B$519,$A96,Data!$GT$1:$GT$519,C$10)</f>
        <v>316</v>
      </c>
      <c r="D96" s="85">
        <f>SUMIFS(INDEX(Diabetes_Full[#All],,MATCH(D$9,Diabetes_Full[#Headers],0)),Data!$B$1:$B$519,$A96,Data!$GT$1:$GT$519,D$10)</f>
        <v>319</v>
      </c>
      <c r="E96" s="85">
        <f>SUMIFS(INDEX(Diabetes_Full[#All],,MATCH(E$9,Diabetes_Full[#Headers],0)),Data!$B$1:$B$519,$A96,Data!$GT$1:$GT$519,E$10)</f>
        <v>0</v>
      </c>
      <c r="F96" s="85">
        <f>SUMIFS(INDEX(Diabetes_Full[#All],,MATCH(F$9,Diabetes_Full[#Headers],0)),Data!$B$1:$B$519,$A96,Data!$GT$1:$GT$519,F$10)</f>
        <v>0</v>
      </c>
      <c r="G96" s="85">
        <f>SUMIFS(INDEX(Diabetes_Full[#All],,MATCH(G$9,Diabetes_Full[#Headers],0)),Data!$B$1:$B$519,$A96,Data!$GT$1:$GT$519,G$10)</f>
        <v>0</v>
      </c>
      <c r="H96" s="85">
        <f>SUMIFS(INDEX(Diabetes_Full[#All],,MATCH(H$9,Diabetes_Full[#Headers],0)),Data!$B$1:$B$519,$A96,Data!$GT$1:$GT$519,H$10)</f>
        <v>0</v>
      </c>
      <c r="I96" s="85">
        <f>SUMIFS(INDEX(Diabetes_Full[#All],,MATCH(I$9,Diabetes_Full[#Headers],0)),Data!$B$1:$B$519,$A96,Data!$GT$1:$GT$519,I$10)</f>
        <v>0</v>
      </c>
      <c r="J96" s="85">
        <f>SUMIFS(INDEX(Diabetes_Full[#All],,MATCH(J$9,Diabetes_Full[#Headers],0)),Data!$B$1:$B$519,$A96,Data!$GT$1:$GT$519,J$10)</f>
        <v>0</v>
      </c>
      <c r="K96" s="85">
        <f>SUMIFS(INDEX(Diabetes_Full[#All],,MATCH(K$9,Diabetes_Full[#Headers],0)),Data!$B$1:$B$519,$A96,Data!$GT$1:$GT$519,K$10)</f>
        <v>0</v>
      </c>
      <c r="L96" s="85">
        <f>SUMIFS(INDEX(Diabetes_Full[#All],,MATCH(L$9,Diabetes_Full[#Headers],0)),Data!$B$1:$B$519,$A96,Data!$GT$1:$GT$519,L$10)</f>
        <v>0</v>
      </c>
      <c r="M96" s="85">
        <f>SUMIFS(INDEX(Diabetes_Full[#All],,MATCH(M$9,Diabetes_Full[#Headers],0)),Data!$B$1:$B$519,$A96,Data!$GT$1:$GT$519,M$10)</f>
        <v>0</v>
      </c>
      <c r="N96" s="85">
        <f>SUMIFS(INDEX(Diabetes_Full[#All],,MATCH(N$9,Diabetes_Full[#Headers],0)),Data!$B$1:$B$519,$A96,Data!$GT$1:$GT$519,N$10)</f>
        <v>0</v>
      </c>
    </row>
    <row r="97" spans="1:14" x14ac:dyDescent="0.3">
      <c r="A97" s="104" t="s">
        <v>245</v>
      </c>
      <c r="B97" s="89" t="s">
        <v>384</v>
      </c>
      <c r="C97" s="96">
        <f t="shared" ref="C97:N97" si="31">IF(C95,C96/C95,NA())</f>
        <v>9.2020966802562609E-2</v>
      </c>
      <c r="D97" s="96">
        <f t="shared" si="31"/>
        <v>9.2463768115942035E-2</v>
      </c>
      <c r="E97" s="96" t="e">
        <f t="shared" si="31"/>
        <v>#N/A</v>
      </c>
      <c r="F97" s="96" t="e">
        <f t="shared" si="31"/>
        <v>#N/A</v>
      </c>
      <c r="G97" s="96" t="e">
        <f t="shared" si="31"/>
        <v>#N/A</v>
      </c>
      <c r="H97" s="96" t="e">
        <f t="shared" si="31"/>
        <v>#N/A</v>
      </c>
      <c r="I97" s="96" t="e">
        <f t="shared" si="31"/>
        <v>#N/A</v>
      </c>
      <c r="J97" s="96" t="e">
        <f t="shared" si="31"/>
        <v>#N/A</v>
      </c>
      <c r="K97" s="96" t="e">
        <f t="shared" si="31"/>
        <v>#N/A</v>
      </c>
      <c r="L97" s="96" t="e">
        <f t="shared" si="31"/>
        <v>#N/A</v>
      </c>
      <c r="M97" s="96" t="e">
        <f t="shared" si="31"/>
        <v>#N/A</v>
      </c>
      <c r="N97" s="96" t="e">
        <f t="shared" si="31"/>
        <v>#N/A</v>
      </c>
    </row>
    <row r="98" spans="1:14" x14ac:dyDescent="0.3">
      <c r="A98" s="105" t="s">
        <v>185</v>
      </c>
      <c r="B98" s="88" t="s">
        <v>316</v>
      </c>
      <c r="C98" s="85">
        <f>SUMIFS(INDEX(Diabetes_Full[#All],,MATCH(C$8,Diabetes_Full[#Headers],0)),Data!$B$1:$B$519,$A98,Data!$GT$1:$GT$519,C$10)</f>
        <v>4168</v>
      </c>
      <c r="D98" s="85">
        <f>SUMIFS(INDEX(Diabetes_Full[#All],,MATCH(D$8,Diabetes_Full[#Headers],0)),Data!$B$1:$B$519,$A98,Data!$GT$1:$GT$519,D$10)</f>
        <v>4184</v>
      </c>
      <c r="E98" s="85">
        <f>SUMIFS(INDEX(Diabetes_Full[#All],,MATCH(E$8,Diabetes_Full[#Headers],0)),Data!$B$1:$B$519,$A98,Data!$GT$1:$GT$519,E$10)</f>
        <v>0</v>
      </c>
      <c r="F98" s="85">
        <f>SUMIFS(INDEX(Diabetes_Full[#All],,MATCH(F$8,Diabetes_Full[#Headers],0)),Data!$B$1:$B$519,$A98,Data!$GT$1:$GT$519,F$10)</f>
        <v>0</v>
      </c>
      <c r="G98" s="85">
        <f>SUMIFS(INDEX(Diabetes_Full[#All],,MATCH(G$8,Diabetes_Full[#Headers],0)),Data!$B$1:$B$519,$A98,Data!$GT$1:$GT$519,G$10)</f>
        <v>0</v>
      </c>
      <c r="H98" s="85">
        <f>SUMIFS(INDEX(Diabetes_Full[#All],,MATCH(H$8,Diabetes_Full[#Headers],0)),Data!$B$1:$B$519,$A98,Data!$GT$1:$GT$519,H$10)</f>
        <v>0</v>
      </c>
      <c r="I98" s="85">
        <f>SUMIFS(INDEX(Diabetes_Full[#All],,MATCH(I$8,Diabetes_Full[#Headers],0)),Data!$B$1:$B$519,$A98,Data!$GT$1:$GT$519,I$10)</f>
        <v>0</v>
      </c>
      <c r="J98" s="85">
        <f>SUMIFS(INDEX(Diabetes_Full[#All],,MATCH(J$8,Diabetes_Full[#Headers],0)),Data!$B$1:$B$519,$A98,Data!$GT$1:$GT$519,J$10)</f>
        <v>0</v>
      </c>
      <c r="K98" s="85">
        <f>SUMIFS(INDEX(Diabetes_Full[#All],,MATCH(K$8,Diabetes_Full[#Headers],0)),Data!$B$1:$B$519,$A98,Data!$GT$1:$GT$519,K$10)</f>
        <v>0</v>
      </c>
      <c r="L98" s="85">
        <f>SUMIFS(INDEX(Diabetes_Full[#All],,MATCH(L$8,Diabetes_Full[#Headers],0)),Data!$B$1:$B$519,$A98,Data!$GT$1:$GT$519,L$10)</f>
        <v>0</v>
      </c>
      <c r="M98" s="85">
        <f>SUMIFS(INDEX(Diabetes_Full[#All],,MATCH(M$8,Diabetes_Full[#Headers],0)),Data!$B$1:$B$519,$A98,Data!$GT$1:$GT$519,M$10)</f>
        <v>0</v>
      </c>
      <c r="N98" s="85">
        <f>SUMIFS(INDEX(Diabetes_Full[#All],,MATCH(N$8,Diabetes_Full[#Headers],0)),Data!$B$1:$B$519,$A98,Data!$GT$1:$GT$519,N$10)</f>
        <v>0</v>
      </c>
    </row>
    <row r="99" spans="1:14" x14ac:dyDescent="0.3">
      <c r="A99" s="104" t="s">
        <v>185</v>
      </c>
      <c r="B99" s="88" t="s">
        <v>315</v>
      </c>
      <c r="C99" s="85">
        <f>SUMIFS(INDEX(Diabetes_Full[#All],,MATCH(C$9,Diabetes_Full[#Headers],0)),Data!$B$1:$B$519,$A99,Data!$GT$1:$GT$519,C$10)</f>
        <v>350</v>
      </c>
      <c r="D99" s="85">
        <f>SUMIFS(INDEX(Diabetes_Full[#All],,MATCH(D$9,Diabetes_Full[#Headers],0)),Data!$B$1:$B$519,$A99,Data!$GT$1:$GT$519,D$10)</f>
        <v>344</v>
      </c>
      <c r="E99" s="85">
        <f>SUMIFS(INDEX(Diabetes_Full[#All],,MATCH(E$9,Diabetes_Full[#Headers],0)),Data!$B$1:$B$519,$A99,Data!$GT$1:$GT$519,E$10)</f>
        <v>0</v>
      </c>
      <c r="F99" s="85">
        <f>SUMIFS(INDEX(Diabetes_Full[#All],,MATCH(F$9,Diabetes_Full[#Headers],0)),Data!$B$1:$B$519,$A99,Data!$GT$1:$GT$519,F$10)</f>
        <v>0</v>
      </c>
      <c r="G99" s="85">
        <f>SUMIFS(INDEX(Diabetes_Full[#All],,MATCH(G$9,Diabetes_Full[#Headers],0)),Data!$B$1:$B$519,$A99,Data!$GT$1:$GT$519,G$10)</f>
        <v>0</v>
      </c>
      <c r="H99" s="85">
        <f>SUMIFS(INDEX(Diabetes_Full[#All],,MATCH(H$9,Diabetes_Full[#Headers],0)),Data!$B$1:$B$519,$A99,Data!$GT$1:$GT$519,H$10)</f>
        <v>0</v>
      </c>
      <c r="I99" s="85">
        <f>SUMIFS(INDEX(Diabetes_Full[#All],,MATCH(I$9,Diabetes_Full[#Headers],0)),Data!$B$1:$B$519,$A99,Data!$GT$1:$GT$519,I$10)</f>
        <v>0</v>
      </c>
      <c r="J99" s="85">
        <f>SUMIFS(INDEX(Diabetes_Full[#All],,MATCH(J$9,Diabetes_Full[#Headers],0)),Data!$B$1:$B$519,$A99,Data!$GT$1:$GT$519,J$10)</f>
        <v>0</v>
      </c>
      <c r="K99" s="85">
        <f>SUMIFS(INDEX(Diabetes_Full[#All],,MATCH(K$9,Diabetes_Full[#Headers],0)),Data!$B$1:$B$519,$A99,Data!$GT$1:$GT$519,K$10)</f>
        <v>0</v>
      </c>
      <c r="L99" s="85">
        <f>SUMIFS(INDEX(Diabetes_Full[#All],,MATCH(L$9,Diabetes_Full[#Headers],0)),Data!$B$1:$B$519,$A99,Data!$GT$1:$GT$519,L$10)</f>
        <v>0</v>
      </c>
      <c r="M99" s="85">
        <f>SUMIFS(INDEX(Diabetes_Full[#All],,MATCH(M$9,Diabetes_Full[#Headers],0)),Data!$B$1:$B$519,$A99,Data!$GT$1:$GT$519,M$10)</f>
        <v>0</v>
      </c>
      <c r="N99" s="85">
        <f>SUMIFS(INDEX(Diabetes_Full[#All],,MATCH(N$9,Diabetes_Full[#Headers],0)),Data!$B$1:$B$519,$A99,Data!$GT$1:$GT$519,N$10)</f>
        <v>0</v>
      </c>
    </row>
    <row r="100" spans="1:14" x14ac:dyDescent="0.3">
      <c r="A100" s="105" t="s">
        <v>185</v>
      </c>
      <c r="B100" s="89" t="s">
        <v>384</v>
      </c>
      <c r="C100" s="96">
        <f t="shared" ref="C100:N100" si="32">IF(C98,C99/C98,NA())</f>
        <v>8.3973128598848368E-2</v>
      </c>
      <c r="D100" s="96">
        <f t="shared" si="32"/>
        <v>8.2217973231357558E-2</v>
      </c>
      <c r="E100" s="96" t="e">
        <f t="shared" si="32"/>
        <v>#N/A</v>
      </c>
      <c r="F100" s="96" t="e">
        <f t="shared" si="32"/>
        <v>#N/A</v>
      </c>
      <c r="G100" s="96" t="e">
        <f t="shared" si="32"/>
        <v>#N/A</v>
      </c>
      <c r="H100" s="96" t="e">
        <f t="shared" si="32"/>
        <v>#N/A</v>
      </c>
      <c r="I100" s="96" t="e">
        <f t="shared" si="32"/>
        <v>#N/A</v>
      </c>
      <c r="J100" s="96" t="e">
        <f t="shared" si="32"/>
        <v>#N/A</v>
      </c>
      <c r="K100" s="96" t="e">
        <f t="shared" si="32"/>
        <v>#N/A</v>
      </c>
      <c r="L100" s="96" t="e">
        <f t="shared" si="32"/>
        <v>#N/A</v>
      </c>
      <c r="M100" s="96" t="e">
        <f t="shared" si="32"/>
        <v>#N/A</v>
      </c>
      <c r="N100" s="96" t="e">
        <f t="shared" si="32"/>
        <v>#N/A</v>
      </c>
    </row>
    <row r="101" spans="1:14" x14ac:dyDescent="0.3">
      <c r="A101" s="105" t="s">
        <v>248</v>
      </c>
      <c r="B101" s="88" t="s">
        <v>316</v>
      </c>
      <c r="C101" s="85">
        <f>SUMIFS(INDEX(Diabetes_Full[#All],,MATCH(C$8,Diabetes_Full[#Headers],0)),Data!$B$1:$B$519,$A101,Data!$GT$1:$GT$519,C$10)</f>
        <v>3885</v>
      </c>
      <c r="D101" s="85">
        <f>SUMIFS(INDEX(Diabetes_Full[#All],,MATCH(D$8,Diabetes_Full[#Headers],0)),Data!$B$1:$B$519,$A101,Data!$GT$1:$GT$519,D$10)</f>
        <v>3910</v>
      </c>
      <c r="E101" s="85">
        <f>SUMIFS(INDEX(Diabetes_Full[#All],,MATCH(E$8,Diabetes_Full[#Headers],0)),Data!$B$1:$B$519,$A101,Data!$GT$1:$GT$519,E$10)</f>
        <v>0</v>
      </c>
      <c r="F101" s="85">
        <f>SUMIFS(INDEX(Diabetes_Full[#All],,MATCH(F$8,Diabetes_Full[#Headers],0)),Data!$B$1:$B$519,$A101,Data!$GT$1:$GT$519,F$10)</f>
        <v>0</v>
      </c>
      <c r="G101" s="85">
        <f>SUMIFS(INDEX(Diabetes_Full[#All],,MATCH(G$8,Diabetes_Full[#Headers],0)),Data!$B$1:$B$519,$A101,Data!$GT$1:$GT$519,G$10)</f>
        <v>0</v>
      </c>
      <c r="H101" s="85">
        <f>SUMIFS(INDEX(Diabetes_Full[#All],,MATCH(H$8,Diabetes_Full[#Headers],0)),Data!$B$1:$B$519,$A101,Data!$GT$1:$GT$519,H$10)</f>
        <v>0</v>
      </c>
      <c r="I101" s="85">
        <f>SUMIFS(INDEX(Diabetes_Full[#All],,MATCH(I$8,Diabetes_Full[#Headers],0)),Data!$B$1:$B$519,$A101,Data!$GT$1:$GT$519,I$10)</f>
        <v>0</v>
      </c>
      <c r="J101" s="85">
        <f>SUMIFS(INDEX(Diabetes_Full[#All],,MATCH(J$8,Diabetes_Full[#Headers],0)),Data!$B$1:$B$519,$A101,Data!$GT$1:$GT$519,J$10)</f>
        <v>0</v>
      </c>
      <c r="K101" s="85">
        <f>SUMIFS(INDEX(Diabetes_Full[#All],,MATCH(K$8,Diabetes_Full[#Headers],0)),Data!$B$1:$B$519,$A101,Data!$GT$1:$GT$519,K$10)</f>
        <v>0</v>
      </c>
      <c r="L101" s="85">
        <f>SUMIFS(INDEX(Diabetes_Full[#All],,MATCH(L$8,Diabetes_Full[#Headers],0)),Data!$B$1:$B$519,$A101,Data!$GT$1:$GT$519,L$10)</f>
        <v>0</v>
      </c>
      <c r="M101" s="85">
        <f>SUMIFS(INDEX(Diabetes_Full[#All],,MATCH(M$8,Diabetes_Full[#Headers],0)),Data!$B$1:$B$519,$A101,Data!$GT$1:$GT$519,M$10)</f>
        <v>0</v>
      </c>
      <c r="N101" s="85">
        <f>SUMIFS(INDEX(Diabetes_Full[#All],,MATCH(N$8,Diabetes_Full[#Headers],0)),Data!$B$1:$B$519,$A101,Data!$GT$1:$GT$519,N$10)</f>
        <v>0</v>
      </c>
    </row>
    <row r="102" spans="1:14" x14ac:dyDescent="0.3">
      <c r="A102" s="104" t="s">
        <v>248</v>
      </c>
      <c r="B102" s="88" t="s">
        <v>315</v>
      </c>
      <c r="C102" s="85">
        <f>SUMIFS(INDEX(Diabetes_Full[#All],,MATCH(C$9,Diabetes_Full[#Headers],0)),Data!$B$1:$B$519,$A102,Data!$GT$1:$GT$519,C$10)</f>
        <v>362</v>
      </c>
      <c r="D102" s="85">
        <f>SUMIFS(INDEX(Diabetes_Full[#All],,MATCH(D$9,Diabetes_Full[#Headers],0)),Data!$B$1:$B$519,$A102,Data!$GT$1:$GT$519,D$10)</f>
        <v>371</v>
      </c>
      <c r="E102" s="85">
        <f>SUMIFS(INDEX(Diabetes_Full[#All],,MATCH(E$9,Diabetes_Full[#Headers],0)),Data!$B$1:$B$519,$A102,Data!$GT$1:$GT$519,E$10)</f>
        <v>0</v>
      </c>
      <c r="F102" s="85">
        <f>SUMIFS(INDEX(Diabetes_Full[#All],,MATCH(F$9,Diabetes_Full[#Headers],0)),Data!$B$1:$B$519,$A102,Data!$GT$1:$GT$519,F$10)</f>
        <v>0</v>
      </c>
      <c r="G102" s="85">
        <f>SUMIFS(INDEX(Diabetes_Full[#All],,MATCH(G$9,Diabetes_Full[#Headers],0)),Data!$B$1:$B$519,$A102,Data!$GT$1:$GT$519,G$10)</f>
        <v>0</v>
      </c>
      <c r="H102" s="85">
        <f>SUMIFS(INDEX(Diabetes_Full[#All],,MATCH(H$9,Diabetes_Full[#Headers],0)),Data!$B$1:$B$519,$A102,Data!$GT$1:$GT$519,H$10)</f>
        <v>0</v>
      </c>
      <c r="I102" s="85">
        <f>SUMIFS(INDEX(Diabetes_Full[#All],,MATCH(I$9,Diabetes_Full[#Headers],0)),Data!$B$1:$B$519,$A102,Data!$GT$1:$GT$519,I$10)</f>
        <v>0</v>
      </c>
      <c r="J102" s="85">
        <f>SUMIFS(INDEX(Diabetes_Full[#All],,MATCH(J$9,Diabetes_Full[#Headers],0)),Data!$B$1:$B$519,$A102,Data!$GT$1:$GT$519,J$10)</f>
        <v>0</v>
      </c>
      <c r="K102" s="85">
        <f>SUMIFS(INDEX(Diabetes_Full[#All],,MATCH(K$9,Diabetes_Full[#Headers],0)),Data!$B$1:$B$519,$A102,Data!$GT$1:$GT$519,K$10)</f>
        <v>0</v>
      </c>
      <c r="L102" s="85">
        <f>SUMIFS(INDEX(Diabetes_Full[#All],,MATCH(L$9,Diabetes_Full[#Headers],0)),Data!$B$1:$B$519,$A102,Data!$GT$1:$GT$519,L$10)</f>
        <v>0</v>
      </c>
      <c r="M102" s="85">
        <f>SUMIFS(INDEX(Diabetes_Full[#All],,MATCH(M$9,Diabetes_Full[#Headers],0)),Data!$B$1:$B$519,$A102,Data!$GT$1:$GT$519,M$10)</f>
        <v>0</v>
      </c>
      <c r="N102" s="85">
        <f>SUMIFS(INDEX(Diabetes_Full[#All],,MATCH(N$9,Diabetes_Full[#Headers],0)),Data!$B$1:$B$519,$A102,Data!$GT$1:$GT$519,N$10)</f>
        <v>0</v>
      </c>
    </row>
    <row r="103" spans="1:14" x14ac:dyDescent="0.3">
      <c r="A103" s="105" t="s">
        <v>248</v>
      </c>
      <c r="B103" s="89" t="s">
        <v>384</v>
      </c>
      <c r="C103" s="96">
        <f t="shared" ref="C103:N103" si="33">IF(C101,C102/C101,NA())</f>
        <v>9.3178893178893177E-2</v>
      </c>
      <c r="D103" s="96">
        <f t="shared" si="33"/>
        <v>9.4884910485933505E-2</v>
      </c>
      <c r="E103" s="96" t="e">
        <f t="shared" si="33"/>
        <v>#N/A</v>
      </c>
      <c r="F103" s="96" t="e">
        <f t="shared" si="33"/>
        <v>#N/A</v>
      </c>
      <c r="G103" s="96" t="e">
        <f t="shared" si="33"/>
        <v>#N/A</v>
      </c>
      <c r="H103" s="96" t="e">
        <f t="shared" si="33"/>
        <v>#N/A</v>
      </c>
      <c r="I103" s="96" t="e">
        <f t="shared" si="33"/>
        <v>#N/A</v>
      </c>
      <c r="J103" s="96" t="e">
        <f t="shared" si="33"/>
        <v>#N/A</v>
      </c>
      <c r="K103" s="96" t="e">
        <f t="shared" si="33"/>
        <v>#N/A</v>
      </c>
      <c r="L103" s="96" t="e">
        <f t="shared" si="33"/>
        <v>#N/A</v>
      </c>
      <c r="M103" s="96" t="e">
        <f t="shared" si="33"/>
        <v>#N/A</v>
      </c>
      <c r="N103" s="96" t="e">
        <f t="shared" si="33"/>
        <v>#N/A</v>
      </c>
    </row>
    <row r="104" spans="1:14" x14ac:dyDescent="0.3">
      <c r="A104" s="104" t="s">
        <v>127</v>
      </c>
      <c r="B104" s="88" t="s">
        <v>316</v>
      </c>
      <c r="C104" s="85">
        <f>SUMIFS(INDEX(Diabetes_Full[#All],,MATCH(C$8,Diabetes_Full[#Headers],0)),Data!$B$1:$B$519,$A104,Data!$GT$1:$GT$519,C$10)</f>
        <v>3846</v>
      </c>
      <c r="D104" s="85">
        <f>SUMIFS(INDEX(Diabetes_Full[#All],,MATCH(D$8,Diabetes_Full[#Headers],0)),Data!$B$1:$B$519,$A104,Data!$GT$1:$GT$519,D$10)</f>
        <v>3881</v>
      </c>
      <c r="E104" s="85">
        <f>SUMIFS(INDEX(Diabetes_Full[#All],,MATCH(E$8,Diabetes_Full[#Headers],0)),Data!$B$1:$B$519,$A104,Data!$GT$1:$GT$519,E$10)</f>
        <v>0</v>
      </c>
      <c r="F104" s="85">
        <f>SUMIFS(INDEX(Diabetes_Full[#All],,MATCH(F$8,Diabetes_Full[#Headers],0)),Data!$B$1:$B$519,$A104,Data!$GT$1:$GT$519,F$10)</f>
        <v>0</v>
      </c>
      <c r="G104" s="85">
        <f>SUMIFS(INDEX(Diabetes_Full[#All],,MATCH(G$8,Diabetes_Full[#Headers],0)),Data!$B$1:$B$519,$A104,Data!$GT$1:$GT$519,G$10)</f>
        <v>0</v>
      </c>
      <c r="H104" s="85">
        <f>SUMIFS(INDEX(Diabetes_Full[#All],,MATCH(H$8,Diabetes_Full[#Headers],0)),Data!$B$1:$B$519,$A104,Data!$GT$1:$GT$519,H$10)</f>
        <v>0</v>
      </c>
      <c r="I104" s="85">
        <f>SUMIFS(INDEX(Diabetes_Full[#All],,MATCH(I$8,Diabetes_Full[#Headers],0)),Data!$B$1:$B$519,$A104,Data!$GT$1:$GT$519,I$10)</f>
        <v>0</v>
      </c>
      <c r="J104" s="85">
        <f>SUMIFS(INDEX(Diabetes_Full[#All],,MATCH(J$8,Diabetes_Full[#Headers],0)),Data!$B$1:$B$519,$A104,Data!$GT$1:$GT$519,J$10)</f>
        <v>0</v>
      </c>
      <c r="K104" s="85">
        <f>SUMIFS(INDEX(Diabetes_Full[#All],,MATCH(K$8,Diabetes_Full[#Headers],0)),Data!$B$1:$B$519,$A104,Data!$GT$1:$GT$519,K$10)</f>
        <v>0</v>
      </c>
      <c r="L104" s="85">
        <f>SUMIFS(INDEX(Diabetes_Full[#All],,MATCH(L$8,Diabetes_Full[#Headers],0)),Data!$B$1:$B$519,$A104,Data!$GT$1:$GT$519,L$10)</f>
        <v>0</v>
      </c>
      <c r="M104" s="85">
        <f>SUMIFS(INDEX(Diabetes_Full[#All],,MATCH(M$8,Diabetes_Full[#Headers],0)),Data!$B$1:$B$519,$A104,Data!$GT$1:$GT$519,M$10)</f>
        <v>0</v>
      </c>
      <c r="N104" s="85">
        <f>SUMIFS(INDEX(Diabetes_Full[#All],,MATCH(N$8,Diabetes_Full[#Headers],0)),Data!$B$1:$B$519,$A104,Data!$GT$1:$GT$519,N$10)</f>
        <v>0</v>
      </c>
    </row>
    <row r="105" spans="1:14" x14ac:dyDescent="0.3">
      <c r="A105" s="105" t="s">
        <v>127</v>
      </c>
      <c r="B105" s="88" t="s">
        <v>315</v>
      </c>
      <c r="C105" s="85">
        <f>SUMIFS(INDEX(Diabetes_Full[#All],,MATCH(C$9,Diabetes_Full[#Headers],0)),Data!$B$1:$B$519,$A105,Data!$GT$1:$GT$519,C$10)</f>
        <v>467</v>
      </c>
      <c r="D105" s="85">
        <f>SUMIFS(INDEX(Diabetes_Full[#All],,MATCH(D$9,Diabetes_Full[#Headers],0)),Data!$B$1:$B$519,$A105,Data!$GT$1:$GT$519,D$10)</f>
        <v>470</v>
      </c>
      <c r="E105" s="85">
        <f>SUMIFS(INDEX(Diabetes_Full[#All],,MATCH(E$9,Diabetes_Full[#Headers],0)),Data!$B$1:$B$519,$A105,Data!$GT$1:$GT$519,E$10)</f>
        <v>0</v>
      </c>
      <c r="F105" s="85">
        <f>SUMIFS(INDEX(Diabetes_Full[#All],,MATCH(F$9,Diabetes_Full[#Headers],0)),Data!$B$1:$B$519,$A105,Data!$GT$1:$GT$519,F$10)</f>
        <v>0</v>
      </c>
      <c r="G105" s="85">
        <f>SUMIFS(INDEX(Diabetes_Full[#All],,MATCH(G$9,Diabetes_Full[#Headers],0)),Data!$B$1:$B$519,$A105,Data!$GT$1:$GT$519,G$10)</f>
        <v>0</v>
      </c>
      <c r="H105" s="85">
        <f>SUMIFS(INDEX(Diabetes_Full[#All],,MATCH(H$9,Diabetes_Full[#Headers],0)),Data!$B$1:$B$519,$A105,Data!$GT$1:$GT$519,H$10)</f>
        <v>0</v>
      </c>
      <c r="I105" s="85">
        <f>SUMIFS(INDEX(Diabetes_Full[#All],,MATCH(I$9,Diabetes_Full[#Headers],0)),Data!$B$1:$B$519,$A105,Data!$GT$1:$GT$519,I$10)</f>
        <v>0</v>
      </c>
      <c r="J105" s="85">
        <f>SUMIFS(INDEX(Diabetes_Full[#All],,MATCH(J$9,Diabetes_Full[#Headers],0)),Data!$B$1:$B$519,$A105,Data!$GT$1:$GT$519,J$10)</f>
        <v>0</v>
      </c>
      <c r="K105" s="85">
        <f>SUMIFS(INDEX(Diabetes_Full[#All],,MATCH(K$9,Diabetes_Full[#Headers],0)),Data!$B$1:$B$519,$A105,Data!$GT$1:$GT$519,K$10)</f>
        <v>0</v>
      </c>
      <c r="L105" s="85">
        <f>SUMIFS(INDEX(Diabetes_Full[#All],,MATCH(L$9,Diabetes_Full[#Headers],0)),Data!$B$1:$B$519,$A105,Data!$GT$1:$GT$519,L$10)</f>
        <v>0</v>
      </c>
      <c r="M105" s="85">
        <f>SUMIFS(INDEX(Diabetes_Full[#All],,MATCH(M$9,Diabetes_Full[#Headers],0)),Data!$B$1:$B$519,$A105,Data!$GT$1:$GT$519,M$10)</f>
        <v>0</v>
      </c>
      <c r="N105" s="85">
        <f>SUMIFS(INDEX(Diabetes_Full[#All],,MATCH(N$9,Diabetes_Full[#Headers],0)),Data!$B$1:$B$519,$A105,Data!$GT$1:$GT$519,N$10)</f>
        <v>0</v>
      </c>
    </row>
    <row r="106" spans="1:14" x14ac:dyDescent="0.3">
      <c r="A106" s="104" t="s">
        <v>127</v>
      </c>
      <c r="B106" s="88" t="s">
        <v>384</v>
      </c>
      <c r="C106" s="96">
        <f t="shared" ref="C106:N106" si="34">IF(C104,C105/C104,NA())</f>
        <v>0.12142485699427977</v>
      </c>
      <c r="D106" s="96">
        <f t="shared" si="34"/>
        <v>0.12110280855449626</v>
      </c>
      <c r="E106" s="96" t="e">
        <f t="shared" si="34"/>
        <v>#N/A</v>
      </c>
      <c r="F106" s="96" t="e">
        <f t="shared" si="34"/>
        <v>#N/A</v>
      </c>
      <c r="G106" s="96" t="e">
        <f t="shared" si="34"/>
        <v>#N/A</v>
      </c>
      <c r="H106" s="96" t="e">
        <f t="shared" si="34"/>
        <v>#N/A</v>
      </c>
      <c r="I106" s="96" t="e">
        <f t="shared" si="34"/>
        <v>#N/A</v>
      </c>
      <c r="J106" s="96" t="e">
        <f t="shared" si="34"/>
        <v>#N/A</v>
      </c>
      <c r="K106" s="96" t="e">
        <f t="shared" si="34"/>
        <v>#N/A</v>
      </c>
      <c r="L106" s="96" t="e">
        <f t="shared" si="34"/>
        <v>#N/A</v>
      </c>
      <c r="M106" s="96" t="e">
        <f t="shared" si="34"/>
        <v>#N/A</v>
      </c>
      <c r="N106" s="96" t="e">
        <f t="shared" si="34"/>
        <v>#N/A</v>
      </c>
    </row>
    <row r="107" spans="1:14" x14ac:dyDescent="0.3">
      <c r="A107" s="105" t="s">
        <v>135</v>
      </c>
      <c r="B107" s="88" t="s">
        <v>316</v>
      </c>
      <c r="C107" s="85">
        <f>SUMIFS(INDEX(Diabetes_Full[#All],,MATCH(C$8,Diabetes_Full[#Headers],0)),Data!$B$1:$B$519,$A107,Data!$GT$1:$GT$519,C$10)</f>
        <v>2704</v>
      </c>
      <c r="D107" s="85">
        <f>SUMIFS(INDEX(Diabetes_Full[#All],,MATCH(D$8,Diabetes_Full[#Headers],0)),Data!$B$1:$B$519,$A107,Data!$GT$1:$GT$519,D$10)</f>
        <v>2721</v>
      </c>
      <c r="E107" s="85">
        <f>SUMIFS(INDEX(Diabetes_Full[#All],,MATCH(E$8,Diabetes_Full[#Headers],0)),Data!$B$1:$B$519,$A107,Data!$GT$1:$GT$519,E$10)</f>
        <v>0</v>
      </c>
      <c r="F107" s="85">
        <f>SUMIFS(INDEX(Diabetes_Full[#All],,MATCH(F$8,Diabetes_Full[#Headers],0)),Data!$B$1:$B$519,$A107,Data!$GT$1:$GT$519,F$10)</f>
        <v>0</v>
      </c>
      <c r="G107" s="85">
        <f>SUMIFS(INDEX(Diabetes_Full[#All],,MATCH(G$8,Diabetes_Full[#Headers],0)),Data!$B$1:$B$519,$A107,Data!$GT$1:$GT$519,G$10)</f>
        <v>0</v>
      </c>
      <c r="H107" s="85">
        <f>SUMIFS(INDEX(Diabetes_Full[#All],,MATCH(H$8,Diabetes_Full[#Headers],0)),Data!$B$1:$B$519,$A107,Data!$GT$1:$GT$519,H$10)</f>
        <v>0</v>
      </c>
      <c r="I107" s="85">
        <f>SUMIFS(INDEX(Diabetes_Full[#All],,MATCH(I$8,Diabetes_Full[#Headers],0)),Data!$B$1:$B$519,$A107,Data!$GT$1:$GT$519,I$10)</f>
        <v>0</v>
      </c>
      <c r="J107" s="85">
        <f>SUMIFS(INDEX(Diabetes_Full[#All],,MATCH(J$8,Diabetes_Full[#Headers],0)),Data!$B$1:$B$519,$A107,Data!$GT$1:$GT$519,J$10)</f>
        <v>0</v>
      </c>
      <c r="K107" s="85">
        <f>SUMIFS(INDEX(Diabetes_Full[#All],,MATCH(K$8,Diabetes_Full[#Headers],0)),Data!$B$1:$B$519,$A107,Data!$GT$1:$GT$519,K$10)</f>
        <v>0</v>
      </c>
      <c r="L107" s="85">
        <f>SUMIFS(INDEX(Diabetes_Full[#All],,MATCH(L$8,Diabetes_Full[#Headers],0)),Data!$B$1:$B$519,$A107,Data!$GT$1:$GT$519,L$10)</f>
        <v>0</v>
      </c>
      <c r="M107" s="85">
        <f>SUMIFS(INDEX(Diabetes_Full[#All],,MATCH(M$8,Diabetes_Full[#Headers],0)),Data!$B$1:$B$519,$A107,Data!$GT$1:$GT$519,M$10)</f>
        <v>0</v>
      </c>
      <c r="N107" s="85">
        <f>SUMIFS(INDEX(Diabetes_Full[#All],,MATCH(N$8,Diabetes_Full[#Headers],0)),Data!$B$1:$B$519,$A107,Data!$GT$1:$GT$519,N$10)</f>
        <v>0</v>
      </c>
    </row>
    <row r="108" spans="1:14" x14ac:dyDescent="0.3">
      <c r="A108" s="104" t="s">
        <v>135</v>
      </c>
      <c r="B108" s="88" t="s">
        <v>315</v>
      </c>
      <c r="C108" s="85">
        <f>SUMIFS(INDEX(Diabetes_Full[#All],,MATCH(C$9,Diabetes_Full[#Headers],0)),Data!$B$1:$B$519,$A108,Data!$GT$1:$GT$519,C$10)</f>
        <v>252</v>
      </c>
      <c r="D108" s="85">
        <f>SUMIFS(INDEX(Diabetes_Full[#All],,MATCH(D$9,Diabetes_Full[#Headers],0)),Data!$B$1:$B$519,$A108,Data!$GT$1:$GT$519,D$10)</f>
        <v>252</v>
      </c>
      <c r="E108" s="85">
        <f>SUMIFS(INDEX(Diabetes_Full[#All],,MATCH(E$9,Diabetes_Full[#Headers],0)),Data!$B$1:$B$519,$A108,Data!$GT$1:$GT$519,E$10)</f>
        <v>0</v>
      </c>
      <c r="F108" s="85">
        <f>SUMIFS(INDEX(Diabetes_Full[#All],,MATCH(F$9,Diabetes_Full[#Headers],0)),Data!$B$1:$B$519,$A108,Data!$GT$1:$GT$519,F$10)</f>
        <v>0</v>
      </c>
      <c r="G108" s="85">
        <f>SUMIFS(INDEX(Diabetes_Full[#All],,MATCH(G$9,Diabetes_Full[#Headers],0)),Data!$B$1:$B$519,$A108,Data!$GT$1:$GT$519,G$10)</f>
        <v>0</v>
      </c>
      <c r="H108" s="85">
        <f>SUMIFS(INDEX(Diabetes_Full[#All],,MATCH(H$9,Diabetes_Full[#Headers],0)),Data!$B$1:$B$519,$A108,Data!$GT$1:$GT$519,H$10)</f>
        <v>0</v>
      </c>
      <c r="I108" s="85">
        <f>SUMIFS(INDEX(Diabetes_Full[#All],,MATCH(I$9,Diabetes_Full[#Headers],0)),Data!$B$1:$B$519,$A108,Data!$GT$1:$GT$519,I$10)</f>
        <v>0</v>
      </c>
      <c r="J108" s="85">
        <f>SUMIFS(INDEX(Diabetes_Full[#All],,MATCH(J$9,Diabetes_Full[#Headers],0)),Data!$B$1:$B$519,$A108,Data!$GT$1:$GT$519,J$10)</f>
        <v>0</v>
      </c>
      <c r="K108" s="85">
        <f>SUMIFS(INDEX(Diabetes_Full[#All],,MATCH(K$9,Diabetes_Full[#Headers],0)),Data!$B$1:$B$519,$A108,Data!$GT$1:$GT$519,K$10)</f>
        <v>0</v>
      </c>
      <c r="L108" s="85">
        <f>SUMIFS(INDEX(Diabetes_Full[#All],,MATCH(L$9,Diabetes_Full[#Headers],0)),Data!$B$1:$B$519,$A108,Data!$GT$1:$GT$519,L$10)</f>
        <v>0</v>
      </c>
      <c r="M108" s="85">
        <f>SUMIFS(INDEX(Diabetes_Full[#All],,MATCH(M$9,Diabetes_Full[#Headers],0)),Data!$B$1:$B$519,$A108,Data!$GT$1:$GT$519,M$10)</f>
        <v>0</v>
      </c>
      <c r="N108" s="85">
        <f>SUMIFS(INDEX(Diabetes_Full[#All],,MATCH(N$9,Diabetes_Full[#Headers],0)),Data!$B$1:$B$519,$A108,Data!$GT$1:$GT$519,N$10)</f>
        <v>0</v>
      </c>
    </row>
    <row r="109" spans="1:14" x14ac:dyDescent="0.3">
      <c r="A109" s="105" t="s">
        <v>135</v>
      </c>
      <c r="B109" s="88" t="s">
        <v>384</v>
      </c>
      <c r="C109" s="96">
        <f t="shared" ref="C109:N109" si="35">IF(C107,C108/C107,NA())</f>
        <v>9.3195266272189353E-2</v>
      </c>
      <c r="D109" s="96">
        <f t="shared" si="35"/>
        <v>9.2613009922822495E-2</v>
      </c>
      <c r="E109" s="96" t="e">
        <f t="shared" si="35"/>
        <v>#N/A</v>
      </c>
      <c r="F109" s="96" t="e">
        <f t="shared" si="35"/>
        <v>#N/A</v>
      </c>
      <c r="G109" s="96" t="e">
        <f t="shared" si="35"/>
        <v>#N/A</v>
      </c>
      <c r="H109" s="96" t="e">
        <f t="shared" si="35"/>
        <v>#N/A</v>
      </c>
      <c r="I109" s="96" t="e">
        <f t="shared" si="35"/>
        <v>#N/A</v>
      </c>
      <c r="J109" s="96" t="e">
        <f t="shared" si="35"/>
        <v>#N/A</v>
      </c>
      <c r="K109" s="96" t="e">
        <f t="shared" si="35"/>
        <v>#N/A</v>
      </c>
      <c r="L109" s="96" t="e">
        <f t="shared" si="35"/>
        <v>#N/A</v>
      </c>
      <c r="M109" s="96" t="e">
        <f t="shared" si="35"/>
        <v>#N/A</v>
      </c>
      <c r="N109" s="96" t="e">
        <f t="shared" si="35"/>
        <v>#N/A</v>
      </c>
    </row>
    <row r="110" spans="1:14" x14ac:dyDescent="0.3">
      <c r="A110" s="104" t="s">
        <v>240</v>
      </c>
      <c r="B110" s="88" t="s">
        <v>316</v>
      </c>
      <c r="C110" s="85">
        <f>SUMIFS(INDEX(Diabetes_Full[#All],,MATCH(C$8,Diabetes_Full[#Headers],0)),Data!$B$1:$B$519,$A110,Data!$GT$1:$GT$519,C$10)</f>
        <v>2265</v>
      </c>
      <c r="D110" s="85">
        <f>SUMIFS(INDEX(Diabetes_Full[#All],,MATCH(D$8,Diabetes_Full[#Headers],0)),Data!$B$1:$B$519,$A110,Data!$GT$1:$GT$519,D$10)</f>
        <v>2295</v>
      </c>
      <c r="E110" s="85">
        <f>SUMIFS(INDEX(Diabetes_Full[#All],,MATCH(E$8,Diabetes_Full[#Headers],0)),Data!$B$1:$B$519,$A110,Data!$GT$1:$GT$519,E$10)</f>
        <v>0</v>
      </c>
      <c r="F110" s="85">
        <f>SUMIFS(INDEX(Diabetes_Full[#All],,MATCH(F$8,Diabetes_Full[#Headers],0)),Data!$B$1:$B$519,$A110,Data!$GT$1:$GT$519,F$10)</f>
        <v>0</v>
      </c>
      <c r="G110" s="85">
        <f>SUMIFS(INDEX(Diabetes_Full[#All],,MATCH(G$8,Diabetes_Full[#Headers],0)),Data!$B$1:$B$519,$A110,Data!$GT$1:$GT$519,G$10)</f>
        <v>0</v>
      </c>
      <c r="H110" s="85">
        <f>SUMIFS(INDEX(Diabetes_Full[#All],,MATCH(H$8,Diabetes_Full[#Headers],0)),Data!$B$1:$B$519,$A110,Data!$GT$1:$GT$519,H$10)</f>
        <v>0</v>
      </c>
      <c r="I110" s="85">
        <f>SUMIFS(INDEX(Diabetes_Full[#All],,MATCH(I$8,Diabetes_Full[#Headers],0)),Data!$B$1:$B$519,$A110,Data!$GT$1:$GT$519,I$10)</f>
        <v>0</v>
      </c>
      <c r="J110" s="85">
        <f>SUMIFS(INDEX(Diabetes_Full[#All],,MATCH(J$8,Diabetes_Full[#Headers],0)),Data!$B$1:$B$519,$A110,Data!$GT$1:$GT$519,J$10)</f>
        <v>0</v>
      </c>
      <c r="K110" s="85">
        <f>SUMIFS(INDEX(Diabetes_Full[#All],,MATCH(K$8,Diabetes_Full[#Headers],0)),Data!$B$1:$B$519,$A110,Data!$GT$1:$GT$519,K$10)</f>
        <v>0</v>
      </c>
      <c r="L110" s="85">
        <f>SUMIFS(INDEX(Diabetes_Full[#All],,MATCH(L$8,Diabetes_Full[#Headers],0)),Data!$B$1:$B$519,$A110,Data!$GT$1:$GT$519,L$10)</f>
        <v>0</v>
      </c>
      <c r="M110" s="85">
        <f>SUMIFS(INDEX(Diabetes_Full[#All],,MATCH(M$8,Diabetes_Full[#Headers],0)),Data!$B$1:$B$519,$A110,Data!$GT$1:$GT$519,M$10)</f>
        <v>0</v>
      </c>
      <c r="N110" s="85">
        <f>SUMIFS(INDEX(Diabetes_Full[#All],,MATCH(N$8,Diabetes_Full[#Headers],0)),Data!$B$1:$B$519,$A110,Data!$GT$1:$GT$519,N$10)</f>
        <v>0</v>
      </c>
    </row>
    <row r="111" spans="1:14" x14ac:dyDescent="0.3">
      <c r="A111" s="105" t="s">
        <v>240</v>
      </c>
      <c r="B111" s="88" t="s">
        <v>315</v>
      </c>
      <c r="C111" s="85">
        <f>SUMIFS(INDEX(Diabetes_Full[#All],,MATCH(C$9,Diabetes_Full[#Headers],0)),Data!$B$1:$B$519,$A111,Data!$GT$1:$GT$519,C$10)</f>
        <v>223</v>
      </c>
      <c r="D111" s="85">
        <f>SUMIFS(INDEX(Diabetes_Full[#All],,MATCH(D$9,Diabetes_Full[#Headers],0)),Data!$B$1:$B$519,$A111,Data!$GT$1:$GT$519,D$10)</f>
        <v>237</v>
      </c>
      <c r="E111" s="85">
        <f>SUMIFS(INDEX(Diabetes_Full[#All],,MATCH(E$9,Diabetes_Full[#Headers],0)),Data!$B$1:$B$519,$A111,Data!$GT$1:$GT$519,E$10)</f>
        <v>0</v>
      </c>
      <c r="F111" s="85">
        <f>SUMIFS(INDEX(Diabetes_Full[#All],,MATCH(F$9,Diabetes_Full[#Headers],0)),Data!$B$1:$B$519,$A111,Data!$GT$1:$GT$519,F$10)</f>
        <v>0</v>
      </c>
      <c r="G111" s="85">
        <f>SUMIFS(INDEX(Diabetes_Full[#All],,MATCH(G$9,Diabetes_Full[#Headers],0)),Data!$B$1:$B$519,$A111,Data!$GT$1:$GT$519,G$10)</f>
        <v>0</v>
      </c>
      <c r="H111" s="85">
        <f>SUMIFS(INDEX(Diabetes_Full[#All],,MATCH(H$9,Diabetes_Full[#Headers],0)),Data!$B$1:$B$519,$A111,Data!$GT$1:$GT$519,H$10)</f>
        <v>0</v>
      </c>
      <c r="I111" s="85">
        <f>SUMIFS(INDEX(Diabetes_Full[#All],,MATCH(I$9,Diabetes_Full[#Headers],0)),Data!$B$1:$B$519,$A111,Data!$GT$1:$GT$519,I$10)</f>
        <v>0</v>
      </c>
      <c r="J111" s="85">
        <f>SUMIFS(INDEX(Diabetes_Full[#All],,MATCH(J$9,Diabetes_Full[#Headers],0)),Data!$B$1:$B$519,$A111,Data!$GT$1:$GT$519,J$10)</f>
        <v>0</v>
      </c>
      <c r="K111" s="85">
        <f>SUMIFS(INDEX(Diabetes_Full[#All],,MATCH(K$9,Diabetes_Full[#Headers],0)),Data!$B$1:$B$519,$A111,Data!$GT$1:$GT$519,K$10)</f>
        <v>0</v>
      </c>
      <c r="L111" s="85">
        <f>SUMIFS(INDEX(Diabetes_Full[#All],,MATCH(L$9,Diabetes_Full[#Headers],0)),Data!$B$1:$B$519,$A111,Data!$GT$1:$GT$519,L$10)</f>
        <v>0</v>
      </c>
      <c r="M111" s="85">
        <f>SUMIFS(INDEX(Diabetes_Full[#All],,MATCH(M$9,Diabetes_Full[#Headers],0)),Data!$B$1:$B$519,$A111,Data!$GT$1:$GT$519,M$10)</f>
        <v>0</v>
      </c>
      <c r="N111" s="85">
        <f>SUMIFS(INDEX(Diabetes_Full[#All],,MATCH(N$9,Diabetes_Full[#Headers],0)),Data!$B$1:$B$519,$A111,Data!$GT$1:$GT$519,N$10)</f>
        <v>0</v>
      </c>
    </row>
    <row r="112" spans="1:14" x14ac:dyDescent="0.3">
      <c r="A112" s="104" t="s">
        <v>240</v>
      </c>
      <c r="B112" s="88" t="s">
        <v>384</v>
      </c>
      <c r="C112" s="96">
        <f t="shared" ref="C112:N112" si="36">IF(C110,C111/C110,NA())</f>
        <v>9.8454746136865348E-2</v>
      </c>
      <c r="D112" s="96">
        <f t="shared" si="36"/>
        <v>0.10326797385620914</v>
      </c>
      <c r="E112" s="96" t="e">
        <f t="shared" si="36"/>
        <v>#N/A</v>
      </c>
      <c r="F112" s="96" t="e">
        <f t="shared" si="36"/>
        <v>#N/A</v>
      </c>
      <c r="G112" s="96" t="e">
        <f t="shared" si="36"/>
        <v>#N/A</v>
      </c>
      <c r="H112" s="96" t="e">
        <f t="shared" si="36"/>
        <v>#N/A</v>
      </c>
      <c r="I112" s="96" t="e">
        <f t="shared" si="36"/>
        <v>#N/A</v>
      </c>
      <c r="J112" s="96" t="e">
        <f t="shared" si="36"/>
        <v>#N/A</v>
      </c>
      <c r="K112" s="96" t="e">
        <f t="shared" si="36"/>
        <v>#N/A</v>
      </c>
      <c r="L112" s="96" t="e">
        <f t="shared" si="36"/>
        <v>#N/A</v>
      </c>
      <c r="M112" s="96" t="e">
        <f t="shared" si="36"/>
        <v>#N/A</v>
      </c>
      <c r="N112" s="96" t="e">
        <f t="shared" si="36"/>
        <v>#N/A</v>
      </c>
    </row>
    <row r="113" spans="1:14" x14ac:dyDescent="0.3">
      <c r="A113" s="104" t="s">
        <v>249</v>
      </c>
      <c r="B113" s="88" t="s">
        <v>316</v>
      </c>
      <c r="C113" s="85">
        <f>SUMIFS(INDEX(Diabetes_Full[#All],,MATCH(C$8,Diabetes_Full[#Headers],0)),Data!$B$1:$B$519,$A113,Data!$GT$1:$GT$519,C$10)</f>
        <v>2633</v>
      </c>
      <c r="D113" s="85">
        <f>SUMIFS(INDEX(Diabetes_Full[#All],,MATCH(D$8,Diabetes_Full[#Headers],0)),Data!$B$1:$B$519,$A113,Data!$GT$1:$GT$519,D$10)</f>
        <v>2648</v>
      </c>
      <c r="E113" s="85">
        <f>SUMIFS(INDEX(Diabetes_Full[#All],,MATCH(E$8,Diabetes_Full[#Headers],0)),Data!$B$1:$B$519,$A113,Data!$GT$1:$GT$519,E$10)</f>
        <v>0</v>
      </c>
      <c r="F113" s="85">
        <f>SUMIFS(INDEX(Diabetes_Full[#All],,MATCH(F$8,Diabetes_Full[#Headers],0)),Data!$B$1:$B$519,$A113,Data!$GT$1:$GT$519,F$10)</f>
        <v>0</v>
      </c>
      <c r="G113" s="85">
        <f>SUMIFS(INDEX(Diabetes_Full[#All],,MATCH(G$8,Diabetes_Full[#Headers],0)),Data!$B$1:$B$519,$A113,Data!$GT$1:$GT$519,G$10)</f>
        <v>0</v>
      </c>
      <c r="H113" s="85">
        <f>SUMIFS(INDEX(Diabetes_Full[#All],,MATCH(H$8,Diabetes_Full[#Headers],0)),Data!$B$1:$B$519,$A113,Data!$GT$1:$GT$519,H$10)</f>
        <v>0</v>
      </c>
      <c r="I113" s="85">
        <f>SUMIFS(INDEX(Diabetes_Full[#All],,MATCH(I$8,Diabetes_Full[#Headers],0)),Data!$B$1:$B$519,$A113,Data!$GT$1:$GT$519,I$10)</f>
        <v>0</v>
      </c>
      <c r="J113" s="85">
        <f>SUMIFS(INDEX(Diabetes_Full[#All],,MATCH(J$8,Diabetes_Full[#Headers],0)),Data!$B$1:$B$519,$A113,Data!$GT$1:$GT$519,J$10)</f>
        <v>0</v>
      </c>
      <c r="K113" s="85">
        <f>SUMIFS(INDEX(Diabetes_Full[#All],,MATCH(K$8,Diabetes_Full[#Headers],0)),Data!$B$1:$B$519,$A113,Data!$GT$1:$GT$519,K$10)</f>
        <v>0</v>
      </c>
      <c r="L113" s="85">
        <f>SUMIFS(INDEX(Diabetes_Full[#All],,MATCH(L$8,Diabetes_Full[#Headers],0)),Data!$B$1:$B$519,$A113,Data!$GT$1:$GT$519,L$10)</f>
        <v>0</v>
      </c>
      <c r="M113" s="85">
        <f>SUMIFS(INDEX(Diabetes_Full[#All],,MATCH(M$8,Diabetes_Full[#Headers],0)),Data!$B$1:$B$519,$A113,Data!$GT$1:$GT$519,M$10)</f>
        <v>0</v>
      </c>
      <c r="N113" s="85">
        <f>SUMIFS(INDEX(Diabetes_Full[#All],,MATCH(N$8,Diabetes_Full[#Headers],0)),Data!$B$1:$B$519,$A113,Data!$GT$1:$GT$519,N$10)</f>
        <v>0</v>
      </c>
    </row>
    <row r="114" spans="1:14" x14ac:dyDescent="0.3">
      <c r="A114" s="105" t="s">
        <v>249</v>
      </c>
      <c r="B114" s="88" t="s">
        <v>315</v>
      </c>
      <c r="C114" s="85">
        <f>SUMIFS(INDEX(Diabetes_Full[#All],,MATCH(C$9,Diabetes_Full[#Headers],0)),Data!$B$1:$B$519,$A114,Data!$GT$1:$GT$519,C$10)</f>
        <v>298</v>
      </c>
      <c r="D114" s="85">
        <f>SUMIFS(INDEX(Diabetes_Full[#All],,MATCH(D$9,Diabetes_Full[#Headers],0)),Data!$B$1:$B$519,$A114,Data!$GT$1:$GT$519,D$10)</f>
        <v>297</v>
      </c>
      <c r="E114" s="85">
        <f>SUMIFS(INDEX(Diabetes_Full[#All],,MATCH(E$9,Diabetes_Full[#Headers],0)),Data!$B$1:$B$519,$A114,Data!$GT$1:$GT$519,E$10)</f>
        <v>0</v>
      </c>
      <c r="F114" s="85">
        <f>SUMIFS(INDEX(Diabetes_Full[#All],,MATCH(F$9,Diabetes_Full[#Headers],0)),Data!$B$1:$B$519,$A114,Data!$GT$1:$GT$519,F$10)</f>
        <v>0</v>
      </c>
      <c r="G114" s="85">
        <f>SUMIFS(INDEX(Diabetes_Full[#All],,MATCH(G$9,Diabetes_Full[#Headers],0)),Data!$B$1:$B$519,$A114,Data!$GT$1:$GT$519,G$10)</f>
        <v>0</v>
      </c>
      <c r="H114" s="85">
        <f>SUMIFS(INDEX(Diabetes_Full[#All],,MATCH(H$9,Diabetes_Full[#Headers],0)),Data!$B$1:$B$519,$A114,Data!$GT$1:$GT$519,H$10)</f>
        <v>0</v>
      </c>
      <c r="I114" s="85">
        <f>SUMIFS(INDEX(Diabetes_Full[#All],,MATCH(I$9,Diabetes_Full[#Headers],0)),Data!$B$1:$B$519,$A114,Data!$GT$1:$GT$519,I$10)</f>
        <v>0</v>
      </c>
      <c r="J114" s="85">
        <f>SUMIFS(INDEX(Diabetes_Full[#All],,MATCH(J$9,Diabetes_Full[#Headers],0)),Data!$B$1:$B$519,$A114,Data!$GT$1:$GT$519,J$10)</f>
        <v>0</v>
      </c>
      <c r="K114" s="85">
        <f>SUMIFS(INDEX(Diabetes_Full[#All],,MATCH(K$9,Diabetes_Full[#Headers],0)),Data!$B$1:$B$519,$A114,Data!$GT$1:$GT$519,K$10)</f>
        <v>0</v>
      </c>
      <c r="L114" s="85">
        <f>SUMIFS(INDEX(Diabetes_Full[#All],,MATCH(L$9,Diabetes_Full[#Headers],0)),Data!$B$1:$B$519,$A114,Data!$GT$1:$GT$519,L$10)</f>
        <v>0</v>
      </c>
      <c r="M114" s="85">
        <f>SUMIFS(INDEX(Diabetes_Full[#All],,MATCH(M$9,Diabetes_Full[#Headers],0)),Data!$B$1:$B$519,$A114,Data!$GT$1:$GT$519,M$10)</f>
        <v>0</v>
      </c>
      <c r="N114" s="85">
        <f>SUMIFS(INDEX(Diabetes_Full[#All],,MATCH(N$9,Diabetes_Full[#Headers],0)),Data!$B$1:$B$519,$A114,Data!$GT$1:$GT$519,N$10)</f>
        <v>0</v>
      </c>
    </row>
    <row r="115" spans="1:14" x14ac:dyDescent="0.3">
      <c r="A115" s="104" t="s">
        <v>249</v>
      </c>
      <c r="B115" s="88" t="s">
        <v>384</v>
      </c>
      <c r="C115" s="96">
        <f t="shared" ref="C115:N115" si="37">IF(C113,C114/C113,NA())</f>
        <v>0.11317888340296239</v>
      </c>
      <c r="D115" s="96">
        <f t="shared" si="37"/>
        <v>0.11216012084592145</v>
      </c>
      <c r="E115" s="96" t="e">
        <f t="shared" si="37"/>
        <v>#N/A</v>
      </c>
      <c r="F115" s="96" t="e">
        <f t="shared" si="37"/>
        <v>#N/A</v>
      </c>
      <c r="G115" s="96" t="e">
        <f t="shared" si="37"/>
        <v>#N/A</v>
      </c>
      <c r="H115" s="96" t="e">
        <f t="shared" si="37"/>
        <v>#N/A</v>
      </c>
      <c r="I115" s="96" t="e">
        <f t="shared" si="37"/>
        <v>#N/A</v>
      </c>
      <c r="J115" s="96" t="e">
        <f t="shared" si="37"/>
        <v>#N/A</v>
      </c>
      <c r="K115" s="96" t="e">
        <f t="shared" si="37"/>
        <v>#N/A</v>
      </c>
      <c r="L115" s="96" t="e">
        <f t="shared" si="37"/>
        <v>#N/A</v>
      </c>
      <c r="M115" s="96" t="e">
        <f t="shared" si="37"/>
        <v>#N/A</v>
      </c>
      <c r="N115" s="96" t="e">
        <f t="shared" si="37"/>
        <v>#N/A</v>
      </c>
    </row>
    <row r="116" spans="1:14" x14ac:dyDescent="0.3">
      <c r="A116" s="104" t="s">
        <v>131</v>
      </c>
      <c r="B116" s="88" t="s">
        <v>316</v>
      </c>
      <c r="C116" s="85">
        <f>SUMIFS(INDEX(Diabetes_Full[#All],,MATCH(C$8,Diabetes_Full[#Headers],0)),Data!$B$1:$B$519,$A116,Data!$GT$1:$GT$519,C$10)</f>
        <v>5135</v>
      </c>
      <c r="D116" s="85">
        <f>SUMIFS(INDEX(Diabetes_Full[#All],,MATCH(D$8,Diabetes_Full[#Headers],0)),Data!$B$1:$B$519,$A116,Data!$GT$1:$GT$519,D$10)</f>
        <v>5152</v>
      </c>
      <c r="E116" s="85">
        <f>SUMIFS(INDEX(Diabetes_Full[#All],,MATCH(E$8,Diabetes_Full[#Headers],0)),Data!$B$1:$B$519,$A116,Data!$GT$1:$GT$519,E$10)</f>
        <v>0</v>
      </c>
      <c r="F116" s="85">
        <f>SUMIFS(INDEX(Diabetes_Full[#All],,MATCH(F$8,Diabetes_Full[#Headers],0)),Data!$B$1:$B$519,$A116,Data!$GT$1:$GT$519,F$10)</f>
        <v>0</v>
      </c>
      <c r="G116" s="85">
        <f>SUMIFS(INDEX(Diabetes_Full[#All],,MATCH(G$8,Diabetes_Full[#Headers],0)),Data!$B$1:$B$519,$A116,Data!$GT$1:$GT$519,G$10)</f>
        <v>0</v>
      </c>
      <c r="H116" s="85">
        <f>SUMIFS(INDEX(Diabetes_Full[#All],,MATCH(H$8,Diabetes_Full[#Headers],0)),Data!$B$1:$B$519,$A116,Data!$GT$1:$GT$519,H$10)</f>
        <v>0</v>
      </c>
      <c r="I116" s="85">
        <f>SUMIFS(INDEX(Diabetes_Full[#All],,MATCH(I$8,Diabetes_Full[#Headers],0)),Data!$B$1:$B$519,$A116,Data!$GT$1:$GT$519,I$10)</f>
        <v>0</v>
      </c>
      <c r="J116" s="85">
        <f>SUMIFS(INDEX(Diabetes_Full[#All],,MATCH(J$8,Diabetes_Full[#Headers],0)),Data!$B$1:$B$519,$A116,Data!$GT$1:$GT$519,J$10)</f>
        <v>0</v>
      </c>
      <c r="K116" s="85">
        <f>SUMIFS(INDEX(Diabetes_Full[#All],,MATCH(K$8,Diabetes_Full[#Headers],0)),Data!$B$1:$B$519,$A116,Data!$GT$1:$GT$519,K$10)</f>
        <v>0</v>
      </c>
      <c r="L116" s="85">
        <f>SUMIFS(INDEX(Diabetes_Full[#All],,MATCH(L$8,Diabetes_Full[#Headers],0)),Data!$B$1:$B$519,$A116,Data!$GT$1:$GT$519,L$10)</f>
        <v>0</v>
      </c>
      <c r="M116" s="85">
        <f>SUMIFS(INDEX(Diabetes_Full[#All],,MATCH(M$8,Diabetes_Full[#Headers],0)),Data!$B$1:$B$519,$A116,Data!$GT$1:$GT$519,M$10)</f>
        <v>0</v>
      </c>
      <c r="N116" s="85">
        <f>SUMIFS(INDEX(Diabetes_Full[#All],,MATCH(N$8,Diabetes_Full[#Headers],0)),Data!$B$1:$B$519,$A116,Data!$GT$1:$GT$519,N$10)</f>
        <v>0</v>
      </c>
    </row>
    <row r="117" spans="1:14" x14ac:dyDescent="0.3">
      <c r="A117" s="105" t="s">
        <v>131</v>
      </c>
      <c r="B117" s="88" t="s">
        <v>315</v>
      </c>
      <c r="C117" s="85">
        <f>SUMIFS(INDEX(Diabetes_Full[#All],,MATCH(C$9,Diabetes_Full[#Headers],0)),Data!$B$1:$B$519,$A117,Data!$GT$1:$GT$519,C$10)</f>
        <v>567</v>
      </c>
      <c r="D117" s="85">
        <f>SUMIFS(INDEX(Diabetes_Full[#All],,MATCH(D$9,Diabetes_Full[#Headers],0)),Data!$B$1:$B$519,$A117,Data!$GT$1:$GT$519,D$10)</f>
        <v>562</v>
      </c>
      <c r="E117" s="85">
        <f>SUMIFS(INDEX(Diabetes_Full[#All],,MATCH(E$9,Diabetes_Full[#Headers],0)),Data!$B$1:$B$519,$A117,Data!$GT$1:$GT$519,E$10)</f>
        <v>0</v>
      </c>
      <c r="F117" s="85">
        <f>SUMIFS(INDEX(Diabetes_Full[#All],,MATCH(F$9,Diabetes_Full[#Headers],0)),Data!$B$1:$B$519,$A117,Data!$GT$1:$GT$519,F$10)</f>
        <v>0</v>
      </c>
      <c r="G117" s="85">
        <f>SUMIFS(INDEX(Diabetes_Full[#All],,MATCH(G$9,Diabetes_Full[#Headers],0)),Data!$B$1:$B$519,$A117,Data!$GT$1:$GT$519,G$10)</f>
        <v>0</v>
      </c>
      <c r="H117" s="85">
        <f>SUMIFS(INDEX(Diabetes_Full[#All],,MATCH(H$9,Diabetes_Full[#Headers],0)),Data!$B$1:$B$519,$A117,Data!$GT$1:$GT$519,H$10)</f>
        <v>0</v>
      </c>
      <c r="I117" s="85">
        <f>SUMIFS(INDEX(Diabetes_Full[#All],,MATCH(I$9,Diabetes_Full[#Headers],0)),Data!$B$1:$B$519,$A117,Data!$GT$1:$GT$519,I$10)</f>
        <v>0</v>
      </c>
      <c r="J117" s="85">
        <f>SUMIFS(INDEX(Diabetes_Full[#All],,MATCH(J$9,Diabetes_Full[#Headers],0)),Data!$B$1:$B$519,$A117,Data!$GT$1:$GT$519,J$10)</f>
        <v>0</v>
      </c>
      <c r="K117" s="85">
        <f>SUMIFS(INDEX(Diabetes_Full[#All],,MATCH(K$9,Diabetes_Full[#Headers],0)),Data!$B$1:$B$519,$A117,Data!$GT$1:$GT$519,K$10)</f>
        <v>0</v>
      </c>
      <c r="L117" s="85">
        <f>SUMIFS(INDEX(Diabetes_Full[#All],,MATCH(L$9,Diabetes_Full[#Headers],0)),Data!$B$1:$B$519,$A117,Data!$GT$1:$GT$519,L$10)</f>
        <v>0</v>
      </c>
      <c r="M117" s="85">
        <f>SUMIFS(INDEX(Diabetes_Full[#All],,MATCH(M$9,Diabetes_Full[#Headers],0)),Data!$B$1:$B$519,$A117,Data!$GT$1:$GT$519,M$10)</f>
        <v>0</v>
      </c>
      <c r="N117" s="85">
        <f>SUMIFS(INDEX(Diabetes_Full[#All],,MATCH(N$9,Diabetes_Full[#Headers],0)),Data!$B$1:$B$519,$A117,Data!$GT$1:$GT$519,N$10)</f>
        <v>0</v>
      </c>
    </row>
    <row r="118" spans="1:14" x14ac:dyDescent="0.3">
      <c r="A118" s="104" t="s">
        <v>131</v>
      </c>
      <c r="B118" s="88" t="s">
        <v>384</v>
      </c>
      <c r="C118" s="96">
        <f t="shared" ref="C118:N118" si="38">IF(C116,C117/C116,NA())</f>
        <v>0.11041869522882181</v>
      </c>
      <c r="D118" s="96">
        <f t="shared" si="38"/>
        <v>0.10908385093167702</v>
      </c>
      <c r="E118" s="96" t="e">
        <f t="shared" si="38"/>
        <v>#N/A</v>
      </c>
      <c r="F118" s="96" t="e">
        <f t="shared" si="38"/>
        <v>#N/A</v>
      </c>
      <c r="G118" s="96" t="e">
        <f t="shared" si="38"/>
        <v>#N/A</v>
      </c>
      <c r="H118" s="96" t="e">
        <f t="shared" si="38"/>
        <v>#N/A</v>
      </c>
      <c r="I118" s="96" t="e">
        <f t="shared" si="38"/>
        <v>#N/A</v>
      </c>
      <c r="J118" s="96" t="e">
        <f t="shared" si="38"/>
        <v>#N/A</v>
      </c>
      <c r="K118" s="96" t="e">
        <f t="shared" si="38"/>
        <v>#N/A</v>
      </c>
      <c r="L118" s="96" t="e">
        <f t="shared" si="38"/>
        <v>#N/A</v>
      </c>
      <c r="M118" s="96" t="e">
        <f t="shared" si="38"/>
        <v>#N/A</v>
      </c>
      <c r="N118" s="96" t="e">
        <f t="shared" si="38"/>
        <v>#N/A</v>
      </c>
    </row>
    <row r="119" spans="1:14" x14ac:dyDescent="0.3">
      <c r="A119" s="104" t="s">
        <v>1025</v>
      </c>
      <c r="B119" s="88" t="s">
        <v>316</v>
      </c>
      <c r="C119" s="85">
        <f>SUMIFS(INDEX(Diabetes_Full[#All],,MATCH(C$8,Diabetes_Full[#Headers],0)),Data!$B$1:$B$519,$A119,Data!$GT$1:$GT$519,C$10)</f>
        <v>2006</v>
      </c>
      <c r="D119" s="85">
        <f>SUMIFS(INDEX(Diabetes_Full[#All],,MATCH(D$8,Diabetes_Full[#Headers],0)),Data!$B$1:$B$519,$A119,Data!$GT$1:$GT$519,D$10)</f>
        <v>2014</v>
      </c>
      <c r="E119" s="85">
        <f>SUMIFS(INDEX(Diabetes_Full[#All],,MATCH(E$8,Diabetes_Full[#Headers],0)),Data!$B$1:$B$519,$A119,Data!$GT$1:$GT$519,E$10)</f>
        <v>0</v>
      </c>
      <c r="F119" s="85">
        <f>SUMIFS(INDEX(Diabetes_Full[#All],,MATCH(F$8,Diabetes_Full[#Headers],0)),Data!$B$1:$B$519,$A119,Data!$GT$1:$GT$519,F$10)</f>
        <v>0</v>
      </c>
      <c r="G119" s="85">
        <f>SUMIFS(INDEX(Diabetes_Full[#All],,MATCH(G$8,Diabetes_Full[#Headers],0)),Data!$B$1:$B$519,$A119,Data!$GT$1:$GT$519,G$10)</f>
        <v>0</v>
      </c>
      <c r="H119" s="85">
        <f>SUMIFS(INDEX(Diabetes_Full[#All],,MATCH(H$8,Diabetes_Full[#Headers],0)),Data!$B$1:$B$519,$A119,Data!$GT$1:$GT$519,H$10)</f>
        <v>0</v>
      </c>
      <c r="I119" s="85">
        <f>SUMIFS(INDEX(Diabetes_Full[#All],,MATCH(I$8,Diabetes_Full[#Headers],0)),Data!$B$1:$B$519,$A119,Data!$GT$1:$GT$519,I$10)</f>
        <v>0</v>
      </c>
      <c r="J119" s="85">
        <f>SUMIFS(INDEX(Diabetes_Full[#All],,MATCH(J$8,Diabetes_Full[#Headers],0)),Data!$B$1:$B$519,$A119,Data!$GT$1:$GT$519,J$10)</f>
        <v>0</v>
      </c>
      <c r="K119" s="85">
        <f>SUMIFS(INDEX(Diabetes_Full[#All],,MATCH(K$8,Diabetes_Full[#Headers],0)),Data!$B$1:$B$519,$A119,Data!$GT$1:$GT$519,K$10)</f>
        <v>0</v>
      </c>
      <c r="L119" s="85">
        <f>SUMIFS(INDEX(Diabetes_Full[#All],,MATCH(L$8,Diabetes_Full[#Headers],0)),Data!$B$1:$B$519,$A119,Data!$GT$1:$GT$519,L$10)</f>
        <v>0</v>
      </c>
      <c r="M119" s="85">
        <f>SUMIFS(INDEX(Diabetes_Full[#All],,MATCH(M$8,Diabetes_Full[#Headers],0)),Data!$B$1:$B$519,$A119,Data!$GT$1:$GT$519,M$10)</f>
        <v>0</v>
      </c>
      <c r="N119" s="85">
        <f>SUMIFS(INDEX(Diabetes_Full[#All],,MATCH(N$8,Diabetes_Full[#Headers],0)),Data!$B$1:$B$519,$A119,Data!$GT$1:$GT$519,N$10)</f>
        <v>0</v>
      </c>
    </row>
    <row r="120" spans="1:14" x14ac:dyDescent="0.3">
      <c r="A120" s="105" t="s">
        <v>1025</v>
      </c>
      <c r="B120" s="88" t="s">
        <v>315</v>
      </c>
      <c r="C120" s="85">
        <f>SUMIFS(INDEX(Diabetes_Full[#All],,MATCH(C$9,Diabetes_Full[#Headers],0)),Data!$B$1:$B$519,$A120,Data!$GT$1:$GT$519,C$10)</f>
        <v>201</v>
      </c>
      <c r="D120" s="85">
        <f>SUMIFS(INDEX(Diabetes_Full[#All],,MATCH(D$9,Diabetes_Full[#Headers],0)),Data!$B$1:$B$519,$A120,Data!$GT$1:$GT$519,D$10)</f>
        <v>198</v>
      </c>
      <c r="E120" s="85">
        <f>SUMIFS(INDEX(Diabetes_Full[#All],,MATCH(E$9,Diabetes_Full[#Headers],0)),Data!$B$1:$B$519,$A120,Data!$GT$1:$GT$519,E$10)</f>
        <v>0</v>
      </c>
      <c r="F120" s="85">
        <f>SUMIFS(INDEX(Diabetes_Full[#All],,MATCH(F$9,Diabetes_Full[#Headers],0)),Data!$B$1:$B$519,$A120,Data!$GT$1:$GT$519,F$10)</f>
        <v>0</v>
      </c>
      <c r="G120" s="85">
        <f>SUMIFS(INDEX(Diabetes_Full[#All],,MATCH(G$9,Diabetes_Full[#Headers],0)),Data!$B$1:$B$519,$A120,Data!$GT$1:$GT$519,G$10)</f>
        <v>0</v>
      </c>
      <c r="H120" s="85">
        <f>SUMIFS(INDEX(Diabetes_Full[#All],,MATCH(H$9,Diabetes_Full[#Headers],0)),Data!$B$1:$B$519,$A120,Data!$GT$1:$GT$519,H$10)</f>
        <v>0</v>
      </c>
      <c r="I120" s="85">
        <f>SUMIFS(INDEX(Diabetes_Full[#All],,MATCH(I$9,Diabetes_Full[#Headers],0)),Data!$B$1:$B$519,$A120,Data!$GT$1:$GT$519,I$10)</f>
        <v>0</v>
      </c>
      <c r="J120" s="85">
        <f>SUMIFS(INDEX(Diabetes_Full[#All],,MATCH(J$9,Diabetes_Full[#Headers],0)),Data!$B$1:$B$519,$A120,Data!$GT$1:$GT$519,J$10)</f>
        <v>0</v>
      </c>
      <c r="K120" s="85">
        <f>SUMIFS(INDEX(Diabetes_Full[#All],,MATCH(K$9,Diabetes_Full[#Headers],0)),Data!$B$1:$B$519,$A120,Data!$GT$1:$GT$519,K$10)</f>
        <v>0</v>
      </c>
      <c r="L120" s="85">
        <f>SUMIFS(INDEX(Diabetes_Full[#All],,MATCH(L$9,Diabetes_Full[#Headers],0)),Data!$B$1:$B$519,$A120,Data!$GT$1:$GT$519,L$10)</f>
        <v>0</v>
      </c>
      <c r="M120" s="85">
        <f>SUMIFS(INDEX(Diabetes_Full[#All],,MATCH(M$9,Diabetes_Full[#Headers],0)),Data!$B$1:$B$519,$A120,Data!$GT$1:$GT$519,M$10)</f>
        <v>0</v>
      </c>
      <c r="N120" s="85">
        <f>SUMIFS(INDEX(Diabetes_Full[#All],,MATCH(N$9,Diabetes_Full[#Headers],0)),Data!$B$1:$B$519,$A120,Data!$GT$1:$GT$519,N$10)</f>
        <v>0</v>
      </c>
    </row>
    <row r="121" spans="1:14" x14ac:dyDescent="0.3">
      <c r="A121" s="104" t="s">
        <v>1025</v>
      </c>
      <c r="B121" s="88" t="s">
        <v>384</v>
      </c>
      <c r="C121" s="96">
        <f t="shared" ref="C121:N121" si="39">IF(C119,C120/C119,NA())</f>
        <v>0.10019940179461616</v>
      </c>
      <c r="D121" s="96">
        <f t="shared" si="39"/>
        <v>9.831181727904667E-2</v>
      </c>
      <c r="E121" s="96" t="e">
        <f t="shared" si="39"/>
        <v>#N/A</v>
      </c>
      <c r="F121" s="96" t="e">
        <f t="shared" si="39"/>
        <v>#N/A</v>
      </c>
      <c r="G121" s="96" t="e">
        <f t="shared" si="39"/>
        <v>#N/A</v>
      </c>
      <c r="H121" s="96" t="e">
        <f t="shared" si="39"/>
        <v>#N/A</v>
      </c>
      <c r="I121" s="96" t="e">
        <f t="shared" si="39"/>
        <v>#N/A</v>
      </c>
      <c r="J121" s="96" t="e">
        <f t="shared" si="39"/>
        <v>#N/A</v>
      </c>
      <c r="K121" s="96" t="e">
        <f t="shared" si="39"/>
        <v>#N/A</v>
      </c>
      <c r="L121" s="96" t="e">
        <f t="shared" si="39"/>
        <v>#N/A</v>
      </c>
      <c r="M121" s="96" t="e">
        <f t="shared" si="39"/>
        <v>#N/A</v>
      </c>
      <c r="N121" s="96" t="e">
        <f t="shared" si="39"/>
        <v>#N/A</v>
      </c>
    </row>
    <row r="122" spans="1:14" x14ac:dyDescent="0.3">
      <c r="A122" s="105" t="s">
        <v>238</v>
      </c>
      <c r="B122" s="88" t="s">
        <v>316</v>
      </c>
      <c r="C122" s="85">
        <f>SUMIFS(INDEX(Diabetes_Full[#All],,MATCH(C$8,Diabetes_Full[#Headers],0)),Data!$B$1:$B$519,$A122,Data!$GT$1:$GT$519,C$10)</f>
        <v>3603</v>
      </c>
      <c r="D122" s="85">
        <f>SUMIFS(INDEX(Diabetes_Full[#All],,MATCH(D$8,Diabetes_Full[#Headers],0)),Data!$B$1:$B$519,$A122,Data!$GT$1:$GT$519,D$10)</f>
        <v>3623</v>
      </c>
      <c r="E122" s="85">
        <f>SUMIFS(INDEX(Diabetes_Full[#All],,MATCH(E$8,Diabetes_Full[#Headers],0)),Data!$B$1:$B$519,$A122,Data!$GT$1:$GT$519,E$10)</f>
        <v>0</v>
      </c>
      <c r="F122" s="85">
        <f>SUMIFS(INDEX(Diabetes_Full[#All],,MATCH(F$8,Diabetes_Full[#Headers],0)),Data!$B$1:$B$519,$A122,Data!$GT$1:$GT$519,F$10)</f>
        <v>0</v>
      </c>
      <c r="G122" s="85">
        <f>SUMIFS(INDEX(Diabetes_Full[#All],,MATCH(G$8,Diabetes_Full[#Headers],0)),Data!$B$1:$B$519,$A122,Data!$GT$1:$GT$519,G$10)</f>
        <v>0</v>
      </c>
      <c r="H122" s="85">
        <f>SUMIFS(INDEX(Diabetes_Full[#All],,MATCH(H$8,Diabetes_Full[#Headers],0)),Data!$B$1:$B$519,$A122,Data!$GT$1:$GT$519,H$10)</f>
        <v>0</v>
      </c>
      <c r="I122" s="85">
        <f>SUMIFS(INDEX(Diabetes_Full[#All],,MATCH(I$8,Diabetes_Full[#Headers],0)),Data!$B$1:$B$519,$A122,Data!$GT$1:$GT$519,I$10)</f>
        <v>0</v>
      </c>
      <c r="J122" s="85">
        <f>SUMIFS(INDEX(Diabetes_Full[#All],,MATCH(J$8,Diabetes_Full[#Headers],0)),Data!$B$1:$B$519,$A122,Data!$GT$1:$GT$519,J$10)</f>
        <v>0</v>
      </c>
      <c r="K122" s="85">
        <f>SUMIFS(INDEX(Diabetes_Full[#All],,MATCH(K$8,Diabetes_Full[#Headers],0)),Data!$B$1:$B$519,$A122,Data!$GT$1:$GT$519,K$10)</f>
        <v>0</v>
      </c>
      <c r="L122" s="85">
        <f>SUMIFS(INDEX(Diabetes_Full[#All],,MATCH(L$8,Diabetes_Full[#Headers],0)),Data!$B$1:$B$519,$A122,Data!$GT$1:$GT$519,L$10)</f>
        <v>0</v>
      </c>
      <c r="M122" s="85">
        <f>SUMIFS(INDEX(Diabetes_Full[#All],,MATCH(M$8,Diabetes_Full[#Headers],0)),Data!$B$1:$B$519,$A122,Data!$GT$1:$GT$519,M$10)</f>
        <v>0</v>
      </c>
      <c r="N122" s="85">
        <f>SUMIFS(INDEX(Diabetes_Full[#All],,MATCH(N$8,Diabetes_Full[#Headers],0)),Data!$B$1:$B$519,$A122,Data!$GT$1:$GT$519,N$10)</f>
        <v>0</v>
      </c>
    </row>
    <row r="123" spans="1:14" x14ac:dyDescent="0.3">
      <c r="A123" s="104" t="s">
        <v>238</v>
      </c>
      <c r="B123" s="88" t="s">
        <v>315</v>
      </c>
      <c r="C123" s="85">
        <f>SUMIFS(INDEX(Diabetes_Full[#All],,MATCH(C$9,Diabetes_Full[#Headers],0)),Data!$B$1:$B$519,$A123,Data!$GT$1:$GT$519,C$10)</f>
        <v>423</v>
      </c>
      <c r="D123" s="85">
        <f>SUMIFS(INDEX(Diabetes_Full[#All],,MATCH(D$9,Diabetes_Full[#Headers],0)),Data!$B$1:$B$519,$A123,Data!$GT$1:$GT$519,D$10)</f>
        <v>420</v>
      </c>
      <c r="E123" s="85">
        <f>SUMIFS(INDEX(Diabetes_Full[#All],,MATCH(E$9,Diabetes_Full[#Headers],0)),Data!$B$1:$B$519,$A123,Data!$GT$1:$GT$519,E$10)</f>
        <v>0</v>
      </c>
      <c r="F123" s="85">
        <f>SUMIFS(INDEX(Diabetes_Full[#All],,MATCH(F$9,Diabetes_Full[#Headers],0)),Data!$B$1:$B$519,$A123,Data!$GT$1:$GT$519,F$10)</f>
        <v>0</v>
      </c>
      <c r="G123" s="85">
        <f>SUMIFS(INDEX(Diabetes_Full[#All],,MATCH(G$9,Diabetes_Full[#Headers],0)),Data!$B$1:$B$519,$A123,Data!$GT$1:$GT$519,G$10)</f>
        <v>0</v>
      </c>
      <c r="H123" s="85">
        <f>SUMIFS(INDEX(Diabetes_Full[#All],,MATCH(H$9,Diabetes_Full[#Headers],0)),Data!$B$1:$B$519,$A123,Data!$GT$1:$GT$519,H$10)</f>
        <v>0</v>
      </c>
      <c r="I123" s="85">
        <f>SUMIFS(INDEX(Diabetes_Full[#All],,MATCH(I$9,Diabetes_Full[#Headers],0)),Data!$B$1:$B$519,$A123,Data!$GT$1:$GT$519,I$10)</f>
        <v>0</v>
      </c>
      <c r="J123" s="85">
        <f>SUMIFS(INDEX(Diabetes_Full[#All],,MATCH(J$9,Diabetes_Full[#Headers],0)),Data!$B$1:$B$519,$A123,Data!$GT$1:$GT$519,J$10)</f>
        <v>0</v>
      </c>
      <c r="K123" s="85">
        <f>SUMIFS(INDEX(Diabetes_Full[#All],,MATCH(K$9,Diabetes_Full[#Headers],0)),Data!$B$1:$B$519,$A123,Data!$GT$1:$GT$519,K$10)</f>
        <v>0</v>
      </c>
      <c r="L123" s="85">
        <f>SUMIFS(INDEX(Diabetes_Full[#All],,MATCH(L$9,Diabetes_Full[#Headers],0)),Data!$B$1:$B$519,$A123,Data!$GT$1:$GT$519,L$10)</f>
        <v>0</v>
      </c>
      <c r="M123" s="85">
        <f>SUMIFS(INDEX(Diabetes_Full[#All],,MATCH(M$9,Diabetes_Full[#Headers],0)),Data!$B$1:$B$519,$A123,Data!$GT$1:$GT$519,M$10)</f>
        <v>0</v>
      </c>
      <c r="N123" s="85">
        <f>SUMIFS(INDEX(Diabetes_Full[#All],,MATCH(N$9,Diabetes_Full[#Headers],0)),Data!$B$1:$B$519,$A123,Data!$GT$1:$GT$519,N$10)</f>
        <v>0</v>
      </c>
    </row>
    <row r="124" spans="1:14" x14ac:dyDescent="0.3">
      <c r="A124" s="105" t="s">
        <v>238</v>
      </c>
      <c r="B124" s="88" t="s">
        <v>384</v>
      </c>
      <c r="C124" s="96">
        <f t="shared" ref="C124:N124" si="40">IF(C122,C123/C122,NA())</f>
        <v>0.11740216486261448</v>
      </c>
      <c r="D124" s="96">
        <f t="shared" si="40"/>
        <v>0.11592602815346398</v>
      </c>
      <c r="E124" s="96" t="e">
        <f t="shared" si="40"/>
        <v>#N/A</v>
      </c>
      <c r="F124" s="96" t="e">
        <f t="shared" si="40"/>
        <v>#N/A</v>
      </c>
      <c r="G124" s="96" t="e">
        <f t="shared" si="40"/>
        <v>#N/A</v>
      </c>
      <c r="H124" s="96" t="e">
        <f t="shared" si="40"/>
        <v>#N/A</v>
      </c>
      <c r="I124" s="96" t="e">
        <f t="shared" si="40"/>
        <v>#N/A</v>
      </c>
      <c r="J124" s="96" t="e">
        <f t="shared" si="40"/>
        <v>#N/A</v>
      </c>
      <c r="K124" s="96" t="e">
        <f t="shared" si="40"/>
        <v>#N/A</v>
      </c>
      <c r="L124" s="96" t="e">
        <f t="shared" si="40"/>
        <v>#N/A</v>
      </c>
      <c r="M124" s="96" t="e">
        <f t="shared" si="40"/>
        <v>#N/A</v>
      </c>
      <c r="N124" s="96" t="e">
        <f t="shared" si="40"/>
        <v>#N/A</v>
      </c>
    </row>
    <row r="125" spans="1:14" x14ac:dyDescent="0.3">
      <c r="A125" s="104" t="s">
        <v>144</v>
      </c>
      <c r="B125" s="88" t="s">
        <v>316</v>
      </c>
      <c r="C125" s="85">
        <f>SUMIFS(INDEX(Diabetes_Full[#All],,MATCH(C$8,Diabetes_Full[#Headers],0)),Data!$B$1:$B$519,$A125,Data!$GT$1:$GT$519,C$10)</f>
        <v>3228</v>
      </c>
      <c r="D125" s="85">
        <f>SUMIFS(INDEX(Diabetes_Full[#All],,MATCH(D$8,Diabetes_Full[#Headers],0)),Data!$B$1:$B$519,$A125,Data!$GT$1:$GT$519,D$10)</f>
        <v>3241</v>
      </c>
      <c r="E125" s="85">
        <f>SUMIFS(INDEX(Diabetes_Full[#All],,MATCH(E$8,Diabetes_Full[#Headers],0)),Data!$B$1:$B$519,$A125,Data!$GT$1:$GT$519,E$10)</f>
        <v>0</v>
      </c>
      <c r="F125" s="85">
        <f>SUMIFS(INDEX(Diabetes_Full[#All],,MATCH(F$8,Diabetes_Full[#Headers],0)),Data!$B$1:$B$519,$A125,Data!$GT$1:$GT$519,F$10)</f>
        <v>0</v>
      </c>
      <c r="G125" s="85">
        <f>SUMIFS(INDEX(Diabetes_Full[#All],,MATCH(G$8,Diabetes_Full[#Headers],0)),Data!$B$1:$B$519,$A125,Data!$GT$1:$GT$519,G$10)</f>
        <v>0</v>
      </c>
      <c r="H125" s="85">
        <f>SUMIFS(INDEX(Diabetes_Full[#All],,MATCH(H$8,Diabetes_Full[#Headers],0)),Data!$B$1:$B$519,$A125,Data!$GT$1:$GT$519,H$10)</f>
        <v>0</v>
      </c>
      <c r="I125" s="85">
        <f>SUMIFS(INDEX(Diabetes_Full[#All],,MATCH(I$8,Diabetes_Full[#Headers],0)),Data!$B$1:$B$519,$A125,Data!$GT$1:$GT$519,I$10)</f>
        <v>0</v>
      </c>
      <c r="J125" s="85">
        <f>SUMIFS(INDEX(Diabetes_Full[#All],,MATCH(J$8,Diabetes_Full[#Headers],0)),Data!$B$1:$B$519,$A125,Data!$GT$1:$GT$519,J$10)</f>
        <v>0</v>
      </c>
      <c r="K125" s="85">
        <f>SUMIFS(INDEX(Diabetes_Full[#All],,MATCH(K$8,Diabetes_Full[#Headers],0)),Data!$B$1:$B$519,$A125,Data!$GT$1:$GT$519,K$10)</f>
        <v>0</v>
      </c>
      <c r="L125" s="85">
        <f>SUMIFS(INDEX(Diabetes_Full[#All],,MATCH(L$8,Diabetes_Full[#Headers],0)),Data!$B$1:$B$519,$A125,Data!$GT$1:$GT$519,L$10)</f>
        <v>0</v>
      </c>
      <c r="M125" s="85">
        <f>SUMIFS(INDEX(Diabetes_Full[#All],,MATCH(M$8,Diabetes_Full[#Headers],0)),Data!$B$1:$B$519,$A125,Data!$GT$1:$GT$519,M$10)</f>
        <v>0</v>
      </c>
      <c r="N125" s="85">
        <f>SUMIFS(INDEX(Diabetes_Full[#All],,MATCH(N$8,Diabetes_Full[#Headers],0)),Data!$B$1:$B$519,$A125,Data!$GT$1:$GT$519,N$10)</f>
        <v>0</v>
      </c>
    </row>
    <row r="126" spans="1:14" x14ac:dyDescent="0.3">
      <c r="A126" s="105" t="s">
        <v>144</v>
      </c>
      <c r="B126" s="88" t="s">
        <v>315</v>
      </c>
      <c r="C126" s="85">
        <f>SUMIFS(INDEX(Diabetes_Full[#All],,MATCH(C$9,Diabetes_Full[#Headers],0)),Data!$B$1:$B$519,$A126,Data!$GT$1:$GT$519,C$10)</f>
        <v>366</v>
      </c>
      <c r="D126" s="85">
        <f>SUMIFS(INDEX(Diabetes_Full[#All],,MATCH(D$9,Diabetes_Full[#Headers],0)),Data!$B$1:$B$519,$A126,Data!$GT$1:$GT$519,D$10)</f>
        <v>363</v>
      </c>
      <c r="E126" s="85">
        <f>SUMIFS(INDEX(Diabetes_Full[#All],,MATCH(E$9,Diabetes_Full[#Headers],0)),Data!$B$1:$B$519,$A126,Data!$GT$1:$GT$519,E$10)</f>
        <v>0</v>
      </c>
      <c r="F126" s="85">
        <f>SUMIFS(INDEX(Diabetes_Full[#All],,MATCH(F$9,Diabetes_Full[#Headers],0)),Data!$B$1:$B$519,$A126,Data!$GT$1:$GT$519,F$10)</f>
        <v>0</v>
      </c>
      <c r="G126" s="85">
        <f>SUMIFS(INDEX(Diabetes_Full[#All],,MATCH(G$9,Diabetes_Full[#Headers],0)),Data!$B$1:$B$519,$A126,Data!$GT$1:$GT$519,G$10)</f>
        <v>0</v>
      </c>
      <c r="H126" s="85">
        <f>SUMIFS(INDEX(Diabetes_Full[#All],,MATCH(H$9,Diabetes_Full[#Headers],0)),Data!$B$1:$B$519,$A126,Data!$GT$1:$GT$519,H$10)</f>
        <v>0</v>
      </c>
      <c r="I126" s="85">
        <f>SUMIFS(INDEX(Diabetes_Full[#All],,MATCH(I$9,Diabetes_Full[#Headers],0)),Data!$B$1:$B$519,$A126,Data!$GT$1:$GT$519,I$10)</f>
        <v>0</v>
      </c>
      <c r="J126" s="85">
        <f>SUMIFS(INDEX(Diabetes_Full[#All],,MATCH(J$9,Diabetes_Full[#Headers],0)),Data!$B$1:$B$519,$A126,Data!$GT$1:$GT$519,J$10)</f>
        <v>0</v>
      </c>
      <c r="K126" s="85">
        <f>SUMIFS(INDEX(Diabetes_Full[#All],,MATCH(K$9,Diabetes_Full[#Headers],0)),Data!$B$1:$B$519,$A126,Data!$GT$1:$GT$519,K$10)</f>
        <v>0</v>
      </c>
      <c r="L126" s="85">
        <f>SUMIFS(INDEX(Diabetes_Full[#All],,MATCH(L$9,Diabetes_Full[#Headers],0)),Data!$B$1:$B$519,$A126,Data!$GT$1:$GT$519,L$10)</f>
        <v>0</v>
      </c>
      <c r="M126" s="85">
        <f>SUMIFS(INDEX(Diabetes_Full[#All],,MATCH(M$9,Diabetes_Full[#Headers],0)),Data!$B$1:$B$519,$A126,Data!$GT$1:$GT$519,M$10)</f>
        <v>0</v>
      </c>
      <c r="N126" s="85">
        <f>SUMIFS(INDEX(Diabetes_Full[#All],,MATCH(N$9,Diabetes_Full[#Headers],0)),Data!$B$1:$B$519,$A126,Data!$GT$1:$GT$519,N$10)</f>
        <v>0</v>
      </c>
    </row>
    <row r="127" spans="1:14" x14ac:dyDescent="0.3">
      <c r="A127" s="104" t="s">
        <v>144</v>
      </c>
      <c r="B127" s="88" t="s">
        <v>384</v>
      </c>
      <c r="C127" s="96">
        <f t="shared" ref="C127:N127" si="41">IF(C125,C126/C125,NA())</f>
        <v>0.11338289962825279</v>
      </c>
      <c r="D127" s="96">
        <f t="shared" si="41"/>
        <v>0.11200246837395865</v>
      </c>
      <c r="E127" s="96" t="e">
        <f t="shared" si="41"/>
        <v>#N/A</v>
      </c>
      <c r="F127" s="96" t="e">
        <f t="shared" si="41"/>
        <v>#N/A</v>
      </c>
      <c r="G127" s="96" t="e">
        <f t="shared" si="41"/>
        <v>#N/A</v>
      </c>
      <c r="H127" s="96" t="e">
        <f t="shared" si="41"/>
        <v>#N/A</v>
      </c>
      <c r="I127" s="96" t="e">
        <f t="shared" si="41"/>
        <v>#N/A</v>
      </c>
      <c r="J127" s="96" t="e">
        <f t="shared" si="41"/>
        <v>#N/A</v>
      </c>
      <c r="K127" s="96" t="e">
        <f t="shared" si="41"/>
        <v>#N/A</v>
      </c>
      <c r="L127" s="96" t="e">
        <f t="shared" si="41"/>
        <v>#N/A</v>
      </c>
      <c r="M127" s="96" t="e">
        <f t="shared" si="41"/>
        <v>#N/A</v>
      </c>
      <c r="N127" s="96" t="e">
        <f t="shared" si="41"/>
        <v>#N/A</v>
      </c>
    </row>
    <row r="128" spans="1:14" x14ac:dyDescent="0.3">
      <c r="A128" s="104" t="s">
        <v>250</v>
      </c>
      <c r="B128" s="88" t="s">
        <v>316</v>
      </c>
      <c r="C128" s="85">
        <f>SUMIFS(INDEX(Diabetes_Full[#All],,MATCH(C$8,Diabetes_Full[#Headers],0)),Data!$B$1:$B$519,$A128,Data!$GT$1:$GT$519,C$10)</f>
        <v>2234</v>
      </c>
      <c r="D128" s="85">
        <f>SUMIFS(INDEX(Diabetes_Full[#All],,MATCH(D$8,Diabetes_Full[#Headers],0)),Data!$B$1:$B$519,$A128,Data!$GT$1:$GT$519,D$10)</f>
        <v>2259</v>
      </c>
      <c r="E128" s="85">
        <f>SUMIFS(INDEX(Diabetes_Full[#All],,MATCH(E$8,Diabetes_Full[#Headers],0)),Data!$B$1:$B$519,$A128,Data!$GT$1:$GT$519,E$10)</f>
        <v>0</v>
      </c>
      <c r="F128" s="85">
        <f>SUMIFS(INDEX(Diabetes_Full[#All],,MATCH(F$8,Diabetes_Full[#Headers],0)),Data!$B$1:$B$519,$A128,Data!$GT$1:$GT$519,F$10)</f>
        <v>0</v>
      </c>
      <c r="G128" s="85">
        <f>SUMIFS(INDEX(Diabetes_Full[#All],,MATCH(G$8,Diabetes_Full[#Headers],0)),Data!$B$1:$B$519,$A128,Data!$GT$1:$GT$519,G$10)</f>
        <v>0</v>
      </c>
      <c r="H128" s="85">
        <f>SUMIFS(INDEX(Diabetes_Full[#All],,MATCH(H$8,Diabetes_Full[#Headers],0)),Data!$B$1:$B$519,$A128,Data!$GT$1:$GT$519,H$10)</f>
        <v>0</v>
      </c>
      <c r="I128" s="85">
        <f>SUMIFS(INDEX(Diabetes_Full[#All],,MATCH(I$8,Diabetes_Full[#Headers],0)),Data!$B$1:$B$519,$A128,Data!$GT$1:$GT$519,I$10)</f>
        <v>0</v>
      </c>
      <c r="J128" s="85">
        <f>SUMIFS(INDEX(Diabetes_Full[#All],,MATCH(J$8,Diabetes_Full[#Headers],0)),Data!$B$1:$B$519,$A128,Data!$GT$1:$GT$519,J$10)</f>
        <v>0</v>
      </c>
      <c r="K128" s="85">
        <f>SUMIFS(INDEX(Diabetes_Full[#All],,MATCH(K$8,Diabetes_Full[#Headers],0)),Data!$B$1:$B$519,$A128,Data!$GT$1:$GT$519,K$10)</f>
        <v>0</v>
      </c>
      <c r="L128" s="85">
        <f>SUMIFS(INDEX(Diabetes_Full[#All],,MATCH(L$8,Diabetes_Full[#Headers],0)),Data!$B$1:$B$519,$A128,Data!$GT$1:$GT$519,L$10)</f>
        <v>0</v>
      </c>
      <c r="M128" s="85">
        <f>SUMIFS(INDEX(Diabetes_Full[#All],,MATCH(M$8,Diabetes_Full[#Headers],0)),Data!$B$1:$B$519,$A128,Data!$GT$1:$GT$519,M$10)</f>
        <v>0</v>
      </c>
      <c r="N128" s="85">
        <f>SUMIFS(INDEX(Diabetes_Full[#All],,MATCH(N$8,Diabetes_Full[#Headers],0)),Data!$B$1:$B$519,$A128,Data!$GT$1:$GT$519,N$10)</f>
        <v>0</v>
      </c>
    </row>
    <row r="129" spans="1:14" x14ac:dyDescent="0.3">
      <c r="A129" s="105" t="s">
        <v>250</v>
      </c>
      <c r="B129" s="88" t="s">
        <v>315</v>
      </c>
      <c r="C129" s="85">
        <f>SUMIFS(INDEX(Diabetes_Full[#All],,MATCH(C$9,Diabetes_Full[#Headers],0)),Data!$B$1:$B$519,$A129,Data!$GT$1:$GT$519,C$10)</f>
        <v>280</v>
      </c>
      <c r="D129" s="85">
        <f>SUMIFS(INDEX(Diabetes_Full[#All],,MATCH(D$9,Diabetes_Full[#Headers],0)),Data!$B$1:$B$519,$A129,Data!$GT$1:$GT$519,D$10)</f>
        <v>278</v>
      </c>
      <c r="E129" s="85">
        <f>SUMIFS(INDEX(Diabetes_Full[#All],,MATCH(E$9,Diabetes_Full[#Headers],0)),Data!$B$1:$B$519,$A129,Data!$GT$1:$GT$519,E$10)</f>
        <v>0</v>
      </c>
      <c r="F129" s="85">
        <f>SUMIFS(INDEX(Diabetes_Full[#All],,MATCH(F$9,Diabetes_Full[#Headers],0)),Data!$B$1:$B$519,$A129,Data!$GT$1:$GT$519,F$10)</f>
        <v>0</v>
      </c>
      <c r="G129" s="85">
        <f>SUMIFS(INDEX(Diabetes_Full[#All],,MATCH(G$9,Diabetes_Full[#Headers],0)),Data!$B$1:$B$519,$A129,Data!$GT$1:$GT$519,G$10)</f>
        <v>0</v>
      </c>
      <c r="H129" s="85">
        <f>SUMIFS(INDEX(Diabetes_Full[#All],,MATCH(H$9,Diabetes_Full[#Headers],0)),Data!$B$1:$B$519,$A129,Data!$GT$1:$GT$519,H$10)</f>
        <v>0</v>
      </c>
      <c r="I129" s="85">
        <f>SUMIFS(INDEX(Diabetes_Full[#All],,MATCH(I$9,Diabetes_Full[#Headers],0)),Data!$B$1:$B$519,$A129,Data!$GT$1:$GT$519,I$10)</f>
        <v>0</v>
      </c>
      <c r="J129" s="85">
        <f>SUMIFS(INDEX(Diabetes_Full[#All],,MATCH(J$9,Diabetes_Full[#Headers],0)),Data!$B$1:$B$519,$A129,Data!$GT$1:$GT$519,J$10)</f>
        <v>0</v>
      </c>
      <c r="K129" s="85">
        <f>SUMIFS(INDEX(Diabetes_Full[#All],,MATCH(K$9,Diabetes_Full[#Headers],0)),Data!$B$1:$B$519,$A129,Data!$GT$1:$GT$519,K$10)</f>
        <v>0</v>
      </c>
      <c r="L129" s="85">
        <f>SUMIFS(INDEX(Diabetes_Full[#All],,MATCH(L$9,Diabetes_Full[#Headers],0)),Data!$B$1:$B$519,$A129,Data!$GT$1:$GT$519,L$10)</f>
        <v>0</v>
      </c>
      <c r="M129" s="85">
        <f>SUMIFS(INDEX(Diabetes_Full[#All],,MATCH(M$9,Diabetes_Full[#Headers],0)),Data!$B$1:$B$519,$A129,Data!$GT$1:$GT$519,M$10)</f>
        <v>0</v>
      </c>
      <c r="N129" s="85">
        <f>SUMIFS(INDEX(Diabetes_Full[#All],,MATCH(N$9,Diabetes_Full[#Headers],0)),Data!$B$1:$B$519,$A129,Data!$GT$1:$GT$519,N$10)</f>
        <v>0</v>
      </c>
    </row>
    <row r="130" spans="1:14" x14ac:dyDescent="0.3">
      <c r="A130" s="104" t="s">
        <v>250</v>
      </c>
      <c r="B130" s="88" t="s">
        <v>384</v>
      </c>
      <c r="C130" s="96">
        <f t="shared" ref="C130:N130" si="42">IF(C128,C129/C128,NA())</f>
        <v>0.12533572068039392</v>
      </c>
      <c r="D130" s="96">
        <f t="shared" si="42"/>
        <v>0.12306330234617087</v>
      </c>
      <c r="E130" s="96" t="e">
        <f t="shared" si="42"/>
        <v>#N/A</v>
      </c>
      <c r="F130" s="96" t="e">
        <f t="shared" si="42"/>
        <v>#N/A</v>
      </c>
      <c r="G130" s="96" t="e">
        <f t="shared" si="42"/>
        <v>#N/A</v>
      </c>
      <c r="H130" s="96" t="e">
        <f t="shared" si="42"/>
        <v>#N/A</v>
      </c>
      <c r="I130" s="96" t="e">
        <f t="shared" si="42"/>
        <v>#N/A</v>
      </c>
      <c r="J130" s="96" t="e">
        <f t="shared" si="42"/>
        <v>#N/A</v>
      </c>
      <c r="K130" s="96" t="e">
        <f t="shared" si="42"/>
        <v>#N/A</v>
      </c>
      <c r="L130" s="96" t="e">
        <f t="shared" si="42"/>
        <v>#N/A</v>
      </c>
      <c r="M130" s="96" t="e">
        <f t="shared" si="42"/>
        <v>#N/A</v>
      </c>
      <c r="N130" s="96" t="e">
        <f t="shared" si="42"/>
        <v>#N/A</v>
      </c>
    </row>
    <row r="131" spans="1:14" x14ac:dyDescent="0.3">
      <c r="A131" s="104" t="s">
        <v>253</v>
      </c>
      <c r="B131" s="88" t="s">
        <v>316</v>
      </c>
      <c r="C131" s="85">
        <f>SUMIFS(INDEX(Diabetes_Full[#All],,MATCH(C$8,Diabetes_Full[#Headers],0)),Data!$B$1:$B$519,$A131,Data!$GT$1:$GT$519,C$10)</f>
        <v>1895</v>
      </c>
      <c r="D131" s="85">
        <f>SUMIFS(INDEX(Diabetes_Full[#All],,MATCH(D$8,Diabetes_Full[#Headers],0)),Data!$B$1:$B$519,$A131,Data!$GT$1:$GT$519,D$10)</f>
        <v>1907</v>
      </c>
      <c r="E131" s="85">
        <f>SUMIFS(INDEX(Diabetes_Full[#All],,MATCH(E$8,Diabetes_Full[#Headers],0)),Data!$B$1:$B$519,$A131,Data!$GT$1:$GT$519,E$10)</f>
        <v>0</v>
      </c>
      <c r="F131" s="85">
        <f>SUMIFS(INDEX(Diabetes_Full[#All],,MATCH(F$8,Diabetes_Full[#Headers],0)),Data!$B$1:$B$519,$A131,Data!$GT$1:$GT$519,F$10)</f>
        <v>0</v>
      </c>
      <c r="G131" s="85">
        <f>SUMIFS(INDEX(Diabetes_Full[#All],,MATCH(G$8,Diabetes_Full[#Headers],0)),Data!$B$1:$B$519,$A131,Data!$GT$1:$GT$519,G$10)</f>
        <v>0</v>
      </c>
      <c r="H131" s="85">
        <f>SUMIFS(INDEX(Diabetes_Full[#All],,MATCH(H$8,Diabetes_Full[#Headers],0)),Data!$B$1:$B$519,$A131,Data!$GT$1:$GT$519,H$10)</f>
        <v>0</v>
      </c>
      <c r="I131" s="85">
        <f>SUMIFS(INDEX(Diabetes_Full[#All],,MATCH(I$8,Diabetes_Full[#Headers],0)),Data!$B$1:$B$519,$A131,Data!$GT$1:$GT$519,I$10)</f>
        <v>0</v>
      </c>
      <c r="J131" s="85">
        <f>SUMIFS(INDEX(Diabetes_Full[#All],,MATCH(J$8,Diabetes_Full[#Headers],0)),Data!$B$1:$B$519,$A131,Data!$GT$1:$GT$519,J$10)</f>
        <v>0</v>
      </c>
      <c r="K131" s="85">
        <f>SUMIFS(INDEX(Diabetes_Full[#All],,MATCH(K$8,Diabetes_Full[#Headers],0)),Data!$B$1:$B$519,$A131,Data!$GT$1:$GT$519,K$10)</f>
        <v>0</v>
      </c>
      <c r="L131" s="85">
        <f>SUMIFS(INDEX(Diabetes_Full[#All],,MATCH(L$8,Diabetes_Full[#Headers],0)),Data!$B$1:$B$519,$A131,Data!$GT$1:$GT$519,L$10)</f>
        <v>0</v>
      </c>
      <c r="M131" s="85">
        <f>SUMIFS(INDEX(Diabetes_Full[#All],,MATCH(M$8,Diabetes_Full[#Headers],0)),Data!$B$1:$B$519,$A131,Data!$GT$1:$GT$519,M$10)</f>
        <v>0</v>
      </c>
      <c r="N131" s="85">
        <f>SUMIFS(INDEX(Diabetes_Full[#All],,MATCH(N$8,Diabetes_Full[#Headers],0)),Data!$B$1:$B$519,$A131,Data!$GT$1:$GT$519,N$10)</f>
        <v>0</v>
      </c>
    </row>
    <row r="132" spans="1:14" x14ac:dyDescent="0.3">
      <c r="A132" s="105" t="s">
        <v>253</v>
      </c>
      <c r="B132" s="88" t="s">
        <v>315</v>
      </c>
      <c r="C132" s="85">
        <f>SUMIFS(INDEX(Diabetes_Full[#All],,MATCH(C$9,Diabetes_Full[#Headers],0)),Data!$B$1:$B$519,$A132,Data!$GT$1:$GT$519,C$10)</f>
        <v>205</v>
      </c>
      <c r="D132" s="85">
        <f>SUMIFS(INDEX(Diabetes_Full[#All],,MATCH(D$9,Diabetes_Full[#Headers],0)),Data!$B$1:$B$519,$A132,Data!$GT$1:$GT$519,D$10)</f>
        <v>202</v>
      </c>
      <c r="E132" s="85">
        <f>SUMIFS(INDEX(Diabetes_Full[#All],,MATCH(E$9,Diabetes_Full[#Headers],0)),Data!$B$1:$B$519,$A132,Data!$GT$1:$GT$519,E$10)</f>
        <v>0</v>
      </c>
      <c r="F132" s="85">
        <f>SUMIFS(INDEX(Diabetes_Full[#All],,MATCH(F$9,Diabetes_Full[#Headers],0)),Data!$B$1:$B$519,$A132,Data!$GT$1:$GT$519,F$10)</f>
        <v>0</v>
      </c>
      <c r="G132" s="85">
        <f>SUMIFS(INDEX(Diabetes_Full[#All],,MATCH(G$9,Diabetes_Full[#Headers],0)),Data!$B$1:$B$519,$A132,Data!$GT$1:$GT$519,G$10)</f>
        <v>0</v>
      </c>
      <c r="H132" s="85">
        <f>SUMIFS(INDEX(Diabetes_Full[#All],,MATCH(H$9,Diabetes_Full[#Headers],0)),Data!$B$1:$B$519,$A132,Data!$GT$1:$GT$519,H$10)</f>
        <v>0</v>
      </c>
      <c r="I132" s="85">
        <f>SUMIFS(INDEX(Diabetes_Full[#All],,MATCH(I$9,Diabetes_Full[#Headers],0)),Data!$B$1:$B$519,$A132,Data!$GT$1:$GT$519,I$10)</f>
        <v>0</v>
      </c>
      <c r="J132" s="85">
        <f>SUMIFS(INDEX(Diabetes_Full[#All],,MATCH(J$9,Diabetes_Full[#Headers],0)),Data!$B$1:$B$519,$A132,Data!$GT$1:$GT$519,J$10)</f>
        <v>0</v>
      </c>
      <c r="K132" s="85">
        <f>SUMIFS(INDEX(Diabetes_Full[#All],,MATCH(K$9,Diabetes_Full[#Headers],0)),Data!$B$1:$B$519,$A132,Data!$GT$1:$GT$519,K$10)</f>
        <v>0</v>
      </c>
      <c r="L132" s="85">
        <f>SUMIFS(INDEX(Diabetes_Full[#All],,MATCH(L$9,Diabetes_Full[#Headers],0)),Data!$B$1:$B$519,$A132,Data!$GT$1:$GT$519,L$10)</f>
        <v>0</v>
      </c>
      <c r="M132" s="85">
        <f>SUMIFS(INDEX(Diabetes_Full[#All],,MATCH(M$9,Diabetes_Full[#Headers],0)),Data!$B$1:$B$519,$A132,Data!$GT$1:$GT$519,M$10)</f>
        <v>0</v>
      </c>
      <c r="N132" s="85">
        <f>SUMIFS(INDEX(Diabetes_Full[#All],,MATCH(N$9,Diabetes_Full[#Headers],0)),Data!$B$1:$B$519,$A132,Data!$GT$1:$GT$519,N$10)</f>
        <v>0</v>
      </c>
    </row>
    <row r="133" spans="1:14" x14ac:dyDescent="0.3">
      <c r="A133" s="104" t="s">
        <v>253</v>
      </c>
      <c r="B133" s="88" t="s">
        <v>384</v>
      </c>
      <c r="C133" s="96">
        <f t="shared" ref="C133:N133" si="43">IF(C131,C132/C131,NA())</f>
        <v>0.10817941952506596</v>
      </c>
      <c r="D133" s="96">
        <f t="shared" si="43"/>
        <v>0.1059255374934452</v>
      </c>
      <c r="E133" s="96" t="e">
        <f t="shared" si="43"/>
        <v>#N/A</v>
      </c>
      <c r="F133" s="96" t="e">
        <f t="shared" si="43"/>
        <v>#N/A</v>
      </c>
      <c r="G133" s="96" t="e">
        <f t="shared" si="43"/>
        <v>#N/A</v>
      </c>
      <c r="H133" s="96" t="e">
        <f t="shared" si="43"/>
        <v>#N/A</v>
      </c>
      <c r="I133" s="96" t="e">
        <f t="shared" si="43"/>
        <v>#N/A</v>
      </c>
      <c r="J133" s="96" t="e">
        <f t="shared" si="43"/>
        <v>#N/A</v>
      </c>
      <c r="K133" s="96" t="e">
        <f t="shared" si="43"/>
        <v>#N/A</v>
      </c>
      <c r="L133" s="96" t="e">
        <f t="shared" si="43"/>
        <v>#N/A</v>
      </c>
      <c r="M133" s="96" t="e">
        <f t="shared" si="43"/>
        <v>#N/A</v>
      </c>
      <c r="N133" s="96" t="e">
        <f t="shared" si="43"/>
        <v>#N/A</v>
      </c>
    </row>
    <row r="134" spans="1:14" x14ac:dyDescent="0.3">
      <c r="A134" s="104" t="s">
        <v>247</v>
      </c>
      <c r="B134" s="88" t="s">
        <v>316</v>
      </c>
      <c r="C134" s="85">
        <f>SUMIFS(INDEX(Diabetes_Full[#All],,MATCH(C$8,Diabetes_Full[#Headers],0)),Data!$B$1:$B$519,$A134,Data!$GT$1:$GT$519,C$10)</f>
        <v>2073</v>
      </c>
      <c r="D134" s="85">
        <f>SUMIFS(INDEX(Diabetes_Full[#All],,MATCH(D$8,Diabetes_Full[#Headers],0)),Data!$B$1:$B$519,$A134,Data!$GT$1:$GT$519,D$10)</f>
        <v>2089</v>
      </c>
      <c r="E134" s="85">
        <f>SUMIFS(INDEX(Diabetes_Full[#All],,MATCH(E$8,Diabetes_Full[#Headers],0)),Data!$B$1:$B$519,$A134,Data!$GT$1:$GT$519,E$10)</f>
        <v>0</v>
      </c>
      <c r="F134" s="85">
        <f>SUMIFS(INDEX(Diabetes_Full[#All],,MATCH(F$8,Diabetes_Full[#Headers],0)),Data!$B$1:$B$519,$A134,Data!$GT$1:$GT$519,F$10)</f>
        <v>0</v>
      </c>
      <c r="G134" s="85">
        <f>SUMIFS(INDEX(Diabetes_Full[#All],,MATCH(G$8,Diabetes_Full[#Headers],0)),Data!$B$1:$B$519,$A134,Data!$GT$1:$GT$519,G$10)</f>
        <v>0</v>
      </c>
      <c r="H134" s="85">
        <f>SUMIFS(INDEX(Diabetes_Full[#All],,MATCH(H$8,Diabetes_Full[#Headers],0)),Data!$B$1:$B$519,$A134,Data!$GT$1:$GT$519,H$10)</f>
        <v>0</v>
      </c>
      <c r="I134" s="85">
        <f>SUMIFS(INDEX(Diabetes_Full[#All],,MATCH(I$8,Diabetes_Full[#Headers],0)),Data!$B$1:$B$519,$A134,Data!$GT$1:$GT$519,I$10)</f>
        <v>0</v>
      </c>
      <c r="J134" s="85">
        <f>SUMIFS(INDEX(Diabetes_Full[#All],,MATCH(J$8,Diabetes_Full[#Headers],0)),Data!$B$1:$B$519,$A134,Data!$GT$1:$GT$519,J$10)</f>
        <v>0</v>
      </c>
      <c r="K134" s="85">
        <f>SUMIFS(INDEX(Diabetes_Full[#All],,MATCH(K$8,Diabetes_Full[#Headers],0)),Data!$B$1:$B$519,$A134,Data!$GT$1:$GT$519,K$10)</f>
        <v>0</v>
      </c>
      <c r="L134" s="85">
        <f>SUMIFS(INDEX(Diabetes_Full[#All],,MATCH(L$8,Diabetes_Full[#Headers],0)),Data!$B$1:$B$519,$A134,Data!$GT$1:$GT$519,L$10)</f>
        <v>0</v>
      </c>
      <c r="M134" s="85">
        <f>SUMIFS(INDEX(Diabetes_Full[#All],,MATCH(M$8,Diabetes_Full[#Headers],0)),Data!$B$1:$B$519,$A134,Data!$GT$1:$GT$519,M$10)</f>
        <v>0</v>
      </c>
      <c r="N134" s="85">
        <f>SUMIFS(INDEX(Diabetes_Full[#All],,MATCH(N$8,Diabetes_Full[#Headers],0)),Data!$B$1:$B$519,$A134,Data!$GT$1:$GT$519,N$10)</f>
        <v>0</v>
      </c>
    </row>
    <row r="135" spans="1:14" x14ac:dyDescent="0.3">
      <c r="A135" s="105" t="s">
        <v>247</v>
      </c>
      <c r="B135" s="88" t="s">
        <v>315</v>
      </c>
      <c r="C135" s="85">
        <f>SUMIFS(INDEX(Diabetes_Full[#All],,MATCH(C$9,Diabetes_Full[#Headers],0)),Data!$B$1:$B$519,$A135,Data!$GT$1:$GT$519,C$10)</f>
        <v>212</v>
      </c>
      <c r="D135" s="85">
        <f>SUMIFS(INDEX(Diabetes_Full[#All],,MATCH(D$9,Diabetes_Full[#Headers],0)),Data!$B$1:$B$519,$A135,Data!$GT$1:$GT$519,D$10)</f>
        <v>213</v>
      </c>
      <c r="E135" s="85">
        <f>SUMIFS(INDEX(Diabetes_Full[#All],,MATCH(E$9,Diabetes_Full[#Headers],0)),Data!$B$1:$B$519,$A135,Data!$GT$1:$GT$519,E$10)</f>
        <v>0</v>
      </c>
      <c r="F135" s="85">
        <f>SUMIFS(INDEX(Diabetes_Full[#All],,MATCH(F$9,Diabetes_Full[#Headers],0)),Data!$B$1:$B$519,$A135,Data!$GT$1:$GT$519,F$10)</f>
        <v>0</v>
      </c>
      <c r="G135" s="85">
        <f>SUMIFS(INDEX(Diabetes_Full[#All],,MATCH(G$9,Diabetes_Full[#Headers],0)),Data!$B$1:$B$519,$A135,Data!$GT$1:$GT$519,G$10)</f>
        <v>0</v>
      </c>
      <c r="H135" s="85">
        <f>SUMIFS(INDEX(Diabetes_Full[#All],,MATCH(H$9,Diabetes_Full[#Headers],0)),Data!$B$1:$B$519,$A135,Data!$GT$1:$GT$519,H$10)</f>
        <v>0</v>
      </c>
      <c r="I135" s="85">
        <f>SUMIFS(INDEX(Diabetes_Full[#All],,MATCH(I$9,Diabetes_Full[#Headers],0)),Data!$B$1:$B$519,$A135,Data!$GT$1:$GT$519,I$10)</f>
        <v>0</v>
      </c>
      <c r="J135" s="85">
        <f>SUMIFS(INDEX(Diabetes_Full[#All],,MATCH(J$9,Diabetes_Full[#Headers],0)),Data!$B$1:$B$519,$A135,Data!$GT$1:$GT$519,J$10)</f>
        <v>0</v>
      </c>
      <c r="K135" s="85">
        <f>SUMIFS(INDEX(Diabetes_Full[#All],,MATCH(K$9,Diabetes_Full[#Headers],0)),Data!$B$1:$B$519,$A135,Data!$GT$1:$GT$519,K$10)</f>
        <v>0</v>
      </c>
      <c r="L135" s="85">
        <f>SUMIFS(INDEX(Diabetes_Full[#All],,MATCH(L$9,Diabetes_Full[#Headers],0)),Data!$B$1:$B$519,$A135,Data!$GT$1:$GT$519,L$10)</f>
        <v>0</v>
      </c>
      <c r="M135" s="85">
        <f>SUMIFS(INDEX(Diabetes_Full[#All],,MATCH(M$9,Diabetes_Full[#Headers],0)),Data!$B$1:$B$519,$A135,Data!$GT$1:$GT$519,M$10)</f>
        <v>0</v>
      </c>
      <c r="N135" s="85">
        <f>SUMIFS(INDEX(Diabetes_Full[#All],,MATCH(N$9,Diabetes_Full[#Headers],0)),Data!$B$1:$B$519,$A135,Data!$GT$1:$GT$519,N$10)</f>
        <v>0</v>
      </c>
    </row>
    <row r="136" spans="1:14" x14ac:dyDescent="0.3">
      <c r="A136" s="104" t="s">
        <v>247</v>
      </c>
      <c r="B136" s="88" t="s">
        <v>384</v>
      </c>
      <c r="C136" s="96">
        <f t="shared" ref="C136:N136" si="44">IF(C134,C135/C134,NA())</f>
        <v>0.10226724553786783</v>
      </c>
      <c r="D136" s="96">
        <f t="shared" si="44"/>
        <v>0.10196266156055529</v>
      </c>
      <c r="E136" s="96" t="e">
        <f t="shared" si="44"/>
        <v>#N/A</v>
      </c>
      <c r="F136" s="96" t="e">
        <f t="shared" si="44"/>
        <v>#N/A</v>
      </c>
      <c r="G136" s="96" t="e">
        <f t="shared" si="44"/>
        <v>#N/A</v>
      </c>
      <c r="H136" s="96" t="e">
        <f t="shared" si="44"/>
        <v>#N/A</v>
      </c>
      <c r="I136" s="96" t="e">
        <f t="shared" si="44"/>
        <v>#N/A</v>
      </c>
      <c r="J136" s="96" t="e">
        <f t="shared" si="44"/>
        <v>#N/A</v>
      </c>
      <c r="K136" s="96" t="e">
        <f t="shared" si="44"/>
        <v>#N/A</v>
      </c>
      <c r="L136" s="96" t="e">
        <f t="shared" si="44"/>
        <v>#N/A</v>
      </c>
      <c r="M136" s="96" t="e">
        <f t="shared" si="44"/>
        <v>#N/A</v>
      </c>
      <c r="N136" s="96" t="e">
        <f t="shared" si="44"/>
        <v>#N/A</v>
      </c>
    </row>
    <row r="137" spans="1:14" x14ac:dyDescent="0.3">
      <c r="A137" s="105" t="s">
        <v>148</v>
      </c>
      <c r="B137" s="88" t="s">
        <v>316</v>
      </c>
      <c r="C137" s="85">
        <f>SUMIFS(INDEX(Diabetes_Full[#All],,MATCH(C$8,Diabetes_Full[#Headers],0)),Data!$B$1:$B$519,$A137,Data!$GT$1:$GT$519,C$10)</f>
        <v>1561</v>
      </c>
      <c r="D137" s="85">
        <f>SUMIFS(INDEX(Diabetes_Full[#All],,MATCH(D$8,Diabetes_Full[#Headers],0)),Data!$B$1:$B$519,$A137,Data!$GT$1:$GT$519,D$10)</f>
        <v>1564</v>
      </c>
      <c r="E137" s="85">
        <f>SUMIFS(INDEX(Diabetes_Full[#All],,MATCH(E$8,Diabetes_Full[#Headers],0)),Data!$B$1:$B$519,$A137,Data!$GT$1:$GT$519,E$10)</f>
        <v>0</v>
      </c>
      <c r="F137" s="85">
        <f>SUMIFS(INDEX(Diabetes_Full[#All],,MATCH(F$8,Diabetes_Full[#Headers],0)),Data!$B$1:$B$519,$A137,Data!$GT$1:$GT$519,F$10)</f>
        <v>0</v>
      </c>
      <c r="G137" s="85">
        <f>SUMIFS(INDEX(Diabetes_Full[#All],,MATCH(G$8,Diabetes_Full[#Headers],0)),Data!$B$1:$B$519,$A137,Data!$GT$1:$GT$519,G$10)</f>
        <v>0</v>
      </c>
      <c r="H137" s="85">
        <f>SUMIFS(INDEX(Diabetes_Full[#All],,MATCH(H$8,Diabetes_Full[#Headers],0)),Data!$B$1:$B$519,$A137,Data!$GT$1:$GT$519,H$10)</f>
        <v>0</v>
      </c>
      <c r="I137" s="85">
        <f>SUMIFS(INDEX(Diabetes_Full[#All],,MATCH(I$8,Diabetes_Full[#Headers],0)),Data!$B$1:$B$519,$A137,Data!$GT$1:$GT$519,I$10)</f>
        <v>0</v>
      </c>
      <c r="J137" s="85">
        <f>SUMIFS(INDEX(Diabetes_Full[#All],,MATCH(J$8,Diabetes_Full[#Headers],0)),Data!$B$1:$B$519,$A137,Data!$GT$1:$GT$519,J$10)</f>
        <v>0</v>
      </c>
      <c r="K137" s="85">
        <f>SUMIFS(INDEX(Diabetes_Full[#All],,MATCH(K$8,Diabetes_Full[#Headers],0)),Data!$B$1:$B$519,$A137,Data!$GT$1:$GT$519,K$10)</f>
        <v>0</v>
      </c>
      <c r="L137" s="85">
        <f>SUMIFS(INDEX(Diabetes_Full[#All],,MATCH(L$8,Diabetes_Full[#Headers],0)),Data!$B$1:$B$519,$A137,Data!$GT$1:$GT$519,L$10)</f>
        <v>0</v>
      </c>
      <c r="M137" s="85">
        <f>SUMIFS(INDEX(Diabetes_Full[#All],,MATCH(M$8,Diabetes_Full[#Headers],0)),Data!$B$1:$B$519,$A137,Data!$GT$1:$GT$519,M$10)</f>
        <v>0</v>
      </c>
      <c r="N137" s="85">
        <f>SUMIFS(INDEX(Diabetes_Full[#All],,MATCH(N$8,Diabetes_Full[#Headers],0)),Data!$B$1:$B$519,$A137,Data!$GT$1:$GT$519,N$10)</f>
        <v>0</v>
      </c>
    </row>
    <row r="138" spans="1:14" x14ac:dyDescent="0.3">
      <c r="A138" s="104" t="s">
        <v>148</v>
      </c>
      <c r="B138" s="88" t="s">
        <v>315</v>
      </c>
      <c r="C138" s="85">
        <f>SUMIFS(INDEX(Diabetes_Full[#All],,MATCH(C$9,Diabetes_Full[#Headers],0)),Data!$B$1:$B$519,$A138,Data!$GT$1:$GT$519,C$10)</f>
        <v>152</v>
      </c>
      <c r="D138" s="85">
        <f>SUMIFS(INDEX(Diabetes_Full[#All],,MATCH(D$9,Diabetes_Full[#Headers],0)),Data!$B$1:$B$519,$A138,Data!$GT$1:$GT$519,D$10)</f>
        <v>140</v>
      </c>
      <c r="E138" s="85">
        <f>SUMIFS(INDEX(Diabetes_Full[#All],,MATCH(E$9,Diabetes_Full[#Headers],0)),Data!$B$1:$B$519,$A138,Data!$GT$1:$GT$519,E$10)</f>
        <v>0</v>
      </c>
      <c r="F138" s="85">
        <f>SUMIFS(INDEX(Diabetes_Full[#All],,MATCH(F$9,Diabetes_Full[#Headers],0)),Data!$B$1:$B$519,$A138,Data!$GT$1:$GT$519,F$10)</f>
        <v>0</v>
      </c>
      <c r="G138" s="85">
        <f>SUMIFS(INDEX(Diabetes_Full[#All],,MATCH(G$9,Diabetes_Full[#Headers],0)),Data!$B$1:$B$519,$A138,Data!$GT$1:$GT$519,G$10)</f>
        <v>0</v>
      </c>
      <c r="H138" s="85">
        <f>SUMIFS(INDEX(Diabetes_Full[#All],,MATCH(H$9,Diabetes_Full[#Headers],0)),Data!$B$1:$B$519,$A138,Data!$GT$1:$GT$519,H$10)</f>
        <v>0</v>
      </c>
      <c r="I138" s="85">
        <f>SUMIFS(INDEX(Diabetes_Full[#All],,MATCH(I$9,Diabetes_Full[#Headers],0)),Data!$B$1:$B$519,$A138,Data!$GT$1:$GT$519,I$10)</f>
        <v>0</v>
      </c>
      <c r="J138" s="85">
        <f>SUMIFS(INDEX(Diabetes_Full[#All],,MATCH(J$9,Diabetes_Full[#Headers],0)),Data!$B$1:$B$519,$A138,Data!$GT$1:$GT$519,J$10)</f>
        <v>0</v>
      </c>
      <c r="K138" s="85">
        <f>SUMIFS(INDEX(Diabetes_Full[#All],,MATCH(K$9,Diabetes_Full[#Headers],0)),Data!$B$1:$B$519,$A138,Data!$GT$1:$GT$519,K$10)</f>
        <v>0</v>
      </c>
      <c r="L138" s="85">
        <f>SUMIFS(INDEX(Diabetes_Full[#All],,MATCH(L$9,Diabetes_Full[#Headers],0)),Data!$B$1:$B$519,$A138,Data!$GT$1:$GT$519,L$10)</f>
        <v>0</v>
      </c>
      <c r="M138" s="85">
        <f>SUMIFS(INDEX(Diabetes_Full[#All],,MATCH(M$9,Diabetes_Full[#Headers],0)),Data!$B$1:$B$519,$A138,Data!$GT$1:$GT$519,M$10)</f>
        <v>0</v>
      </c>
      <c r="N138" s="85">
        <f>SUMIFS(INDEX(Diabetes_Full[#All],,MATCH(N$9,Diabetes_Full[#Headers],0)),Data!$B$1:$B$519,$A138,Data!$GT$1:$GT$519,N$10)</f>
        <v>0</v>
      </c>
    </row>
    <row r="139" spans="1:14" x14ac:dyDescent="0.3">
      <c r="A139" s="105" t="s">
        <v>148</v>
      </c>
      <c r="B139" s="88" t="s">
        <v>384</v>
      </c>
      <c r="C139" s="96">
        <f t="shared" ref="C139:N139" si="45">IF(C137,C138/C137,NA())</f>
        <v>9.7373478539397817E-2</v>
      </c>
      <c r="D139" s="96">
        <f t="shared" si="45"/>
        <v>8.9514066496163683E-2</v>
      </c>
      <c r="E139" s="96" t="e">
        <f t="shared" si="45"/>
        <v>#N/A</v>
      </c>
      <c r="F139" s="96" t="e">
        <f t="shared" si="45"/>
        <v>#N/A</v>
      </c>
      <c r="G139" s="96" t="e">
        <f t="shared" si="45"/>
        <v>#N/A</v>
      </c>
      <c r="H139" s="96" t="e">
        <f t="shared" si="45"/>
        <v>#N/A</v>
      </c>
      <c r="I139" s="96" t="e">
        <f t="shared" si="45"/>
        <v>#N/A</v>
      </c>
      <c r="J139" s="96" t="e">
        <f t="shared" si="45"/>
        <v>#N/A</v>
      </c>
      <c r="K139" s="96" t="e">
        <f t="shared" si="45"/>
        <v>#N/A</v>
      </c>
      <c r="L139" s="96" t="e">
        <f t="shared" si="45"/>
        <v>#N/A</v>
      </c>
      <c r="M139" s="96" t="e">
        <f t="shared" si="45"/>
        <v>#N/A</v>
      </c>
      <c r="N139" s="96" t="e">
        <f t="shared" si="45"/>
        <v>#N/A</v>
      </c>
    </row>
    <row r="140" spans="1:14" x14ac:dyDescent="0.3">
      <c r="A140" s="104" t="s">
        <v>242</v>
      </c>
      <c r="B140" s="88" t="s">
        <v>316</v>
      </c>
      <c r="C140" s="85">
        <f>SUMIFS(INDEX(Diabetes_Full[#All],,MATCH(C$8,Diabetes_Full[#Headers],0)),Data!$B$1:$B$519,$A140,Data!$GT$1:$GT$519,C$10)</f>
        <v>2706</v>
      </c>
      <c r="D140" s="85">
        <f>SUMIFS(INDEX(Diabetes_Full[#All],,MATCH(D$8,Diabetes_Full[#Headers],0)),Data!$B$1:$B$519,$A140,Data!$GT$1:$GT$519,D$10)</f>
        <v>2719</v>
      </c>
      <c r="E140" s="85">
        <f>SUMIFS(INDEX(Diabetes_Full[#All],,MATCH(E$8,Diabetes_Full[#Headers],0)),Data!$B$1:$B$519,$A140,Data!$GT$1:$GT$519,E$10)</f>
        <v>0</v>
      </c>
      <c r="F140" s="85">
        <f>SUMIFS(INDEX(Diabetes_Full[#All],,MATCH(F$8,Diabetes_Full[#Headers],0)),Data!$B$1:$B$519,$A140,Data!$GT$1:$GT$519,F$10)</f>
        <v>0</v>
      </c>
      <c r="G140" s="85">
        <f>SUMIFS(INDEX(Diabetes_Full[#All],,MATCH(G$8,Diabetes_Full[#Headers],0)),Data!$B$1:$B$519,$A140,Data!$GT$1:$GT$519,G$10)</f>
        <v>0</v>
      </c>
      <c r="H140" s="85">
        <f>SUMIFS(INDEX(Diabetes_Full[#All],,MATCH(H$8,Diabetes_Full[#Headers],0)),Data!$B$1:$B$519,$A140,Data!$GT$1:$GT$519,H$10)</f>
        <v>0</v>
      </c>
      <c r="I140" s="85">
        <f>SUMIFS(INDEX(Diabetes_Full[#All],,MATCH(I$8,Diabetes_Full[#Headers],0)),Data!$B$1:$B$519,$A140,Data!$GT$1:$GT$519,I$10)</f>
        <v>0</v>
      </c>
      <c r="J140" s="85">
        <f>SUMIFS(INDEX(Diabetes_Full[#All],,MATCH(J$8,Diabetes_Full[#Headers],0)),Data!$B$1:$B$519,$A140,Data!$GT$1:$GT$519,J$10)</f>
        <v>0</v>
      </c>
      <c r="K140" s="85">
        <f>SUMIFS(INDEX(Diabetes_Full[#All],,MATCH(K$8,Diabetes_Full[#Headers],0)),Data!$B$1:$B$519,$A140,Data!$GT$1:$GT$519,K$10)</f>
        <v>0</v>
      </c>
      <c r="L140" s="85">
        <f>SUMIFS(INDEX(Diabetes_Full[#All],,MATCH(L$8,Diabetes_Full[#Headers],0)),Data!$B$1:$B$519,$A140,Data!$GT$1:$GT$519,L$10)</f>
        <v>0</v>
      </c>
      <c r="M140" s="85">
        <f>SUMIFS(INDEX(Diabetes_Full[#All],,MATCH(M$8,Diabetes_Full[#Headers],0)),Data!$B$1:$B$519,$A140,Data!$GT$1:$GT$519,M$10)</f>
        <v>0</v>
      </c>
      <c r="N140" s="85">
        <f>SUMIFS(INDEX(Diabetes_Full[#All],,MATCH(N$8,Diabetes_Full[#Headers],0)),Data!$B$1:$B$519,$A140,Data!$GT$1:$GT$519,N$10)</f>
        <v>0</v>
      </c>
    </row>
    <row r="141" spans="1:14" x14ac:dyDescent="0.3">
      <c r="A141" s="105" t="s">
        <v>242</v>
      </c>
      <c r="B141" s="88" t="s">
        <v>315</v>
      </c>
      <c r="C141" s="85">
        <f>SUMIFS(INDEX(Diabetes_Full[#All],,MATCH(C$9,Diabetes_Full[#Headers],0)),Data!$B$1:$B$519,$A141,Data!$GT$1:$GT$519,C$10)</f>
        <v>254</v>
      </c>
      <c r="D141" s="85">
        <f>SUMIFS(INDEX(Diabetes_Full[#All],,MATCH(D$9,Diabetes_Full[#Headers],0)),Data!$B$1:$B$519,$A141,Data!$GT$1:$GT$519,D$10)</f>
        <v>250</v>
      </c>
      <c r="E141" s="85">
        <f>SUMIFS(INDEX(Diabetes_Full[#All],,MATCH(E$9,Diabetes_Full[#Headers],0)),Data!$B$1:$B$519,$A141,Data!$GT$1:$GT$519,E$10)</f>
        <v>0</v>
      </c>
      <c r="F141" s="85">
        <f>SUMIFS(INDEX(Diabetes_Full[#All],,MATCH(F$9,Diabetes_Full[#Headers],0)),Data!$B$1:$B$519,$A141,Data!$GT$1:$GT$519,F$10)</f>
        <v>0</v>
      </c>
      <c r="G141" s="85">
        <f>SUMIFS(INDEX(Diabetes_Full[#All],,MATCH(G$9,Diabetes_Full[#Headers],0)),Data!$B$1:$B$519,$A141,Data!$GT$1:$GT$519,G$10)</f>
        <v>0</v>
      </c>
      <c r="H141" s="85">
        <f>SUMIFS(INDEX(Diabetes_Full[#All],,MATCH(H$9,Diabetes_Full[#Headers],0)),Data!$B$1:$B$519,$A141,Data!$GT$1:$GT$519,H$10)</f>
        <v>0</v>
      </c>
      <c r="I141" s="85">
        <f>SUMIFS(INDEX(Diabetes_Full[#All],,MATCH(I$9,Diabetes_Full[#Headers],0)),Data!$B$1:$B$519,$A141,Data!$GT$1:$GT$519,I$10)</f>
        <v>0</v>
      </c>
      <c r="J141" s="85">
        <f>SUMIFS(INDEX(Diabetes_Full[#All],,MATCH(J$9,Diabetes_Full[#Headers],0)),Data!$B$1:$B$519,$A141,Data!$GT$1:$GT$519,J$10)</f>
        <v>0</v>
      </c>
      <c r="K141" s="85">
        <f>SUMIFS(INDEX(Diabetes_Full[#All],,MATCH(K$9,Diabetes_Full[#Headers],0)),Data!$B$1:$B$519,$A141,Data!$GT$1:$GT$519,K$10)</f>
        <v>0</v>
      </c>
      <c r="L141" s="85">
        <f>SUMIFS(INDEX(Diabetes_Full[#All],,MATCH(L$9,Diabetes_Full[#Headers],0)),Data!$B$1:$B$519,$A141,Data!$GT$1:$GT$519,L$10)</f>
        <v>0</v>
      </c>
      <c r="M141" s="85">
        <f>SUMIFS(INDEX(Diabetes_Full[#All],,MATCH(M$9,Diabetes_Full[#Headers],0)),Data!$B$1:$B$519,$A141,Data!$GT$1:$GT$519,M$10)</f>
        <v>0</v>
      </c>
      <c r="N141" s="85">
        <f>SUMIFS(INDEX(Diabetes_Full[#All],,MATCH(N$9,Diabetes_Full[#Headers],0)),Data!$B$1:$B$519,$A141,Data!$GT$1:$GT$519,N$10)</f>
        <v>0</v>
      </c>
    </row>
    <row r="142" spans="1:14" x14ac:dyDescent="0.3">
      <c r="A142" s="104" t="s">
        <v>242</v>
      </c>
      <c r="B142" s="88" t="s">
        <v>384</v>
      </c>
      <c r="C142" s="96">
        <f t="shared" ref="C142:N142" si="46">IF(C140,C141/C140,NA())</f>
        <v>9.3865484109386554E-2</v>
      </c>
      <c r="D142" s="96">
        <f t="shared" si="46"/>
        <v>9.1945568223611621E-2</v>
      </c>
      <c r="E142" s="96" t="e">
        <f t="shared" si="46"/>
        <v>#N/A</v>
      </c>
      <c r="F142" s="96" t="e">
        <f t="shared" si="46"/>
        <v>#N/A</v>
      </c>
      <c r="G142" s="96" t="e">
        <f t="shared" si="46"/>
        <v>#N/A</v>
      </c>
      <c r="H142" s="96" t="e">
        <f t="shared" si="46"/>
        <v>#N/A</v>
      </c>
      <c r="I142" s="96" t="e">
        <f t="shared" si="46"/>
        <v>#N/A</v>
      </c>
      <c r="J142" s="96" t="e">
        <f t="shared" si="46"/>
        <v>#N/A</v>
      </c>
      <c r="K142" s="96" t="e">
        <f t="shared" si="46"/>
        <v>#N/A</v>
      </c>
      <c r="L142" s="96" t="e">
        <f t="shared" si="46"/>
        <v>#N/A</v>
      </c>
      <c r="M142" s="96" t="e">
        <f t="shared" si="46"/>
        <v>#N/A</v>
      </c>
      <c r="N142" s="96" t="e">
        <f t="shared" si="46"/>
        <v>#N/A</v>
      </c>
    </row>
    <row r="143" spans="1:14" x14ac:dyDescent="0.3">
      <c r="A143" s="105" t="s">
        <v>252</v>
      </c>
      <c r="B143" s="88" t="s">
        <v>316</v>
      </c>
      <c r="C143" s="85">
        <f>SUMIFS(INDEX(Diabetes_Full[#All],,MATCH(C$8,Diabetes_Full[#Headers],0)),Data!$B$1:$B$519,$A143,Data!$GT$1:$GT$519,C$10)</f>
        <v>2268</v>
      </c>
      <c r="D143" s="85">
        <f>SUMIFS(INDEX(Diabetes_Full[#All],,MATCH(D$8,Diabetes_Full[#Headers],0)),Data!$B$1:$B$519,$A143,Data!$GT$1:$GT$519,D$10)</f>
        <v>2281</v>
      </c>
      <c r="E143" s="85">
        <f>SUMIFS(INDEX(Diabetes_Full[#All],,MATCH(E$8,Diabetes_Full[#Headers],0)),Data!$B$1:$B$519,$A143,Data!$GT$1:$GT$519,E$10)</f>
        <v>0</v>
      </c>
      <c r="F143" s="85">
        <f>SUMIFS(INDEX(Diabetes_Full[#All],,MATCH(F$8,Diabetes_Full[#Headers],0)),Data!$B$1:$B$519,$A143,Data!$GT$1:$GT$519,F$10)</f>
        <v>0</v>
      </c>
      <c r="G143" s="85">
        <f>SUMIFS(INDEX(Diabetes_Full[#All],,MATCH(G$8,Diabetes_Full[#Headers],0)),Data!$B$1:$B$519,$A143,Data!$GT$1:$GT$519,G$10)</f>
        <v>0</v>
      </c>
      <c r="H143" s="85">
        <f>SUMIFS(INDEX(Diabetes_Full[#All],,MATCH(H$8,Diabetes_Full[#Headers],0)),Data!$B$1:$B$519,$A143,Data!$GT$1:$GT$519,H$10)</f>
        <v>0</v>
      </c>
      <c r="I143" s="85">
        <f>SUMIFS(INDEX(Diabetes_Full[#All],,MATCH(I$8,Diabetes_Full[#Headers],0)),Data!$B$1:$B$519,$A143,Data!$GT$1:$GT$519,I$10)</f>
        <v>0</v>
      </c>
      <c r="J143" s="85">
        <f>SUMIFS(INDEX(Diabetes_Full[#All],,MATCH(J$8,Diabetes_Full[#Headers],0)),Data!$B$1:$B$519,$A143,Data!$GT$1:$GT$519,J$10)</f>
        <v>0</v>
      </c>
      <c r="K143" s="85">
        <f>SUMIFS(INDEX(Diabetes_Full[#All],,MATCH(K$8,Diabetes_Full[#Headers],0)),Data!$B$1:$B$519,$A143,Data!$GT$1:$GT$519,K$10)</f>
        <v>0</v>
      </c>
      <c r="L143" s="85">
        <f>SUMIFS(INDEX(Diabetes_Full[#All],,MATCH(L$8,Diabetes_Full[#Headers],0)),Data!$B$1:$B$519,$A143,Data!$GT$1:$GT$519,L$10)</f>
        <v>0</v>
      </c>
      <c r="M143" s="85">
        <f>SUMIFS(INDEX(Diabetes_Full[#All],,MATCH(M$8,Diabetes_Full[#Headers],0)),Data!$B$1:$B$519,$A143,Data!$GT$1:$GT$519,M$10)</f>
        <v>0</v>
      </c>
      <c r="N143" s="85">
        <f>SUMIFS(INDEX(Diabetes_Full[#All],,MATCH(N$8,Diabetes_Full[#Headers],0)),Data!$B$1:$B$519,$A143,Data!$GT$1:$GT$519,N$10)</f>
        <v>0</v>
      </c>
    </row>
    <row r="144" spans="1:14" x14ac:dyDescent="0.3">
      <c r="A144" s="104" t="s">
        <v>252</v>
      </c>
      <c r="B144" s="88" t="s">
        <v>315</v>
      </c>
      <c r="C144" s="85">
        <f>SUMIFS(INDEX(Diabetes_Full[#All],,MATCH(C$9,Diabetes_Full[#Headers],0)),Data!$B$1:$B$519,$A144,Data!$GT$1:$GT$519,C$10)</f>
        <v>217</v>
      </c>
      <c r="D144" s="85">
        <f>SUMIFS(INDEX(Diabetes_Full[#All],,MATCH(D$9,Diabetes_Full[#Headers],0)),Data!$B$1:$B$519,$A144,Data!$GT$1:$GT$519,D$10)</f>
        <v>218</v>
      </c>
      <c r="E144" s="85">
        <f>SUMIFS(INDEX(Diabetes_Full[#All],,MATCH(E$9,Diabetes_Full[#Headers],0)),Data!$B$1:$B$519,$A144,Data!$GT$1:$GT$519,E$10)</f>
        <v>0</v>
      </c>
      <c r="F144" s="85">
        <f>SUMIFS(INDEX(Diabetes_Full[#All],,MATCH(F$9,Diabetes_Full[#Headers],0)),Data!$B$1:$B$519,$A144,Data!$GT$1:$GT$519,F$10)</f>
        <v>0</v>
      </c>
      <c r="G144" s="85">
        <f>SUMIFS(INDEX(Diabetes_Full[#All],,MATCH(G$9,Diabetes_Full[#Headers],0)),Data!$B$1:$B$519,$A144,Data!$GT$1:$GT$519,G$10)</f>
        <v>0</v>
      </c>
      <c r="H144" s="85">
        <f>SUMIFS(INDEX(Diabetes_Full[#All],,MATCH(H$9,Diabetes_Full[#Headers],0)),Data!$B$1:$B$519,$A144,Data!$GT$1:$GT$519,H$10)</f>
        <v>0</v>
      </c>
      <c r="I144" s="85">
        <f>SUMIFS(INDEX(Diabetes_Full[#All],,MATCH(I$9,Diabetes_Full[#Headers],0)),Data!$B$1:$B$519,$A144,Data!$GT$1:$GT$519,I$10)</f>
        <v>0</v>
      </c>
      <c r="J144" s="85">
        <f>SUMIFS(INDEX(Diabetes_Full[#All],,MATCH(J$9,Diabetes_Full[#Headers],0)),Data!$B$1:$B$519,$A144,Data!$GT$1:$GT$519,J$10)</f>
        <v>0</v>
      </c>
      <c r="K144" s="85">
        <f>SUMIFS(INDEX(Diabetes_Full[#All],,MATCH(K$9,Diabetes_Full[#Headers],0)),Data!$B$1:$B$519,$A144,Data!$GT$1:$GT$519,K$10)</f>
        <v>0</v>
      </c>
      <c r="L144" s="85">
        <f>SUMIFS(INDEX(Diabetes_Full[#All],,MATCH(L$9,Diabetes_Full[#Headers],0)),Data!$B$1:$B$519,$A144,Data!$GT$1:$GT$519,L$10)</f>
        <v>0</v>
      </c>
      <c r="M144" s="85">
        <f>SUMIFS(INDEX(Diabetes_Full[#All],,MATCH(M$9,Diabetes_Full[#Headers],0)),Data!$B$1:$B$519,$A144,Data!$GT$1:$GT$519,M$10)</f>
        <v>0</v>
      </c>
      <c r="N144" s="85">
        <f>SUMIFS(INDEX(Diabetes_Full[#All],,MATCH(N$9,Diabetes_Full[#Headers],0)),Data!$B$1:$B$519,$A144,Data!$GT$1:$GT$519,N$10)</f>
        <v>0</v>
      </c>
    </row>
    <row r="145" spans="1:14" x14ac:dyDescent="0.3">
      <c r="A145" s="105" t="s">
        <v>252</v>
      </c>
      <c r="B145" s="88" t="s">
        <v>384</v>
      </c>
      <c r="C145" s="96">
        <f t="shared" ref="C145:N145" si="47">IF(C143,C144/C143,NA())</f>
        <v>9.5679012345679007E-2</v>
      </c>
      <c r="D145" s="96">
        <f t="shared" si="47"/>
        <v>9.5572117492327927E-2</v>
      </c>
      <c r="E145" s="96" t="e">
        <f t="shared" si="47"/>
        <v>#N/A</v>
      </c>
      <c r="F145" s="96" t="e">
        <f t="shared" si="47"/>
        <v>#N/A</v>
      </c>
      <c r="G145" s="96" t="e">
        <f t="shared" si="47"/>
        <v>#N/A</v>
      </c>
      <c r="H145" s="96" t="e">
        <f t="shared" si="47"/>
        <v>#N/A</v>
      </c>
      <c r="I145" s="96" t="e">
        <f t="shared" si="47"/>
        <v>#N/A</v>
      </c>
      <c r="J145" s="96" t="e">
        <f t="shared" si="47"/>
        <v>#N/A</v>
      </c>
      <c r="K145" s="96" t="e">
        <f t="shared" si="47"/>
        <v>#N/A</v>
      </c>
      <c r="L145" s="96" t="e">
        <f t="shared" si="47"/>
        <v>#N/A</v>
      </c>
      <c r="M145" s="96" t="e">
        <f t="shared" si="47"/>
        <v>#N/A</v>
      </c>
      <c r="N145" s="96" t="e">
        <f t="shared" si="47"/>
        <v>#N/A</v>
      </c>
    </row>
    <row r="146" spans="1:14" x14ac:dyDescent="0.3">
      <c r="A146" s="105" t="s">
        <v>251</v>
      </c>
      <c r="B146" s="88" t="s">
        <v>316</v>
      </c>
      <c r="C146" s="85">
        <f>SUMIFS(INDEX(Diabetes_Full[#All],,MATCH(C$8,Diabetes_Full[#Headers],0)),Data!$B$1:$B$519,$A146,Data!$GT$1:$GT$519,C$10)</f>
        <v>2325</v>
      </c>
      <c r="D146" s="85">
        <f>SUMIFS(INDEX(Diabetes_Full[#All],,MATCH(D$8,Diabetes_Full[#Headers],0)),Data!$B$1:$B$519,$A146,Data!$GT$1:$GT$519,D$10)</f>
        <v>2347</v>
      </c>
      <c r="E146" s="85">
        <f>SUMIFS(INDEX(Diabetes_Full[#All],,MATCH(E$8,Diabetes_Full[#Headers],0)),Data!$B$1:$B$519,$A146,Data!$GT$1:$GT$519,E$10)</f>
        <v>0</v>
      </c>
      <c r="F146" s="85">
        <f>SUMIFS(INDEX(Diabetes_Full[#All],,MATCH(F$8,Diabetes_Full[#Headers],0)),Data!$B$1:$B$519,$A146,Data!$GT$1:$GT$519,F$10)</f>
        <v>0</v>
      </c>
      <c r="G146" s="85">
        <f>SUMIFS(INDEX(Diabetes_Full[#All],,MATCH(G$8,Diabetes_Full[#Headers],0)),Data!$B$1:$B$519,$A146,Data!$GT$1:$GT$519,G$10)</f>
        <v>0</v>
      </c>
      <c r="H146" s="85">
        <f>SUMIFS(INDEX(Diabetes_Full[#All],,MATCH(H$8,Diabetes_Full[#Headers],0)),Data!$B$1:$B$519,$A146,Data!$GT$1:$GT$519,H$10)</f>
        <v>0</v>
      </c>
      <c r="I146" s="85">
        <f>SUMIFS(INDEX(Diabetes_Full[#All],,MATCH(I$8,Diabetes_Full[#Headers],0)),Data!$B$1:$B$519,$A146,Data!$GT$1:$GT$519,I$10)</f>
        <v>0</v>
      </c>
      <c r="J146" s="85">
        <f>SUMIFS(INDEX(Diabetes_Full[#All],,MATCH(J$8,Diabetes_Full[#Headers],0)),Data!$B$1:$B$519,$A146,Data!$GT$1:$GT$519,J$10)</f>
        <v>0</v>
      </c>
      <c r="K146" s="85">
        <f>SUMIFS(INDEX(Diabetes_Full[#All],,MATCH(K$8,Diabetes_Full[#Headers],0)),Data!$B$1:$B$519,$A146,Data!$GT$1:$GT$519,K$10)</f>
        <v>0</v>
      </c>
      <c r="L146" s="85">
        <f>SUMIFS(INDEX(Diabetes_Full[#All],,MATCH(L$8,Diabetes_Full[#Headers],0)),Data!$B$1:$B$519,$A146,Data!$GT$1:$GT$519,L$10)</f>
        <v>0</v>
      </c>
      <c r="M146" s="85">
        <f>SUMIFS(INDEX(Diabetes_Full[#All],,MATCH(M$8,Diabetes_Full[#Headers],0)),Data!$B$1:$B$519,$A146,Data!$GT$1:$GT$519,M$10)</f>
        <v>0</v>
      </c>
      <c r="N146" s="85">
        <f>SUMIFS(INDEX(Diabetes_Full[#All],,MATCH(N$8,Diabetes_Full[#Headers],0)),Data!$B$1:$B$519,$A146,Data!$GT$1:$GT$519,N$10)</f>
        <v>0</v>
      </c>
    </row>
    <row r="147" spans="1:14" x14ac:dyDescent="0.3">
      <c r="A147" s="104" t="s">
        <v>251</v>
      </c>
      <c r="B147" s="88" t="s">
        <v>315</v>
      </c>
      <c r="C147" s="85">
        <f>SUMIFS(INDEX(Diabetes_Full[#All],,MATCH(C$9,Diabetes_Full[#Headers],0)),Data!$B$1:$B$519,$A147,Data!$GT$1:$GT$519,C$10)</f>
        <v>255</v>
      </c>
      <c r="D147" s="85">
        <f>SUMIFS(INDEX(Diabetes_Full[#All],,MATCH(D$9,Diabetes_Full[#Headers],0)),Data!$B$1:$B$519,$A147,Data!$GT$1:$GT$519,D$10)</f>
        <v>265</v>
      </c>
      <c r="E147" s="85">
        <f>SUMIFS(INDEX(Diabetes_Full[#All],,MATCH(E$9,Diabetes_Full[#Headers],0)),Data!$B$1:$B$519,$A147,Data!$GT$1:$GT$519,E$10)</f>
        <v>0</v>
      </c>
      <c r="F147" s="85">
        <f>SUMIFS(INDEX(Diabetes_Full[#All],,MATCH(F$9,Diabetes_Full[#Headers],0)),Data!$B$1:$B$519,$A147,Data!$GT$1:$GT$519,F$10)</f>
        <v>0</v>
      </c>
      <c r="G147" s="85">
        <f>SUMIFS(INDEX(Diabetes_Full[#All],,MATCH(G$9,Diabetes_Full[#Headers],0)),Data!$B$1:$B$519,$A147,Data!$GT$1:$GT$519,G$10)</f>
        <v>0</v>
      </c>
      <c r="H147" s="85">
        <f>SUMIFS(INDEX(Diabetes_Full[#All],,MATCH(H$9,Diabetes_Full[#Headers],0)),Data!$B$1:$B$519,$A147,Data!$GT$1:$GT$519,H$10)</f>
        <v>0</v>
      </c>
      <c r="I147" s="85">
        <f>SUMIFS(INDEX(Diabetes_Full[#All],,MATCH(I$9,Diabetes_Full[#Headers],0)),Data!$B$1:$B$519,$A147,Data!$GT$1:$GT$519,I$10)</f>
        <v>0</v>
      </c>
      <c r="J147" s="85">
        <f>SUMIFS(INDEX(Diabetes_Full[#All],,MATCH(J$9,Diabetes_Full[#Headers],0)),Data!$B$1:$B$519,$A147,Data!$GT$1:$GT$519,J$10)</f>
        <v>0</v>
      </c>
      <c r="K147" s="85">
        <f>SUMIFS(INDEX(Diabetes_Full[#All],,MATCH(K$9,Diabetes_Full[#Headers],0)),Data!$B$1:$B$519,$A147,Data!$GT$1:$GT$519,K$10)</f>
        <v>0</v>
      </c>
      <c r="L147" s="85">
        <f>SUMIFS(INDEX(Diabetes_Full[#All],,MATCH(L$9,Diabetes_Full[#Headers],0)),Data!$B$1:$B$519,$A147,Data!$GT$1:$GT$519,L$10)</f>
        <v>0</v>
      </c>
      <c r="M147" s="85">
        <f>SUMIFS(INDEX(Diabetes_Full[#All],,MATCH(M$9,Diabetes_Full[#Headers],0)),Data!$B$1:$B$519,$A147,Data!$GT$1:$GT$519,M$10)</f>
        <v>0</v>
      </c>
      <c r="N147" s="85">
        <f>SUMIFS(INDEX(Diabetes_Full[#All],,MATCH(N$9,Diabetes_Full[#Headers],0)),Data!$B$1:$B$519,$A147,Data!$GT$1:$GT$519,N$10)</f>
        <v>0</v>
      </c>
    </row>
    <row r="148" spans="1:14" x14ac:dyDescent="0.3">
      <c r="A148" s="105" t="s">
        <v>251</v>
      </c>
      <c r="B148" s="88" t="s">
        <v>384</v>
      </c>
      <c r="C148" s="96">
        <f t="shared" ref="C148:N148" si="48">IF(C146,C147/C146,NA())</f>
        <v>0.10967741935483871</v>
      </c>
      <c r="D148" s="96">
        <f t="shared" si="48"/>
        <v>0.11291009799744355</v>
      </c>
      <c r="E148" s="96" t="e">
        <f t="shared" si="48"/>
        <v>#N/A</v>
      </c>
      <c r="F148" s="96" t="e">
        <f t="shared" si="48"/>
        <v>#N/A</v>
      </c>
      <c r="G148" s="96" t="e">
        <f t="shared" si="48"/>
        <v>#N/A</v>
      </c>
      <c r="H148" s="96" t="e">
        <f t="shared" si="48"/>
        <v>#N/A</v>
      </c>
      <c r="I148" s="96" t="e">
        <f t="shared" si="48"/>
        <v>#N/A</v>
      </c>
      <c r="J148" s="96" t="e">
        <f t="shared" si="48"/>
        <v>#N/A</v>
      </c>
      <c r="K148" s="96" t="e">
        <f t="shared" si="48"/>
        <v>#N/A</v>
      </c>
      <c r="L148" s="96" t="e">
        <f t="shared" si="48"/>
        <v>#N/A</v>
      </c>
      <c r="M148" s="96" t="e">
        <f t="shared" si="48"/>
        <v>#N/A</v>
      </c>
      <c r="N148" s="96" t="e">
        <f t="shared" si="48"/>
        <v>#N/A</v>
      </c>
    </row>
    <row r="149" spans="1:14" x14ac:dyDescent="0.3">
      <c r="A149" s="104" t="s">
        <v>243</v>
      </c>
      <c r="B149" s="88" t="s">
        <v>316</v>
      </c>
      <c r="C149" s="85">
        <f>SUMIFS(INDEX(Diabetes_Full[#All],,MATCH(C$8,Diabetes_Full[#Headers],0)),Data!$B$1:$B$519,$A149,Data!$GT$1:$GT$519,C$10)</f>
        <v>2494</v>
      </c>
      <c r="D149" s="85">
        <f>SUMIFS(INDEX(Diabetes_Full[#All],,MATCH(D$8,Diabetes_Full[#Headers],0)),Data!$B$1:$B$519,$A149,Data!$GT$1:$GT$519,D$10)</f>
        <v>2500</v>
      </c>
      <c r="E149" s="85">
        <f>SUMIFS(INDEX(Diabetes_Full[#All],,MATCH(E$8,Diabetes_Full[#Headers],0)),Data!$B$1:$B$519,$A149,Data!$GT$1:$GT$519,E$10)</f>
        <v>0</v>
      </c>
      <c r="F149" s="85">
        <f>SUMIFS(INDEX(Diabetes_Full[#All],,MATCH(F$8,Diabetes_Full[#Headers],0)),Data!$B$1:$B$519,$A149,Data!$GT$1:$GT$519,F$10)</f>
        <v>0</v>
      </c>
      <c r="G149" s="85">
        <f>SUMIFS(INDEX(Diabetes_Full[#All],,MATCH(G$8,Diabetes_Full[#Headers],0)),Data!$B$1:$B$519,$A149,Data!$GT$1:$GT$519,G$10)</f>
        <v>0</v>
      </c>
      <c r="H149" s="85">
        <f>SUMIFS(INDEX(Diabetes_Full[#All],,MATCH(H$8,Diabetes_Full[#Headers],0)),Data!$B$1:$B$519,$A149,Data!$GT$1:$GT$519,H$10)</f>
        <v>0</v>
      </c>
      <c r="I149" s="85">
        <f>SUMIFS(INDEX(Diabetes_Full[#All],,MATCH(I$8,Diabetes_Full[#Headers],0)),Data!$B$1:$B$519,$A149,Data!$GT$1:$GT$519,I$10)</f>
        <v>0</v>
      </c>
      <c r="J149" s="85">
        <f>SUMIFS(INDEX(Diabetes_Full[#All],,MATCH(J$8,Diabetes_Full[#Headers],0)),Data!$B$1:$B$519,$A149,Data!$GT$1:$GT$519,J$10)</f>
        <v>0</v>
      </c>
      <c r="K149" s="85">
        <f>SUMIFS(INDEX(Diabetes_Full[#All],,MATCH(K$8,Diabetes_Full[#Headers],0)),Data!$B$1:$B$519,$A149,Data!$GT$1:$GT$519,K$10)</f>
        <v>0</v>
      </c>
      <c r="L149" s="85">
        <f>SUMIFS(INDEX(Diabetes_Full[#All],,MATCH(L$8,Diabetes_Full[#Headers],0)),Data!$B$1:$B$519,$A149,Data!$GT$1:$GT$519,L$10)</f>
        <v>0</v>
      </c>
      <c r="M149" s="85">
        <f>SUMIFS(INDEX(Diabetes_Full[#All],,MATCH(M$8,Diabetes_Full[#Headers],0)),Data!$B$1:$B$519,$A149,Data!$GT$1:$GT$519,M$10)</f>
        <v>0</v>
      </c>
      <c r="N149" s="85">
        <f>SUMIFS(INDEX(Diabetes_Full[#All],,MATCH(N$8,Diabetes_Full[#Headers],0)),Data!$B$1:$B$519,$A149,Data!$GT$1:$GT$519,N$10)</f>
        <v>0</v>
      </c>
    </row>
    <row r="150" spans="1:14" x14ac:dyDescent="0.3">
      <c r="A150" s="105" t="s">
        <v>243</v>
      </c>
      <c r="B150" s="88" t="s">
        <v>315</v>
      </c>
      <c r="C150" s="85">
        <f>SUMIFS(INDEX(Diabetes_Full[#All],,MATCH(C$9,Diabetes_Full[#Headers],0)),Data!$B$1:$B$519,$A150,Data!$GT$1:$GT$519,C$10)</f>
        <v>231</v>
      </c>
      <c r="D150" s="85">
        <f>SUMIFS(INDEX(Diabetes_Full[#All],,MATCH(D$9,Diabetes_Full[#Headers],0)),Data!$B$1:$B$519,$A150,Data!$GT$1:$GT$519,D$10)</f>
        <v>235</v>
      </c>
      <c r="E150" s="85">
        <f>SUMIFS(INDEX(Diabetes_Full[#All],,MATCH(E$9,Diabetes_Full[#Headers],0)),Data!$B$1:$B$519,$A150,Data!$GT$1:$GT$519,E$10)</f>
        <v>0</v>
      </c>
      <c r="F150" s="85">
        <f>SUMIFS(INDEX(Diabetes_Full[#All],,MATCH(F$9,Diabetes_Full[#Headers],0)),Data!$B$1:$B$519,$A150,Data!$GT$1:$GT$519,F$10)</f>
        <v>0</v>
      </c>
      <c r="G150" s="85">
        <f>SUMIFS(INDEX(Diabetes_Full[#All],,MATCH(G$9,Diabetes_Full[#Headers],0)),Data!$B$1:$B$519,$A150,Data!$GT$1:$GT$519,G$10)</f>
        <v>0</v>
      </c>
      <c r="H150" s="85">
        <f>SUMIFS(INDEX(Diabetes_Full[#All],,MATCH(H$9,Diabetes_Full[#Headers],0)),Data!$B$1:$B$519,$A150,Data!$GT$1:$GT$519,H$10)</f>
        <v>0</v>
      </c>
      <c r="I150" s="85">
        <f>SUMIFS(INDEX(Diabetes_Full[#All],,MATCH(I$9,Diabetes_Full[#Headers],0)),Data!$B$1:$B$519,$A150,Data!$GT$1:$GT$519,I$10)</f>
        <v>0</v>
      </c>
      <c r="J150" s="85">
        <f>SUMIFS(INDEX(Diabetes_Full[#All],,MATCH(J$9,Diabetes_Full[#Headers],0)),Data!$B$1:$B$519,$A150,Data!$GT$1:$GT$519,J$10)</f>
        <v>0</v>
      </c>
      <c r="K150" s="85">
        <f>SUMIFS(INDEX(Diabetes_Full[#All],,MATCH(K$9,Diabetes_Full[#Headers],0)),Data!$B$1:$B$519,$A150,Data!$GT$1:$GT$519,K$10)</f>
        <v>0</v>
      </c>
      <c r="L150" s="85">
        <f>SUMIFS(INDEX(Diabetes_Full[#All],,MATCH(L$9,Diabetes_Full[#Headers],0)),Data!$B$1:$B$519,$A150,Data!$GT$1:$GT$519,L$10)</f>
        <v>0</v>
      </c>
      <c r="M150" s="85">
        <f>SUMIFS(INDEX(Diabetes_Full[#All],,MATCH(M$9,Diabetes_Full[#Headers],0)),Data!$B$1:$B$519,$A150,Data!$GT$1:$GT$519,M$10)</f>
        <v>0</v>
      </c>
      <c r="N150" s="85">
        <f>SUMIFS(INDEX(Diabetes_Full[#All],,MATCH(N$9,Diabetes_Full[#Headers],0)),Data!$B$1:$B$519,$A150,Data!$GT$1:$GT$519,N$10)</f>
        <v>0</v>
      </c>
    </row>
    <row r="151" spans="1:14" x14ac:dyDescent="0.3">
      <c r="A151" s="104" t="s">
        <v>243</v>
      </c>
      <c r="B151" s="88" t="s">
        <v>384</v>
      </c>
      <c r="C151" s="96">
        <f t="shared" ref="C151:N151" si="49">IF(C149,C150/C149,NA())</f>
        <v>9.2622293504410591E-2</v>
      </c>
      <c r="D151" s="96">
        <f t="shared" si="49"/>
        <v>9.4E-2</v>
      </c>
      <c r="E151" s="96" t="e">
        <f t="shared" si="49"/>
        <v>#N/A</v>
      </c>
      <c r="F151" s="96" t="e">
        <f t="shared" si="49"/>
        <v>#N/A</v>
      </c>
      <c r="G151" s="96" t="e">
        <f t="shared" si="49"/>
        <v>#N/A</v>
      </c>
      <c r="H151" s="96" t="e">
        <f t="shared" si="49"/>
        <v>#N/A</v>
      </c>
      <c r="I151" s="96" t="e">
        <f t="shared" si="49"/>
        <v>#N/A</v>
      </c>
      <c r="J151" s="96" t="e">
        <f t="shared" si="49"/>
        <v>#N/A</v>
      </c>
      <c r="K151" s="96" t="e">
        <f t="shared" si="49"/>
        <v>#N/A</v>
      </c>
      <c r="L151" s="96" t="e">
        <f t="shared" si="49"/>
        <v>#N/A</v>
      </c>
      <c r="M151" s="96" t="e">
        <f t="shared" si="49"/>
        <v>#N/A</v>
      </c>
      <c r="N151" s="96" t="e">
        <f t="shared" si="49"/>
        <v>#N/A</v>
      </c>
    </row>
    <row r="152" spans="1:14" x14ac:dyDescent="0.3">
      <c r="A152" s="105"/>
      <c r="E152"/>
      <c r="F152"/>
    </row>
    <row r="153" spans="1:14" x14ac:dyDescent="0.3">
      <c r="E153"/>
      <c r="F153"/>
    </row>
    <row r="154" spans="1:14" x14ac:dyDescent="0.3">
      <c r="E154"/>
      <c r="F154"/>
    </row>
    <row r="155" spans="1:14" x14ac:dyDescent="0.3">
      <c r="E155"/>
      <c r="F155"/>
    </row>
    <row r="156" spans="1:14" x14ac:dyDescent="0.3">
      <c r="E156"/>
      <c r="F156"/>
    </row>
    <row r="157" spans="1:14" x14ac:dyDescent="0.3">
      <c r="A157" s="20" t="s">
        <v>385</v>
      </c>
      <c r="B157" s="20" t="s">
        <v>384</v>
      </c>
      <c r="C157" t="e">
        <f>IF(C155,C156/C155,NA())</f>
        <v>#N/A</v>
      </c>
      <c r="D157" t="e">
        <f t="shared" ref="D157:N157" si="50">IF(D155,D156/D155,NA())</f>
        <v>#N/A</v>
      </c>
      <c r="E157" t="e">
        <f t="shared" si="50"/>
        <v>#N/A</v>
      </c>
      <c r="F157" t="e">
        <f t="shared" si="50"/>
        <v>#N/A</v>
      </c>
      <c r="G157" t="e">
        <f t="shared" si="50"/>
        <v>#N/A</v>
      </c>
      <c r="H157" t="e">
        <f t="shared" si="50"/>
        <v>#N/A</v>
      </c>
      <c r="I157" t="e">
        <f t="shared" si="50"/>
        <v>#N/A</v>
      </c>
      <c r="J157" t="e">
        <f t="shared" si="50"/>
        <v>#N/A</v>
      </c>
      <c r="K157" t="e">
        <f t="shared" si="50"/>
        <v>#N/A</v>
      </c>
      <c r="L157" t="e">
        <f t="shared" si="50"/>
        <v>#N/A</v>
      </c>
      <c r="M157" t="e">
        <f t="shared" si="50"/>
        <v>#N/A</v>
      </c>
      <c r="N157" t="e">
        <f t="shared" si="50"/>
        <v>#N/A</v>
      </c>
    </row>
    <row r="159" spans="1:14" x14ac:dyDescent="0.3">
      <c r="A159" s="110" t="s">
        <v>0</v>
      </c>
      <c r="B159" t="s">
        <v>386</v>
      </c>
      <c r="C159" s="83" t="s">
        <v>118</v>
      </c>
      <c r="D159" s="83" t="s">
        <v>121</v>
      </c>
      <c r="E159" s="83" t="s">
        <v>122</v>
      </c>
      <c r="F159" s="83" t="s">
        <v>123</v>
      </c>
      <c r="G159" s="83" t="s">
        <v>120</v>
      </c>
      <c r="H159" s="83" t="s">
        <v>124</v>
      </c>
      <c r="I159" s="83" t="s">
        <v>125</v>
      </c>
      <c r="J159" s="83" t="s">
        <v>380</v>
      </c>
      <c r="K159" s="83" t="s">
        <v>381</v>
      </c>
      <c r="L159" s="83" t="s">
        <v>382</v>
      </c>
      <c r="M159" s="83" t="s">
        <v>383</v>
      </c>
      <c r="N159" s="84" t="s">
        <v>275</v>
      </c>
    </row>
    <row r="160" spans="1:14" x14ac:dyDescent="0.3">
      <c r="A160" s="108" t="s">
        <v>116</v>
      </c>
      <c r="B160" s="94" t="s">
        <v>119</v>
      </c>
      <c r="C160" s="99">
        <f t="shared" ref="C160:N169" si="51">SUMIFS(INDEX($A$10:$N$151,,MATCH(C$159,$A$10:$N$10,0)),$A$10:$A$151,$B160,$B$10:$B$151,$B$157)</f>
        <v>0.12341026848798869</v>
      </c>
      <c r="D160" s="99">
        <f t="shared" si="51"/>
        <v>0.12248714352501169</v>
      </c>
      <c r="E160" s="99" t="e">
        <f t="shared" si="51"/>
        <v>#N/A</v>
      </c>
      <c r="F160" s="99" t="e">
        <f t="shared" si="51"/>
        <v>#N/A</v>
      </c>
      <c r="G160" s="99" t="e">
        <f t="shared" si="51"/>
        <v>#N/A</v>
      </c>
      <c r="H160" s="99" t="e">
        <f t="shared" si="51"/>
        <v>#N/A</v>
      </c>
      <c r="I160" s="99" t="e">
        <f t="shared" si="51"/>
        <v>#N/A</v>
      </c>
      <c r="J160" s="99" t="e">
        <f t="shared" si="51"/>
        <v>#N/A</v>
      </c>
      <c r="K160" s="99" t="e">
        <f t="shared" si="51"/>
        <v>#N/A</v>
      </c>
      <c r="L160" s="99" t="e">
        <f t="shared" si="51"/>
        <v>#N/A</v>
      </c>
      <c r="M160" s="99" t="e">
        <f t="shared" si="51"/>
        <v>#N/A</v>
      </c>
      <c r="N160" s="99" t="e">
        <f t="shared" si="51"/>
        <v>#N/A</v>
      </c>
    </row>
    <row r="161" spans="1:14" x14ac:dyDescent="0.3">
      <c r="A161" s="108" t="s">
        <v>116</v>
      </c>
      <c r="B161" s="94" t="s">
        <v>128</v>
      </c>
      <c r="C161" s="99">
        <f t="shared" si="51"/>
        <v>0.12288447387785136</v>
      </c>
      <c r="D161" s="99">
        <f t="shared" si="51"/>
        <v>0.11822840409956076</v>
      </c>
      <c r="E161" s="99" t="e">
        <f t="shared" si="51"/>
        <v>#N/A</v>
      </c>
      <c r="F161" s="99" t="e">
        <f t="shared" si="51"/>
        <v>#N/A</v>
      </c>
      <c r="G161" s="99" t="e">
        <f t="shared" si="51"/>
        <v>#N/A</v>
      </c>
      <c r="H161" s="99" t="e">
        <f t="shared" si="51"/>
        <v>#N/A</v>
      </c>
      <c r="I161" s="99" t="e">
        <f t="shared" si="51"/>
        <v>#N/A</v>
      </c>
      <c r="J161" s="99" t="e">
        <f t="shared" si="51"/>
        <v>#N/A</v>
      </c>
      <c r="K161" s="99" t="e">
        <f t="shared" si="51"/>
        <v>#N/A</v>
      </c>
      <c r="L161" s="99" t="e">
        <f t="shared" si="51"/>
        <v>#N/A</v>
      </c>
      <c r="M161" s="99" t="e">
        <f t="shared" si="51"/>
        <v>#N/A</v>
      </c>
      <c r="N161" s="99" t="e">
        <f t="shared" si="51"/>
        <v>#N/A</v>
      </c>
    </row>
    <row r="162" spans="1:14" x14ac:dyDescent="0.3">
      <c r="A162" s="108" t="s">
        <v>116</v>
      </c>
      <c r="B162" s="94" t="s">
        <v>129</v>
      </c>
      <c r="C162" s="99">
        <f t="shared" si="51"/>
        <v>0.13199626865671643</v>
      </c>
      <c r="D162" s="99">
        <f t="shared" si="51"/>
        <v>0.13336431226765799</v>
      </c>
      <c r="E162" s="99" t="e">
        <f t="shared" si="51"/>
        <v>#N/A</v>
      </c>
      <c r="F162" s="99" t="e">
        <f t="shared" si="51"/>
        <v>#N/A</v>
      </c>
      <c r="G162" s="99" t="e">
        <f t="shared" si="51"/>
        <v>#N/A</v>
      </c>
      <c r="H162" s="99" t="e">
        <f t="shared" si="51"/>
        <v>#N/A</v>
      </c>
      <c r="I162" s="99" t="e">
        <f t="shared" si="51"/>
        <v>#N/A</v>
      </c>
      <c r="J162" s="99" t="e">
        <f t="shared" si="51"/>
        <v>#N/A</v>
      </c>
      <c r="K162" s="99" t="e">
        <f t="shared" si="51"/>
        <v>#N/A</v>
      </c>
      <c r="L162" s="99" t="e">
        <f t="shared" si="51"/>
        <v>#N/A</v>
      </c>
      <c r="M162" s="99" t="e">
        <f t="shared" si="51"/>
        <v>#N/A</v>
      </c>
      <c r="N162" s="99" t="e">
        <f t="shared" si="51"/>
        <v>#N/A</v>
      </c>
    </row>
    <row r="163" spans="1:14" x14ac:dyDescent="0.3">
      <c r="A163" s="108" t="s">
        <v>116</v>
      </c>
      <c r="B163" s="94" t="s">
        <v>136</v>
      </c>
      <c r="C163" s="99">
        <f t="shared" si="51"/>
        <v>8.8621444201312904E-2</v>
      </c>
      <c r="D163" s="99">
        <f t="shared" si="51"/>
        <v>9.1040986579615527E-2</v>
      </c>
      <c r="E163" s="99" t="e">
        <f t="shared" si="51"/>
        <v>#N/A</v>
      </c>
      <c r="F163" s="99" t="e">
        <f t="shared" si="51"/>
        <v>#N/A</v>
      </c>
      <c r="G163" s="99" t="e">
        <f t="shared" si="51"/>
        <v>#N/A</v>
      </c>
      <c r="H163" s="99" t="e">
        <f t="shared" si="51"/>
        <v>#N/A</v>
      </c>
      <c r="I163" s="99" t="e">
        <f t="shared" si="51"/>
        <v>#N/A</v>
      </c>
      <c r="J163" s="99" t="e">
        <f t="shared" si="51"/>
        <v>#N/A</v>
      </c>
      <c r="K163" s="99" t="e">
        <f t="shared" si="51"/>
        <v>#N/A</v>
      </c>
      <c r="L163" s="99" t="e">
        <f t="shared" si="51"/>
        <v>#N/A</v>
      </c>
      <c r="M163" s="99" t="e">
        <f t="shared" si="51"/>
        <v>#N/A</v>
      </c>
      <c r="N163" s="99" t="e">
        <f t="shared" si="51"/>
        <v>#N/A</v>
      </c>
    </row>
    <row r="164" spans="1:14" x14ac:dyDescent="0.3">
      <c r="A164" s="108" t="s">
        <v>116</v>
      </c>
      <c r="B164" s="94" t="s">
        <v>132</v>
      </c>
      <c r="C164" s="99">
        <f t="shared" si="51"/>
        <v>0.11807765754296626</v>
      </c>
      <c r="D164" s="99">
        <f t="shared" si="51"/>
        <v>0.12252591894439209</v>
      </c>
      <c r="E164" s="99" t="e">
        <f t="shared" si="51"/>
        <v>#N/A</v>
      </c>
      <c r="F164" s="99" t="e">
        <f t="shared" si="51"/>
        <v>#N/A</v>
      </c>
      <c r="G164" s="99" t="e">
        <f t="shared" si="51"/>
        <v>#N/A</v>
      </c>
      <c r="H164" s="99" t="e">
        <f t="shared" si="51"/>
        <v>#N/A</v>
      </c>
      <c r="I164" s="99" t="e">
        <f t="shared" si="51"/>
        <v>#N/A</v>
      </c>
      <c r="J164" s="99" t="e">
        <f t="shared" si="51"/>
        <v>#N/A</v>
      </c>
      <c r="K164" s="99" t="e">
        <f t="shared" si="51"/>
        <v>#N/A</v>
      </c>
      <c r="L164" s="99" t="e">
        <f t="shared" si="51"/>
        <v>#N/A</v>
      </c>
      <c r="M164" s="99" t="e">
        <f t="shared" si="51"/>
        <v>#N/A</v>
      </c>
      <c r="N164" s="99" t="e">
        <f t="shared" si="51"/>
        <v>#N/A</v>
      </c>
    </row>
    <row r="165" spans="1:14" x14ac:dyDescent="0.3">
      <c r="A165" s="108" t="s">
        <v>116</v>
      </c>
      <c r="B165" s="94" t="s">
        <v>117</v>
      </c>
      <c r="C165" s="99">
        <f t="shared" si="51"/>
        <v>9.6991290577988915E-2</v>
      </c>
      <c r="D165" s="99">
        <f t="shared" si="51"/>
        <v>9.6003134796238246E-2</v>
      </c>
      <c r="E165" s="99" t="e">
        <f t="shared" si="51"/>
        <v>#N/A</v>
      </c>
      <c r="F165" s="99" t="e">
        <f t="shared" si="51"/>
        <v>#N/A</v>
      </c>
      <c r="G165" s="99" t="e">
        <f t="shared" si="51"/>
        <v>#N/A</v>
      </c>
      <c r="H165" s="99" t="e">
        <f t="shared" si="51"/>
        <v>#N/A</v>
      </c>
      <c r="I165" s="99" t="e">
        <f t="shared" si="51"/>
        <v>#N/A</v>
      </c>
      <c r="J165" s="99" t="e">
        <f t="shared" si="51"/>
        <v>#N/A</v>
      </c>
      <c r="K165" s="99" t="e">
        <f t="shared" si="51"/>
        <v>#N/A</v>
      </c>
      <c r="L165" s="99" t="e">
        <f t="shared" si="51"/>
        <v>#N/A</v>
      </c>
      <c r="M165" s="99" t="e">
        <f t="shared" si="51"/>
        <v>#N/A</v>
      </c>
      <c r="N165" s="99" t="e">
        <f t="shared" si="51"/>
        <v>#N/A</v>
      </c>
    </row>
    <row r="166" spans="1:14" x14ac:dyDescent="0.3">
      <c r="A166" s="109" t="s">
        <v>138</v>
      </c>
      <c r="B166" s="102" t="s">
        <v>205</v>
      </c>
      <c r="C166" s="99">
        <f t="shared" si="51"/>
        <v>8.8215488215488219E-2</v>
      </c>
      <c r="D166" s="99">
        <f t="shared" si="51"/>
        <v>9.2852371409485643E-2</v>
      </c>
      <c r="E166" s="99" t="e">
        <f t="shared" si="51"/>
        <v>#N/A</v>
      </c>
      <c r="F166" s="99" t="e">
        <f t="shared" si="51"/>
        <v>#N/A</v>
      </c>
      <c r="G166" s="99" t="e">
        <f t="shared" si="51"/>
        <v>#N/A</v>
      </c>
      <c r="H166" s="99" t="e">
        <f t="shared" si="51"/>
        <v>#N/A</v>
      </c>
      <c r="I166" s="99" t="e">
        <f t="shared" si="51"/>
        <v>#N/A</v>
      </c>
      <c r="J166" s="99" t="e">
        <f t="shared" si="51"/>
        <v>#N/A</v>
      </c>
      <c r="K166" s="99" t="e">
        <f t="shared" si="51"/>
        <v>#N/A</v>
      </c>
      <c r="L166" s="99" t="e">
        <f t="shared" si="51"/>
        <v>#N/A</v>
      </c>
      <c r="M166" s="99" t="e">
        <f t="shared" si="51"/>
        <v>#N/A</v>
      </c>
      <c r="N166" s="99" t="e">
        <f t="shared" si="51"/>
        <v>#N/A</v>
      </c>
    </row>
    <row r="167" spans="1:14" x14ac:dyDescent="0.3">
      <c r="A167" s="111" t="s">
        <v>138</v>
      </c>
      <c r="B167" s="112" t="s">
        <v>151</v>
      </c>
      <c r="C167" s="99">
        <f t="shared" si="51"/>
        <v>7.3472874839812047E-2</v>
      </c>
      <c r="D167" s="99">
        <f t="shared" si="51"/>
        <v>7.0819112627986347E-2</v>
      </c>
      <c r="E167" s="99" t="e">
        <f t="shared" si="51"/>
        <v>#N/A</v>
      </c>
      <c r="F167" s="99" t="e">
        <f t="shared" si="51"/>
        <v>#N/A</v>
      </c>
      <c r="G167" s="99" t="e">
        <f t="shared" si="51"/>
        <v>#N/A</v>
      </c>
      <c r="H167" s="99" t="e">
        <f t="shared" si="51"/>
        <v>#N/A</v>
      </c>
      <c r="I167" s="99" t="e">
        <f t="shared" si="51"/>
        <v>#N/A</v>
      </c>
      <c r="J167" s="99" t="e">
        <f t="shared" si="51"/>
        <v>#N/A</v>
      </c>
      <c r="K167" s="99" t="e">
        <f t="shared" si="51"/>
        <v>#N/A</v>
      </c>
      <c r="L167" s="99" t="e">
        <f t="shared" si="51"/>
        <v>#N/A</v>
      </c>
      <c r="M167" s="99" t="e">
        <f t="shared" si="51"/>
        <v>#N/A</v>
      </c>
      <c r="N167" s="99" t="e">
        <f t="shared" si="51"/>
        <v>#N/A</v>
      </c>
    </row>
    <row r="168" spans="1:14" x14ac:dyDescent="0.3">
      <c r="A168" s="111" t="s">
        <v>138</v>
      </c>
      <c r="B168" s="112" t="s">
        <v>222</v>
      </c>
      <c r="C168" s="99">
        <f t="shared" si="51"/>
        <v>7.9227696404793602E-2</v>
      </c>
      <c r="D168" s="99">
        <f t="shared" si="51"/>
        <v>7.6872100728959572E-2</v>
      </c>
      <c r="E168" s="99" t="e">
        <f t="shared" si="51"/>
        <v>#N/A</v>
      </c>
      <c r="F168" s="99" t="e">
        <f t="shared" si="51"/>
        <v>#N/A</v>
      </c>
      <c r="G168" s="99" t="e">
        <f t="shared" si="51"/>
        <v>#N/A</v>
      </c>
      <c r="H168" s="99" t="e">
        <f t="shared" si="51"/>
        <v>#N/A</v>
      </c>
      <c r="I168" s="99" t="e">
        <f t="shared" si="51"/>
        <v>#N/A</v>
      </c>
      <c r="J168" s="99" t="e">
        <f t="shared" si="51"/>
        <v>#N/A</v>
      </c>
      <c r="K168" s="99" t="e">
        <f t="shared" si="51"/>
        <v>#N/A</v>
      </c>
      <c r="L168" s="99" t="e">
        <f t="shared" si="51"/>
        <v>#N/A</v>
      </c>
      <c r="M168" s="99" t="e">
        <f t="shared" si="51"/>
        <v>#N/A</v>
      </c>
      <c r="N168" s="99" t="e">
        <f t="shared" si="51"/>
        <v>#N/A</v>
      </c>
    </row>
    <row r="169" spans="1:14" x14ac:dyDescent="0.3">
      <c r="A169" s="111" t="s">
        <v>138</v>
      </c>
      <c r="B169" s="112" t="s">
        <v>139</v>
      </c>
      <c r="C169" s="99">
        <f t="shared" si="51"/>
        <v>8.3619702176403202E-2</v>
      </c>
      <c r="D169" s="99">
        <f t="shared" si="51"/>
        <v>7.9383209594517418E-2</v>
      </c>
      <c r="E169" s="99" t="e">
        <f t="shared" si="51"/>
        <v>#N/A</v>
      </c>
      <c r="F169" s="99" t="e">
        <f t="shared" si="51"/>
        <v>#N/A</v>
      </c>
      <c r="G169" s="99" t="e">
        <f t="shared" si="51"/>
        <v>#N/A</v>
      </c>
      <c r="H169" s="99" t="e">
        <f t="shared" si="51"/>
        <v>#N/A</v>
      </c>
      <c r="I169" s="99" t="e">
        <f t="shared" si="51"/>
        <v>#N/A</v>
      </c>
      <c r="J169" s="99" t="e">
        <f t="shared" si="51"/>
        <v>#N/A</v>
      </c>
      <c r="K169" s="99" t="e">
        <f t="shared" si="51"/>
        <v>#N/A</v>
      </c>
      <c r="L169" s="99" t="e">
        <f t="shared" si="51"/>
        <v>#N/A</v>
      </c>
      <c r="M169" s="99" t="e">
        <f t="shared" si="51"/>
        <v>#N/A</v>
      </c>
      <c r="N169" s="99" t="e">
        <f t="shared" si="51"/>
        <v>#N/A</v>
      </c>
    </row>
    <row r="170" spans="1:14" x14ac:dyDescent="0.3">
      <c r="A170" s="111" t="s">
        <v>138</v>
      </c>
      <c r="B170" s="112" t="s">
        <v>168</v>
      </c>
      <c r="C170" s="99">
        <f t="shared" ref="C170:N179" si="52">SUMIFS(INDEX($A$10:$N$151,,MATCH(C$159,$A$10:$N$10,0)),$A$10:$A$151,$B170,$B$10:$B$151,$B$157)</f>
        <v>7.548500881834215E-2</v>
      </c>
      <c r="D170" s="99">
        <f t="shared" si="52"/>
        <v>7.5185315919519949E-2</v>
      </c>
      <c r="E170" s="99" t="e">
        <f t="shared" si="52"/>
        <v>#N/A</v>
      </c>
      <c r="F170" s="99" t="e">
        <f t="shared" si="52"/>
        <v>#N/A</v>
      </c>
      <c r="G170" s="99" t="e">
        <f t="shared" si="52"/>
        <v>#N/A</v>
      </c>
      <c r="H170" s="99" t="e">
        <f t="shared" si="52"/>
        <v>#N/A</v>
      </c>
      <c r="I170" s="99" t="e">
        <f t="shared" si="52"/>
        <v>#N/A</v>
      </c>
      <c r="J170" s="99" t="e">
        <f t="shared" si="52"/>
        <v>#N/A</v>
      </c>
      <c r="K170" s="99" t="e">
        <f t="shared" si="52"/>
        <v>#N/A</v>
      </c>
      <c r="L170" s="99" t="e">
        <f t="shared" si="52"/>
        <v>#N/A</v>
      </c>
      <c r="M170" s="99" t="e">
        <f t="shared" si="52"/>
        <v>#N/A</v>
      </c>
      <c r="N170" s="99" t="e">
        <f t="shared" si="52"/>
        <v>#N/A</v>
      </c>
    </row>
    <row r="171" spans="1:14" x14ac:dyDescent="0.3">
      <c r="A171" s="111" t="s">
        <v>138</v>
      </c>
      <c r="B171" s="112" t="s">
        <v>212</v>
      </c>
      <c r="C171" s="99">
        <f t="shared" si="52"/>
        <v>8.1066376496191514E-2</v>
      </c>
      <c r="D171" s="99">
        <f t="shared" si="52"/>
        <v>8.0497028633171264E-2</v>
      </c>
      <c r="E171" s="99" t="e">
        <f t="shared" si="52"/>
        <v>#N/A</v>
      </c>
      <c r="F171" s="99" t="e">
        <f t="shared" si="52"/>
        <v>#N/A</v>
      </c>
      <c r="G171" s="99" t="e">
        <f t="shared" si="52"/>
        <v>#N/A</v>
      </c>
      <c r="H171" s="99" t="e">
        <f t="shared" si="52"/>
        <v>#N/A</v>
      </c>
      <c r="I171" s="99" t="e">
        <f t="shared" si="52"/>
        <v>#N/A</v>
      </c>
      <c r="J171" s="99" t="e">
        <f t="shared" si="52"/>
        <v>#N/A</v>
      </c>
      <c r="K171" s="99" t="e">
        <f t="shared" si="52"/>
        <v>#N/A</v>
      </c>
      <c r="L171" s="99" t="e">
        <f t="shared" si="52"/>
        <v>#N/A</v>
      </c>
      <c r="M171" s="99" t="e">
        <f t="shared" si="52"/>
        <v>#N/A</v>
      </c>
      <c r="N171" s="99" t="e">
        <f t="shared" si="52"/>
        <v>#N/A</v>
      </c>
    </row>
    <row r="172" spans="1:14" x14ac:dyDescent="0.3">
      <c r="A172" s="111" t="s">
        <v>138</v>
      </c>
      <c r="B172" s="112" t="s">
        <v>180</v>
      </c>
      <c r="C172" s="99">
        <f t="shared" si="52"/>
        <v>7.1843853820598005E-2</v>
      </c>
      <c r="D172" s="99">
        <f t="shared" si="52"/>
        <v>7.1221532091097314E-2</v>
      </c>
      <c r="E172" s="99" t="e">
        <f t="shared" si="52"/>
        <v>#N/A</v>
      </c>
      <c r="F172" s="99" t="e">
        <f t="shared" si="52"/>
        <v>#N/A</v>
      </c>
      <c r="G172" s="99" t="e">
        <f t="shared" si="52"/>
        <v>#N/A</v>
      </c>
      <c r="H172" s="99" t="e">
        <f t="shared" si="52"/>
        <v>#N/A</v>
      </c>
      <c r="I172" s="99" t="e">
        <f t="shared" si="52"/>
        <v>#N/A</v>
      </c>
      <c r="J172" s="99" t="e">
        <f t="shared" si="52"/>
        <v>#N/A</v>
      </c>
      <c r="K172" s="99" t="e">
        <f t="shared" si="52"/>
        <v>#N/A</v>
      </c>
      <c r="L172" s="99" t="e">
        <f t="shared" si="52"/>
        <v>#N/A</v>
      </c>
      <c r="M172" s="99" t="e">
        <f t="shared" si="52"/>
        <v>#N/A</v>
      </c>
      <c r="N172" s="99" t="e">
        <f t="shared" si="52"/>
        <v>#N/A</v>
      </c>
    </row>
    <row r="173" spans="1:14" x14ac:dyDescent="0.3">
      <c r="A173" s="111" t="s">
        <v>138</v>
      </c>
      <c r="B173" s="112" t="s">
        <v>194</v>
      </c>
      <c r="C173" s="99">
        <f t="shared" si="52"/>
        <v>9.9907063197026025E-2</v>
      </c>
      <c r="D173" s="99">
        <f t="shared" si="52"/>
        <v>0.10022988505747127</v>
      </c>
      <c r="E173" s="99" t="e">
        <f t="shared" si="52"/>
        <v>#N/A</v>
      </c>
      <c r="F173" s="99" t="e">
        <f t="shared" si="52"/>
        <v>#N/A</v>
      </c>
      <c r="G173" s="99" t="e">
        <f t="shared" si="52"/>
        <v>#N/A</v>
      </c>
      <c r="H173" s="99" t="e">
        <f t="shared" si="52"/>
        <v>#N/A</v>
      </c>
      <c r="I173" s="99" t="e">
        <f t="shared" si="52"/>
        <v>#N/A</v>
      </c>
      <c r="J173" s="99" t="e">
        <f t="shared" si="52"/>
        <v>#N/A</v>
      </c>
      <c r="K173" s="99" t="e">
        <f t="shared" si="52"/>
        <v>#N/A</v>
      </c>
      <c r="L173" s="99" t="e">
        <f t="shared" si="52"/>
        <v>#N/A</v>
      </c>
      <c r="M173" s="99" t="e">
        <f t="shared" si="52"/>
        <v>#N/A</v>
      </c>
      <c r="N173" s="99" t="e">
        <f t="shared" si="52"/>
        <v>#N/A</v>
      </c>
    </row>
    <row r="174" spans="1:14" x14ac:dyDescent="0.3">
      <c r="A174" s="111" t="s">
        <v>232</v>
      </c>
      <c r="B174" s="112" t="s">
        <v>233</v>
      </c>
      <c r="C174" s="99">
        <f t="shared" si="52"/>
        <v>0.10754523728234892</v>
      </c>
      <c r="D174" s="99">
        <f t="shared" si="52"/>
        <v>0.10607094133697136</v>
      </c>
      <c r="E174" s="99" t="e">
        <f t="shared" si="52"/>
        <v>#N/A</v>
      </c>
      <c r="F174" s="99" t="e">
        <f t="shared" si="52"/>
        <v>#N/A</v>
      </c>
      <c r="G174" s="99" t="e">
        <f t="shared" si="52"/>
        <v>#N/A</v>
      </c>
      <c r="H174" s="99" t="e">
        <f t="shared" si="52"/>
        <v>#N/A</v>
      </c>
      <c r="I174" s="99" t="e">
        <f t="shared" si="52"/>
        <v>#N/A</v>
      </c>
      <c r="J174" s="99" t="e">
        <f t="shared" si="52"/>
        <v>#N/A</v>
      </c>
      <c r="K174" s="99" t="e">
        <f t="shared" si="52"/>
        <v>#N/A</v>
      </c>
      <c r="L174" s="99" t="e">
        <f t="shared" si="52"/>
        <v>#N/A</v>
      </c>
      <c r="M174" s="99" t="e">
        <f t="shared" si="52"/>
        <v>#N/A</v>
      </c>
      <c r="N174" s="99" t="e">
        <f t="shared" si="52"/>
        <v>#N/A</v>
      </c>
    </row>
    <row r="175" spans="1:14" x14ac:dyDescent="0.3">
      <c r="A175" s="111" t="s">
        <v>232</v>
      </c>
      <c r="B175" s="112" t="s">
        <v>236</v>
      </c>
      <c r="C175" s="99">
        <f t="shared" si="52"/>
        <v>8.9061345158906138E-2</v>
      </c>
      <c r="D175" s="99">
        <f t="shared" si="52"/>
        <v>8.8094360486546258E-2</v>
      </c>
      <c r="E175" s="99" t="e">
        <f t="shared" si="52"/>
        <v>#N/A</v>
      </c>
      <c r="F175" s="99" t="e">
        <f t="shared" si="52"/>
        <v>#N/A</v>
      </c>
      <c r="G175" s="99" t="e">
        <f t="shared" si="52"/>
        <v>#N/A</v>
      </c>
      <c r="H175" s="99" t="e">
        <f t="shared" si="52"/>
        <v>#N/A</v>
      </c>
      <c r="I175" s="99" t="e">
        <f t="shared" si="52"/>
        <v>#N/A</v>
      </c>
      <c r="J175" s="99" t="e">
        <f t="shared" si="52"/>
        <v>#N/A</v>
      </c>
      <c r="K175" s="99" t="e">
        <f t="shared" si="52"/>
        <v>#N/A</v>
      </c>
      <c r="L175" s="99" t="e">
        <f t="shared" si="52"/>
        <v>#N/A</v>
      </c>
      <c r="M175" s="99" t="e">
        <f t="shared" si="52"/>
        <v>#N/A</v>
      </c>
      <c r="N175" s="99" t="e">
        <f t="shared" si="52"/>
        <v>#N/A</v>
      </c>
    </row>
    <row r="176" spans="1:14" x14ac:dyDescent="0.3">
      <c r="A176" s="111" t="s">
        <v>232</v>
      </c>
      <c r="B176" s="112" t="s">
        <v>237</v>
      </c>
      <c r="C176" s="99">
        <f t="shared" si="52"/>
        <v>9.2171954195607281E-2</v>
      </c>
      <c r="D176" s="99">
        <f t="shared" si="52"/>
        <v>9.1708777840164707E-2</v>
      </c>
      <c r="E176" s="99" t="e">
        <f t="shared" si="52"/>
        <v>#N/A</v>
      </c>
      <c r="F176" s="99" t="e">
        <f t="shared" si="52"/>
        <v>#N/A</v>
      </c>
      <c r="G176" s="99" t="e">
        <f t="shared" si="52"/>
        <v>#N/A</v>
      </c>
      <c r="H176" s="99" t="e">
        <f t="shared" si="52"/>
        <v>#N/A</v>
      </c>
      <c r="I176" s="99" t="e">
        <f t="shared" si="52"/>
        <v>#N/A</v>
      </c>
      <c r="J176" s="99" t="e">
        <f t="shared" si="52"/>
        <v>#N/A</v>
      </c>
      <c r="K176" s="99" t="e">
        <f t="shared" si="52"/>
        <v>#N/A</v>
      </c>
      <c r="L176" s="99" t="e">
        <f t="shared" si="52"/>
        <v>#N/A</v>
      </c>
      <c r="M176" s="99" t="e">
        <f t="shared" si="52"/>
        <v>#N/A</v>
      </c>
      <c r="N176" s="99" t="e">
        <f t="shared" si="52"/>
        <v>#N/A</v>
      </c>
    </row>
    <row r="177" spans="1:14" x14ac:dyDescent="0.3">
      <c r="A177" s="111" t="s">
        <v>232</v>
      </c>
      <c r="B177" s="112" t="s">
        <v>239</v>
      </c>
      <c r="C177" s="99">
        <f t="shared" si="52"/>
        <v>8.0943847072879327E-2</v>
      </c>
      <c r="D177" s="99">
        <f t="shared" si="52"/>
        <v>8.1672121392442731E-2</v>
      </c>
      <c r="E177" s="99" t="e">
        <f t="shared" si="52"/>
        <v>#N/A</v>
      </c>
      <c r="F177" s="99" t="e">
        <f t="shared" si="52"/>
        <v>#N/A</v>
      </c>
      <c r="G177" s="99" t="e">
        <f t="shared" si="52"/>
        <v>#N/A</v>
      </c>
      <c r="H177" s="99" t="e">
        <f t="shared" si="52"/>
        <v>#N/A</v>
      </c>
      <c r="I177" s="99" t="e">
        <f t="shared" si="52"/>
        <v>#N/A</v>
      </c>
      <c r="J177" s="99" t="e">
        <f t="shared" si="52"/>
        <v>#N/A</v>
      </c>
      <c r="K177" s="99" t="e">
        <f t="shared" si="52"/>
        <v>#N/A</v>
      </c>
      <c r="L177" s="99" t="e">
        <f t="shared" si="52"/>
        <v>#N/A</v>
      </c>
      <c r="M177" s="99" t="e">
        <f t="shared" si="52"/>
        <v>#N/A</v>
      </c>
      <c r="N177" s="99" t="e">
        <f t="shared" si="52"/>
        <v>#N/A</v>
      </c>
    </row>
    <row r="178" spans="1:14" x14ac:dyDescent="0.3">
      <c r="A178" s="111" t="s">
        <v>133</v>
      </c>
      <c r="B178" s="112" t="s">
        <v>225</v>
      </c>
      <c r="C178" s="99">
        <f t="shared" si="52"/>
        <v>0.11566424322538003</v>
      </c>
      <c r="D178" s="99">
        <f t="shared" si="52"/>
        <v>0.11457649376231123</v>
      </c>
      <c r="E178" s="99" t="e">
        <f t="shared" si="52"/>
        <v>#N/A</v>
      </c>
      <c r="F178" s="99" t="e">
        <f t="shared" si="52"/>
        <v>#N/A</v>
      </c>
      <c r="G178" s="99" t="e">
        <f t="shared" si="52"/>
        <v>#N/A</v>
      </c>
      <c r="H178" s="99" t="e">
        <f t="shared" si="52"/>
        <v>#N/A</v>
      </c>
      <c r="I178" s="99" t="e">
        <f t="shared" si="52"/>
        <v>#N/A</v>
      </c>
      <c r="J178" s="99" t="e">
        <f t="shared" si="52"/>
        <v>#N/A</v>
      </c>
      <c r="K178" s="99" t="e">
        <f t="shared" si="52"/>
        <v>#N/A</v>
      </c>
      <c r="L178" s="99" t="e">
        <f t="shared" si="52"/>
        <v>#N/A</v>
      </c>
      <c r="M178" s="99" t="e">
        <f t="shared" si="52"/>
        <v>#N/A</v>
      </c>
      <c r="N178" s="99" t="e">
        <f t="shared" si="52"/>
        <v>#N/A</v>
      </c>
    </row>
    <row r="179" spans="1:14" x14ac:dyDescent="0.3">
      <c r="A179" s="111" t="s">
        <v>133</v>
      </c>
      <c r="B179" s="112" t="s">
        <v>134</v>
      </c>
      <c r="C179" s="99">
        <f t="shared" si="52"/>
        <v>0.11940298507462686</v>
      </c>
      <c r="D179" s="99">
        <f t="shared" si="52"/>
        <v>0.12424663885025498</v>
      </c>
      <c r="E179" s="99" t="e">
        <f t="shared" si="52"/>
        <v>#N/A</v>
      </c>
      <c r="F179" s="99" t="e">
        <f t="shared" si="52"/>
        <v>#N/A</v>
      </c>
      <c r="G179" s="99" t="e">
        <f t="shared" si="52"/>
        <v>#N/A</v>
      </c>
      <c r="H179" s="99" t="e">
        <f t="shared" si="52"/>
        <v>#N/A</v>
      </c>
      <c r="I179" s="99" t="e">
        <f t="shared" si="52"/>
        <v>#N/A</v>
      </c>
      <c r="J179" s="99" t="e">
        <f t="shared" si="52"/>
        <v>#N/A</v>
      </c>
      <c r="K179" s="99" t="e">
        <f t="shared" si="52"/>
        <v>#N/A</v>
      </c>
      <c r="L179" s="99" t="e">
        <f t="shared" si="52"/>
        <v>#N/A</v>
      </c>
      <c r="M179" s="99" t="e">
        <f t="shared" si="52"/>
        <v>#N/A</v>
      </c>
      <c r="N179" s="99" t="e">
        <f t="shared" si="52"/>
        <v>#N/A</v>
      </c>
    </row>
    <row r="180" spans="1:14" x14ac:dyDescent="0.3">
      <c r="A180" s="111" t="s">
        <v>133</v>
      </c>
      <c r="B180" s="112" t="s">
        <v>137</v>
      </c>
      <c r="C180" s="99">
        <f t="shared" ref="C180:N189" si="53">SUMIFS(INDEX($A$10:$N$151,,MATCH(C$159,$A$10:$N$10,0)),$A$10:$A$151,$B180,$B$10:$B$151,$B$157)</f>
        <v>0.12043160459450052</v>
      </c>
      <c r="D180" s="99">
        <f t="shared" si="53"/>
        <v>0.11618617575547065</v>
      </c>
      <c r="E180" s="99" t="e">
        <f t="shared" si="53"/>
        <v>#N/A</v>
      </c>
      <c r="F180" s="99" t="e">
        <f t="shared" si="53"/>
        <v>#N/A</v>
      </c>
      <c r="G180" s="99" t="e">
        <f t="shared" si="53"/>
        <v>#N/A</v>
      </c>
      <c r="H180" s="99" t="e">
        <f t="shared" si="53"/>
        <v>#N/A</v>
      </c>
      <c r="I180" s="99" t="e">
        <f t="shared" si="53"/>
        <v>#N/A</v>
      </c>
      <c r="J180" s="99" t="e">
        <f t="shared" si="53"/>
        <v>#N/A</v>
      </c>
      <c r="K180" s="99" t="e">
        <f t="shared" si="53"/>
        <v>#N/A</v>
      </c>
      <c r="L180" s="99" t="e">
        <f t="shared" si="53"/>
        <v>#N/A</v>
      </c>
      <c r="M180" s="99" t="e">
        <f t="shared" si="53"/>
        <v>#N/A</v>
      </c>
      <c r="N180" s="99" t="e">
        <f t="shared" si="53"/>
        <v>#N/A</v>
      </c>
    </row>
    <row r="181" spans="1:14" x14ac:dyDescent="0.3">
      <c r="A181" s="111" t="s">
        <v>133</v>
      </c>
      <c r="B181" s="112" t="s">
        <v>164</v>
      </c>
      <c r="C181" s="99">
        <f t="shared" si="53"/>
        <v>0.12359900373599003</v>
      </c>
      <c r="D181" s="99">
        <f t="shared" si="53"/>
        <v>0.12480739599383667</v>
      </c>
      <c r="E181" s="99" t="e">
        <f t="shared" si="53"/>
        <v>#N/A</v>
      </c>
      <c r="F181" s="99" t="e">
        <f t="shared" si="53"/>
        <v>#N/A</v>
      </c>
      <c r="G181" s="99" t="e">
        <f t="shared" si="53"/>
        <v>#N/A</v>
      </c>
      <c r="H181" s="99" t="e">
        <f t="shared" si="53"/>
        <v>#N/A</v>
      </c>
      <c r="I181" s="99" t="e">
        <f t="shared" si="53"/>
        <v>#N/A</v>
      </c>
      <c r="J181" s="99" t="e">
        <f t="shared" si="53"/>
        <v>#N/A</v>
      </c>
      <c r="K181" s="99" t="e">
        <f t="shared" si="53"/>
        <v>#N/A</v>
      </c>
      <c r="L181" s="99" t="e">
        <f t="shared" si="53"/>
        <v>#N/A</v>
      </c>
      <c r="M181" s="99" t="e">
        <f t="shared" si="53"/>
        <v>#N/A</v>
      </c>
      <c r="N181" s="99" t="e">
        <f t="shared" si="53"/>
        <v>#N/A</v>
      </c>
    </row>
    <row r="182" spans="1:14" x14ac:dyDescent="0.3">
      <c r="A182" s="111" t="s">
        <v>133</v>
      </c>
      <c r="B182" s="112" t="s">
        <v>167</v>
      </c>
      <c r="C182" s="99">
        <f t="shared" si="53"/>
        <v>0.12937771345875543</v>
      </c>
      <c r="D182" s="99">
        <f t="shared" si="53"/>
        <v>0.12840355402694181</v>
      </c>
      <c r="E182" s="99" t="e">
        <f t="shared" si="53"/>
        <v>#N/A</v>
      </c>
      <c r="F182" s="99" t="e">
        <f t="shared" si="53"/>
        <v>#N/A</v>
      </c>
      <c r="G182" s="99" t="e">
        <f t="shared" si="53"/>
        <v>#N/A</v>
      </c>
      <c r="H182" s="99" t="e">
        <f t="shared" si="53"/>
        <v>#N/A</v>
      </c>
      <c r="I182" s="99" t="e">
        <f t="shared" si="53"/>
        <v>#N/A</v>
      </c>
      <c r="J182" s="99" t="e">
        <f t="shared" si="53"/>
        <v>#N/A</v>
      </c>
      <c r="K182" s="99" t="e">
        <f t="shared" si="53"/>
        <v>#N/A</v>
      </c>
      <c r="L182" s="99" t="e">
        <f t="shared" si="53"/>
        <v>#N/A</v>
      </c>
      <c r="M182" s="99" t="e">
        <f t="shared" si="53"/>
        <v>#N/A</v>
      </c>
      <c r="N182" s="99" t="e">
        <f t="shared" si="53"/>
        <v>#N/A</v>
      </c>
    </row>
    <row r="183" spans="1:14" x14ac:dyDescent="0.3">
      <c r="A183" s="111" t="s">
        <v>133</v>
      </c>
      <c r="B183" s="112" t="s">
        <v>241</v>
      </c>
      <c r="C183" s="99">
        <f t="shared" si="53"/>
        <v>0.10697674418604651</v>
      </c>
      <c r="D183" s="99">
        <f t="shared" si="53"/>
        <v>0.10946810858530126</v>
      </c>
      <c r="E183" s="99" t="e">
        <f t="shared" si="53"/>
        <v>#N/A</v>
      </c>
      <c r="F183" s="99" t="e">
        <f t="shared" si="53"/>
        <v>#N/A</v>
      </c>
      <c r="G183" s="99" t="e">
        <f t="shared" si="53"/>
        <v>#N/A</v>
      </c>
      <c r="H183" s="99" t="e">
        <f t="shared" si="53"/>
        <v>#N/A</v>
      </c>
      <c r="I183" s="99" t="e">
        <f t="shared" si="53"/>
        <v>#N/A</v>
      </c>
      <c r="J183" s="99" t="e">
        <f t="shared" si="53"/>
        <v>#N/A</v>
      </c>
      <c r="K183" s="99" t="e">
        <f t="shared" si="53"/>
        <v>#N/A</v>
      </c>
      <c r="L183" s="99" t="e">
        <f t="shared" si="53"/>
        <v>#N/A</v>
      </c>
      <c r="M183" s="99" t="e">
        <f t="shared" si="53"/>
        <v>#N/A</v>
      </c>
      <c r="N183" s="99" t="e">
        <f t="shared" si="53"/>
        <v>#N/A</v>
      </c>
    </row>
    <row r="184" spans="1:14" x14ac:dyDescent="0.3">
      <c r="A184" s="111" t="s">
        <v>133</v>
      </c>
      <c r="B184" s="102" t="s">
        <v>221</v>
      </c>
      <c r="C184" s="99">
        <f t="shared" si="53"/>
        <v>9.0309278350515471E-2</v>
      </c>
      <c r="D184" s="99">
        <f t="shared" si="53"/>
        <v>9.7471451876019577E-2</v>
      </c>
      <c r="E184" s="99" t="e">
        <f t="shared" si="53"/>
        <v>#N/A</v>
      </c>
      <c r="F184" s="99" t="e">
        <f t="shared" si="53"/>
        <v>#N/A</v>
      </c>
      <c r="G184" s="99" t="e">
        <f t="shared" si="53"/>
        <v>#N/A</v>
      </c>
      <c r="H184" s="99" t="e">
        <f t="shared" si="53"/>
        <v>#N/A</v>
      </c>
      <c r="I184" s="99" t="e">
        <f t="shared" si="53"/>
        <v>#N/A</v>
      </c>
      <c r="J184" s="99" t="e">
        <f t="shared" si="53"/>
        <v>#N/A</v>
      </c>
      <c r="K184" s="99" t="e">
        <f t="shared" si="53"/>
        <v>#N/A</v>
      </c>
      <c r="L184" s="99" t="e">
        <f t="shared" si="53"/>
        <v>#N/A</v>
      </c>
      <c r="M184" s="99" t="e">
        <f t="shared" si="53"/>
        <v>#N/A</v>
      </c>
      <c r="N184" s="99" t="e">
        <f t="shared" si="53"/>
        <v>#N/A</v>
      </c>
    </row>
    <row r="185" spans="1:14" x14ac:dyDescent="0.3">
      <c r="A185" s="111" t="s">
        <v>133</v>
      </c>
      <c r="B185" s="112" t="s">
        <v>175</v>
      </c>
      <c r="C185" s="99">
        <f t="shared" si="53"/>
        <v>0.13024830699774267</v>
      </c>
      <c r="D185" s="99">
        <f t="shared" si="53"/>
        <v>0.12563710499490316</v>
      </c>
      <c r="E185" s="99" t="e">
        <f t="shared" si="53"/>
        <v>#N/A</v>
      </c>
      <c r="F185" s="99" t="e">
        <f t="shared" si="53"/>
        <v>#N/A</v>
      </c>
      <c r="G185" s="99" t="e">
        <f t="shared" si="53"/>
        <v>#N/A</v>
      </c>
      <c r="H185" s="99" t="e">
        <f t="shared" si="53"/>
        <v>#N/A</v>
      </c>
      <c r="I185" s="99" t="e">
        <f t="shared" si="53"/>
        <v>#N/A</v>
      </c>
      <c r="J185" s="99" t="e">
        <f t="shared" si="53"/>
        <v>#N/A</v>
      </c>
      <c r="K185" s="99" t="e">
        <f t="shared" si="53"/>
        <v>#N/A</v>
      </c>
      <c r="L185" s="99" t="e">
        <f t="shared" si="53"/>
        <v>#N/A</v>
      </c>
      <c r="M185" s="99" t="e">
        <f t="shared" si="53"/>
        <v>#N/A</v>
      </c>
      <c r="N185" s="99" t="e">
        <f t="shared" si="53"/>
        <v>#N/A</v>
      </c>
    </row>
    <row r="186" spans="1:14" x14ac:dyDescent="0.3">
      <c r="A186" s="111" t="s">
        <v>133</v>
      </c>
      <c r="B186" s="112" t="s">
        <v>244</v>
      </c>
      <c r="C186" s="99">
        <f t="shared" si="53"/>
        <v>0.10797237915881984</v>
      </c>
      <c r="D186" s="99">
        <f t="shared" si="53"/>
        <v>0.1080574640849469</v>
      </c>
      <c r="E186" s="99" t="e">
        <f t="shared" si="53"/>
        <v>#N/A</v>
      </c>
      <c r="F186" s="99" t="e">
        <f t="shared" si="53"/>
        <v>#N/A</v>
      </c>
      <c r="G186" s="99" t="e">
        <f t="shared" si="53"/>
        <v>#N/A</v>
      </c>
      <c r="H186" s="99" t="e">
        <f t="shared" si="53"/>
        <v>#N/A</v>
      </c>
      <c r="I186" s="99" t="e">
        <f t="shared" si="53"/>
        <v>#N/A</v>
      </c>
      <c r="J186" s="99" t="e">
        <f t="shared" si="53"/>
        <v>#N/A</v>
      </c>
      <c r="K186" s="99" t="e">
        <f t="shared" si="53"/>
        <v>#N/A</v>
      </c>
      <c r="L186" s="99" t="e">
        <f t="shared" si="53"/>
        <v>#N/A</v>
      </c>
      <c r="M186" s="99" t="e">
        <f t="shared" si="53"/>
        <v>#N/A</v>
      </c>
      <c r="N186" s="99" t="e">
        <f t="shared" si="53"/>
        <v>#N/A</v>
      </c>
    </row>
    <row r="187" spans="1:14" x14ac:dyDescent="0.3">
      <c r="A187" s="111" t="s">
        <v>126</v>
      </c>
      <c r="B187" s="112" t="s">
        <v>246</v>
      </c>
      <c r="C187" s="99">
        <f t="shared" si="53"/>
        <v>8.1847055949181527E-2</v>
      </c>
      <c r="D187" s="99">
        <f t="shared" si="53"/>
        <v>8.4428223844282238E-2</v>
      </c>
      <c r="E187" s="99" t="e">
        <f t="shared" si="53"/>
        <v>#N/A</v>
      </c>
      <c r="F187" s="99" t="e">
        <f t="shared" si="53"/>
        <v>#N/A</v>
      </c>
      <c r="G187" s="99" t="e">
        <f t="shared" si="53"/>
        <v>#N/A</v>
      </c>
      <c r="H187" s="99" t="e">
        <f t="shared" si="53"/>
        <v>#N/A</v>
      </c>
      <c r="I187" s="99" t="e">
        <f t="shared" si="53"/>
        <v>#N/A</v>
      </c>
      <c r="J187" s="99" t="e">
        <f t="shared" si="53"/>
        <v>#N/A</v>
      </c>
      <c r="K187" s="99" t="e">
        <f t="shared" si="53"/>
        <v>#N/A</v>
      </c>
      <c r="L187" s="99" t="e">
        <f t="shared" si="53"/>
        <v>#N/A</v>
      </c>
      <c r="M187" s="99" t="e">
        <f t="shared" si="53"/>
        <v>#N/A</v>
      </c>
      <c r="N187" s="99" t="e">
        <f t="shared" si="53"/>
        <v>#N/A</v>
      </c>
    </row>
    <row r="188" spans="1:14" x14ac:dyDescent="0.3">
      <c r="A188" s="111" t="s">
        <v>126</v>
      </c>
      <c r="B188" s="112" t="s">
        <v>245</v>
      </c>
      <c r="C188" s="99">
        <f t="shared" si="53"/>
        <v>9.2020966802562609E-2</v>
      </c>
      <c r="D188" s="99">
        <f t="shared" si="53"/>
        <v>9.2463768115942035E-2</v>
      </c>
      <c r="E188" s="99" t="e">
        <f t="shared" si="53"/>
        <v>#N/A</v>
      </c>
      <c r="F188" s="99" t="e">
        <f t="shared" si="53"/>
        <v>#N/A</v>
      </c>
      <c r="G188" s="99" t="e">
        <f t="shared" si="53"/>
        <v>#N/A</v>
      </c>
      <c r="H188" s="99" t="e">
        <f t="shared" si="53"/>
        <v>#N/A</v>
      </c>
      <c r="I188" s="99" t="e">
        <f t="shared" si="53"/>
        <v>#N/A</v>
      </c>
      <c r="J188" s="99" t="e">
        <f t="shared" si="53"/>
        <v>#N/A</v>
      </c>
      <c r="K188" s="99" t="e">
        <f t="shared" si="53"/>
        <v>#N/A</v>
      </c>
      <c r="L188" s="99" t="e">
        <f t="shared" si="53"/>
        <v>#N/A</v>
      </c>
      <c r="M188" s="99" t="e">
        <f t="shared" si="53"/>
        <v>#N/A</v>
      </c>
      <c r="N188" s="99" t="e">
        <f t="shared" si="53"/>
        <v>#N/A</v>
      </c>
    </row>
    <row r="189" spans="1:14" x14ac:dyDescent="0.3">
      <c r="A189" s="111" t="s">
        <v>126</v>
      </c>
      <c r="B189" s="112" t="s">
        <v>185</v>
      </c>
      <c r="C189" s="99">
        <f t="shared" si="53"/>
        <v>8.3973128598848368E-2</v>
      </c>
      <c r="D189" s="99">
        <f t="shared" si="53"/>
        <v>8.2217973231357558E-2</v>
      </c>
      <c r="E189" s="99" t="e">
        <f t="shared" si="53"/>
        <v>#N/A</v>
      </c>
      <c r="F189" s="99" t="e">
        <f t="shared" si="53"/>
        <v>#N/A</v>
      </c>
      <c r="G189" s="99" t="e">
        <f t="shared" si="53"/>
        <v>#N/A</v>
      </c>
      <c r="H189" s="99" t="e">
        <f t="shared" si="53"/>
        <v>#N/A</v>
      </c>
      <c r="I189" s="99" t="e">
        <f t="shared" si="53"/>
        <v>#N/A</v>
      </c>
      <c r="J189" s="99" t="e">
        <f t="shared" si="53"/>
        <v>#N/A</v>
      </c>
      <c r="K189" s="99" t="e">
        <f t="shared" si="53"/>
        <v>#N/A</v>
      </c>
      <c r="L189" s="99" t="e">
        <f t="shared" si="53"/>
        <v>#N/A</v>
      </c>
      <c r="M189" s="99" t="e">
        <f t="shared" si="53"/>
        <v>#N/A</v>
      </c>
      <c r="N189" s="99" t="e">
        <f t="shared" si="53"/>
        <v>#N/A</v>
      </c>
    </row>
    <row r="190" spans="1:14" x14ac:dyDescent="0.3">
      <c r="A190" s="111" t="s">
        <v>126</v>
      </c>
      <c r="B190" s="112" t="s">
        <v>248</v>
      </c>
      <c r="C190" s="99">
        <f t="shared" ref="C190:N199" si="54">SUMIFS(INDEX($A$10:$N$151,,MATCH(C$159,$A$10:$N$10,0)),$A$10:$A$151,$B190,$B$10:$B$151,$B$157)</f>
        <v>9.3178893178893177E-2</v>
      </c>
      <c r="D190" s="99">
        <f t="shared" si="54"/>
        <v>9.4884910485933505E-2</v>
      </c>
      <c r="E190" s="99" t="e">
        <f t="shared" si="54"/>
        <v>#N/A</v>
      </c>
      <c r="F190" s="99" t="e">
        <f t="shared" si="54"/>
        <v>#N/A</v>
      </c>
      <c r="G190" s="99" t="e">
        <f t="shared" si="54"/>
        <v>#N/A</v>
      </c>
      <c r="H190" s="99" t="e">
        <f t="shared" si="54"/>
        <v>#N/A</v>
      </c>
      <c r="I190" s="99" t="e">
        <f t="shared" si="54"/>
        <v>#N/A</v>
      </c>
      <c r="J190" s="99" t="e">
        <f t="shared" si="54"/>
        <v>#N/A</v>
      </c>
      <c r="K190" s="99" t="e">
        <f t="shared" si="54"/>
        <v>#N/A</v>
      </c>
      <c r="L190" s="99" t="e">
        <f t="shared" si="54"/>
        <v>#N/A</v>
      </c>
      <c r="M190" s="99" t="e">
        <f t="shared" si="54"/>
        <v>#N/A</v>
      </c>
      <c r="N190" s="99" t="e">
        <f t="shared" si="54"/>
        <v>#N/A</v>
      </c>
    </row>
    <row r="191" spans="1:14" x14ac:dyDescent="0.3">
      <c r="A191" s="111" t="s">
        <v>126</v>
      </c>
      <c r="B191" s="112" t="s">
        <v>127</v>
      </c>
      <c r="C191" s="99">
        <f t="shared" si="54"/>
        <v>0.12142485699427977</v>
      </c>
      <c r="D191" s="99">
        <f t="shared" si="54"/>
        <v>0.12110280855449626</v>
      </c>
      <c r="E191" s="99" t="e">
        <f t="shared" si="54"/>
        <v>#N/A</v>
      </c>
      <c r="F191" s="99" t="e">
        <f t="shared" si="54"/>
        <v>#N/A</v>
      </c>
      <c r="G191" s="99" t="e">
        <f t="shared" si="54"/>
        <v>#N/A</v>
      </c>
      <c r="H191" s="99" t="e">
        <f t="shared" si="54"/>
        <v>#N/A</v>
      </c>
      <c r="I191" s="99" t="e">
        <f t="shared" si="54"/>
        <v>#N/A</v>
      </c>
      <c r="J191" s="99" t="e">
        <f t="shared" si="54"/>
        <v>#N/A</v>
      </c>
      <c r="K191" s="99" t="e">
        <f t="shared" si="54"/>
        <v>#N/A</v>
      </c>
      <c r="L191" s="99" t="e">
        <f t="shared" si="54"/>
        <v>#N/A</v>
      </c>
      <c r="M191" s="99" t="e">
        <f t="shared" si="54"/>
        <v>#N/A</v>
      </c>
      <c r="N191" s="99" t="e">
        <f t="shared" si="54"/>
        <v>#N/A</v>
      </c>
    </row>
    <row r="192" spans="1:14" x14ac:dyDescent="0.3">
      <c r="A192" s="111" t="s">
        <v>126</v>
      </c>
      <c r="B192" s="112" t="s">
        <v>135</v>
      </c>
      <c r="C192" s="99">
        <f t="shared" si="54"/>
        <v>9.3195266272189353E-2</v>
      </c>
      <c r="D192" s="99">
        <f t="shared" si="54"/>
        <v>9.2613009922822495E-2</v>
      </c>
      <c r="E192" s="99" t="e">
        <f t="shared" si="54"/>
        <v>#N/A</v>
      </c>
      <c r="F192" s="99" t="e">
        <f t="shared" si="54"/>
        <v>#N/A</v>
      </c>
      <c r="G192" s="99" t="e">
        <f t="shared" si="54"/>
        <v>#N/A</v>
      </c>
      <c r="H192" s="99" t="e">
        <f t="shared" si="54"/>
        <v>#N/A</v>
      </c>
      <c r="I192" s="99" t="e">
        <f t="shared" si="54"/>
        <v>#N/A</v>
      </c>
      <c r="J192" s="99" t="e">
        <f t="shared" si="54"/>
        <v>#N/A</v>
      </c>
      <c r="K192" s="99" t="e">
        <f t="shared" si="54"/>
        <v>#N/A</v>
      </c>
      <c r="L192" s="99" t="e">
        <f t="shared" si="54"/>
        <v>#N/A</v>
      </c>
      <c r="M192" s="99" t="e">
        <f t="shared" si="54"/>
        <v>#N/A</v>
      </c>
      <c r="N192" s="99" t="e">
        <f t="shared" si="54"/>
        <v>#N/A</v>
      </c>
    </row>
    <row r="193" spans="1:14" x14ac:dyDescent="0.3">
      <c r="A193" s="111" t="s">
        <v>130</v>
      </c>
      <c r="B193" s="112" t="s">
        <v>249</v>
      </c>
      <c r="C193" s="99">
        <f t="shared" si="54"/>
        <v>0.11317888340296239</v>
      </c>
      <c r="D193" s="99">
        <f t="shared" si="54"/>
        <v>0.11216012084592145</v>
      </c>
      <c r="E193" s="99" t="e">
        <f t="shared" si="54"/>
        <v>#N/A</v>
      </c>
      <c r="F193" s="99" t="e">
        <f t="shared" si="54"/>
        <v>#N/A</v>
      </c>
      <c r="G193" s="99" t="e">
        <f t="shared" si="54"/>
        <v>#N/A</v>
      </c>
      <c r="H193" s="99" t="e">
        <f t="shared" si="54"/>
        <v>#N/A</v>
      </c>
      <c r="I193" s="99" t="e">
        <f t="shared" si="54"/>
        <v>#N/A</v>
      </c>
      <c r="J193" s="99" t="e">
        <f t="shared" si="54"/>
        <v>#N/A</v>
      </c>
      <c r="K193" s="99" t="e">
        <f t="shared" si="54"/>
        <v>#N/A</v>
      </c>
      <c r="L193" s="99" t="e">
        <f t="shared" si="54"/>
        <v>#N/A</v>
      </c>
      <c r="M193" s="99" t="e">
        <f t="shared" si="54"/>
        <v>#N/A</v>
      </c>
      <c r="N193" s="99" t="e">
        <f t="shared" si="54"/>
        <v>#N/A</v>
      </c>
    </row>
    <row r="194" spans="1:14" x14ac:dyDescent="0.3">
      <c r="A194" s="111" t="s">
        <v>130</v>
      </c>
      <c r="B194" s="112" t="s">
        <v>131</v>
      </c>
      <c r="C194" s="99">
        <f t="shared" si="54"/>
        <v>0.11041869522882181</v>
      </c>
      <c r="D194" s="99">
        <f t="shared" si="54"/>
        <v>0.10908385093167702</v>
      </c>
      <c r="E194" s="99" t="e">
        <f t="shared" si="54"/>
        <v>#N/A</v>
      </c>
      <c r="F194" s="99" t="e">
        <f t="shared" si="54"/>
        <v>#N/A</v>
      </c>
      <c r="G194" s="99" t="e">
        <f t="shared" si="54"/>
        <v>#N/A</v>
      </c>
      <c r="H194" s="99" t="e">
        <f t="shared" si="54"/>
        <v>#N/A</v>
      </c>
      <c r="I194" s="99" t="e">
        <f t="shared" si="54"/>
        <v>#N/A</v>
      </c>
      <c r="J194" s="99" t="e">
        <f t="shared" si="54"/>
        <v>#N/A</v>
      </c>
      <c r="K194" s="99" t="e">
        <f t="shared" si="54"/>
        <v>#N/A</v>
      </c>
      <c r="L194" s="99" t="e">
        <f t="shared" si="54"/>
        <v>#N/A</v>
      </c>
      <c r="M194" s="99" t="e">
        <f t="shared" si="54"/>
        <v>#N/A</v>
      </c>
      <c r="N194" s="99" t="e">
        <f t="shared" si="54"/>
        <v>#N/A</v>
      </c>
    </row>
    <row r="195" spans="1:14" x14ac:dyDescent="0.3">
      <c r="A195" s="111" t="s">
        <v>130</v>
      </c>
      <c r="B195" s="102" t="s">
        <v>1025</v>
      </c>
      <c r="C195" s="99">
        <f t="shared" si="54"/>
        <v>0.10019940179461616</v>
      </c>
      <c r="D195" s="99">
        <f t="shared" si="54"/>
        <v>9.831181727904667E-2</v>
      </c>
      <c r="E195" s="99" t="e">
        <f t="shared" si="54"/>
        <v>#N/A</v>
      </c>
      <c r="F195" s="99" t="e">
        <f t="shared" si="54"/>
        <v>#N/A</v>
      </c>
      <c r="G195" s="99" t="e">
        <f t="shared" si="54"/>
        <v>#N/A</v>
      </c>
      <c r="H195" s="99" t="e">
        <f t="shared" si="54"/>
        <v>#N/A</v>
      </c>
      <c r="I195" s="99" t="e">
        <f t="shared" si="54"/>
        <v>#N/A</v>
      </c>
      <c r="J195" s="99" t="e">
        <f t="shared" si="54"/>
        <v>#N/A</v>
      </c>
      <c r="K195" s="99" t="e">
        <f t="shared" si="54"/>
        <v>#N/A</v>
      </c>
      <c r="L195" s="99" t="e">
        <f t="shared" si="54"/>
        <v>#N/A</v>
      </c>
      <c r="M195" s="99" t="e">
        <f t="shared" si="54"/>
        <v>#N/A</v>
      </c>
      <c r="N195" s="99" t="e">
        <f t="shared" si="54"/>
        <v>#N/A</v>
      </c>
    </row>
    <row r="196" spans="1:14" x14ac:dyDescent="0.3">
      <c r="A196" s="111" t="s">
        <v>130</v>
      </c>
      <c r="B196" s="112" t="s">
        <v>238</v>
      </c>
      <c r="C196" s="99">
        <f t="shared" si="54"/>
        <v>0.11740216486261448</v>
      </c>
      <c r="D196" s="99">
        <f t="shared" si="54"/>
        <v>0.11592602815346398</v>
      </c>
      <c r="E196" s="99" t="e">
        <f t="shared" si="54"/>
        <v>#N/A</v>
      </c>
      <c r="F196" s="99" t="e">
        <f t="shared" si="54"/>
        <v>#N/A</v>
      </c>
      <c r="G196" s="99" t="e">
        <f t="shared" si="54"/>
        <v>#N/A</v>
      </c>
      <c r="H196" s="99" t="e">
        <f t="shared" si="54"/>
        <v>#N/A</v>
      </c>
      <c r="I196" s="99" t="e">
        <f t="shared" si="54"/>
        <v>#N/A</v>
      </c>
      <c r="J196" s="99" t="e">
        <f t="shared" si="54"/>
        <v>#N/A</v>
      </c>
      <c r="K196" s="99" t="e">
        <f t="shared" si="54"/>
        <v>#N/A</v>
      </c>
      <c r="L196" s="99" t="e">
        <f t="shared" si="54"/>
        <v>#N/A</v>
      </c>
      <c r="M196" s="99" t="e">
        <f t="shared" si="54"/>
        <v>#N/A</v>
      </c>
      <c r="N196" s="99" t="e">
        <f t="shared" si="54"/>
        <v>#N/A</v>
      </c>
    </row>
    <row r="197" spans="1:14" x14ac:dyDescent="0.3">
      <c r="A197" s="111" t="s">
        <v>130</v>
      </c>
      <c r="B197" s="112" t="s">
        <v>144</v>
      </c>
      <c r="C197" s="99">
        <f t="shared" si="54"/>
        <v>0.11338289962825279</v>
      </c>
      <c r="D197" s="99">
        <f t="shared" si="54"/>
        <v>0.11200246837395865</v>
      </c>
      <c r="E197" s="99" t="e">
        <f t="shared" si="54"/>
        <v>#N/A</v>
      </c>
      <c r="F197" s="99" t="e">
        <f t="shared" si="54"/>
        <v>#N/A</v>
      </c>
      <c r="G197" s="99" t="e">
        <f t="shared" si="54"/>
        <v>#N/A</v>
      </c>
      <c r="H197" s="99" t="e">
        <f t="shared" si="54"/>
        <v>#N/A</v>
      </c>
      <c r="I197" s="99" t="e">
        <f t="shared" si="54"/>
        <v>#N/A</v>
      </c>
      <c r="J197" s="99" t="e">
        <f t="shared" si="54"/>
        <v>#N/A</v>
      </c>
      <c r="K197" s="99" t="e">
        <f t="shared" si="54"/>
        <v>#N/A</v>
      </c>
      <c r="L197" s="99" t="e">
        <f t="shared" si="54"/>
        <v>#N/A</v>
      </c>
      <c r="M197" s="99" t="e">
        <f t="shared" si="54"/>
        <v>#N/A</v>
      </c>
      <c r="N197" s="99" t="e">
        <f t="shared" si="54"/>
        <v>#N/A</v>
      </c>
    </row>
    <row r="198" spans="1:14" x14ac:dyDescent="0.3">
      <c r="A198" s="111" t="s">
        <v>130</v>
      </c>
      <c r="B198" s="112" t="s">
        <v>250</v>
      </c>
      <c r="C198" s="99">
        <f t="shared" si="54"/>
        <v>0.12533572068039392</v>
      </c>
      <c r="D198" s="99">
        <f t="shared" si="54"/>
        <v>0.12306330234617087</v>
      </c>
      <c r="E198" s="99" t="e">
        <f t="shared" si="54"/>
        <v>#N/A</v>
      </c>
      <c r="F198" s="99" t="e">
        <f t="shared" si="54"/>
        <v>#N/A</v>
      </c>
      <c r="G198" s="99" t="e">
        <f t="shared" si="54"/>
        <v>#N/A</v>
      </c>
      <c r="H198" s="99" t="e">
        <f t="shared" si="54"/>
        <v>#N/A</v>
      </c>
      <c r="I198" s="99" t="e">
        <f t="shared" si="54"/>
        <v>#N/A</v>
      </c>
      <c r="J198" s="99" t="e">
        <f t="shared" si="54"/>
        <v>#N/A</v>
      </c>
      <c r="K198" s="99" t="e">
        <f t="shared" si="54"/>
        <v>#N/A</v>
      </c>
      <c r="L198" s="99" t="e">
        <f t="shared" si="54"/>
        <v>#N/A</v>
      </c>
      <c r="M198" s="99" t="e">
        <f t="shared" si="54"/>
        <v>#N/A</v>
      </c>
      <c r="N198" s="99" t="e">
        <f t="shared" si="54"/>
        <v>#N/A</v>
      </c>
    </row>
    <row r="199" spans="1:14" x14ac:dyDescent="0.3">
      <c r="A199" s="111" t="s">
        <v>147</v>
      </c>
      <c r="B199" s="112" t="s">
        <v>253</v>
      </c>
      <c r="C199" s="99">
        <f t="shared" si="54"/>
        <v>0.10817941952506596</v>
      </c>
      <c r="D199" s="99">
        <f t="shared" si="54"/>
        <v>0.1059255374934452</v>
      </c>
      <c r="E199" s="99" t="e">
        <f t="shared" si="54"/>
        <v>#N/A</v>
      </c>
      <c r="F199" s="99" t="e">
        <f t="shared" si="54"/>
        <v>#N/A</v>
      </c>
      <c r="G199" s="99" t="e">
        <f t="shared" si="54"/>
        <v>#N/A</v>
      </c>
      <c r="H199" s="99" t="e">
        <f t="shared" si="54"/>
        <v>#N/A</v>
      </c>
      <c r="I199" s="99" t="e">
        <f t="shared" si="54"/>
        <v>#N/A</v>
      </c>
      <c r="J199" s="99" t="e">
        <f t="shared" si="54"/>
        <v>#N/A</v>
      </c>
      <c r="K199" s="99" t="e">
        <f t="shared" si="54"/>
        <v>#N/A</v>
      </c>
      <c r="L199" s="99" t="e">
        <f t="shared" si="54"/>
        <v>#N/A</v>
      </c>
      <c r="M199" s="99" t="e">
        <f t="shared" si="54"/>
        <v>#N/A</v>
      </c>
      <c r="N199" s="99" t="e">
        <f t="shared" si="54"/>
        <v>#N/A</v>
      </c>
    </row>
    <row r="200" spans="1:14" x14ac:dyDescent="0.3">
      <c r="A200" s="111" t="s">
        <v>147</v>
      </c>
      <c r="B200" s="112" t="s">
        <v>247</v>
      </c>
      <c r="C200" s="99">
        <f t="shared" ref="C200:N205" si="55">SUMIFS(INDEX($A$10:$N$151,,MATCH(C$159,$A$10:$N$10,0)),$A$10:$A$151,$B200,$B$10:$B$151,$B$157)</f>
        <v>0.10226724553786783</v>
      </c>
      <c r="D200" s="99">
        <f t="shared" si="55"/>
        <v>0.10196266156055529</v>
      </c>
      <c r="E200" s="99" t="e">
        <f t="shared" si="55"/>
        <v>#N/A</v>
      </c>
      <c r="F200" s="99" t="e">
        <f t="shared" si="55"/>
        <v>#N/A</v>
      </c>
      <c r="G200" s="99" t="e">
        <f t="shared" si="55"/>
        <v>#N/A</v>
      </c>
      <c r="H200" s="99" t="e">
        <f t="shared" si="55"/>
        <v>#N/A</v>
      </c>
      <c r="I200" s="99" t="e">
        <f t="shared" si="55"/>
        <v>#N/A</v>
      </c>
      <c r="J200" s="99" t="e">
        <f t="shared" si="55"/>
        <v>#N/A</v>
      </c>
      <c r="K200" s="99" t="e">
        <f t="shared" si="55"/>
        <v>#N/A</v>
      </c>
      <c r="L200" s="99" t="e">
        <f t="shared" si="55"/>
        <v>#N/A</v>
      </c>
      <c r="M200" s="99" t="e">
        <f t="shared" si="55"/>
        <v>#N/A</v>
      </c>
      <c r="N200" s="99" t="e">
        <f t="shared" si="55"/>
        <v>#N/A</v>
      </c>
    </row>
    <row r="201" spans="1:14" x14ac:dyDescent="0.3">
      <c r="A201" s="111" t="s">
        <v>147</v>
      </c>
      <c r="B201" s="112" t="s">
        <v>148</v>
      </c>
      <c r="C201" s="99">
        <f t="shared" si="55"/>
        <v>9.7373478539397817E-2</v>
      </c>
      <c r="D201" s="99">
        <f t="shared" si="55"/>
        <v>8.9514066496163683E-2</v>
      </c>
      <c r="E201" s="99" t="e">
        <f t="shared" si="55"/>
        <v>#N/A</v>
      </c>
      <c r="F201" s="99" t="e">
        <f t="shared" si="55"/>
        <v>#N/A</v>
      </c>
      <c r="G201" s="99" t="e">
        <f t="shared" si="55"/>
        <v>#N/A</v>
      </c>
      <c r="H201" s="99" t="e">
        <f t="shared" si="55"/>
        <v>#N/A</v>
      </c>
      <c r="I201" s="99" t="e">
        <f t="shared" si="55"/>
        <v>#N/A</v>
      </c>
      <c r="J201" s="99" t="e">
        <f t="shared" si="55"/>
        <v>#N/A</v>
      </c>
      <c r="K201" s="99" t="e">
        <f t="shared" si="55"/>
        <v>#N/A</v>
      </c>
      <c r="L201" s="99" t="e">
        <f t="shared" si="55"/>
        <v>#N/A</v>
      </c>
      <c r="M201" s="99" t="e">
        <f t="shared" si="55"/>
        <v>#N/A</v>
      </c>
      <c r="N201" s="99" t="e">
        <f t="shared" si="55"/>
        <v>#N/A</v>
      </c>
    </row>
    <row r="202" spans="1:14" x14ac:dyDescent="0.3">
      <c r="A202" s="111" t="s">
        <v>147</v>
      </c>
      <c r="B202" s="112" t="s">
        <v>242</v>
      </c>
      <c r="C202" s="99">
        <f t="shared" si="55"/>
        <v>9.3865484109386554E-2</v>
      </c>
      <c r="D202" s="99">
        <f t="shared" si="55"/>
        <v>9.1945568223611621E-2</v>
      </c>
      <c r="E202" s="99" t="e">
        <f t="shared" si="55"/>
        <v>#N/A</v>
      </c>
      <c r="F202" s="99" t="e">
        <f t="shared" si="55"/>
        <v>#N/A</v>
      </c>
      <c r="G202" s="99" t="e">
        <f t="shared" si="55"/>
        <v>#N/A</v>
      </c>
      <c r="H202" s="99" t="e">
        <f t="shared" si="55"/>
        <v>#N/A</v>
      </c>
      <c r="I202" s="99" t="e">
        <f t="shared" si="55"/>
        <v>#N/A</v>
      </c>
      <c r="J202" s="99" t="e">
        <f t="shared" si="55"/>
        <v>#N/A</v>
      </c>
      <c r="K202" s="99" t="e">
        <f t="shared" si="55"/>
        <v>#N/A</v>
      </c>
      <c r="L202" s="99" t="e">
        <f t="shared" si="55"/>
        <v>#N/A</v>
      </c>
      <c r="M202" s="99" t="e">
        <f t="shared" si="55"/>
        <v>#N/A</v>
      </c>
      <c r="N202" s="99" t="e">
        <f t="shared" si="55"/>
        <v>#N/A</v>
      </c>
    </row>
    <row r="203" spans="1:14" x14ac:dyDescent="0.3">
      <c r="A203" s="111" t="s">
        <v>147</v>
      </c>
      <c r="B203" s="112" t="s">
        <v>252</v>
      </c>
      <c r="C203" s="99">
        <f t="shared" si="55"/>
        <v>9.5679012345679007E-2</v>
      </c>
      <c r="D203" s="99">
        <f t="shared" si="55"/>
        <v>9.5572117492327927E-2</v>
      </c>
      <c r="E203" s="99" t="e">
        <f t="shared" si="55"/>
        <v>#N/A</v>
      </c>
      <c r="F203" s="99" t="e">
        <f t="shared" si="55"/>
        <v>#N/A</v>
      </c>
      <c r="G203" s="99" t="e">
        <f t="shared" si="55"/>
        <v>#N/A</v>
      </c>
      <c r="H203" s="99" t="e">
        <f t="shared" si="55"/>
        <v>#N/A</v>
      </c>
      <c r="I203" s="99" t="e">
        <f t="shared" si="55"/>
        <v>#N/A</v>
      </c>
      <c r="J203" s="99" t="e">
        <f t="shared" si="55"/>
        <v>#N/A</v>
      </c>
      <c r="K203" s="99" t="e">
        <f t="shared" si="55"/>
        <v>#N/A</v>
      </c>
      <c r="L203" s="99" t="e">
        <f t="shared" si="55"/>
        <v>#N/A</v>
      </c>
      <c r="M203" s="99" t="e">
        <f t="shared" si="55"/>
        <v>#N/A</v>
      </c>
      <c r="N203" s="99" t="e">
        <f t="shared" si="55"/>
        <v>#N/A</v>
      </c>
    </row>
    <row r="204" spans="1:14" x14ac:dyDescent="0.3">
      <c r="A204" s="111" t="s">
        <v>147</v>
      </c>
      <c r="B204" s="112" t="s">
        <v>251</v>
      </c>
      <c r="C204" s="99">
        <f t="shared" si="55"/>
        <v>0.10967741935483871</v>
      </c>
      <c r="D204" s="99">
        <f t="shared" si="55"/>
        <v>0.11291009799744355</v>
      </c>
      <c r="E204" s="99" t="e">
        <f t="shared" si="55"/>
        <v>#N/A</v>
      </c>
      <c r="F204" s="99" t="e">
        <f t="shared" si="55"/>
        <v>#N/A</v>
      </c>
      <c r="G204" s="99" t="e">
        <f t="shared" si="55"/>
        <v>#N/A</v>
      </c>
      <c r="H204" s="99" t="e">
        <f t="shared" si="55"/>
        <v>#N/A</v>
      </c>
      <c r="I204" s="99" t="e">
        <f t="shared" si="55"/>
        <v>#N/A</v>
      </c>
      <c r="J204" s="99" t="e">
        <f t="shared" si="55"/>
        <v>#N/A</v>
      </c>
      <c r="K204" s="99" t="e">
        <f t="shared" si="55"/>
        <v>#N/A</v>
      </c>
      <c r="L204" s="99" t="e">
        <f t="shared" si="55"/>
        <v>#N/A</v>
      </c>
      <c r="M204" s="99" t="e">
        <f t="shared" si="55"/>
        <v>#N/A</v>
      </c>
      <c r="N204" s="99" t="e">
        <f t="shared" si="55"/>
        <v>#N/A</v>
      </c>
    </row>
    <row r="205" spans="1:14" x14ac:dyDescent="0.3">
      <c r="A205" s="111" t="s">
        <v>147</v>
      </c>
      <c r="B205" s="113" t="s">
        <v>243</v>
      </c>
      <c r="C205" s="99">
        <f t="shared" si="55"/>
        <v>9.2622293504410591E-2</v>
      </c>
      <c r="D205" s="99">
        <f t="shared" si="55"/>
        <v>9.4E-2</v>
      </c>
      <c r="E205" s="99" t="e">
        <f t="shared" si="55"/>
        <v>#N/A</v>
      </c>
      <c r="F205" s="99" t="e">
        <f t="shared" si="55"/>
        <v>#N/A</v>
      </c>
      <c r="G205" s="99" t="e">
        <f t="shared" si="55"/>
        <v>#N/A</v>
      </c>
      <c r="H205" s="99" t="e">
        <f t="shared" si="55"/>
        <v>#N/A</v>
      </c>
      <c r="I205" s="99" t="e">
        <f t="shared" si="55"/>
        <v>#N/A</v>
      </c>
      <c r="J205" s="99" t="e">
        <f t="shared" si="55"/>
        <v>#N/A</v>
      </c>
      <c r="K205" s="99" t="e">
        <f t="shared" si="55"/>
        <v>#N/A</v>
      </c>
      <c r="L205" s="99" t="e">
        <f t="shared" si="55"/>
        <v>#N/A</v>
      </c>
      <c r="M205" s="99" t="e">
        <f t="shared" si="55"/>
        <v>#N/A</v>
      </c>
      <c r="N205" s="99" t="e">
        <f t="shared" si="55"/>
        <v>#N/A</v>
      </c>
    </row>
    <row r="206" spans="1:14" x14ac:dyDescent="0.3">
      <c r="E206"/>
      <c r="F206"/>
    </row>
    <row r="207" spans="1:14" x14ac:dyDescent="0.3">
      <c r="E207"/>
      <c r="F207"/>
    </row>
    <row r="208" spans="1:14" x14ac:dyDescent="0.3">
      <c r="E208"/>
      <c r="F208"/>
    </row>
    <row r="209" spans="1:14" x14ac:dyDescent="0.3">
      <c r="E209"/>
      <c r="F209"/>
    </row>
    <row r="210" spans="1:14" x14ac:dyDescent="0.3">
      <c r="E210"/>
      <c r="F210"/>
    </row>
    <row r="211" spans="1:14" x14ac:dyDescent="0.3">
      <c r="E211"/>
      <c r="F211"/>
    </row>
    <row r="212" spans="1:14" x14ac:dyDescent="0.3">
      <c r="E212"/>
      <c r="F212"/>
    </row>
    <row r="215" spans="1:14" x14ac:dyDescent="0.3">
      <c r="A215" s="20" t="s">
        <v>485</v>
      </c>
    </row>
    <row r="217" spans="1:14" x14ac:dyDescent="0.3">
      <c r="A217" s="92" t="s">
        <v>388</v>
      </c>
      <c r="B217" s="86" t="s">
        <v>389</v>
      </c>
      <c r="C217" s="80" t="s">
        <v>390</v>
      </c>
      <c r="D217" s="81" t="s">
        <v>391</v>
      </c>
      <c r="E217" s="81" t="s">
        <v>392</v>
      </c>
      <c r="F217" s="81" t="s">
        <v>393</v>
      </c>
      <c r="G217" s="81" t="s">
        <v>394</v>
      </c>
      <c r="H217" s="81" t="s">
        <v>395</v>
      </c>
      <c r="I217" s="81" t="s">
        <v>396</v>
      </c>
      <c r="J217" s="81" t="s">
        <v>397</v>
      </c>
      <c r="K217" s="81" t="s">
        <v>398</v>
      </c>
      <c r="L217" s="81" t="s">
        <v>399</v>
      </c>
      <c r="M217" s="81" t="s">
        <v>400</v>
      </c>
      <c r="N217" s="81" t="s">
        <v>401</v>
      </c>
    </row>
    <row r="218" spans="1:14" x14ac:dyDescent="0.3">
      <c r="A218" s="92"/>
      <c r="B218" s="86"/>
      <c r="C218" s="80" t="s">
        <v>379</v>
      </c>
      <c r="D218" s="81"/>
      <c r="E218" s="81"/>
      <c r="F218" s="81"/>
      <c r="G218" s="81"/>
      <c r="H218" s="81"/>
      <c r="I218" s="81"/>
      <c r="J218" s="81"/>
      <c r="K218" s="81"/>
      <c r="L218" s="81"/>
      <c r="M218" s="81"/>
      <c r="N218" s="81"/>
    </row>
    <row r="219" spans="1:14" x14ac:dyDescent="0.3">
      <c r="A219" s="93"/>
      <c r="B219" s="87" t="s">
        <v>316</v>
      </c>
      <c r="C219" s="82" t="str">
        <f>$C$3</f>
        <v>{DR-00} Total Diabetes Register</v>
      </c>
      <c r="D219" s="82" t="str">
        <f t="shared" ref="D219:N219" si="56">$C$3</f>
        <v>{DR-00} Total Diabetes Register</v>
      </c>
      <c r="E219" s="82" t="str">
        <f t="shared" si="56"/>
        <v>{DR-00} Total Diabetes Register</v>
      </c>
      <c r="F219" s="82" t="str">
        <f t="shared" si="56"/>
        <v>{DR-00} Total Diabetes Register</v>
      </c>
      <c r="G219" s="82" t="str">
        <f t="shared" si="56"/>
        <v>{DR-00} Total Diabetes Register</v>
      </c>
      <c r="H219" s="82" t="str">
        <f t="shared" si="56"/>
        <v>{DR-00} Total Diabetes Register</v>
      </c>
      <c r="I219" s="82" t="str">
        <f t="shared" si="56"/>
        <v>{DR-00} Total Diabetes Register</v>
      </c>
      <c r="J219" s="82" t="str">
        <f t="shared" si="56"/>
        <v>{DR-00} Total Diabetes Register</v>
      </c>
      <c r="K219" s="82" t="str">
        <f t="shared" si="56"/>
        <v>{DR-00} Total Diabetes Register</v>
      </c>
      <c r="L219" s="82" t="str">
        <f t="shared" si="56"/>
        <v>{DR-00} Total Diabetes Register</v>
      </c>
      <c r="M219" s="82" t="str">
        <f t="shared" si="56"/>
        <v>{DR-00} Total Diabetes Register</v>
      </c>
      <c r="N219" s="82" t="str">
        <f t="shared" si="56"/>
        <v>{DR-00} Total Diabetes Register</v>
      </c>
    </row>
    <row r="220" spans="1:14" x14ac:dyDescent="0.3">
      <c r="A220" s="93"/>
      <c r="B220" s="87" t="s">
        <v>315</v>
      </c>
      <c r="C220" s="82" t="str">
        <f t="shared" ref="C220:N220" si="57">$B$3</f>
        <v>{SEP-00} Newly Diagnosed Diabetes (last 15m)</v>
      </c>
      <c r="D220" s="82" t="str">
        <f t="shared" si="57"/>
        <v>{SEP-00} Newly Diagnosed Diabetes (last 15m)</v>
      </c>
      <c r="E220" s="82" t="str">
        <f t="shared" si="57"/>
        <v>{SEP-00} Newly Diagnosed Diabetes (last 15m)</v>
      </c>
      <c r="F220" s="82" t="str">
        <f t="shared" si="57"/>
        <v>{SEP-00} Newly Diagnosed Diabetes (last 15m)</v>
      </c>
      <c r="G220" s="82" t="str">
        <f t="shared" si="57"/>
        <v>{SEP-00} Newly Diagnosed Diabetes (last 15m)</v>
      </c>
      <c r="H220" s="82" t="str">
        <f t="shared" si="57"/>
        <v>{SEP-00} Newly Diagnosed Diabetes (last 15m)</v>
      </c>
      <c r="I220" s="82" t="str">
        <f t="shared" si="57"/>
        <v>{SEP-00} Newly Diagnosed Diabetes (last 15m)</v>
      </c>
      <c r="J220" s="82" t="str">
        <f t="shared" si="57"/>
        <v>{SEP-00} Newly Diagnosed Diabetes (last 15m)</v>
      </c>
      <c r="K220" s="82" t="str">
        <f t="shared" si="57"/>
        <v>{SEP-00} Newly Diagnosed Diabetes (last 15m)</v>
      </c>
      <c r="L220" s="82" t="str">
        <f t="shared" si="57"/>
        <v>{SEP-00} Newly Diagnosed Diabetes (last 15m)</v>
      </c>
      <c r="M220" s="82" t="str">
        <f t="shared" si="57"/>
        <v>{SEP-00} Newly Diagnosed Diabetes (last 15m)</v>
      </c>
      <c r="N220" s="82" t="str">
        <f t="shared" si="57"/>
        <v>{SEP-00} Newly Diagnosed Diabetes (last 15m)</v>
      </c>
    </row>
    <row r="221" spans="1:14" x14ac:dyDescent="0.3">
      <c r="A221" s="93"/>
      <c r="B221" s="87" t="s">
        <v>115</v>
      </c>
      <c r="C221" s="83" t="s">
        <v>118</v>
      </c>
      <c r="D221" s="83" t="s">
        <v>121</v>
      </c>
      <c r="E221" s="83" t="s">
        <v>122</v>
      </c>
      <c r="F221" s="83" t="s">
        <v>123</v>
      </c>
      <c r="G221" s="83" t="s">
        <v>120</v>
      </c>
      <c r="H221" s="83" t="s">
        <v>124</v>
      </c>
      <c r="I221" s="83" t="s">
        <v>125</v>
      </c>
      <c r="J221" s="83" t="s">
        <v>380</v>
      </c>
      <c r="K221" s="83" t="s">
        <v>381</v>
      </c>
      <c r="L221" s="83" t="s">
        <v>382</v>
      </c>
      <c r="M221" s="83" t="s">
        <v>383</v>
      </c>
      <c r="N221" s="84" t="s">
        <v>275</v>
      </c>
    </row>
    <row r="222" spans="1:14" x14ac:dyDescent="0.3">
      <c r="A222" s="94" t="s">
        <v>116</v>
      </c>
      <c r="B222" s="88" t="s">
        <v>316</v>
      </c>
      <c r="C222" s="85">
        <f>SUMIFS(INDEX(Diabetes_Full[#All],,MATCH(C$219,Diabetes_Full[#Headers],0)),Data!$A$1:$A$519,$A222,Data!$GT$1:$GT$519,C$221)</f>
        <v>15395</v>
      </c>
      <c r="D222" s="85">
        <f>SUMIFS(INDEX(Diabetes_Full[#All],,MATCH(D$219,Diabetes_Full[#Headers],0)),Data!$A$1:$A$519,$A222,Data!$GT$1:$GT$519,D$221)</f>
        <v>15515</v>
      </c>
      <c r="E222" s="85">
        <f>SUMIFS(INDEX(Diabetes_Full[#All],,MATCH(E$219,Diabetes_Full[#Headers],0)),Data!$A$1:$A$519,$A222,Data!$GT$1:$GT$519,E$221)</f>
        <v>0</v>
      </c>
      <c r="F222" s="85">
        <f>SUMIFS(INDEX(Diabetes_Full[#All],,MATCH(F$219,Diabetes_Full[#Headers],0)),Data!$A$1:$A$519,$A222,Data!$GT$1:$GT$519,F$221)</f>
        <v>0</v>
      </c>
      <c r="G222" s="85">
        <f>SUMIFS(INDEX(Diabetes_Full[#All],,MATCH(G$219,Diabetes_Full[#Headers],0)),Data!$A$1:$A$519,$A222,Data!$GT$1:$GT$519,G$221)</f>
        <v>0</v>
      </c>
      <c r="H222" s="85">
        <f>SUMIFS(INDEX(Diabetes_Full[#All],,MATCH(H$219,Diabetes_Full[#Headers],0)),Data!$A$1:$A$519,$A222,Data!$GT$1:$GT$519,H$221)</f>
        <v>0</v>
      </c>
      <c r="I222" s="85">
        <f>SUMIFS(INDEX(Diabetes_Full[#All],,MATCH(I$219,Diabetes_Full[#Headers],0)),Data!$A$1:$A$519,$A222,Data!$GT$1:$GT$519,I$221)</f>
        <v>0</v>
      </c>
      <c r="J222" s="85">
        <f>SUMIFS(INDEX(Diabetes_Full[#All],,MATCH(J$219,Diabetes_Full[#Headers],0)),Data!$A$1:$A$519,$A222,Data!$GT$1:$GT$519,J$221)</f>
        <v>0</v>
      </c>
      <c r="K222" s="85">
        <f>SUMIFS(INDEX(Diabetes_Full[#All],,MATCH(K$219,Diabetes_Full[#Headers],0)),Data!$A$1:$A$519,$A222,Data!$GT$1:$GT$519,K$221)</f>
        <v>0</v>
      </c>
      <c r="L222" s="85">
        <f>SUMIFS(INDEX(Diabetes_Full[#All],,MATCH(L$219,Diabetes_Full[#Headers],0)),Data!$A$1:$A$519,$A222,Data!$GT$1:$GT$519,L$221)</f>
        <v>0</v>
      </c>
      <c r="M222" s="85">
        <f>SUMIFS(INDEX(Diabetes_Full[#All],,MATCH(M$219,Diabetes_Full[#Headers],0)),Data!$A$1:$A$519,$A222,Data!$GT$1:$GT$519,M$221)</f>
        <v>0</v>
      </c>
      <c r="N222" s="85">
        <f>SUMIFS(INDEX(Diabetes_Full[#All],,MATCH(N$219,Diabetes_Full[#Headers],0)),Data!$A$1:$A$519,$A222,Data!$GT$1:$GT$519,N$221)</f>
        <v>0</v>
      </c>
    </row>
    <row r="223" spans="1:14" x14ac:dyDescent="0.3">
      <c r="A223" s="94" t="s">
        <v>116</v>
      </c>
      <c r="B223" s="88" t="s">
        <v>315</v>
      </c>
      <c r="C223" s="85">
        <f>SUMIFS(INDEX(Diabetes_Full[#All],,MATCH(C$220,Diabetes_Full[#Headers],0)),Data!$A$1:$A$519,$A223,Data!$GT$1:$GT$519,C$221)</f>
        <v>1738</v>
      </c>
      <c r="D223" s="85">
        <f>SUMIFS(INDEX(Diabetes_Full[#All],,MATCH(D$220,Diabetes_Full[#Headers],0)),Data!$A$1:$A$519,$A223,Data!$GT$1:$GT$519,D$221)</f>
        <v>1758</v>
      </c>
      <c r="E223" s="85">
        <f>SUMIFS(INDEX(Diabetes_Full[#All],,MATCH(E$220,Diabetes_Full[#Headers],0)),Data!$A$1:$A$519,$A223,Data!$GT$1:$GT$519,E$221)</f>
        <v>0</v>
      </c>
      <c r="F223" s="85">
        <f>SUMIFS(INDEX(Diabetes_Full[#All],,MATCH(F$220,Diabetes_Full[#Headers],0)),Data!$A$1:$A$519,$A223,Data!$GT$1:$GT$519,F$221)</f>
        <v>0</v>
      </c>
      <c r="G223" s="85">
        <f>SUMIFS(INDEX(Diabetes_Full[#All],,MATCH(G$220,Diabetes_Full[#Headers],0)),Data!$A$1:$A$519,$A223,Data!$GT$1:$GT$519,G$221)</f>
        <v>0</v>
      </c>
      <c r="H223" s="85">
        <f>SUMIFS(INDEX(Diabetes_Full[#All],,MATCH(H$220,Diabetes_Full[#Headers],0)),Data!$A$1:$A$519,$A223,Data!$GT$1:$GT$519,H$221)</f>
        <v>0</v>
      </c>
      <c r="I223" s="85">
        <f>SUMIFS(INDEX(Diabetes_Full[#All],,MATCH(I$220,Diabetes_Full[#Headers],0)),Data!$A$1:$A$519,$A223,Data!$GT$1:$GT$519,I$221)</f>
        <v>0</v>
      </c>
      <c r="J223" s="85">
        <f>SUMIFS(INDEX(Diabetes_Full[#All],,MATCH(J$220,Diabetes_Full[#Headers],0)),Data!$A$1:$A$519,$A223,Data!$GT$1:$GT$519,J$221)</f>
        <v>0</v>
      </c>
      <c r="K223" s="85">
        <f>SUMIFS(INDEX(Diabetes_Full[#All],,MATCH(K$220,Diabetes_Full[#Headers],0)),Data!$A$1:$A$519,$A223,Data!$GT$1:$GT$519,K$221)</f>
        <v>0</v>
      </c>
      <c r="L223" s="85">
        <f>SUMIFS(INDEX(Diabetes_Full[#All],,MATCH(L$220,Diabetes_Full[#Headers],0)),Data!$A$1:$A$519,$A223,Data!$GT$1:$GT$519,L$221)</f>
        <v>0</v>
      </c>
      <c r="M223" s="85">
        <f>SUMIFS(INDEX(Diabetes_Full[#All],,MATCH(M$220,Diabetes_Full[#Headers],0)),Data!$A$1:$A$519,$A223,Data!$GT$1:$GT$519,M$221)</f>
        <v>0</v>
      </c>
      <c r="N223" s="85">
        <f>SUMIFS(INDEX(Diabetes_Full[#All],,MATCH(N$220,Diabetes_Full[#Headers],0)),Data!$A$1:$A$519,$A223,Data!$GT$1:$GT$519,N$221)</f>
        <v>0</v>
      </c>
    </row>
    <row r="224" spans="1:14" x14ac:dyDescent="0.3">
      <c r="A224" s="95" t="s">
        <v>116</v>
      </c>
      <c r="B224" s="89" t="s">
        <v>384</v>
      </c>
      <c r="C224" s="96">
        <f>IF(C222,C223/C222,NA())</f>
        <v>0.11289379668723612</v>
      </c>
      <c r="D224" s="96">
        <f t="shared" ref="D224:N224" si="58">IF(D222,D223/D222,NA())</f>
        <v>0.11330970029004189</v>
      </c>
      <c r="E224" s="96" t="e">
        <f t="shared" si="58"/>
        <v>#N/A</v>
      </c>
      <c r="F224" s="96" t="e">
        <f t="shared" si="58"/>
        <v>#N/A</v>
      </c>
      <c r="G224" s="96" t="e">
        <f t="shared" si="58"/>
        <v>#N/A</v>
      </c>
      <c r="H224" s="96" t="e">
        <f t="shared" si="58"/>
        <v>#N/A</v>
      </c>
      <c r="I224" s="96" t="e">
        <f t="shared" si="58"/>
        <v>#N/A</v>
      </c>
      <c r="J224" s="96" t="e">
        <f t="shared" si="58"/>
        <v>#N/A</v>
      </c>
      <c r="K224" s="96" t="e">
        <f t="shared" si="58"/>
        <v>#N/A</v>
      </c>
      <c r="L224" s="96" t="e">
        <f t="shared" si="58"/>
        <v>#N/A</v>
      </c>
      <c r="M224" s="96" t="e">
        <f t="shared" si="58"/>
        <v>#N/A</v>
      </c>
      <c r="N224" s="96" t="e">
        <f t="shared" si="58"/>
        <v>#N/A</v>
      </c>
    </row>
    <row r="225" spans="1:14" x14ac:dyDescent="0.3">
      <c r="A225" s="94" t="s">
        <v>138</v>
      </c>
      <c r="B225" s="88" t="s">
        <v>316</v>
      </c>
      <c r="C225" s="85">
        <f>SUMIFS(INDEX(Diabetes_Full[#All],,MATCH(C$219,Diabetes_Full[#Headers],0)),Data!$A$1:$A$519,$A225,Data!$GT$1:$GT$519,C$221)</f>
        <v>16307</v>
      </c>
      <c r="D225" s="85">
        <f>SUMIFS(INDEX(Diabetes_Full[#All],,MATCH(D$219,Diabetes_Full[#Headers],0)),Data!$A$1:$A$519,$A225,Data!$GT$1:$GT$519,D$221)</f>
        <v>16375</v>
      </c>
      <c r="E225" s="85">
        <f>SUMIFS(INDEX(Diabetes_Full[#All],,MATCH(E$219,Diabetes_Full[#Headers],0)),Data!$A$1:$A$519,$A225,Data!$GT$1:$GT$519,E$221)</f>
        <v>0</v>
      </c>
      <c r="F225" s="85">
        <f>SUMIFS(INDEX(Diabetes_Full[#All],,MATCH(F$219,Diabetes_Full[#Headers],0)),Data!$A$1:$A$519,$A225,Data!$GT$1:$GT$519,F$221)</f>
        <v>0</v>
      </c>
      <c r="G225" s="85">
        <f>SUMIFS(INDEX(Diabetes_Full[#All],,MATCH(G$219,Diabetes_Full[#Headers],0)),Data!$A$1:$A$519,$A225,Data!$GT$1:$GT$519,G$221)</f>
        <v>0</v>
      </c>
      <c r="H225" s="85">
        <f>SUMIFS(INDEX(Diabetes_Full[#All],,MATCH(H$219,Diabetes_Full[#Headers],0)),Data!$A$1:$A$519,$A225,Data!$GT$1:$GT$519,H$221)</f>
        <v>0</v>
      </c>
      <c r="I225" s="85">
        <f>SUMIFS(INDEX(Diabetes_Full[#All],,MATCH(I$219,Diabetes_Full[#Headers],0)),Data!$A$1:$A$519,$A225,Data!$GT$1:$GT$519,I$221)</f>
        <v>0</v>
      </c>
      <c r="J225" s="85">
        <f>SUMIFS(INDEX(Diabetes_Full[#All],,MATCH(J$219,Diabetes_Full[#Headers],0)),Data!$A$1:$A$519,$A225,Data!$GT$1:$GT$519,J$221)</f>
        <v>0</v>
      </c>
      <c r="K225" s="85">
        <f>SUMIFS(INDEX(Diabetes_Full[#All],,MATCH(K$219,Diabetes_Full[#Headers],0)),Data!$A$1:$A$519,$A225,Data!$GT$1:$GT$519,K$221)</f>
        <v>0</v>
      </c>
      <c r="L225" s="85">
        <f>SUMIFS(INDEX(Diabetes_Full[#All],,MATCH(L$219,Diabetes_Full[#Headers],0)),Data!$A$1:$A$519,$A225,Data!$GT$1:$GT$519,L$221)</f>
        <v>0</v>
      </c>
      <c r="M225" s="85">
        <f>SUMIFS(INDEX(Diabetes_Full[#All],,MATCH(M$219,Diabetes_Full[#Headers],0)),Data!$A$1:$A$519,$A225,Data!$GT$1:$GT$519,M$221)</f>
        <v>0</v>
      </c>
      <c r="N225" s="85">
        <f>SUMIFS(INDEX(Diabetes_Full[#All],,MATCH(N$219,Diabetes_Full[#Headers],0)),Data!$A$1:$A$519,$A225,Data!$GT$1:$GT$519,N$221)</f>
        <v>0</v>
      </c>
    </row>
    <row r="226" spans="1:14" x14ac:dyDescent="0.3">
      <c r="A226" s="94" t="s">
        <v>138</v>
      </c>
      <c r="B226" s="88" t="s">
        <v>315</v>
      </c>
      <c r="C226" s="85">
        <f>SUMIFS(INDEX(Diabetes_Full[#All],,MATCH(C$220,Diabetes_Full[#Headers],0)),Data!$A$1:$A$519,$A226,Data!$GT$1:$GT$519,C$221)</f>
        <v>1319</v>
      </c>
      <c r="D226" s="85">
        <f>SUMIFS(INDEX(Diabetes_Full[#All],,MATCH(D$220,Diabetes_Full[#Headers],0)),Data!$A$1:$A$519,$A226,Data!$GT$1:$GT$519,D$221)</f>
        <v>1312</v>
      </c>
      <c r="E226" s="85">
        <f>SUMIFS(INDEX(Diabetes_Full[#All],,MATCH(E$220,Diabetes_Full[#Headers],0)),Data!$A$1:$A$519,$A226,Data!$GT$1:$GT$519,E$221)</f>
        <v>0</v>
      </c>
      <c r="F226" s="85">
        <f>SUMIFS(INDEX(Diabetes_Full[#All],,MATCH(F$220,Diabetes_Full[#Headers],0)),Data!$A$1:$A$519,$A226,Data!$GT$1:$GT$519,F$221)</f>
        <v>0</v>
      </c>
      <c r="G226" s="85">
        <f>SUMIFS(INDEX(Diabetes_Full[#All],,MATCH(G$220,Diabetes_Full[#Headers],0)),Data!$A$1:$A$519,$A226,Data!$GT$1:$GT$519,G$221)</f>
        <v>0</v>
      </c>
      <c r="H226" s="85">
        <f>SUMIFS(INDEX(Diabetes_Full[#All],,MATCH(H$220,Diabetes_Full[#Headers],0)),Data!$A$1:$A$519,$A226,Data!$GT$1:$GT$519,H$221)</f>
        <v>0</v>
      </c>
      <c r="I226" s="85">
        <f>SUMIFS(INDEX(Diabetes_Full[#All],,MATCH(I$220,Diabetes_Full[#Headers],0)),Data!$A$1:$A$519,$A226,Data!$GT$1:$GT$519,I$221)</f>
        <v>0</v>
      </c>
      <c r="J226" s="85">
        <f>SUMIFS(INDEX(Diabetes_Full[#All],,MATCH(J$220,Diabetes_Full[#Headers],0)),Data!$A$1:$A$519,$A226,Data!$GT$1:$GT$519,J$221)</f>
        <v>0</v>
      </c>
      <c r="K226" s="85">
        <f>SUMIFS(INDEX(Diabetes_Full[#All],,MATCH(K$220,Diabetes_Full[#Headers],0)),Data!$A$1:$A$519,$A226,Data!$GT$1:$GT$519,K$221)</f>
        <v>0</v>
      </c>
      <c r="L226" s="85">
        <f>SUMIFS(INDEX(Diabetes_Full[#All],,MATCH(L$220,Diabetes_Full[#Headers],0)),Data!$A$1:$A$519,$A226,Data!$GT$1:$GT$519,L$221)</f>
        <v>0</v>
      </c>
      <c r="M226" s="85">
        <f>SUMIFS(INDEX(Diabetes_Full[#All],,MATCH(M$220,Diabetes_Full[#Headers],0)),Data!$A$1:$A$519,$A226,Data!$GT$1:$GT$519,M$221)</f>
        <v>0</v>
      </c>
      <c r="N226" s="85">
        <f>SUMIFS(INDEX(Diabetes_Full[#All],,MATCH(N$220,Diabetes_Full[#Headers],0)),Data!$A$1:$A$519,$A226,Data!$GT$1:$GT$519,N$221)</f>
        <v>0</v>
      </c>
    </row>
    <row r="227" spans="1:14" x14ac:dyDescent="0.3">
      <c r="A227" s="95" t="s">
        <v>138</v>
      </c>
      <c r="B227" s="89" t="s">
        <v>384</v>
      </c>
      <c r="C227" s="96">
        <f t="shared" ref="C227" si="59">IF(C225,C226/C225,NA())</f>
        <v>8.0885509290488752E-2</v>
      </c>
      <c r="D227" s="96">
        <f t="shared" ref="D227" si="60">IF(D225,D226/D225,NA())</f>
        <v>8.0122137404580157E-2</v>
      </c>
      <c r="E227" s="96" t="e">
        <f t="shared" ref="E227" si="61">IF(E225,E226/E225,NA())</f>
        <v>#N/A</v>
      </c>
      <c r="F227" s="96" t="e">
        <f t="shared" ref="F227" si="62">IF(F225,F226/F225,NA())</f>
        <v>#N/A</v>
      </c>
      <c r="G227" s="96" t="e">
        <f t="shared" ref="G227" si="63">IF(G225,G226/G225,NA())</f>
        <v>#N/A</v>
      </c>
      <c r="H227" s="96" t="e">
        <f t="shared" ref="H227" si="64">IF(H225,H226/H225,NA())</f>
        <v>#N/A</v>
      </c>
      <c r="I227" s="96" t="e">
        <f t="shared" ref="I227" si="65">IF(I225,I226/I225,NA())</f>
        <v>#N/A</v>
      </c>
      <c r="J227" s="96" t="e">
        <f t="shared" ref="J227" si="66">IF(J225,J226/J225,NA())</f>
        <v>#N/A</v>
      </c>
      <c r="K227" s="96" t="e">
        <f t="shared" ref="K227" si="67">IF(K225,K226/K225,NA())</f>
        <v>#N/A</v>
      </c>
      <c r="L227" s="96" t="e">
        <f t="shared" ref="L227" si="68">IF(L225,L226/L225,NA())</f>
        <v>#N/A</v>
      </c>
      <c r="M227" s="96" t="e">
        <f t="shared" ref="M227" si="69">IF(M225,M226/M225,NA())</f>
        <v>#N/A</v>
      </c>
      <c r="N227" s="96" t="e">
        <f t="shared" ref="N227" si="70">IF(N225,N226/N225,NA())</f>
        <v>#N/A</v>
      </c>
    </row>
    <row r="228" spans="1:14" x14ac:dyDescent="0.3">
      <c r="A228" s="94" t="s">
        <v>232</v>
      </c>
      <c r="B228" s="88" t="s">
        <v>316</v>
      </c>
      <c r="C228" s="85">
        <f>SUMIFS(INDEX(Diabetes_Full[#All],,MATCH(C$219,Diabetes_Full[#Headers],0)),Data!$A$1:$A$519,$A228,Data!$GT$1:$GT$519,C$221)</f>
        <v>17658</v>
      </c>
      <c r="D228" s="85">
        <f>SUMIFS(INDEX(Diabetes_Full[#All],,MATCH(D$219,Diabetes_Full[#Headers],0)),Data!$A$1:$A$519,$A228,Data!$GT$1:$GT$519,D$221)</f>
        <v>17710</v>
      </c>
      <c r="E228" s="85">
        <f>SUMIFS(INDEX(Diabetes_Full[#All],,MATCH(E$219,Diabetes_Full[#Headers],0)),Data!$A$1:$A$519,$A228,Data!$GT$1:$GT$519,E$221)</f>
        <v>0</v>
      </c>
      <c r="F228" s="85">
        <f>SUMIFS(INDEX(Diabetes_Full[#All],,MATCH(F$219,Diabetes_Full[#Headers],0)),Data!$A$1:$A$519,$A228,Data!$GT$1:$GT$519,F$221)</f>
        <v>0</v>
      </c>
      <c r="G228" s="85">
        <f>SUMIFS(INDEX(Diabetes_Full[#All],,MATCH(G$219,Diabetes_Full[#Headers],0)),Data!$A$1:$A$519,$A228,Data!$GT$1:$GT$519,G$221)</f>
        <v>0</v>
      </c>
      <c r="H228" s="85">
        <f>SUMIFS(INDEX(Diabetes_Full[#All],,MATCH(H$219,Diabetes_Full[#Headers],0)),Data!$A$1:$A$519,$A228,Data!$GT$1:$GT$519,H$221)</f>
        <v>0</v>
      </c>
      <c r="I228" s="85">
        <f>SUMIFS(INDEX(Diabetes_Full[#All],,MATCH(I$219,Diabetes_Full[#Headers],0)),Data!$A$1:$A$519,$A228,Data!$GT$1:$GT$519,I$221)</f>
        <v>0</v>
      </c>
      <c r="J228" s="85">
        <f>SUMIFS(INDEX(Diabetes_Full[#All],,MATCH(J$219,Diabetes_Full[#Headers],0)),Data!$A$1:$A$519,$A228,Data!$GT$1:$GT$519,J$221)</f>
        <v>0</v>
      </c>
      <c r="K228" s="85">
        <f>SUMIFS(INDEX(Diabetes_Full[#All],,MATCH(K$219,Diabetes_Full[#Headers],0)),Data!$A$1:$A$519,$A228,Data!$GT$1:$GT$519,K$221)</f>
        <v>0</v>
      </c>
      <c r="L228" s="85">
        <f>SUMIFS(INDEX(Diabetes_Full[#All],,MATCH(L$219,Diabetes_Full[#Headers],0)),Data!$A$1:$A$519,$A228,Data!$GT$1:$GT$519,L$221)</f>
        <v>0</v>
      </c>
      <c r="M228" s="85">
        <f>SUMIFS(INDEX(Diabetes_Full[#All],,MATCH(M$219,Diabetes_Full[#Headers],0)),Data!$A$1:$A$519,$A228,Data!$GT$1:$GT$519,M$221)</f>
        <v>0</v>
      </c>
      <c r="N228" s="85">
        <f>SUMIFS(INDEX(Diabetes_Full[#All],,MATCH(N$219,Diabetes_Full[#Headers],0)),Data!$A$1:$A$519,$A228,Data!$GT$1:$GT$519,N$221)</f>
        <v>0</v>
      </c>
    </row>
    <row r="229" spans="1:14" x14ac:dyDescent="0.3">
      <c r="A229" s="94" t="s">
        <v>232</v>
      </c>
      <c r="B229" s="88" t="s">
        <v>315</v>
      </c>
      <c r="C229" s="85">
        <f>SUMIFS(INDEX(Diabetes_Full[#All],,MATCH(C$220,Diabetes_Full[#Headers],0)),Data!$A$1:$A$519,$A229,Data!$GT$1:$GT$519,C$221)</f>
        <v>1589</v>
      </c>
      <c r="D229" s="85">
        <f>SUMIFS(INDEX(Diabetes_Full[#All],,MATCH(D$220,Diabetes_Full[#Headers],0)),Data!$A$1:$A$519,$A229,Data!$GT$1:$GT$519,D$221)</f>
        <v>1589</v>
      </c>
      <c r="E229" s="85">
        <f>SUMIFS(INDEX(Diabetes_Full[#All],,MATCH(E$220,Diabetes_Full[#Headers],0)),Data!$A$1:$A$519,$A229,Data!$GT$1:$GT$519,E$221)</f>
        <v>0</v>
      </c>
      <c r="F229" s="85">
        <f>SUMIFS(INDEX(Diabetes_Full[#All],,MATCH(F$220,Diabetes_Full[#Headers],0)),Data!$A$1:$A$519,$A229,Data!$GT$1:$GT$519,F$221)</f>
        <v>0</v>
      </c>
      <c r="G229" s="85">
        <f>SUMIFS(INDEX(Diabetes_Full[#All],,MATCH(G$220,Diabetes_Full[#Headers],0)),Data!$A$1:$A$519,$A229,Data!$GT$1:$GT$519,G$221)</f>
        <v>0</v>
      </c>
      <c r="H229" s="85">
        <f>SUMIFS(INDEX(Diabetes_Full[#All],,MATCH(H$220,Diabetes_Full[#Headers],0)),Data!$A$1:$A$519,$A229,Data!$GT$1:$GT$519,H$221)</f>
        <v>0</v>
      </c>
      <c r="I229" s="85">
        <f>SUMIFS(INDEX(Diabetes_Full[#All],,MATCH(I$220,Diabetes_Full[#Headers],0)),Data!$A$1:$A$519,$A229,Data!$GT$1:$GT$519,I$221)</f>
        <v>0</v>
      </c>
      <c r="J229" s="85">
        <f>SUMIFS(INDEX(Diabetes_Full[#All],,MATCH(J$220,Diabetes_Full[#Headers],0)),Data!$A$1:$A$519,$A229,Data!$GT$1:$GT$519,J$221)</f>
        <v>0</v>
      </c>
      <c r="K229" s="85">
        <f>SUMIFS(INDEX(Diabetes_Full[#All],,MATCH(K$220,Diabetes_Full[#Headers],0)),Data!$A$1:$A$519,$A229,Data!$GT$1:$GT$519,K$221)</f>
        <v>0</v>
      </c>
      <c r="L229" s="85">
        <f>SUMIFS(INDEX(Diabetes_Full[#All],,MATCH(L$220,Diabetes_Full[#Headers],0)),Data!$A$1:$A$519,$A229,Data!$GT$1:$GT$519,L$221)</f>
        <v>0</v>
      </c>
      <c r="M229" s="85">
        <f>SUMIFS(INDEX(Diabetes_Full[#All],,MATCH(M$220,Diabetes_Full[#Headers],0)),Data!$A$1:$A$519,$A229,Data!$GT$1:$GT$519,M$221)</f>
        <v>0</v>
      </c>
      <c r="N229" s="85">
        <f>SUMIFS(INDEX(Diabetes_Full[#All],,MATCH(N$220,Diabetes_Full[#Headers],0)),Data!$A$1:$A$519,$A229,Data!$GT$1:$GT$519,N$221)</f>
        <v>0</v>
      </c>
    </row>
    <row r="230" spans="1:14" x14ac:dyDescent="0.3">
      <c r="A230" s="95" t="s">
        <v>232</v>
      </c>
      <c r="B230" s="89" t="s">
        <v>384</v>
      </c>
      <c r="C230" s="96">
        <f t="shared" ref="C230" si="71">IF(C228,C229/C228,NA())</f>
        <v>8.9987541057877443E-2</v>
      </c>
      <c r="D230" s="96">
        <f t="shared" ref="D230" si="72">IF(D228,D229/D228,NA())</f>
        <v>8.9723320158102762E-2</v>
      </c>
      <c r="E230" s="96" t="e">
        <f t="shared" ref="E230" si="73">IF(E228,E229/E228,NA())</f>
        <v>#N/A</v>
      </c>
      <c r="F230" s="96" t="e">
        <f t="shared" ref="F230" si="74">IF(F228,F229/F228,NA())</f>
        <v>#N/A</v>
      </c>
      <c r="G230" s="96" t="e">
        <f t="shared" ref="G230" si="75">IF(G228,G229/G228,NA())</f>
        <v>#N/A</v>
      </c>
      <c r="H230" s="96" t="e">
        <f t="shared" ref="H230" si="76">IF(H228,H229/H228,NA())</f>
        <v>#N/A</v>
      </c>
      <c r="I230" s="96" t="e">
        <f t="shared" ref="I230" si="77">IF(I228,I229/I228,NA())</f>
        <v>#N/A</v>
      </c>
      <c r="J230" s="96" t="e">
        <f t="shared" ref="J230" si="78">IF(J228,J229/J228,NA())</f>
        <v>#N/A</v>
      </c>
      <c r="K230" s="96" t="e">
        <f t="shared" ref="K230" si="79">IF(K228,K229/K228,NA())</f>
        <v>#N/A</v>
      </c>
      <c r="L230" s="96" t="e">
        <f t="shared" ref="L230" si="80">IF(L228,L229/L228,NA())</f>
        <v>#N/A</v>
      </c>
      <c r="M230" s="96" t="e">
        <f t="shared" ref="M230" si="81">IF(M228,M229/M228,NA())</f>
        <v>#N/A</v>
      </c>
      <c r="N230" s="96" t="e">
        <f t="shared" ref="N230" si="82">IF(N228,N229/N228,NA())</f>
        <v>#N/A</v>
      </c>
    </row>
    <row r="231" spans="1:14" x14ac:dyDescent="0.3">
      <c r="A231" s="94" t="s">
        <v>133</v>
      </c>
      <c r="B231" s="88" t="s">
        <v>316</v>
      </c>
      <c r="C231" s="85">
        <f>SUMIFS(INDEX(Diabetes_Full[#All],,MATCH(C$219,Diabetes_Full[#Headers],0)),Data!$A$1:$A$519,$A231,Data!$GT$1:$GT$519,C$221)</f>
        <v>32139</v>
      </c>
      <c r="D231" s="85">
        <f>SUMIFS(INDEX(Diabetes_Full[#All],,MATCH(D$219,Diabetes_Full[#Headers],0)),Data!$A$1:$A$519,$A231,Data!$GT$1:$GT$519,D$221)</f>
        <v>31804</v>
      </c>
      <c r="E231" s="85">
        <f>SUMIFS(INDEX(Diabetes_Full[#All],,MATCH(E$219,Diabetes_Full[#Headers],0)),Data!$A$1:$A$519,$A231,Data!$GT$1:$GT$519,E$221)</f>
        <v>0</v>
      </c>
      <c r="F231" s="85">
        <f>SUMIFS(INDEX(Diabetes_Full[#All],,MATCH(F$219,Diabetes_Full[#Headers],0)),Data!$A$1:$A$519,$A231,Data!$GT$1:$GT$519,F$221)</f>
        <v>0</v>
      </c>
      <c r="G231" s="85">
        <f>SUMIFS(INDEX(Diabetes_Full[#All],,MATCH(G$219,Diabetes_Full[#Headers],0)),Data!$A$1:$A$519,$A231,Data!$GT$1:$GT$519,G$221)</f>
        <v>0</v>
      </c>
      <c r="H231" s="85">
        <f>SUMIFS(INDEX(Diabetes_Full[#All],,MATCH(H$219,Diabetes_Full[#Headers],0)),Data!$A$1:$A$519,$A231,Data!$GT$1:$GT$519,H$221)</f>
        <v>0</v>
      </c>
      <c r="I231" s="85">
        <f>SUMIFS(INDEX(Diabetes_Full[#All],,MATCH(I$219,Diabetes_Full[#Headers],0)),Data!$A$1:$A$519,$A231,Data!$GT$1:$GT$519,I$221)</f>
        <v>0</v>
      </c>
      <c r="J231" s="85">
        <f>SUMIFS(INDEX(Diabetes_Full[#All],,MATCH(J$219,Diabetes_Full[#Headers],0)),Data!$A$1:$A$519,$A231,Data!$GT$1:$GT$519,J$221)</f>
        <v>0</v>
      </c>
      <c r="K231" s="85">
        <f>SUMIFS(INDEX(Diabetes_Full[#All],,MATCH(K$219,Diabetes_Full[#Headers],0)),Data!$A$1:$A$519,$A231,Data!$GT$1:$GT$519,K$221)</f>
        <v>0</v>
      </c>
      <c r="L231" s="85">
        <f>SUMIFS(INDEX(Diabetes_Full[#All],,MATCH(L$219,Diabetes_Full[#Headers],0)),Data!$A$1:$A$519,$A231,Data!$GT$1:$GT$519,L$221)</f>
        <v>0</v>
      </c>
      <c r="M231" s="85">
        <f>SUMIFS(INDEX(Diabetes_Full[#All],,MATCH(M$219,Diabetes_Full[#Headers],0)),Data!$A$1:$A$519,$A231,Data!$GT$1:$GT$519,M$221)</f>
        <v>0</v>
      </c>
      <c r="N231" s="85">
        <f>SUMIFS(INDEX(Diabetes_Full[#All],,MATCH(N$219,Diabetes_Full[#Headers],0)),Data!$A$1:$A$519,$A231,Data!$GT$1:$GT$519,N$221)</f>
        <v>0</v>
      </c>
    </row>
    <row r="232" spans="1:14" x14ac:dyDescent="0.3">
      <c r="A232" s="94" t="s">
        <v>133</v>
      </c>
      <c r="B232" s="88" t="s">
        <v>315</v>
      </c>
      <c r="C232" s="85">
        <f>SUMIFS(INDEX(Diabetes_Full[#All],,MATCH(C$220,Diabetes_Full[#Headers],0)),Data!$A$1:$A$519,$A232,Data!$GT$1:$GT$519,C$221)</f>
        <v>3765</v>
      </c>
      <c r="D232" s="85">
        <f>SUMIFS(INDEX(Diabetes_Full[#All],,MATCH(D$220,Diabetes_Full[#Headers],0)),Data!$A$1:$A$519,$A232,Data!$GT$1:$GT$519,D$221)</f>
        <v>3713</v>
      </c>
      <c r="E232" s="85">
        <f>SUMIFS(INDEX(Diabetes_Full[#All],,MATCH(E$220,Diabetes_Full[#Headers],0)),Data!$A$1:$A$519,$A232,Data!$GT$1:$GT$519,E$221)</f>
        <v>0</v>
      </c>
      <c r="F232" s="85">
        <f>SUMIFS(INDEX(Diabetes_Full[#All],,MATCH(F$220,Diabetes_Full[#Headers],0)),Data!$A$1:$A$519,$A232,Data!$GT$1:$GT$519,F$221)</f>
        <v>0</v>
      </c>
      <c r="G232" s="85">
        <f>SUMIFS(INDEX(Diabetes_Full[#All],,MATCH(G$220,Diabetes_Full[#Headers],0)),Data!$A$1:$A$519,$A232,Data!$GT$1:$GT$519,G$221)</f>
        <v>0</v>
      </c>
      <c r="H232" s="85">
        <f>SUMIFS(INDEX(Diabetes_Full[#All],,MATCH(H$220,Diabetes_Full[#Headers],0)),Data!$A$1:$A$519,$A232,Data!$GT$1:$GT$519,H$221)</f>
        <v>0</v>
      </c>
      <c r="I232" s="85">
        <f>SUMIFS(INDEX(Diabetes_Full[#All],,MATCH(I$220,Diabetes_Full[#Headers],0)),Data!$A$1:$A$519,$A232,Data!$GT$1:$GT$519,I$221)</f>
        <v>0</v>
      </c>
      <c r="J232" s="85">
        <f>SUMIFS(INDEX(Diabetes_Full[#All],,MATCH(J$220,Diabetes_Full[#Headers],0)),Data!$A$1:$A$519,$A232,Data!$GT$1:$GT$519,J$221)</f>
        <v>0</v>
      </c>
      <c r="K232" s="85">
        <f>SUMIFS(INDEX(Diabetes_Full[#All],,MATCH(K$220,Diabetes_Full[#Headers],0)),Data!$A$1:$A$519,$A232,Data!$GT$1:$GT$519,K$221)</f>
        <v>0</v>
      </c>
      <c r="L232" s="85">
        <f>SUMIFS(INDEX(Diabetes_Full[#All],,MATCH(L$220,Diabetes_Full[#Headers],0)),Data!$A$1:$A$519,$A232,Data!$GT$1:$GT$519,L$221)</f>
        <v>0</v>
      </c>
      <c r="M232" s="85">
        <f>SUMIFS(INDEX(Diabetes_Full[#All],,MATCH(M$220,Diabetes_Full[#Headers],0)),Data!$A$1:$A$519,$A232,Data!$GT$1:$GT$519,M$221)</f>
        <v>0</v>
      </c>
      <c r="N232" s="85">
        <f>SUMIFS(INDEX(Diabetes_Full[#All],,MATCH(N$220,Diabetes_Full[#Headers],0)),Data!$A$1:$A$519,$A232,Data!$GT$1:$GT$519,N$221)</f>
        <v>0</v>
      </c>
    </row>
    <row r="233" spans="1:14" x14ac:dyDescent="0.3">
      <c r="A233" s="95" t="s">
        <v>133</v>
      </c>
      <c r="B233" s="89" t="s">
        <v>384</v>
      </c>
      <c r="C233" s="96">
        <f t="shared" ref="C233" si="83">IF(C231,C232/C231,NA())</f>
        <v>0.11714739102025576</v>
      </c>
      <c r="D233" s="96">
        <f t="shared" ref="D233" si="84">IF(D231,D232/D231,NA())</f>
        <v>0.11674632121745693</v>
      </c>
      <c r="E233" s="96" t="e">
        <f t="shared" ref="E233" si="85">IF(E231,E232/E231,NA())</f>
        <v>#N/A</v>
      </c>
      <c r="F233" s="96" t="e">
        <f t="shared" ref="F233" si="86">IF(F231,F232/F231,NA())</f>
        <v>#N/A</v>
      </c>
      <c r="G233" s="96" t="e">
        <f t="shared" ref="G233" si="87">IF(G231,G232/G231,NA())</f>
        <v>#N/A</v>
      </c>
      <c r="H233" s="96" t="e">
        <f t="shared" ref="H233" si="88">IF(H231,H232/H231,NA())</f>
        <v>#N/A</v>
      </c>
      <c r="I233" s="96" t="e">
        <f t="shared" ref="I233" si="89">IF(I231,I232/I231,NA())</f>
        <v>#N/A</v>
      </c>
      <c r="J233" s="96" t="e">
        <f t="shared" ref="J233" si="90">IF(J231,J232/J231,NA())</f>
        <v>#N/A</v>
      </c>
      <c r="K233" s="96" t="e">
        <f t="shared" ref="K233" si="91">IF(K231,K232/K231,NA())</f>
        <v>#N/A</v>
      </c>
      <c r="L233" s="96" t="e">
        <f t="shared" ref="L233" si="92">IF(L231,L232/L231,NA())</f>
        <v>#N/A</v>
      </c>
      <c r="M233" s="96" t="e">
        <f t="shared" ref="M233" si="93">IF(M231,M232/M231,NA())</f>
        <v>#N/A</v>
      </c>
      <c r="N233" s="96" t="e">
        <f t="shared" ref="N233" si="94">IF(N231,N232/N231,NA())</f>
        <v>#N/A</v>
      </c>
    </row>
    <row r="234" spans="1:14" x14ac:dyDescent="0.3">
      <c r="A234" s="94" t="s">
        <v>126</v>
      </c>
      <c r="B234" s="88" t="s">
        <v>316</v>
      </c>
      <c r="C234" s="85">
        <f>SUMIFS(INDEX(Diabetes_Full[#All],,MATCH(C$219,Diabetes_Full[#Headers],0)),Data!$A$1:$A$519,$A234,Data!$GT$1:$GT$519,C$221)</f>
        <v>22130</v>
      </c>
      <c r="D234" s="85">
        <f>SUMIFS(INDEX(Diabetes_Full[#All],,MATCH(D$219,Diabetes_Full[#Headers],0)),Data!$A$1:$A$519,$A234,Data!$GT$1:$GT$519,D$221)</f>
        <v>22256</v>
      </c>
      <c r="E234" s="85">
        <f>SUMIFS(INDEX(Diabetes_Full[#All],,MATCH(E$219,Diabetes_Full[#Headers],0)),Data!$A$1:$A$519,$A234,Data!$GT$1:$GT$519,E$221)</f>
        <v>0</v>
      </c>
      <c r="F234" s="85">
        <f>SUMIFS(INDEX(Diabetes_Full[#All],,MATCH(F$219,Diabetes_Full[#Headers],0)),Data!$A$1:$A$519,$A234,Data!$GT$1:$GT$519,F$221)</f>
        <v>0</v>
      </c>
      <c r="G234" s="85">
        <f>SUMIFS(INDEX(Diabetes_Full[#All],,MATCH(G$219,Diabetes_Full[#Headers],0)),Data!$A$1:$A$519,$A234,Data!$GT$1:$GT$519,G$221)</f>
        <v>0</v>
      </c>
      <c r="H234" s="85">
        <f>SUMIFS(INDEX(Diabetes_Full[#All],,MATCH(H$219,Diabetes_Full[#Headers],0)),Data!$A$1:$A$519,$A234,Data!$GT$1:$GT$519,H$221)</f>
        <v>0</v>
      </c>
      <c r="I234" s="85">
        <f>SUMIFS(INDEX(Diabetes_Full[#All],,MATCH(I$219,Diabetes_Full[#Headers],0)),Data!$A$1:$A$519,$A234,Data!$GT$1:$GT$519,I$221)</f>
        <v>0</v>
      </c>
      <c r="J234" s="85">
        <f>SUMIFS(INDEX(Diabetes_Full[#All],,MATCH(J$219,Diabetes_Full[#Headers],0)),Data!$A$1:$A$519,$A234,Data!$GT$1:$GT$519,J$221)</f>
        <v>0</v>
      </c>
      <c r="K234" s="85">
        <f>SUMIFS(INDEX(Diabetes_Full[#All],,MATCH(K$219,Diabetes_Full[#Headers],0)),Data!$A$1:$A$519,$A234,Data!$GT$1:$GT$519,K$221)</f>
        <v>0</v>
      </c>
      <c r="L234" s="85">
        <f>SUMIFS(INDEX(Diabetes_Full[#All],,MATCH(L$219,Diabetes_Full[#Headers],0)),Data!$A$1:$A$519,$A234,Data!$GT$1:$GT$519,L$221)</f>
        <v>0</v>
      </c>
      <c r="M234" s="85">
        <f>SUMIFS(INDEX(Diabetes_Full[#All],,MATCH(M$219,Diabetes_Full[#Headers],0)),Data!$A$1:$A$519,$A234,Data!$GT$1:$GT$519,M$221)</f>
        <v>0</v>
      </c>
      <c r="N234" s="85">
        <f>SUMIFS(INDEX(Diabetes_Full[#All],,MATCH(N$219,Diabetes_Full[#Headers],0)),Data!$A$1:$A$519,$A234,Data!$GT$1:$GT$519,N$221)</f>
        <v>0</v>
      </c>
    </row>
    <row r="235" spans="1:14" x14ac:dyDescent="0.3">
      <c r="A235" s="94" t="s">
        <v>126</v>
      </c>
      <c r="B235" s="88" t="s">
        <v>315</v>
      </c>
      <c r="C235" s="85">
        <f>SUMIFS(INDEX(Diabetes_Full[#All],,MATCH(C$220,Diabetes_Full[#Headers],0)),Data!$A$1:$A$519,$A235,Data!$GT$1:$GT$519,C$221)</f>
        <v>2082</v>
      </c>
      <c r="D235" s="85">
        <f>SUMIFS(INDEX(Diabetes_Full[#All],,MATCH(D$220,Diabetes_Full[#Headers],0)),Data!$A$1:$A$519,$A235,Data!$GT$1:$GT$519,D$221)</f>
        <v>2103</v>
      </c>
      <c r="E235" s="85">
        <f>SUMIFS(INDEX(Diabetes_Full[#All],,MATCH(E$220,Diabetes_Full[#Headers],0)),Data!$A$1:$A$519,$A235,Data!$GT$1:$GT$519,E$221)</f>
        <v>0</v>
      </c>
      <c r="F235" s="85">
        <f>SUMIFS(INDEX(Diabetes_Full[#All],,MATCH(F$220,Diabetes_Full[#Headers],0)),Data!$A$1:$A$519,$A235,Data!$GT$1:$GT$519,F$221)</f>
        <v>0</v>
      </c>
      <c r="G235" s="85">
        <f>SUMIFS(INDEX(Diabetes_Full[#All],,MATCH(G$220,Diabetes_Full[#Headers],0)),Data!$A$1:$A$519,$A235,Data!$GT$1:$GT$519,G$221)</f>
        <v>0</v>
      </c>
      <c r="H235" s="85">
        <f>SUMIFS(INDEX(Diabetes_Full[#All],,MATCH(H$220,Diabetes_Full[#Headers],0)),Data!$A$1:$A$519,$A235,Data!$GT$1:$GT$519,H$221)</f>
        <v>0</v>
      </c>
      <c r="I235" s="85">
        <f>SUMIFS(INDEX(Diabetes_Full[#All],,MATCH(I$220,Diabetes_Full[#Headers],0)),Data!$A$1:$A$519,$A235,Data!$GT$1:$GT$519,I$221)</f>
        <v>0</v>
      </c>
      <c r="J235" s="85">
        <f>SUMIFS(INDEX(Diabetes_Full[#All],,MATCH(J$220,Diabetes_Full[#Headers],0)),Data!$A$1:$A$519,$A235,Data!$GT$1:$GT$519,J$221)</f>
        <v>0</v>
      </c>
      <c r="K235" s="85">
        <f>SUMIFS(INDEX(Diabetes_Full[#All],,MATCH(K$220,Diabetes_Full[#Headers],0)),Data!$A$1:$A$519,$A235,Data!$GT$1:$GT$519,K$221)</f>
        <v>0</v>
      </c>
      <c r="L235" s="85">
        <f>SUMIFS(INDEX(Diabetes_Full[#All],,MATCH(L$220,Diabetes_Full[#Headers],0)),Data!$A$1:$A$519,$A235,Data!$GT$1:$GT$519,L$221)</f>
        <v>0</v>
      </c>
      <c r="M235" s="85">
        <f>SUMIFS(INDEX(Diabetes_Full[#All],,MATCH(M$220,Diabetes_Full[#Headers],0)),Data!$A$1:$A$519,$A235,Data!$GT$1:$GT$519,M$221)</f>
        <v>0</v>
      </c>
      <c r="N235" s="85">
        <f>SUMIFS(INDEX(Diabetes_Full[#All],,MATCH(N$220,Diabetes_Full[#Headers],0)),Data!$A$1:$A$519,$A235,Data!$GT$1:$GT$519,N$221)</f>
        <v>0</v>
      </c>
    </row>
    <row r="236" spans="1:14" x14ac:dyDescent="0.3">
      <c r="A236" s="95" t="s">
        <v>126</v>
      </c>
      <c r="B236" s="89" t="s">
        <v>384</v>
      </c>
      <c r="C236" s="96">
        <f t="shared" ref="C236" si="95">IF(C234,C235/C234,NA())</f>
        <v>9.4080433800271118E-2</v>
      </c>
      <c r="D236" s="96">
        <f t="shared" ref="D236" si="96">IF(D234,D235/D234,NA())</f>
        <v>9.449137311286844E-2</v>
      </c>
      <c r="E236" s="96" t="e">
        <f t="shared" ref="E236" si="97">IF(E234,E235/E234,NA())</f>
        <v>#N/A</v>
      </c>
      <c r="F236" s="96" t="e">
        <f t="shared" ref="F236" si="98">IF(F234,F235/F234,NA())</f>
        <v>#N/A</v>
      </c>
      <c r="G236" s="96" t="e">
        <f t="shared" ref="G236" si="99">IF(G234,G235/G234,NA())</f>
        <v>#N/A</v>
      </c>
      <c r="H236" s="96" t="e">
        <f t="shared" ref="H236" si="100">IF(H234,H235/H234,NA())</f>
        <v>#N/A</v>
      </c>
      <c r="I236" s="96" t="e">
        <f t="shared" ref="I236" si="101">IF(I234,I235/I234,NA())</f>
        <v>#N/A</v>
      </c>
      <c r="J236" s="96" t="e">
        <f t="shared" ref="J236" si="102">IF(J234,J235/J234,NA())</f>
        <v>#N/A</v>
      </c>
      <c r="K236" s="96" t="e">
        <f t="shared" ref="K236" si="103">IF(K234,K235/K234,NA())</f>
        <v>#N/A</v>
      </c>
      <c r="L236" s="96" t="e">
        <f t="shared" ref="L236" si="104">IF(L234,L235/L234,NA())</f>
        <v>#N/A</v>
      </c>
      <c r="M236" s="96" t="e">
        <f t="shared" ref="M236" si="105">IF(M234,M235/M234,NA())</f>
        <v>#N/A</v>
      </c>
      <c r="N236" s="96" t="e">
        <f t="shared" ref="N236" si="106">IF(N234,N235/N234,NA())</f>
        <v>#N/A</v>
      </c>
    </row>
    <row r="237" spans="1:14" x14ac:dyDescent="0.3">
      <c r="A237" s="94" t="s">
        <v>130</v>
      </c>
      <c r="B237" s="88" t="s">
        <v>316</v>
      </c>
      <c r="C237" s="85">
        <f>SUMIFS(INDEX(Diabetes_Full[#All],,MATCH(C$219,Diabetes_Full[#Headers],0)),Data!$A$1:$A$519,$A237,Data!$GT$1:$GT$519,C$221)</f>
        <v>21104</v>
      </c>
      <c r="D237" s="85">
        <f>SUMIFS(INDEX(Diabetes_Full[#All],,MATCH(D$219,Diabetes_Full[#Headers],0)),Data!$A$1:$A$519,$A237,Data!$GT$1:$GT$519,D$221)</f>
        <v>21232</v>
      </c>
      <c r="E237" s="85">
        <f>SUMIFS(INDEX(Diabetes_Full[#All],,MATCH(E$219,Diabetes_Full[#Headers],0)),Data!$A$1:$A$519,$A237,Data!$GT$1:$GT$519,E$221)</f>
        <v>0</v>
      </c>
      <c r="F237" s="85">
        <f>SUMIFS(INDEX(Diabetes_Full[#All],,MATCH(F$219,Diabetes_Full[#Headers],0)),Data!$A$1:$A$519,$A237,Data!$GT$1:$GT$519,F$221)</f>
        <v>0</v>
      </c>
      <c r="G237" s="85">
        <f>SUMIFS(INDEX(Diabetes_Full[#All],,MATCH(G$219,Diabetes_Full[#Headers],0)),Data!$A$1:$A$519,$A237,Data!$GT$1:$GT$519,G$221)</f>
        <v>0</v>
      </c>
      <c r="H237" s="85">
        <f>SUMIFS(INDEX(Diabetes_Full[#All],,MATCH(H$219,Diabetes_Full[#Headers],0)),Data!$A$1:$A$519,$A237,Data!$GT$1:$GT$519,H$221)</f>
        <v>0</v>
      </c>
      <c r="I237" s="85">
        <f>SUMIFS(INDEX(Diabetes_Full[#All],,MATCH(I$219,Diabetes_Full[#Headers],0)),Data!$A$1:$A$519,$A237,Data!$GT$1:$GT$519,I$221)</f>
        <v>0</v>
      </c>
      <c r="J237" s="85">
        <f>SUMIFS(INDEX(Diabetes_Full[#All],,MATCH(J$219,Diabetes_Full[#Headers],0)),Data!$A$1:$A$519,$A237,Data!$GT$1:$GT$519,J$221)</f>
        <v>0</v>
      </c>
      <c r="K237" s="85">
        <f>SUMIFS(INDEX(Diabetes_Full[#All],,MATCH(K$219,Diabetes_Full[#Headers],0)),Data!$A$1:$A$519,$A237,Data!$GT$1:$GT$519,K$221)</f>
        <v>0</v>
      </c>
      <c r="L237" s="85">
        <f>SUMIFS(INDEX(Diabetes_Full[#All],,MATCH(L$219,Diabetes_Full[#Headers],0)),Data!$A$1:$A$519,$A237,Data!$GT$1:$GT$519,L$221)</f>
        <v>0</v>
      </c>
      <c r="M237" s="85">
        <f>SUMIFS(INDEX(Diabetes_Full[#All],,MATCH(M$219,Diabetes_Full[#Headers],0)),Data!$A$1:$A$519,$A237,Data!$GT$1:$GT$519,M$221)</f>
        <v>0</v>
      </c>
      <c r="N237" s="85">
        <f>SUMIFS(INDEX(Diabetes_Full[#All],,MATCH(N$219,Diabetes_Full[#Headers],0)),Data!$A$1:$A$519,$A237,Data!$GT$1:$GT$519,N$221)</f>
        <v>0</v>
      </c>
    </row>
    <row r="238" spans="1:14" x14ac:dyDescent="0.3">
      <c r="A238" s="94" t="s">
        <v>130</v>
      </c>
      <c r="B238" s="88" t="s">
        <v>315</v>
      </c>
      <c r="C238" s="85">
        <f>SUMIFS(INDEX(Diabetes_Full[#All],,MATCH(C$220,Diabetes_Full[#Headers],0)),Data!$A$1:$A$519,$A238,Data!$GT$1:$GT$519,C$221)</f>
        <v>2358</v>
      </c>
      <c r="D238" s="85">
        <f>SUMIFS(INDEX(Diabetes_Full[#All],,MATCH(D$220,Diabetes_Full[#Headers],0)),Data!$A$1:$A$519,$A238,Data!$GT$1:$GT$519,D$221)</f>
        <v>2355</v>
      </c>
      <c r="E238" s="85">
        <f>SUMIFS(INDEX(Diabetes_Full[#All],,MATCH(E$220,Diabetes_Full[#Headers],0)),Data!$A$1:$A$519,$A238,Data!$GT$1:$GT$519,E$221)</f>
        <v>0</v>
      </c>
      <c r="F238" s="85">
        <f>SUMIFS(INDEX(Diabetes_Full[#All],,MATCH(F$220,Diabetes_Full[#Headers],0)),Data!$A$1:$A$519,$A238,Data!$GT$1:$GT$519,F$221)</f>
        <v>0</v>
      </c>
      <c r="G238" s="85">
        <f>SUMIFS(INDEX(Diabetes_Full[#All],,MATCH(G$220,Diabetes_Full[#Headers],0)),Data!$A$1:$A$519,$A238,Data!$GT$1:$GT$519,G$221)</f>
        <v>0</v>
      </c>
      <c r="H238" s="85">
        <f>SUMIFS(INDEX(Diabetes_Full[#All],,MATCH(H$220,Diabetes_Full[#Headers],0)),Data!$A$1:$A$519,$A238,Data!$GT$1:$GT$519,H$221)</f>
        <v>0</v>
      </c>
      <c r="I238" s="85">
        <f>SUMIFS(INDEX(Diabetes_Full[#All],,MATCH(I$220,Diabetes_Full[#Headers],0)),Data!$A$1:$A$519,$A238,Data!$GT$1:$GT$519,I$221)</f>
        <v>0</v>
      </c>
      <c r="J238" s="85">
        <f>SUMIFS(INDEX(Diabetes_Full[#All],,MATCH(J$220,Diabetes_Full[#Headers],0)),Data!$A$1:$A$519,$A238,Data!$GT$1:$GT$519,J$221)</f>
        <v>0</v>
      </c>
      <c r="K238" s="85">
        <f>SUMIFS(INDEX(Diabetes_Full[#All],,MATCH(K$220,Diabetes_Full[#Headers],0)),Data!$A$1:$A$519,$A238,Data!$GT$1:$GT$519,K$221)</f>
        <v>0</v>
      </c>
      <c r="L238" s="85">
        <f>SUMIFS(INDEX(Diabetes_Full[#All],,MATCH(L$220,Diabetes_Full[#Headers],0)),Data!$A$1:$A$519,$A238,Data!$GT$1:$GT$519,L$221)</f>
        <v>0</v>
      </c>
      <c r="M238" s="85">
        <f>SUMIFS(INDEX(Diabetes_Full[#All],,MATCH(M$220,Diabetes_Full[#Headers],0)),Data!$A$1:$A$519,$A238,Data!$GT$1:$GT$519,M$221)</f>
        <v>0</v>
      </c>
      <c r="N238" s="85">
        <f>SUMIFS(INDEX(Diabetes_Full[#All],,MATCH(N$220,Diabetes_Full[#Headers],0)),Data!$A$1:$A$519,$A238,Data!$GT$1:$GT$519,N$221)</f>
        <v>0</v>
      </c>
    </row>
    <row r="239" spans="1:14" x14ac:dyDescent="0.3">
      <c r="A239" s="95" t="s">
        <v>130</v>
      </c>
      <c r="B239" s="89" t="s">
        <v>384</v>
      </c>
      <c r="C239" s="96">
        <f t="shared" ref="C239" si="107">IF(C237,C238/C237,NA())</f>
        <v>0.11173237300985595</v>
      </c>
      <c r="D239" s="96">
        <f t="shared" ref="D239" si="108">IF(D237,D238/D237,NA())</f>
        <v>0.1109174830444612</v>
      </c>
      <c r="E239" s="96" t="e">
        <f t="shared" ref="E239" si="109">IF(E237,E238/E237,NA())</f>
        <v>#N/A</v>
      </c>
      <c r="F239" s="96" t="e">
        <f t="shared" ref="F239" si="110">IF(F237,F238/F237,NA())</f>
        <v>#N/A</v>
      </c>
      <c r="G239" s="96" t="e">
        <f t="shared" ref="G239" si="111">IF(G237,G238/G237,NA())</f>
        <v>#N/A</v>
      </c>
      <c r="H239" s="96" t="e">
        <f t="shared" ref="H239" si="112">IF(H237,H238/H237,NA())</f>
        <v>#N/A</v>
      </c>
      <c r="I239" s="96" t="e">
        <f t="shared" ref="I239" si="113">IF(I237,I238/I237,NA())</f>
        <v>#N/A</v>
      </c>
      <c r="J239" s="96" t="e">
        <f t="shared" ref="J239" si="114">IF(J237,J238/J237,NA())</f>
        <v>#N/A</v>
      </c>
      <c r="K239" s="96" t="e">
        <f t="shared" ref="K239" si="115">IF(K237,K238/K237,NA())</f>
        <v>#N/A</v>
      </c>
      <c r="L239" s="96" t="e">
        <f t="shared" ref="L239" si="116">IF(L237,L238/L237,NA())</f>
        <v>#N/A</v>
      </c>
      <c r="M239" s="96" t="e">
        <f t="shared" ref="M239" si="117">IF(M237,M238/M237,NA())</f>
        <v>#N/A</v>
      </c>
      <c r="N239" s="96" t="e">
        <f t="shared" ref="N239" si="118">IF(N237,N238/N237,NA())</f>
        <v>#N/A</v>
      </c>
    </row>
    <row r="240" spans="1:14" x14ac:dyDescent="0.3">
      <c r="A240" s="94" t="s">
        <v>147</v>
      </c>
      <c r="B240" s="88" t="s">
        <v>316</v>
      </c>
      <c r="C240" s="85">
        <f>SUMIFS(INDEX(Diabetes_Full[#All],,MATCH(C$219,Diabetes_Full[#Headers],0)),Data!$A$1:$A$519,$A240,Data!$GT$1:$GT$519,C$221)</f>
        <v>15322</v>
      </c>
      <c r="D240" s="85">
        <f>SUMIFS(INDEX(Diabetes_Full[#All],,MATCH(D$219,Diabetes_Full[#Headers],0)),Data!$A$1:$A$519,$A240,Data!$GT$1:$GT$519,D$221)</f>
        <v>15407</v>
      </c>
      <c r="E240" s="85">
        <f>SUMIFS(INDEX(Diabetes_Full[#All],,MATCH(E$219,Diabetes_Full[#Headers],0)),Data!$A$1:$A$519,$A240,Data!$GT$1:$GT$519,E$221)</f>
        <v>0</v>
      </c>
      <c r="F240" s="85">
        <f>SUMIFS(INDEX(Diabetes_Full[#All],,MATCH(F$219,Diabetes_Full[#Headers],0)),Data!$A$1:$A$519,$A240,Data!$GT$1:$GT$519,F$221)</f>
        <v>0</v>
      </c>
      <c r="G240" s="85">
        <f>SUMIFS(INDEX(Diabetes_Full[#All],,MATCH(G$219,Diabetes_Full[#Headers],0)),Data!$A$1:$A$519,$A240,Data!$GT$1:$GT$519,G$221)</f>
        <v>0</v>
      </c>
      <c r="H240" s="85">
        <f>SUMIFS(INDEX(Diabetes_Full[#All],,MATCH(H$219,Diabetes_Full[#Headers],0)),Data!$A$1:$A$519,$A240,Data!$GT$1:$GT$519,H$221)</f>
        <v>0</v>
      </c>
      <c r="I240" s="85">
        <f>SUMIFS(INDEX(Diabetes_Full[#All],,MATCH(I$219,Diabetes_Full[#Headers],0)),Data!$A$1:$A$519,$A240,Data!$GT$1:$GT$519,I$221)</f>
        <v>0</v>
      </c>
      <c r="J240" s="85">
        <f>SUMIFS(INDEX(Diabetes_Full[#All],,MATCH(J$219,Diabetes_Full[#Headers],0)),Data!$A$1:$A$519,$A240,Data!$GT$1:$GT$519,J$221)</f>
        <v>0</v>
      </c>
      <c r="K240" s="85">
        <f>SUMIFS(INDEX(Diabetes_Full[#All],,MATCH(K$219,Diabetes_Full[#Headers],0)),Data!$A$1:$A$519,$A240,Data!$GT$1:$GT$519,K$221)</f>
        <v>0</v>
      </c>
      <c r="L240" s="85">
        <f>SUMIFS(INDEX(Diabetes_Full[#All],,MATCH(L$219,Diabetes_Full[#Headers],0)),Data!$A$1:$A$519,$A240,Data!$GT$1:$GT$519,L$221)</f>
        <v>0</v>
      </c>
      <c r="M240" s="85">
        <f>SUMIFS(INDEX(Diabetes_Full[#All],,MATCH(M$219,Diabetes_Full[#Headers],0)),Data!$A$1:$A$519,$A240,Data!$GT$1:$GT$519,M$221)</f>
        <v>0</v>
      </c>
      <c r="N240" s="85">
        <f>SUMIFS(INDEX(Diabetes_Full[#All],,MATCH(N$219,Diabetes_Full[#Headers],0)),Data!$A$1:$A$519,$A240,Data!$GT$1:$GT$519,N$221)</f>
        <v>0</v>
      </c>
    </row>
    <row r="241" spans="1:14" x14ac:dyDescent="0.3">
      <c r="A241" s="94" t="s">
        <v>147</v>
      </c>
      <c r="B241" s="88" t="s">
        <v>315</v>
      </c>
      <c r="C241" s="85">
        <f>SUMIFS(INDEX(Diabetes_Full[#All],,MATCH(C$220,Diabetes_Full[#Headers],0)),Data!$A$1:$A$519,$A241,Data!$GT$1:$GT$519,C$221)</f>
        <v>1526</v>
      </c>
      <c r="D241" s="85">
        <f>SUMIFS(INDEX(Diabetes_Full[#All],,MATCH(D$220,Diabetes_Full[#Headers],0)),Data!$A$1:$A$519,$A241,Data!$GT$1:$GT$519,D$221)</f>
        <v>1523</v>
      </c>
      <c r="E241" s="85">
        <f>SUMIFS(INDEX(Diabetes_Full[#All],,MATCH(E$220,Diabetes_Full[#Headers],0)),Data!$A$1:$A$519,$A241,Data!$GT$1:$GT$519,E$221)</f>
        <v>0</v>
      </c>
      <c r="F241" s="85">
        <f>SUMIFS(INDEX(Diabetes_Full[#All],,MATCH(F$220,Diabetes_Full[#Headers],0)),Data!$A$1:$A$519,$A241,Data!$GT$1:$GT$519,F$221)</f>
        <v>0</v>
      </c>
      <c r="G241" s="85">
        <f>SUMIFS(INDEX(Diabetes_Full[#All],,MATCH(G$220,Diabetes_Full[#Headers],0)),Data!$A$1:$A$519,$A241,Data!$GT$1:$GT$519,G$221)</f>
        <v>0</v>
      </c>
      <c r="H241" s="85">
        <f>SUMIFS(INDEX(Diabetes_Full[#All],,MATCH(H$220,Diabetes_Full[#Headers],0)),Data!$A$1:$A$519,$A241,Data!$GT$1:$GT$519,H$221)</f>
        <v>0</v>
      </c>
      <c r="I241" s="85">
        <f>SUMIFS(INDEX(Diabetes_Full[#All],,MATCH(I$220,Diabetes_Full[#Headers],0)),Data!$A$1:$A$519,$A241,Data!$GT$1:$GT$519,I$221)</f>
        <v>0</v>
      </c>
      <c r="J241" s="85">
        <f>SUMIFS(INDEX(Diabetes_Full[#All],,MATCH(J$220,Diabetes_Full[#Headers],0)),Data!$A$1:$A$519,$A241,Data!$GT$1:$GT$519,J$221)</f>
        <v>0</v>
      </c>
      <c r="K241" s="85">
        <f>SUMIFS(INDEX(Diabetes_Full[#All],,MATCH(K$220,Diabetes_Full[#Headers],0)),Data!$A$1:$A$519,$A241,Data!$GT$1:$GT$519,K$221)</f>
        <v>0</v>
      </c>
      <c r="L241" s="85">
        <f>SUMIFS(INDEX(Diabetes_Full[#All],,MATCH(L$220,Diabetes_Full[#Headers],0)),Data!$A$1:$A$519,$A241,Data!$GT$1:$GT$519,L$221)</f>
        <v>0</v>
      </c>
      <c r="M241" s="85">
        <f>SUMIFS(INDEX(Diabetes_Full[#All],,MATCH(M$220,Diabetes_Full[#Headers],0)),Data!$A$1:$A$519,$A241,Data!$GT$1:$GT$519,M$221)</f>
        <v>0</v>
      </c>
      <c r="N241" s="85">
        <f>SUMIFS(INDEX(Diabetes_Full[#All],,MATCH(N$220,Diabetes_Full[#Headers],0)),Data!$A$1:$A$519,$A241,Data!$GT$1:$GT$519,N$221)</f>
        <v>0</v>
      </c>
    </row>
    <row r="242" spans="1:14" x14ac:dyDescent="0.3">
      <c r="A242" s="114" t="s">
        <v>147</v>
      </c>
      <c r="B242" s="115" t="s">
        <v>384</v>
      </c>
      <c r="C242" s="96">
        <f t="shared" ref="C242" si="119">IF(C240,C241/C240,NA())</f>
        <v>9.9595353087064353E-2</v>
      </c>
      <c r="D242" s="96">
        <f t="shared" ref="D242" si="120">IF(D240,D241/D240,NA())</f>
        <v>9.8851171545401448E-2</v>
      </c>
      <c r="E242" s="96" t="e">
        <f t="shared" ref="E242" si="121">IF(E240,E241/E240,NA())</f>
        <v>#N/A</v>
      </c>
      <c r="F242" s="96" t="e">
        <f t="shared" ref="F242" si="122">IF(F240,F241/F240,NA())</f>
        <v>#N/A</v>
      </c>
      <c r="G242" s="96" t="e">
        <f t="shared" ref="G242" si="123">IF(G240,G241/G240,NA())</f>
        <v>#N/A</v>
      </c>
      <c r="H242" s="96" t="e">
        <f t="shared" ref="H242" si="124">IF(H240,H241/H240,NA())</f>
        <v>#N/A</v>
      </c>
      <c r="I242" s="96" t="e">
        <f t="shared" ref="I242" si="125">IF(I240,I241/I240,NA())</f>
        <v>#N/A</v>
      </c>
      <c r="J242" s="96" t="e">
        <f t="shared" ref="J242" si="126">IF(J240,J241/J240,NA())</f>
        <v>#N/A</v>
      </c>
      <c r="K242" s="96" t="e">
        <f t="shared" ref="K242" si="127">IF(K240,K241/K240,NA())</f>
        <v>#N/A</v>
      </c>
      <c r="L242" s="96" t="e">
        <f t="shared" ref="L242" si="128">IF(L240,L241/L240,NA())</f>
        <v>#N/A</v>
      </c>
      <c r="M242" s="96" t="e">
        <f t="shared" ref="M242" si="129">IF(M240,M241/M240,NA())</f>
        <v>#N/A</v>
      </c>
      <c r="N242" s="96" t="e">
        <f t="shared" ref="N242" si="130">IF(N240,N241/N240,NA())</f>
        <v>#N/A</v>
      </c>
    </row>
    <row r="247" spans="1:14" x14ac:dyDescent="0.3">
      <c r="A247" s="20" t="s">
        <v>402</v>
      </c>
      <c r="B247" s="20" t="s">
        <v>384</v>
      </c>
      <c r="C247" s="20"/>
      <c r="D247" s="20"/>
      <c r="E247" s="100"/>
      <c r="F247" s="101"/>
      <c r="G247" s="20"/>
      <c r="H247" s="20"/>
      <c r="I247" s="20"/>
      <c r="J247" s="20"/>
      <c r="K247" s="20"/>
      <c r="L247" s="20"/>
      <c r="M247" s="20"/>
    </row>
    <row r="249" spans="1:14" x14ac:dyDescent="0.3">
      <c r="A249" t="s">
        <v>403</v>
      </c>
      <c r="B249" s="83" t="s">
        <v>118</v>
      </c>
      <c r="C249" s="83" t="s">
        <v>121</v>
      </c>
      <c r="D249" s="83" t="s">
        <v>122</v>
      </c>
      <c r="E249" s="83" t="s">
        <v>123</v>
      </c>
      <c r="F249" s="83" t="s">
        <v>120</v>
      </c>
      <c r="G249" s="83" t="s">
        <v>124</v>
      </c>
      <c r="H249" s="83" t="s">
        <v>125</v>
      </c>
      <c r="I249" s="83" t="s">
        <v>380</v>
      </c>
      <c r="J249" s="83" t="s">
        <v>381</v>
      </c>
      <c r="K249" s="83" t="s">
        <v>382</v>
      </c>
      <c r="L249" s="83" t="s">
        <v>383</v>
      </c>
      <c r="M249" s="84" t="s">
        <v>275</v>
      </c>
    </row>
    <row r="250" spans="1:14" x14ac:dyDescent="0.3">
      <c r="A250" s="94" t="s">
        <v>116</v>
      </c>
      <c r="B250" s="99">
        <f t="shared" ref="B250:M256" si="131">SUMIFS(INDEX($A$221:$N$242,,MATCH(B$249,$A$221:$N$221,0)),$A$221:$A$242,$A250,$B$221:$B$242,$B$247)</f>
        <v>0.11289379668723612</v>
      </c>
      <c r="C250" s="99">
        <f t="shared" si="131"/>
        <v>0.11330970029004189</v>
      </c>
      <c r="D250" s="99" t="e">
        <f t="shared" si="131"/>
        <v>#N/A</v>
      </c>
      <c r="E250" s="99" t="e">
        <f t="shared" si="131"/>
        <v>#N/A</v>
      </c>
      <c r="F250" s="99" t="e">
        <f t="shared" si="131"/>
        <v>#N/A</v>
      </c>
      <c r="G250" s="99" t="e">
        <f t="shared" si="131"/>
        <v>#N/A</v>
      </c>
      <c r="H250" s="99" t="e">
        <f t="shared" si="131"/>
        <v>#N/A</v>
      </c>
      <c r="I250" s="99" t="e">
        <f t="shared" si="131"/>
        <v>#N/A</v>
      </c>
      <c r="J250" s="99" t="e">
        <f t="shared" si="131"/>
        <v>#N/A</v>
      </c>
      <c r="K250" s="99" t="e">
        <f t="shared" si="131"/>
        <v>#N/A</v>
      </c>
      <c r="L250" s="99" t="e">
        <f t="shared" si="131"/>
        <v>#N/A</v>
      </c>
      <c r="M250" s="99" t="e">
        <f t="shared" si="131"/>
        <v>#N/A</v>
      </c>
    </row>
    <row r="251" spans="1:14" x14ac:dyDescent="0.3">
      <c r="A251" s="94" t="s">
        <v>138</v>
      </c>
      <c r="B251" s="99">
        <f t="shared" si="131"/>
        <v>8.0885509290488752E-2</v>
      </c>
      <c r="C251" s="99">
        <f t="shared" si="131"/>
        <v>8.0122137404580157E-2</v>
      </c>
      <c r="D251" s="99" t="e">
        <f t="shared" si="131"/>
        <v>#N/A</v>
      </c>
      <c r="E251" s="99" t="e">
        <f t="shared" si="131"/>
        <v>#N/A</v>
      </c>
      <c r="F251" s="99" t="e">
        <f t="shared" si="131"/>
        <v>#N/A</v>
      </c>
      <c r="G251" s="99" t="e">
        <f t="shared" si="131"/>
        <v>#N/A</v>
      </c>
      <c r="H251" s="99" t="e">
        <f t="shared" si="131"/>
        <v>#N/A</v>
      </c>
      <c r="I251" s="99" t="e">
        <f t="shared" si="131"/>
        <v>#N/A</v>
      </c>
      <c r="J251" s="99" t="e">
        <f t="shared" si="131"/>
        <v>#N/A</v>
      </c>
      <c r="K251" s="99" t="e">
        <f t="shared" si="131"/>
        <v>#N/A</v>
      </c>
      <c r="L251" s="99" t="e">
        <f t="shared" si="131"/>
        <v>#N/A</v>
      </c>
      <c r="M251" s="99" t="e">
        <f t="shared" si="131"/>
        <v>#N/A</v>
      </c>
    </row>
    <row r="252" spans="1:14" x14ac:dyDescent="0.3">
      <c r="A252" s="94" t="s">
        <v>232</v>
      </c>
      <c r="B252" s="99">
        <f t="shared" si="131"/>
        <v>8.9987541057877443E-2</v>
      </c>
      <c r="C252" s="99">
        <f t="shared" si="131"/>
        <v>8.9723320158102762E-2</v>
      </c>
      <c r="D252" s="99" t="e">
        <f t="shared" si="131"/>
        <v>#N/A</v>
      </c>
      <c r="E252" s="99" t="e">
        <f t="shared" si="131"/>
        <v>#N/A</v>
      </c>
      <c r="F252" s="99" t="e">
        <f t="shared" si="131"/>
        <v>#N/A</v>
      </c>
      <c r="G252" s="99" t="e">
        <f t="shared" si="131"/>
        <v>#N/A</v>
      </c>
      <c r="H252" s="99" t="e">
        <f t="shared" si="131"/>
        <v>#N/A</v>
      </c>
      <c r="I252" s="99" t="e">
        <f t="shared" si="131"/>
        <v>#N/A</v>
      </c>
      <c r="J252" s="99" t="e">
        <f t="shared" si="131"/>
        <v>#N/A</v>
      </c>
      <c r="K252" s="99" t="e">
        <f t="shared" si="131"/>
        <v>#N/A</v>
      </c>
      <c r="L252" s="99" t="e">
        <f t="shared" si="131"/>
        <v>#N/A</v>
      </c>
      <c r="M252" s="99" t="e">
        <f t="shared" si="131"/>
        <v>#N/A</v>
      </c>
    </row>
    <row r="253" spans="1:14" x14ac:dyDescent="0.3">
      <c r="A253" s="94" t="s">
        <v>133</v>
      </c>
      <c r="B253" s="99">
        <f t="shared" si="131"/>
        <v>0.11714739102025576</v>
      </c>
      <c r="C253" s="99">
        <f t="shared" si="131"/>
        <v>0.11674632121745693</v>
      </c>
      <c r="D253" s="99" t="e">
        <f t="shared" si="131"/>
        <v>#N/A</v>
      </c>
      <c r="E253" s="99" t="e">
        <f t="shared" si="131"/>
        <v>#N/A</v>
      </c>
      <c r="F253" s="99" t="e">
        <f t="shared" si="131"/>
        <v>#N/A</v>
      </c>
      <c r="G253" s="99" t="e">
        <f t="shared" si="131"/>
        <v>#N/A</v>
      </c>
      <c r="H253" s="99" t="e">
        <f t="shared" si="131"/>
        <v>#N/A</v>
      </c>
      <c r="I253" s="99" t="e">
        <f t="shared" si="131"/>
        <v>#N/A</v>
      </c>
      <c r="J253" s="99" t="e">
        <f t="shared" si="131"/>
        <v>#N/A</v>
      </c>
      <c r="K253" s="99" t="e">
        <f t="shared" si="131"/>
        <v>#N/A</v>
      </c>
      <c r="L253" s="99" t="e">
        <f t="shared" si="131"/>
        <v>#N/A</v>
      </c>
      <c r="M253" s="99" t="e">
        <f t="shared" si="131"/>
        <v>#N/A</v>
      </c>
    </row>
    <row r="254" spans="1:14" x14ac:dyDescent="0.3">
      <c r="A254" s="94" t="s">
        <v>126</v>
      </c>
      <c r="B254" s="99">
        <f t="shared" si="131"/>
        <v>9.4080433800271118E-2</v>
      </c>
      <c r="C254" s="99">
        <f t="shared" si="131"/>
        <v>9.449137311286844E-2</v>
      </c>
      <c r="D254" s="99" t="e">
        <f t="shared" si="131"/>
        <v>#N/A</v>
      </c>
      <c r="E254" s="99" t="e">
        <f t="shared" si="131"/>
        <v>#N/A</v>
      </c>
      <c r="F254" s="99" t="e">
        <f t="shared" si="131"/>
        <v>#N/A</v>
      </c>
      <c r="G254" s="99" t="e">
        <f t="shared" si="131"/>
        <v>#N/A</v>
      </c>
      <c r="H254" s="99" t="e">
        <f t="shared" si="131"/>
        <v>#N/A</v>
      </c>
      <c r="I254" s="99" t="e">
        <f t="shared" si="131"/>
        <v>#N/A</v>
      </c>
      <c r="J254" s="99" t="e">
        <f t="shared" si="131"/>
        <v>#N/A</v>
      </c>
      <c r="K254" s="99" t="e">
        <f t="shared" si="131"/>
        <v>#N/A</v>
      </c>
      <c r="L254" s="99" t="e">
        <f t="shared" si="131"/>
        <v>#N/A</v>
      </c>
      <c r="M254" s="99" t="e">
        <f t="shared" si="131"/>
        <v>#N/A</v>
      </c>
    </row>
    <row r="255" spans="1:14" x14ac:dyDescent="0.3">
      <c r="A255" s="94" t="s">
        <v>130</v>
      </c>
      <c r="B255" s="99">
        <f t="shared" si="131"/>
        <v>0.11173237300985595</v>
      </c>
      <c r="C255" s="99">
        <f t="shared" si="131"/>
        <v>0.1109174830444612</v>
      </c>
      <c r="D255" s="99" t="e">
        <f t="shared" si="131"/>
        <v>#N/A</v>
      </c>
      <c r="E255" s="99" t="e">
        <f t="shared" si="131"/>
        <v>#N/A</v>
      </c>
      <c r="F255" s="99" t="e">
        <f t="shared" si="131"/>
        <v>#N/A</v>
      </c>
      <c r="G255" s="99" t="e">
        <f t="shared" si="131"/>
        <v>#N/A</v>
      </c>
      <c r="H255" s="99" t="e">
        <f t="shared" si="131"/>
        <v>#N/A</v>
      </c>
      <c r="I255" s="99" t="e">
        <f t="shared" si="131"/>
        <v>#N/A</v>
      </c>
      <c r="J255" s="99" t="e">
        <f t="shared" si="131"/>
        <v>#N/A</v>
      </c>
      <c r="K255" s="99" t="e">
        <f t="shared" si="131"/>
        <v>#N/A</v>
      </c>
      <c r="L255" s="99" t="e">
        <f t="shared" si="131"/>
        <v>#N/A</v>
      </c>
      <c r="M255" s="99" t="e">
        <f t="shared" si="131"/>
        <v>#N/A</v>
      </c>
    </row>
    <row r="256" spans="1:14" x14ac:dyDescent="0.3">
      <c r="A256" s="102" t="s">
        <v>147</v>
      </c>
      <c r="B256" s="99">
        <f t="shared" si="131"/>
        <v>9.9595353087064353E-2</v>
      </c>
      <c r="C256" s="99">
        <f t="shared" si="131"/>
        <v>9.8851171545401448E-2</v>
      </c>
      <c r="D256" s="99" t="e">
        <f t="shared" si="131"/>
        <v>#N/A</v>
      </c>
      <c r="E256" s="99" t="e">
        <f t="shared" si="131"/>
        <v>#N/A</v>
      </c>
      <c r="F256" s="99" t="e">
        <f t="shared" si="131"/>
        <v>#N/A</v>
      </c>
      <c r="G256" s="99" t="e">
        <f t="shared" si="131"/>
        <v>#N/A</v>
      </c>
      <c r="H256" s="99" t="e">
        <f t="shared" si="131"/>
        <v>#N/A</v>
      </c>
      <c r="I256" s="99" t="e">
        <f t="shared" si="131"/>
        <v>#N/A</v>
      </c>
      <c r="J256" s="99" t="e">
        <f t="shared" si="131"/>
        <v>#N/A</v>
      </c>
      <c r="K256" s="99" t="e">
        <f t="shared" si="131"/>
        <v>#N/A</v>
      </c>
      <c r="L256" s="99" t="e">
        <f t="shared" si="131"/>
        <v>#N/A</v>
      </c>
      <c r="M256" s="99" t="e">
        <f t="shared" si="131"/>
        <v>#N/A</v>
      </c>
    </row>
    <row r="257" spans="1:13" x14ac:dyDescent="0.3">
      <c r="A257" s="112" t="s">
        <v>404</v>
      </c>
      <c r="B257" s="126">
        <f>SUM(B250:B256)/7</f>
        <v>0.10090319970757848</v>
      </c>
      <c r="C257" s="126">
        <f t="shared" ref="C257:M257" si="132">SUM(C250:C256)/7</f>
        <v>0.10059450096755897</v>
      </c>
      <c r="D257" s="126" t="e">
        <f t="shared" si="132"/>
        <v>#N/A</v>
      </c>
      <c r="E257" s="126" t="e">
        <f t="shared" si="132"/>
        <v>#N/A</v>
      </c>
      <c r="F257" s="126" t="e">
        <f t="shared" si="132"/>
        <v>#N/A</v>
      </c>
      <c r="G257" s="126" t="e">
        <f t="shared" si="132"/>
        <v>#N/A</v>
      </c>
      <c r="H257" s="126" t="e">
        <f t="shared" si="132"/>
        <v>#N/A</v>
      </c>
      <c r="I257" s="126" t="e">
        <f t="shared" si="132"/>
        <v>#N/A</v>
      </c>
      <c r="J257" s="126" t="e">
        <f t="shared" si="132"/>
        <v>#N/A</v>
      </c>
      <c r="K257" s="126" t="e">
        <f t="shared" si="132"/>
        <v>#N/A</v>
      </c>
      <c r="L257" s="126" t="e">
        <f t="shared" si="132"/>
        <v>#N/A</v>
      </c>
      <c r="M257" s="126" t="e">
        <f t="shared" si="132"/>
        <v>#N/A</v>
      </c>
    </row>
  </sheetData>
  <pageMargins left="0.7" right="0.7" top="0.75" bottom="0.75" header="0.3" footer="0.3"/>
  <pageSetup paperSize="9" orientation="portrait" r:id="rId1"/>
  <tableParts count="3">
    <tablePart r:id="rId2"/>
    <tablePart r:id="rId3"/>
    <tablePart r:id="rId4"/>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T315"/>
  <sheetViews>
    <sheetView showGridLines="0" showRowColHeaders="0" zoomScale="70" zoomScaleNormal="70" workbookViewId="0">
      <pane xSplit="1" ySplit="20" topLeftCell="B21" activePane="bottomRight" state="frozen"/>
      <selection activeCell="GP1" sqref="GP1:GS1"/>
      <selection pane="topRight" activeCell="GP1" sqref="GP1:GS1"/>
      <selection pane="bottomLeft" activeCell="GP1" sqref="GP1:GS1"/>
      <selection pane="bottomRight" activeCell="GP1" sqref="GP1:GS1"/>
    </sheetView>
  </sheetViews>
  <sheetFormatPr defaultColWidth="0" defaultRowHeight="14.4" x14ac:dyDescent="0.3"/>
  <cols>
    <col min="1" max="1" width="7.109375" customWidth="1"/>
    <col min="2" max="2" width="28.5546875" customWidth="1"/>
    <col min="3" max="3" width="42.88671875" customWidth="1"/>
    <col min="4" max="4" width="14.33203125" style="22" customWidth="1"/>
    <col min="5" max="5" width="14.33203125" customWidth="1"/>
    <col min="6" max="6" width="14.33203125" style="233" customWidth="1"/>
    <col min="7" max="7" width="14.33203125" customWidth="1"/>
    <col min="8" max="8" width="14.33203125" style="233" customWidth="1"/>
    <col min="9" max="9" width="14.33203125" customWidth="1"/>
    <col min="10" max="10" width="14.33203125" style="233" customWidth="1"/>
    <col min="11" max="11" width="14.33203125" customWidth="1"/>
    <col min="12" max="12" width="14.33203125" style="233" customWidth="1"/>
    <col min="13" max="13" width="14.33203125" customWidth="1"/>
    <col min="14" max="14" width="14.33203125" style="233" customWidth="1"/>
    <col min="15" max="15" width="14.33203125" customWidth="1"/>
    <col min="16" max="16" width="14.33203125" style="233" customWidth="1"/>
    <col min="17" max="19" width="14.33203125" customWidth="1"/>
    <col min="20" max="20" width="7.109375" customWidth="1"/>
    <col min="21" max="16384" width="14.33203125" hidden="1"/>
  </cols>
  <sheetData>
    <row r="1" spans="1:18" s="4" customFormat="1" ht="37.5" customHeight="1" x14ac:dyDescent="0.5">
      <c r="A1" s="358" t="s">
        <v>1077</v>
      </c>
      <c r="B1" s="358"/>
      <c r="C1" s="358"/>
      <c r="D1" s="308"/>
      <c r="E1" s="128"/>
      <c r="F1" s="256"/>
      <c r="G1" s="129"/>
      <c r="H1" s="256"/>
      <c r="I1" s="129"/>
      <c r="J1" s="256"/>
      <c r="K1" s="129"/>
      <c r="L1" s="256"/>
      <c r="M1" s="129"/>
      <c r="N1" s="256"/>
      <c r="O1" s="129"/>
      <c r="P1" s="320"/>
      <c r="Q1" s="308"/>
      <c r="R1" s="308"/>
    </row>
    <row r="4" spans="1:18" ht="60" customHeight="1" x14ac:dyDescent="0.3">
      <c r="B4" s="395" t="s">
        <v>1134</v>
      </c>
      <c r="C4" s="395"/>
    </row>
    <row r="5" spans="1:18" ht="15.75" customHeight="1" x14ac:dyDescent="0.3"/>
    <row r="15" spans="1:18" x14ac:dyDescent="0.3">
      <c r="D15"/>
    </row>
    <row r="16" spans="1:18" x14ac:dyDescent="0.3">
      <c r="D16"/>
    </row>
    <row r="17" spans="3:16" x14ac:dyDescent="0.3">
      <c r="D17"/>
    </row>
    <row r="18" spans="3:16" ht="15" customHeight="1" x14ac:dyDescent="0.3">
      <c r="C18" s="76"/>
      <c r="D18" s="125"/>
      <c r="E18" s="125"/>
      <c r="F18" s="305"/>
      <c r="G18" s="125"/>
      <c r="H18" s="305"/>
      <c r="I18" s="125"/>
      <c r="J18" s="305"/>
      <c r="K18" s="125"/>
      <c r="L18" s="305"/>
      <c r="M18" s="125"/>
      <c r="N18" s="305"/>
      <c r="O18" s="125"/>
      <c r="P18" s="305"/>
    </row>
    <row r="19" spans="3:16" ht="90.75" customHeight="1" x14ac:dyDescent="0.3">
      <c r="C19" s="75" t="s">
        <v>565</v>
      </c>
      <c r="D19" s="307" t="str">
        <f>"All Diabetes "&amp;RIGHT(D20,35)</f>
        <v>All Diabetes Newly Diagnosed Diabetes (last 15m)</v>
      </c>
      <c r="E19" s="307" t="str">
        <f>RIGHT(E20,32)</f>
        <v>Referral to structured education</v>
      </c>
      <c r="F19" s="306" t="str">
        <f>"% "&amp;E19</f>
        <v>% Referral to structured education</v>
      </c>
      <c r="G19" s="307" t="str">
        <f>RIGHT(G20,29)</f>
        <v>Attended structured education</v>
      </c>
      <c r="H19" s="306" t="str">
        <f>"% "&amp;G19</f>
        <v>% Attended structured education</v>
      </c>
      <c r="I19" s="307" t="str">
        <f>RIGHT(I20,29)</f>
        <v>Declined structured education</v>
      </c>
      <c r="J19" s="306" t="str">
        <f>"% "&amp;I19</f>
        <v>% Declined structured education</v>
      </c>
      <c r="K19" s="307" t="str">
        <f>RIGHT(K20,45)</f>
        <v xml:space="preserve"> Type 1 - Newly Diagnosed Diabetes (last 15m)</v>
      </c>
      <c r="L19" s="306" t="str">
        <f>"% "&amp;K19</f>
        <v>%  Type 1 - Newly Diagnosed Diabetes (last 15m)</v>
      </c>
      <c r="M19" s="307" t="str">
        <f>RIGHT(M20,45)</f>
        <v xml:space="preserve"> Type 2 - Newly Diagnosed Diabetes (last 15m)</v>
      </c>
      <c r="N19" s="306" t="str">
        <f>"% "&amp;M19</f>
        <v>%  Type 2 - Newly Diagnosed Diabetes (last 15m)</v>
      </c>
      <c r="O19" s="307" t="str">
        <f>RIGHT(O20,45)</f>
        <v>No Type - Newly Diagnosed Diabetes (last 15m)</v>
      </c>
      <c r="P19" s="306" t="str">
        <f>"% "&amp;O19</f>
        <v>% No Type - Newly Diagnosed Diabetes (last 15m)</v>
      </c>
    </row>
    <row r="20" spans="3:16" ht="38.25" hidden="1" customHeight="1" x14ac:dyDescent="0.3">
      <c r="C20" s="1" t="s">
        <v>285</v>
      </c>
      <c r="D20" t="s">
        <v>1623</v>
      </c>
      <c r="E20" t="s">
        <v>584</v>
      </c>
      <c r="F20" s="2" t="s">
        <v>1617</v>
      </c>
      <c r="G20" t="s">
        <v>585</v>
      </c>
      <c r="H20" s="2" t="s">
        <v>1618</v>
      </c>
      <c r="I20" t="s">
        <v>586</v>
      </c>
      <c r="J20" s="2" t="s">
        <v>1619</v>
      </c>
      <c r="K20" t="s">
        <v>1621</v>
      </c>
      <c r="L20" s="2" t="s">
        <v>1620</v>
      </c>
      <c r="M20" t="s">
        <v>1622</v>
      </c>
      <c r="N20" s="2" t="s">
        <v>1624</v>
      </c>
      <c r="O20" t="s">
        <v>1626</v>
      </c>
      <c r="P20" s="2" t="s">
        <v>1627</v>
      </c>
    </row>
    <row r="21" spans="3:16" x14ac:dyDescent="0.3">
      <c r="C21" s="2" t="s">
        <v>116</v>
      </c>
      <c r="D21" s="130">
        <v>3496</v>
      </c>
      <c r="E21" s="130">
        <v>1648</v>
      </c>
      <c r="F21" s="324">
        <v>0.47139588100686497</v>
      </c>
      <c r="G21" s="130">
        <v>133</v>
      </c>
      <c r="H21" s="324">
        <v>8.0703883495145637E-2</v>
      </c>
      <c r="I21" s="130">
        <v>537</v>
      </c>
      <c r="J21" s="324">
        <v>0.153604118993135</v>
      </c>
      <c r="K21" s="130">
        <v>103</v>
      </c>
      <c r="L21" s="324">
        <v>2.9462242562929061E-2</v>
      </c>
      <c r="M21" s="130">
        <v>3267</v>
      </c>
      <c r="N21" s="324">
        <v>0.93449656750572085</v>
      </c>
      <c r="O21" s="130">
        <v>126</v>
      </c>
      <c r="P21" s="324">
        <v>3.6041189931350116E-2</v>
      </c>
    </row>
    <row r="22" spans="3:16" x14ac:dyDescent="0.3">
      <c r="C22" s="2" t="s">
        <v>138</v>
      </c>
      <c r="D22" s="130">
        <v>2631</v>
      </c>
      <c r="E22" s="130">
        <v>1862</v>
      </c>
      <c r="F22" s="324">
        <v>0.70771569745343976</v>
      </c>
      <c r="G22" s="130">
        <v>89</v>
      </c>
      <c r="H22" s="324">
        <v>4.7798066595059079E-2</v>
      </c>
      <c r="I22" s="130">
        <v>342</v>
      </c>
      <c r="J22" s="324">
        <v>0.12998859749144812</v>
      </c>
      <c r="K22" s="130">
        <v>149</v>
      </c>
      <c r="L22" s="324">
        <v>5.6632459141011025E-2</v>
      </c>
      <c r="M22" s="130">
        <v>2411</v>
      </c>
      <c r="N22" s="324">
        <v>0.91638160395286961</v>
      </c>
      <c r="O22" s="130">
        <v>71</v>
      </c>
      <c r="P22" s="324">
        <v>2.6985936906119345E-2</v>
      </c>
    </row>
    <row r="23" spans="3:16" x14ac:dyDescent="0.3">
      <c r="C23" s="2" t="s">
        <v>232</v>
      </c>
      <c r="D23" s="130">
        <v>3178</v>
      </c>
      <c r="E23" s="130">
        <v>1445</v>
      </c>
      <c r="F23" s="324">
        <v>0.45468848332284456</v>
      </c>
      <c r="G23" s="130">
        <v>36</v>
      </c>
      <c r="H23" s="324">
        <v>2.4913494809688581E-2</v>
      </c>
      <c r="I23" s="130">
        <v>701</v>
      </c>
      <c r="J23" s="324">
        <v>0.22057898049087477</v>
      </c>
      <c r="K23" s="130">
        <v>78</v>
      </c>
      <c r="L23" s="324">
        <v>2.4543738200125866E-2</v>
      </c>
      <c r="M23" s="130">
        <v>2983</v>
      </c>
      <c r="N23" s="324">
        <v>0.93864065449968537</v>
      </c>
      <c r="O23" s="130">
        <v>117</v>
      </c>
      <c r="P23" s="324">
        <v>3.6815607300188798E-2</v>
      </c>
    </row>
    <row r="24" spans="3:16" x14ac:dyDescent="0.3">
      <c r="C24" s="2" t="s">
        <v>133</v>
      </c>
      <c r="D24" s="130">
        <v>7478</v>
      </c>
      <c r="E24" s="130">
        <v>4384</v>
      </c>
      <c r="F24" s="324">
        <v>0.58625300882588927</v>
      </c>
      <c r="G24" s="130">
        <v>185</v>
      </c>
      <c r="H24" s="324">
        <v>4.2198905109489052E-2</v>
      </c>
      <c r="I24" s="130">
        <v>998</v>
      </c>
      <c r="J24" s="324">
        <v>0.1334581438887403</v>
      </c>
      <c r="K24" s="130">
        <v>146</v>
      </c>
      <c r="L24" s="324">
        <v>1.9523936881519124E-2</v>
      </c>
      <c r="M24" s="130">
        <v>7112</v>
      </c>
      <c r="N24" s="324">
        <v>0.95105643220112335</v>
      </c>
      <c r="O24" s="130">
        <v>220</v>
      </c>
      <c r="P24" s="324">
        <v>2.9419630917357581E-2</v>
      </c>
    </row>
    <row r="25" spans="3:16" x14ac:dyDescent="0.3">
      <c r="C25" s="2" t="s">
        <v>126</v>
      </c>
      <c r="D25" s="130">
        <v>4185</v>
      </c>
      <c r="E25" s="130">
        <v>1994</v>
      </c>
      <c r="F25" s="324">
        <v>0.47646356033452808</v>
      </c>
      <c r="G25" s="130">
        <v>6</v>
      </c>
      <c r="H25" s="324">
        <v>3.009027081243731E-3</v>
      </c>
      <c r="I25" s="130">
        <v>563</v>
      </c>
      <c r="J25" s="324">
        <v>0.13452807646356033</v>
      </c>
      <c r="K25" s="130">
        <v>115</v>
      </c>
      <c r="L25" s="324">
        <v>2.7479091995221028E-2</v>
      </c>
      <c r="M25" s="130">
        <v>3846</v>
      </c>
      <c r="N25" s="324">
        <v>0.91899641577060931</v>
      </c>
      <c r="O25" s="130">
        <v>224</v>
      </c>
      <c r="P25" s="324">
        <v>5.3524492234169656E-2</v>
      </c>
    </row>
    <row r="26" spans="3:16" x14ac:dyDescent="0.3">
      <c r="C26" s="2" t="s">
        <v>130</v>
      </c>
      <c r="D26" s="130">
        <v>4713</v>
      </c>
      <c r="E26" s="130">
        <v>2359</v>
      </c>
      <c r="F26" s="324">
        <v>0.50053044769785704</v>
      </c>
      <c r="G26" s="130">
        <v>190</v>
      </c>
      <c r="H26" s="324">
        <v>8.0542602797795682E-2</v>
      </c>
      <c r="I26" s="130">
        <v>865</v>
      </c>
      <c r="J26" s="324">
        <v>0.183534903458519</v>
      </c>
      <c r="K26" s="130">
        <v>140</v>
      </c>
      <c r="L26" s="324">
        <v>2.9705071079991513E-2</v>
      </c>
      <c r="M26" s="130">
        <v>4446</v>
      </c>
      <c r="N26" s="324">
        <v>0.94334818586887337</v>
      </c>
      <c r="O26" s="130">
        <v>127</v>
      </c>
      <c r="P26" s="324">
        <v>2.6946743051135157E-2</v>
      </c>
    </row>
    <row r="27" spans="3:16" x14ac:dyDescent="0.3">
      <c r="C27" s="2" t="s">
        <v>147</v>
      </c>
      <c r="D27" s="130">
        <v>3049</v>
      </c>
      <c r="E27" s="130">
        <v>1717</v>
      </c>
      <c r="F27" s="324">
        <v>0.56313545424729416</v>
      </c>
      <c r="G27" s="130">
        <v>47</v>
      </c>
      <c r="H27" s="324">
        <v>2.7373325567850902E-2</v>
      </c>
      <c r="I27" s="130">
        <v>358</v>
      </c>
      <c r="J27" s="324">
        <v>0.11741554608068219</v>
      </c>
      <c r="K27" s="130">
        <v>108</v>
      </c>
      <c r="L27" s="324">
        <v>3.5421449655624798E-2</v>
      </c>
      <c r="M27" s="130">
        <v>2804</v>
      </c>
      <c r="N27" s="324">
        <v>0.91964578550344378</v>
      </c>
      <c r="O27" s="130">
        <v>137</v>
      </c>
      <c r="P27" s="324">
        <v>4.493276484093145E-2</v>
      </c>
    </row>
    <row r="28" spans="3:16" x14ac:dyDescent="0.3">
      <c r="C28" s="2" t="s">
        <v>1027</v>
      </c>
      <c r="D28" s="130">
        <v>28730</v>
      </c>
      <c r="E28" s="130">
        <v>15409</v>
      </c>
      <c r="F28" s="324">
        <v>0.53633832231117295</v>
      </c>
      <c r="G28" s="130">
        <v>686</v>
      </c>
      <c r="H28" s="324">
        <v>4.4519436692841849E-2</v>
      </c>
      <c r="I28" s="130">
        <v>4364</v>
      </c>
      <c r="J28" s="324">
        <v>0.15189697180647407</v>
      </c>
      <c r="K28" s="130">
        <v>839</v>
      </c>
      <c r="L28" s="324">
        <v>2.9202923773059521E-2</v>
      </c>
      <c r="M28" s="130">
        <v>26869</v>
      </c>
      <c r="N28" s="324">
        <v>0.93522450400278456</v>
      </c>
      <c r="O28" s="130">
        <v>1022</v>
      </c>
      <c r="P28" s="324">
        <v>3.5572572224155934E-2</v>
      </c>
    </row>
    <row r="29" spans="3:16" x14ac:dyDescent="0.3">
      <c r="D29"/>
    </row>
    <row r="30" spans="3:16" x14ac:dyDescent="0.3">
      <c r="D30"/>
    </row>
    <row r="31" spans="3:16" x14ac:dyDescent="0.3">
      <c r="D31"/>
    </row>
    <row r="32" spans="3:16" x14ac:dyDescent="0.3">
      <c r="D32"/>
    </row>
    <row r="33" spans="6:16" customFormat="1" x14ac:dyDescent="0.3">
      <c r="F33" s="233"/>
      <c r="H33" s="233"/>
      <c r="J33" s="233"/>
      <c r="L33" s="233"/>
      <c r="N33" s="233"/>
      <c r="P33" s="233"/>
    </row>
    <row r="34" spans="6:16" customFormat="1" x14ac:dyDescent="0.3">
      <c r="F34" s="233"/>
      <c r="H34" s="233"/>
      <c r="J34" s="233"/>
      <c r="L34" s="233"/>
      <c r="N34" s="233"/>
      <c r="P34" s="233"/>
    </row>
    <row r="35" spans="6:16" customFormat="1" x14ac:dyDescent="0.3">
      <c r="F35" s="233"/>
      <c r="H35" s="233"/>
      <c r="J35" s="233"/>
      <c r="L35" s="233"/>
      <c r="N35" s="233"/>
      <c r="P35" s="233"/>
    </row>
    <row r="36" spans="6:16" customFormat="1" x14ac:dyDescent="0.3">
      <c r="F36" s="233"/>
      <c r="H36" s="233"/>
      <c r="J36" s="233"/>
      <c r="L36" s="233"/>
      <c r="N36" s="233"/>
      <c r="P36" s="233"/>
    </row>
    <row r="37" spans="6:16" customFormat="1" x14ac:dyDescent="0.3">
      <c r="F37" s="233"/>
      <c r="H37" s="233"/>
      <c r="J37" s="233"/>
      <c r="L37" s="233"/>
      <c r="N37" s="233"/>
      <c r="P37" s="233"/>
    </row>
    <row r="38" spans="6:16" customFormat="1" x14ac:dyDescent="0.3">
      <c r="F38" s="233"/>
      <c r="H38" s="233"/>
      <c r="J38" s="233"/>
      <c r="L38" s="233"/>
      <c r="N38" s="233"/>
      <c r="P38" s="233"/>
    </row>
    <row r="39" spans="6:16" customFormat="1" x14ac:dyDescent="0.3">
      <c r="F39" s="233"/>
      <c r="H39" s="233"/>
      <c r="J39" s="233"/>
      <c r="L39" s="233"/>
      <c r="N39" s="233"/>
      <c r="P39" s="233"/>
    </row>
    <row r="40" spans="6:16" customFormat="1" x14ac:dyDescent="0.3">
      <c r="F40" s="233"/>
      <c r="H40" s="233"/>
      <c r="J40" s="233"/>
      <c r="L40" s="233"/>
      <c r="N40" s="233"/>
      <c r="P40" s="233"/>
    </row>
    <row r="41" spans="6:16" customFormat="1" x14ac:dyDescent="0.3">
      <c r="F41" s="233"/>
      <c r="H41" s="233"/>
      <c r="J41" s="233"/>
      <c r="L41" s="233"/>
      <c r="N41" s="233"/>
      <c r="P41" s="233"/>
    </row>
    <row r="42" spans="6:16" customFormat="1" x14ac:dyDescent="0.3">
      <c r="F42" s="233"/>
      <c r="H42" s="233"/>
      <c r="J42" s="233"/>
      <c r="L42" s="233"/>
      <c r="N42" s="233"/>
      <c r="P42" s="233"/>
    </row>
    <row r="43" spans="6:16" customFormat="1" x14ac:dyDescent="0.3">
      <c r="F43" s="233"/>
      <c r="H43" s="233"/>
      <c r="J43" s="233"/>
      <c r="L43" s="233"/>
      <c r="N43" s="233"/>
      <c r="P43" s="233"/>
    </row>
    <row r="44" spans="6:16" customFormat="1" x14ac:dyDescent="0.3">
      <c r="F44" s="233"/>
      <c r="H44" s="233"/>
      <c r="J44" s="233"/>
      <c r="L44" s="233"/>
      <c r="N44" s="233"/>
      <c r="P44" s="233"/>
    </row>
    <row r="45" spans="6:16" customFormat="1" x14ac:dyDescent="0.3">
      <c r="F45" s="233"/>
      <c r="H45" s="233"/>
      <c r="J45" s="233"/>
      <c r="L45" s="233"/>
      <c r="N45" s="233"/>
      <c r="P45" s="233"/>
    </row>
    <row r="46" spans="6:16" customFormat="1" x14ac:dyDescent="0.3">
      <c r="F46" s="233"/>
      <c r="H46" s="233"/>
      <c r="J46" s="233"/>
      <c r="L46" s="233"/>
      <c r="N46" s="233"/>
      <c r="P46" s="233"/>
    </row>
    <row r="47" spans="6:16" customFormat="1" x14ac:dyDescent="0.3">
      <c r="F47" s="233"/>
      <c r="H47" s="233"/>
      <c r="J47" s="233"/>
      <c r="L47" s="233"/>
      <c r="N47" s="233"/>
      <c r="P47" s="233"/>
    </row>
    <row r="48" spans="6:16" customFormat="1" x14ac:dyDescent="0.3">
      <c r="F48" s="233"/>
      <c r="H48" s="233"/>
      <c r="J48" s="233"/>
      <c r="L48" s="233"/>
      <c r="N48" s="233"/>
      <c r="P48" s="233"/>
    </row>
    <row r="49" spans="6:16" customFormat="1" x14ac:dyDescent="0.3">
      <c r="F49" s="233"/>
      <c r="H49" s="233"/>
      <c r="J49" s="233"/>
      <c r="L49" s="233"/>
      <c r="N49" s="233"/>
      <c r="P49" s="233"/>
    </row>
    <row r="50" spans="6:16" customFormat="1" x14ac:dyDescent="0.3">
      <c r="F50" s="233"/>
      <c r="H50" s="233"/>
      <c r="J50" s="233"/>
      <c r="L50" s="233"/>
      <c r="N50" s="233"/>
      <c r="P50" s="233"/>
    </row>
    <row r="51" spans="6:16" customFormat="1" x14ac:dyDescent="0.3">
      <c r="F51" s="233"/>
      <c r="H51" s="233"/>
      <c r="J51" s="233"/>
      <c r="L51" s="233"/>
      <c r="N51" s="233"/>
      <c r="P51" s="233"/>
    </row>
    <row r="52" spans="6:16" customFormat="1" x14ac:dyDescent="0.3">
      <c r="F52" s="233"/>
      <c r="H52" s="233"/>
      <c r="J52" s="233"/>
      <c r="L52" s="233"/>
      <c r="N52" s="233"/>
      <c r="P52" s="233"/>
    </row>
    <row r="53" spans="6:16" customFormat="1" x14ac:dyDescent="0.3">
      <c r="F53" s="233"/>
      <c r="H53" s="233"/>
      <c r="J53" s="233"/>
      <c r="L53" s="233"/>
      <c r="N53" s="233"/>
      <c r="P53" s="233"/>
    </row>
    <row r="54" spans="6:16" customFormat="1" x14ac:dyDescent="0.3">
      <c r="F54" s="233"/>
      <c r="H54" s="233"/>
      <c r="J54" s="233"/>
      <c r="L54" s="233"/>
      <c r="N54" s="233"/>
      <c r="P54" s="233"/>
    </row>
    <row r="55" spans="6:16" customFormat="1" x14ac:dyDescent="0.3">
      <c r="F55" s="233"/>
      <c r="H55" s="233"/>
      <c r="J55" s="233"/>
      <c r="L55" s="233"/>
      <c r="N55" s="233"/>
      <c r="P55" s="233"/>
    </row>
    <row r="56" spans="6:16" customFormat="1" x14ac:dyDescent="0.3">
      <c r="F56" s="233"/>
      <c r="H56" s="233"/>
      <c r="J56" s="233"/>
      <c r="L56" s="233"/>
      <c r="N56" s="233"/>
      <c r="P56" s="233"/>
    </row>
    <row r="57" spans="6:16" customFormat="1" x14ac:dyDescent="0.3">
      <c r="F57" s="233"/>
      <c r="H57" s="233"/>
      <c r="J57" s="233"/>
      <c r="L57" s="233"/>
      <c r="N57" s="233"/>
      <c r="P57" s="233"/>
    </row>
    <row r="58" spans="6:16" customFormat="1" x14ac:dyDescent="0.3">
      <c r="F58" s="233"/>
      <c r="H58" s="233"/>
      <c r="J58" s="233"/>
      <c r="L58" s="233"/>
      <c r="N58" s="233"/>
      <c r="P58" s="233"/>
    </row>
    <row r="59" spans="6:16" customFormat="1" x14ac:dyDescent="0.3">
      <c r="F59" s="233"/>
      <c r="H59" s="233"/>
      <c r="J59" s="233"/>
      <c r="L59" s="233"/>
      <c r="N59" s="233"/>
      <c r="P59" s="233"/>
    </row>
    <row r="60" spans="6:16" customFormat="1" x14ac:dyDescent="0.3">
      <c r="F60" s="233"/>
      <c r="H60" s="233"/>
      <c r="J60" s="233"/>
      <c r="L60" s="233"/>
      <c r="N60" s="233"/>
      <c r="P60" s="233"/>
    </row>
    <row r="61" spans="6:16" customFormat="1" x14ac:dyDescent="0.3">
      <c r="F61" s="233"/>
      <c r="H61" s="233"/>
      <c r="J61" s="233"/>
      <c r="L61" s="233"/>
      <c r="N61" s="233"/>
      <c r="P61" s="233"/>
    </row>
    <row r="62" spans="6:16" customFormat="1" x14ac:dyDescent="0.3">
      <c r="F62" s="233"/>
      <c r="H62" s="233"/>
      <c r="J62" s="233"/>
      <c r="L62" s="233"/>
      <c r="N62" s="233"/>
      <c r="P62" s="233"/>
    </row>
    <row r="63" spans="6:16" customFormat="1" x14ac:dyDescent="0.3">
      <c r="F63" s="233"/>
      <c r="H63" s="233"/>
      <c r="J63" s="233"/>
      <c r="L63" s="233"/>
      <c r="N63" s="233"/>
      <c r="P63" s="233"/>
    </row>
    <row r="64" spans="6:16" customFormat="1" x14ac:dyDescent="0.3">
      <c r="F64" s="233"/>
      <c r="H64" s="233"/>
      <c r="J64" s="233"/>
      <c r="L64" s="233"/>
      <c r="N64" s="233"/>
      <c r="P64" s="233"/>
    </row>
    <row r="65" spans="6:16" customFormat="1" x14ac:dyDescent="0.3">
      <c r="F65" s="233"/>
      <c r="H65" s="233"/>
      <c r="J65" s="233"/>
      <c r="L65" s="233"/>
      <c r="N65" s="233"/>
      <c r="P65" s="233"/>
    </row>
    <row r="66" spans="6:16" customFormat="1" x14ac:dyDescent="0.3">
      <c r="F66" s="233"/>
      <c r="H66" s="233"/>
      <c r="J66" s="233"/>
      <c r="L66" s="233"/>
      <c r="N66" s="233"/>
      <c r="P66" s="233"/>
    </row>
    <row r="67" spans="6:16" customFormat="1" x14ac:dyDescent="0.3">
      <c r="F67" s="233"/>
      <c r="H67" s="233"/>
      <c r="J67" s="233"/>
      <c r="L67" s="233"/>
      <c r="N67" s="233"/>
      <c r="P67" s="233"/>
    </row>
    <row r="68" spans="6:16" customFormat="1" x14ac:dyDescent="0.3">
      <c r="F68" s="233"/>
      <c r="H68" s="233"/>
      <c r="J68" s="233"/>
      <c r="L68" s="233"/>
      <c r="N68" s="233"/>
      <c r="P68" s="233"/>
    </row>
    <row r="69" spans="6:16" customFormat="1" x14ac:dyDescent="0.3">
      <c r="F69" s="233"/>
      <c r="H69" s="233"/>
      <c r="J69" s="233"/>
      <c r="L69" s="233"/>
      <c r="N69" s="233"/>
      <c r="P69" s="233"/>
    </row>
    <row r="70" spans="6:16" customFormat="1" x14ac:dyDescent="0.3">
      <c r="F70" s="233"/>
      <c r="H70" s="233"/>
      <c r="J70" s="233"/>
      <c r="L70" s="233"/>
      <c r="N70" s="233"/>
      <c r="P70" s="233"/>
    </row>
    <row r="71" spans="6:16" customFormat="1" x14ac:dyDescent="0.3">
      <c r="F71" s="233"/>
      <c r="H71" s="233"/>
      <c r="J71" s="233"/>
      <c r="L71" s="233"/>
      <c r="N71" s="233"/>
      <c r="P71" s="233"/>
    </row>
    <row r="72" spans="6:16" customFormat="1" x14ac:dyDescent="0.3">
      <c r="F72" s="233"/>
      <c r="H72" s="233"/>
      <c r="J72" s="233"/>
      <c r="L72" s="233"/>
      <c r="N72" s="233"/>
      <c r="P72" s="233"/>
    </row>
    <row r="73" spans="6:16" customFormat="1" x14ac:dyDescent="0.3">
      <c r="F73" s="233"/>
      <c r="H73" s="233"/>
      <c r="J73" s="233"/>
      <c r="L73" s="233"/>
      <c r="N73" s="233"/>
      <c r="P73" s="233"/>
    </row>
    <row r="74" spans="6:16" customFormat="1" x14ac:dyDescent="0.3">
      <c r="F74" s="233"/>
      <c r="H74" s="233"/>
      <c r="J74" s="233"/>
      <c r="L74" s="233"/>
      <c r="N74" s="233"/>
      <c r="P74" s="233"/>
    </row>
    <row r="75" spans="6:16" customFormat="1" x14ac:dyDescent="0.3">
      <c r="F75" s="233"/>
      <c r="H75" s="233"/>
      <c r="J75" s="233"/>
      <c r="L75" s="233"/>
      <c r="N75" s="233"/>
      <c r="P75" s="233"/>
    </row>
    <row r="76" spans="6:16" customFormat="1" x14ac:dyDescent="0.3">
      <c r="F76" s="233"/>
      <c r="H76" s="233"/>
      <c r="J76" s="233"/>
      <c r="L76" s="233"/>
      <c r="N76" s="233"/>
      <c r="P76" s="233"/>
    </row>
    <row r="77" spans="6:16" customFormat="1" x14ac:dyDescent="0.3">
      <c r="F77" s="233"/>
      <c r="H77" s="233"/>
      <c r="J77" s="233"/>
      <c r="L77" s="233"/>
      <c r="N77" s="233"/>
      <c r="P77" s="233"/>
    </row>
    <row r="78" spans="6:16" customFormat="1" x14ac:dyDescent="0.3">
      <c r="F78" s="233"/>
      <c r="H78" s="233"/>
      <c r="J78" s="233"/>
      <c r="L78" s="233"/>
      <c r="N78" s="233"/>
      <c r="P78" s="233"/>
    </row>
    <row r="79" spans="6:16" customFormat="1" x14ac:dyDescent="0.3">
      <c r="F79" s="233"/>
      <c r="H79" s="233"/>
      <c r="J79" s="233"/>
      <c r="L79" s="233"/>
      <c r="N79" s="233"/>
      <c r="P79" s="233"/>
    </row>
    <row r="80" spans="6:16" customFormat="1" x14ac:dyDescent="0.3">
      <c r="F80" s="233"/>
      <c r="H80" s="233"/>
      <c r="J80" s="233"/>
      <c r="L80" s="233"/>
      <c r="N80" s="233"/>
      <c r="P80" s="233"/>
    </row>
    <row r="81" spans="6:16" customFormat="1" x14ac:dyDescent="0.3">
      <c r="F81" s="233"/>
      <c r="H81" s="233"/>
      <c r="J81" s="233"/>
      <c r="L81" s="233"/>
      <c r="N81" s="233"/>
      <c r="P81" s="233"/>
    </row>
    <row r="82" spans="6:16" customFormat="1" x14ac:dyDescent="0.3">
      <c r="F82" s="233"/>
      <c r="H82" s="233"/>
      <c r="J82" s="233"/>
      <c r="L82" s="233"/>
      <c r="N82" s="233"/>
      <c r="P82" s="233"/>
    </row>
    <row r="83" spans="6:16" customFormat="1" x14ac:dyDescent="0.3">
      <c r="F83" s="233"/>
      <c r="H83" s="233"/>
      <c r="J83" s="233"/>
      <c r="L83" s="233"/>
      <c r="N83" s="233"/>
      <c r="P83" s="233"/>
    </row>
    <row r="84" spans="6:16" customFormat="1" x14ac:dyDescent="0.3">
      <c r="F84" s="233"/>
      <c r="H84" s="233"/>
      <c r="J84" s="233"/>
      <c r="L84" s="233"/>
      <c r="N84" s="233"/>
      <c r="P84" s="233"/>
    </row>
    <row r="85" spans="6:16" customFormat="1" x14ac:dyDescent="0.3">
      <c r="F85" s="233"/>
      <c r="H85" s="233"/>
      <c r="J85" s="233"/>
      <c r="L85" s="233"/>
      <c r="N85" s="233"/>
      <c r="P85" s="233"/>
    </row>
    <row r="86" spans="6:16" customFormat="1" x14ac:dyDescent="0.3">
      <c r="F86" s="233"/>
      <c r="H86" s="233"/>
      <c r="J86" s="233"/>
      <c r="L86" s="233"/>
      <c r="N86" s="233"/>
      <c r="P86" s="233"/>
    </row>
    <row r="87" spans="6:16" customFormat="1" x14ac:dyDescent="0.3">
      <c r="F87" s="233"/>
      <c r="H87" s="233"/>
      <c r="J87" s="233"/>
      <c r="L87" s="233"/>
      <c r="N87" s="233"/>
      <c r="P87" s="233"/>
    </row>
    <row r="88" spans="6:16" customFormat="1" x14ac:dyDescent="0.3">
      <c r="F88" s="233"/>
      <c r="H88" s="233"/>
      <c r="J88" s="233"/>
      <c r="L88" s="233"/>
      <c r="N88" s="233"/>
      <c r="P88" s="233"/>
    </row>
    <row r="89" spans="6:16" customFormat="1" x14ac:dyDescent="0.3">
      <c r="F89" s="233"/>
      <c r="H89" s="233"/>
      <c r="J89" s="233"/>
      <c r="L89" s="233"/>
      <c r="N89" s="233"/>
      <c r="P89" s="233"/>
    </row>
    <row r="90" spans="6:16" customFormat="1" x14ac:dyDescent="0.3">
      <c r="F90" s="233"/>
      <c r="H90" s="233"/>
      <c r="J90" s="233"/>
      <c r="L90" s="233"/>
      <c r="N90" s="233"/>
      <c r="P90" s="233"/>
    </row>
    <row r="91" spans="6:16" customFormat="1" x14ac:dyDescent="0.3">
      <c r="F91" s="233"/>
      <c r="H91" s="233"/>
      <c r="J91" s="233"/>
      <c r="L91" s="233"/>
      <c r="N91" s="233"/>
      <c r="P91" s="233"/>
    </row>
    <row r="92" spans="6:16" customFormat="1" x14ac:dyDescent="0.3">
      <c r="F92" s="233"/>
      <c r="H92" s="233"/>
      <c r="J92" s="233"/>
      <c r="L92" s="233"/>
      <c r="N92" s="233"/>
      <c r="P92" s="233"/>
    </row>
    <row r="93" spans="6:16" customFormat="1" x14ac:dyDescent="0.3">
      <c r="F93" s="233"/>
      <c r="H93" s="233"/>
      <c r="J93" s="233"/>
      <c r="L93" s="233"/>
      <c r="N93" s="233"/>
      <c r="P93" s="233"/>
    </row>
    <row r="94" spans="6:16" customFormat="1" x14ac:dyDescent="0.3">
      <c r="F94" s="233"/>
      <c r="H94" s="233"/>
      <c r="J94" s="233"/>
      <c r="L94" s="233"/>
      <c r="N94" s="233"/>
      <c r="P94" s="233"/>
    </row>
    <row r="95" spans="6:16" customFormat="1" x14ac:dyDescent="0.3">
      <c r="F95" s="233"/>
      <c r="H95" s="233"/>
      <c r="J95" s="233"/>
      <c r="L95" s="233"/>
      <c r="N95" s="233"/>
      <c r="P95" s="233"/>
    </row>
    <row r="96" spans="6:16" customFormat="1" x14ac:dyDescent="0.3">
      <c r="F96" s="233"/>
      <c r="H96" s="233"/>
      <c r="J96" s="233"/>
      <c r="L96" s="233"/>
      <c r="N96" s="233"/>
      <c r="P96" s="233"/>
    </row>
    <row r="97" spans="6:16" customFormat="1" x14ac:dyDescent="0.3">
      <c r="F97" s="233"/>
      <c r="H97" s="233"/>
      <c r="J97" s="233"/>
      <c r="L97" s="233"/>
      <c r="N97" s="233"/>
      <c r="P97" s="233"/>
    </row>
    <row r="98" spans="6:16" customFormat="1" x14ac:dyDescent="0.3">
      <c r="F98" s="233"/>
      <c r="H98" s="233"/>
      <c r="J98" s="233"/>
      <c r="L98" s="233"/>
      <c r="N98" s="233"/>
      <c r="P98" s="233"/>
    </row>
    <row r="99" spans="6:16" customFormat="1" x14ac:dyDescent="0.3">
      <c r="F99" s="233"/>
      <c r="H99" s="233"/>
      <c r="J99" s="233"/>
      <c r="L99" s="233"/>
      <c r="N99" s="233"/>
      <c r="P99" s="233"/>
    </row>
    <row r="100" spans="6:16" customFormat="1" x14ac:dyDescent="0.3">
      <c r="F100" s="233"/>
      <c r="H100" s="233"/>
      <c r="J100" s="233"/>
      <c r="L100" s="233"/>
      <c r="N100" s="233"/>
      <c r="P100" s="233"/>
    </row>
    <row r="101" spans="6:16" customFormat="1" x14ac:dyDescent="0.3">
      <c r="F101" s="233"/>
      <c r="H101" s="233"/>
      <c r="J101" s="233"/>
      <c r="L101" s="233"/>
      <c r="N101" s="233"/>
      <c r="P101" s="233"/>
    </row>
    <row r="102" spans="6:16" customFormat="1" x14ac:dyDescent="0.3">
      <c r="F102" s="233"/>
      <c r="H102" s="233"/>
      <c r="J102" s="233"/>
      <c r="L102" s="233"/>
      <c r="N102" s="233"/>
      <c r="P102" s="233"/>
    </row>
    <row r="103" spans="6:16" customFormat="1" x14ac:dyDescent="0.3">
      <c r="F103" s="233"/>
      <c r="H103" s="233"/>
      <c r="J103" s="233"/>
      <c r="L103" s="233"/>
      <c r="N103" s="233"/>
      <c r="P103" s="233"/>
    </row>
    <row r="104" spans="6:16" customFormat="1" x14ac:dyDescent="0.3">
      <c r="F104" s="233"/>
      <c r="H104" s="233"/>
      <c r="J104" s="233"/>
      <c r="L104" s="233"/>
      <c r="N104" s="233"/>
      <c r="P104" s="233"/>
    </row>
    <row r="105" spans="6:16" customFormat="1" x14ac:dyDescent="0.3">
      <c r="F105" s="233"/>
      <c r="H105" s="233"/>
      <c r="J105" s="233"/>
      <c r="L105" s="233"/>
      <c r="N105" s="233"/>
      <c r="P105" s="233"/>
    </row>
    <row r="106" spans="6:16" customFormat="1" x14ac:dyDescent="0.3">
      <c r="F106" s="233"/>
      <c r="H106" s="233"/>
      <c r="J106" s="233"/>
      <c r="L106" s="233"/>
      <c r="N106" s="233"/>
      <c r="P106" s="233"/>
    </row>
    <row r="107" spans="6:16" customFormat="1" x14ac:dyDescent="0.3">
      <c r="F107" s="233"/>
      <c r="H107" s="233"/>
      <c r="J107" s="233"/>
      <c r="L107" s="233"/>
      <c r="N107" s="233"/>
      <c r="P107" s="233"/>
    </row>
    <row r="108" spans="6:16" customFormat="1" x14ac:dyDescent="0.3">
      <c r="F108" s="233"/>
      <c r="H108" s="233"/>
      <c r="J108" s="233"/>
      <c r="L108" s="233"/>
      <c r="N108" s="233"/>
      <c r="P108" s="233"/>
    </row>
    <row r="109" spans="6:16" customFormat="1" x14ac:dyDescent="0.3">
      <c r="F109" s="233"/>
      <c r="H109" s="233"/>
      <c r="J109" s="233"/>
      <c r="L109" s="233"/>
      <c r="N109" s="233"/>
      <c r="P109" s="233"/>
    </row>
    <row r="110" spans="6:16" customFormat="1" x14ac:dyDescent="0.3">
      <c r="F110" s="233"/>
      <c r="H110" s="233"/>
      <c r="J110" s="233"/>
      <c r="L110" s="233"/>
      <c r="N110" s="233"/>
      <c r="P110" s="233"/>
    </row>
    <row r="111" spans="6:16" customFormat="1" x14ac:dyDescent="0.3">
      <c r="F111" s="233"/>
      <c r="H111" s="233"/>
      <c r="J111" s="233"/>
      <c r="L111" s="233"/>
      <c r="N111" s="233"/>
      <c r="P111" s="233"/>
    </row>
    <row r="112" spans="6:16" customFormat="1" x14ac:dyDescent="0.3">
      <c r="F112" s="233"/>
      <c r="H112" s="233"/>
      <c r="J112" s="233"/>
      <c r="L112" s="233"/>
      <c r="N112" s="233"/>
      <c r="P112" s="233"/>
    </row>
    <row r="113" spans="6:16" customFormat="1" x14ac:dyDescent="0.3">
      <c r="F113" s="233"/>
      <c r="H113" s="233"/>
      <c r="J113" s="233"/>
      <c r="L113" s="233"/>
      <c r="N113" s="233"/>
      <c r="P113" s="233"/>
    </row>
    <row r="114" spans="6:16" customFormat="1" x14ac:dyDescent="0.3">
      <c r="F114" s="233"/>
      <c r="H114" s="233"/>
      <c r="J114" s="233"/>
      <c r="L114" s="233"/>
      <c r="N114" s="233"/>
      <c r="P114" s="233"/>
    </row>
    <row r="115" spans="6:16" customFormat="1" x14ac:dyDescent="0.3">
      <c r="F115" s="233"/>
      <c r="H115" s="233"/>
      <c r="J115" s="233"/>
      <c r="L115" s="233"/>
      <c r="N115" s="233"/>
      <c r="P115" s="233"/>
    </row>
    <row r="116" spans="6:16" customFormat="1" x14ac:dyDescent="0.3">
      <c r="F116" s="233"/>
      <c r="H116" s="233"/>
      <c r="J116" s="233"/>
      <c r="L116" s="233"/>
      <c r="N116" s="233"/>
      <c r="P116" s="233"/>
    </row>
    <row r="117" spans="6:16" customFormat="1" x14ac:dyDescent="0.3">
      <c r="F117" s="233"/>
      <c r="H117" s="233"/>
      <c r="J117" s="233"/>
      <c r="L117" s="233"/>
      <c r="N117" s="233"/>
      <c r="P117" s="233"/>
    </row>
    <row r="118" spans="6:16" customFormat="1" x14ac:dyDescent="0.3">
      <c r="F118" s="233"/>
      <c r="H118" s="233"/>
      <c r="J118" s="233"/>
      <c r="L118" s="233"/>
      <c r="N118" s="233"/>
      <c r="P118" s="233"/>
    </row>
    <row r="119" spans="6:16" customFormat="1" x14ac:dyDescent="0.3">
      <c r="F119" s="233"/>
      <c r="H119" s="233"/>
      <c r="J119" s="233"/>
      <c r="L119" s="233"/>
      <c r="N119" s="233"/>
      <c r="P119" s="233"/>
    </row>
    <row r="120" spans="6:16" customFormat="1" x14ac:dyDescent="0.3">
      <c r="F120" s="233"/>
      <c r="H120" s="233"/>
      <c r="J120" s="233"/>
      <c r="L120" s="233"/>
      <c r="N120" s="233"/>
      <c r="P120" s="233"/>
    </row>
    <row r="121" spans="6:16" customFormat="1" x14ac:dyDescent="0.3">
      <c r="F121" s="233"/>
      <c r="H121" s="233"/>
      <c r="J121" s="233"/>
      <c r="L121" s="233"/>
      <c r="N121" s="233"/>
      <c r="P121" s="233"/>
    </row>
    <row r="122" spans="6:16" customFormat="1" x14ac:dyDescent="0.3">
      <c r="F122" s="233"/>
      <c r="H122" s="233"/>
      <c r="J122" s="233"/>
      <c r="L122" s="233"/>
      <c r="N122" s="233"/>
      <c r="P122" s="233"/>
    </row>
    <row r="123" spans="6:16" customFormat="1" x14ac:dyDescent="0.3">
      <c r="F123" s="233"/>
      <c r="H123" s="233"/>
      <c r="J123" s="233"/>
      <c r="L123" s="233"/>
      <c r="N123" s="233"/>
      <c r="P123" s="233"/>
    </row>
    <row r="124" spans="6:16" customFormat="1" x14ac:dyDescent="0.3">
      <c r="F124" s="233"/>
      <c r="H124" s="233"/>
      <c r="J124" s="233"/>
      <c r="L124" s="233"/>
      <c r="N124" s="233"/>
      <c r="P124" s="233"/>
    </row>
    <row r="125" spans="6:16" customFormat="1" x14ac:dyDescent="0.3">
      <c r="F125" s="233"/>
      <c r="H125" s="233"/>
      <c r="J125" s="233"/>
      <c r="L125" s="233"/>
      <c r="N125" s="233"/>
      <c r="P125" s="233"/>
    </row>
    <row r="126" spans="6:16" customFormat="1" x14ac:dyDescent="0.3">
      <c r="F126" s="233"/>
      <c r="H126" s="233"/>
      <c r="J126" s="233"/>
      <c r="L126" s="233"/>
      <c r="N126" s="233"/>
      <c r="P126" s="233"/>
    </row>
    <row r="127" spans="6:16" customFormat="1" x14ac:dyDescent="0.3">
      <c r="F127" s="233"/>
      <c r="H127" s="233"/>
      <c r="J127" s="233"/>
      <c r="L127" s="233"/>
      <c r="N127" s="233"/>
      <c r="P127" s="233"/>
    </row>
    <row r="128" spans="6:16" customFormat="1" x14ac:dyDescent="0.3">
      <c r="F128" s="233"/>
      <c r="H128" s="233"/>
      <c r="J128" s="233"/>
      <c r="L128" s="233"/>
      <c r="N128" s="233"/>
      <c r="P128" s="233"/>
    </row>
    <row r="129" spans="6:16" customFormat="1" x14ac:dyDescent="0.3">
      <c r="F129" s="233"/>
      <c r="H129" s="233"/>
      <c r="J129" s="233"/>
      <c r="L129" s="233"/>
      <c r="N129" s="233"/>
      <c r="P129" s="233"/>
    </row>
    <row r="130" spans="6:16" customFormat="1" x14ac:dyDescent="0.3">
      <c r="F130" s="233"/>
      <c r="H130" s="233"/>
      <c r="J130" s="233"/>
      <c r="L130" s="233"/>
      <c r="N130" s="233"/>
      <c r="P130" s="233"/>
    </row>
    <row r="131" spans="6:16" customFormat="1" x14ac:dyDescent="0.3">
      <c r="F131" s="233"/>
      <c r="H131" s="233"/>
      <c r="J131" s="233"/>
      <c r="L131" s="233"/>
      <c r="N131" s="233"/>
      <c r="P131" s="233"/>
    </row>
    <row r="132" spans="6:16" customFormat="1" x14ac:dyDescent="0.3">
      <c r="F132" s="233"/>
      <c r="H132" s="233"/>
      <c r="J132" s="233"/>
      <c r="L132" s="233"/>
      <c r="N132" s="233"/>
      <c r="P132" s="233"/>
    </row>
    <row r="133" spans="6:16" customFormat="1" x14ac:dyDescent="0.3">
      <c r="F133" s="233"/>
      <c r="H133" s="233"/>
      <c r="J133" s="233"/>
      <c r="L133" s="233"/>
      <c r="N133" s="233"/>
      <c r="P133" s="233"/>
    </row>
    <row r="134" spans="6:16" customFormat="1" x14ac:dyDescent="0.3">
      <c r="F134" s="233"/>
      <c r="H134" s="233"/>
      <c r="J134" s="233"/>
      <c r="L134" s="233"/>
      <c r="N134" s="233"/>
      <c r="P134" s="233"/>
    </row>
    <row r="135" spans="6:16" customFormat="1" x14ac:dyDescent="0.3">
      <c r="F135" s="233"/>
      <c r="H135" s="233"/>
      <c r="J135" s="233"/>
      <c r="L135" s="233"/>
      <c r="N135" s="233"/>
      <c r="P135" s="233"/>
    </row>
    <row r="136" spans="6:16" customFormat="1" x14ac:dyDescent="0.3">
      <c r="F136" s="233"/>
      <c r="H136" s="233"/>
      <c r="J136" s="233"/>
      <c r="L136" s="233"/>
      <c r="N136" s="233"/>
      <c r="P136" s="233"/>
    </row>
    <row r="137" spans="6:16" customFormat="1" x14ac:dyDescent="0.3">
      <c r="F137" s="233"/>
      <c r="H137" s="233"/>
      <c r="J137" s="233"/>
      <c r="L137" s="233"/>
      <c r="N137" s="233"/>
      <c r="P137" s="233"/>
    </row>
    <row r="138" spans="6:16" customFormat="1" x14ac:dyDescent="0.3">
      <c r="F138" s="233"/>
      <c r="H138" s="233"/>
      <c r="J138" s="233"/>
      <c r="L138" s="233"/>
      <c r="N138" s="233"/>
      <c r="P138" s="233"/>
    </row>
    <row r="139" spans="6:16" customFormat="1" x14ac:dyDescent="0.3">
      <c r="F139" s="233"/>
      <c r="H139" s="233"/>
      <c r="J139" s="233"/>
      <c r="L139" s="233"/>
      <c r="N139" s="233"/>
      <c r="P139" s="233"/>
    </row>
    <row r="140" spans="6:16" customFormat="1" x14ac:dyDescent="0.3">
      <c r="F140" s="233"/>
      <c r="H140" s="233"/>
      <c r="J140" s="233"/>
      <c r="L140" s="233"/>
      <c r="N140" s="233"/>
      <c r="P140" s="233"/>
    </row>
    <row r="141" spans="6:16" customFormat="1" x14ac:dyDescent="0.3">
      <c r="F141" s="233"/>
      <c r="H141" s="233"/>
      <c r="J141" s="233"/>
      <c r="L141" s="233"/>
      <c r="N141" s="233"/>
      <c r="P141" s="233"/>
    </row>
    <row r="142" spans="6:16" customFormat="1" x14ac:dyDescent="0.3">
      <c r="F142" s="233"/>
      <c r="H142" s="233"/>
      <c r="J142" s="233"/>
      <c r="L142" s="233"/>
      <c r="N142" s="233"/>
      <c r="P142" s="233"/>
    </row>
    <row r="143" spans="6:16" customFormat="1" x14ac:dyDescent="0.3">
      <c r="F143" s="233"/>
      <c r="H143" s="233"/>
      <c r="J143" s="233"/>
      <c r="L143" s="233"/>
      <c r="N143" s="233"/>
      <c r="P143" s="233"/>
    </row>
    <row r="144" spans="6:16" customFormat="1" x14ac:dyDescent="0.3">
      <c r="F144" s="233"/>
      <c r="H144" s="233"/>
      <c r="J144" s="233"/>
      <c r="L144" s="233"/>
      <c r="N144" s="233"/>
      <c r="P144" s="233"/>
    </row>
    <row r="145" spans="6:16" customFormat="1" x14ac:dyDescent="0.3">
      <c r="F145" s="233"/>
      <c r="H145" s="233"/>
      <c r="J145" s="233"/>
      <c r="L145" s="233"/>
      <c r="N145" s="233"/>
      <c r="P145" s="233"/>
    </row>
    <row r="146" spans="6:16" customFormat="1" x14ac:dyDescent="0.3">
      <c r="F146" s="233"/>
      <c r="H146" s="233"/>
      <c r="J146" s="233"/>
      <c r="L146" s="233"/>
      <c r="N146" s="233"/>
      <c r="P146" s="233"/>
    </row>
    <row r="147" spans="6:16" customFormat="1" x14ac:dyDescent="0.3">
      <c r="F147" s="233"/>
      <c r="H147" s="233"/>
      <c r="J147" s="233"/>
      <c r="L147" s="233"/>
      <c r="N147" s="233"/>
      <c r="P147" s="233"/>
    </row>
    <row r="148" spans="6:16" customFormat="1" x14ac:dyDescent="0.3">
      <c r="F148" s="233"/>
      <c r="H148" s="233"/>
      <c r="J148" s="233"/>
      <c r="L148" s="233"/>
      <c r="N148" s="233"/>
      <c r="P148" s="233"/>
    </row>
    <row r="149" spans="6:16" customFormat="1" x14ac:dyDescent="0.3">
      <c r="F149" s="233"/>
      <c r="H149" s="233"/>
      <c r="J149" s="233"/>
      <c r="L149" s="233"/>
      <c r="N149" s="233"/>
      <c r="P149" s="233"/>
    </row>
    <row r="150" spans="6:16" customFormat="1" x14ac:dyDescent="0.3">
      <c r="F150" s="233"/>
      <c r="H150" s="233"/>
      <c r="J150" s="233"/>
      <c r="L150" s="233"/>
      <c r="N150" s="233"/>
      <c r="P150" s="233"/>
    </row>
    <row r="151" spans="6:16" customFormat="1" x14ac:dyDescent="0.3">
      <c r="F151" s="233"/>
      <c r="H151" s="233"/>
      <c r="J151" s="233"/>
      <c r="L151" s="233"/>
      <c r="N151" s="233"/>
      <c r="P151" s="233"/>
    </row>
    <row r="152" spans="6:16" customFormat="1" x14ac:dyDescent="0.3">
      <c r="F152" s="233"/>
      <c r="H152" s="233"/>
      <c r="J152" s="233"/>
      <c r="L152" s="233"/>
      <c r="N152" s="233"/>
      <c r="P152" s="233"/>
    </row>
    <row r="153" spans="6:16" customFormat="1" x14ac:dyDescent="0.3">
      <c r="F153" s="233"/>
      <c r="H153" s="233"/>
      <c r="J153" s="233"/>
      <c r="L153" s="233"/>
      <c r="N153" s="233"/>
      <c r="P153" s="233"/>
    </row>
    <row r="154" spans="6:16" customFormat="1" x14ac:dyDescent="0.3">
      <c r="F154" s="233"/>
      <c r="H154" s="233"/>
      <c r="J154" s="233"/>
      <c r="L154" s="233"/>
      <c r="N154" s="233"/>
      <c r="P154" s="233"/>
    </row>
    <row r="155" spans="6:16" customFormat="1" x14ac:dyDescent="0.3">
      <c r="F155" s="233"/>
      <c r="H155" s="233"/>
      <c r="J155" s="233"/>
      <c r="L155" s="233"/>
      <c r="N155" s="233"/>
      <c r="P155" s="233"/>
    </row>
    <row r="156" spans="6:16" customFormat="1" x14ac:dyDescent="0.3">
      <c r="F156" s="233"/>
      <c r="H156" s="233"/>
      <c r="J156" s="233"/>
      <c r="L156" s="233"/>
      <c r="N156" s="233"/>
      <c r="P156" s="233"/>
    </row>
    <row r="157" spans="6:16" customFormat="1" x14ac:dyDescent="0.3">
      <c r="F157" s="233"/>
      <c r="H157" s="233"/>
      <c r="J157" s="233"/>
      <c r="L157" s="233"/>
      <c r="N157" s="233"/>
      <c r="P157" s="233"/>
    </row>
    <row r="158" spans="6:16" customFormat="1" x14ac:dyDescent="0.3">
      <c r="F158" s="233"/>
      <c r="H158" s="233"/>
      <c r="J158" s="233"/>
      <c r="L158" s="233"/>
      <c r="N158" s="233"/>
      <c r="P158" s="233"/>
    </row>
    <row r="159" spans="6:16" customFormat="1" x14ac:dyDescent="0.3">
      <c r="F159" s="233"/>
      <c r="H159" s="233"/>
      <c r="J159" s="233"/>
      <c r="L159" s="233"/>
      <c r="N159" s="233"/>
      <c r="P159" s="233"/>
    </row>
    <row r="160" spans="6:16" customFormat="1" x14ac:dyDescent="0.3">
      <c r="F160" s="233"/>
      <c r="H160" s="233"/>
      <c r="J160" s="233"/>
      <c r="L160" s="233"/>
      <c r="N160" s="233"/>
      <c r="P160" s="233"/>
    </row>
    <row r="161" spans="6:16" customFormat="1" x14ac:dyDescent="0.3">
      <c r="F161" s="233"/>
      <c r="H161" s="233"/>
      <c r="J161" s="233"/>
      <c r="L161" s="233"/>
      <c r="N161" s="233"/>
      <c r="P161" s="233"/>
    </row>
    <row r="162" spans="6:16" customFormat="1" x14ac:dyDescent="0.3">
      <c r="F162" s="233"/>
      <c r="H162" s="233"/>
      <c r="J162" s="233"/>
      <c r="L162" s="233"/>
      <c r="N162" s="233"/>
      <c r="P162" s="233"/>
    </row>
    <row r="163" spans="6:16" customFormat="1" x14ac:dyDescent="0.3">
      <c r="F163" s="233"/>
      <c r="H163" s="233"/>
      <c r="J163" s="233"/>
      <c r="L163" s="233"/>
      <c r="N163" s="233"/>
      <c r="P163" s="233"/>
    </row>
    <row r="164" spans="6:16" customFormat="1" x14ac:dyDescent="0.3">
      <c r="F164" s="233"/>
      <c r="H164" s="233"/>
      <c r="J164" s="233"/>
      <c r="L164" s="233"/>
      <c r="N164" s="233"/>
      <c r="P164" s="233"/>
    </row>
    <row r="165" spans="6:16" customFormat="1" x14ac:dyDescent="0.3">
      <c r="F165" s="233"/>
      <c r="H165" s="233"/>
      <c r="J165" s="233"/>
      <c r="L165" s="233"/>
      <c r="N165" s="233"/>
      <c r="P165" s="233"/>
    </row>
    <row r="166" spans="6:16" customFormat="1" x14ac:dyDescent="0.3">
      <c r="F166" s="233"/>
      <c r="H166" s="233"/>
      <c r="J166" s="233"/>
      <c r="L166" s="233"/>
      <c r="N166" s="233"/>
      <c r="P166" s="233"/>
    </row>
    <row r="167" spans="6:16" customFormat="1" x14ac:dyDescent="0.3">
      <c r="F167" s="233"/>
      <c r="H167" s="233"/>
      <c r="J167" s="233"/>
      <c r="L167" s="233"/>
      <c r="N167" s="233"/>
      <c r="P167" s="233"/>
    </row>
    <row r="168" spans="6:16" customFormat="1" x14ac:dyDescent="0.3">
      <c r="F168" s="233"/>
      <c r="H168" s="233"/>
      <c r="J168" s="233"/>
      <c r="L168" s="233"/>
      <c r="N168" s="233"/>
      <c r="P168" s="233"/>
    </row>
    <row r="169" spans="6:16" customFormat="1" x14ac:dyDescent="0.3">
      <c r="F169" s="233"/>
      <c r="H169" s="233"/>
      <c r="J169" s="233"/>
      <c r="L169" s="233"/>
      <c r="N169" s="233"/>
      <c r="P169" s="233"/>
    </row>
    <row r="170" spans="6:16" customFormat="1" x14ac:dyDescent="0.3">
      <c r="F170" s="233"/>
      <c r="H170" s="233"/>
      <c r="J170" s="233"/>
      <c r="L170" s="233"/>
      <c r="N170" s="233"/>
      <c r="P170" s="233"/>
    </row>
    <row r="171" spans="6:16" customFormat="1" x14ac:dyDescent="0.3">
      <c r="F171" s="233"/>
      <c r="H171" s="233"/>
      <c r="J171" s="233"/>
      <c r="L171" s="233"/>
      <c r="N171" s="233"/>
      <c r="P171" s="233"/>
    </row>
    <row r="172" spans="6:16" customFormat="1" x14ac:dyDescent="0.3">
      <c r="F172" s="233"/>
      <c r="H172" s="233"/>
      <c r="J172" s="233"/>
      <c r="L172" s="233"/>
      <c r="N172" s="233"/>
      <c r="P172" s="233"/>
    </row>
    <row r="173" spans="6:16" customFormat="1" x14ac:dyDescent="0.3">
      <c r="F173" s="233"/>
      <c r="H173" s="233"/>
      <c r="J173" s="233"/>
      <c r="L173" s="233"/>
      <c r="N173" s="233"/>
      <c r="P173" s="233"/>
    </row>
    <row r="174" spans="6:16" customFormat="1" x14ac:dyDescent="0.3">
      <c r="F174" s="233"/>
      <c r="H174" s="233"/>
      <c r="J174" s="233"/>
      <c r="L174" s="233"/>
      <c r="N174" s="233"/>
      <c r="P174" s="233"/>
    </row>
    <row r="175" spans="6:16" customFormat="1" x14ac:dyDescent="0.3">
      <c r="F175" s="233"/>
      <c r="H175" s="233"/>
      <c r="J175" s="233"/>
      <c r="L175" s="233"/>
      <c r="N175" s="233"/>
      <c r="P175" s="233"/>
    </row>
    <row r="176" spans="6:16" customFormat="1" x14ac:dyDescent="0.3">
      <c r="F176" s="233"/>
      <c r="H176" s="233"/>
      <c r="J176" s="233"/>
      <c r="L176" s="233"/>
      <c r="N176" s="233"/>
      <c r="P176" s="233"/>
    </row>
    <row r="177" spans="6:16" customFormat="1" x14ac:dyDescent="0.3">
      <c r="F177" s="233"/>
      <c r="H177" s="233"/>
      <c r="J177" s="233"/>
      <c r="L177" s="233"/>
      <c r="N177" s="233"/>
      <c r="P177" s="233"/>
    </row>
    <row r="178" spans="6:16" customFormat="1" x14ac:dyDescent="0.3">
      <c r="F178" s="233"/>
      <c r="H178" s="233"/>
      <c r="J178" s="233"/>
      <c r="L178" s="233"/>
      <c r="N178" s="233"/>
      <c r="P178" s="233"/>
    </row>
    <row r="179" spans="6:16" customFormat="1" x14ac:dyDescent="0.3">
      <c r="F179" s="233"/>
      <c r="H179" s="233"/>
      <c r="J179" s="233"/>
      <c r="L179" s="233"/>
      <c r="N179" s="233"/>
      <c r="P179" s="233"/>
    </row>
    <row r="180" spans="6:16" customFormat="1" x14ac:dyDescent="0.3">
      <c r="F180" s="233"/>
      <c r="H180" s="233"/>
      <c r="J180" s="233"/>
      <c r="L180" s="233"/>
      <c r="N180" s="233"/>
      <c r="P180" s="233"/>
    </row>
    <row r="181" spans="6:16" customFormat="1" x14ac:dyDescent="0.3">
      <c r="F181" s="233"/>
      <c r="H181" s="233"/>
      <c r="J181" s="233"/>
      <c r="L181" s="233"/>
      <c r="N181" s="233"/>
      <c r="P181" s="233"/>
    </row>
    <row r="182" spans="6:16" customFormat="1" x14ac:dyDescent="0.3">
      <c r="F182" s="233"/>
      <c r="H182" s="233"/>
      <c r="J182" s="233"/>
      <c r="L182" s="233"/>
      <c r="N182" s="233"/>
      <c r="P182" s="233"/>
    </row>
    <row r="183" spans="6:16" customFormat="1" x14ac:dyDescent="0.3">
      <c r="F183" s="233"/>
      <c r="H183" s="233"/>
      <c r="J183" s="233"/>
      <c r="L183" s="233"/>
      <c r="N183" s="233"/>
      <c r="P183" s="233"/>
    </row>
    <row r="184" spans="6:16" customFormat="1" x14ac:dyDescent="0.3">
      <c r="F184" s="233"/>
      <c r="H184" s="233"/>
      <c r="J184" s="233"/>
      <c r="L184" s="233"/>
      <c r="N184" s="233"/>
      <c r="P184" s="233"/>
    </row>
    <row r="185" spans="6:16" customFormat="1" x14ac:dyDescent="0.3">
      <c r="F185" s="233"/>
      <c r="H185" s="233"/>
      <c r="J185" s="233"/>
      <c r="L185" s="233"/>
      <c r="N185" s="233"/>
      <c r="P185" s="233"/>
    </row>
    <row r="186" spans="6:16" customFormat="1" x14ac:dyDescent="0.3">
      <c r="F186" s="233"/>
      <c r="H186" s="233"/>
      <c r="J186" s="233"/>
      <c r="L186" s="233"/>
      <c r="N186" s="233"/>
      <c r="P186" s="233"/>
    </row>
    <row r="187" spans="6:16" customFormat="1" x14ac:dyDescent="0.3">
      <c r="F187" s="233"/>
      <c r="H187" s="233"/>
      <c r="J187" s="233"/>
      <c r="L187" s="233"/>
      <c r="N187" s="233"/>
      <c r="P187" s="233"/>
    </row>
    <row r="188" spans="6:16" customFormat="1" x14ac:dyDescent="0.3">
      <c r="F188" s="233"/>
      <c r="H188" s="233"/>
      <c r="J188" s="233"/>
      <c r="L188" s="233"/>
      <c r="N188" s="233"/>
      <c r="P188" s="233"/>
    </row>
    <row r="189" spans="6:16" customFormat="1" x14ac:dyDescent="0.3">
      <c r="F189" s="233"/>
      <c r="H189" s="233"/>
      <c r="J189" s="233"/>
      <c r="L189" s="233"/>
      <c r="N189" s="233"/>
      <c r="P189" s="233"/>
    </row>
    <row r="190" spans="6:16" customFormat="1" x14ac:dyDescent="0.3">
      <c r="F190" s="233"/>
      <c r="H190" s="233"/>
      <c r="J190" s="233"/>
      <c r="L190" s="233"/>
      <c r="N190" s="233"/>
      <c r="P190" s="233"/>
    </row>
    <row r="191" spans="6:16" customFormat="1" x14ac:dyDescent="0.3">
      <c r="F191" s="233"/>
      <c r="H191" s="233"/>
      <c r="J191" s="233"/>
      <c r="L191" s="233"/>
      <c r="N191" s="233"/>
      <c r="P191" s="233"/>
    </row>
    <row r="192" spans="6:16" customFormat="1" x14ac:dyDescent="0.3">
      <c r="F192" s="233"/>
      <c r="H192" s="233"/>
      <c r="J192" s="233"/>
      <c r="L192" s="233"/>
      <c r="N192" s="233"/>
      <c r="P192" s="233"/>
    </row>
    <row r="193" spans="6:16" customFormat="1" x14ac:dyDescent="0.3">
      <c r="F193" s="233"/>
      <c r="H193" s="233"/>
      <c r="J193" s="233"/>
      <c r="L193" s="233"/>
      <c r="N193" s="233"/>
      <c r="P193" s="233"/>
    </row>
    <row r="194" spans="6:16" customFormat="1" x14ac:dyDescent="0.3">
      <c r="F194" s="233"/>
      <c r="H194" s="233"/>
      <c r="J194" s="233"/>
      <c r="L194" s="233"/>
      <c r="N194" s="233"/>
      <c r="P194" s="233"/>
    </row>
    <row r="195" spans="6:16" customFormat="1" x14ac:dyDescent="0.3">
      <c r="F195" s="233"/>
      <c r="H195" s="233"/>
      <c r="J195" s="233"/>
      <c r="L195" s="233"/>
      <c r="N195" s="233"/>
      <c r="P195" s="233"/>
    </row>
    <row r="196" spans="6:16" customFormat="1" x14ac:dyDescent="0.3">
      <c r="F196" s="233"/>
      <c r="H196" s="233"/>
      <c r="J196" s="233"/>
      <c r="L196" s="233"/>
      <c r="N196" s="233"/>
      <c r="P196" s="233"/>
    </row>
    <row r="197" spans="6:16" customFormat="1" x14ac:dyDescent="0.3">
      <c r="F197" s="233"/>
      <c r="H197" s="233"/>
      <c r="J197" s="233"/>
      <c r="L197" s="233"/>
      <c r="N197" s="233"/>
      <c r="P197" s="233"/>
    </row>
    <row r="198" spans="6:16" customFormat="1" x14ac:dyDescent="0.3">
      <c r="F198" s="233"/>
      <c r="H198" s="233"/>
      <c r="J198" s="233"/>
      <c r="L198" s="233"/>
      <c r="N198" s="233"/>
      <c r="P198" s="233"/>
    </row>
    <row r="199" spans="6:16" customFormat="1" x14ac:dyDescent="0.3">
      <c r="F199" s="233"/>
      <c r="H199" s="233"/>
      <c r="J199" s="233"/>
      <c r="L199" s="233"/>
      <c r="N199" s="233"/>
      <c r="P199" s="233"/>
    </row>
    <row r="200" spans="6:16" customFormat="1" x14ac:dyDescent="0.3">
      <c r="F200" s="233"/>
      <c r="H200" s="233"/>
      <c r="J200" s="233"/>
      <c r="L200" s="233"/>
      <c r="N200" s="233"/>
      <c r="P200" s="233"/>
    </row>
    <row r="201" spans="6:16" customFormat="1" x14ac:dyDescent="0.3">
      <c r="F201" s="233"/>
      <c r="H201" s="233"/>
      <c r="J201" s="233"/>
      <c r="L201" s="233"/>
      <c r="N201" s="233"/>
      <c r="P201" s="233"/>
    </row>
    <row r="202" spans="6:16" customFormat="1" x14ac:dyDescent="0.3">
      <c r="F202" s="233"/>
      <c r="H202" s="233"/>
      <c r="J202" s="233"/>
      <c r="L202" s="233"/>
      <c r="N202" s="233"/>
      <c r="P202" s="233"/>
    </row>
    <row r="203" spans="6:16" customFormat="1" x14ac:dyDescent="0.3">
      <c r="F203" s="233"/>
      <c r="H203" s="233"/>
      <c r="J203" s="233"/>
      <c r="L203" s="233"/>
      <c r="N203" s="233"/>
      <c r="P203" s="233"/>
    </row>
    <row r="204" spans="6:16" customFormat="1" x14ac:dyDescent="0.3">
      <c r="F204" s="233"/>
      <c r="H204" s="233"/>
      <c r="J204" s="233"/>
      <c r="L204" s="233"/>
      <c r="N204" s="233"/>
      <c r="P204" s="233"/>
    </row>
    <row r="205" spans="6:16" customFormat="1" x14ac:dyDescent="0.3">
      <c r="F205" s="233"/>
      <c r="H205" s="233"/>
      <c r="J205" s="233"/>
      <c r="L205" s="233"/>
      <c r="N205" s="233"/>
      <c r="P205" s="233"/>
    </row>
    <row r="206" spans="6:16" customFormat="1" x14ac:dyDescent="0.3">
      <c r="F206" s="233"/>
      <c r="H206" s="233"/>
      <c r="J206" s="233"/>
      <c r="L206" s="233"/>
      <c r="N206" s="233"/>
      <c r="P206" s="233"/>
    </row>
    <row r="207" spans="6:16" customFormat="1" x14ac:dyDescent="0.3">
      <c r="F207" s="233"/>
      <c r="H207" s="233"/>
      <c r="J207" s="233"/>
      <c r="L207" s="233"/>
      <c r="N207" s="233"/>
      <c r="P207" s="233"/>
    </row>
    <row r="208" spans="6:16" customFormat="1" x14ac:dyDescent="0.3">
      <c r="F208" s="233"/>
      <c r="H208" s="233"/>
      <c r="J208" s="233"/>
      <c r="L208" s="233"/>
      <c r="N208" s="233"/>
      <c r="P208" s="233"/>
    </row>
    <row r="209" spans="6:16" customFormat="1" x14ac:dyDescent="0.3">
      <c r="F209" s="233"/>
      <c r="H209" s="233"/>
      <c r="J209" s="233"/>
      <c r="L209" s="233"/>
      <c r="N209" s="233"/>
      <c r="P209" s="233"/>
    </row>
    <row r="210" spans="6:16" customFormat="1" x14ac:dyDescent="0.3">
      <c r="F210" s="233"/>
      <c r="H210" s="233"/>
      <c r="J210" s="233"/>
      <c r="L210" s="233"/>
      <c r="N210" s="233"/>
      <c r="P210" s="233"/>
    </row>
    <row r="211" spans="6:16" customFormat="1" x14ac:dyDescent="0.3">
      <c r="F211" s="233"/>
      <c r="H211" s="233"/>
      <c r="J211" s="233"/>
      <c r="L211" s="233"/>
      <c r="N211" s="233"/>
      <c r="P211" s="233"/>
    </row>
    <row r="212" spans="6:16" customFormat="1" x14ac:dyDescent="0.3">
      <c r="F212" s="233"/>
      <c r="H212" s="233"/>
      <c r="J212" s="233"/>
      <c r="L212" s="233"/>
      <c r="N212" s="233"/>
      <c r="P212" s="233"/>
    </row>
    <row r="213" spans="6:16" customFormat="1" x14ac:dyDescent="0.3">
      <c r="F213" s="233"/>
      <c r="H213" s="233"/>
      <c r="J213" s="233"/>
      <c r="L213" s="233"/>
      <c r="N213" s="233"/>
      <c r="P213" s="233"/>
    </row>
    <row r="214" spans="6:16" customFormat="1" x14ac:dyDescent="0.3">
      <c r="F214" s="233"/>
      <c r="H214" s="233"/>
      <c r="J214" s="233"/>
      <c r="L214" s="233"/>
      <c r="N214" s="233"/>
      <c r="P214" s="233"/>
    </row>
    <row r="215" spans="6:16" customFormat="1" x14ac:dyDescent="0.3">
      <c r="F215" s="233"/>
      <c r="H215" s="233"/>
      <c r="J215" s="233"/>
      <c r="L215" s="233"/>
      <c r="N215" s="233"/>
      <c r="P215" s="233"/>
    </row>
    <row r="216" spans="6:16" customFormat="1" x14ac:dyDescent="0.3">
      <c r="F216" s="233"/>
      <c r="H216" s="233"/>
      <c r="J216" s="233"/>
      <c r="L216" s="233"/>
      <c r="N216" s="233"/>
      <c r="P216" s="233"/>
    </row>
    <row r="217" spans="6:16" customFormat="1" x14ac:dyDescent="0.3">
      <c r="F217" s="233"/>
      <c r="H217" s="233"/>
      <c r="J217" s="233"/>
      <c r="L217" s="233"/>
      <c r="N217" s="233"/>
      <c r="P217" s="233"/>
    </row>
    <row r="218" spans="6:16" customFormat="1" x14ac:dyDescent="0.3">
      <c r="F218" s="233"/>
      <c r="H218" s="233"/>
      <c r="J218" s="233"/>
      <c r="L218" s="233"/>
      <c r="N218" s="233"/>
      <c r="P218" s="233"/>
    </row>
    <row r="219" spans="6:16" customFormat="1" x14ac:dyDescent="0.3">
      <c r="F219" s="233"/>
      <c r="H219" s="233"/>
      <c r="J219" s="233"/>
      <c r="L219" s="233"/>
      <c r="N219" s="233"/>
      <c r="P219" s="233"/>
    </row>
    <row r="220" spans="6:16" customFormat="1" x14ac:dyDescent="0.3">
      <c r="F220" s="233"/>
      <c r="H220" s="233"/>
      <c r="J220" s="233"/>
      <c r="L220" s="233"/>
      <c r="N220" s="233"/>
      <c r="P220" s="233"/>
    </row>
    <row r="221" spans="6:16" customFormat="1" x14ac:dyDescent="0.3">
      <c r="F221" s="233"/>
      <c r="H221" s="233"/>
      <c r="J221" s="233"/>
      <c r="L221" s="233"/>
      <c r="N221" s="233"/>
      <c r="P221" s="233"/>
    </row>
    <row r="222" spans="6:16" customFormat="1" x14ac:dyDescent="0.3">
      <c r="F222" s="233"/>
      <c r="H222" s="233"/>
      <c r="J222" s="233"/>
      <c r="L222" s="233"/>
      <c r="N222" s="233"/>
      <c r="P222" s="233"/>
    </row>
    <row r="223" spans="6:16" customFormat="1" x14ac:dyDescent="0.3">
      <c r="F223" s="233"/>
      <c r="H223" s="233"/>
      <c r="J223" s="233"/>
      <c r="L223" s="233"/>
      <c r="N223" s="233"/>
      <c r="P223" s="233"/>
    </row>
    <row r="224" spans="6:16" customFormat="1" x14ac:dyDescent="0.3">
      <c r="F224" s="233"/>
      <c r="H224" s="233"/>
      <c r="J224" s="233"/>
      <c r="L224" s="233"/>
      <c r="N224" s="233"/>
      <c r="P224" s="233"/>
    </row>
    <row r="225" spans="6:16" customFormat="1" x14ac:dyDescent="0.3">
      <c r="F225" s="233"/>
      <c r="H225" s="233"/>
      <c r="J225" s="233"/>
      <c r="L225" s="233"/>
      <c r="N225" s="233"/>
      <c r="P225" s="233"/>
    </row>
    <row r="226" spans="6:16" customFormat="1" x14ac:dyDescent="0.3">
      <c r="F226" s="233"/>
      <c r="H226" s="233"/>
      <c r="J226" s="233"/>
      <c r="L226" s="233"/>
      <c r="N226" s="233"/>
      <c r="P226" s="233"/>
    </row>
    <row r="227" spans="6:16" customFormat="1" x14ac:dyDescent="0.3">
      <c r="F227" s="233"/>
      <c r="H227" s="233"/>
      <c r="J227" s="233"/>
      <c r="L227" s="233"/>
      <c r="N227" s="233"/>
      <c r="P227" s="233"/>
    </row>
    <row r="228" spans="6:16" customFormat="1" x14ac:dyDescent="0.3">
      <c r="F228" s="233"/>
      <c r="H228" s="233"/>
      <c r="J228" s="233"/>
      <c r="L228" s="233"/>
      <c r="N228" s="233"/>
      <c r="P228" s="233"/>
    </row>
    <row r="229" spans="6:16" customFormat="1" x14ac:dyDescent="0.3">
      <c r="F229" s="233"/>
      <c r="H229" s="233"/>
      <c r="J229" s="233"/>
      <c r="L229" s="233"/>
      <c r="N229" s="233"/>
      <c r="P229" s="233"/>
    </row>
    <row r="230" spans="6:16" customFormat="1" x14ac:dyDescent="0.3">
      <c r="F230" s="233"/>
      <c r="H230" s="233"/>
      <c r="J230" s="233"/>
      <c r="L230" s="233"/>
      <c r="N230" s="233"/>
      <c r="P230" s="233"/>
    </row>
    <row r="231" spans="6:16" customFormat="1" x14ac:dyDescent="0.3">
      <c r="F231" s="233"/>
      <c r="H231" s="233"/>
      <c r="J231" s="233"/>
      <c r="L231" s="233"/>
      <c r="N231" s="233"/>
      <c r="P231" s="233"/>
    </row>
    <row r="232" spans="6:16" customFormat="1" x14ac:dyDescent="0.3">
      <c r="F232" s="233"/>
      <c r="H232" s="233"/>
      <c r="J232" s="233"/>
      <c r="L232" s="233"/>
      <c r="N232" s="233"/>
      <c r="P232" s="233"/>
    </row>
    <row r="233" spans="6:16" customFormat="1" x14ac:dyDescent="0.3">
      <c r="F233" s="233"/>
      <c r="H233" s="233"/>
      <c r="J233" s="233"/>
      <c r="L233" s="233"/>
      <c r="N233" s="233"/>
      <c r="P233" s="233"/>
    </row>
    <row r="234" spans="6:16" customFormat="1" x14ac:dyDescent="0.3">
      <c r="F234" s="233"/>
      <c r="H234" s="233"/>
      <c r="J234" s="233"/>
      <c r="L234" s="233"/>
      <c r="N234" s="233"/>
      <c r="P234" s="233"/>
    </row>
    <row r="235" spans="6:16" customFormat="1" x14ac:dyDescent="0.3">
      <c r="F235" s="233"/>
      <c r="H235" s="233"/>
      <c r="J235" s="233"/>
      <c r="L235" s="233"/>
      <c r="N235" s="233"/>
      <c r="P235" s="233"/>
    </row>
    <row r="236" spans="6:16" customFormat="1" x14ac:dyDescent="0.3">
      <c r="F236" s="233"/>
      <c r="H236" s="233"/>
      <c r="J236" s="233"/>
      <c r="L236" s="233"/>
      <c r="N236" s="233"/>
      <c r="P236" s="233"/>
    </row>
    <row r="237" spans="6:16" customFormat="1" x14ac:dyDescent="0.3">
      <c r="F237" s="233"/>
      <c r="H237" s="233"/>
      <c r="J237" s="233"/>
      <c r="L237" s="233"/>
      <c r="N237" s="233"/>
      <c r="P237" s="233"/>
    </row>
    <row r="238" spans="6:16" customFormat="1" x14ac:dyDescent="0.3">
      <c r="F238" s="233"/>
      <c r="H238" s="233"/>
      <c r="J238" s="233"/>
      <c r="L238" s="233"/>
      <c r="N238" s="233"/>
      <c r="P238" s="233"/>
    </row>
    <row r="239" spans="6:16" customFormat="1" x14ac:dyDescent="0.3">
      <c r="F239" s="233"/>
      <c r="H239" s="233"/>
      <c r="J239" s="233"/>
      <c r="L239" s="233"/>
      <c r="N239" s="233"/>
      <c r="P239" s="233"/>
    </row>
    <row r="240" spans="6:16" customFormat="1" x14ac:dyDescent="0.3">
      <c r="F240" s="233"/>
      <c r="H240" s="233"/>
      <c r="J240" s="233"/>
      <c r="L240" s="233"/>
      <c r="N240" s="233"/>
      <c r="P240" s="233"/>
    </row>
    <row r="241" spans="6:16" customFormat="1" x14ac:dyDescent="0.3">
      <c r="F241" s="233"/>
      <c r="H241" s="233"/>
      <c r="J241" s="233"/>
      <c r="L241" s="233"/>
      <c r="N241" s="233"/>
      <c r="P241" s="233"/>
    </row>
    <row r="242" spans="6:16" customFormat="1" x14ac:dyDescent="0.3">
      <c r="F242" s="233"/>
      <c r="H242" s="233"/>
      <c r="J242" s="233"/>
      <c r="L242" s="233"/>
      <c r="N242" s="233"/>
      <c r="P242" s="233"/>
    </row>
    <row r="243" spans="6:16" customFormat="1" x14ac:dyDescent="0.3">
      <c r="F243" s="233"/>
      <c r="H243" s="233"/>
      <c r="J243" s="233"/>
      <c r="L243" s="233"/>
      <c r="N243" s="233"/>
      <c r="P243" s="233"/>
    </row>
    <row r="244" spans="6:16" customFormat="1" x14ac:dyDescent="0.3">
      <c r="F244" s="233"/>
      <c r="H244" s="233"/>
      <c r="J244" s="233"/>
      <c r="L244" s="233"/>
      <c r="N244" s="233"/>
      <c r="P244" s="233"/>
    </row>
    <row r="245" spans="6:16" customFormat="1" x14ac:dyDescent="0.3">
      <c r="F245" s="233"/>
      <c r="H245" s="233"/>
      <c r="J245" s="233"/>
      <c r="L245" s="233"/>
      <c r="N245" s="233"/>
      <c r="P245" s="233"/>
    </row>
    <row r="246" spans="6:16" customFormat="1" x14ac:dyDescent="0.3">
      <c r="F246" s="233"/>
      <c r="H246" s="233"/>
      <c r="J246" s="233"/>
      <c r="L246" s="233"/>
      <c r="N246" s="233"/>
      <c r="P246" s="233"/>
    </row>
    <row r="247" spans="6:16" customFormat="1" x14ac:dyDescent="0.3">
      <c r="F247" s="233"/>
      <c r="H247" s="233"/>
      <c r="J247" s="233"/>
      <c r="L247" s="233"/>
      <c r="N247" s="233"/>
      <c r="P247" s="233"/>
    </row>
    <row r="248" spans="6:16" customFormat="1" x14ac:dyDescent="0.3">
      <c r="F248" s="233"/>
      <c r="H248" s="233"/>
      <c r="J248" s="233"/>
      <c r="L248" s="233"/>
      <c r="N248" s="233"/>
      <c r="P248" s="233"/>
    </row>
    <row r="249" spans="6:16" customFormat="1" x14ac:dyDescent="0.3">
      <c r="F249" s="233"/>
      <c r="H249" s="233"/>
      <c r="J249" s="233"/>
      <c r="L249" s="233"/>
      <c r="N249" s="233"/>
      <c r="P249" s="233"/>
    </row>
    <row r="250" spans="6:16" customFormat="1" x14ac:dyDescent="0.3">
      <c r="F250" s="233"/>
      <c r="H250" s="233"/>
      <c r="J250" s="233"/>
      <c r="L250" s="233"/>
      <c r="N250" s="233"/>
      <c r="P250" s="233"/>
    </row>
    <row r="251" spans="6:16" customFormat="1" x14ac:dyDescent="0.3">
      <c r="F251" s="233"/>
      <c r="H251" s="233"/>
      <c r="J251" s="233"/>
      <c r="L251" s="233"/>
      <c r="N251" s="233"/>
      <c r="P251" s="233"/>
    </row>
    <row r="252" spans="6:16" customFormat="1" x14ac:dyDescent="0.3">
      <c r="F252" s="233"/>
      <c r="H252" s="233"/>
      <c r="J252" s="233"/>
      <c r="L252" s="233"/>
      <c r="N252" s="233"/>
      <c r="P252" s="233"/>
    </row>
    <row r="253" spans="6:16" customFormat="1" x14ac:dyDescent="0.3">
      <c r="F253" s="233"/>
      <c r="H253" s="233"/>
      <c r="J253" s="233"/>
      <c r="L253" s="233"/>
      <c r="N253" s="233"/>
      <c r="P253" s="233"/>
    </row>
    <row r="254" spans="6:16" customFormat="1" x14ac:dyDescent="0.3">
      <c r="F254" s="233"/>
      <c r="H254" s="233"/>
      <c r="J254" s="233"/>
      <c r="L254" s="233"/>
      <c r="N254" s="233"/>
      <c r="P254" s="233"/>
    </row>
    <row r="255" spans="6:16" customFormat="1" x14ac:dyDescent="0.3">
      <c r="F255" s="233"/>
      <c r="H255" s="233"/>
      <c r="J255" s="233"/>
      <c r="L255" s="233"/>
      <c r="N255" s="233"/>
      <c r="P255" s="233"/>
    </row>
    <row r="256" spans="6:16" customFormat="1" x14ac:dyDescent="0.3">
      <c r="F256" s="233"/>
      <c r="H256" s="233"/>
      <c r="J256" s="233"/>
      <c r="L256" s="233"/>
      <c r="N256" s="233"/>
      <c r="P256" s="233"/>
    </row>
    <row r="257" spans="6:16" customFormat="1" x14ac:dyDescent="0.3">
      <c r="F257" s="233"/>
      <c r="H257" s="233"/>
      <c r="J257" s="233"/>
      <c r="L257" s="233"/>
      <c r="N257" s="233"/>
      <c r="P257" s="233"/>
    </row>
    <row r="258" spans="6:16" customFormat="1" x14ac:dyDescent="0.3">
      <c r="F258" s="233"/>
      <c r="H258" s="233"/>
      <c r="J258" s="233"/>
      <c r="L258" s="233"/>
      <c r="N258" s="233"/>
      <c r="P258" s="233"/>
    </row>
    <row r="259" spans="6:16" customFormat="1" x14ac:dyDescent="0.3">
      <c r="F259" s="233"/>
      <c r="H259" s="233"/>
      <c r="J259" s="233"/>
      <c r="L259" s="233"/>
      <c r="N259" s="233"/>
      <c r="P259" s="233"/>
    </row>
    <row r="260" spans="6:16" customFormat="1" x14ac:dyDescent="0.3">
      <c r="F260" s="233"/>
      <c r="H260" s="233"/>
      <c r="J260" s="233"/>
      <c r="L260" s="233"/>
      <c r="N260" s="233"/>
      <c r="P260" s="233"/>
    </row>
    <row r="261" spans="6:16" customFormat="1" x14ac:dyDescent="0.3">
      <c r="F261" s="233"/>
      <c r="H261" s="233"/>
      <c r="J261" s="233"/>
      <c r="L261" s="233"/>
      <c r="N261" s="233"/>
      <c r="P261" s="233"/>
    </row>
    <row r="262" spans="6:16" customFormat="1" x14ac:dyDescent="0.3">
      <c r="F262" s="233"/>
      <c r="H262" s="233"/>
      <c r="J262" s="233"/>
      <c r="L262" s="233"/>
      <c r="N262" s="233"/>
      <c r="P262" s="233"/>
    </row>
    <row r="263" spans="6:16" customFormat="1" x14ac:dyDescent="0.3">
      <c r="F263" s="233"/>
      <c r="H263" s="233"/>
      <c r="J263" s="233"/>
      <c r="L263" s="233"/>
      <c r="N263" s="233"/>
      <c r="P263" s="233"/>
    </row>
    <row r="264" spans="6:16" customFormat="1" x14ac:dyDescent="0.3">
      <c r="F264" s="233"/>
      <c r="H264" s="233"/>
      <c r="J264" s="233"/>
      <c r="L264" s="233"/>
      <c r="N264" s="233"/>
      <c r="P264" s="233"/>
    </row>
    <row r="265" spans="6:16" customFormat="1" x14ac:dyDescent="0.3">
      <c r="F265" s="233"/>
      <c r="H265" s="233"/>
      <c r="J265" s="233"/>
      <c r="L265" s="233"/>
      <c r="N265" s="233"/>
      <c r="P265" s="233"/>
    </row>
    <row r="266" spans="6:16" customFormat="1" x14ac:dyDescent="0.3">
      <c r="F266" s="233"/>
      <c r="H266" s="233"/>
      <c r="J266" s="233"/>
      <c r="L266" s="233"/>
      <c r="N266" s="233"/>
      <c r="P266" s="233"/>
    </row>
    <row r="267" spans="6:16" customFormat="1" x14ac:dyDescent="0.3">
      <c r="F267" s="233"/>
      <c r="H267" s="233"/>
      <c r="J267" s="233"/>
      <c r="L267" s="233"/>
      <c r="N267" s="233"/>
      <c r="P267" s="233"/>
    </row>
    <row r="268" spans="6:16" customFormat="1" x14ac:dyDescent="0.3">
      <c r="F268" s="233"/>
      <c r="H268" s="233"/>
      <c r="J268" s="233"/>
      <c r="L268" s="233"/>
      <c r="N268" s="233"/>
      <c r="P268" s="233"/>
    </row>
    <row r="269" spans="6:16" customFormat="1" x14ac:dyDescent="0.3">
      <c r="F269" s="233"/>
      <c r="H269" s="233"/>
      <c r="J269" s="233"/>
      <c r="L269" s="233"/>
      <c r="N269" s="233"/>
      <c r="P269" s="233"/>
    </row>
    <row r="270" spans="6:16" customFormat="1" x14ac:dyDescent="0.3">
      <c r="F270" s="233"/>
      <c r="H270" s="233"/>
      <c r="J270" s="233"/>
      <c r="L270" s="233"/>
      <c r="N270" s="233"/>
      <c r="P270" s="233"/>
    </row>
    <row r="271" spans="6:16" customFormat="1" x14ac:dyDescent="0.3">
      <c r="F271" s="233"/>
      <c r="H271" s="233"/>
      <c r="J271" s="233"/>
      <c r="L271" s="233"/>
      <c r="N271" s="233"/>
      <c r="P271" s="233"/>
    </row>
    <row r="272" spans="6:16" customFormat="1" x14ac:dyDescent="0.3">
      <c r="F272" s="233"/>
      <c r="H272" s="233"/>
      <c r="J272" s="233"/>
      <c r="L272" s="233"/>
      <c r="N272" s="233"/>
      <c r="P272" s="233"/>
    </row>
    <row r="273" spans="6:16" customFormat="1" x14ac:dyDescent="0.3">
      <c r="F273" s="233"/>
      <c r="H273" s="233"/>
      <c r="J273" s="233"/>
      <c r="L273" s="233"/>
      <c r="N273" s="233"/>
      <c r="P273" s="233"/>
    </row>
    <row r="274" spans="6:16" customFormat="1" x14ac:dyDescent="0.3">
      <c r="F274" s="233"/>
      <c r="H274" s="233"/>
      <c r="J274" s="233"/>
      <c r="L274" s="233"/>
      <c r="N274" s="233"/>
      <c r="P274" s="233"/>
    </row>
    <row r="275" spans="6:16" customFormat="1" x14ac:dyDescent="0.3">
      <c r="F275" s="233"/>
      <c r="H275" s="233"/>
      <c r="J275" s="233"/>
      <c r="L275" s="233"/>
      <c r="N275" s="233"/>
      <c r="P275" s="233"/>
    </row>
    <row r="276" spans="6:16" customFormat="1" x14ac:dyDescent="0.3">
      <c r="F276" s="233"/>
      <c r="H276" s="233"/>
      <c r="J276" s="233"/>
      <c r="L276" s="233"/>
      <c r="N276" s="233"/>
      <c r="P276" s="233"/>
    </row>
    <row r="277" spans="6:16" customFormat="1" x14ac:dyDescent="0.3">
      <c r="F277" s="233"/>
      <c r="H277" s="233"/>
      <c r="J277" s="233"/>
      <c r="L277" s="233"/>
      <c r="N277" s="233"/>
      <c r="P277" s="233"/>
    </row>
    <row r="278" spans="6:16" customFormat="1" x14ac:dyDescent="0.3">
      <c r="F278" s="233"/>
      <c r="H278" s="233"/>
      <c r="J278" s="233"/>
      <c r="L278" s="233"/>
      <c r="N278" s="233"/>
      <c r="P278" s="233"/>
    </row>
    <row r="279" spans="6:16" customFormat="1" x14ac:dyDescent="0.3">
      <c r="F279" s="233"/>
      <c r="H279" s="233"/>
      <c r="J279" s="233"/>
      <c r="L279" s="233"/>
      <c r="N279" s="233"/>
      <c r="P279" s="233"/>
    </row>
    <row r="280" spans="6:16" customFormat="1" x14ac:dyDescent="0.3">
      <c r="F280" s="233"/>
      <c r="H280" s="233"/>
      <c r="J280" s="233"/>
      <c r="L280" s="233"/>
      <c r="N280" s="233"/>
      <c r="P280" s="233"/>
    </row>
    <row r="281" spans="6:16" customFormat="1" x14ac:dyDescent="0.3">
      <c r="F281" s="233"/>
      <c r="H281" s="233"/>
      <c r="J281" s="233"/>
      <c r="L281" s="233"/>
      <c r="N281" s="233"/>
      <c r="P281" s="233"/>
    </row>
    <row r="282" spans="6:16" customFormat="1" x14ac:dyDescent="0.3">
      <c r="F282" s="233"/>
      <c r="H282" s="233"/>
      <c r="J282" s="233"/>
      <c r="L282" s="233"/>
      <c r="N282" s="233"/>
      <c r="P282" s="233"/>
    </row>
    <row r="283" spans="6:16" customFormat="1" x14ac:dyDescent="0.3">
      <c r="F283" s="233"/>
      <c r="H283" s="233"/>
      <c r="J283" s="233"/>
      <c r="L283" s="233"/>
      <c r="N283" s="233"/>
      <c r="P283" s="233"/>
    </row>
    <row r="284" spans="6:16" customFormat="1" x14ac:dyDescent="0.3">
      <c r="F284" s="233"/>
      <c r="H284" s="233"/>
      <c r="J284" s="233"/>
      <c r="L284" s="233"/>
      <c r="N284" s="233"/>
      <c r="P284" s="233"/>
    </row>
    <row r="285" spans="6:16" customFormat="1" x14ac:dyDescent="0.3">
      <c r="F285" s="233"/>
      <c r="H285" s="233"/>
      <c r="J285" s="233"/>
      <c r="L285" s="233"/>
      <c r="N285" s="233"/>
      <c r="P285" s="233"/>
    </row>
    <row r="286" spans="6:16" customFormat="1" x14ac:dyDescent="0.3">
      <c r="F286" s="233"/>
      <c r="H286" s="233"/>
      <c r="J286" s="233"/>
      <c r="L286" s="233"/>
      <c r="N286" s="233"/>
      <c r="P286" s="233"/>
    </row>
    <row r="287" spans="6:16" customFormat="1" x14ac:dyDescent="0.3">
      <c r="F287" s="233"/>
      <c r="H287" s="233"/>
      <c r="J287" s="233"/>
      <c r="L287" s="233"/>
      <c r="N287" s="233"/>
      <c r="P287" s="233"/>
    </row>
    <row r="288" spans="6:16" customFormat="1" x14ac:dyDescent="0.3">
      <c r="F288" s="233"/>
      <c r="H288" s="233"/>
      <c r="J288" s="233"/>
      <c r="L288" s="233"/>
      <c r="N288" s="233"/>
      <c r="P288" s="233"/>
    </row>
    <row r="289" spans="6:16" customFormat="1" x14ac:dyDescent="0.3">
      <c r="F289" s="233"/>
      <c r="H289" s="233"/>
      <c r="J289" s="233"/>
      <c r="L289" s="233"/>
      <c r="N289" s="233"/>
      <c r="P289" s="233"/>
    </row>
    <row r="290" spans="6:16" customFormat="1" x14ac:dyDescent="0.3">
      <c r="F290" s="233"/>
      <c r="H290" s="233"/>
      <c r="J290" s="233"/>
      <c r="L290" s="233"/>
      <c r="N290" s="233"/>
      <c r="P290" s="233"/>
    </row>
    <row r="291" spans="6:16" customFormat="1" x14ac:dyDescent="0.3">
      <c r="F291" s="233"/>
      <c r="H291" s="233"/>
      <c r="J291" s="233"/>
      <c r="L291" s="233"/>
      <c r="N291" s="233"/>
      <c r="P291" s="233"/>
    </row>
    <row r="292" spans="6:16" customFormat="1" x14ac:dyDescent="0.3">
      <c r="F292" s="233"/>
      <c r="H292" s="233"/>
      <c r="J292" s="233"/>
      <c r="L292" s="233"/>
      <c r="N292" s="233"/>
      <c r="P292" s="233"/>
    </row>
    <row r="293" spans="6:16" customFormat="1" x14ac:dyDescent="0.3">
      <c r="F293" s="233"/>
      <c r="H293" s="233"/>
      <c r="J293" s="233"/>
      <c r="L293" s="233"/>
      <c r="N293" s="233"/>
      <c r="P293" s="233"/>
    </row>
    <row r="294" spans="6:16" customFormat="1" x14ac:dyDescent="0.3">
      <c r="F294" s="233"/>
      <c r="H294" s="233"/>
      <c r="J294" s="233"/>
      <c r="L294" s="233"/>
      <c r="N294" s="233"/>
      <c r="P294" s="233"/>
    </row>
    <row r="295" spans="6:16" customFormat="1" x14ac:dyDescent="0.3">
      <c r="F295" s="233"/>
      <c r="H295" s="233"/>
      <c r="J295" s="233"/>
      <c r="L295" s="233"/>
      <c r="N295" s="233"/>
      <c r="P295" s="233"/>
    </row>
    <row r="296" spans="6:16" customFormat="1" x14ac:dyDescent="0.3">
      <c r="F296" s="233"/>
      <c r="H296" s="233"/>
      <c r="J296" s="233"/>
      <c r="L296" s="233"/>
      <c r="N296" s="233"/>
      <c r="P296" s="233"/>
    </row>
    <row r="297" spans="6:16" customFormat="1" x14ac:dyDescent="0.3">
      <c r="F297" s="233"/>
      <c r="H297" s="233"/>
      <c r="J297" s="233"/>
      <c r="L297" s="233"/>
      <c r="N297" s="233"/>
      <c r="P297" s="233"/>
    </row>
    <row r="298" spans="6:16" customFormat="1" x14ac:dyDescent="0.3">
      <c r="F298" s="233"/>
      <c r="H298" s="233"/>
      <c r="J298" s="233"/>
      <c r="L298" s="233"/>
      <c r="N298" s="233"/>
      <c r="P298" s="233"/>
    </row>
    <row r="299" spans="6:16" customFormat="1" x14ac:dyDescent="0.3">
      <c r="F299" s="233"/>
      <c r="H299" s="233"/>
      <c r="J299" s="233"/>
      <c r="L299" s="233"/>
      <c r="N299" s="233"/>
      <c r="P299" s="233"/>
    </row>
    <row r="300" spans="6:16" customFormat="1" x14ac:dyDescent="0.3">
      <c r="F300" s="233"/>
      <c r="H300" s="233"/>
      <c r="J300" s="233"/>
      <c r="L300" s="233"/>
      <c r="N300" s="233"/>
      <c r="P300" s="233"/>
    </row>
    <row r="301" spans="6:16" customFormat="1" x14ac:dyDescent="0.3">
      <c r="F301" s="233"/>
      <c r="H301" s="233"/>
      <c r="J301" s="233"/>
      <c r="L301" s="233"/>
      <c r="N301" s="233"/>
      <c r="P301" s="233"/>
    </row>
    <row r="302" spans="6:16" customFormat="1" x14ac:dyDescent="0.3">
      <c r="F302" s="233"/>
      <c r="H302" s="233"/>
      <c r="J302" s="233"/>
      <c r="L302" s="233"/>
      <c r="N302" s="233"/>
      <c r="P302" s="233"/>
    </row>
    <row r="303" spans="6:16" customFormat="1" x14ac:dyDescent="0.3">
      <c r="F303" s="233"/>
      <c r="H303" s="233"/>
      <c r="J303" s="233"/>
      <c r="L303" s="233"/>
      <c r="N303" s="233"/>
      <c r="P303" s="233"/>
    </row>
    <row r="304" spans="6:16" customFormat="1" x14ac:dyDescent="0.3">
      <c r="F304" s="233"/>
      <c r="H304" s="233"/>
      <c r="J304" s="233"/>
      <c r="L304" s="233"/>
      <c r="N304" s="233"/>
      <c r="P304" s="233"/>
    </row>
    <row r="305" spans="6:16" customFormat="1" x14ac:dyDescent="0.3">
      <c r="F305" s="233"/>
      <c r="H305" s="233"/>
      <c r="J305" s="233"/>
      <c r="L305" s="233"/>
      <c r="N305" s="233"/>
      <c r="P305" s="233"/>
    </row>
    <row r="306" spans="6:16" customFormat="1" x14ac:dyDescent="0.3">
      <c r="F306" s="233"/>
      <c r="H306" s="233"/>
      <c r="J306" s="233"/>
      <c r="L306" s="233"/>
      <c r="N306" s="233"/>
      <c r="P306" s="233"/>
    </row>
    <row r="307" spans="6:16" customFormat="1" x14ac:dyDescent="0.3">
      <c r="F307" s="233"/>
      <c r="H307" s="233"/>
      <c r="J307" s="233"/>
      <c r="L307" s="233"/>
      <c r="N307" s="233"/>
      <c r="P307" s="233"/>
    </row>
    <row r="308" spans="6:16" customFormat="1" x14ac:dyDescent="0.3">
      <c r="F308" s="233"/>
      <c r="H308" s="233"/>
      <c r="J308" s="233"/>
      <c r="L308" s="233"/>
      <c r="N308" s="233"/>
      <c r="P308" s="233"/>
    </row>
    <row r="309" spans="6:16" customFormat="1" x14ac:dyDescent="0.3">
      <c r="F309" s="233"/>
      <c r="H309" s="233"/>
      <c r="J309" s="233"/>
      <c r="L309" s="233"/>
      <c r="N309" s="233"/>
      <c r="P309" s="233"/>
    </row>
    <row r="310" spans="6:16" customFormat="1" x14ac:dyDescent="0.3">
      <c r="F310" s="233"/>
      <c r="H310" s="233"/>
      <c r="J310" s="233"/>
      <c r="L310" s="233"/>
      <c r="N310" s="233"/>
      <c r="P310" s="233"/>
    </row>
    <row r="311" spans="6:16" customFormat="1" x14ac:dyDescent="0.3">
      <c r="F311" s="233"/>
      <c r="H311" s="233"/>
      <c r="J311" s="233"/>
      <c r="L311" s="233"/>
      <c r="N311" s="233"/>
      <c r="P311" s="233"/>
    </row>
    <row r="312" spans="6:16" customFormat="1" x14ac:dyDescent="0.3">
      <c r="F312" s="233"/>
      <c r="H312" s="233"/>
      <c r="J312" s="233"/>
      <c r="L312" s="233"/>
      <c r="N312" s="233"/>
      <c r="P312" s="233"/>
    </row>
    <row r="313" spans="6:16" customFormat="1" x14ac:dyDescent="0.3">
      <c r="F313" s="233"/>
      <c r="H313" s="233"/>
      <c r="J313" s="233"/>
      <c r="L313" s="233"/>
      <c r="N313" s="233"/>
      <c r="P313" s="233"/>
    </row>
    <row r="314" spans="6:16" customFormat="1" x14ac:dyDescent="0.3">
      <c r="F314" s="233"/>
      <c r="H314" s="233"/>
      <c r="J314" s="233"/>
      <c r="L314" s="233"/>
      <c r="N314" s="233"/>
      <c r="P314" s="233"/>
    </row>
    <row r="315" spans="6:16" customFormat="1" x14ac:dyDescent="0.3">
      <c r="F315" s="233"/>
      <c r="H315" s="233"/>
      <c r="J315" s="233"/>
      <c r="L315" s="233"/>
      <c r="N315" s="233"/>
      <c r="P315" s="233"/>
    </row>
  </sheetData>
  <mergeCells count="2">
    <mergeCell ref="B4:C4"/>
    <mergeCell ref="A1:C1"/>
  </mergeCells>
  <hyperlinks>
    <hyperlink ref="H1" location="Contents!A1" display="Back to Contents" xr:uid="{00000000-0004-0000-1900-000000000000}"/>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900-000000000000}">
          <x14:formula1>
            <xm:f>Headers!$A$108:$A$113</xm:f>
          </x14:formula1>
          <xm:sqref>B4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439BA0-6B3D-4226-B448-BD72C7EC79A5}">
  <dimension ref="A1:T315"/>
  <sheetViews>
    <sheetView showGridLines="0" showRowColHeaders="0" zoomScale="70" zoomScaleNormal="70" workbookViewId="0">
      <pane xSplit="1" ySplit="20" topLeftCell="B21" activePane="bottomRight" state="frozen"/>
      <selection activeCell="GP1" sqref="GP1:GS1"/>
      <selection pane="topRight" activeCell="GP1" sqref="GP1:GS1"/>
      <selection pane="bottomLeft" activeCell="GP1" sqref="GP1:GS1"/>
      <selection pane="bottomRight" activeCell="GP1" sqref="GP1:GS1"/>
    </sheetView>
  </sheetViews>
  <sheetFormatPr defaultColWidth="0" defaultRowHeight="14.4" x14ac:dyDescent="0.3"/>
  <cols>
    <col min="1" max="1" width="7.109375" customWidth="1"/>
    <col min="2" max="2" width="28.5546875" customWidth="1"/>
    <col min="3" max="3" width="42.88671875" customWidth="1"/>
    <col min="4" max="4" width="14.33203125" style="22" customWidth="1"/>
    <col min="5" max="5" width="14.33203125" customWidth="1"/>
    <col min="6" max="6" width="14.33203125" style="22" customWidth="1"/>
    <col min="7" max="7" width="14.33203125" customWidth="1"/>
    <col min="8" max="8" width="14.33203125" style="22" customWidth="1"/>
    <col min="9" max="9" width="14.33203125" customWidth="1"/>
    <col min="10" max="10" width="14.33203125" style="22" customWidth="1"/>
    <col min="11" max="11" width="14.33203125" customWidth="1"/>
    <col min="12" max="12" width="14.33203125" style="22" customWidth="1"/>
    <col min="13" max="13" width="14.33203125" customWidth="1"/>
    <col min="14" max="14" width="14.33203125" style="22" customWidth="1"/>
    <col min="15" max="19" width="14.33203125" customWidth="1"/>
    <col min="20" max="20" width="7.109375" customWidth="1"/>
    <col min="21" max="16384" width="14.33203125" hidden="1"/>
  </cols>
  <sheetData>
    <row r="1" spans="1:18" s="4" customFormat="1" ht="37.5" customHeight="1" x14ac:dyDescent="0.5">
      <c r="A1" s="358" t="s">
        <v>1548</v>
      </c>
      <c r="B1" s="358"/>
      <c r="C1" s="358"/>
      <c r="D1" s="308"/>
      <c r="E1" s="128"/>
      <c r="F1" s="128"/>
      <c r="G1" s="129"/>
      <c r="H1" s="128"/>
      <c r="I1" s="129"/>
      <c r="J1" s="128"/>
      <c r="K1" s="129"/>
      <c r="L1" s="128"/>
      <c r="M1" s="129"/>
      <c r="N1" s="129"/>
      <c r="O1" s="129"/>
      <c r="P1" s="308"/>
      <c r="Q1" s="308"/>
      <c r="R1" s="308"/>
    </row>
    <row r="4" spans="1:18" ht="60" customHeight="1" x14ac:dyDescent="0.3">
      <c r="B4" s="395" t="s">
        <v>1498</v>
      </c>
      <c r="C4" s="395"/>
    </row>
    <row r="5" spans="1:18" ht="15.75" customHeight="1" x14ac:dyDescent="0.3"/>
    <row r="15" spans="1:18" x14ac:dyDescent="0.3">
      <c r="D15"/>
      <c r="F15"/>
      <c r="H15"/>
      <c r="J15"/>
      <c r="L15"/>
      <c r="N15"/>
    </row>
    <row r="16" spans="1:18" x14ac:dyDescent="0.3">
      <c r="D16"/>
      <c r="F16"/>
      <c r="H16"/>
      <c r="J16"/>
      <c r="L16"/>
      <c r="N16"/>
    </row>
    <row r="17" spans="3:14" x14ac:dyDescent="0.3">
      <c r="D17"/>
      <c r="F17"/>
      <c r="H17"/>
      <c r="J17"/>
      <c r="L17"/>
      <c r="N17"/>
    </row>
    <row r="18" spans="3:14" ht="15" customHeight="1" x14ac:dyDescent="0.3">
      <c r="C18" s="76"/>
      <c r="D18" s="125"/>
      <c r="E18" s="125"/>
      <c r="F18"/>
      <c r="H18"/>
      <c r="J18"/>
      <c r="L18"/>
      <c r="N18"/>
    </row>
    <row r="19" spans="3:14" ht="90.75" customHeight="1" x14ac:dyDescent="0.3">
      <c r="C19" s="75" t="s">
        <v>565</v>
      </c>
      <c r="D19" s="152" t="str">
        <f>RIGHT(D20,23)</f>
        <v>Type 2 &amp; Not On Insulin</v>
      </c>
      <c r="E19" s="152" t="str">
        <f>RIGHT(E20,31)</f>
        <v>Sum of % T2-01</v>
      </c>
      <c r="F19"/>
      <c r="H19"/>
      <c r="J19"/>
      <c r="L19"/>
      <c r="N19"/>
    </row>
    <row r="20" spans="3:14" ht="40.5" hidden="1" customHeight="1" x14ac:dyDescent="0.3">
      <c r="C20" s="1" t="s">
        <v>285</v>
      </c>
      <c r="D20" t="s">
        <v>1629</v>
      </c>
      <c r="E20" t="s">
        <v>1628</v>
      </c>
      <c r="F20"/>
      <c r="H20"/>
      <c r="J20"/>
      <c r="L20"/>
      <c r="N20"/>
    </row>
    <row r="21" spans="3:14" x14ac:dyDescent="0.3">
      <c r="C21" s="2" t="s">
        <v>116</v>
      </c>
      <c r="D21" s="130">
        <v>8557</v>
      </c>
      <c r="E21" s="3">
        <v>0.5846143335382934</v>
      </c>
      <c r="F21"/>
      <c r="H21"/>
      <c r="J21"/>
      <c r="L21"/>
      <c r="N21"/>
    </row>
    <row r="22" spans="3:14" x14ac:dyDescent="0.3">
      <c r="C22" s="2" t="s">
        <v>138</v>
      </c>
      <c r="D22" s="130">
        <v>8912</v>
      </c>
      <c r="E22" s="3">
        <v>0.58389569547271181</v>
      </c>
      <c r="F22"/>
      <c r="H22"/>
      <c r="J22"/>
      <c r="L22"/>
      <c r="N22"/>
    </row>
    <row r="23" spans="3:14" x14ac:dyDescent="0.3">
      <c r="C23" s="2" t="s">
        <v>232</v>
      </c>
      <c r="D23" s="130">
        <v>8420</v>
      </c>
      <c r="E23" s="3">
        <v>0.51631101299975468</v>
      </c>
      <c r="F23"/>
      <c r="H23"/>
      <c r="J23"/>
      <c r="L23"/>
      <c r="N23"/>
    </row>
    <row r="24" spans="3:14" x14ac:dyDescent="0.3">
      <c r="C24" s="2" t="s">
        <v>133</v>
      </c>
      <c r="D24" s="130">
        <v>18364</v>
      </c>
      <c r="E24" s="3">
        <v>0.60374132886214948</v>
      </c>
      <c r="F24"/>
      <c r="H24"/>
      <c r="J24"/>
      <c r="L24"/>
      <c r="N24"/>
    </row>
    <row r="25" spans="3:14" x14ac:dyDescent="0.3">
      <c r="C25" s="2" t="s">
        <v>126</v>
      </c>
      <c r="D25" s="130">
        <v>11621</v>
      </c>
      <c r="E25" s="3">
        <v>0.55104556877993272</v>
      </c>
      <c r="F25"/>
      <c r="H25"/>
      <c r="J25"/>
      <c r="L25"/>
      <c r="N25"/>
    </row>
    <row r="26" spans="3:14" x14ac:dyDescent="0.3">
      <c r="C26" s="2" t="s">
        <v>130</v>
      </c>
      <c r="D26" s="130">
        <v>12284</v>
      </c>
      <c r="E26" s="3">
        <v>0.60893273186933028</v>
      </c>
      <c r="F26"/>
      <c r="H26"/>
      <c r="J26"/>
      <c r="L26"/>
      <c r="N26"/>
    </row>
    <row r="27" spans="3:14" x14ac:dyDescent="0.3">
      <c r="C27" s="2" t="s">
        <v>147</v>
      </c>
      <c r="D27" s="130">
        <v>7905</v>
      </c>
      <c r="E27" s="3">
        <v>0.54918716131721546</v>
      </c>
      <c r="F27"/>
      <c r="H27"/>
      <c r="J27"/>
      <c r="L27"/>
      <c r="N27"/>
    </row>
    <row r="28" spans="3:14" x14ac:dyDescent="0.3">
      <c r="C28" s="2" t="s">
        <v>1027</v>
      </c>
      <c r="D28" s="130">
        <v>76063</v>
      </c>
      <c r="E28" s="3">
        <v>0.57501077252213095</v>
      </c>
      <c r="F28"/>
      <c r="H28"/>
      <c r="J28"/>
      <c r="L28"/>
      <c r="N28"/>
    </row>
    <row r="29" spans="3:14" x14ac:dyDescent="0.3">
      <c r="D29"/>
      <c r="F29"/>
      <c r="H29"/>
      <c r="J29"/>
      <c r="L29"/>
      <c r="N29"/>
    </row>
    <row r="30" spans="3:14" x14ac:dyDescent="0.3">
      <c r="D30"/>
      <c r="F30"/>
      <c r="H30"/>
      <c r="J30"/>
      <c r="L30"/>
      <c r="N30"/>
    </row>
    <row r="31" spans="3:14" x14ac:dyDescent="0.3">
      <c r="D31"/>
      <c r="F31"/>
      <c r="H31"/>
      <c r="J31"/>
      <c r="L31"/>
      <c r="N31"/>
    </row>
    <row r="32" spans="3:14" x14ac:dyDescent="0.3">
      <c r="D32"/>
      <c r="F32"/>
      <c r="H32"/>
      <c r="J32"/>
      <c r="L32"/>
      <c r="N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customFormat="1" x14ac:dyDescent="0.3"/>
    <row r="82" customFormat="1" x14ac:dyDescent="0.3"/>
    <row r="83" customFormat="1" x14ac:dyDescent="0.3"/>
    <row r="84" customFormat="1" x14ac:dyDescent="0.3"/>
    <row r="85" customFormat="1" x14ac:dyDescent="0.3"/>
    <row r="86" customFormat="1" x14ac:dyDescent="0.3"/>
    <row r="87" customFormat="1" x14ac:dyDescent="0.3"/>
    <row r="88" customFormat="1" x14ac:dyDescent="0.3"/>
    <row r="89" customFormat="1" x14ac:dyDescent="0.3"/>
    <row r="90" customFormat="1" x14ac:dyDescent="0.3"/>
    <row r="91" customFormat="1" x14ac:dyDescent="0.3"/>
    <row r="92" customFormat="1" x14ac:dyDescent="0.3"/>
    <row r="93" customFormat="1" x14ac:dyDescent="0.3"/>
    <row r="94" customFormat="1" x14ac:dyDescent="0.3"/>
    <row r="95" customFormat="1" x14ac:dyDescent="0.3"/>
    <row r="96" customFormat="1" x14ac:dyDescent="0.3"/>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customFormat="1" x14ac:dyDescent="0.3"/>
    <row r="130" customFormat="1" x14ac:dyDescent="0.3"/>
    <row r="131" customFormat="1" x14ac:dyDescent="0.3"/>
    <row r="132" customFormat="1" x14ac:dyDescent="0.3"/>
    <row r="133" customFormat="1" x14ac:dyDescent="0.3"/>
    <row r="134" customFormat="1" x14ac:dyDescent="0.3"/>
    <row r="135" customFormat="1" x14ac:dyDescent="0.3"/>
    <row r="136" customFormat="1" x14ac:dyDescent="0.3"/>
    <row r="137" customFormat="1" x14ac:dyDescent="0.3"/>
    <row r="138" customFormat="1" x14ac:dyDescent="0.3"/>
    <row r="139" customFormat="1" x14ac:dyDescent="0.3"/>
    <row r="140" customFormat="1" x14ac:dyDescent="0.3"/>
    <row r="141" customFormat="1" x14ac:dyDescent="0.3"/>
    <row r="142" customFormat="1" x14ac:dyDescent="0.3"/>
    <row r="143" customFormat="1" x14ac:dyDescent="0.3"/>
    <row r="144" customFormat="1" x14ac:dyDescent="0.3"/>
    <row r="145" customFormat="1" x14ac:dyDescent="0.3"/>
    <row r="146" customFormat="1" x14ac:dyDescent="0.3"/>
    <row r="147" customFormat="1" x14ac:dyDescent="0.3"/>
    <row r="148" customFormat="1" x14ac:dyDescent="0.3"/>
    <row r="149" customFormat="1" x14ac:dyDescent="0.3"/>
    <row r="150" customFormat="1" x14ac:dyDescent="0.3"/>
    <row r="151" customFormat="1" x14ac:dyDescent="0.3"/>
    <row r="152" customFormat="1" x14ac:dyDescent="0.3"/>
    <row r="153" customFormat="1" x14ac:dyDescent="0.3"/>
    <row r="154" customFormat="1" x14ac:dyDescent="0.3"/>
    <row r="155" customFormat="1" x14ac:dyDescent="0.3"/>
    <row r="156" customFormat="1" x14ac:dyDescent="0.3"/>
    <row r="157" customFormat="1" x14ac:dyDescent="0.3"/>
    <row r="158" customFormat="1" x14ac:dyDescent="0.3"/>
    <row r="159" customFormat="1" x14ac:dyDescent="0.3"/>
    <row r="160" customFormat="1" x14ac:dyDescent="0.3"/>
    <row r="161" customFormat="1" x14ac:dyDescent="0.3"/>
    <row r="162" customFormat="1" x14ac:dyDescent="0.3"/>
    <row r="163" customFormat="1" x14ac:dyDescent="0.3"/>
    <row r="164" customFormat="1" x14ac:dyDescent="0.3"/>
    <row r="165" customFormat="1" x14ac:dyDescent="0.3"/>
    <row r="166" customFormat="1" x14ac:dyDescent="0.3"/>
    <row r="167" customFormat="1" x14ac:dyDescent="0.3"/>
    <row r="168" customFormat="1" x14ac:dyDescent="0.3"/>
    <row r="169" customFormat="1" x14ac:dyDescent="0.3"/>
    <row r="170" customFormat="1" x14ac:dyDescent="0.3"/>
    <row r="171" customFormat="1" x14ac:dyDescent="0.3"/>
    <row r="172" customFormat="1" x14ac:dyDescent="0.3"/>
    <row r="173" customFormat="1" x14ac:dyDescent="0.3"/>
    <row r="174" customFormat="1" x14ac:dyDescent="0.3"/>
    <row r="175" customFormat="1" x14ac:dyDescent="0.3"/>
    <row r="176" customFormat="1" x14ac:dyDescent="0.3"/>
    <row r="177" customFormat="1" x14ac:dyDescent="0.3"/>
    <row r="178" customFormat="1" x14ac:dyDescent="0.3"/>
    <row r="179" customFormat="1" x14ac:dyDescent="0.3"/>
    <row r="180" customFormat="1" x14ac:dyDescent="0.3"/>
    <row r="181" customFormat="1" x14ac:dyDescent="0.3"/>
    <row r="182" customFormat="1" x14ac:dyDescent="0.3"/>
    <row r="183" customFormat="1" x14ac:dyDescent="0.3"/>
    <row r="184" customFormat="1" x14ac:dyDescent="0.3"/>
    <row r="185" customFormat="1" x14ac:dyDescent="0.3"/>
    <row r="186" customFormat="1" x14ac:dyDescent="0.3"/>
    <row r="187" customFormat="1" x14ac:dyDescent="0.3"/>
    <row r="188" customFormat="1" x14ac:dyDescent="0.3"/>
    <row r="189" customFormat="1" x14ac:dyDescent="0.3"/>
    <row r="190" customFormat="1" x14ac:dyDescent="0.3"/>
    <row r="191" customFormat="1" x14ac:dyDescent="0.3"/>
    <row r="192" customFormat="1" x14ac:dyDescent="0.3"/>
    <row r="193" customFormat="1" x14ac:dyDescent="0.3"/>
    <row r="194" customFormat="1" x14ac:dyDescent="0.3"/>
    <row r="195" customFormat="1" x14ac:dyDescent="0.3"/>
    <row r="196" customFormat="1" x14ac:dyDescent="0.3"/>
    <row r="197" customFormat="1" x14ac:dyDescent="0.3"/>
    <row r="198" customFormat="1" x14ac:dyDescent="0.3"/>
    <row r="199" customFormat="1" x14ac:dyDescent="0.3"/>
    <row r="200" customFormat="1" x14ac:dyDescent="0.3"/>
    <row r="201" customFormat="1" x14ac:dyDescent="0.3"/>
    <row r="202" customFormat="1" x14ac:dyDescent="0.3"/>
    <row r="203" customFormat="1" x14ac:dyDescent="0.3"/>
    <row r="204" customFormat="1" x14ac:dyDescent="0.3"/>
    <row r="205" customFormat="1" x14ac:dyDescent="0.3"/>
    <row r="206" customFormat="1" x14ac:dyDescent="0.3"/>
    <row r="207" customFormat="1" x14ac:dyDescent="0.3"/>
    <row r="208" customFormat="1" x14ac:dyDescent="0.3"/>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row r="228" customFormat="1" x14ac:dyDescent="0.3"/>
    <row r="229" customFormat="1" x14ac:dyDescent="0.3"/>
    <row r="230" customFormat="1" x14ac:dyDescent="0.3"/>
    <row r="231" customFormat="1" x14ac:dyDescent="0.3"/>
    <row r="232" customFormat="1" x14ac:dyDescent="0.3"/>
    <row r="233" customFormat="1" x14ac:dyDescent="0.3"/>
    <row r="234" customFormat="1" x14ac:dyDescent="0.3"/>
    <row r="235" customFormat="1" x14ac:dyDescent="0.3"/>
    <row r="236" customFormat="1" x14ac:dyDescent="0.3"/>
    <row r="237" customFormat="1" x14ac:dyDescent="0.3"/>
    <row r="238" customFormat="1" x14ac:dyDescent="0.3"/>
    <row r="239" customFormat="1" x14ac:dyDescent="0.3"/>
    <row r="240" customFormat="1" x14ac:dyDescent="0.3"/>
    <row r="241" customFormat="1" x14ac:dyDescent="0.3"/>
    <row r="242" customFormat="1" x14ac:dyDescent="0.3"/>
    <row r="243" customFormat="1" x14ac:dyDescent="0.3"/>
    <row r="244" customFormat="1" x14ac:dyDescent="0.3"/>
    <row r="245" customFormat="1" x14ac:dyDescent="0.3"/>
    <row r="246" customFormat="1" x14ac:dyDescent="0.3"/>
    <row r="247" customFormat="1" x14ac:dyDescent="0.3"/>
    <row r="248" customFormat="1" x14ac:dyDescent="0.3"/>
    <row r="249" customFormat="1" x14ac:dyDescent="0.3"/>
    <row r="250" customFormat="1" x14ac:dyDescent="0.3"/>
    <row r="251" customFormat="1" x14ac:dyDescent="0.3"/>
    <row r="252" customFormat="1" x14ac:dyDescent="0.3"/>
    <row r="253" customFormat="1" x14ac:dyDescent="0.3"/>
    <row r="254" customFormat="1" x14ac:dyDescent="0.3"/>
    <row r="255" customFormat="1" x14ac:dyDescent="0.3"/>
    <row r="256" customFormat="1" x14ac:dyDescent="0.3"/>
    <row r="257" customFormat="1" x14ac:dyDescent="0.3"/>
    <row r="258" customFormat="1" x14ac:dyDescent="0.3"/>
    <row r="259" customFormat="1" x14ac:dyDescent="0.3"/>
    <row r="260" customFormat="1" x14ac:dyDescent="0.3"/>
    <row r="261" customFormat="1" x14ac:dyDescent="0.3"/>
    <row r="262" customFormat="1" x14ac:dyDescent="0.3"/>
    <row r="263" customFormat="1" x14ac:dyDescent="0.3"/>
    <row r="264" customFormat="1" x14ac:dyDescent="0.3"/>
    <row r="265" customFormat="1" x14ac:dyDescent="0.3"/>
    <row r="266" customFormat="1" x14ac:dyDescent="0.3"/>
    <row r="267" customFormat="1" x14ac:dyDescent="0.3"/>
    <row r="268" customFormat="1" x14ac:dyDescent="0.3"/>
    <row r="269" customFormat="1" x14ac:dyDescent="0.3"/>
    <row r="270" customFormat="1" x14ac:dyDescent="0.3"/>
    <row r="271" customFormat="1" x14ac:dyDescent="0.3"/>
    <row r="272" customFormat="1" x14ac:dyDescent="0.3"/>
    <row r="273" customFormat="1" x14ac:dyDescent="0.3"/>
    <row r="274" customFormat="1" x14ac:dyDescent="0.3"/>
    <row r="275" customFormat="1" x14ac:dyDescent="0.3"/>
    <row r="276" customFormat="1" x14ac:dyDescent="0.3"/>
    <row r="277" customFormat="1" x14ac:dyDescent="0.3"/>
    <row r="278" customFormat="1" x14ac:dyDescent="0.3"/>
    <row r="279" customFormat="1" x14ac:dyDescent="0.3"/>
    <row r="280" customFormat="1" x14ac:dyDescent="0.3"/>
    <row r="281" customFormat="1" x14ac:dyDescent="0.3"/>
    <row r="282" customFormat="1" x14ac:dyDescent="0.3"/>
    <row r="283" customFormat="1" x14ac:dyDescent="0.3"/>
    <row r="284" customFormat="1" x14ac:dyDescent="0.3"/>
    <row r="285" customFormat="1" x14ac:dyDescent="0.3"/>
    <row r="286" customFormat="1" x14ac:dyDescent="0.3"/>
    <row r="287" customFormat="1" x14ac:dyDescent="0.3"/>
    <row r="288" customFormat="1" x14ac:dyDescent="0.3"/>
    <row r="289" customFormat="1" x14ac:dyDescent="0.3"/>
    <row r="290" customFormat="1" x14ac:dyDescent="0.3"/>
    <row r="291" customFormat="1" x14ac:dyDescent="0.3"/>
    <row r="292" customFormat="1" x14ac:dyDescent="0.3"/>
    <row r="293" customFormat="1" x14ac:dyDescent="0.3"/>
    <row r="294" customFormat="1" x14ac:dyDescent="0.3"/>
    <row r="295" customFormat="1" x14ac:dyDescent="0.3"/>
    <row r="296" customFormat="1" x14ac:dyDescent="0.3"/>
    <row r="297" customFormat="1" x14ac:dyDescent="0.3"/>
    <row r="298" customFormat="1" x14ac:dyDescent="0.3"/>
    <row r="299" customFormat="1" x14ac:dyDescent="0.3"/>
    <row r="300" customFormat="1" x14ac:dyDescent="0.3"/>
    <row r="301" customFormat="1" x14ac:dyDescent="0.3"/>
    <row r="302" customFormat="1" x14ac:dyDescent="0.3"/>
    <row r="303" customFormat="1" x14ac:dyDescent="0.3"/>
    <row r="304" customFormat="1" x14ac:dyDescent="0.3"/>
    <row r="305" customFormat="1" x14ac:dyDescent="0.3"/>
    <row r="306" customFormat="1" x14ac:dyDescent="0.3"/>
    <row r="307" customFormat="1" x14ac:dyDescent="0.3"/>
    <row r="308" customFormat="1" x14ac:dyDescent="0.3"/>
    <row r="309" customFormat="1" x14ac:dyDescent="0.3"/>
    <row r="310" customFormat="1" x14ac:dyDescent="0.3"/>
    <row r="311" customFormat="1" x14ac:dyDescent="0.3"/>
    <row r="312" customFormat="1" x14ac:dyDescent="0.3"/>
    <row r="313" customFormat="1" x14ac:dyDescent="0.3"/>
    <row r="314" customFormat="1" x14ac:dyDescent="0.3"/>
    <row r="315" customFormat="1" x14ac:dyDescent="0.3"/>
  </sheetData>
  <mergeCells count="2">
    <mergeCell ref="A1:C1"/>
    <mergeCell ref="B4:C4"/>
  </mergeCells>
  <hyperlinks>
    <hyperlink ref="H1" location="Contents!A1" display="Back to Contents" xr:uid="{4B0F3A57-EF30-4949-B3D0-3D922C86F9F7}"/>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7C3F4BB-1F28-4E59-A836-D3F7086805D0}">
          <x14:formula1>
            <xm:f>Headers!$A$118</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02FA6-DC3F-4951-9439-84CB843C71BF}">
  <dimension ref="A1:T315"/>
  <sheetViews>
    <sheetView showGridLines="0" showRowColHeaders="0" zoomScale="70" zoomScaleNormal="70" workbookViewId="0">
      <pane xSplit="1" ySplit="20" topLeftCell="B21" activePane="bottomRight" state="frozen"/>
      <selection activeCell="GP1" sqref="GP1:GS1"/>
      <selection pane="topRight" activeCell="GP1" sqref="GP1:GS1"/>
      <selection pane="bottomLeft" activeCell="GP1" sqref="GP1:GS1"/>
      <selection pane="bottomRight" activeCell="GP1" sqref="GP1:GS1"/>
    </sheetView>
  </sheetViews>
  <sheetFormatPr defaultColWidth="0" defaultRowHeight="14.4" x14ac:dyDescent="0.3"/>
  <cols>
    <col min="1" max="1" width="7.109375" customWidth="1"/>
    <col min="2" max="2" width="28.5546875" customWidth="1"/>
    <col min="3" max="3" width="42.88671875" customWidth="1"/>
    <col min="4" max="4" width="14.33203125" style="22" customWidth="1"/>
    <col min="5" max="5" width="14.33203125" customWidth="1"/>
    <col min="6" max="6" width="14.33203125" style="22" customWidth="1"/>
    <col min="7" max="7" width="14.33203125" customWidth="1"/>
    <col min="8" max="8" width="14.33203125" style="22" customWidth="1"/>
    <col min="9" max="9" width="14.33203125" customWidth="1"/>
    <col min="10" max="10" width="14.33203125" style="22" customWidth="1"/>
    <col min="11" max="11" width="14.33203125" customWidth="1"/>
    <col min="12" max="12" width="14.33203125" style="22" customWidth="1"/>
    <col min="13" max="13" width="14.33203125" customWidth="1"/>
    <col min="14" max="14" width="14.33203125" style="22" customWidth="1"/>
    <col min="15" max="19" width="14.33203125" customWidth="1"/>
    <col min="20" max="20" width="7.109375" customWidth="1"/>
    <col min="21" max="16384" width="14.33203125" hidden="1"/>
  </cols>
  <sheetData>
    <row r="1" spans="1:18" s="4" customFormat="1" ht="37.5" customHeight="1" x14ac:dyDescent="0.5">
      <c r="A1" s="358" t="s">
        <v>1549</v>
      </c>
      <c r="B1" s="358"/>
      <c r="C1" s="358"/>
      <c r="D1" s="308"/>
      <c r="E1" s="128"/>
      <c r="F1" s="128"/>
      <c r="G1" s="129"/>
      <c r="H1" s="128"/>
      <c r="I1" s="129"/>
      <c r="J1" s="128"/>
      <c r="K1" s="129"/>
      <c r="L1" s="128"/>
      <c r="M1" s="129"/>
      <c r="N1" s="129"/>
      <c r="O1" s="129"/>
      <c r="P1" s="308"/>
      <c r="Q1" s="308"/>
      <c r="R1" s="308"/>
    </row>
    <row r="4" spans="1:18" ht="60" customHeight="1" x14ac:dyDescent="0.3">
      <c r="B4" s="395" t="s">
        <v>1501</v>
      </c>
      <c r="C4" s="395"/>
    </row>
    <row r="5" spans="1:18" ht="15.75" customHeight="1" x14ac:dyDescent="0.3"/>
    <row r="15" spans="1:18" x14ac:dyDescent="0.3">
      <c r="D15"/>
      <c r="F15"/>
      <c r="H15"/>
      <c r="J15"/>
      <c r="L15"/>
      <c r="N15"/>
    </row>
    <row r="16" spans="1:18" x14ac:dyDescent="0.3">
      <c r="D16"/>
      <c r="F16"/>
      <c r="H16"/>
      <c r="J16"/>
      <c r="L16"/>
      <c r="N16"/>
    </row>
    <row r="17" spans="3:14" x14ac:dyDescent="0.3">
      <c r="D17"/>
      <c r="F17"/>
      <c r="H17"/>
      <c r="J17"/>
      <c r="L17"/>
      <c r="N17"/>
    </row>
    <row r="18" spans="3:14" ht="15" customHeight="1" x14ac:dyDescent="0.3">
      <c r="C18" s="76"/>
      <c r="D18" s="125"/>
      <c r="E18" s="125"/>
      <c r="F18" s="125"/>
      <c r="G18" s="125"/>
      <c r="H18" s="125"/>
      <c r="J18"/>
      <c r="L18"/>
      <c r="N18"/>
    </row>
    <row r="19" spans="3:14" ht="90.75" customHeight="1" x14ac:dyDescent="0.3">
      <c r="C19" s="75" t="s">
        <v>565</v>
      </c>
      <c r="D19" s="152" t="str">
        <f>RIGHT(D20,29)</f>
        <v>Low Calorie Diets Eligibility</v>
      </c>
      <c r="E19" s="152" t="str">
        <f>RIGHT(E20,33)</f>
        <v>LCD Programme Invitation Referred</v>
      </c>
      <c r="F19" s="153" t="str">
        <f>"% "&amp;E19</f>
        <v>% LCD Programme Invitation Referred</v>
      </c>
      <c r="G19" s="153" t="str">
        <f>RIGHT(G20,33)</f>
        <v>LCD Programme Invitation Declined</v>
      </c>
      <c r="H19" s="153" t="str">
        <f>"% "&amp;G19</f>
        <v>% LCD Programme Invitation Declined</v>
      </c>
      <c r="J19"/>
      <c r="L19"/>
      <c r="N19"/>
    </row>
    <row r="20" spans="3:14" ht="40.5" hidden="1" customHeight="1" x14ac:dyDescent="0.3">
      <c r="C20" s="1" t="s">
        <v>285</v>
      </c>
      <c r="D20" t="s">
        <v>1632</v>
      </c>
      <c r="E20" t="s">
        <v>1633</v>
      </c>
      <c r="F20" t="s">
        <v>1630</v>
      </c>
      <c r="G20" t="s">
        <v>1634</v>
      </c>
      <c r="H20" t="s">
        <v>1631</v>
      </c>
      <c r="J20"/>
      <c r="L20"/>
      <c r="N20"/>
    </row>
    <row r="21" spans="3:14" x14ac:dyDescent="0.3">
      <c r="C21" s="2" t="s">
        <v>116</v>
      </c>
      <c r="D21" s="130">
        <v>757</v>
      </c>
      <c r="E21" s="130">
        <v>751</v>
      </c>
      <c r="F21" s="327">
        <v>0.99207397622192861</v>
      </c>
      <c r="G21" s="130">
        <v>757</v>
      </c>
      <c r="H21" s="327">
        <v>1</v>
      </c>
      <c r="J21"/>
      <c r="L21"/>
      <c r="N21"/>
    </row>
    <row r="22" spans="3:14" x14ac:dyDescent="0.3">
      <c r="C22" s="2" t="s">
        <v>138</v>
      </c>
      <c r="D22" s="130">
        <v>552</v>
      </c>
      <c r="E22" s="130">
        <v>535</v>
      </c>
      <c r="F22" s="327">
        <v>0.96920289855072461</v>
      </c>
      <c r="G22" s="130">
        <v>550</v>
      </c>
      <c r="H22" s="327">
        <v>0.99637681159420288</v>
      </c>
      <c r="J22"/>
      <c r="L22"/>
      <c r="N22"/>
    </row>
    <row r="23" spans="3:14" x14ac:dyDescent="0.3">
      <c r="C23" s="2" t="s">
        <v>232</v>
      </c>
      <c r="D23" s="130">
        <v>683</v>
      </c>
      <c r="E23" s="130">
        <v>682</v>
      </c>
      <c r="F23" s="327">
        <v>0.99853587115666176</v>
      </c>
      <c r="G23" s="130">
        <v>682</v>
      </c>
      <c r="H23" s="327">
        <v>0.99853587115666176</v>
      </c>
      <c r="J23"/>
      <c r="L23"/>
      <c r="N23"/>
    </row>
    <row r="24" spans="3:14" x14ac:dyDescent="0.3">
      <c r="C24" s="2" t="s">
        <v>133</v>
      </c>
      <c r="D24" s="130">
        <v>2401</v>
      </c>
      <c r="E24" s="130">
        <v>2353</v>
      </c>
      <c r="F24" s="327">
        <v>0.98000832986255726</v>
      </c>
      <c r="G24" s="130">
        <v>2398</v>
      </c>
      <c r="H24" s="327">
        <v>0.99875052061640979</v>
      </c>
      <c r="J24"/>
      <c r="L24"/>
      <c r="N24"/>
    </row>
    <row r="25" spans="3:14" x14ac:dyDescent="0.3">
      <c r="C25" s="2" t="s">
        <v>126</v>
      </c>
      <c r="D25" s="130">
        <v>1142</v>
      </c>
      <c r="E25" s="130">
        <v>1127</v>
      </c>
      <c r="F25" s="327">
        <v>0.98686514886164622</v>
      </c>
      <c r="G25" s="130">
        <v>1139</v>
      </c>
      <c r="H25" s="327">
        <v>0.99737302977232922</v>
      </c>
      <c r="J25"/>
      <c r="L25"/>
      <c r="N25"/>
    </row>
    <row r="26" spans="3:14" x14ac:dyDescent="0.3">
      <c r="C26" s="2" t="s">
        <v>130</v>
      </c>
      <c r="D26" s="130">
        <v>1416</v>
      </c>
      <c r="E26" s="130">
        <v>1406</v>
      </c>
      <c r="F26" s="327">
        <v>0.99293785310734461</v>
      </c>
      <c r="G26" s="130">
        <v>1413</v>
      </c>
      <c r="H26" s="327">
        <v>0.9978813559322034</v>
      </c>
      <c r="J26"/>
      <c r="L26"/>
      <c r="N26"/>
    </row>
    <row r="27" spans="3:14" x14ac:dyDescent="0.3">
      <c r="C27" s="2" t="s">
        <v>147</v>
      </c>
      <c r="D27" s="130">
        <v>512</v>
      </c>
      <c r="E27" s="130">
        <v>508</v>
      </c>
      <c r="F27" s="327">
        <v>0.9921875</v>
      </c>
      <c r="G27" s="130">
        <v>512</v>
      </c>
      <c r="H27" s="327">
        <v>1</v>
      </c>
      <c r="J27"/>
      <c r="L27"/>
      <c r="N27"/>
    </row>
    <row r="28" spans="3:14" x14ac:dyDescent="0.3">
      <c r="C28" s="2" t="s">
        <v>1027</v>
      </c>
      <c r="D28" s="130">
        <v>7463</v>
      </c>
      <c r="E28" s="130">
        <v>7362</v>
      </c>
      <c r="F28" s="327">
        <v>0.98646656840412705</v>
      </c>
      <c r="G28" s="130">
        <v>7451</v>
      </c>
      <c r="H28" s="327">
        <v>0.99839206753316356</v>
      </c>
      <c r="J28"/>
      <c r="L28"/>
      <c r="N28"/>
    </row>
    <row r="29" spans="3:14" x14ac:dyDescent="0.3">
      <c r="D29"/>
      <c r="F29"/>
      <c r="H29"/>
      <c r="J29"/>
      <c r="L29"/>
      <c r="N29"/>
    </row>
    <row r="30" spans="3:14" x14ac:dyDescent="0.3">
      <c r="D30"/>
      <c r="F30"/>
      <c r="H30"/>
      <c r="J30"/>
      <c r="L30"/>
      <c r="N30"/>
    </row>
    <row r="31" spans="3:14" x14ac:dyDescent="0.3">
      <c r="D31"/>
      <c r="F31"/>
      <c r="H31"/>
      <c r="J31"/>
      <c r="L31"/>
      <c r="N31"/>
    </row>
    <row r="32" spans="3:14" x14ac:dyDescent="0.3">
      <c r="D32"/>
      <c r="F32"/>
      <c r="H32"/>
      <c r="J32"/>
      <c r="L32"/>
      <c r="N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customFormat="1" x14ac:dyDescent="0.3"/>
    <row r="82" customFormat="1" x14ac:dyDescent="0.3"/>
    <row r="83" customFormat="1" x14ac:dyDescent="0.3"/>
    <row r="84" customFormat="1" x14ac:dyDescent="0.3"/>
    <row r="85" customFormat="1" x14ac:dyDescent="0.3"/>
    <row r="86" customFormat="1" x14ac:dyDescent="0.3"/>
    <row r="87" customFormat="1" x14ac:dyDescent="0.3"/>
    <row r="88" customFormat="1" x14ac:dyDescent="0.3"/>
    <row r="89" customFormat="1" x14ac:dyDescent="0.3"/>
    <row r="90" customFormat="1" x14ac:dyDescent="0.3"/>
    <row r="91" customFormat="1" x14ac:dyDescent="0.3"/>
    <row r="92" customFormat="1" x14ac:dyDescent="0.3"/>
    <row r="93" customFormat="1" x14ac:dyDescent="0.3"/>
    <row r="94" customFormat="1" x14ac:dyDescent="0.3"/>
    <row r="95" customFormat="1" x14ac:dyDescent="0.3"/>
    <row r="96" customFormat="1" x14ac:dyDescent="0.3"/>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customFormat="1" x14ac:dyDescent="0.3"/>
    <row r="130" customFormat="1" x14ac:dyDescent="0.3"/>
    <row r="131" customFormat="1" x14ac:dyDescent="0.3"/>
    <row r="132" customFormat="1" x14ac:dyDescent="0.3"/>
    <row r="133" customFormat="1" x14ac:dyDescent="0.3"/>
    <row r="134" customFormat="1" x14ac:dyDescent="0.3"/>
    <row r="135" customFormat="1" x14ac:dyDescent="0.3"/>
    <row r="136" customFormat="1" x14ac:dyDescent="0.3"/>
    <row r="137" customFormat="1" x14ac:dyDescent="0.3"/>
    <row r="138" customFormat="1" x14ac:dyDescent="0.3"/>
    <row r="139" customFormat="1" x14ac:dyDescent="0.3"/>
    <row r="140" customFormat="1" x14ac:dyDescent="0.3"/>
    <row r="141" customFormat="1" x14ac:dyDescent="0.3"/>
    <row r="142" customFormat="1" x14ac:dyDescent="0.3"/>
    <row r="143" customFormat="1" x14ac:dyDescent="0.3"/>
    <row r="144" customFormat="1" x14ac:dyDescent="0.3"/>
    <row r="145" customFormat="1" x14ac:dyDescent="0.3"/>
    <row r="146" customFormat="1" x14ac:dyDescent="0.3"/>
    <row r="147" customFormat="1" x14ac:dyDescent="0.3"/>
    <row r="148" customFormat="1" x14ac:dyDescent="0.3"/>
    <row r="149" customFormat="1" x14ac:dyDescent="0.3"/>
    <row r="150" customFormat="1" x14ac:dyDescent="0.3"/>
    <row r="151" customFormat="1" x14ac:dyDescent="0.3"/>
    <row r="152" customFormat="1" x14ac:dyDescent="0.3"/>
    <row r="153" customFormat="1" x14ac:dyDescent="0.3"/>
    <row r="154" customFormat="1" x14ac:dyDescent="0.3"/>
    <row r="155" customFormat="1" x14ac:dyDescent="0.3"/>
    <row r="156" customFormat="1" x14ac:dyDescent="0.3"/>
    <row r="157" customFormat="1" x14ac:dyDescent="0.3"/>
    <row r="158" customFormat="1" x14ac:dyDescent="0.3"/>
    <row r="159" customFormat="1" x14ac:dyDescent="0.3"/>
    <row r="160" customFormat="1" x14ac:dyDescent="0.3"/>
    <row r="161" customFormat="1" x14ac:dyDescent="0.3"/>
    <row r="162" customFormat="1" x14ac:dyDescent="0.3"/>
    <row r="163" customFormat="1" x14ac:dyDescent="0.3"/>
    <row r="164" customFormat="1" x14ac:dyDescent="0.3"/>
    <row r="165" customFormat="1" x14ac:dyDescent="0.3"/>
    <row r="166" customFormat="1" x14ac:dyDescent="0.3"/>
    <row r="167" customFormat="1" x14ac:dyDescent="0.3"/>
    <row r="168" customFormat="1" x14ac:dyDescent="0.3"/>
    <row r="169" customFormat="1" x14ac:dyDescent="0.3"/>
    <row r="170" customFormat="1" x14ac:dyDescent="0.3"/>
    <row r="171" customFormat="1" x14ac:dyDescent="0.3"/>
    <row r="172" customFormat="1" x14ac:dyDescent="0.3"/>
    <row r="173" customFormat="1" x14ac:dyDescent="0.3"/>
    <row r="174" customFormat="1" x14ac:dyDescent="0.3"/>
    <row r="175" customFormat="1" x14ac:dyDescent="0.3"/>
    <row r="176" customFormat="1" x14ac:dyDescent="0.3"/>
    <row r="177" customFormat="1" x14ac:dyDescent="0.3"/>
    <row r="178" customFormat="1" x14ac:dyDescent="0.3"/>
    <row r="179" customFormat="1" x14ac:dyDescent="0.3"/>
    <row r="180" customFormat="1" x14ac:dyDescent="0.3"/>
    <row r="181" customFormat="1" x14ac:dyDescent="0.3"/>
    <row r="182" customFormat="1" x14ac:dyDescent="0.3"/>
    <row r="183" customFormat="1" x14ac:dyDescent="0.3"/>
    <row r="184" customFormat="1" x14ac:dyDescent="0.3"/>
    <row r="185" customFormat="1" x14ac:dyDescent="0.3"/>
    <row r="186" customFormat="1" x14ac:dyDescent="0.3"/>
    <row r="187" customFormat="1" x14ac:dyDescent="0.3"/>
    <row r="188" customFormat="1" x14ac:dyDescent="0.3"/>
    <row r="189" customFormat="1" x14ac:dyDescent="0.3"/>
    <row r="190" customFormat="1" x14ac:dyDescent="0.3"/>
    <row r="191" customFormat="1" x14ac:dyDescent="0.3"/>
    <row r="192" customFormat="1" x14ac:dyDescent="0.3"/>
    <row r="193" customFormat="1" x14ac:dyDescent="0.3"/>
    <row r="194" customFormat="1" x14ac:dyDescent="0.3"/>
    <row r="195" customFormat="1" x14ac:dyDescent="0.3"/>
    <row r="196" customFormat="1" x14ac:dyDescent="0.3"/>
    <row r="197" customFormat="1" x14ac:dyDescent="0.3"/>
    <row r="198" customFormat="1" x14ac:dyDescent="0.3"/>
    <row r="199" customFormat="1" x14ac:dyDescent="0.3"/>
    <row r="200" customFormat="1" x14ac:dyDescent="0.3"/>
    <row r="201" customFormat="1" x14ac:dyDescent="0.3"/>
    <row r="202" customFormat="1" x14ac:dyDescent="0.3"/>
    <row r="203" customFormat="1" x14ac:dyDescent="0.3"/>
    <row r="204" customFormat="1" x14ac:dyDescent="0.3"/>
    <row r="205" customFormat="1" x14ac:dyDescent="0.3"/>
    <row r="206" customFormat="1" x14ac:dyDescent="0.3"/>
    <row r="207" customFormat="1" x14ac:dyDescent="0.3"/>
    <row r="208" customFormat="1" x14ac:dyDescent="0.3"/>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row r="228" customFormat="1" x14ac:dyDescent="0.3"/>
    <row r="229" customFormat="1" x14ac:dyDescent="0.3"/>
    <row r="230" customFormat="1" x14ac:dyDescent="0.3"/>
    <row r="231" customFormat="1" x14ac:dyDescent="0.3"/>
    <row r="232" customFormat="1" x14ac:dyDescent="0.3"/>
    <row r="233" customFormat="1" x14ac:dyDescent="0.3"/>
    <row r="234" customFormat="1" x14ac:dyDescent="0.3"/>
    <row r="235" customFormat="1" x14ac:dyDescent="0.3"/>
    <row r="236" customFormat="1" x14ac:dyDescent="0.3"/>
    <row r="237" customFormat="1" x14ac:dyDescent="0.3"/>
    <row r="238" customFormat="1" x14ac:dyDescent="0.3"/>
    <row r="239" customFormat="1" x14ac:dyDescent="0.3"/>
    <row r="240" customFormat="1" x14ac:dyDescent="0.3"/>
    <row r="241" customFormat="1" x14ac:dyDescent="0.3"/>
    <row r="242" customFormat="1" x14ac:dyDescent="0.3"/>
    <row r="243" customFormat="1" x14ac:dyDescent="0.3"/>
    <row r="244" customFormat="1" x14ac:dyDescent="0.3"/>
    <row r="245" customFormat="1" x14ac:dyDescent="0.3"/>
    <row r="246" customFormat="1" x14ac:dyDescent="0.3"/>
    <row r="247" customFormat="1" x14ac:dyDescent="0.3"/>
    <row r="248" customFormat="1" x14ac:dyDescent="0.3"/>
    <row r="249" customFormat="1" x14ac:dyDescent="0.3"/>
    <row r="250" customFormat="1" x14ac:dyDescent="0.3"/>
    <row r="251" customFormat="1" x14ac:dyDescent="0.3"/>
    <row r="252" customFormat="1" x14ac:dyDescent="0.3"/>
    <row r="253" customFormat="1" x14ac:dyDescent="0.3"/>
    <row r="254" customFormat="1" x14ac:dyDescent="0.3"/>
    <row r="255" customFormat="1" x14ac:dyDescent="0.3"/>
    <row r="256" customFormat="1" x14ac:dyDescent="0.3"/>
    <row r="257" customFormat="1" x14ac:dyDescent="0.3"/>
    <row r="258" customFormat="1" x14ac:dyDescent="0.3"/>
    <row r="259" customFormat="1" x14ac:dyDescent="0.3"/>
    <row r="260" customFormat="1" x14ac:dyDescent="0.3"/>
    <row r="261" customFormat="1" x14ac:dyDescent="0.3"/>
    <row r="262" customFormat="1" x14ac:dyDescent="0.3"/>
    <row r="263" customFormat="1" x14ac:dyDescent="0.3"/>
    <row r="264" customFormat="1" x14ac:dyDescent="0.3"/>
    <row r="265" customFormat="1" x14ac:dyDescent="0.3"/>
    <row r="266" customFormat="1" x14ac:dyDescent="0.3"/>
    <row r="267" customFormat="1" x14ac:dyDescent="0.3"/>
    <row r="268" customFormat="1" x14ac:dyDescent="0.3"/>
    <row r="269" customFormat="1" x14ac:dyDescent="0.3"/>
    <row r="270" customFormat="1" x14ac:dyDescent="0.3"/>
    <row r="271" customFormat="1" x14ac:dyDescent="0.3"/>
    <row r="272" customFormat="1" x14ac:dyDescent="0.3"/>
    <row r="273" customFormat="1" x14ac:dyDescent="0.3"/>
    <row r="274" customFormat="1" x14ac:dyDescent="0.3"/>
    <row r="275" customFormat="1" x14ac:dyDescent="0.3"/>
    <row r="276" customFormat="1" x14ac:dyDescent="0.3"/>
    <row r="277" customFormat="1" x14ac:dyDescent="0.3"/>
    <row r="278" customFormat="1" x14ac:dyDescent="0.3"/>
    <row r="279" customFormat="1" x14ac:dyDescent="0.3"/>
    <row r="280" customFormat="1" x14ac:dyDescent="0.3"/>
    <row r="281" customFormat="1" x14ac:dyDescent="0.3"/>
    <row r="282" customFormat="1" x14ac:dyDescent="0.3"/>
    <row r="283" customFormat="1" x14ac:dyDescent="0.3"/>
    <row r="284" customFormat="1" x14ac:dyDescent="0.3"/>
    <row r="285" customFormat="1" x14ac:dyDescent="0.3"/>
    <row r="286" customFormat="1" x14ac:dyDescent="0.3"/>
    <row r="287" customFormat="1" x14ac:dyDescent="0.3"/>
    <row r="288" customFormat="1" x14ac:dyDescent="0.3"/>
    <row r="289" customFormat="1" x14ac:dyDescent="0.3"/>
    <row r="290" customFormat="1" x14ac:dyDescent="0.3"/>
    <row r="291" customFormat="1" x14ac:dyDescent="0.3"/>
    <row r="292" customFormat="1" x14ac:dyDescent="0.3"/>
    <row r="293" customFormat="1" x14ac:dyDescent="0.3"/>
    <row r="294" customFormat="1" x14ac:dyDescent="0.3"/>
    <row r="295" customFormat="1" x14ac:dyDescent="0.3"/>
    <row r="296" customFormat="1" x14ac:dyDescent="0.3"/>
    <row r="297" customFormat="1" x14ac:dyDescent="0.3"/>
    <row r="298" customFormat="1" x14ac:dyDescent="0.3"/>
    <row r="299" customFormat="1" x14ac:dyDescent="0.3"/>
    <row r="300" customFormat="1" x14ac:dyDescent="0.3"/>
    <row r="301" customFormat="1" x14ac:dyDescent="0.3"/>
    <row r="302" customFormat="1" x14ac:dyDescent="0.3"/>
    <row r="303" customFormat="1" x14ac:dyDescent="0.3"/>
    <row r="304" customFormat="1" x14ac:dyDescent="0.3"/>
    <row r="305" customFormat="1" x14ac:dyDescent="0.3"/>
    <row r="306" customFormat="1" x14ac:dyDescent="0.3"/>
    <row r="307" customFormat="1" x14ac:dyDescent="0.3"/>
    <row r="308" customFormat="1" x14ac:dyDescent="0.3"/>
    <row r="309" customFormat="1" x14ac:dyDescent="0.3"/>
    <row r="310" customFormat="1" x14ac:dyDescent="0.3"/>
    <row r="311" customFormat="1" x14ac:dyDescent="0.3"/>
    <row r="312" customFormat="1" x14ac:dyDescent="0.3"/>
    <row r="313" customFormat="1" x14ac:dyDescent="0.3"/>
    <row r="314" customFormat="1" x14ac:dyDescent="0.3"/>
    <row r="315" customFormat="1" x14ac:dyDescent="0.3"/>
  </sheetData>
  <mergeCells count="2">
    <mergeCell ref="A1:C1"/>
    <mergeCell ref="B4:C4"/>
  </mergeCells>
  <hyperlinks>
    <hyperlink ref="H1" location="Contents!A1" display="Back to Contents" xr:uid="{EFBC7F0D-7EC8-4D0F-AA6B-EDA3A44432FA}"/>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167B9301-4780-48B8-9E34-8BAA49CFDDA1}">
          <x14:formula1>
            <xm:f>Headers!$A$123:$A$125</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79B06-DA5F-4A5D-812B-A7D450D211D4}">
  <dimension ref="A1:T539"/>
  <sheetViews>
    <sheetView showGridLines="0" showRowColHeaders="0" zoomScale="70" zoomScaleNormal="70" workbookViewId="0">
      <pane xSplit="1" ySplit="20" topLeftCell="B21" activePane="bottomRight" state="frozen"/>
      <selection activeCell="GP1" sqref="GP1:GS1"/>
      <selection pane="topRight" activeCell="GP1" sqref="GP1:GS1"/>
      <selection pane="bottomLeft" activeCell="GP1" sqref="GP1:GS1"/>
      <selection pane="bottomRight" activeCell="GP1" sqref="GP1:GS1"/>
    </sheetView>
  </sheetViews>
  <sheetFormatPr defaultColWidth="0" defaultRowHeight="14.4" x14ac:dyDescent="0.3"/>
  <cols>
    <col min="1" max="1" width="7.109375" customWidth="1"/>
    <col min="2" max="2" width="28.5546875" customWidth="1"/>
    <col min="3" max="3" width="63.6640625" customWidth="1"/>
    <col min="4" max="4" width="14.33203125" style="22" customWidth="1"/>
    <col min="5" max="5" width="14.33203125" customWidth="1"/>
    <col min="6" max="6" width="14.33203125" style="22" customWidth="1"/>
    <col min="7" max="7" width="14.33203125" customWidth="1"/>
    <col min="8" max="8" width="14.33203125" style="22" customWidth="1"/>
    <col min="9" max="9" width="14.33203125" customWidth="1"/>
    <col min="10" max="10" width="14.33203125" style="22" customWidth="1"/>
    <col min="11" max="11" width="14.33203125" customWidth="1"/>
    <col min="12" max="12" width="14.33203125" style="22" customWidth="1"/>
    <col min="13" max="13" width="14.33203125" customWidth="1"/>
    <col min="14" max="14" width="14.33203125" style="22" customWidth="1"/>
    <col min="15" max="19" width="14.33203125" customWidth="1"/>
    <col min="20" max="20" width="7.109375" customWidth="1"/>
    <col min="21" max="16384" width="14.33203125" hidden="1"/>
  </cols>
  <sheetData>
    <row r="1" spans="1:18" s="4" customFormat="1" ht="37.5" customHeight="1" x14ac:dyDescent="0.5">
      <c r="A1" s="358" t="s">
        <v>1550</v>
      </c>
      <c r="B1" s="358"/>
      <c r="C1" s="358"/>
      <c r="D1" s="321"/>
      <c r="E1" s="128"/>
      <c r="F1" s="128"/>
      <c r="G1" s="129"/>
      <c r="H1" s="128"/>
      <c r="I1" s="129"/>
      <c r="J1" s="128"/>
      <c r="K1" s="129"/>
      <c r="L1" s="128"/>
      <c r="M1" s="129"/>
      <c r="N1" s="129"/>
      <c r="O1" s="129"/>
      <c r="P1" s="308"/>
      <c r="Q1" s="308"/>
      <c r="R1" s="308"/>
    </row>
    <row r="4" spans="1:18" ht="60" customHeight="1" x14ac:dyDescent="0.3">
      <c r="B4" s="395" t="s">
        <v>1502</v>
      </c>
      <c r="C4" s="395"/>
    </row>
    <row r="5" spans="1:18" ht="15.75" customHeight="1" x14ac:dyDescent="0.3"/>
    <row r="15" spans="1:18" x14ac:dyDescent="0.3">
      <c r="D15"/>
      <c r="F15"/>
      <c r="H15"/>
      <c r="J15"/>
      <c r="L15"/>
      <c r="N15"/>
    </row>
    <row r="16" spans="1:18" x14ac:dyDescent="0.3">
      <c r="D16"/>
      <c r="F16"/>
      <c r="H16"/>
      <c r="J16"/>
      <c r="L16"/>
      <c r="N16"/>
    </row>
    <row r="17" spans="3:14" x14ac:dyDescent="0.3">
      <c r="D17"/>
      <c r="F17"/>
      <c r="H17"/>
      <c r="J17"/>
      <c r="L17"/>
      <c r="N17"/>
    </row>
    <row r="18" spans="3:14" ht="15" customHeight="1" x14ac:dyDescent="0.3">
      <c r="C18" s="76"/>
      <c r="D18" s="396" t="str">
        <f>RIGHT(D20,16)</f>
        <v>DWMP Eligibility</v>
      </c>
      <c r="E18" s="396" t="str">
        <f>RIGHT(E20,39)</f>
        <v>Patients with Diabetes Referred to DWMP</v>
      </c>
      <c r="F18" s="396" t="str">
        <f>"% "&amp;E18</f>
        <v>% Patients with Diabetes Referred to DWMP</v>
      </c>
      <c r="G18" s="396" t="str">
        <f>RIGHT(G20,43)</f>
        <v>Patients with Hypertension Referred to DWMP</v>
      </c>
      <c r="H18" s="396" t="str">
        <f>"% "&amp;G18</f>
        <v>% Patients with Hypertension Referred to DWMP</v>
      </c>
      <c r="I18" s="396" t="str">
        <f>RIGHT(I20,54)</f>
        <v>Patients with Diabetes &amp; Hypertension Referred to DWMP</v>
      </c>
      <c r="J18" s="396" t="str">
        <f>"% "&amp;I18</f>
        <v>% Patients with Diabetes &amp; Hypertension Referred to DWMP</v>
      </c>
      <c r="L18"/>
      <c r="N18"/>
    </row>
    <row r="19" spans="3:14" ht="76.5" customHeight="1" x14ac:dyDescent="0.3">
      <c r="C19" s="75" t="s">
        <v>565</v>
      </c>
      <c r="D19" s="396"/>
      <c r="E19" s="396"/>
      <c r="F19" s="396"/>
      <c r="G19" s="396"/>
      <c r="H19" s="396"/>
      <c r="I19" s="396"/>
      <c r="J19" s="396"/>
      <c r="L19"/>
      <c r="N19"/>
    </row>
    <row r="20" spans="3:14" ht="40.5" hidden="1" customHeight="1" x14ac:dyDescent="0.3">
      <c r="C20" s="1" t="s">
        <v>285</v>
      </c>
      <c r="D20" t="s">
        <v>1638</v>
      </c>
      <c r="E20" t="s">
        <v>1639</v>
      </c>
      <c r="F20" t="s">
        <v>1635</v>
      </c>
      <c r="G20" t="s">
        <v>1640</v>
      </c>
      <c r="H20" t="s">
        <v>1636</v>
      </c>
      <c r="I20" t="s">
        <v>1641</v>
      </c>
      <c r="J20" t="s">
        <v>1637</v>
      </c>
      <c r="L20"/>
      <c r="N20"/>
    </row>
    <row r="21" spans="3:14" x14ac:dyDescent="0.3">
      <c r="C21" s="2" t="s">
        <v>116</v>
      </c>
      <c r="D21" s="130">
        <v>3865</v>
      </c>
      <c r="E21" s="130">
        <v>94</v>
      </c>
      <c r="F21" s="327">
        <v>2.4320827943078913E-2</v>
      </c>
      <c r="G21" s="130">
        <v>52</v>
      </c>
      <c r="H21" s="327">
        <v>1.3454075032341526E-2</v>
      </c>
      <c r="I21" s="130">
        <v>52</v>
      </c>
      <c r="J21" s="327">
        <v>1.3454075032341526E-2</v>
      </c>
      <c r="L21"/>
      <c r="N21"/>
    </row>
    <row r="22" spans="3:14" x14ac:dyDescent="0.3">
      <c r="C22" s="2" t="s">
        <v>138</v>
      </c>
      <c r="D22" s="130">
        <v>3605</v>
      </c>
      <c r="E22" s="130">
        <v>86</v>
      </c>
      <c r="F22" s="327">
        <v>2.3855755894590845E-2</v>
      </c>
      <c r="G22" s="130">
        <v>45</v>
      </c>
      <c r="H22" s="327">
        <v>1.2482662968099861E-2</v>
      </c>
      <c r="I22" s="130">
        <v>44</v>
      </c>
      <c r="J22" s="327">
        <v>1.2205270457697643E-2</v>
      </c>
      <c r="L22"/>
      <c r="N22"/>
    </row>
    <row r="23" spans="3:14" x14ac:dyDescent="0.3">
      <c r="C23" s="2" t="s">
        <v>232</v>
      </c>
      <c r="D23" s="130">
        <v>2436</v>
      </c>
      <c r="E23" s="130">
        <v>250</v>
      </c>
      <c r="F23" s="327">
        <v>0.10262725779967159</v>
      </c>
      <c r="G23" s="130">
        <v>150</v>
      </c>
      <c r="H23" s="327">
        <v>6.1576354679802957E-2</v>
      </c>
      <c r="I23" s="130">
        <v>150</v>
      </c>
      <c r="J23" s="327">
        <v>6.1576354679802957E-2</v>
      </c>
      <c r="L23"/>
      <c r="N23"/>
    </row>
    <row r="24" spans="3:14" x14ac:dyDescent="0.3">
      <c r="C24" s="2" t="s">
        <v>133</v>
      </c>
      <c r="D24" s="130">
        <v>10823</v>
      </c>
      <c r="E24" s="130">
        <v>712</v>
      </c>
      <c r="F24" s="327">
        <v>6.5785826480643073E-2</v>
      </c>
      <c r="G24" s="130">
        <v>379</v>
      </c>
      <c r="H24" s="327">
        <v>3.501801718562321E-2</v>
      </c>
      <c r="I24" s="130">
        <v>376</v>
      </c>
      <c r="J24" s="327">
        <v>3.4740829714496907E-2</v>
      </c>
      <c r="L24"/>
      <c r="N24"/>
    </row>
    <row r="25" spans="3:14" x14ac:dyDescent="0.3">
      <c r="C25" s="2" t="s">
        <v>126</v>
      </c>
      <c r="D25" s="130">
        <v>6553</v>
      </c>
      <c r="E25" s="130">
        <v>190</v>
      </c>
      <c r="F25" s="327">
        <v>2.8994353731115519E-2</v>
      </c>
      <c r="G25" s="130">
        <v>93</v>
      </c>
      <c r="H25" s="327">
        <v>1.4191973142072333E-2</v>
      </c>
      <c r="I25" s="130">
        <v>93</v>
      </c>
      <c r="J25" s="327">
        <v>1.4191973142072333E-2</v>
      </c>
      <c r="L25"/>
      <c r="N25"/>
    </row>
    <row r="26" spans="3:14" x14ac:dyDescent="0.3">
      <c r="C26" s="2" t="s">
        <v>130</v>
      </c>
      <c r="D26" s="130">
        <v>7725</v>
      </c>
      <c r="E26" s="130">
        <v>59</v>
      </c>
      <c r="F26" s="327">
        <v>7.6375404530744338E-3</v>
      </c>
      <c r="G26" s="130">
        <v>27</v>
      </c>
      <c r="H26" s="327">
        <v>3.4951456310679612E-3</v>
      </c>
      <c r="I26" s="130">
        <v>26</v>
      </c>
      <c r="J26" s="327">
        <v>3.365695792880259E-3</v>
      </c>
      <c r="L26"/>
      <c r="N26"/>
    </row>
    <row r="27" spans="3:14" x14ac:dyDescent="0.3">
      <c r="C27" s="2" t="s">
        <v>147</v>
      </c>
      <c r="D27" s="130">
        <v>3975</v>
      </c>
      <c r="E27" s="130">
        <v>105</v>
      </c>
      <c r="F27" s="327">
        <v>2.6415094339622643E-2</v>
      </c>
      <c r="G27" s="130">
        <v>56</v>
      </c>
      <c r="H27" s="327">
        <v>1.4088050314465408E-2</v>
      </c>
      <c r="I27" s="130">
        <v>56</v>
      </c>
      <c r="J27" s="327">
        <v>1.4088050314465408E-2</v>
      </c>
      <c r="L27"/>
      <c r="N27"/>
    </row>
    <row r="28" spans="3:14" x14ac:dyDescent="0.3">
      <c r="C28" s="2" t="s">
        <v>1027</v>
      </c>
      <c r="D28" s="130">
        <v>38982</v>
      </c>
      <c r="E28" s="130">
        <v>1496</v>
      </c>
      <c r="F28" s="327">
        <v>3.8376686675901696E-2</v>
      </c>
      <c r="G28" s="130">
        <v>802</v>
      </c>
      <c r="H28" s="327">
        <v>2.057359807090452E-2</v>
      </c>
      <c r="I28" s="130">
        <v>797</v>
      </c>
      <c r="J28" s="327">
        <v>2.044533374377918E-2</v>
      </c>
      <c r="L28"/>
      <c r="N28"/>
    </row>
    <row r="29" spans="3:14" x14ac:dyDescent="0.3">
      <c r="D29"/>
      <c r="F29"/>
      <c r="H29"/>
      <c r="J29"/>
      <c r="L29"/>
      <c r="N29"/>
    </row>
    <row r="30" spans="3:14" x14ac:dyDescent="0.3">
      <c r="D30"/>
      <c r="F30"/>
      <c r="H30"/>
      <c r="J30"/>
      <c r="L30"/>
      <c r="N30"/>
    </row>
    <row r="31" spans="3:14" x14ac:dyDescent="0.3">
      <c r="D31"/>
      <c r="F31"/>
      <c r="H31"/>
      <c r="J31"/>
      <c r="L31"/>
      <c r="N31"/>
    </row>
    <row r="32" spans="3:14" x14ac:dyDescent="0.3">
      <c r="D32"/>
      <c r="F32"/>
      <c r="H32"/>
      <c r="J32"/>
      <c r="L32"/>
      <c r="N32"/>
    </row>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customFormat="1" x14ac:dyDescent="0.3"/>
    <row r="82" customFormat="1" x14ac:dyDescent="0.3"/>
    <row r="83" customFormat="1" x14ac:dyDescent="0.3"/>
    <row r="84" customFormat="1" x14ac:dyDescent="0.3"/>
    <row r="85" customFormat="1" x14ac:dyDescent="0.3"/>
    <row r="86" customFormat="1" x14ac:dyDescent="0.3"/>
    <row r="87" customFormat="1" x14ac:dyDescent="0.3"/>
    <row r="88" customFormat="1" x14ac:dyDescent="0.3"/>
    <row r="89" customFormat="1" x14ac:dyDescent="0.3"/>
    <row r="90" customFormat="1" x14ac:dyDescent="0.3"/>
    <row r="91" customFormat="1" x14ac:dyDescent="0.3"/>
    <row r="92" customFormat="1" x14ac:dyDescent="0.3"/>
    <row r="93" customFormat="1" x14ac:dyDescent="0.3"/>
    <row r="94" customFormat="1" x14ac:dyDescent="0.3"/>
    <row r="95" customFormat="1" x14ac:dyDescent="0.3"/>
    <row r="96" customFormat="1" x14ac:dyDescent="0.3"/>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customFormat="1" x14ac:dyDescent="0.3"/>
    <row r="130" customFormat="1" x14ac:dyDescent="0.3"/>
    <row r="131" customFormat="1" x14ac:dyDescent="0.3"/>
    <row r="132" customFormat="1" x14ac:dyDescent="0.3"/>
    <row r="133" customFormat="1" x14ac:dyDescent="0.3"/>
    <row r="134" customFormat="1" x14ac:dyDescent="0.3"/>
    <row r="135" customFormat="1" x14ac:dyDescent="0.3"/>
    <row r="136" customFormat="1" x14ac:dyDescent="0.3"/>
    <row r="137" customFormat="1" x14ac:dyDescent="0.3"/>
    <row r="138" customFormat="1" x14ac:dyDescent="0.3"/>
    <row r="139" customFormat="1" x14ac:dyDescent="0.3"/>
    <row r="140" customFormat="1" x14ac:dyDescent="0.3"/>
    <row r="141" customFormat="1" x14ac:dyDescent="0.3"/>
    <row r="142" customFormat="1" x14ac:dyDescent="0.3"/>
    <row r="143" customFormat="1" x14ac:dyDescent="0.3"/>
    <row r="144" customFormat="1" x14ac:dyDescent="0.3"/>
    <row r="145" customFormat="1" x14ac:dyDescent="0.3"/>
    <row r="146" customFormat="1" x14ac:dyDescent="0.3"/>
    <row r="147" customFormat="1" x14ac:dyDescent="0.3"/>
    <row r="148" customFormat="1" x14ac:dyDescent="0.3"/>
    <row r="149" customFormat="1" x14ac:dyDescent="0.3"/>
    <row r="150" customFormat="1" x14ac:dyDescent="0.3"/>
    <row r="151" customFormat="1" x14ac:dyDescent="0.3"/>
    <row r="152" customFormat="1" x14ac:dyDescent="0.3"/>
    <row r="153" customFormat="1" x14ac:dyDescent="0.3"/>
    <row r="154" customFormat="1" x14ac:dyDescent="0.3"/>
    <row r="155" customFormat="1" x14ac:dyDescent="0.3"/>
    <row r="156" customFormat="1" x14ac:dyDescent="0.3"/>
    <row r="157" customFormat="1" x14ac:dyDescent="0.3"/>
    <row r="158" customFormat="1" x14ac:dyDescent="0.3"/>
    <row r="159" customFormat="1" x14ac:dyDescent="0.3"/>
    <row r="160" customFormat="1" x14ac:dyDescent="0.3"/>
    <row r="161" customFormat="1" x14ac:dyDescent="0.3"/>
    <row r="162" customFormat="1" x14ac:dyDescent="0.3"/>
    <row r="163" customFormat="1" x14ac:dyDescent="0.3"/>
    <row r="164" customFormat="1" x14ac:dyDescent="0.3"/>
    <row r="165" customFormat="1" x14ac:dyDescent="0.3"/>
    <row r="166" customFormat="1" x14ac:dyDescent="0.3"/>
    <row r="167" customFormat="1" x14ac:dyDescent="0.3"/>
    <row r="168" customFormat="1" x14ac:dyDescent="0.3"/>
    <row r="169" customFormat="1" x14ac:dyDescent="0.3"/>
    <row r="170" customFormat="1" x14ac:dyDescent="0.3"/>
    <row r="171" customFormat="1" x14ac:dyDescent="0.3"/>
    <row r="172" customFormat="1" x14ac:dyDescent="0.3"/>
    <row r="173" customFormat="1" x14ac:dyDescent="0.3"/>
    <row r="174" customFormat="1" x14ac:dyDescent="0.3"/>
    <row r="175" customFormat="1" x14ac:dyDescent="0.3"/>
    <row r="176" customFormat="1" x14ac:dyDescent="0.3"/>
    <row r="177" customFormat="1" x14ac:dyDescent="0.3"/>
    <row r="178" customFormat="1" x14ac:dyDescent="0.3"/>
    <row r="179" customFormat="1" x14ac:dyDescent="0.3"/>
    <row r="180" customFormat="1" x14ac:dyDescent="0.3"/>
    <row r="181" customFormat="1" x14ac:dyDescent="0.3"/>
    <row r="182" customFormat="1" x14ac:dyDescent="0.3"/>
    <row r="183" customFormat="1" x14ac:dyDescent="0.3"/>
    <row r="184" customFormat="1" x14ac:dyDescent="0.3"/>
    <row r="185" customFormat="1" x14ac:dyDescent="0.3"/>
    <row r="186" customFormat="1" x14ac:dyDescent="0.3"/>
    <row r="187" customFormat="1" x14ac:dyDescent="0.3"/>
    <row r="188" customFormat="1" x14ac:dyDescent="0.3"/>
    <row r="189" customFormat="1" x14ac:dyDescent="0.3"/>
    <row r="190" customFormat="1" x14ac:dyDescent="0.3"/>
    <row r="191" customFormat="1" x14ac:dyDescent="0.3"/>
    <row r="192" customFormat="1" x14ac:dyDescent="0.3"/>
    <row r="193" customFormat="1" x14ac:dyDescent="0.3"/>
    <row r="194" customFormat="1" x14ac:dyDescent="0.3"/>
    <row r="195" customFormat="1" x14ac:dyDescent="0.3"/>
    <row r="196" customFormat="1" x14ac:dyDescent="0.3"/>
    <row r="197" customFormat="1" x14ac:dyDescent="0.3"/>
    <row r="198" customFormat="1" x14ac:dyDescent="0.3"/>
    <row r="199" customFormat="1" x14ac:dyDescent="0.3"/>
    <row r="200" customFormat="1" x14ac:dyDescent="0.3"/>
    <row r="201" customFormat="1" x14ac:dyDescent="0.3"/>
    <row r="202" customFormat="1" x14ac:dyDescent="0.3"/>
    <row r="203" customFormat="1" x14ac:dyDescent="0.3"/>
    <row r="204" customFormat="1" x14ac:dyDescent="0.3"/>
    <row r="205" customFormat="1" x14ac:dyDescent="0.3"/>
    <row r="206" customFormat="1" x14ac:dyDescent="0.3"/>
    <row r="207" customFormat="1" x14ac:dyDescent="0.3"/>
    <row r="208" customFormat="1" x14ac:dyDescent="0.3"/>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row r="228" customFormat="1" x14ac:dyDescent="0.3"/>
    <row r="229" customFormat="1" x14ac:dyDescent="0.3"/>
    <row r="230" customFormat="1" x14ac:dyDescent="0.3"/>
    <row r="231" customFormat="1" x14ac:dyDescent="0.3"/>
    <row r="232" customFormat="1" x14ac:dyDescent="0.3"/>
    <row r="233" customFormat="1" x14ac:dyDescent="0.3"/>
    <row r="234" customFormat="1" x14ac:dyDescent="0.3"/>
    <row r="235" customFormat="1" x14ac:dyDescent="0.3"/>
    <row r="236" customFormat="1" x14ac:dyDescent="0.3"/>
    <row r="237" customFormat="1" x14ac:dyDescent="0.3"/>
    <row r="238" customFormat="1" x14ac:dyDescent="0.3"/>
    <row r="239" customFormat="1" x14ac:dyDescent="0.3"/>
    <row r="240" customFormat="1" x14ac:dyDescent="0.3"/>
    <row r="241" customFormat="1" x14ac:dyDescent="0.3"/>
    <row r="242" customFormat="1" x14ac:dyDescent="0.3"/>
    <row r="243" customFormat="1" x14ac:dyDescent="0.3"/>
    <row r="244" customFormat="1" x14ac:dyDescent="0.3"/>
    <row r="245" customFormat="1" x14ac:dyDescent="0.3"/>
    <row r="246" customFormat="1" x14ac:dyDescent="0.3"/>
    <row r="247" customFormat="1" x14ac:dyDescent="0.3"/>
    <row r="248" customFormat="1" x14ac:dyDescent="0.3"/>
    <row r="249" customFormat="1" x14ac:dyDescent="0.3"/>
    <row r="250" customFormat="1" x14ac:dyDescent="0.3"/>
    <row r="251" customFormat="1" x14ac:dyDescent="0.3"/>
    <row r="252" customFormat="1" x14ac:dyDescent="0.3"/>
    <row r="253" customFormat="1" x14ac:dyDescent="0.3"/>
    <row r="254" customFormat="1" x14ac:dyDescent="0.3"/>
    <row r="255" customFormat="1" x14ac:dyDescent="0.3"/>
    <row r="256" customFormat="1" x14ac:dyDescent="0.3"/>
    <row r="257" customFormat="1" x14ac:dyDescent="0.3"/>
    <row r="258" customFormat="1" x14ac:dyDescent="0.3"/>
    <row r="259" customFormat="1" x14ac:dyDescent="0.3"/>
    <row r="260" customFormat="1" x14ac:dyDescent="0.3"/>
    <row r="261" customFormat="1" x14ac:dyDescent="0.3"/>
    <row r="262" customFormat="1" x14ac:dyDescent="0.3"/>
    <row r="263" customFormat="1" x14ac:dyDescent="0.3"/>
    <row r="264" customFormat="1" x14ac:dyDescent="0.3"/>
    <row r="265" customFormat="1" x14ac:dyDescent="0.3"/>
    <row r="266" customFormat="1" x14ac:dyDescent="0.3"/>
    <row r="267" customFormat="1" x14ac:dyDescent="0.3"/>
    <row r="268" customFormat="1" x14ac:dyDescent="0.3"/>
    <row r="269" customFormat="1" x14ac:dyDescent="0.3"/>
    <row r="270" customFormat="1" x14ac:dyDescent="0.3"/>
    <row r="271" customFormat="1" x14ac:dyDescent="0.3"/>
    <row r="272" customFormat="1" x14ac:dyDescent="0.3"/>
    <row r="273" customFormat="1" x14ac:dyDescent="0.3"/>
    <row r="274" customFormat="1" x14ac:dyDescent="0.3"/>
    <row r="275" customFormat="1" x14ac:dyDescent="0.3"/>
    <row r="276" customFormat="1" x14ac:dyDescent="0.3"/>
    <row r="277" customFormat="1" x14ac:dyDescent="0.3"/>
    <row r="278" customFormat="1" x14ac:dyDescent="0.3"/>
    <row r="279" customFormat="1" x14ac:dyDescent="0.3"/>
    <row r="280" customFormat="1" x14ac:dyDescent="0.3"/>
    <row r="281" customFormat="1" x14ac:dyDescent="0.3"/>
    <row r="282" customFormat="1" x14ac:dyDescent="0.3"/>
    <row r="283" customFormat="1" x14ac:dyDescent="0.3"/>
    <row r="284" customFormat="1" x14ac:dyDescent="0.3"/>
    <row r="285" customFormat="1" x14ac:dyDescent="0.3"/>
    <row r="286" customFormat="1" x14ac:dyDescent="0.3"/>
    <row r="287" customFormat="1" x14ac:dyDescent="0.3"/>
    <row r="288" customFormat="1" x14ac:dyDescent="0.3"/>
    <row r="289" customFormat="1" x14ac:dyDescent="0.3"/>
    <row r="290" customFormat="1" x14ac:dyDescent="0.3"/>
    <row r="291" customFormat="1" x14ac:dyDescent="0.3"/>
    <row r="292" customFormat="1" x14ac:dyDescent="0.3"/>
    <row r="293" customFormat="1" x14ac:dyDescent="0.3"/>
    <row r="294" customFormat="1" x14ac:dyDescent="0.3"/>
    <row r="295" customFormat="1" x14ac:dyDescent="0.3"/>
    <row r="296" customFormat="1" x14ac:dyDescent="0.3"/>
    <row r="297" customFormat="1" x14ac:dyDescent="0.3"/>
    <row r="298" customFormat="1" x14ac:dyDescent="0.3"/>
    <row r="299" customFormat="1" x14ac:dyDescent="0.3"/>
    <row r="300" customFormat="1" x14ac:dyDescent="0.3"/>
    <row r="301" customFormat="1" x14ac:dyDescent="0.3"/>
    <row r="302" customFormat="1" x14ac:dyDescent="0.3"/>
    <row r="303" customFormat="1" x14ac:dyDescent="0.3"/>
    <row r="304" customFormat="1" x14ac:dyDescent="0.3"/>
    <row r="305" spans="4:10" customFormat="1" x14ac:dyDescent="0.3"/>
    <row r="306" spans="4:10" customFormat="1" x14ac:dyDescent="0.3"/>
    <row r="307" spans="4:10" customFormat="1" x14ac:dyDescent="0.3"/>
    <row r="308" spans="4:10" customFormat="1" x14ac:dyDescent="0.3"/>
    <row r="309" spans="4:10" customFormat="1" x14ac:dyDescent="0.3"/>
    <row r="310" spans="4:10" customFormat="1" x14ac:dyDescent="0.3"/>
    <row r="311" spans="4:10" customFormat="1" x14ac:dyDescent="0.3"/>
    <row r="312" spans="4:10" customFormat="1" x14ac:dyDescent="0.3"/>
    <row r="313" spans="4:10" customFormat="1" x14ac:dyDescent="0.3"/>
    <row r="314" spans="4:10" customFormat="1" x14ac:dyDescent="0.3"/>
    <row r="315" spans="4:10" customFormat="1" x14ac:dyDescent="0.3"/>
    <row r="316" spans="4:10" x14ac:dyDescent="0.3">
      <c r="D316"/>
      <c r="F316"/>
      <c r="H316"/>
      <c r="J316"/>
    </row>
    <row r="317" spans="4:10" x14ac:dyDescent="0.3">
      <c r="D317"/>
      <c r="F317"/>
      <c r="H317"/>
      <c r="J317"/>
    </row>
    <row r="318" spans="4:10" x14ac:dyDescent="0.3">
      <c r="D318"/>
      <c r="F318"/>
      <c r="H318"/>
      <c r="J318"/>
    </row>
    <row r="319" spans="4:10" x14ac:dyDescent="0.3">
      <c r="D319"/>
      <c r="F319"/>
      <c r="H319"/>
      <c r="J319"/>
    </row>
    <row r="320" spans="4:10" x14ac:dyDescent="0.3">
      <c r="D320"/>
      <c r="F320"/>
      <c r="H320"/>
      <c r="J320"/>
    </row>
    <row r="321" spans="4:10" x14ac:dyDescent="0.3">
      <c r="D321"/>
      <c r="F321"/>
      <c r="H321"/>
      <c r="J321"/>
    </row>
    <row r="322" spans="4:10" x14ac:dyDescent="0.3">
      <c r="D322"/>
      <c r="F322"/>
      <c r="H322"/>
      <c r="J322"/>
    </row>
    <row r="323" spans="4:10" x14ac:dyDescent="0.3">
      <c r="D323"/>
      <c r="F323"/>
      <c r="H323"/>
      <c r="J323"/>
    </row>
    <row r="324" spans="4:10" x14ac:dyDescent="0.3">
      <c r="D324"/>
      <c r="F324"/>
      <c r="H324"/>
      <c r="J324"/>
    </row>
    <row r="325" spans="4:10" x14ac:dyDescent="0.3">
      <c r="D325"/>
      <c r="F325"/>
      <c r="H325"/>
      <c r="J325"/>
    </row>
    <row r="326" spans="4:10" x14ac:dyDescent="0.3">
      <c r="D326"/>
      <c r="F326"/>
      <c r="H326"/>
      <c r="J326"/>
    </row>
    <row r="327" spans="4:10" x14ac:dyDescent="0.3">
      <c r="D327"/>
      <c r="F327"/>
      <c r="H327"/>
      <c r="J327"/>
    </row>
    <row r="328" spans="4:10" x14ac:dyDescent="0.3">
      <c r="D328"/>
      <c r="F328"/>
      <c r="H328"/>
      <c r="J328"/>
    </row>
    <row r="329" spans="4:10" x14ac:dyDescent="0.3">
      <c r="D329"/>
      <c r="F329"/>
      <c r="H329"/>
      <c r="J329"/>
    </row>
    <row r="330" spans="4:10" x14ac:dyDescent="0.3">
      <c r="D330"/>
      <c r="F330"/>
      <c r="H330"/>
      <c r="J330"/>
    </row>
    <row r="331" spans="4:10" x14ac:dyDescent="0.3">
      <c r="D331"/>
      <c r="F331"/>
      <c r="H331"/>
      <c r="J331"/>
    </row>
    <row r="332" spans="4:10" x14ac:dyDescent="0.3">
      <c r="D332"/>
      <c r="F332"/>
      <c r="H332"/>
      <c r="J332"/>
    </row>
    <row r="333" spans="4:10" x14ac:dyDescent="0.3">
      <c r="D333"/>
      <c r="F333"/>
      <c r="H333"/>
      <c r="J333"/>
    </row>
    <row r="334" spans="4:10" x14ac:dyDescent="0.3">
      <c r="D334"/>
      <c r="F334"/>
      <c r="H334"/>
      <c r="J334"/>
    </row>
    <row r="335" spans="4:10" x14ac:dyDescent="0.3">
      <c r="D335"/>
      <c r="F335"/>
      <c r="H335"/>
      <c r="J335"/>
    </row>
    <row r="336" spans="4:10" x14ac:dyDescent="0.3">
      <c r="D336"/>
      <c r="F336"/>
      <c r="H336"/>
      <c r="J336"/>
    </row>
    <row r="337" spans="4:10" x14ac:dyDescent="0.3">
      <c r="D337"/>
      <c r="F337"/>
      <c r="H337"/>
      <c r="J337"/>
    </row>
    <row r="338" spans="4:10" x14ac:dyDescent="0.3">
      <c r="D338"/>
      <c r="F338"/>
      <c r="H338"/>
      <c r="J338"/>
    </row>
    <row r="339" spans="4:10" x14ac:dyDescent="0.3">
      <c r="D339"/>
      <c r="F339"/>
      <c r="H339"/>
      <c r="J339"/>
    </row>
    <row r="340" spans="4:10" x14ac:dyDescent="0.3">
      <c r="D340"/>
      <c r="F340"/>
      <c r="H340"/>
      <c r="J340"/>
    </row>
    <row r="341" spans="4:10" x14ac:dyDescent="0.3">
      <c r="D341"/>
      <c r="F341"/>
      <c r="H341"/>
      <c r="J341"/>
    </row>
    <row r="342" spans="4:10" x14ac:dyDescent="0.3">
      <c r="D342"/>
      <c r="F342"/>
      <c r="H342"/>
      <c r="J342"/>
    </row>
    <row r="343" spans="4:10" x14ac:dyDescent="0.3">
      <c r="D343"/>
      <c r="F343"/>
      <c r="H343"/>
      <c r="J343"/>
    </row>
    <row r="344" spans="4:10" x14ac:dyDescent="0.3">
      <c r="D344"/>
      <c r="F344"/>
      <c r="H344"/>
      <c r="J344"/>
    </row>
    <row r="345" spans="4:10" x14ac:dyDescent="0.3">
      <c r="D345"/>
      <c r="F345"/>
      <c r="H345"/>
      <c r="J345"/>
    </row>
    <row r="346" spans="4:10" x14ac:dyDescent="0.3">
      <c r="D346"/>
      <c r="F346"/>
      <c r="H346"/>
      <c r="J346"/>
    </row>
    <row r="347" spans="4:10" x14ac:dyDescent="0.3">
      <c r="D347"/>
      <c r="F347"/>
      <c r="H347"/>
      <c r="J347"/>
    </row>
    <row r="348" spans="4:10" x14ac:dyDescent="0.3">
      <c r="D348"/>
      <c r="F348"/>
      <c r="H348"/>
      <c r="J348"/>
    </row>
    <row r="349" spans="4:10" x14ac:dyDescent="0.3">
      <c r="D349"/>
      <c r="F349"/>
      <c r="H349"/>
      <c r="J349"/>
    </row>
    <row r="350" spans="4:10" x14ac:dyDescent="0.3">
      <c r="D350"/>
      <c r="F350"/>
      <c r="H350"/>
      <c r="J350"/>
    </row>
    <row r="351" spans="4:10" x14ac:dyDescent="0.3">
      <c r="D351"/>
      <c r="F351"/>
      <c r="H351"/>
      <c r="J351"/>
    </row>
    <row r="352" spans="4:10" x14ac:dyDescent="0.3">
      <c r="D352"/>
      <c r="F352"/>
      <c r="H352"/>
      <c r="J352"/>
    </row>
    <row r="353" spans="4:10" x14ac:dyDescent="0.3">
      <c r="D353"/>
      <c r="F353"/>
      <c r="H353"/>
      <c r="J353"/>
    </row>
    <row r="354" spans="4:10" x14ac:dyDescent="0.3">
      <c r="D354"/>
      <c r="F354"/>
      <c r="H354"/>
      <c r="J354"/>
    </row>
    <row r="355" spans="4:10" x14ac:dyDescent="0.3">
      <c r="D355"/>
      <c r="F355"/>
      <c r="H355"/>
      <c r="J355"/>
    </row>
    <row r="356" spans="4:10" x14ac:dyDescent="0.3">
      <c r="D356"/>
      <c r="F356"/>
      <c r="H356"/>
      <c r="J356"/>
    </row>
    <row r="357" spans="4:10" x14ac:dyDescent="0.3">
      <c r="D357"/>
      <c r="F357"/>
      <c r="H357"/>
      <c r="J357"/>
    </row>
    <row r="358" spans="4:10" x14ac:dyDescent="0.3">
      <c r="D358"/>
      <c r="F358"/>
      <c r="H358"/>
      <c r="J358"/>
    </row>
    <row r="359" spans="4:10" x14ac:dyDescent="0.3">
      <c r="D359"/>
      <c r="F359"/>
      <c r="H359"/>
      <c r="J359"/>
    </row>
    <row r="360" spans="4:10" x14ac:dyDescent="0.3">
      <c r="D360"/>
      <c r="F360"/>
      <c r="H360"/>
      <c r="J360"/>
    </row>
    <row r="361" spans="4:10" x14ac:dyDescent="0.3">
      <c r="D361"/>
      <c r="F361"/>
      <c r="H361"/>
      <c r="J361"/>
    </row>
    <row r="362" spans="4:10" x14ac:dyDescent="0.3">
      <c r="D362"/>
      <c r="F362"/>
      <c r="H362"/>
      <c r="J362"/>
    </row>
    <row r="363" spans="4:10" x14ac:dyDescent="0.3">
      <c r="D363"/>
      <c r="F363"/>
      <c r="H363"/>
      <c r="J363"/>
    </row>
    <row r="364" spans="4:10" x14ac:dyDescent="0.3">
      <c r="D364"/>
      <c r="F364"/>
      <c r="H364"/>
      <c r="J364"/>
    </row>
    <row r="365" spans="4:10" x14ac:dyDescent="0.3">
      <c r="D365"/>
      <c r="F365"/>
      <c r="H365"/>
      <c r="J365"/>
    </row>
    <row r="366" spans="4:10" x14ac:dyDescent="0.3">
      <c r="D366"/>
      <c r="F366"/>
      <c r="H366"/>
      <c r="J366"/>
    </row>
    <row r="367" spans="4:10" x14ac:dyDescent="0.3">
      <c r="D367"/>
      <c r="F367"/>
      <c r="H367"/>
      <c r="J367"/>
    </row>
    <row r="368" spans="4:10" x14ac:dyDescent="0.3">
      <c r="D368"/>
      <c r="F368"/>
      <c r="H368"/>
      <c r="J368"/>
    </row>
    <row r="369" spans="4:10" x14ac:dyDescent="0.3">
      <c r="D369"/>
      <c r="F369"/>
      <c r="H369"/>
      <c r="J369"/>
    </row>
    <row r="370" spans="4:10" x14ac:dyDescent="0.3">
      <c r="D370"/>
      <c r="F370"/>
      <c r="H370"/>
      <c r="J370"/>
    </row>
    <row r="371" spans="4:10" x14ac:dyDescent="0.3">
      <c r="D371"/>
      <c r="F371"/>
      <c r="H371"/>
      <c r="J371"/>
    </row>
    <row r="372" spans="4:10" x14ac:dyDescent="0.3">
      <c r="D372"/>
      <c r="F372"/>
      <c r="H372"/>
      <c r="J372"/>
    </row>
    <row r="373" spans="4:10" x14ac:dyDescent="0.3">
      <c r="D373"/>
      <c r="F373"/>
      <c r="H373"/>
      <c r="J373"/>
    </row>
    <row r="374" spans="4:10" x14ac:dyDescent="0.3">
      <c r="D374"/>
      <c r="F374"/>
      <c r="H374"/>
      <c r="J374"/>
    </row>
    <row r="375" spans="4:10" x14ac:dyDescent="0.3">
      <c r="D375"/>
      <c r="F375"/>
      <c r="H375"/>
      <c r="J375"/>
    </row>
    <row r="376" spans="4:10" x14ac:dyDescent="0.3">
      <c r="D376"/>
      <c r="F376"/>
      <c r="H376"/>
      <c r="J376"/>
    </row>
    <row r="377" spans="4:10" x14ac:dyDescent="0.3">
      <c r="D377"/>
      <c r="F377"/>
      <c r="H377"/>
      <c r="J377"/>
    </row>
    <row r="378" spans="4:10" x14ac:dyDescent="0.3">
      <c r="D378"/>
      <c r="F378"/>
      <c r="H378"/>
      <c r="J378"/>
    </row>
    <row r="379" spans="4:10" x14ac:dyDescent="0.3">
      <c r="D379"/>
      <c r="F379"/>
      <c r="H379"/>
      <c r="J379"/>
    </row>
    <row r="380" spans="4:10" x14ac:dyDescent="0.3">
      <c r="D380"/>
      <c r="F380"/>
      <c r="H380"/>
      <c r="J380"/>
    </row>
    <row r="381" spans="4:10" x14ac:dyDescent="0.3">
      <c r="D381"/>
      <c r="F381"/>
      <c r="H381"/>
      <c r="J381"/>
    </row>
    <row r="382" spans="4:10" x14ac:dyDescent="0.3">
      <c r="D382"/>
      <c r="F382"/>
      <c r="H382"/>
      <c r="J382"/>
    </row>
    <row r="383" spans="4:10" x14ac:dyDescent="0.3">
      <c r="D383"/>
      <c r="F383"/>
      <c r="H383"/>
      <c r="J383"/>
    </row>
    <row r="384" spans="4:10" x14ac:dyDescent="0.3">
      <c r="D384"/>
      <c r="F384"/>
      <c r="H384"/>
      <c r="J384"/>
    </row>
    <row r="385" spans="4:10" x14ac:dyDescent="0.3">
      <c r="D385"/>
      <c r="F385"/>
      <c r="H385"/>
      <c r="J385"/>
    </row>
    <row r="386" spans="4:10" x14ac:dyDescent="0.3">
      <c r="D386"/>
      <c r="F386"/>
      <c r="H386"/>
      <c r="J386"/>
    </row>
    <row r="387" spans="4:10" x14ac:dyDescent="0.3">
      <c r="D387"/>
      <c r="F387"/>
      <c r="H387"/>
      <c r="J387"/>
    </row>
    <row r="388" spans="4:10" x14ac:dyDescent="0.3">
      <c r="D388"/>
      <c r="F388"/>
      <c r="H388"/>
      <c r="J388"/>
    </row>
    <row r="389" spans="4:10" x14ac:dyDescent="0.3">
      <c r="D389"/>
      <c r="F389"/>
      <c r="H389"/>
      <c r="J389"/>
    </row>
    <row r="390" spans="4:10" x14ac:dyDescent="0.3">
      <c r="D390"/>
      <c r="F390"/>
      <c r="H390"/>
      <c r="J390"/>
    </row>
    <row r="391" spans="4:10" x14ac:dyDescent="0.3">
      <c r="D391"/>
      <c r="F391"/>
      <c r="H391"/>
      <c r="J391"/>
    </row>
    <row r="392" spans="4:10" x14ac:dyDescent="0.3">
      <c r="D392"/>
      <c r="F392"/>
      <c r="H392"/>
      <c r="J392"/>
    </row>
    <row r="393" spans="4:10" x14ac:dyDescent="0.3">
      <c r="D393"/>
      <c r="F393"/>
      <c r="H393"/>
      <c r="J393"/>
    </row>
    <row r="394" spans="4:10" x14ac:dyDescent="0.3">
      <c r="D394"/>
      <c r="F394"/>
      <c r="H394"/>
      <c r="J394"/>
    </row>
    <row r="395" spans="4:10" x14ac:dyDescent="0.3">
      <c r="D395"/>
      <c r="F395"/>
      <c r="H395"/>
      <c r="J395"/>
    </row>
    <row r="396" spans="4:10" x14ac:dyDescent="0.3">
      <c r="D396"/>
      <c r="F396"/>
      <c r="H396"/>
      <c r="J396"/>
    </row>
    <row r="397" spans="4:10" x14ac:dyDescent="0.3">
      <c r="D397"/>
      <c r="F397"/>
      <c r="H397"/>
      <c r="J397"/>
    </row>
    <row r="398" spans="4:10" x14ac:dyDescent="0.3">
      <c r="D398"/>
      <c r="F398"/>
      <c r="H398"/>
      <c r="J398"/>
    </row>
    <row r="399" spans="4:10" x14ac:dyDescent="0.3">
      <c r="D399"/>
      <c r="F399"/>
      <c r="H399"/>
      <c r="J399"/>
    </row>
    <row r="400" spans="4:10" x14ac:dyDescent="0.3">
      <c r="D400"/>
      <c r="F400"/>
      <c r="H400"/>
      <c r="J400"/>
    </row>
    <row r="401" spans="4:10" x14ac:dyDescent="0.3">
      <c r="D401"/>
      <c r="F401"/>
      <c r="H401"/>
      <c r="J401"/>
    </row>
    <row r="402" spans="4:10" x14ac:dyDescent="0.3">
      <c r="D402"/>
      <c r="F402"/>
      <c r="H402"/>
      <c r="J402"/>
    </row>
    <row r="403" spans="4:10" x14ac:dyDescent="0.3">
      <c r="D403"/>
      <c r="F403"/>
      <c r="H403"/>
      <c r="J403"/>
    </row>
    <row r="404" spans="4:10" x14ac:dyDescent="0.3">
      <c r="D404"/>
      <c r="F404"/>
      <c r="H404"/>
      <c r="J404"/>
    </row>
    <row r="405" spans="4:10" x14ac:dyDescent="0.3">
      <c r="D405"/>
      <c r="F405"/>
      <c r="H405"/>
      <c r="J405"/>
    </row>
    <row r="406" spans="4:10" x14ac:dyDescent="0.3">
      <c r="D406"/>
      <c r="F406"/>
      <c r="H406"/>
      <c r="J406"/>
    </row>
    <row r="407" spans="4:10" x14ac:dyDescent="0.3">
      <c r="D407"/>
      <c r="F407"/>
      <c r="H407"/>
      <c r="J407"/>
    </row>
    <row r="408" spans="4:10" x14ac:dyDescent="0.3">
      <c r="D408"/>
      <c r="F408"/>
      <c r="H408"/>
      <c r="J408"/>
    </row>
    <row r="409" spans="4:10" x14ac:dyDescent="0.3">
      <c r="D409"/>
      <c r="F409"/>
      <c r="H409"/>
      <c r="J409"/>
    </row>
    <row r="410" spans="4:10" x14ac:dyDescent="0.3">
      <c r="D410"/>
      <c r="F410"/>
      <c r="H410"/>
      <c r="J410"/>
    </row>
    <row r="411" spans="4:10" x14ac:dyDescent="0.3">
      <c r="D411"/>
      <c r="F411"/>
      <c r="H411"/>
      <c r="J411"/>
    </row>
    <row r="412" spans="4:10" x14ac:dyDescent="0.3">
      <c r="D412"/>
      <c r="F412"/>
      <c r="H412"/>
      <c r="J412"/>
    </row>
    <row r="413" spans="4:10" x14ac:dyDescent="0.3">
      <c r="D413"/>
      <c r="F413"/>
      <c r="H413"/>
      <c r="J413"/>
    </row>
    <row r="414" spans="4:10" x14ac:dyDescent="0.3">
      <c r="D414"/>
      <c r="F414"/>
      <c r="H414"/>
      <c r="J414"/>
    </row>
    <row r="415" spans="4:10" x14ac:dyDescent="0.3">
      <c r="D415"/>
      <c r="F415"/>
      <c r="H415"/>
      <c r="J415"/>
    </row>
    <row r="416" spans="4:10" x14ac:dyDescent="0.3">
      <c r="D416"/>
      <c r="F416"/>
      <c r="H416"/>
      <c r="J416"/>
    </row>
    <row r="417" spans="4:10" x14ac:dyDescent="0.3">
      <c r="D417"/>
      <c r="F417"/>
      <c r="H417"/>
      <c r="J417"/>
    </row>
    <row r="418" spans="4:10" x14ac:dyDescent="0.3">
      <c r="D418"/>
      <c r="F418"/>
      <c r="H418"/>
      <c r="J418"/>
    </row>
    <row r="419" spans="4:10" x14ac:dyDescent="0.3">
      <c r="D419"/>
      <c r="F419"/>
      <c r="H419"/>
      <c r="J419"/>
    </row>
    <row r="420" spans="4:10" x14ac:dyDescent="0.3">
      <c r="D420"/>
      <c r="F420"/>
      <c r="H420"/>
      <c r="J420"/>
    </row>
    <row r="421" spans="4:10" x14ac:dyDescent="0.3">
      <c r="D421"/>
      <c r="F421"/>
      <c r="H421"/>
      <c r="J421"/>
    </row>
    <row r="422" spans="4:10" x14ac:dyDescent="0.3">
      <c r="D422"/>
      <c r="F422"/>
      <c r="H422"/>
      <c r="J422"/>
    </row>
    <row r="423" spans="4:10" x14ac:dyDescent="0.3">
      <c r="D423"/>
      <c r="F423"/>
      <c r="H423"/>
      <c r="J423"/>
    </row>
    <row r="424" spans="4:10" x14ac:dyDescent="0.3">
      <c r="D424"/>
      <c r="F424"/>
      <c r="H424"/>
      <c r="J424"/>
    </row>
    <row r="425" spans="4:10" x14ac:dyDescent="0.3">
      <c r="D425"/>
      <c r="F425"/>
      <c r="H425"/>
      <c r="J425"/>
    </row>
    <row r="426" spans="4:10" x14ac:dyDescent="0.3">
      <c r="D426"/>
      <c r="F426"/>
      <c r="H426"/>
      <c r="J426"/>
    </row>
    <row r="427" spans="4:10" x14ac:dyDescent="0.3">
      <c r="D427"/>
      <c r="F427"/>
      <c r="H427"/>
      <c r="J427"/>
    </row>
    <row r="428" spans="4:10" x14ac:dyDescent="0.3">
      <c r="D428"/>
      <c r="F428"/>
      <c r="H428"/>
      <c r="J428"/>
    </row>
    <row r="429" spans="4:10" x14ac:dyDescent="0.3">
      <c r="D429"/>
      <c r="F429"/>
      <c r="H429"/>
      <c r="J429"/>
    </row>
    <row r="430" spans="4:10" x14ac:dyDescent="0.3">
      <c r="D430"/>
      <c r="F430"/>
      <c r="H430"/>
      <c r="J430"/>
    </row>
    <row r="431" spans="4:10" x14ac:dyDescent="0.3">
      <c r="D431"/>
      <c r="F431"/>
      <c r="H431"/>
      <c r="J431"/>
    </row>
    <row r="432" spans="4:10" x14ac:dyDescent="0.3">
      <c r="D432"/>
      <c r="F432"/>
      <c r="H432"/>
      <c r="J432"/>
    </row>
    <row r="433" spans="4:10" x14ac:dyDescent="0.3">
      <c r="D433"/>
      <c r="F433"/>
      <c r="H433"/>
      <c r="J433"/>
    </row>
    <row r="434" spans="4:10" x14ac:dyDescent="0.3">
      <c r="D434"/>
      <c r="F434"/>
      <c r="H434"/>
      <c r="J434"/>
    </row>
    <row r="435" spans="4:10" x14ac:dyDescent="0.3">
      <c r="D435"/>
      <c r="F435"/>
      <c r="H435"/>
      <c r="J435"/>
    </row>
    <row r="436" spans="4:10" x14ac:dyDescent="0.3">
      <c r="D436"/>
      <c r="F436"/>
      <c r="H436"/>
      <c r="J436"/>
    </row>
    <row r="437" spans="4:10" x14ac:dyDescent="0.3">
      <c r="D437"/>
      <c r="F437"/>
      <c r="H437"/>
      <c r="J437"/>
    </row>
    <row r="438" spans="4:10" x14ac:dyDescent="0.3">
      <c r="D438"/>
      <c r="F438"/>
      <c r="H438"/>
      <c r="J438"/>
    </row>
    <row r="439" spans="4:10" x14ac:dyDescent="0.3">
      <c r="D439"/>
      <c r="F439"/>
      <c r="H439"/>
      <c r="J439"/>
    </row>
    <row r="440" spans="4:10" x14ac:dyDescent="0.3">
      <c r="D440"/>
      <c r="F440"/>
      <c r="H440"/>
      <c r="J440"/>
    </row>
    <row r="441" spans="4:10" x14ac:dyDescent="0.3">
      <c r="D441"/>
      <c r="F441"/>
      <c r="H441"/>
      <c r="J441"/>
    </row>
    <row r="442" spans="4:10" x14ac:dyDescent="0.3">
      <c r="D442"/>
      <c r="F442"/>
      <c r="H442"/>
      <c r="J442"/>
    </row>
    <row r="443" spans="4:10" x14ac:dyDescent="0.3">
      <c r="D443"/>
      <c r="F443"/>
      <c r="H443"/>
      <c r="J443"/>
    </row>
    <row r="444" spans="4:10" x14ac:dyDescent="0.3">
      <c r="D444"/>
      <c r="F444"/>
      <c r="H444"/>
      <c r="J444"/>
    </row>
    <row r="445" spans="4:10" x14ac:dyDescent="0.3">
      <c r="D445"/>
      <c r="F445"/>
      <c r="H445"/>
      <c r="J445"/>
    </row>
    <row r="446" spans="4:10" x14ac:dyDescent="0.3">
      <c r="D446"/>
      <c r="F446"/>
      <c r="H446"/>
      <c r="J446"/>
    </row>
    <row r="447" spans="4:10" x14ac:dyDescent="0.3">
      <c r="D447"/>
      <c r="F447"/>
      <c r="H447"/>
      <c r="J447"/>
    </row>
    <row r="448" spans="4:10" x14ac:dyDescent="0.3">
      <c r="D448"/>
      <c r="F448"/>
      <c r="H448"/>
      <c r="J448"/>
    </row>
    <row r="449" spans="4:10" x14ac:dyDescent="0.3">
      <c r="D449"/>
      <c r="F449"/>
      <c r="H449"/>
      <c r="J449"/>
    </row>
    <row r="450" spans="4:10" x14ac:dyDescent="0.3">
      <c r="D450"/>
      <c r="F450"/>
      <c r="H450"/>
      <c r="J450"/>
    </row>
    <row r="451" spans="4:10" x14ac:dyDescent="0.3">
      <c r="D451"/>
      <c r="F451"/>
      <c r="H451"/>
      <c r="J451"/>
    </row>
    <row r="452" spans="4:10" x14ac:dyDescent="0.3">
      <c r="D452"/>
      <c r="F452"/>
      <c r="H452"/>
      <c r="J452"/>
    </row>
    <row r="453" spans="4:10" x14ac:dyDescent="0.3">
      <c r="D453"/>
      <c r="F453"/>
      <c r="H453"/>
      <c r="J453"/>
    </row>
    <row r="454" spans="4:10" x14ac:dyDescent="0.3">
      <c r="D454"/>
      <c r="F454"/>
      <c r="H454"/>
      <c r="J454"/>
    </row>
    <row r="455" spans="4:10" x14ac:dyDescent="0.3">
      <c r="D455"/>
      <c r="F455"/>
      <c r="H455"/>
      <c r="J455"/>
    </row>
    <row r="456" spans="4:10" x14ac:dyDescent="0.3">
      <c r="D456"/>
      <c r="F456"/>
      <c r="H456"/>
      <c r="J456"/>
    </row>
    <row r="457" spans="4:10" x14ac:dyDescent="0.3">
      <c r="D457"/>
      <c r="F457"/>
      <c r="H457"/>
      <c r="J457"/>
    </row>
    <row r="458" spans="4:10" x14ac:dyDescent="0.3">
      <c r="D458"/>
      <c r="F458"/>
      <c r="H458"/>
      <c r="J458"/>
    </row>
    <row r="459" spans="4:10" x14ac:dyDescent="0.3">
      <c r="D459"/>
      <c r="F459"/>
      <c r="H459"/>
      <c r="J459"/>
    </row>
    <row r="460" spans="4:10" x14ac:dyDescent="0.3">
      <c r="D460"/>
      <c r="F460"/>
      <c r="H460"/>
      <c r="J460"/>
    </row>
    <row r="461" spans="4:10" x14ac:dyDescent="0.3">
      <c r="D461"/>
      <c r="F461"/>
      <c r="H461"/>
      <c r="J461"/>
    </row>
    <row r="462" spans="4:10" x14ac:dyDescent="0.3">
      <c r="D462"/>
      <c r="F462"/>
      <c r="H462"/>
      <c r="J462"/>
    </row>
    <row r="463" spans="4:10" x14ac:dyDescent="0.3">
      <c r="D463"/>
      <c r="F463"/>
      <c r="H463"/>
      <c r="J463"/>
    </row>
    <row r="464" spans="4:10" x14ac:dyDescent="0.3">
      <c r="D464"/>
      <c r="F464"/>
      <c r="H464"/>
      <c r="J464"/>
    </row>
    <row r="465" spans="4:10" x14ac:dyDescent="0.3">
      <c r="D465"/>
      <c r="F465"/>
      <c r="H465"/>
      <c r="J465"/>
    </row>
    <row r="466" spans="4:10" x14ac:dyDescent="0.3">
      <c r="D466"/>
      <c r="F466"/>
      <c r="H466"/>
      <c r="J466"/>
    </row>
    <row r="467" spans="4:10" x14ac:dyDescent="0.3">
      <c r="D467"/>
      <c r="F467"/>
      <c r="H467"/>
      <c r="J467"/>
    </row>
    <row r="468" spans="4:10" x14ac:dyDescent="0.3">
      <c r="D468"/>
      <c r="F468"/>
      <c r="H468"/>
      <c r="J468"/>
    </row>
    <row r="469" spans="4:10" x14ac:dyDescent="0.3">
      <c r="D469"/>
      <c r="F469"/>
      <c r="H469"/>
      <c r="J469"/>
    </row>
    <row r="470" spans="4:10" x14ac:dyDescent="0.3">
      <c r="D470"/>
      <c r="F470"/>
      <c r="H470"/>
      <c r="J470"/>
    </row>
    <row r="471" spans="4:10" x14ac:dyDescent="0.3">
      <c r="D471"/>
      <c r="F471"/>
      <c r="H471"/>
      <c r="J471"/>
    </row>
    <row r="472" spans="4:10" x14ac:dyDescent="0.3">
      <c r="D472"/>
      <c r="F472"/>
      <c r="H472"/>
      <c r="J472"/>
    </row>
    <row r="473" spans="4:10" x14ac:dyDescent="0.3">
      <c r="D473"/>
      <c r="F473"/>
      <c r="H473"/>
      <c r="J473"/>
    </row>
    <row r="474" spans="4:10" x14ac:dyDescent="0.3">
      <c r="D474"/>
      <c r="F474"/>
      <c r="H474"/>
      <c r="J474"/>
    </row>
    <row r="475" spans="4:10" x14ac:dyDescent="0.3">
      <c r="D475"/>
      <c r="F475"/>
      <c r="H475"/>
      <c r="J475"/>
    </row>
    <row r="476" spans="4:10" x14ac:dyDescent="0.3">
      <c r="D476"/>
      <c r="F476"/>
      <c r="H476"/>
      <c r="J476"/>
    </row>
    <row r="477" spans="4:10" x14ac:dyDescent="0.3">
      <c r="D477"/>
      <c r="F477"/>
      <c r="H477"/>
      <c r="J477"/>
    </row>
    <row r="478" spans="4:10" x14ac:dyDescent="0.3">
      <c r="D478"/>
      <c r="F478"/>
      <c r="H478"/>
      <c r="J478"/>
    </row>
    <row r="479" spans="4:10" x14ac:dyDescent="0.3">
      <c r="D479"/>
      <c r="F479"/>
      <c r="H479"/>
      <c r="J479"/>
    </row>
    <row r="480" spans="4:10" x14ac:dyDescent="0.3">
      <c r="D480"/>
      <c r="F480"/>
      <c r="H480"/>
      <c r="J480"/>
    </row>
    <row r="481" spans="4:10" x14ac:dyDescent="0.3">
      <c r="D481"/>
      <c r="F481"/>
      <c r="H481"/>
      <c r="J481"/>
    </row>
    <row r="482" spans="4:10" x14ac:dyDescent="0.3">
      <c r="D482"/>
      <c r="F482"/>
      <c r="H482"/>
      <c r="J482"/>
    </row>
    <row r="483" spans="4:10" x14ac:dyDescent="0.3">
      <c r="D483"/>
      <c r="F483"/>
      <c r="H483"/>
      <c r="J483"/>
    </row>
    <row r="484" spans="4:10" x14ac:dyDescent="0.3">
      <c r="D484"/>
      <c r="F484"/>
      <c r="H484"/>
      <c r="J484"/>
    </row>
    <row r="485" spans="4:10" x14ac:dyDescent="0.3">
      <c r="D485"/>
      <c r="F485"/>
      <c r="H485"/>
      <c r="J485"/>
    </row>
    <row r="486" spans="4:10" x14ac:dyDescent="0.3">
      <c r="D486"/>
      <c r="F486"/>
      <c r="H486"/>
      <c r="J486"/>
    </row>
    <row r="487" spans="4:10" x14ac:dyDescent="0.3">
      <c r="D487"/>
      <c r="F487"/>
      <c r="H487"/>
      <c r="J487"/>
    </row>
    <row r="488" spans="4:10" x14ac:dyDescent="0.3">
      <c r="D488"/>
      <c r="F488"/>
      <c r="H488"/>
      <c r="J488"/>
    </row>
    <row r="489" spans="4:10" x14ac:dyDescent="0.3">
      <c r="D489"/>
      <c r="F489"/>
      <c r="H489"/>
      <c r="J489"/>
    </row>
    <row r="490" spans="4:10" x14ac:dyDescent="0.3">
      <c r="D490"/>
      <c r="F490"/>
      <c r="H490"/>
      <c r="J490"/>
    </row>
    <row r="491" spans="4:10" x14ac:dyDescent="0.3">
      <c r="D491"/>
      <c r="F491"/>
      <c r="H491"/>
      <c r="J491"/>
    </row>
    <row r="492" spans="4:10" x14ac:dyDescent="0.3">
      <c r="D492"/>
      <c r="F492"/>
      <c r="H492"/>
      <c r="J492"/>
    </row>
    <row r="493" spans="4:10" x14ac:dyDescent="0.3">
      <c r="D493"/>
      <c r="F493"/>
      <c r="H493"/>
      <c r="J493"/>
    </row>
    <row r="494" spans="4:10" x14ac:dyDescent="0.3">
      <c r="D494"/>
      <c r="F494"/>
      <c r="H494"/>
      <c r="J494"/>
    </row>
    <row r="495" spans="4:10" x14ac:dyDescent="0.3">
      <c r="D495"/>
      <c r="F495"/>
      <c r="H495"/>
      <c r="J495"/>
    </row>
    <row r="496" spans="4:10" x14ac:dyDescent="0.3">
      <c r="D496"/>
      <c r="F496"/>
      <c r="H496"/>
      <c r="J496"/>
    </row>
    <row r="497" spans="4:10" x14ac:dyDescent="0.3">
      <c r="D497"/>
      <c r="F497"/>
      <c r="H497"/>
      <c r="J497"/>
    </row>
    <row r="498" spans="4:10" x14ac:dyDescent="0.3">
      <c r="D498"/>
      <c r="F498"/>
      <c r="H498"/>
      <c r="J498"/>
    </row>
    <row r="499" spans="4:10" x14ac:dyDescent="0.3">
      <c r="D499"/>
      <c r="F499"/>
      <c r="H499"/>
      <c r="J499"/>
    </row>
    <row r="500" spans="4:10" x14ac:dyDescent="0.3">
      <c r="D500"/>
      <c r="F500"/>
      <c r="H500"/>
      <c r="J500"/>
    </row>
    <row r="501" spans="4:10" x14ac:dyDescent="0.3">
      <c r="D501"/>
      <c r="F501"/>
      <c r="H501"/>
      <c r="J501"/>
    </row>
    <row r="502" spans="4:10" x14ac:dyDescent="0.3">
      <c r="D502"/>
      <c r="F502"/>
      <c r="H502"/>
      <c r="J502"/>
    </row>
    <row r="503" spans="4:10" x14ac:dyDescent="0.3">
      <c r="D503"/>
      <c r="F503"/>
      <c r="H503"/>
      <c r="J503"/>
    </row>
    <row r="504" spans="4:10" x14ac:dyDescent="0.3">
      <c r="D504"/>
      <c r="F504"/>
      <c r="H504"/>
      <c r="J504"/>
    </row>
    <row r="505" spans="4:10" x14ac:dyDescent="0.3">
      <c r="D505"/>
      <c r="F505"/>
      <c r="H505"/>
      <c r="J505"/>
    </row>
    <row r="506" spans="4:10" x14ac:dyDescent="0.3">
      <c r="D506"/>
      <c r="F506"/>
      <c r="H506"/>
      <c r="J506"/>
    </row>
    <row r="507" spans="4:10" x14ac:dyDescent="0.3">
      <c r="D507"/>
      <c r="F507"/>
      <c r="H507"/>
      <c r="J507"/>
    </row>
    <row r="508" spans="4:10" x14ac:dyDescent="0.3">
      <c r="D508"/>
      <c r="F508"/>
      <c r="H508"/>
      <c r="J508"/>
    </row>
    <row r="509" spans="4:10" x14ac:dyDescent="0.3">
      <c r="D509"/>
      <c r="F509"/>
      <c r="H509"/>
      <c r="J509"/>
    </row>
    <row r="510" spans="4:10" x14ac:dyDescent="0.3">
      <c r="D510"/>
      <c r="F510"/>
      <c r="H510"/>
      <c r="J510"/>
    </row>
    <row r="511" spans="4:10" x14ac:dyDescent="0.3">
      <c r="D511"/>
      <c r="F511"/>
      <c r="H511"/>
      <c r="J511"/>
    </row>
    <row r="512" spans="4:10" x14ac:dyDescent="0.3">
      <c r="D512"/>
      <c r="F512"/>
      <c r="H512"/>
      <c r="J512"/>
    </row>
    <row r="513" spans="4:10" x14ac:dyDescent="0.3">
      <c r="D513"/>
      <c r="F513"/>
      <c r="H513"/>
      <c r="J513"/>
    </row>
    <row r="514" spans="4:10" x14ac:dyDescent="0.3">
      <c r="D514"/>
      <c r="F514"/>
      <c r="H514"/>
      <c r="J514"/>
    </row>
    <row r="515" spans="4:10" x14ac:dyDescent="0.3">
      <c r="D515"/>
      <c r="F515"/>
      <c r="H515"/>
      <c r="J515"/>
    </row>
    <row r="516" spans="4:10" x14ac:dyDescent="0.3">
      <c r="D516"/>
      <c r="F516"/>
      <c r="H516"/>
      <c r="J516"/>
    </row>
    <row r="517" spans="4:10" x14ac:dyDescent="0.3">
      <c r="D517"/>
      <c r="F517"/>
      <c r="H517"/>
      <c r="J517"/>
    </row>
    <row r="518" spans="4:10" x14ac:dyDescent="0.3">
      <c r="D518"/>
      <c r="F518"/>
      <c r="H518"/>
      <c r="J518"/>
    </row>
    <row r="519" spans="4:10" x14ac:dyDescent="0.3">
      <c r="D519"/>
      <c r="F519"/>
      <c r="H519"/>
      <c r="J519"/>
    </row>
    <row r="520" spans="4:10" x14ac:dyDescent="0.3">
      <c r="D520"/>
      <c r="F520"/>
      <c r="H520"/>
      <c r="J520"/>
    </row>
    <row r="521" spans="4:10" x14ac:dyDescent="0.3">
      <c r="D521"/>
      <c r="F521"/>
      <c r="H521"/>
      <c r="J521"/>
    </row>
    <row r="522" spans="4:10" x14ac:dyDescent="0.3">
      <c r="D522"/>
      <c r="F522"/>
      <c r="H522"/>
      <c r="J522"/>
    </row>
    <row r="523" spans="4:10" x14ac:dyDescent="0.3">
      <c r="D523"/>
      <c r="F523"/>
      <c r="H523"/>
      <c r="J523"/>
    </row>
    <row r="524" spans="4:10" x14ac:dyDescent="0.3">
      <c r="D524"/>
      <c r="F524"/>
      <c r="H524"/>
      <c r="J524"/>
    </row>
    <row r="525" spans="4:10" x14ac:dyDescent="0.3">
      <c r="D525"/>
      <c r="F525"/>
      <c r="H525"/>
      <c r="J525"/>
    </row>
    <row r="526" spans="4:10" x14ac:dyDescent="0.3">
      <c r="D526"/>
      <c r="F526"/>
      <c r="H526"/>
      <c r="J526"/>
    </row>
    <row r="527" spans="4:10" x14ac:dyDescent="0.3">
      <c r="D527"/>
      <c r="F527"/>
      <c r="H527"/>
      <c r="J527"/>
    </row>
    <row r="528" spans="4:10" x14ac:dyDescent="0.3">
      <c r="D528"/>
      <c r="F528"/>
      <c r="H528"/>
      <c r="J528"/>
    </row>
    <row r="529" spans="4:10" x14ac:dyDescent="0.3">
      <c r="D529"/>
      <c r="F529"/>
      <c r="H529"/>
      <c r="J529"/>
    </row>
    <row r="530" spans="4:10" x14ac:dyDescent="0.3">
      <c r="D530"/>
      <c r="F530"/>
      <c r="H530"/>
      <c r="J530"/>
    </row>
    <row r="531" spans="4:10" x14ac:dyDescent="0.3">
      <c r="D531"/>
      <c r="F531"/>
      <c r="H531"/>
      <c r="J531"/>
    </row>
    <row r="532" spans="4:10" x14ac:dyDescent="0.3">
      <c r="D532"/>
      <c r="F532"/>
      <c r="H532"/>
      <c r="J532"/>
    </row>
    <row r="533" spans="4:10" x14ac:dyDescent="0.3">
      <c r="D533"/>
      <c r="F533"/>
      <c r="H533"/>
      <c r="J533"/>
    </row>
    <row r="534" spans="4:10" x14ac:dyDescent="0.3">
      <c r="D534"/>
      <c r="F534"/>
      <c r="H534"/>
      <c r="J534"/>
    </row>
    <row r="535" spans="4:10" x14ac:dyDescent="0.3">
      <c r="D535"/>
      <c r="F535"/>
      <c r="H535"/>
      <c r="J535"/>
    </row>
    <row r="536" spans="4:10" x14ac:dyDescent="0.3">
      <c r="D536"/>
      <c r="F536"/>
      <c r="H536"/>
      <c r="J536"/>
    </row>
    <row r="537" spans="4:10" x14ac:dyDescent="0.3">
      <c r="D537"/>
      <c r="F537"/>
      <c r="H537"/>
      <c r="J537"/>
    </row>
    <row r="538" spans="4:10" x14ac:dyDescent="0.3">
      <c r="D538"/>
      <c r="F538"/>
      <c r="H538"/>
      <c r="J538"/>
    </row>
    <row r="539" spans="4:10" x14ac:dyDescent="0.3">
      <c r="D539"/>
      <c r="F539"/>
      <c r="H539"/>
      <c r="J539"/>
    </row>
  </sheetData>
  <mergeCells count="9">
    <mergeCell ref="A1:C1"/>
    <mergeCell ref="B4:C4"/>
    <mergeCell ref="D18:D19"/>
    <mergeCell ref="J18:J19"/>
    <mergeCell ref="I18:I19"/>
    <mergeCell ref="H18:H19"/>
    <mergeCell ref="G18:G19"/>
    <mergeCell ref="F18:F19"/>
    <mergeCell ref="E18:E19"/>
  </mergeCells>
  <hyperlinks>
    <hyperlink ref="H1" location="Contents!A1" display="Back to Contents" xr:uid="{0E5BD0A1-8B3F-48CC-AE73-EEBB05FA4501}"/>
  </hyperlinks>
  <pageMargins left="0.7" right="0.7" top="0.75" bottom="0.75" header="0.3" footer="0.3"/>
  <pageSetup paperSize="9" orientation="portrait" horizontalDpi="4294967294"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318BB38D-EA67-43A9-933C-B3B5897D3239}">
          <x14:formula1>
            <xm:f>Headers!$A$130:$A$133</xm:f>
          </x14:formula1>
          <xm:sqref>B4:C4</xm:sqref>
        </x14:dataValidation>
      </x14:dataValidations>
    </ext>
    <ext xmlns:x14="http://schemas.microsoft.com/office/spreadsheetml/2009/9/main" uri="{A8765BA9-456A-4dab-B4F3-ACF838C121DE}">
      <x14:slicerList>
        <x14:slicer r:id="rId4"/>
      </x14:slicerList>
    </ext>
    <ext xmlns:x15="http://schemas.microsoft.com/office/spreadsheetml/2010/11/main" uri="{3A4CF648-6AED-40f4-86FF-DC5316D8AED3}">
      <x14:slicerList xmlns:x14="http://schemas.microsoft.com/office/spreadsheetml/2009/9/main">
        <x14:slicer r:id="rId5"/>
      </x14:slicerList>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0.34998626667073579"/>
  </sheetPr>
  <dimension ref="A1:B32"/>
  <sheetViews>
    <sheetView topLeftCell="A7" workbookViewId="0">
      <selection activeCell="B33" sqref="B33"/>
    </sheetView>
  </sheetViews>
  <sheetFormatPr defaultRowHeight="14.4" x14ac:dyDescent="0.3"/>
  <sheetData>
    <row r="1" spans="1:2" x14ac:dyDescent="0.3">
      <c r="A1" t="s">
        <v>1028</v>
      </c>
      <c r="B1" t="s">
        <v>1032</v>
      </c>
    </row>
    <row r="2" spans="1:2" x14ac:dyDescent="0.3">
      <c r="B2" t="s">
        <v>1033</v>
      </c>
    </row>
    <row r="3" spans="1:2" x14ac:dyDescent="0.3">
      <c r="B3" t="s">
        <v>1034</v>
      </c>
    </row>
    <row r="4" spans="1:2" x14ac:dyDescent="0.3">
      <c r="B4" s="141" t="s">
        <v>1035</v>
      </c>
    </row>
    <row r="5" spans="1:2" x14ac:dyDescent="0.3">
      <c r="B5" t="s">
        <v>1036</v>
      </c>
    </row>
    <row r="6" spans="1:2" x14ac:dyDescent="0.3">
      <c r="B6" t="s">
        <v>1037</v>
      </c>
    </row>
    <row r="7" spans="1:2" x14ac:dyDescent="0.3">
      <c r="B7" t="s">
        <v>1030</v>
      </c>
    </row>
    <row r="8" spans="1:2" x14ac:dyDescent="0.3">
      <c r="B8" t="s">
        <v>1029</v>
      </c>
    </row>
    <row r="9" spans="1:2" x14ac:dyDescent="0.3">
      <c r="B9" t="s">
        <v>1031</v>
      </c>
    </row>
    <row r="10" spans="1:2" x14ac:dyDescent="0.3">
      <c r="B10" s="141" t="s">
        <v>1040</v>
      </c>
    </row>
    <row r="11" spans="1:2" x14ac:dyDescent="0.3">
      <c r="B11" t="s">
        <v>1042</v>
      </c>
    </row>
    <row r="12" spans="1:2" x14ac:dyDescent="0.3">
      <c r="B12" t="s">
        <v>1043</v>
      </c>
    </row>
    <row r="13" spans="1:2" x14ac:dyDescent="0.3">
      <c r="B13" s="141" t="s">
        <v>1044</v>
      </c>
    </row>
    <row r="14" spans="1:2" x14ac:dyDescent="0.3">
      <c r="B14" s="141" t="s">
        <v>1045</v>
      </c>
    </row>
    <row r="15" spans="1:2" x14ac:dyDescent="0.3">
      <c r="B15" t="s">
        <v>1046</v>
      </c>
    </row>
    <row r="16" spans="1:2" x14ac:dyDescent="0.3">
      <c r="B16" s="141" t="s">
        <v>1047</v>
      </c>
    </row>
    <row r="17" spans="1:2" x14ac:dyDescent="0.3">
      <c r="B17" t="s">
        <v>1048</v>
      </c>
    </row>
    <row r="18" spans="1:2" x14ac:dyDescent="0.3">
      <c r="B18" s="141" t="s">
        <v>1049</v>
      </c>
    </row>
    <row r="19" spans="1:2" x14ac:dyDescent="0.3">
      <c r="B19" s="141" t="s">
        <v>1050</v>
      </c>
    </row>
    <row r="20" spans="1:2" x14ac:dyDescent="0.3">
      <c r="B20" t="s">
        <v>1052</v>
      </c>
    </row>
    <row r="21" spans="1:2" x14ac:dyDescent="0.3">
      <c r="B21" t="s">
        <v>1053</v>
      </c>
    </row>
    <row r="22" spans="1:2" x14ac:dyDescent="0.3">
      <c r="B22" t="s">
        <v>1054</v>
      </c>
    </row>
    <row r="23" spans="1:2" x14ac:dyDescent="0.3">
      <c r="B23" t="s">
        <v>1055</v>
      </c>
    </row>
    <row r="24" spans="1:2" x14ac:dyDescent="0.3">
      <c r="B24" t="s">
        <v>1056</v>
      </c>
    </row>
    <row r="25" spans="1:2" x14ac:dyDescent="0.3">
      <c r="A25" t="s">
        <v>1079</v>
      </c>
      <c r="B25" t="s">
        <v>1080</v>
      </c>
    </row>
    <row r="26" spans="1:2" x14ac:dyDescent="0.3">
      <c r="B26" t="s">
        <v>1121</v>
      </c>
    </row>
    <row r="27" spans="1:2" x14ac:dyDescent="0.3">
      <c r="A27" t="s">
        <v>1135</v>
      </c>
      <c r="B27" t="s">
        <v>1136</v>
      </c>
    </row>
    <row r="28" spans="1:2" x14ac:dyDescent="0.3">
      <c r="A28" t="s">
        <v>1648</v>
      </c>
      <c r="B28" t="s">
        <v>1649</v>
      </c>
    </row>
    <row r="29" spans="1:2" x14ac:dyDescent="0.3">
      <c r="B29" t="s">
        <v>1650</v>
      </c>
    </row>
    <row r="30" spans="1:2" x14ac:dyDescent="0.3">
      <c r="B30" t="s">
        <v>1651</v>
      </c>
    </row>
    <row r="31" spans="1:2" x14ac:dyDescent="0.3">
      <c r="A31" t="s">
        <v>1654</v>
      </c>
      <c r="B31" t="s">
        <v>1655</v>
      </c>
    </row>
    <row r="32" spans="1:2" x14ac:dyDescent="0.3">
      <c r="B32" t="s">
        <v>1659</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16">
    <tabColor rgb="FFFFC000"/>
  </sheetPr>
  <dimension ref="A1:BO29"/>
  <sheetViews>
    <sheetView showGridLines="0" zoomScale="80" zoomScaleNormal="80" workbookViewId="0">
      <selection activeCell="C1" sqref="C1"/>
    </sheetView>
  </sheetViews>
  <sheetFormatPr defaultColWidth="9.109375" defaultRowHeight="14.4" x14ac:dyDescent="0.3"/>
  <cols>
    <col min="1" max="1" width="35" customWidth="1"/>
    <col min="2" max="2" width="79.88671875" bestFit="1" customWidth="1"/>
    <col min="3" max="4" width="18" bestFit="1" customWidth="1"/>
    <col min="5" max="5" width="22.109375" bestFit="1" customWidth="1"/>
    <col min="6" max="11" width="18.5546875" customWidth="1"/>
    <col min="12" max="63" width="4" customWidth="1"/>
    <col min="64" max="64" width="73.109375" bestFit="1" customWidth="1"/>
    <col min="65" max="67" width="15.88671875" style="10" bestFit="1" customWidth="1"/>
    <col min="68" max="68" width="41.33203125" bestFit="1" customWidth="1"/>
    <col min="69" max="69" width="12.33203125" customWidth="1"/>
    <col min="70" max="70" width="19.5546875" customWidth="1"/>
    <col min="71" max="71" width="11" customWidth="1"/>
    <col min="72" max="72" width="15.88671875" customWidth="1"/>
    <col min="73" max="73" width="16.5546875" customWidth="1"/>
    <col min="74" max="174" width="4" customWidth="1"/>
    <col min="175" max="178" width="5" customWidth="1"/>
    <col min="179" max="179" width="11.33203125" customWidth="1"/>
  </cols>
  <sheetData>
    <row r="1" spans="1:67" s="4" customFormat="1" ht="33.75" customHeight="1" x14ac:dyDescent="0.5">
      <c r="A1" s="11" t="s">
        <v>554</v>
      </c>
      <c r="C1" s="5" t="s">
        <v>256</v>
      </c>
      <c r="E1" s="5" t="s">
        <v>587</v>
      </c>
      <c r="G1" s="7" t="s">
        <v>257</v>
      </c>
      <c r="I1" s="7" t="s">
        <v>588</v>
      </c>
      <c r="BM1" s="8"/>
      <c r="BN1" s="8"/>
      <c r="BO1" s="8"/>
    </row>
    <row r="2" spans="1:67" x14ac:dyDescent="0.3">
      <c r="BM2" s="9"/>
      <c r="BN2" s="9"/>
      <c r="BO2" s="9"/>
    </row>
    <row r="3" spans="1:67" x14ac:dyDescent="0.3">
      <c r="BM3"/>
      <c r="BN3"/>
      <c r="BO3"/>
    </row>
    <row r="21" spans="2:2" x14ac:dyDescent="0.3">
      <c r="B21" s="1" t="s">
        <v>285</v>
      </c>
    </row>
    <row r="22" spans="2:2" x14ac:dyDescent="0.3">
      <c r="B22" s="2" t="s">
        <v>116</v>
      </c>
    </row>
    <row r="23" spans="2:2" x14ac:dyDescent="0.3">
      <c r="B23" s="2" t="s">
        <v>138</v>
      </c>
    </row>
    <row r="24" spans="2:2" x14ac:dyDescent="0.3">
      <c r="B24" s="2" t="s">
        <v>232</v>
      </c>
    </row>
    <row r="25" spans="2:2" x14ac:dyDescent="0.3">
      <c r="B25" s="2" t="s">
        <v>133</v>
      </c>
    </row>
    <row r="26" spans="2:2" x14ac:dyDescent="0.3">
      <c r="B26" s="2" t="s">
        <v>126</v>
      </c>
    </row>
    <row r="27" spans="2:2" x14ac:dyDescent="0.3">
      <c r="B27" s="2" t="s">
        <v>130</v>
      </c>
    </row>
    <row r="28" spans="2:2" x14ac:dyDescent="0.3">
      <c r="B28" s="2" t="s">
        <v>147</v>
      </c>
    </row>
    <row r="29" spans="2:2" x14ac:dyDescent="0.3">
      <c r="B29" s="2" t="s">
        <v>265</v>
      </c>
    </row>
  </sheetData>
  <hyperlinks>
    <hyperlink ref="C1" location="'Care Processes'!A1" display="Care Processes" xr:uid="{00000000-0004-0000-1B00-000000000000}"/>
    <hyperlink ref="E1" location="Indicators!A1" display="Indicators" xr:uid="{00000000-0004-0000-1B00-000001000000}"/>
    <hyperlink ref="I1" location="'Child&amp;Young People'!A1" display="Child &amp; Young " xr:uid="{00000000-0004-0000-1B00-000002000000}"/>
    <hyperlink ref="G1" location="'Foot Risk'!A1" display="Foot Risk" xr:uid="{00000000-0004-0000-1B00-000003000000}"/>
  </hyperlinks>
  <pageMargins left="0.7" right="0.7" top="0.75" bottom="0.75" header="0.3" footer="0.3"/>
  <pageSetup paperSize="9" orientation="portrait" horizontalDpi="4294967294" verticalDpi="0" r:id="rId2"/>
  <drawing r:id="rId3"/>
  <extLst>
    <ext xmlns:x14="http://schemas.microsoft.com/office/spreadsheetml/2009/9/main" uri="{A8765BA9-456A-4dab-B4F3-ACF838C121DE}">
      <x14:slicerList>
        <x14:slicer r:id="rId4"/>
      </x14:slicerList>
    </ext>
  </extLst>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7"/>
  <dimension ref="A1:BO29"/>
  <sheetViews>
    <sheetView showGridLines="0" zoomScale="80" zoomScaleNormal="80" workbookViewId="0">
      <selection activeCell="B25" sqref="B25"/>
    </sheetView>
  </sheetViews>
  <sheetFormatPr defaultColWidth="9.109375" defaultRowHeight="14.4" x14ac:dyDescent="0.3"/>
  <cols>
    <col min="1" max="1" width="35" customWidth="1"/>
    <col min="2" max="2" width="79.88671875" bestFit="1" customWidth="1"/>
    <col min="3" max="4" width="18" bestFit="1" customWidth="1"/>
    <col min="5" max="5" width="22.109375" bestFit="1" customWidth="1"/>
    <col min="6" max="11" width="18.5546875" customWidth="1"/>
    <col min="12" max="63" width="4" customWidth="1"/>
    <col min="64" max="64" width="73.109375" bestFit="1" customWidth="1"/>
    <col min="65" max="67" width="15.88671875" style="10" bestFit="1" customWidth="1"/>
    <col min="68" max="68" width="41.33203125" bestFit="1" customWidth="1"/>
    <col min="69" max="69" width="12.33203125" customWidth="1"/>
    <col min="70" max="70" width="19.5546875" customWidth="1"/>
    <col min="71" max="71" width="11" customWidth="1"/>
    <col min="72" max="72" width="15.88671875" customWidth="1"/>
    <col min="73" max="73" width="16.5546875" customWidth="1"/>
    <col min="74" max="174" width="4" customWidth="1"/>
    <col min="175" max="178" width="5" customWidth="1"/>
    <col min="179" max="179" width="11.33203125" customWidth="1"/>
  </cols>
  <sheetData>
    <row r="1" spans="1:67" s="4" customFormat="1" ht="33.75" customHeight="1" x14ac:dyDescent="0.5">
      <c r="A1" s="11" t="s">
        <v>554</v>
      </c>
      <c r="C1" s="5" t="s">
        <v>256</v>
      </c>
      <c r="E1" s="5" t="s">
        <v>587</v>
      </c>
      <c r="G1" s="7" t="s">
        <v>257</v>
      </c>
      <c r="I1" s="7" t="s">
        <v>588</v>
      </c>
      <c r="BM1" s="8"/>
      <c r="BN1" s="8"/>
      <c r="BO1" s="8"/>
    </row>
    <row r="2" spans="1:67" x14ac:dyDescent="0.3">
      <c r="BM2" s="9"/>
      <c r="BN2" s="9"/>
      <c r="BO2" s="9"/>
    </row>
    <row r="3" spans="1:67" x14ac:dyDescent="0.3">
      <c r="BM3"/>
      <c r="BN3"/>
      <c r="BO3"/>
    </row>
    <row r="21" spans="2:2" x14ac:dyDescent="0.3">
      <c r="B21" s="1" t="s">
        <v>285</v>
      </c>
    </row>
    <row r="22" spans="2:2" x14ac:dyDescent="0.3">
      <c r="B22" s="2" t="s">
        <v>116</v>
      </c>
    </row>
    <row r="23" spans="2:2" x14ac:dyDescent="0.3">
      <c r="B23" s="2" t="s">
        <v>138</v>
      </c>
    </row>
    <row r="24" spans="2:2" x14ac:dyDescent="0.3">
      <c r="B24" s="2" t="s">
        <v>232</v>
      </c>
    </row>
    <row r="25" spans="2:2" x14ac:dyDescent="0.3">
      <c r="B25" s="2" t="s">
        <v>133</v>
      </c>
    </row>
    <row r="26" spans="2:2" x14ac:dyDescent="0.3">
      <c r="B26" s="2" t="s">
        <v>126</v>
      </c>
    </row>
    <row r="27" spans="2:2" x14ac:dyDescent="0.3">
      <c r="B27" s="2" t="s">
        <v>130</v>
      </c>
    </row>
    <row r="28" spans="2:2" x14ac:dyDescent="0.3">
      <c r="B28" s="2" t="s">
        <v>147</v>
      </c>
    </row>
    <row r="29" spans="2:2" x14ac:dyDescent="0.3">
      <c r="B29" s="2" t="s">
        <v>265</v>
      </c>
    </row>
  </sheetData>
  <hyperlinks>
    <hyperlink ref="C1" location="'Care Processes'!A1" display="Care Processes" xr:uid="{00000000-0004-0000-1C00-000000000000}"/>
    <hyperlink ref="E1" location="Indicators!A1" display="Indicators" xr:uid="{00000000-0004-0000-1C00-000001000000}"/>
    <hyperlink ref="I1" location="'Child&amp;Young People'!A1" display="Child &amp; Young " xr:uid="{00000000-0004-0000-1C00-000002000000}"/>
    <hyperlink ref="G1" location="'Foot Risk'!A1" display="Foot Risk" xr:uid="{00000000-0004-0000-1C00-000003000000}"/>
  </hyperlinks>
  <pageMargins left="0.7" right="0.7" top="0.75" bottom="0.75" header="0.3" footer="0.3"/>
  <pageSetup paperSize="9" orientation="portrait" horizontalDpi="4294967294" verticalDpi="0" r:id="rId2"/>
  <drawing r:id="rId3"/>
  <extLst>
    <ext xmlns:x14="http://schemas.microsoft.com/office/spreadsheetml/2009/9/main" uri="{A8765BA9-456A-4dab-B4F3-ACF838C121DE}">
      <x14:slicerList>
        <x14:slicer r:id="rId4"/>
      </x14:slicerList>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QMULReviewDate xmlns="http://schemas.microsoft.com/sharepoint/v3" xsi:nil="true"/>
  </documentManagement>
</p:properties>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00E46CFF-DA7D-4796-AE60-AD4727A61332}">
  <ds:schemaRefs>
    <ds:schemaRef ds:uri="http://schemas.microsoft.com/sharepoint/v3/contenttype/forms"/>
  </ds:schemaRefs>
</ds:datastoreItem>
</file>

<file path=customXml/itemProps2.xml><?xml version="1.0" encoding="utf-8"?>
<ds:datastoreItem xmlns:ds="http://schemas.openxmlformats.org/officeDocument/2006/customXml" ds:itemID="{D2D8B934-7622-4C8D-A6E5-159057F5AC8A}">
  <ds:schemaRefs>
    <ds:schemaRef ds:uri="http://schemas.microsoft.com/DataMashup"/>
  </ds:schemaRefs>
</ds:datastoreItem>
</file>

<file path=customXml/itemProps3.xml><?xml version="1.0" encoding="utf-8"?>
<ds:datastoreItem xmlns:ds="http://schemas.openxmlformats.org/officeDocument/2006/customXml" ds:itemID="{A59906E5-589F-43EF-B5BB-FB03E18EE175}">
  <ds:schemaRefs>
    <ds:schemaRef ds:uri="http://schemas.microsoft.com/office/infopath/2007/PartnerControls"/>
    <ds:schemaRef ds:uri="http://schemas.microsoft.com/office/2006/documentManagement/types"/>
    <ds:schemaRef ds:uri="http://purl.org/dc/dcmitype/"/>
    <ds:schemaRef ds:uri="http://schemas.openxmlformats.org/package/2006/metadata/core-properties"/>
    <ds:schemaRef ds:uri="http://schemas.microsoft.com/sharepoint/v3"/>
    <ds:schemaRef ds:uri="d5efd484-15aa-41a0-83f6-0646502cb6d6"/>
    <ds:schemaRef ds:uri="http://purl.org/dc/elements/1.1/"/>
    <ds:schemaRef ds:uri="http://schemas.microsoft.com/office/2006/metadata/properties"/>
    <ds:schemaRef ds:uri="45ae7f3d-bcd0-4e4b-af93-f03a9fbb19b5"/>
    <ds:schemaRef ds:uri="http://www.w3.org/XML/1998/namespace"/>
    <ds:schemaRef ds:uri="http://purl.org/dc/terms/"/>
  </ds:schemaRefs>
</ds:datastoreItem>
</file>

<file path=customXml/itemProps4.xml><?xml version="1.0" encoding="utf-8"?>
<ds:datastoreItem xmlns:ds="http://schemas.openxmlformats.org/officeDocument/2006/customXml" ds:itemID="{0680A953-AC85-46DE-A80E-3378F7430C06}"/>
</file>

<file path=customXml/itemProps5.xml><?xml version="1.0" encoding="utf-8"?>
<ds:datastoreItem xmlns:ds="http://schemas.openxmlformats.org/officeDocument/2006/customXml" ds:itemID="{032269D7-208B-46D7-9C9C-75EEE9E2ABDC}">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35</vt:i4>
      </vt:variant>
    </vt:vector>
  </HeadingPairs>
  <TitlesOfParts>
    <vt:vector size="35" baseType="lpstr">
      <vt:lpstr>Data</vt:lpstr>
      <vt:lpstr>Contents</vt:lpstr>
      <vt:lpstr>Trend_Charts-Demo</vt:lpstr>
      <vt:lpstr>Demographics</vt:lpstr>
      <vt:lpstr>PCN_Headers</vt:lpstr>
      <vt:lpstr>Custom List</vt:lpstr>
      <vt:lpstr>Trend_Charts-Age</vt:lpstr>
      <vt:lpstr>Age Breakdown</vt:lpstr>
      <vt:lpstr>Headers</vt:lpstr>
      <vt:lpstr>PreCon Advice</vt:lpstr>
      <vt:lpstr>% PreCon Advice - Trend_Charts</vt:lpstr>
      <vt:lpstr>% TreatTar All - Trend_Charts</vt:lpstr>
      <vt:lpstr>Old Treatment Targets</vt:lpstr>
      <vt:lpstr>New Treatment Targets</vt:lpstr>
      <vt:lpstr>% CareProcess - Trend_Chart</vt:lpstr>
      <vt:lpstr>Care Processes Recorded</vt:lpstr>
      <vt:lpstr>% Foot Risk - Trend_Chart</vt:lpstr>
      <vt:lpstr>Foot Risk</vt:lpstr>
      <vt:lpstr>CP Indicators - Borough Detail</vt:lpstr>
      <vt:lpstr>% CYP - Trend_Chart</vt:lpstr>
      <vt:lpstr>CYP</vt:lpstr>
      <vt:lpstr>% MultiMorb - Trend_Chart</vt:lpstr>
      <vt:lpstr>MultiMorb</vt:lpstr>
      <vt:lpstr>% GesDia - Trend_Chart</vt:lpstr>
      <vt:lpstr>Gestational Dia</vt:lpstr>
      <vt:lpstr>% Pre-Dia - Trend_Chart</vt:lpstr>
      <vt:lpstr>Pre-Diabetes</vt:lpstr>
      <vt:lpstr>% SEP - Trend_Chart</vt:lpstr>
      <vt:lpstr>Structure Education Programme</vt:lpstr>
      <vt:lpstr>Type 2 Diabetes</vt:lpstr>
      <vt:lpstr>Low Calorie Diet</vt:lpstr>
      <vt:lpstr>DFWMP</vt:lpstr>
      <vt:lpstr>Change Log</vt:lpstr>
      <vt:lpstr>Child&amp;Young - Borough Summary</vt:lpstr>
      <vt:lpstr>Child&amp;Young - PCN Detail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Rumana Malik</dc:creator>
  <cp:keywords/>
  <dc:description/>
  <cp:lastModifiedBy>Tommy Lay</cp:lastModifiedBy>
  <cp:revision/>
  <dcterms:created xsi:type="dcterms:W3CDTF">2021-06-15T11:56:08Z</dcterms:created>
  <dcterms:modified xsi:type="dcterms:W3CDTF">2022-07-01T09:35:56Z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ComplianceAssetId">
    <vt:lpwstr/>
  </property>
  <property fmtid="{D5CDD505-2E9C-101B-9397-08002B2CF9AE}" pid="10" name="_ExtendedDescription">
    <vt:lpwstr/>
  </property>
  <property fmtid="{D5CDD505-2E9C-101B-9397-08002B2CF9AE}" pid="11" name="QMULSchool">
    <vt:lpwstr/>
  </property>
</Properties>
</file>